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65" windowWidth="15480" windowHeight="7110" activeTab="4"/>
  </bookViews>
  <sheets>
    <sheet name="Sheet1 (2)" sheetId="20" r:id="rId1"/>
    <sheet name="PLAN INDICATIVO" sheetId="16" r:id="rId2"/>
    <sheet name="PROYECTOS PARA PRESUPUESTO" sheetId="22" r:id="rId3"/>
    <sheet name="PROYECTOS" sheetId="21" r:id="rId4"/>
    <sheet name="POAI 2012" sheetId="6" r:id="rId5"/>
    <sheet name="PRESUPUESTO" sheetId="17" r:id="rId6"/>
    <sheet name="PAC " sheetId="18" r:id="rId7"/>
    <sheet name="PLAN DE ACCION 2012" sheetId="4" r:id="rId8"/>
    <sheet name="FUT FORMATO  G. INVERSION " sheetId="5" r:id="rId9"/>
    <sheet name="codigos FUT" sheetId="19" r:id="rId10"/>
  </sheets>
  <externalReferences>
    <externalReference r:id="rId11"/>
  </externalReferences>
  <definedNames>
    <definedName name="_xlnm._FilterDatabase" localSheetId="1" hidden="1">'PLAN INDICATIVO'!$B$6:$BZ$164</definedName>
  </definedNames>
  <calcPr calcId="144525"/>
</workbook>
</file>

<file path=xl/calcChain.xml><?xml version="1.0" encoding="utf-8"?>
<calcChain xmlns="http://schemas.openxmlformats.org/spreadsheetml/2006/main">
  <c r="CA164" i="16" l="1"/>
  <c r="CA163" i="16"/>
  <c r="CA162" i="16"/>
  <c r="CA161" i="16"/>
  <c r="CA160" i="16"/>
  <c r="CD164" i="16" s="1"/>
  <c r="CA159" i="16"/>
  <c r="CA158" i="16"/>
  <c r="CA157" i="16"/>
  <c r="CA156" i="16"/>
  <c r="CA155" i="16"/>
  <c r="CA154" i="16"/>
  <c r="CA153" i="16"/>
  <c r="CA152" i="16"/>
  <c r="CA151" i="16"/>
  <c r="CA150" i="16"/>
  <c r="CA149" i="16"/>
  <c r="CA148" i="16"/>
  <c r="CA147" i="16"/>
  <c r="CA146" i="16"/>
  <c r="CA145" i="16"/>
  <c r="CA144" i="16"/>
  <c r="CA143" i="16"/>
  <c r="CA142" i="16"/>
  <c r="CA141" i="16"/>
  <c r="CA140" i="16"/>
  <c r="CA139" i="16"/>
  <c r="CA138" i="16"/>
  <c r="CA137" i="16"/>
  <c r="CA136" i="16"/>
  <c r="CA135" i="16"/>
  <c r="CA134" i="16"/>
  <c r="CA133" i="16"/>
  <c r="CA132" i="16"/>
  <c r="CB132" i="16" s="1"/>
  <c r="CA131" i="16"/>
  <c r="CA130" i="16"/>
  <c r="CA129" i="16"/>
  <c r="CA128" i="16"/>
  <c r="CA127" i="16"/>
  <c r="CA126" i="16"/>
  <c r="CA125" i="16"/>
  <c r="CA124" i="16"/>
  <c r="CA123" i="16"/>
  <c r="CA122" i="16"/>
  <c r="CA121" i="16"/>
  <c r="CA120" i="16"/>
  <c r="CA119" i="16"/>
  <c r="CA118" i="16"/>
  <c r="CA117" i="16"/>
  <c r="CA116" i="16"/>
  <c r="CA115" i="16"/>
  <c r="CA114" i="16"/>
  <c r="CA113" i="16"/>
  <c r="CA112" i="16"/>
  <c r="CD120" i="16" s="1"/>
  <c r="CA111" i="16"/>
  <c r="CA110" i="16"/>
  <c r="CA109" i="16"/>
  <c r="CA108" i="16"/>
  <c r="CA107" i="16"/>
  <c r="CA106" i="16"/>
  <c r="CA105" i="16"/>
  <c r="CA104" i="16"/>
  <c r="CA103" i="16"/>
  <c r="CA102" i="16"/>
  <c r="CA101" i="16"/>
  <c r="CA100" i="16"/>
  <c r="CA99" i="16"/>
  <c r="CA98" i="16"/>
  <c r="CA97" i="16"/>
  <c r="CA96" i="16"/>
  <c r="CD98" i="16" s="1"/>
  <c r="CA95" i="16"/>
  <c r="CA94" i="16"/>
  <c r="CA93" i="16"/>
  <c r="CA92" i="16"/>
  <c r="CA91" i="16"/>
  <c r="CA90" i="16"/>
  <c r="CA89" i="16"/>
  <c r="CA88" i="16"/>
  <c r="CA87" i="16"/>
  <c r="CA86" i="16"/>
  <c r="CA85" i="16"/>
  <c r="CA84" i="16"/>
  <c r="CA83" i="16"/>
  <c r="CA82" i="16"/>
  <c r="CA81" i="16"/>
  <c r="CA80" i="16"/>
  <c r="CA79" i="16"/>
  <c r="CA78" i="16"/>
  <c r="CA77" i="16"/>
  <c r="CA76" i="16"/>
  <c r="CA75" i="16"/>
  <c r="AK55" i="16"/>
  <c r="AK54" i="16"/>
  <c r="AK53" i="16"/>
  <c r="AK52" i="16"/>
  <c r="AK51" i="16"/>
  <c r="AK50" i="16"/>
  <c r="AK49" i="16"/>
  <c r="CA74" i="16"/>
  <c r="CA73" i="16"/>
  <c r="CA72" i="16"/>
  <c r="CA71" i="16"/>
  <c r="CA70" i="16"/>
  <c r="CA69" i="16"/>
  <c r="CA68" i="16"/>
  <c r="CA67" i="16"/>
  <c r="CA66" i="16"/>
  <c r="CA65" i="16"/>
  <c r="CA64" i="16"/>
  <c r="CA63" i="16"/>
  <c r="CA62" i="16"/>
  <c r="CA61" i="16"/>
  <c r="CA60" i="16"/>
  <c r="CA59" i="16"/>
  <c r="CA58" i="16"/>
  <c r="CA57" i="16"/>
  <c r="CA56" i="16"/>
  <c r="CB56" i="16" s="1"/>
  <c r="CA55" i="16"/>
  <c r="CB55" i="16" s="1"/>
  <c r="CA54" i="16"/>
  <c r="CA53" i="16"/>
  <c r="CA52" i="16"/>
  <c r="CB52" i="16" s="1"/>
  <c r="CA51" i="16"/>
  <c r="CB51" i="16" s="1"/>
  <c r="CA50" i="16"/>
  <c r="CA49" i="16"/>
  <c r="CA48" i="16"/>
  <c r="CA47" i="16"/>
  <c r="CA46" i="16"/>
  <c r="CA45" i="16"/>
  <c r="CA44" i="16"/>
  <c r="CA43" i="16"/>
  <c r="CA42" i="16"/>
  <c r="CA41" i="16"/>
  <c r="CA40" i="16"/>
  <c r="CA39" i="16"/>
  <c r="CA38" i="16"/>
  <c r="CA37" i="16"/>
  <c r="CA36" i="16"/>
  <c r="CA35" i="16"/>
  <c r="CA34" i="16"/>
  <c r="CA33" i="16"/>
  <c r="CA32" i="16"/>
  <c r="CA31" i="16"/>
  <c r="CA30" i="16"/>
  <c r="CA29" i="16"/>
  <c r="CA28" i="16"/>
  <c r="CA27" i="16"/>
  <c r="CA26" i="16"/>
  <c r="CA25" i="16"/>
  <c r="CB25" i="16" s="1"/>
  <c r="CA24" i="16"/>
  <c r="CA23" i="16"/>
  <c r="CA22" i="16"/>
  <c r="CA21" i="16"/>
  <c r="CA20" i="16"/>
  <c r="CA19" i="16"/>
  <c r="CA18" i="16"/>
  <c r="CA17" i="16"/>
  <c r="CA16" i="16"/>
  <c r="CA15" i="16"/>
  <c r="CA14" i="16"/>
  <c r="CA13" i="16"/>
  <c r="CA12" i="16"/>
  <c r="CA11" i="16"/>
  <c r="CA10" i="16"/>
  <c r="CA9" i="16"/>
  <c r="CA8" i="16"/>
  <c r="CA7" i="16"/>
  <c r="AK163" i="16"/>
  <c r="AK164" i="16"/>
  <c r="AK162" i="16"/>
  <c r="AK161" i="16"/>
  <c r="AK160" i="16"/>
  <c r="AK159" i="16"/>
  <c r="AK158" i="16"/>
  <c r="AK157" i="16"/>
  <c r="AK156" i="16"/>
  <c r="AK155" i="16"/>
  <c r="AK154" i="16"/>
  <c r="AK153" i="16"/>
  <c r="AK152" i="16"/>
  <c r="AK151" i="16"/>
  <c r="AK150" i="16"/>
  <c r="AK149" i="16"/>
  <c r="AK148" i="16"/>
  <c r="AK147" i="16"/>
  <c r="AK143" i="16"/>
  <c r="AK144" i="16"/>
  <c r="AK145" i="16"/>
  <c r="AK146" i="16"/>
  <c r="AK142" i="16"/>
  <c r="AK141" i="16"/>
  <c r="AK140" i="16"/>
  <c r="AK139" i="16"/>
  <c r="AK138" i="16"/>
  <c r="AK137" i="16"/>
  <c r="AK136" i="16"/>
  <c r="AK135" i="16"/>
  <c r="AK134" i="16"/>
  <c r="AK133" i="16"/>
  <c r="AK129" i="16"/>
  <c r="AK130" i="16"/>
  <c r="AK131" i="16"/>
  <c r="AK128" i="16"/>
  <c r="AK127" i="16"/>
  <c r="AK126" i="16"/>
  <c r="AK125" i="16"/>
  <c r="AK124" i="16"/>
  <c r="AK123" i="16"/>
  <c r="AK122" i="16"/>
  <c r="AK121" i="16"/>
  <c r="CB121" i="16" s="1"/>
  <c r="AK120" i="16"/>
  <c r="AK118" i="16"/>
  <c r="AK117" i="16"/>
  <c r="AK116" i="16"/>
  <c r="AK115" i="16"/>
  <c r="AK114" i="16"/>
  <c r="AK113" i="16"/>
  <c r="AK112" i="16"/>
  <c r="AK111" i="16"/>
  <c r="AK110" i="16"/>
  <c r="AK109" i="16"/>
  <c r="AK108" i="16"/>
  <c r="AK107" i="16"/>
  <c r="AK106" i="16"/>
  <c r="AK105" i="16"/>
  <c r="AK104" i="16"/>
  <c r="AK103" i="16"/>
  <c r="AK102" i="16"/>
  <c r="AK101" i="16"/>
  <c r="AK100" i="16"/>
  <c r="AK99" i="16"/>
  <c r="AK98" i="16"/>
  <c r="AK97" i="16"/>
  <c r="AK96" i="16"/>
  <c r="AK95" i="16"/>
  <c r="AK93" i="16"/>
  <c r="AK94" i="16"/>
  <c r="AK92" i="16"/>
  <c r="AK91" i="16"/>
  <c r="AK90" i="16"/>
  <c r="AK88" i="16"/>
  <c r="AK89" i="16"/>
  <c r="AK87" i="16"/>
  <c r="AK86" i="16"/>
  <c r="AK85" i="16"/>
  <c r="AK84" i="16"/>
  <c r="AK83" i="16"/>
  <c r="AK82" i="16"/>
  <c r="AK80" i="16"/>
  <c r="AK81" i="16"/>
  <c r="AK79" i="16"/>
  <c r="AK78" i="16"/>
  <c r="AK77" i="16"/>
  <c r="AK76" i="16"/>
  <c r="AK75" i="16"/>
  <c r="AK74" i="16"/>
  <c r="AK73" i="16"/>
  <c r="AK72" i="16"/>
  <c r="AK71" i="16"/>
  <c r="AK70" i="16"/>
  <c r="AK69" i="16"/>
  <c r="AK68" i="16"/>
  <c r="AK67" i="16"/>
  <c r="AK64" i="16"/>
  <c r="AK65" i="16"/>
  <c r="AK66" i="16"/>
  <c r="AK61" i="16"/>
  <c r="AK62" i="16"/>
  <c r="AK63" i="16"/>
  <c r="AK60" i="16"/>
  <c r="AK59" i="16"/>
  <c r="AK58" i="16"/>
  <c r="AK57" i="16"/>
  <c r="A5" i="5"/>
  <c r="H5" i="5"/>
  <c r="N5" i="5"/>
  <c r="O5" i="5"/>
  <c r="P5" i="5"/>
  <c r="Q5" i="5"/>
  <c r="R5" i="5"/>
  <c r="S5" i="5"/>
  <c r="G6" i="5"/>
  <c r="C7" i="5"/>
  <c r="D7" i="5"/>
  <c r="G7" i="5"/>
  <c r="A7" i="5" s="1"/>
  <c r="N7" i="5"/>
  <c r="R7" i="5"/>
  <c r="S7" i="5"/>
  <c r="V7" i="5"/>
  <c r="C8" i="5"/>
  <c r="D8" i="5"/>
  <c r="G8" i="5"/>
  <c r="A8" i="5" s="1"/>
  <c r="N8" i="5"/>
  <c r="Q8" i="5"/>
  <c r="R8" i="5"/>
  <c r="T8" i="5"/>
  <c r="U8" i="5" s="1"/>
  <c r="C9" i="5"/>
  <c r="D9" i="5"/>
  <c r="G9" i="5"/>
  <c r="A9" i="5" s="1"/>
  <c r="N9" i="5"/>
  <c r="Q9" i="5"/>
  <c r="R9" i="5"/>
  <c r="T9" i="5"/>
  <c r="V9" i="5" s="1"/>
  <c r="C10" i="5"/>
  <c r="D10" i="5"/>
  <c r="G10" i="5"/>
  <c r="A10" i="5" s="1"/>
  <c r="N10" i="5"/>
  <c r="Q10" i="5"/>
  <c r="R10" i="5"/>
  <c r="T10" i="5"/>
  <c r="V10" i="5" s="1"/>
  <c r="U10" i="5"/>
  <c r="C11" i="5"/>
  <c r="D11" i="5"/>
  <c r="G11" i="5"/>
  <c r="A11" i="5" s="1"/>
  <c r="I11" i="5"/>
  <c r="J11" i="5"/>
  <c r="K11" i="5"/>
  <c r="L11" i="5"/>
  <c r="M11" i="5"/>
  <c r="N11" i="5"/>
  <c r="O11" i="5"/>
  <c r="P11" i="5"/>
  <c r="S11" i="5"/>
  <c r="T11" i="5"/>
  <c r="V11" i="5" s="1"/>
  <c r="G12" i="5"/>
  <c r="A12" i="5" s="1"/>
  <c r="H12" i="5"/>
  <c r="N12" i="5"/>
  <c r="O12" i="5"/>
  <c r="P12" i="5"/>
  <c r="V12" i="5"/>
  <c r="H13" i="5"/>
  <c r="N13" i="5"/>
  <c r="O13" i="5"/>
  <c r="V13" i="5"/>
  <c r="H14" i="5"/>
  <c r="N14" i="5"/>
  <c r="O14" i="5"/>
  <c r="V14" i="5"/>
  <c r="H15" i="5"/>
  <c r="N15" i="5"/>
  <c r="O15" i="5"/>
  <c r="V15" i="5"/>
  <c r="H16" i="5"/>
  <c r="N16" i="5"/>
  <c r="O16" i="5"/>
  <c r="V16" i="5"/>
  <c r="H17" i="5"/>
  <c r="N17" i="5"/>
  <c r="O17" i="5"/>
  <c r="V17" i="5"/>
  <c r="H18" i="5"/>
  <c r="N18" i="5"/>
  <c r="O18" i="5"/>
  <c r="V18" i="5"/>
  <c r="H19" i="5"/>
  <c r="N19" i="5"/>
  <c r="O19" i="5"/>
  <c r="V19" i="5"/>
  <c r="H20" i="5"/>
  <c r="N20" i="5"/>
  <c r="O20" i="5"/>
  <c r="V20" i="5"/>
  <c r="H21" i="5"/>
  <c r="N21" i="5"/>
  <c r="O21" i="5"/>
  <c r="V21" i="5"/>
  <c r="C22" i="5"/>
  <c r="D22" i="5"/>
  <c r="G22" i="5"/>
  <c r="A22" i="5" s="1"/>
  <c r="I22" i="5"/>
  <c r="O22" i="5" s="1"/>
  <c r="J22" i="5"/>
  <c r="K22" i="5"/>
  <c r="L22" i="5"/>
  <c r="M22" i="5"/>
  <c r="N22" i="5"/>
  <c r="P22" i="5"/>
  <c r="T22" i="5"/>
  <c r="V23" i="5" s="1"/>
  <c r="H23" i="5"/>
  <c r="N23" i="5"/>
  <c r="O23" i="5"/>
  <c r="H24" i="5"/>
  <c r="N24" i="5"/>
  <c r="O24" i="5"/>
  <c r="V24" i="5"/>
  <c r="H25" i="5"/>
  <c r="N25" i="5"/>
  <c r="O25" i="5"/>
  <c r="V25" i="5"/>
  <c r="H26" i="5"/>
  <c r="N26" i="5"/>
  <c r="O26" i="5"/>
  <c r="V26" i="5"/>
  <c r="H27" i="5"/>
  <c r="N27" i="5"/>
  <c r="O27" i="5"/>
  <c r="V27" i="5"/>
  <c r="H28" i="5"/>
  <c r="N28" i="5"/>
  <c r="O28" i="5"/>
  <c r="V28" i="5"/>
  <c r="H29" i="5"/>
  <c r="N29" i="5"/>
  <c r="O29" i="5"/>
  <c r="V29" i="5"/>
  <c r="H30" i="5"/>
  <c r="N30" i="5"/>
  <c r="O30" i="5"/>
  <c r="V30" i="5"/>
  <c r="H31" i="5"/>
  <c r="N31" i="5"/>
  <c r="O31" i="5"/>
  <c r="V31" i="5"/>
  <c r="H32" i="5"/>
  <c r="N32" i="5"/>
  <c r="O32" i="5"/>
  <c r="V32" i="5"/>
  <c r="C33" i="5"/>
  <c r="D33" i="5"/>
  <c r="G33" i="5"/>
  <c r="A33" i="5" s="1"/>
  <c r="I33" i="5"/>
  <c r="O33" i="5" s="1"/>
  <c r="J33" i="5"/>
  <c r="K33" i="5"/>
  <c r="L33" i="5"/>
  <c r="M33" i="5"/>
  <c r="N33" i="5"/>
  <c r="P33" i="5"/>
  <c r="Q33" i="5"/>
  <c r="R33" i="5"/>
  <c r="S33" i="5"/>
  <c r="T33" i="5"/>
  <c r="U33" i="5"/>
  <c r="V33" i="5"/>
  <c r="G34" i="5"/>
  <c r="A34" i="5" s="1"/>
  <c r="H34" i="5"/>
  <c r="N34" i="5"/>
  <c r="O34" i="5"/>
  <c r="P34" i="5"/>
  <c r="R34" i="5"/>
  <c r="S34" i="5"/>
  <c r="V34" i="5"/>
  <c r="H35" i="5"/>
  <c r="N35" i="5"/>
  <c r="O35" i="5"/>
  <c r="V35" i="5"/>
  <c r="H36" i="5"/>
  <c r="N36" i="5"/>
  <c r="O36" i="5"/>
  <c r="V36" i="5"/>
  <c r="H37" i="5"/>
  <c r="N37" i="5"/>
  <c r="O37" i="5"/>
  <c r="V37" i="5"/>
  <c r="H38" i="5"/>
  <c r="N38" i="5"/>
  <c r="O38" i="5"/>
  <c r="V38" i="5"/>
  <c r="H39" i="5"/>
  <c r="N39" i="5"/>
  <c r="O39" i="5"/>
  <c r="V39" i="5"/>
  <c r="H40" i="5"/>
  <c r="N40" i="5"/>
  <c r="O40" i="5"/>
  <c r="V40" i="5"/>
  <c r="H41" i="5"/>
  <c r="N41" i="5"/>
  <c r="O41" i="5"/>
  <c r="V41" i="5"/>
  <c r="H42" i="5"/>
  <c r="N42" i="5"/>
  <c r="O42" i="5"/>
  <c r="V42" i="5"/>
  <c r="H43" i="5"/>
  <c r="N43" i="5"/>
  <c r="O43" i="5"/>
  <c r="V43" i="5"/>
  <c r="C44" i="5"/>
  <c r="D44" i="5"/>
  <c r="G44" i="5"/>
  <c r="A44" i="5" s="1"/>
  <c r="I44" i="5"/>
  <c r="J44" i="5"/>
  <c r="O44" i="5" s="1"/>
  <c r="K44" i="5"/>
  <c r="L44" i="5"/>
  <c r="M44" i="5"/>
  <c r="N44" i="5"/>
  <c r="P44" i="5"/>
  <c r="R44" i="5"/>
  <c r="S44" i="5"/>
  <c r="T44" i="5"/>
  <c r="U44" i="5" s="1"/>
  <c r="V44" i="5"/>
  <c r="G45" i="5"/>
  <c r="S45" i="5" s="1"/>
  <c r="H45" i="5"/>
  <c r="N45" i="5"/>
  <c r="O45" i="5"/>
  <c r="P45" i="5"/>
  <c r="V45" i="5"/>
  <c r="H46" i="5"/>
  <c r="N46" i="5"/>
  <c r="O46" i="5"/>
  <c r="V46" i="5"/>
  <c r="H47" i="5"/>
  <c r="N47" i="5"/>
  <c r="O47" i="5"/>
  <c r="V47" i="5"/>
  <c r="H48" i="5"/>
  <c r="N48" i="5"/>
  <c r="O48" i="5"/>
  <c r="V48" i="5"/>
  <c r="H49" i="5"/>
  <c r="N49" i="5"/>
  <c r="O49" i="5"/>
  <c r="V49" i="5"/>
  <c r="H50" i="5"/>
  <c r="N50" i="5"/>
  <c r="O50" i="5"/>
  <c r="V50" i="5"/>
  <c r="H51" i="5"/>
  <c r="N51" i="5"/>
  <c r="O51" i="5"/>
  <c r="V51" i="5"/>
  <c r="H52" i="5"/>
  <c r="N52" i="5"/>
  <c r="O52" i="5"/>
  <c r="V52" i="5"/>
  <c r="H53" i="5"/>
  <c r="N53" i="5"/>
  <c r="O53" i="5"/>
  <c r="V53" i="5"/>
  <c r="H54" i="5"/>
  <c r="N54" i="5"/>
  <c r="O54" i="5"/>
  <c r="V54" i="5"/>
  <c r="C55" i="5"/>
  <c r="D55" i="5"/>
  <c r="G55" i="5"/>
  <c r="N55" i="5"/>
  <c r="Q55" i="5"/>
  <c r="R55" i="5"/>
  <c r="T55" i="5"/>
  <c r="U55" i="5"/>
  <c r="V55" i="5"/>
  <c r="C56" i="5"/>
  <c r="D56" i="5"/>
  <c r="G56" i="5"/>
  <c r="P56" i="5" s="1"/>
  <c r="N56" i="5"/>
  <c r="S56" i="5"/>
  <c r="T56" i="5"/>
  <c r="U56" i="5" s="1"/>
  <c r="V56" i="5"/>
  <c r="C57" i="5"/>
  <c r="D57" i="5"/>
  <c r="G57" i="5"/>
  <c r="A57" i="5" s="1"/>
  <c r="N57" i="5"/>
  <c r="P57" i="5"/>
  <c r="Q57" i="5"/>
  <c r="R57" i="5"/>
  <c r="S57" i="5"/>
  <c r="T57" i="5"/>
  <c r="V57" i="5" s="1"/>
  <c r="U57" i="5"/>
  <c r="C58" i="5"/>
  <c r="D58" i="5"/>
  <c r="G58" i="5"/>
  <c r="I58" i="5"/>
  <c r="J58" i="5"/>
  <c r="K58" i="5"/>
  <c r="L58" i="5"/>
  <c r="M58" i="5"/>
  <c r="N58" i="5"/>
  <c r="O58" i="5"/>
  <c r="P58" i="5"/>
  <c r="R58" i="5"/>
  <c r="S58" i="5"/>
  <c r="T58" i="5"/>
  <c r="U58" i="5" s="1"/>
  <c r="G59" i="5"/>
  <c r="Q59" i="5" s="1"/>
  <c r="H59" i="5"/>
  <c r="N59" i="5"/>
  <c r="O59" i="5"/>
  <c r="P59" i="5"/>
  <c r="G60" i="5"/>
  <c r="R60" i="5" s="1"/>
  <c r="H60" i="5"/>
  <c r="N60" i="5"/>
  <c r="O60" i="5"/>
  <c r="P60" i="5"/>
  <c r="V60" i="5"/>
  <c r="H61" i="5"/>
  <c r="N61" i="5"/>
  <c r="O61" i="5"/>
  <c r="V61" i="5"/>
  <c r="H62" i="5"/>
  <c r="N62" i="5"/>
  <c r="O62" i="5"/>
  <c r="V62" i="5"/>
  <c r="H63" i="5"/>
  <c r="N63" i="5"/>
  <c r="O63" i="5"/>
  <c r="V63" i="5"/>
  <c r="H64" i="5"/>
  <c r="N64" i="5"/>
  <c r="O64" i="5"/>
  <c r="V64" i="5"/>
  <c r="H65" i="5"/>
  <c r="N65" i="5"/>
  <c r="O65" i="5"/>
  <c r="V65" i="5"/>
  <c r="H66" i="5"/>
  <c r="N66" i="5"/>
  <c r="O66" i="5"/>
  <c r="V66" i="5"/>
  <c r="H67" i="5"/>
  <c r="N67" i="5"/>
  <c r="O67" i="5"/>
  <c r="V67" i="5"/>
  <c r="H68" i="5"/>
  <c r="N68" i="5"/>
  <c r="O68" i="5"/>
  <c r="V68" i="5"/>
  <c r="C69" i="5"/>
  <c r="D69" i="5"/>
  <c r="G69" i="5"/>
  <c r="A69" i="5" s="1"/>
  <c r="I69" i="5"/>
  <c r="J69" i="5"/>
  <c r="K69" i="5"/>
  <c r="L69" i="5"/>
  <c r="M69" i="5"/>
  <c r="N69" i="5"/>
  <c r="O69" i="5"/>
  <c r="P69" i="5"/>
  <c r="Q69" i="5"/>
  <c r="S69" i="5"/>
  <c r="T69" i="5"/>
  <c r="V69" i="5" s="1"/>
  <c r="U69" i="5"/>
  <c r="G70" i="5"/>
  <c r="A70" i="5" s="1"/>
  <c r="H70" i="5"/>
  <c r="N70" i="5"/>
  <c r="O70" i="5"/>
  <c r="P70" i="5"/>
  <c r="V70" i="5"/>
  <c r="H71" i="5"/>
  <c r="N71" i="5"/>
  <c r="O71" i="5"/>
  <c r="V71" i="5"/>
  <c r="H72" i="5"/>
  <c r="N72" i="5"/>
  <c r="O72" i="5"/>
  <c r="V72" i="5"/>
  <c r="H73" i="5"/>
  <c r="N73" i="5"/>
  <c r="O73" i="5"/>
  <c r="V73" i="5"/>
  <c r="H74" i="5"/>
  <c r="N74" i="5"/>
  <c r="O74" i="5"/>
  <c r="V74" i="5"/>
  <c r="H75" i="5"/>
  <c r="N75" i="5"/>
  <c r="O75" i="5"/>
  <c r="V75" i="5"/>
  <c r="H76" i="5"/>
  <c r="N76" i="5"/>
  <c r="O76" i="5"/>
  <c r="V76" i="5"/>
  <c r="H77" i="5"/>
  <c r="N77" i="5"/>
  <c r="O77" i="5"/>
  <c r="V77" i="5"/>
  <c r="H78" i="5"/>
  <c r="N78" i="5"/>
  <c r="O78" i="5"/>
  <c r="V78" i="5"/>
  <c r="H79" i="5"/>
  <c r="N79" i="5"/>
  <c r="O79" i="5"/>
  <c r="V79" i="5"/>
  <c r="C80" i="5"/>
  <c r="D80" i="5"/>
  <c r="G80" i="5"/>
  <c r="I80" i="5"/>
  <c r="O80" i="5" s="1"/>
  <c r="J80" i="5"/>
  <c r="K80" i="5"/>
  <c r="L80" i="5"/>
  <c r="M80" i="5"/>
  <c r="N80" i="5"/>
  <c r="P80" i="5"/>
  <c r="T80" i="5"/>
  <c r="H81" i="5"/>
  <c r="N81" i="5"/>
  <c r="O81" i="5"/>
  <c r="H82" i="5"/>
  <c r="N82" i="5"/>
  <c r="O82" i="5"/>
  <c r="V82" i="5"/>
  <c r="H83" i="5"/>
  <c r="N83" i="5"/>
  <c r="O83" i="5"/>
  <c r="V83" i="5"/>
  <c r="H84" i="5"/>
  <c r="N84" i="5"/>
  <c r="O84" i="5"/>
  <c r="V84" i="5"/>
  <c r="H85" i="5"/>
  <c r="N85" i="5"/>
  <c r="O85" i="5"/>
  <c r="V85" i="5"/>
  <c r="H86" i="5"/>
  <c r="N86" i="5"/>
  <c r="O86" i="5"/>
  <c r="V86" i="5"/>
  <c r="H87" i="5"/>
  <c r="N87" i="5"/>
  <c r="O87" i="5"/>
  <c r="V87" i="5"/>
  <c r="H88" i="5"/>
  <c r="N88" i="5"/>
  <c r="O88" i="5"/>
  <c r="V88" i="5"/>
  <c r="H89" i="5"/>
  <c r="N89" i="5"/>
  <c r="O89" i="5"/>
  <c r="V89" i="5"/>
  <c r="H90" i="5"/>
  <c r="N90" i="5"/>
  <c r="O90" i="5"/>
  <c r="V90" i="5"/>
  <c r="C91" i="5"/>
  <c r="D91" i="5"/>
  <c r="G91" i="5"/>
  <c r="A91" i="5" s="1"/>
  <c r="I91" i="5"/>
  <c r="J91" i="5"/>
  <c r="K91" i="5"/>
  <c r="L91" i="5"/>
  <c r="M91" i="5"/>
  <c r="N91" i="5"/>
  <c r="P91" i="5"/>
  <c r="Q91" i="5"/>
  <c r="R91" i="5"/>
  <c r="S91" i="5"/>
  <c r="T91" i="5"/>
  <c r="U91" i="5"/>
  <c r="V91" i="5"/>
  <c r="G92" i="5"/>
  <c r="R92" i="5" s="1"/>
  <c r="H92" i="5"/>
  <c r="N92" i="5"/>
  <c r="O92" i="5"/>
  <c r="P92" i="5"/>
  <c r="V92" i="5"/>
  <c r="H93" i="5"/>
  <c r="N93" i="5"/>
  <c r="O93" i="5"/>
  <c r="V93" i="5"/>
  <c r="H94" i="5"/>
  <c r="N94" i="5"/>
  <c r="O94" i="5"/>
  <c r="V94" i="5"/>
  <c r="H95" i="5"/>
  <c r="N95" i="5"/>
  <c r="O95" i="5"/>
  <c r="V95" i="5"/>
  <c r="H96" i="5"/>
  <c r="N96" i="5"/>
  <c r="O96" i="5"/>
  <c r="V96" i="5"/>
  <c r="H97" i="5"/>
  <c r="N97" i="5"/>
  <c r="O97" i="5"/>
  <c r="V97" i="5"/>
  <c r="H98" i="5"/>
  <c r="N98" i="5"/>
  <c r="O98" i="5"/>
  <c r="V98" i="5"/>
  <c r="H99" i="5"/>
  <c r="N99" i="5"/>
  <c r="O99" i="5"/>
  <c r="V99" i="5"/>
  <c r="H100" i="5"/>
  <c r="N100" i="5"/>
  <c r="O100" i="5"/>
  <c r="V100" i="5"/>
  <c r="H101" i="5"/>
  <c r="N101" i="5"/>
  <c r="O101" i="5"/>
  <c r="V101" i="5"/>
  <c r="C102" i="5"/>
  <c r="D102" i="5"/>
  <c r="G102" i="5"/>
  <c r="N102" i="5"/>
  <c r="P102" i="5"/>
  <c r="Q102" i="5"/>
  <c r="R102" i="5"/>
  <c r="T102" i="5"/>
  <c r="U102" i="5" s="1"/>
  <c r="V102" i="5"/>
  <c r="C103" i="5"/>
  <c r="D103" i="5"/>
  <c r="G103" i="5"/>
  <c r="Q103" i="5" s="1"/>
  <c r="N103" i="5"/>
  <c r="R103" i="5"/>
  <c r="S103" i="5"/>
  <c r="T103" i="5"/>
  <c r="U103" i="5"/>
  <c r="V103" i="5"/>
  <c r="C104" i="5"/>
  <c r="D104" i="5"/>
  <c r="G104" i="5"/>
  <c r="I104" i="5"/>
  <c r="J104" i="5"/>
  <c r="K104" i="5"/>
  <c r="L104" i="5"/>
  <c r="M104" i="5"/>
  <c r="N104" i="5"/>
  <c r="P104" i="5"/>
  <c r="Q104" i="5"/>
  <c r="R104" i="5"/>
  <c r="T104" i="5"/>
  <c r="V105" i="5" s="1"/>
  <c r="U104" i="5"/>
  <c r="H105" i="5"/>
  <c r="N105" i="5"/>
  <c r="O105" i="5"/>
  <c r="H106" i="5"/>
  <c r="N106" i="5"/>
  <c r="O106" i="5"/>
  <c r="V106" i="5"/>
  <c r="H107" i="5"/>
  <c r="N107" i="5"/>
  <c r="O107" i="5"/>
  <c r="V107" i="5"/>
  <c r="H108" i="5"/>
  <c r="N108" i="5"/>
  <c r="O108" i="5"/>
  <c r="V108" i="5"/>
  <c r="H109" i="5"/>
  <c r="N109" i="5"/>
  <c r="O109" i="5"/>
  <c r="V109" i="5"/>
  <c r="H110" i="5"/>
  <c r="N110" i="5"/>
  <c r="O110" i="5"/>
  <c r="V110" i="5"/>
  <c r="H111" i="5"/>
  <c r="N111" i="5"/>
  <c r="O111" i="5"/>
  <c r="V111" i="5"/>
  <c r="H112" i="5"/>
  <c r="N112" i="5"/>
  <c r="O112" i="5"/>
  <c r="V112" i="5"/>
  <c r="H113" i="5"/>
  <c r="N113" i="5"/>
  <c r="O113" i="5"/>
  <c r="V113" i="5"/>
  <c r="H114" i="5"/>
  <c r="N114" i="5"/>
  <c r="O114" i="5"/>
  <c r="V114" i="5"/>
  <c r="C115" i="5"/>
  <c r="D115" i="5"/>
  <c r="G115" i="5"/>
  <c r="A115" i="5" s="1"/>
  <c r="I115" i="5"/>
  <c r="J115" i="5"/>
  <c r="K115" i="5"/>
  <c r="L115" i="5"/>
  <c r="M115" i="5"/>
  <c r="N115" i="5"/>
  <c r="O115" i="5"/>
  <c r="P115" i="5"/>
  <c r="Q115" i="5"/>
  <c r="S115" i="5"/>
  <c r="T115" i="5"/>
  <c r="V115" i="5" s="1"/>
  <c r="U115" i="5"/>
  <c r="G116" i="5"/>
  <c r="A116" i="5" s="1"/>
  <c r="H116" i="5"/>
  <c r="N116" i="5"/>
  <c r="O116" i="5"/>
  <c r="P116" i="5"/>
  <c r="V116" i="5"/>
  <c r="H117" i="5"/>
  <c r="N117" i="5"/>
  <c r="O117" i="5"/>
  <c r="V117" i="5"/>
  <c r="H118" i="5"/>
  <c r="N118" i="5"/>
  <c r="O118" i="5"/>
  <c r="V118" i="5"/>
  <c r="H119" i="5"/>
  <c r="N119" i="5"/>
  <c r="O119" i="5"/>
  <c r="V119" i="5"/>
  <c r="H120" i="5"/>
  <c r="N120" i="5"/>
  <c r="O120" i="5"/>
  <c r="V120" i="5"/>
  <c r="H121" i="5"/>
  <c r="N121" i="5"/>
  <c r="O121" i="5"/>
  <c r="V121" i="5"/>
  <c r="H122" i="5"/>
  <c r="N122" i="5"/>
  <c r="O122" i="5"/>
  <c r="V122" i="5"/>
  <c r="H123" i="5"/>
  <c r="N123" i="5"/>
  <c r="O123" i="5"/>
  <c r="V123" i="5"/>
  <c r="H124" i="5"/>
  <c r="N124" i="5"/>
  <c r="O124" i="5"/>
  <c r="V124" i="5"/>
  <c r="H125" i="5"/>
  <c r="N125" i="5"/>
  <c r="O125" i="5"/>
  <c r="V125" i="5"/>
  <c r="C126" i="5"/>
  <c r="D126" i="5"/>
  <c r="G126" i="5"/>
  <c r="A126" i="5" s="1"/>
  <c r="I126" i="5"/>
  <c r="O126" i="5" s="1"/>
  <c r="J126" i="5"/>
  <c r="K126" i="5"/>
  <c r="L126" i="5"/>
  <c r="M126" i="5"/>
  <c r="N126" i="5"/>
  <c r="P126" i="5"/>
  <c r="T126" i="5"/>
  <c r="U126" i="5" s="1"/>
  <c r="H127" i="5"/>
  <c r="N127" i="5"/>
  <c r="O127" i="5"/>
  <c r="H128" i="5"/>
  <c r="N128" i="5"/>
  <c r="O128" i="5"/>
  <c r="V128" i="5"/>
  <c r="H129" i="5"/>
  <c r="N129" i="5"/>
  <c r="O129" i="5"/>
  <c r="V129" i="5"/>
  <c r="H130" i="5"/>
  <c r="N130" i="5"/>
  <c r="O130" i="5"/>
  <c r="V130" i="5"/>
  <c r="H131" i="5"/>
  <c r="N131" i="5"/>
  <c r="O131" i="5"/>
  <c r="V131" i="5"/>
  <c r="H132" i="5"/>
  <c r="N132" i="5"/>
  <c r="O132" i="5"/>
  <c r="V132" i="5"/>
  <c r="H133" i="5"/>
  <c r="N133" i="5"/>
  <c r="O133" i="5"/>
  <c r="V133" i="5"/>
  <c r="H134" i="5"/>
  <c r="N134" i="5"/>
  <c r="O134" i="5"/>
  <c r="V134" i="5"/>
  <c r="H135" i="5"/>
  <c r="N135" i="5"/>
  <c r="O135" i="5"/>
  <c r="V135" i="5"/>
  <c r="H136" i="5"/>
  <c r="N136" i="5"/>
  <c r="O136" i="5"/>
  <c r="V136" i="5"/>
  <c r="C137" i="5"/>
  <c r="D137" i="5"/>
  <c r="G137" i="5"/>
  <c r="A137" i="5" s="1"/>
  <c r="I137" i="5"/>
  <c r="O137" i="5" s="1"/>
  <c r="J137" i="5"/>
  <c r="K137" i="5"/>
  <c r="L137" i="5"/>
  <c r="M137" i="5"/>
  <c r="N137" i="5"/>
  <c r="P137" i="5"/>
  <c r="Q137" i="5"/>
  <c r="R137" i="5"/>
  <c r="S137" i="5"/>
  <c r="T137" i="5"/>
  <c r="U137" i="5"/>
  <c r="V137" i="5"/>
  <c r="G138" i="5"/>
  <c r="A138" i="5" s="1"/>
  <c r="H138" i="5"/>
  <c r="N138" i="5"/>
  <c r="O138" i="5"/>
  <c r="P138" i="5"/>
  <c r="R138" i="5"/>
  <c r="V138" i="5"/>
  <c r="H139" i="5"/>
  <c r="N139" i="5"/>
  <c r="O139" i="5"/>
  <c r="V139" i="5"/>
  <c r="H140" i="5"/>
  <c r="N140" i="5"/>
  <c r="O140" i="5"/>
  <c r="V140" i="5"/>
  <c r="H141" i="5"/>
  <c r="N141" i="5"/>
  <c r="O141" i="5"/>
  <c r="V141" i="5"/>
  <c r="H142" i="5"/>
  <c r="N142" i="5"/>
  <c r="O142" i="5"/>
  <c r="V142" i="5"/>
  <c r="H143" i="5"/>
  <c r="N143" i="5"/>
  <c r="O143" i="5"/>
  <c r="V143" i="5"/>
  <c r="H144" i="5"/>
  <c r="N144" i="5"/>
  <c r="O144" i="5"/>
  <c r="V144" i="5"/>
  <c r="H145" i="5"/>
  <c r="N145" i="5"/>
  <c r="O145" i="5"/>
  <c r="V145" i="5"/>
  <c r="H146" i="5"/>
  <c r="N146" i="5"/>
  <c r="O146" i="5"/>
  <c r="V146" i="5"/>
  <c r="H147" i="5"/>
  <c r="N147" i="5"/>
  <c r="O147" i="5"/>
  <c r="V147" i="5"/>
  <c r="C148" i="5"/>
  <c r="D148" i="5"/>
  <c r="G148" i="5"/>
  <c r="A148" i="5" s="1"/>
  <c r="N148" i="5"/>
  <c r="P148" i="5"/>
  <c r="R148" i="5"/>
  <c r="T148" i="5"/>
  <c r="U148" i="5" s="1"/>
  <c r="C149" i="5"/>
  <c r="D149" i="5"/>
  <c r="G149" i="5"/>
  <c r="A149" i="5" s="1"/>
  <c r="I149" i="5"/>
  <c r="J149" i="5"/>
  <c r="K149" i="5"/>
  <c r="L149" i="5"/>
  <c r="M149" i="5"/>
  <c r="N149" i="5"/>
  <c r="O149" i="5"/>
  <c r="P149" i="5"/>
  <c r="Q149" i="5"/>
  <c r="S149" i="5"/>
  <c r="T149" i="5"/>
  <c r="V149" i="5" s="1"/>
  <c r="U149" i="5"/>
  <c r="G150" i="5"/>
  <c r="R150" i="5" s="1"/>
  <c r="H150" i="5"/>
  <c r="N150" i="5"/>
  <c r="O150" i="5"/>
  <c r="P150" i="5"/>
  <c r="V150" i="5"/>
  <c r="H151" i="5"/>
  <c r="N151" i="5"/>
  <c r="O151" i="5"/>
  <c r="V151" i="5"/>
  <c r="H152" i="5"/>
  <c r="N152" i="5"/>
  <c r="O152" i="5"/>
  <c r="V152" i="5"/>
  <c r="H153" i="5"/>
  <c r="N153" i="5"/>
  <c r="O153" i="5"/>
  <c r="V153" i="5"/>
  <c r="H154" i="5"/>
  <c r="N154" i="5"/>
  <c r="O154" i="5"/>
  <c r="V154" i="5"/>
  <c r="H155" i="5"/>
  <c r="N155" i="5"/>
  <c r="O155" i="5"/>
  <c r="V155" i="5"/>
  <c r="H156" i="5"/>
  <c r="N156" i="5"/>
  <c r="O156" i="5"/>
  <c r="V156" i="5"/>
  <c r="H157" i="5"/>
  <c r="N157" i="5"/>
  <c r="O157" i="5"/>
  <c r="V157" i="5"/>
  <c r="H158" i="5"/>
  <c r="N158" i="5"/>
  <c r="O158" i="5"/>
  <c r="V158" i="5"/>
  <c r="H159" i="5"/>
  <c r="N159" i="5"/>
  <c r="O159" i="5"/>
  <c r="V159" i="5"/>
  <c r="C160" i="5"/>
  <c r="D160" i="5"/>
  <c r="G160" i="5"/>
  <c r="I160" i="5"/>
  <c r="O160" i="5" s="1"/>
  <c r="J160" i="5"/>
  <c r="K160" i="5"/>
  <c r="L160" i="5"/>
  <c r="M160" i="5"/>
  <c r="N160" i="5"/>
  <c r="R160" i="5"/>
  <c r="T160" i="5"/>
  <c r="V160" i="5" s="1"/>
  <c r="H161" i="5"/>
  <c r="N161" i="5"/>
  <c r="O161" i="5"/>
  <c r="H162" i="5"/>
  <c r="N162" i="5"/>
  <c r="O162" i="5"/>
  <c r="V162" i="5"/>
  <c r="H163" i="5"/>
  <c r="N163" i="5"/>
  <c r="O163" i="5"/>
  <c r="V163" i="5"/>
  <c r="H164" i="5"/>
  <c r="N164" i="5"/>
  <c r="O164" i="5"/>
  <c r="V164" i="5"/>
  <c r="H165" i="5"/>
  <c r="N165" i="5"/>
  <c r="O165" i="5"/>
  <c r="V165" i="5"/>
  <c r="H166" i="5"/>
  <c r="N166" i="5"/>
  <c r="O166" i="5"/>
  <c r="V166" i="5"/>
  <c r="H167" i="5"/>
  <c r="N167" i="5"/>
  <c r="O167" i="5"/>
  <c r="V167" i="5"/>
  <c r="H168" i="5"/>
  <c r="N168" i="5"/>
  <c r="O168" i="5"/>
  <c r="V168" i="5"/>
  <c r="H169" i="5"/>
  <c r="N169" i="5"/>
  <c r="O169" i="5"/>
  <c r="V169" i="5"/>
  <c r="H170" i="5"/>
  <c r="N170" i="5"/>
  <c r="O170" i="5"/>
  <c r="V170" i="5"/>
  <c r="C171" i="5"/>
  <c r="D171" i="5"/>
  <c r="G171" i="5"/>
  <c r="A171" i="5" s="1"/>
  <c r="I171" i="5"/>
  <c r="J171" i="5"/>
  <c r="K171" i="5"/>
  <c r="L171" i="5"/>
  <c r="M171" i="5"/>
  <c r="N171" i="5"/>
  <c r="O171" i="5"/>
  <c r="P171" i="5"/>
  <c r="Q171" i="5"/>
  <c r="R171" i="5"/>
  <c r="S171" i="5"/>
  <c r="T171" i="5"/>
  <c r="U171" i="5"/>
  <c r="V171" i="5"/>
  <c r="G172" i="5"/>
  <c r="A172" i="5" s="1"/>
  <c r="H172" i="5"/>
  <c r="N172" i="5"/>
  <c r="O172" i="5"/>
  <c r="P172" i="5"/>
  <c r="V172" i="5"/>
  <c r="H173" i="5"/>
  <c r="N173" i="5"/>
  <c r="O173" i="5"/>
  <c r="V173" i="5"/>
  <c r="H174" i="5"/>
  <c r="N174" i="5"/>
  <c r="O174" i="5"/>
  <c r="V174" i="5"/>
  <c r="H175" i="5"/>
  <c r="N175" i="5"/>
  <c r="O175" i="5"/>
  <c r="V175" i="5"/>
  <c r="H176" i="5"/>
  <c r="N176" i="5"/>
  <c r="O176" i="5"/>
  <c r="V176" i="5"/>
  <c r="H177" i="5"/>
  <c r="N177" i="5"/>
  <c r="O177" i="5"/>
  <c r="V177" i="5"/>
  <c r="H178" i="5"/>
  <c r="N178" i="5"/>
  <c r="O178" i="5"/>
  <c r="V178" i="5"/>
  <c r="H179" i="5"/>
  <c r="N179" i="5"/>
  <c r="O179" i="5"/>
  <c r="V179" i="5"/>
  <c r="H180" i="5"/>
  <c r="N180" i="5"/>
  <c r="O180" i="5"/>
  <c r="V180" i="5"/>
  <c r="H181" i="5"/>
  <c r="N181" i="5"/>
  <c r="O181" i="5"/>
  <c r="V181" i="5"/>
  <c r="C182" i="5"/>
  <c r="D182" i="5"/>
  <c r="G182" i="5"/>
  <c r="A182" i="5" s="1"/>
  <c r="I182" i="5"/>
  <c r="J182" i="5"/>
  <c r="K182" i="5"/>
  <c r="L182" i="5"/>
  <c r="O182" i="5" s="1"/>
  <c r="M182" i="5"/>
  <c r="N182" i="5"/>
  <c r="P182" i="5"/>
  <c r="T182" i="5"/>
  <c r="V182" i="5" s="1"/>
  <c r="H183" i="5"/>
  <c r="N183" i="5"/>
  <c r="O183" i="5"/>
  <c r="H184" i="5"/>
  <c r="N184" i="5"/>
  <c r="O184" i="5"/>
  <c r="V184" i="5"/>
  <c r="H185" i="5"/>
  <c r="N185" i="5"/>
  <c r="O185" i="5"/>
  <c r="V185" i="5"/>
  <c r="H186" i="5"/>
  <c r="N186" i="5"/>
  <c r="O186" i="5"/>
  <c r="V186" i="5"/>
  <c r="H187" i="5"/>
  <c r="N187" i="5"/>
  <c r="O187" i="5"/>
  <c r="V187" i="5"/>
  <c r="H188" i="5"/>
  <c r="N188" i="5"/>
  <c r="O188" i="5"/>
  <c r="V188" i="5"/>
  <c r="H189" i="5"/>
  <c r="N189" i="5"/>
  <c r="O189" i="5"/>
  <c r="V189" i="5"/>
  <c r="H190" i="5"/>
  <c r="N190" i="5"/>
  <c r="O190" i="5"/>
  <c r="V190" i="5"/>
  <c r="H191" i="5"/>
  <c r="N191" i="5"/>
  <c r="O191" i="5"/>
  <c r="V191" i="5"/>
  <c r="H192" i="5"/>
  <c r="N192" i="5"/>
  <c r="O192" i="5"/>
  <c r="V192" i="5"/>
  <c r="C193" i="5"/>
  <c r="D193" i="5"/>
  <c r="G193" i="5"/>
  <c r="A193" i="5" s="1"/>
  <c r="I193" i="5"/>
  <c r="O193" i="5" s="1"/>
  <c r="J193" i="5"/>
  <c r="K193" i="5"/>
  <c r="L193" i="5"/>
  <c r="M193" i="5"/>
  <c r="N193" i="5"/>
  <c r="P193" i="5"/>
  <c r="Q193" i="5"/>
  <c r="T193" i="5"/>
  <c r="V194" i="5" s="1"/>
  <c r="U193" i="5"/>
  <c r="H194" i="5"/>
  <c r="N194" i="5"/>
  <c r="O194" i="5"/>
  <c r="H195" i="5"/>
  <c r="N195" i="5"/>
  <c r="O195" i="5"/>
  <c r="V195" i="5"/>
  <c r="H196" i="5"/>
  <c r="N196" i="5"/>
  <c r="O196" i="5"/>
  <c r="V196" i="5"/>
  <c r="H197" i="5"/>
  <c r="N197" i="5"/>
  <c r="O197" i="5"/>
  <c r="V197" i="5"/>
  <c r="H198" i="5"/>
  <c r="N198" i="5"/>
  <c r="O198" i="5"/>
  <c r="V198" i="5"/>
  <c r="H199" i="5"/>
  <c r="N199" i="5"/>
  <c r="O199" i="5"/>
  <c r="V199" i="5"/>
  <c r="H200" i="5"/>
  <c r="N200" i="5"/>
  <c r="O200" i="5"/>
  <c r="V200" i="5"/>
  <c r="H201" i="5"/>
  <c r="N201" i="5"/>
  <c r="O201" i="5"/>
  <c r="V201" i="5"/>
  <c r="H202" i="5"/>
  <c r="N202" i="5"/>
  <c r="O202" i="5"/>
  <c r="V202" i="5"/>
  <c r="H203" i="5"/>
  <c r="N203" i="5"/>
  <c r="O203" i="5"/>
  <c r="V203" i="5"/>
  <c r="C204" i="5"/>
  <c r="D204" i="5"/>
  <c r="G204" i="5"/>
  <c r="A204" i="5" s="1"/>
  <c r="N204" i="5"/>
  <c r="P204" i="5"/>
  <c r="Q204" i="5"/>
  <c r="R204" i="5"/>
  <c r="S204" i="5"/>
  <c r="T204" i="5"/>
  <c r="V204" i="5" s="1"/>
  <c r="C205" i="5"/>
  <c r="D205" i="5"/>
  <c r="G205" i="5"/>
  <c r="A205" i="5" s="1"/>
  <c r="N205" i="5"/>
  <c r="P205" i="5"/>
  <c r="Q205" i="5"/>
  <c r="R205" i="5"/>
  <c r="S205" i="5"/>
  <c r="T205" i="5"/>
  <c r="V205" i="5" s="1"/>
  <c r="U205" i="5"/>
  <c r="C206" i="5"/>
  <c r="D206" i="5"/>
  <c r="G206" i="5"/>
  <c r="A206" i="5" s="1"/>
  <c r="I206" i="5"/>
  <c r="J206" i="5"/>
  <c r="K206" i="5"/>
  <c r="L206" i="5"/>
  <c r="M206" i="5"/>
  <c r="N206" i="5"/>
  <c r="P206" i="5"/>
  <c r="T206" i="5"/>
  <c r="V206" i="5" s="1"/>
  <c r="H207" i="5"/>
  <c r="N207" i="5"/>
  <c r="O207" i="5"/>
  <c r="H208" i="5"/>
  <c r="N208" i="5"/>
  <c r="O208" i="5"/>
  <c r="V208" i="5"/>
  <c r="H209" i="5"/>
  <c r="N209" i="5"/>
  <c r="O209" i="5"/>
  <c r="V209" i="5"/>
  <c r="H210" i="5"/>
  <c r="N210" i="5"/>
  <c r="O210" i="5"/>
  <c r="V210" i="5"/>
  <c r="H211" i="5"/>
  <c r="N211" i="5"/>
  <c r="O211" i="5"/>
  <c r="V211" i="5"/>
  <c r="H212" i="5"/>
  <c r="N212" i="5"/>
  <c r="O212" i="5"/>
  <c r="V212" i="5"/>
  <c r="H213" i="5"/>
  <c r="N213" i="5"/>
  <c r="O213" i="5"/>
  <c r="V213" i="5"/>
  <c r="H214" i="5"/>
  <c r="N214" i="5"/>
  <c r="O214" i="5"/>
  <c r="V214" i="5"/>
  <c r="H215" i="5"/>
  <c r="N215" i="5"/>
  <c r="O215" i="5"/>
  <c r="V215" i="5"/>
  <c r="H216" i="5"/>
  <c r="N216" i="5"/>
  <c r="O216" i="5"/>
  <c r="V216" i="5"/>
  <c r="C217" i="5"/>
  <c r="D217" i="5"/>
  <c r="G217" i="5"/>
  <c r="A217" i="5" s="1"/>
  <c r="I217" i="5"/>
  <c r="O217" i="5" s="1"/>
  <c r="J217" i="5"/>
  <c r="K217" i="5"/>
  <c r="L217" i="5"/>
  <c r="M217" i="5"/>
  <c r="N217" i="5"/>
  <c r="P217" i="5"/>
  <c r="Q217" i="5"/>
  <c r="T217" i="5"/>
  <c r="V218" i="5" s="1"/>
  <c r="U217" i="5"/>
  <c r="H218" i="5"/>
  <c r="N218" i="5"/>
  <c r="O218" i="5"/>
  <c r="H219" i="5"/>
  <c r="N219" i="5"/>
  <c r="O219" i="5"/>
  <c r="V219" i="5"/>
  <c r="H220" i="5"/>
  <c r="N220" i="5"/>
  <c r="O220" i="5"/>
  <c r="V220" i="5"/>
  <c r="H221" i="5"/>
  <c r="N221" i="5"/>
  <c r="O221" i="5"/>
  <c r="V221" i="5"/>
  <c r="H222" i="5"/>
  <c r="N222" i="5"/>
  <c r="O222" i="5"/>
  <c r="V222" i="5"/>
  <c r="H223" i="5"/>
  <c r="N223" i="5"/>
  <c r="O223" i="5"/>
  <c r="V223" i="5"/>
  <c r="H224" i="5"/>
  <c r="N224" i="5"/>
  <c r="O224" i="5"/>
  <c r="V224" i="5"/>
  <c r="H225" i="5"/>
  <c r="N225" i="5"/>
  <c r="O225" i="5"/>
  <c r="V225" i="5"/>
  <c r="H226" i="5"/>
  <c r="N226" i="5"/>
  <c r="O226" i="5"/>
  <c r="V226" i="5"/>
  <c r="H227" i="5"/>
  <c r="N227" i="5"/>
  <c r="O227" i="5"/>
  <c r="V227" i="5"/>
  <c r="C228" i="5"/>
  <c r="D228" i="5"/>
  <c r="G228" i="5"/>
  <c r="A228" i="5" s="1"/>
  <c r="I228" i="5"/>
  <c r="O228" i="5" s="1"/>
  <c r="J228" i="5"/>
  <c r="K228" i="5"/>
  <c r="L228" i="5"/>
  <c r="M228" i="5"/>
  <c r="N228" i="5"/>
  <c r="P228" i="5"/>
  <c r="Q228" i="5"/>
  <c r="R228" i="5"/>
  <c r="S228" i="5"/>
  <c r="T228" i="5"/>
  <c r="U228" i="5"/>
  <c r="V228" i="5"/>
  <c r="G229" i="5"/>
  <c r="A229" i="5" s="1"/>
  <c r="H229" i="5"/>
  <c r="N229" i="5"/>
  <c r="O229" i="5"/>
  <c r="P229" i="5"/>
  <c r="R229" i="5"/>
  <c r="S229" i="5"/>
  <c r="V229" i="5"/>
  <c r="H230" i="5"/>
  <c r="N230" i="5"/>
  <c r="O230" i="5"/>
  <c r="V230" i="5"/>
  <c r="H231" i="5"/>
  <c r="N231" i="5"/>
  <c r="O231" i="5"/>
  <c r="V231" i="5"/>
  <c r="H232" i="5"/>
  <c r="N232" i="5"/>
  <c r="O232" i="5"/>
  <c r="V232" i="5"/>
  <c r="H233" i="5"/>
  <c r="N233" i="5"/>
  <c r="O233" i="5"/>
  <c r="V233" i="5"/>
  <c r="H234" i="5"/>
  <c r="N234" i="5"/>
  <c r="O234" i="5"/>
  <c r="V234" i="5"/>
  <c r="H235" i="5"/>
  <c r="N235" i="5"/>
  <c r="O235" i="5"/>
  <c r="V235" i="5"/>
  <c r="H236" i="5"/>
  <c r="N236" i="5"/>
  <c r="O236" i="5"/>
  <c r="V236" i="5"/>
  <c r="H237" i="5"/>
  <c r="N237" i="5"/>
  <c r="O237" i="5"/>
  <c r="V237" i="5"/>
  <c r="H238" i="5"/>
  <c r="N238" i="5"/>
  <c r="O238" i="5"/>
  <c r="V238" i="5"/>
  <c r="C239" i="5"/>
  <c r="D239" i="5"/>
  <c r="G239" i="5"/>
  <c r="A239" i="5" s="1"/>
  <c r="I239" i="5"/>
  <c r="J239" i="5"/>
  <c r="K239" i="5"/>
  <c r="L239" i="5"/>
  <c r="M239" i="5"/>
  <c r="N239" i="5"/>
  <c r="O239" i="5"/>
  <c r="P239" i="5"/>
  <c r="R239" i="5"/>
  <c r="S239" i="5"/>
  <c r="T239" i="5"/>
  <c r="U239" i="5" s="1"/>
  <c r="V239" i="5"/>
  <c r="G240" i="5"/>
  <c r="H240" i="5"/>
  <c r="N240" i="5"/>
  <c r="O240" i="5"/>
  <c r="P240" i="5"/>
  <c r="V240" i="5"/>
  <c r="H241" i="5"/>
  <c r="N241" i="5"/>
  <c r="O241" i="5"/>
  <c r="V241" i="5"/>
  <c r="H242" i="5"/>
  <c r="N242" i="5"/>
  <c r="O242" i="5"/>
  <c r="V242" i="5"/>
  <c r="H243" i="5"/>
  <c r="N243" i="5"/>
  <c r="O243" i="5"/>
  <c r="V243" i="5"/>
  <c r="H244" i="5"/>
  <c r="N244" i="5"/>
  <c r="O244" i="5"/>
  <c r="V244" i="5"/>
  <c r="H245" i="5"/>
  <c r="N245" i="5"/>
  <c r="O245" i="5"/>
  <c r="V245" i="5"/>
  <c r="H246" i="5"/>
  <c r="N246" i="5"/>
  <c r="O246" i="5"/>
  <c r="V246" i="5"/>
  <c r="H247" i="5"/>
  <c r="N247" i="5"/>
  <c r="O247" i="5"/>
  <c r="V247" i="5"/>
  <c r="H248" i="5"/>
  <c r="N248" i="5"/>
  <c r="O248" i="5"/>
  <c r="V248" i="5"/>
  <c r="H249" i="5"/>
  <c r="N249" i="5"/>
  <c r="O249" i="5"/>
  <c r="V249" i="5"/>
  <c r="C250" i="5"/>
  <c r="D250" i="5"/>
  <c r="G250" i="5"/>
  <c r="R250" i="5" s="1"/>
  <c r="N250" i="5"/>
  <c r="Q250" i="5"/>
  <c r="T250" i="5"/>
  <c r="U250" i="5"/>
  <c r="V250" i="5"/>
  <c r="C251" i="5"/>
  <c r="D251" i="5"/>
  <c r="G251" i="5"/>
  <c r="R251" i="5" s="1"/>
  <c r="N251" i="5"/>
  <c r="T251" i="5"/>
  <c r="U251" i="5" s="1"/>
  <c r="V251" i="5"/>
  <c r="C252" i="5"/>
  <c r="D252" i="5"/>
  <c r="G252" i="5"/>
  <c r="A252" i="5" s="1"/>
  <c r="I252" i="5"/>
  <c r="J252" i="5"/>
  <c r="K252" i="5"/>
  <c r="L252" i="5"/>
  <c r="M252" i="5"/>
  <c r="N252" i="5"/>
  <c r="P252" i="5"/>
  <c r="Q252" i="5"/>
  <c r="R252" i="5"/>
  <c r="S252" i="5"/>
  <c r="T252" i="5"/>
  <c r="U252" i="5"/>
  <c r="V252" i="5"/>
  <c r="G253" i="5"/>
  <c r="H253" i="5"/>
  <c r="N253" i="5"/>
  <c r="O253" i="5"/>
  <c r="P253" i="5"/>
  <c r="S253" i="5"/>
  <c r="V253" i="5"/>
  <c r="H254" i="5"/>
  <c r="N254" i="5"/>
  <c r="O254" i="5"/>
  <c r="V254" i="5"/>
  <c r="H255" i="5"/>
  <c r="N255" i="5"/>
  <c r="O255" i="5"/>
  <c r="V255" i="5"/>
  <c r="H256" i="5"/>
  <c r="N256" i="5"/>
  <c r="O256" i="5"/>
  <c r="V256" i="5"/>
  <c r="H257" i="5"/>
  <c r="N257" i="5"/>
  <c r="O257" i="5"/>
  <c r="V257" i="5"/>
  <c r="H258" i="5"/>
  <c r="N258" i="5"/>
  <c r="O258" i="5"/>
  <c r="V258" i="5"/>
  <c r="H259" i="5"/>
  <c r="N259" i="5"/>
  <c r="O259" i="5"/>
  <c r="V259" i="5"/>
  <c r="H260" i="5"/>
  <c r="N260" i="5"/>
  <c r="O260" i="5"/>
  <c r="V260" i="5"/>
  <c r="H261" i="5"/>
  <c r="N261" i="5"/>
  <c r="O261" i="5"/>
  <c r="V261" i="5"/>
  <c r="H262" i="5"/>
  <c r="N262" i="5"/>
  <c r="O262" i="5"/>
  <c r="V262" i="5"/>
  <c r="C263" i="5"/>
  <c r="D263" i="5"/>
  <c r="G263" i="5"/>
  <c r="R263" i="5" s="1"/>
  <c r="I263" i="5"/>
  <c r="J263" i="5"/>
  <c r="K263" i="5"/>
  <c r="L263" i="5"/>
  <c r="M263" i="5"/>
  <c r="N263" i="5"/>
  <c r="O263" i="5"/>
  <c r="P263" i="5"/>
  <c r="T263" i="5"/>
  <c r="U263" i="5" s="1"/>
  <c r="H264" i="5"/>
  <c r="N264" i="5"/>
  <c r="O264" i="5"/>
  <c r="H265" i="5"/>
  <c r="N265" i="5"/>
  <c r="O265" i="5"/>
  <c r="V265" i="5"/>
  <c r="H266" i="5"/>
  <c r="N266" i="5"/>
  <c r="O266" i="5"/>
  <c r="V266" i="5"/>
  <c r="H267" i="5"/>
  <c r="N267" i="5"/>
  <c r="O267" i="5"/>
  <c r="V267" i="5"/>
  <c r="H268" i="5"/>
  <c r="N268" i="5"/>
  <c r="O268" i="5"/>
  <c r="V268" i="5"/>
  <c r="H269" i="5"/>
  <c r="N269" i="5"/>
  <c r="O269" i="5"/>
  <c r="V269" i="5"/>
  <c r="H270" i="5"/>
  <c r="N270" i="5"/>
  <c r="O270" i="5"/>
  <c r="V270" i="5"/>
  <c r="H271" i="5"/>
  <c r="N271" i="5"/>
  <c r="O271" i="5"/>
  <c r="V271" i="5"/>
  <c r="H272" i="5"/>
  <c r="N272" i="5"/>
  <c r="O272" i="5"/>
  <c r="V272" i="5"/>
  <c r="H273" i="5"/>
  <c r="N273" i="5"/>
  <c r="O273" i="5"/>
  <c r="V273" i="5"/>
  <c r="C274" i="5"/>
  <c r="D274" i="5"/>
  <c r="G274" i="5"/>
  <c r="I274" i="5"/>
  <c r="J274" i="5"/>
  <c r="K274" i="5"/>
  <c r="L274" i="5"/>
  <c r="M274" i="5"/>
  <c r="N274" i="5"/>
  <c r="O274" i="5"/>
  <c r="P274" i="5"/>
  <c r="S274" i="5"/>
  <c r="T274" i="5"/>
  <c r="V274" i="5" s="1"/>
  <c r="G275" i="5"/>
  <c r="H275" i="5"/>
  <c r="N275" i="5"/>
  <c r="O275" i="5"/>
  <c r="P275" i="5"/>
  <c r="Q275" i="5"/>
  <c r="R275" i="5"/>
  <c r="G276" i="5"/>
  <c r="H276" i="5"/>
  <c r="N276" i="5"/>
  <c r="O276" i="5"/>
  <c r="P276" i="5"/>
  <c r="Q276" i="5"/>
  <c r="S276" i="5"/>
  <c r="V276" i="5"/>
  <c r="G277" i="5"/>
  <c r="H277" i="5"/>
  <c r="N277" i="5"/>
  <c r="O277" i="5"/>
  <c r="P277" i="5"/>
  <c r="R277" i="5"/>
  <c r="S277" i="5"/>
  <c r="V277" i="5"/>
  <c r="H278" i="5"/>
  <c r="N278" i="5"/>
  <c r="O278" i="5"/>
  <c r="V278" i="5"/>
  <c r="H279" i="5"/>
  <c r="N279" i="5"/>
  <c r="O279" i="5"/>
  <c r="V279" i="5"/>
  <c r="H280" i="5"/>
  <c r="N280" i="5"/>
  <c r="O280" i="5"/>
  <c r="V280" i="5"/>
  <c r="H281" i="5"/>
  <c r="N281" i="5"/>
  <c r="O281" i="5"/>
  <c r="V281" i="5"/>
  <c r="H282" i="5"/>
  <c r="N282" i="5"/>
  <c r="O282" i="5"/>
  <c r="V282" i="5"/>
  <c r="H283" i="5"/>
  <c r="N283" i="5"/>
  <c r="O283" i="5"/>
  <c r="V283" i="5"/>
  <c r="H284" i="5"/>
  <c r="N284" i="5"/>
  <c r="O284" i="5"/>
  <c r="V284" i="5"/>
  <c r="C285" i="5"/>
  <c r="D285" i="5"/>
  <c r="G285" i="5"/>
  <c r="A285" i="5" s="1"/>
  <c r="I285" i="5"/>
  <c r="O285" i="5" s="1"/>
  <c r="J285" i="5"/>
  <c r="K285" i="5"/>
  <c r="L285" i="5"/>
  <c r="M285" i="5"/>
  <c r="N285" i="5"/>
  <c r="P285" i="5"/>
  <c r="Q285" i="5"/>
  <c r="R285" i="5"/>
  <c r="T285" i="5"/>
  <c r="V286" i="5" s="1"/>
  <c r="U285" i="5"/>
  <c r="V285" i="5"/>
  <c r="H286" i="5"/>
  <c r="N286" i="5"/>
  <c r="O286" i="5"/>
  <c r="H287" i="5"/>
  <c r="N287" i="5"/>
  <c r="O287" i="5"/>
  <c r="V287" i="5"/>
  <c r="H288" i="5"/>
  <c r="N288" i="5"/>
  <c r="O288" i="5"/>
  <c r="V288" i="5"/>
  <c r="H289" i="5"/>
  <c r="N289" i="5"/>
  <c r="O289" i="5"/>
  <c r="V289" i="5"/>
  <c r="H290" i="5"/>
  <c r="N290" i="5"/>
  <c r="O290" i="5"/>
  <c r="V290" i="5"/>
  <c r="H291" i="5"/>
  <c r="N291" i="5"/>
  <c r="O291" i="5"/>
  <c r="V291" i="5"/>
  <c r="H292" i="5"/>
  <c r="N292" i="5"/>
  <c r="O292" i="5"/>
  <c r="V292" i="5"/>
  <c r="H293" i="5"/>
  <c r="N293" i="5"/>
  <c r="O293" i="5"/>
  <c r="V293" i="5"/>
  <c r="H294" i="5"/>
  <c r="N294" i="5"/>
  <c r="O294" i="5"/>
  <c r="V294" i="5"/>
  <c r="H295" i="5"/>
  <c r="N295" i="5"/>
  <c r="O295" i="5"/>
  <c r="V295" i="5"/>
  <c r="C296" i="5"/>
  <c r="D296" i="5"/>
  <c r="G296" i="5"/>
  <c r="A296" i="5" s="1"/>
  <c r="N296" i="5"/>
  <c r="P296" i="5"/>
  <c r="Q296" i="5"/>
  <c r="R296" i="5"/>
  <c r="S296" i="5"/>
  <c r="T296" i="5"/>
  <c r="V296" i="5" s="1"/>
  <c r="U296" i="5"/>
  <c r="C297" i="5"/>
  <c r="D297" i="5"/>
  <c r="G297" i="5"/>
  <c r="A297" i="5" s="1"/>
  <c r="I297" i="5"/>
  <c r="J297" i="5"/>
  <c r="K297" i="5"/>
  <c r="L297" i="5"/>
  <c r="M297" i="5"/>
  <c r="N297" i="5"/>
  <c r="P297" i="5"/>
  <c r="S297" i="5"/>
  <c r="T297" i="5"/>
  <c r="V297" i="5" s="1"/>
  <c r="G298" i="5"/>
  <c r="A298" i="5" s="1"/>
  <c r="H298" i="5"/>
  <c r="N298" i="5"/>
  <c r="O298" i="5"/>
  <c r="P298" i="5"/>
  <c r="Q298" i="5"/>
  <c r="V298" i="5"/>
  <c r="G299" i="5"/>
  <c r="A299" i="5" s="1"/>
  <c r="H299" i="5"/>
  <c r="N299" i="5"/>
  <c r="O299" i="5"/>
  <c r="P299" i="5"/>
  <c r="V299" i="5"/>
  <c r="H300" i="5"/>
  <c r="N300" i="5"/>
  <c r="O300" i="5"/>
  <c r="V300" i="5"/>
  <c r="H301" i="5"/>
  <c r="N301" i="5"/>
  <c r="O301" i="5"/>
  <c r="V301" i="5"/>
  <c r="H302" i="5"/>
  <c r="N302" i="5"/>
  <c r="O302" i="5"/>
  <c r="V302" i="5"/>
  <c r="H303" i="5"/>
  <c r="N303" i="5"/>
  <c r="O303" i="5"/>
  <c r="V303" i="5"/>
  <c r="H304" i="5"/>
  <c r="N304" i="5"/>
  <c r="O304" i="5"/>
  <c r="V304" i="5"/>
  <c r="H305" i="5"/>
  <c r="N305" i="5"/>
  <c r="O305" i="5"/>
  <c r="V305" i="5"/>
  <c r="H306" i="5"/>
  <c r="N306" i="5"/>
  <c r="O306" i="5"/>
  <c r="V306" i="5"/>
  <c r="H307" i="5"/>
  <c r="N307" i="5"/>
  <c r="O307" i="5"/>
  <c r="V307" i="5"/>
  <c r="C308" i="5"/>
  <c r="D308" i="5"/>
  <c r="G308" i="5"/>
  <c r="A308" i="5" s="1"/>
  <c r="I308" i="5"/>
  <c r="O308" i="5" s="1"/>
  <c r="J308" i="5"/>
  <c r="K308" i="5"/>
  <c r="L308" i="5"/>
  <c r="M308" i="5"/>
  <c r="N308" i="5"/>
  <c r="P308" i="5"/>
  <c r="Q308" i="5"/>
  <c r="T308" i="5"/>
  <c r="V309" i="5" s="1"/>
  <c r="U308" i="5"/>
  <c r="H309" i="5"/>
  <c r="N309" i="5"/>
  <c r="O309" i="5"/>
  <c r="H310" i="5"/>
  <c r="N310" i="5"/>
  <c r="O310" i="5"/>
  <c r="V310" i="5"/>
  <c r="H311" i="5"/>
  <c r="N311" i="5"/>
  <c r="O311" i="5"/>
  <c r="V311" i="5"/>
  <c r="H312" i="5"/>
  <c r="N312" i="5"/>
  <c r="O312" i="5"/>
  <c r="V312" i="5"/>
  <c r="H313" i="5"/>
  <c r="N313" i="5"/>
  <c r="O313" i="5"/>
  <c r="V313" i="5"/>
  <c r="H314" i="5"/>
  <c r="N314" i="5"/>
  <c r="O314" i="5"/>
  <c r="V314" i="5"/>
  <c r="H315" i="5"/>
  <c r="N315" i="5"/>
  <c r="O315" i="5"/>
  <c r="V315" i="5"/>
  <c r="H316" i="5"/>
  <c r="N316" i="5"/>
  <c r="O316" i="5"/>
  <c r="V316" i="5"/>
  <c r="H317" i="5"/>
  <c r="N317" i="5"/>
  <c r="O317" i="5"/>
  <c r="V317" i="5"/>
  <c r="H318" i="5"/>
  <c r="N318" i="5"/>
  <c r="O318" i="5"/>
  <c r="V318" i="5"/>
  <c r="C319" i="5"/>
  <c r="D319" i="5"/>
  <c r="G319" i="5"/>
  <c r="A319" i="5" s="1"/>
  <c r="I319" i="5"/>
  <c r="J319" i="5"/>
  <c r="K319" i="5"/>
  <c r="L319" i="5"/>
  <c r="M319" i="5"/>
  <c r="N319" i="5"/>
  <c r="P319" i="5"/>
  <c r="Q319" i="5"/>
  <c r="R319" i="5"/>
  <c r="T319" i="5"/>
  <c r="V320" i="5" s="1"/>
  <c r="U319" i="5"/>
  <c r="V319" i="5"/>
  <c r="H320" i="5"/>
  <c r="N320" i="5"/>
  <c r="O320" i="5"/>
  <c r="H321" i="5"/>
  <c r="N321" i="5"/>
  <c r="O321" i="5"/>
  <c r="V321" i="5"/>
  <c r="H322" i="5"/>
  <c r="N322" i="5"/>
  <c r="O322" i="5"/>
  <c r="V322" i="5"/>
  <c r="H323" i="5"/>
  <c r="N323" i="5"/>
  <c r="O323" i="5"/>
  <c r="V323" i="5"/>
  <c r="H324" i="5"/>
  <c r="N324" i="5"/>
  <c r="O324" i="5"/>
  <c r="V324" i="5"/>
  <c r="H325" i="5"/>
  <c r="N325" i="5"/>
  <c r="O325" i="5"/>
  <c r="V325" i="5"/>
  <c r="H326" i="5"/>
  <c r="N326" i="5"/>
  <c r="O326" i="5"/>
  <c r="V326" i="5"/>
  <c r="H327" i="5"/>
  <c r="N327" i="5"/>
  <c r="O327" i="5"/>
  <c r="V327" i="5"/>
  <c r="H328" i="5"/>
  <c r="N328" i="5"/>
  <c r="O328" i="5"/>
  <c r="V328" i="5"/>
  <c r="H329" i="5"/>
  <c r="N329" i="5"/>
  <c r="O329" i="5"/>
  <c r="V329" i="5"/>
  <c r="C330" i="5"/>
  <c r="D330" i="5"/>
  <c r="G330" i="5"/>
  <c r="A330" i="5" s="1"/>
  <c r="I330" i="5"/>
  <c r="J330" i="5"/>
  <c r="O330" i="5" s="1"/>
  <c r="K330" i="5"/>
  <c r="L330" i="5"/>
  <c r="M330" i="5"/>
  <c r="N330" i="5"/>
  <c r="P330" i="5"/>
  <c r="Q330" i="5"/>
  <c r="R330" i="5"/>
  <c r="S330" i="5"/>
  <c r="T330" i="5"/>
  <c r="U330" i="5"/>
  <c r="V330" i="5"/>
  <c r="G331" i="5"/>
  <c r="S331" i="5" s="1"/>
  <c r="H331" i="5"/>
  <c r="N331" i="5"/>
  <c r="O331" i="5"/>
  <c r="P331" i="5"/>
  <c r="V331" i="5"/>
  <c r="H332" i="5"/>
  <c r="N332" i="5"/>
  <c r="O332" i="5"/>
  <c r="V332" i="5"/>
  <c r="H333" i="5"/>
  <c r="N333" i="5"/>
  <c r="O333" i="5"/>
  <c r="V333" i="5"/>
  <c r="H334" i="5"/>
  <c r="N334" i="5"/>
  <c r="O334" i="5"/>
  <c r="V334" i="5"/>
  <c r="H335" i="5"/>
  <c r="N335" i="5"/>
  <c r="O335" i="5"/>
  <c r="V335" i="5"/>
  <c r="H336" i="5"/>
  <c r="N336" i="5"/>
  <c r="O336" i="5"/>
  <c r="V336" i="5"/>
  <c r="H337" i="5"/>
  <c r="N337" i="5"/>
  <c r="O337" i="5"/>
  <c r="V337" i="5"/>
  <c r="H338" i="5"/>
  <c r="N338" i="5"/>
  <c r="O338" i="5"/>
  <c r="V338" i="5"/>
  <c r="H339" i="5"/>
  <c r="N339" i="5"/>
  <c r="O339" i="5"/>
  <c r="V339" i="5"/>
  <c r="H340" i="5"/>
  <c r="N340" i="5"/>
  <c r="O340" i="5"/>
  <c r="V340" i="5"/>
  <c r="C341" i="5"/>
  <c r="D341" i="5"/>
  <c r="G341" i="5"/>
  <c r="S341" i="5" s="1"/>
  <c r="I341" i="5"/>
  <c r="J341" i="5"/>
  <c r="K341" i="5"/>
  <c r="L341" i="5"/>
  <c r="M341" i="5"/>
  <c r="N341" i="5"/>
  <c r="O341" i="5"/>
  <c r="P341" i="5"/>
  <c r="T341" i="5"/>
  <c r="G342" i="5"/>
  <c r="H342" i="5"/>
  <c r="N342" i="5"/>
  <c r="O342" i="5"/>
  <c r="P342" i="5"/>
  <c r="V342" i="5"/>
  <c r="H343" i="5"/>
  <c r="N343" i="5"/>
  <c r="O343" i="5"/>
  <c r="V343" i="5"/>
  <c r="H344" i="5"/>
  <c r="N344" i="5"/>
  <c r="O344" i="5"/>
  <c r="V344" i="5"/>
  <c r="H345" i="5"/>
  <c r="N345" i="5"/>
  <c r="O345" i="5"/>
  <c r="V345" i="5"/>
  <c r="H346" i="5"/>
  <c r="N346" i="5"/>
  <c r="O346" i="5"/>
  <c r="V346" i="5"/>
  <c r="H347" i="5"/>
  <c r="N347" i="5"/>
  <c r="O347" i="5"/>
  <c r="V347" i="5"/>
  <c r="H348" i="5"/>
  <c r="N348" i="5"/>
  <c r="O348" i="5"/>
  <c r="V348" i="5"/>
  <c r="H349" i="5"/>
  <c r="N349" i="5"/>
  <c r="O349" i="5"/>
  <c r="V349" i="5"/>
  <c r="H350" i="5"/>
  <c r="N350" i="5"/>
  <c r="O350" i="5"/>
  <c r="V350" i="5"/>
  <c r="H351" i="5"/>
  <c r="N351" i="5"/>
  <c r="O351" i="5"/>
  <c r="V351" i="5"/>
  <c r="C352" i="5"/>
  <c r="D352" i="5"/>
  <c r="G352" i="5"/>
  <c r="N352" i="5"/>
  <c r="T352" i="5"/>
  <c r="U352" i="5"/>
  <c r="V352" i="5"/>
  <c r="C353" i="5"/>
  <c r="D353" i="5"/>
  <c r="G353" i="5"/>
  <c r="A353" i="5" s="1"/>
  <c r="N353" i="5"/>
  <c r="P353" i="5"/>
  <c r="R353" i="5"/>
  <c r="S353" i="5"/>
  <c r="T353" i="5"/>
  <c r="U353" i="5" s="1"/>
  <c r="V353" i="5"/>
  <c r="C354" i="5"/>
  <c r="D354" i="5"/>
  <c r="G354" i="5"/>
  <c r="A354" i="5" s="1"/>
  <c r="I354" i="5"/>
  <c r="J354" i="5"/>
  <c r="K354" i="5"/>
  <c r="L354" i="5"/>
  <c r="M354" i="5"/>
  <c r="N354" i="5"/>
  <c r="P354" i="5"/>
  <c r="Q354" i="5"/>
  <c r="R354" i="5"/>
  <c r="S354" i="5"/>
  <c r="T354" i="5"/>
  <c r="U354" i="5"/>
  <c r="V354" i="5"/>
  <c r="G355" i="5"/>
  <c r="R355" i="5" s="1"/>
  <c r="H355" i="5"/>
  <c r="N355" i="5"/>
  <c r="O355" i="5"/>
  <c r="P355" i="5"/>
  <c r="V355" i="5"/>
  <c r="H356" i="5"/>
  <c r="N356" i="5"/>
  <c r="O356" i="5"/>
  <c r="V356" i="5"/>
  <c r="H357" i="5"/>
  <c r="N357" i="5"/>
  <c r="O357" i="5"/>
  <c r="V357" i="5"/>
  <c r="H358" i="5"/>
  <c r="N358" i="5"/>
  <c r="O358" i="5"/>
  <c r="V358" i="5"/>
  <c r="H359" i="5"/>
  <c r="N359" i="5"/>
  <c r="O359" i="5"/>
  <c r="V359" i="5"/>
  <c r="H360" i="5"/>
  <c r="N360" i="5"/>
  <c r="O360" i="5"/>
  <c r="V360" i="5"/>
  <c r="H361" i="5"/>
  <c r="N361" i="5"/>
  <c r="O361" i="5"/>
  <c r="V361" i="5"/>
  <c r="H362" i="5"/>
  <c r="N362" i="5"/>
  <c r="O362" i="5"/>
  <c r="V362" i="5"/>
  <c r="H363" i="5"/>
  <c r="N363" i="5"/>
  <c r="O363" i="5"/>
  <c r="V363" i="5"/>
  <c r="H364" i="5"/>
  <c r="N364" i="5"/>
  <c r="O364" i="5"/>
  <c r="V364" i="5"/>
  <c r="C365" i="5"/>
  <c r="D365" i="5"/>
  <c r="G365" i="5"/>
  <c r="I365" i="5"/>
  <c r="J365" i="5"/>
  <c r="K365" i="5"/>
  <c r="L365" i="5"/>
  <c r="O365" i="5" s="1"/>
  <c r="M365" i="5"/>
  <c r="N365" i="5"/>
  <c r="T365" i="5"/>
  <c r="U365" i="5" s="1"/>
  <c r="V365" i="5"/>
  <c r="H366" i="5"/>
  <c r="N366" i="5"/>
  <c r="O366" i="5"/>
  <c r="V366" i="5"/>
  <c r="H367" i="5"/>
  <c r="N367" i="5"/>
  <c r="O367" i="5"/>
  <c r="V367" i="5"/>
  <c r="H368" i="5"/>
  <c r="N368" i="5"/>
  <c r="O368" i="5"/>
  <c r="V368" i="5"/>
  <c r="H369" i="5"/>
  <c r="N369" i="5"/>
  <c r="O369" i="5"/>
  <c r="V369" i="5"/>
  <c r="H370" i="5"/>
  <c r="N370" i="5"/>
  <c r="O370" i="5"/>
  <c r="V370" i="5"/>
  <c r="H371" i="5"/>
  <c r="N371" i="5"/>
  <c r="O371" i="5"/>
  <c r="V371" i="5"/>
  <c r="H372" i="5"/>
  <c r="N372" i="5"/>
  <c r="O372" i="5"/>
  <c r="V372" i="5"/>
  <c r="H373" i="5"/>
  <c r="N373" i="5"/>
  <c r="O373" i="5"/>
  <c r="V373" i="5"/>
  <c r="H374" i="5"/>
  <c r="N374" i="5"/>
  <c r="O374" i="5"/>
  <c r="V374" i="5"/>
  <c r="H375" i="5"/>
  <c r="N375" i="5"/>
  <c r="O375" i="5"/>
  <c r="V375" i="5"/>
  <c r="C376" i="5"/>
  <c r="D376" i="5"/>
  <c r="G376" i="5"/>
  <c r="Q376" i="5" s="1"/>
  <c r="I376" i="5"/>
  <c r="J376" i="5"/>
  <c r="K376" i="5"/>
  <c r="L376" i="5"/>
  <c r="M376" i="5"/>
  <c r="N376" i="5"/>
  <c r="O376" i="5"/>
  <c r="P376" i="5"/>
  <c r="T376" i="5"/>
  <c r="H377" i="5"/>
  <c r="N377" i="5"/>
  <c r="O377" i="5"/>
  <c r="H378" i="5"/>
  <c r="N378" i="5"/>
  <c r="O378" i="5"/>
  <c r="V378" i="5"/>
  <c r="H379" i="5"/>
  <c r="N379" i="5"/>
  <c r="O379" i="5"/>
  <c r="V379" i="5"/>
  <c r="H380" i="5"/>
  <c r="N380" i="5"/>
  <c r="O380" i="5"/>
  <c r="V380" i="5"/>
  <c r="H381" i="5"/>
  <c r="N381" i="5"/>
  <c r="O381" i="5"/>
  <c r="V381" i="5"/>
  <c r="H382" i="5"/>
  <c r="N382" i="5"/>
  <c r="O382" i="5"/>
  <c r="V382" i="5"/>
  <c r="H383" i="5"/>
  <c r="N383" i="5"/>
  <c r="O383" i="5"/>
  <c r="V383" i="5"/>
  <c r="H384" i="5"/>
  <c r="N384" i="5"/>
  <c r="O384" i="5"/>
  <c r="V384" i="5"/>
  <c r="H385" i="5"/>
  <c r="N385" i="5"/>
  <c r="O385" i="5"/>
  <c r="V385" i="5"/>
  <c r="H386" i="5"/>
  <c r="N386" i="5"/>
  <c r="O386" i="5"/>
  <c r="V386" i="5"/>
  <c r="C387" i="5"/>
  <c r="D387" i="5"/>
  <c r="G387" i="5"/>
  <c r="A387" i="5" s="1"/>
  <c r="I387" i="5"/>
  <c r="J387" i="5"/>
  <c r="K387" i="5"/>
  <c r="L387" i="5"/>
  <c r="M387" i="5"/>
  <c r="N387" i="5"/>
  <c r="O387" i="5"/>
  <c r="P387" i="5"/>
  <c r="S387" i="5"/>
  <c r="T387" i="5"/>
  <c r="U387" i="5" s="1"/>
  <c r="G388" i="5"/>
  <c r="H388" i="5"/>
  <c r="N388" i="5"/>
  <c r="O388" i="5"/>
  <c r="P388" i="5"/>
  <c r="V388" i="5"/>
  <c r="H389" i="5"/>
  <c r="N389" i="5"/>
  <c r="O389" i="5"/>
  <c r="V389" i="5"/>
  <c r="H390" i="5"/>
  <c r="N390" i="5"/>
  <c r="O390" i="5"/>
  <c r="V390" i="5"/>
  <c r="H391" i="5"/>
  <c r="N391" i="5"/>
  <c r="O391" i="5"/>
  <c r="V391" i="5"/>
  <c r="H392" i="5"/>
  <c r="N392" i="5"/>
  <c r="O392" i="5"/>
  <c r="V392" i="5"/>
  <c r="H393" i="5"/>
  <c r="N393" i="5"/>
  <c r="O393" i="5"/>
  <c r="V393" i="5"/>
  <c r="H394" i="5"/>
  <c r="N394" i="5"/>
  <c r="O394" i="5"/>
  <c r="V394" i="5"/>
  <c r="H395" i="5"/>
  <c r="N395" i="5"/>
  <c r="O395" i="5"/>
  <c r="V395" i="5"/>
  <c r="H396" i="5"/>
  <c r="N396" i="5"/>
  <c r="O396" i="5"/>
  <c r="V396" i="5"/>
  <c r="H397" i="5"/>
  <c r="N397" i="5"/>
  <c r="O397" i="5"/>
  <c r="V397" i="5"/>
  <c r="C398" i="5"/>
  <c r="D398" i="5"/>
  <c r="G398" i="5"/>
  <c r="N398" i="5"/>
  <c r="R398" i="5"/>
  <c r="T398" i="5"/>
  <c r="U398" i="5"/>
  <c r="V398" i="5"/>
  <c r="C399" i="5"/>
  <c r="D399" i="5"/>
  <c r="G399" i="5"/>
  <c r="A399" i="5" s="1"/>
  <c r="I399" i="5"/>
  <c r="J399" i="5"/>
  <c r="K399" i="5"/>
  <c r="L399" i="5"/>
  <c r="M399" i="5"/>
  <c r="N399" i="5"/>
  <c r="P399" i="5"/>
  <c r="Q399" i="5"/>
  <c r="R399" i="5"/>
  <c r="T399" i="5"/>
  <c r="V400" i="5" s="1"/>
  <c r="U399" i="5"/>
  <c r="V399" i="5"/>
  <c r="H400" i="5"/>
  <c r="N400" i="5"/>
  <c r="O400" i="5"/>
  <c r="H401" i="5"/>
  <c r="N401" i="5"/>
  <c r="O401" i="5"/>
  <c r="V401" i="5"/>
  <c r="H402" i="5"/>
  <c r="N402" i="5"/>
  <c r="O402" i="5"/>
  <c r="V402" i="5"/>
  <c r="H403" i="5"/>
  <c r="N403" i="5"/>
  <c r="O403" i="5"/>
  <c r="V403" i="5"/>
  <c r="H404" i="5"/>
  <c r="N404" i="5"/>
  <c r="O404" i="5"/>
  <c r="V404" i="5"/>
  <c r="H405" i="5"/>
  <c r="N405" i="5"/>
  <c r="O405" i="5"/>
  <c r="V405" i="5"/>
  <c r="H406" i="5"/>
  <c r="N406" i="5"/>
  <c r="O406" i="5"/>
  <c r="V406" i="5"/>
  <c r="H407" i="5"/>
  <c r="N407" i="5"/>
  <c r="O407" i="5"/>
  <c r="V407" i="5"/>
  <c r="H408" i="5"/>
  <c r="N408" i="5"/>
  <c r="O408" i="5"/>
  <c r="V408" i="5"/>
  <c r="H409" i="5"/>
  <c r="N409" i="5"/>
  <c r="O409" i="5"/>
  <c r="V409" i="5"/>
  <c r="C410" i="5"/>
  <c r="D410" i="5"/>
  <c r="G410" i="5"/>
  <c r="A410" i="5" s="1"/>
  <c r="I410" i="5"/>
  <c r="J410" i="5"/>
  <c r="O410" i="5" s="1"/>
  <c r="K410" i="5"/>
  <c r="L410" i="5"/>
  <c r="M410" i="5"/>
  <c r="N410" i="5"/>
  <c r="P410" i="5"/>
  <c r="Q410" i="5"/>
  <c r="R410" i="5"/>
  <c r="S410" i="5"/>
  <c r="T410" i="5"/>
  <c r="U410" i="5"/>
  <c r="V410" i="5"/>
  <c r="G411" i="5"/>
  <c r="H411" i="5"/>
  <c r="N411" i="5"/>
  <c r="O411" i="5"/>
  <c r="P411" i="5"/>
  <c r="S411" i="5"/>
  <c r="V411" i="5"/>
  <c r="H412" i="5"/>
  <c r="N412" i="5"/>
  <c r="O412" i="5"/>
  <c r="V412" i="5"/>
  <c r="H413" i="5"/>
  <c r="N413" i="5"/>
  <c r="O413" i="5"/>
  <c r="V413" i="5"/>
  <c r="H414" i="5"/>
  <c r="N414" i="5"/>
  <c r="O414" i="5"/>
  <c r="V414" i="5"/>
  <c r="H415" i="5"/>
  <c r="N415" i="5"/>
  <c r="O415" i="5"/>
  <c r="V415" i="5"/>
  <c r="H416" i="5"/>
  <c r="N416" i="5"/>
  <c r="O416" i="5"/>
  <c r="V416" i="5"/>
  <c r="H417" i="5"/>
  <c r="N417" i="5"/>
  <c r="O417" i="5"/>
  <c r="V417" i="5"/>
  <c r="H418" i="5"/>
  <c r="N418" i="5"/>
  <c r="O418" i="5"/>
  <c r="V418" i="5"/>
  <c r="H419" i="5"/>
  <c r="N419" i="5"/>
  <c r="O419" i="5"/>
  <c r="V419" i="5"/>
  <c r="H420" i="5"/>
  <c r="N420" i="5"/>
  <c r="O420" i="5"/>
  <c r="V420" i="5"/>
  <c r="C421" i="5"/>
  <c r="D421" i="5"/>
  <c r="G421" i="5"/>
  <c r="I421" i="5"/>
  <c r="J421" i="5"/>
  <c r="K421" i="5"/>
  <c r="L421" i="5"/>
  <c r="O421" i="5" s="1"/>
  <c r="M421" i="5"/>
  <c r="N421" i="5"/>
  <c r="P421" i="5"/>
  <c r="S421" i="5"/>
  <c r="T421" i="5"/>
  <c r="H422" i="5"/>
  <c r="N422" i="5"/>
  <c r="O422" i="5"/>
  <c r="V422" i="5"/>
  <c r="H423" i="5"/>
  <c r="N423" i="5"/>
  <c r="O423" i="5"/>
  <c r="V423" i="5"/>
  <c r="H424" i="5"/>
  <c r="N424" i="5"/>
  <c r="O424" i="5"/>
  <c r="V424" i="5"/>
  <c r="H425" i="5"/>
  <c r="N425" i="5"/>
  <c r="O425" i="5"/>
  <c r="V425" i="5"/>
  <c r="H426" i="5"/>
  <c r="N426" i="5"/>
  <c r="O426" i="5"/>
  <c r="V426" i="5"/>
  <c r="H427" i="5"/>
  <c r="N427" i="5"/>
  <c r="O427" i="5"/>
  <c r="V427" i="5"/>
  <c r="H428" i="5"/>
  <c r="N428" i="5"/>
  <c r="O428" i="5"/>
  <c r="V428" i="5"/>
  <c r="H429" i="5"/>
  <c r="N429" i="5"/>
  <c r="O429" i="5"/>
  <c r="V429" i="5"/>
  <c r="H430" i="5"/>
  <c r="N430" i="5"/>
  <c r="O430" i="5"/>
  <c r="V430" i="5"/>
  <c r="H431" i="5"/>
  <c r="N431" i="5"/>
  <c r="O431" i="5"/>
  <c r="V431" i="5"/>
  <c r="C432" i="5"/>
  <c r="D432" i="5"/>
  <c r="G432" i="5"/>
  <c r="I432" i="5"/>
  <c r="J432" i="5"/>
  <c r="K432" i="5"/>
  <c r="L432" i="5"/>
  <c r="M432" i="5"/>
  <c r="N432" i="5"/>
  <c r="P432" i="5"/>
  <c r="Q432" i="5"/>
  <c r="T432" i="5"/>
  <c r="U432" i="5"/>
  <c r="H433" i="5"/>
  <c r="N433" i="5"/>
  <c r="O433" i="5"/>
  <c r="H434" i="5"/>
  <c r="N434" i="5"/>
  <c r="O434" i="5"/>
  <c r="V434" i="5"/>
  <c r="H435" i="5"/>
  <c r="N435" i="5"/>
  <c r="O435" i="5"/>
  <c r="V435" i="5"/>
  <c r="H436" i="5"/>
  <c r="N436" i="5"/>
  <c r="O436" i="5"/>
  <c r="V436" i="5"/>
  <c r="H437" i="5"/>
  <c r="N437" i="5"/>
  <c r="O437" i="5"/>
  <c r="V437" i="5"/>
  <c r="H438" i="5"/>
  <c r="N438" i="5"/>
  <c r="O438" i="5"/>
  <c r="V438" i="5"/>
  <c r="H439" i="5"/>
  <c r="N439" i="5"/>
  <c r="O439" i="5"/>
  <c r="V439" i="5"/>
  <c r="H440" i="5"/>
  <c r="N440" i="5"/>
  <c r="O440" i="5"/>
  <c r="V440" i="5"/>
  <c r="H441" i="5"/>
  <c r="N441" i="5"/>
  <c r="O441" i="5"/>
  <c r="V441" i="5"/>
  <c r="H442" i="5"/>
  <c r="N442" i="5"/>
  <c r="O442" i="5"/>
  <c r="V442" i="5"/>
  <c r="C443" i="5"/>
  <c r="D443" i="5"/>
  <c r="G443" i="5"/>
  <c r="A443" i="5" s="1"/>
  <c r="I443" i="5"/>
  <c r="J443" i="5"/>
  <c r="K443" i="5"/>
  <c r="L443" i="5"/>
  <c r="M443" i="5"/>
  <c r="N443" i="5"/>
  <c r="P443" i="5"/>
  <c r="Q443" i="5"/>
  <c r="R443" i="5"/>
  <c r="T443" i="5"/>
  <c r="V444" i="5" s="1"/>
  <c r="H444" i="5"/>
  <c r="N444" i="5"/>
  <c r="O444" i="5"/>
  <c r="H445" i="5"/>
  <c r="N445" i="5"/>
  <c r="O445" i="5"/>
  <c r="V445" i="5"/>
  <c r="H446" i="5"/>
  <c r="N446" i="5"/>
  <c r="O446" i="5"/>
  <c r="V446" i="5"/>
  <c r="H447" i="5"/>
  <c r="N447" i="5"/>
  <c r="O447" i="5"/>
  <c r="V447" i="5"/>
  <c r="H448" i="5"/>
  <c r="N448" i="5"/>
  <c r="O448" i="5"/>
  <c r="V448" i="5"/>
  <c r="H449" i="5"/>
  <c r="N449" i="5"/>
  <c r="O449" i="5"/>
  <c r="V449" i="5"/>
  <c r="H450" i="5"/>
  <c r="N450" i="5"/>
  <c r="O450" i="5"/>
  <c r="V450" i="5"/>
  <c r="H451" i="5"/>
  <c r="N451" i="5"/>
  <c r="O451" i="5"/>
  <c r="V451" i="5"/>
  <c r="H452" i="5"/>
  <c r="N452" i="5"/>
  <c r="O452" i="5"/>
  <c r="V452" i="5"/>
  <c r="H453" i="5"/>
  <c r="N453" i="5"/>
  <c r="O453" i="5"/>
  <c r="V453" i="5"/>
  <c r="C454" i="5"/>
  <c r="D454" i="5"/>
  <c r="G454" i="5"/>
  <c r="A454" i="5" s="1"/>
  <c r="I454" i="5"/>
  <c r="J454" i="5"/>
  <c r="K454" i="5"/>
  <c r="L454" i="5"/>
  <c r="M454" i="5"/>
  <c r="N454" i="5"/>
  <c r="O454" i="5"/>
  <c r="P454" i="5"/>
  <c r="Q454" i="5"/>
  <c r="R454" i="5"/>
  <c r="S454" i="5"/>
  <c r="T454" i="5"/>
  <c r="U454" i="5"/>
  <c r="V454" i="5"/>
  <c r="G455" i="5"/>
  <c r="R455" i="5" s="1"/>
  <c r="H455" i="5"/>
  <c r="N455" i="5"/>
  <c r="O455" i="5"/>
  <c r="P455" i="5"/>
  <c r="V455" i="5"/>
  <c r="H456" i="5"/>
  <c r="N456" i="5"/>
  <c r="O456" i="5"/>
  <c r="V456" i="5"/>
  <c r="H457" i="5"/>
  <c r="N457" i="5"/>
  <c r="O457" i="5"/>
  <c r="V457" i="5"/>
  <c r="H458" i="5"/>
  <c r="N458" i="5"/>
  <c r="O458" i="5"/>
  <c r="V458" i="5"/>
  <c r="H459" i="5"/>
  <c r="N459" i="5"/>
  <c r="O459" i="5"/>
  <c r="V459" i="5"/>
  <c r="H460" i="5"/>
  <c r="N460" i="5"/>
  <c r="O460" i="5"/>
  <c r="V460" i="5"/>
  <c r="H461" i="5"/>
  <c r="N461" i="5"/>
  <c r="O461" i="5"/>
  <c r="V461" i="5"/>
  <c r="H462" i="5"/>
  <c r="N462" i="5"/>
  <c r="O462" i="5"/>
  <c r="V462" i="5"/>
  <c r="H463" i="5"/>
  <c r="N463" i="5"/>
  <c r="O463" i="5"/>
  <c r="V463" i="5"/>
  <c r="H464" i="5"/>
  <c r="N464" i="5"/>
  <c r="O464" i="5"/>
  <c r="V464" i="5"/>
  <c r="C465" i="5"/>
  <c r="D465" i="5"/>
  <c r="G465" i="5"/>
  <c r="S465" i="5" s="1"/>
  <c r="I465" i="5"/>
  <c r="J465" i="5"/>
  <c r="K465" i="5"/>
  <c r="L465" i="5"/>
  <c r="O465" i="5" s="1"/>
  <c r="M465" i="5"/>
  <c r="N465" i="5"/>
  <c r="P465" i="5"/>
  <c r="R465" i="5"/>
  <c r="T465" i="5"/>
  <c r="U465" i="5" s="1"/>
  <c r="V465" i="5"/>
  <c r="G466" i="5"/>
  <c r="Q466" i="5" s="1"/>
  <c r="H466" i="5"/>
  <c r="N466" i="5"/>
  <c r="O466" i="5"/>
  <c r="P466" i="5"/>
  <c r="V466" i="5"/>
  <c r="G467" i="5"/>
  <c r="R467" i="5" s="1"/>
  <c r="H467" i="5"/>
  <c r="N467" i="5"/>
  <c r="O467" i="5"/>
  <c r="P467" i="5"/>
  <c r="V467" i="5"/>
  <c r="H468" i="5"/>
  <c r="N468" i="5"/>
  <c r="O468" i="5"/>
  <c r="V468" i="5"/>
  <c r="H469" i="5"/>
  <c r="N469" i="5"/>
  <c r="O469" i="5"/>
  <c r="V469" i="5"/>
  <c r="H470" i="5"/>
  <c r="N470" i="5"/>
  <c r="O470" i="5"/>
  <c r="V470" i="5"/>
  <c r="H471" i="5"/>
  <c r="N471" i="5"/>
  <c r="O471" i="5"/>
  <c r="V471" i="5"/>
  <c r="H472" i="5"/>
  <c r="N472" i="5"/>
  <c r="O472" i="5"/>
  <c r="V472" i="5"/>
  <c r="H473" i="5"/>
  <c r="N473" i="5"/>
  <c r="O473" i="5"/>
  <c r="V473" i="5"/>
  <c r="H474" i="5"/>
  <c r="N474" i="5"/>
  <c r="O474" i="5"/>
  <c r="V474" i="5"/>
  <c r="H475" i="5"/>
  <c r="N475" i="5"/>
  <c r="O475" i="5"/>
  <c r="V475" i="5"/>
  <c r="C476" i="5"/>
  <c r="D476" i="5"/>
  <c r="G476" i="5"/>
  <c r="A476" i="5" s="1"/>
  <c r="I476" i="5"/>
  <c r="J476" i="5"/>
  <c r="K476" i="5"/>
  <c r="L476" i="5"/>
  <c r="M476" i="5"/>
  <c r="N476" i="5"/>
  <c r="O476" i="5"/>
  <c r="P476" i="5"/>
  <c r="Q476" i="5"/>
  <c r="R476" i="5"/>
  <c r="S476" i="5"/>
  <c r="T476" i="5"/>
  <c r="U476" i="5"/>
  <c r="V476" i="5"/>
  <c r="G477" i="5"/>
  <c r="A477" i="5" s="1"/>
  <c r="H477" i="5"/>
  <c r="N477" i="5"/>
  <c r="O477" i="5"/>
  <c r="P477" i="5"/>
  <c r="V477" i="5"/>
  <c r="H478" i="5"/>
  <c r="N478" i="5"/>
  <c r="O478" i="5"/>
  <c r="V478" i="5"/>
  <c r="H479" i="5"/>
  <c r="N479" i="5"/>
  <c r="O479" i="5"/>
  <c r="V479" i="5"/>
  <c r="H480" i="5"/>
  <c r="N480" i="5"/>
  <c r="O480" i="5"/>
  <c r="V480" i="5"/>
  <c r="H481" i="5"/>
  <c r="N481" i="5"/>
  <c r="O481" i="5"/>
  <c r="V481" i="5"/>
  <c r="H482" i="5"/>
  <c r="N482" i="5"/>
  <c r="O482" i="5"/>
  <c r="V482" i="5"/>
  <c r="H483" i="5"/>
  <c r="N483" i="5"/>
  <c r="O483" i="5"/>
  <c r="V483" i="5"/>
  <c r="H484" i="5"/>
  <c r="N484" i="5"/>
  <c r="O484" i="5"/>
  <c r="V484" i="5"/>
  <c r="H485" i="5"/>
  <c r="N485" i="5"/>
  <c r="O485" i="5"/>
  <c r="V485" i="5"/>
  <c r="H486" i="5"/>
  <c r="N486" i="5"/>
  <c r="O486" i="5"/>
  <c r="V486" i="5"/>
  <c r="C487" i="5"/>
  <c r="D487" i="5"/>
  <c r="G487" i="5"/>
  <c r="A487" i="5" s="1"/>
  <c r="I487" i="5"/>
  <c r="J487" i="5"/>
  <c r="K487" i="5"/>
  <c r="L487" i="5"/>
  <c r="O487" i="5" s="1"/>
  <c r="M487" i="5"/>
  <c r="N487" i="5"/>
  <c r="P487" i="5"/>
  <c r="T487" i="5"/>
  <c r="H488" i="5"/>
  <c r="N488" i="5"/>
  <c r="O488" i="5"/>
  <c r="H489" i="5"/>
  <c r="N489" i="5"/>
  <c r="O489" i="5"/>
  <c r="V489" i="5"/>
  <c r="H490" i="5"/>
  <c r="N490" i="5"/>
  <c r="O490" i="5"/>
  <c r="V490" i="5"/>
  <c r="H491" i="5"/>
  <c r="N491" i="5"/>
  <c r="O491" i="5"/>
  <c r="V491" i="5"/>
  <c r="H492" i="5"/>
  <c r="N492" i="5"/>
  <c r="O492" i="5"/>
  <c r="V492" i="5"/>
  <c r="H493" i="5"/>
  <c r="N493" i="5"/>
  <c r="O493" i="5"/>
  <c r="V493" i="5"/>
  <c r="H494" i="5"/>
  <c r="N494" i="5"/>
  <c r="O494" i="5"/>
  <c r="V494" i="5"/>
  <c r="H495" i="5"/>
  <c r="N495" i="5"/>
  <c r="O495" i="5"/>
  <c r="V495" i="5"/>
  <c r="H496" i="5"/>
  <c r="N496" i="5"/>
  <c r="O496" i="5"/>
  <c r="V496" i="5"/>
  <c r="H497" i="5"/>
  <c r="N497" i="5"/>
  <c r="O497" i="5"/>
  <c r="V497" i="5"/>
  <c r="C498" i="5"/>
  <c r="D498" i="5"/>
  <c r="G498" i="5"/>
  <c r="A498" i="5" s="1"/>
  <c r="I498" i="5"/>
  <c r="J498" i="5"/>
  <c r="K498" i="5"/>
  <c r="L498" i="5"/>
  <c r="M498" i="5"/>
  <c r="N498" i="5"/>
  <c r="P498" i="5"/>
  <c r="Q498" i="5"/>
  <c r="T498" i="5"/>
  <c r="V498" i="5" s="1"/>
  <c r="U498" i="5"/>
  <c r="H499" i="5"/>
  <c r="N499" i="5"/>
  <c r="O499" i="5"/>
  <c r="H500" i="5"/>
  <c r="N500" i="5"/>
  <c r="O500" i="5"/>
  <c r="V500" i="5"/>
  <c r="H501" i="5"/>
  <c r="N501" i="5"/>
  <c r="O501" i="5"/>
  <c r="V501" i="5"/>
  <c r="H502" i="5"/>
  <c r="N502" i="5"/>
  <c r="O502" i="5"/>
  <c r="V502" i="5"/>
  <c r="H503" i="5"/>
  <c r="N503" i="5"/>
  <c r="O503" i="5"/>
  <c r="V503" i="5"/>
  <c r="H504" i="5"/>
  <c r="N504" i="5"/>
  <c r="O504" i="5"/>
  <c r="V504" i="5"/>
  <c r="H505" i="5"/>
  <c r="N505" i="5"/>
  <c r="O505" i="5"/>
  <c r="V505" i="5"/>
  <c r="H506" i="5"/>
  <c r="N506" i="5"/>
  <c r="O506" i="5"/>
  <c r="V506" i="5"/>
  <c r="H507" i="5"/>
  <c r="N507" i="5"/>
  <c r="O507" i="5"/>
  <c r="V507" i="5"/>
  <c r="H508" i="5"/>
  <c r="N508" i="5"/>
  <c r="O508" i="5"/>
  <c r="V508" i="5"/>
  <c r="C509" i="5"/>
  <c r="D509" i="5"/>
  <c r="G509" i="5"/>
  <c r="A509" i="5" s="1"/>
  <c r="N509" i="5"/>
  <c r="P509" i="5"/>
  <c r="R509" i="5"/>
  <c r="S509" i="5"/>
  <c r="T509" i="5"/>
  <c r="C510" i="5"/>
  <c r="D510" i="5"/>
  <c r="G510" i="5"/>
  <c r="A510" i="5" s="1"/>
  <c r="N510" i="5"/>
  <c r="P510" i="5"/>
  <c r="Q510" i="5"/>
  <c r="R510" i="5"/>
  <c r="S510" i="5"/>
  <c r="T510" i="5"/>
  <c r="V510" i="5" s="1"/>
  <c r="U510" i="5"/>
  <c r="C511" i="5"/>
  <c r="D511" i="5"/>
  <c r="G511" i="5"/>
  <c r="S511" i="5" s="1"/>
  <c r="I511" i="5"/>
  <c r="J511" i="5"/>
  <c r="K511" i="5"/>
  <c r="K510" i="5" s="1"/>
  <c r="L511" i="5"/>
  <c r="M511" i="5"/>
  <c r="N511" i="5"/>
  <c r="P511" i="5"/>
  <c r="T511" i="5"/>
  <c r="H512" i="5"/>
  <c r="N512" i="5"/>
  <c r="O512" i="5"/>
  <c r="V512" i="5"/>
  <c r="H513" i="5"/>
  <c r="N513" i="5"/>
  <c r="O513" i="5"/>
  <c r="V513" i="5"/>
  <c r="H514" i="5"/>
  <c r="N514" i="5"/>
  <c r="O514" i="5"/>
  <c r="V514" i="5"/>
  <c r="H515" i="5"/>
  <c r="N515" i="5"/>
  <c r="O515" i="5"/>
  <c r="V515" i="5"/>
  <c r="H516" i="5"/>
  <c r="N516" i="5"/>
  <c r="O516" i="5"/>
  <c r="V516" i="5"/>
  <c r="H517" i="5"/>
  <c r="N517" i="5"/>
  <c r="O517" i="5"/>
  <c r="V517" i="5"/>
  <c r="H518" i="5"/>
  <c r="N518" i="5"/>
  <c r="O518" i="5"/>
  <c r="V518" i="5"/>
  <c r="H519" i="5"/>
  <c r="N519" i="5"/>
  <c r="O519" i="5"/>
  <c r="V519" i="5"/>
  <c r="H520" i="5"/>
  <c r="N520" i="5"/>
  <c r="O520" i="5"/>
  <c r="V520" i="5"/>
  <c r="H521" i="5"/>
  <c r="N521" i="5"/>
  <c r="O521" i="5"/>
  <c r="V521" i="5"/>
  <c r="C522" i="5"/>
  <c r="D522" i="5"/>
  <c r="G522" i="5"/>
  <c r="P522" i="5" s="1"/>
  <c r="I522" i="5"/>
  <c r="J522" i="5"/>
  <c r="K522" i="5"/>
  <c r="L522" i="5"/>
  <c r="M522" i="5"/>
  <c r="N522" i="5"/>
  <c r="Q522" i="5"/>
  <c r="T522" i="5"/>
  <c r="U522" i="5" s="1"/>
  <c r="H523" i="5"/>
  <c r="N523" i="5"/>
  <c r="O523" i="5"/>
  <c r="H524" i="5"/>
  <c r="N524" i="5"/>
  <c r="O524" i="5"/>
  <c r="V524" i="5"/>
  <c r="H525" i="5"/>
  <c r="N525" i="5"/>
  <c r="O525" i="5"/>
  <c r="V525" i="5"/>
  <c r="H526" i="5"/>
  <c r="N526" i="5"/>
  <c r="O526" i="5"/>
  <c r="V526" i="5"/>
  <c r="H527" i="5"/>
  <c r="N527" i="5"/>
  <c r="O527" i="5"/>
  <c r="V527" i="5"/>
  <c r="H528" i="5"/>
  <c r="N528" i="5"/>
  <c r="O528" i="5"/>
  <c r="V528" i="5"/>
  <c r="H529" i="5"/>
  <c r="N529" i="5"/>
  <c r="O529" i="5"/>
  <c r="V529" i="5"/>
  <c r="H530" i="5"/>
  <c r="N530" i="5"/>
  <c r="O530" i="5"/>
  <c r="V530" i="5"/>
  <c r="H531" i="5"/>
  <c r="N531" i="5"/>
  <c r="O531" i="5"/>
  <c r="V531" i="5"/>
  <c r="H532" i="5"/>
  <c r="N532" i="5"/>
  <c r="O532" i="5"/>
  <c r="V532" i="5"/>
  <c r="C533" i="5"/>
  <c r="D533" i="5"/>
  <c r="G533" i="5"/>
  <c r="A533" i="5" s="1"/>
  <c r="I533" i="5"/>
  <c r="J533" i="5"/>
  <c r="K533" i="5"/>
  <c r="L533" i="5"/>
  <c r="M533" i="5"/>
  <c r="N533" i="5"/>
  <c r="P533" i="5"/>
  <c r="Q533" i="5"/>
  <c r="R533" i="5"/>
  <c r="T533" i="5"/>
  <c r="V534" i="5" s="1"/>
  <c r="U533" i="5"/>
  <c r="V533" i="5"/>
  <c r="H534" i="5"/>
  <c r="N534" i="5"/>
  <c r="O534" i="5"/>
  <c r="H535" i="5"/>
  <c r="N535" i="5"/>
  <c r="O535" i="5"/>
  <c r="V535" i="5"/>
  <c r="H536" i="5"/>
  <c r="N536" i="5"/>
  <c r="O536" i="5"/>
  <c r="V536" i="5"/>
  <c r="H537" i="5"/>
  <c r="N537" i="5"/>
  <c r="O537" i="5"/>
  <c r="V537" i="5"/>
  <c r="H538" i="5"/>
  <c r="N538" i="5"/>
  <c r="O538" i="5"/>
  <c r="V538" i="5"/>
  <c r="H539" i="5"/>
  <c r="N539" i="5"/>
  <c r="O539" i="5"/>
  <c r="V539" i="5"/>
  <c r="H540" i="5"/>
  <c r="N540" i="5"/>
  <c r="O540" i="5"/>
  <c r="V540" i="5"/>
  <c r="H541" i="5"/>
  <c r="N541" i="5"/>
  <c r="O541" i="5"/>
  <c r="V541" i="5"/>
  <c r="H542" i="5"/>
  <c r="N542" i="5"/>
  <c r="O542" i="5"/>
  <c r="V542" i="5"/>
  <c r="H543" i="5"/>
  <c r="N543" i="5"/>
  <c r="O543" i="5"/>
  <c r="V543" i="5"/>
  <c r="C544" i="5"/>
  <c r="D544" i="5"/>
  <c r="G544" i="5"/>
  <c r="A544" i="5" s="1"/>
  <c r="I544" i="5"/>
  <c r="O544" i="5" s="1"/>
  <c r="J544" i="5"/>
  <c r="K544" i="5"/>
  <c r="L544" i="5"/>
  <c r="M544" i="5"/>
  <c r="N544" i="5"/>
  <c r="P544" i="5"/>
  <c r="Q544" i="5"/>
  <c r="R544" i="5"/>
  <c r="S544" i="5"/>
  <c r="T544" i="5"/>
  <c r="U544" i="5"/>
  <c r="V544" i="5"/>
  <c r="G545" i="5"/>
  <c r="H545" i="5"/>
  <c r="N545" i="5"/>
  <c r="O545" i="5"/>
  <c r="P545" i="5"/>
  <c r="S545" i="5"/>
  <c r="V545" i="5"/>
  <c r="H546" i="5"/>
  <c r="N546" i="5"/>
  <c r="O546" i="5"/>
  <c r="V546" i="5"/>
  <c r="H547" i="5"/>
  <c r="N547" i="5"/>
  <c r="O547" i="5"/>
  <c r="V547" i="5"/>
  <c r="H548" i="5"/>
  <c r="N548" i="5"/>
  <c r="O548" i="5"/>
  <c r="V548" i="5"/>
  <c r="H549" i="5"/>
  <c r="N549" i="5"/>
  <c r="O549" i="5"/>
  <c r="V549" i="5"/>
  <c r="H550" i="5"/>
  <c r="N550" i="5"/>
  <c r="O550" i="5"/>
  <c r="V550" i="5"/>
  <c r="H551" i="5"/>
  <c r="N551" i="5"/>
  <c r="O551" i="5"/>
  <c r="V551" i="5"/>
  <c r="H552" i="5"/>
  <c r="N552" i="5"/>
  <c r="O552" i="5"/>
  <c r="V552" i="5"/>
  <c r="H553" i="5"/>
  <c r="N553" i="5"/>
  <c r="O553" i="5"/>
  <c r="V553" i="5"/>
  <c r="H554" i="5"/>
  <c r="N554" i="5"/>
  <c r="O554" i="5"/>
  <c r="V554" i="5"/>
  <c r="C555" i="5"/>
  <c r="D555" i="5"/>
  <c r="G555" i="5"/>
  <c r="A555" i="5" s="1"/>
  <c r="I555" i="5"/>
  <c r="J555" i="5"/>
  <c r="O555" i="5" s="1"/>
  <c r="K555" i="5"/>
  <c r="L555" i="5"/>
  <c r="M555" i="5"/>
  <c r="N555" i="5"/>
  <c r="P555" i="5"/>
  <c r="R555" i="5"/>
  <c r="S555" i="5"/>
  <c r="T555" i="5"/>
  <c r="U555" i="5" s="1"/>
  <c r="V555" i="5"/>
  <c r="G556" i="5"/>
  <c r="A556" i="5" s="1"/>
  <c r="H556" i="5"/>
  <c r="N556" i="5"/>
  <c r="O556" i="5"/>
  <c r="P556" i="5"/>
  <c r="Q556" i="5"/>
  <c r="S556" i="5"/>
  <c r="V556" i="5"/>
  <c r="G557" i="5"/>
  <c r="A557" i="5" s="1"/>
  <c r="H557" i="5"/>
  <c r="N557" i="5"/>
  <c r="O557" i="5"/>
  <c r="P557" i="5"/>
  <c r="R557" i="5"/>
  <c r="S557" i="5"/>
  <c r="V557" i="5"/>
  <c r="H558" i="5"/>
  <c r="N558" i="5"/>
  <c r="O558" i="5"/>
  <c r="V558" i="5"/>
  <c r="H559" i="5"/>
  <c r="N559" i="5"/>
  <c r="O559" i="5"/>
  <c r="V559" i="5"/>
  <c r="H560" i="5"/>
  <c r="N560" i="5"/>
  <c r="O560" i="5"/>
  <c r="V560" i="5"/>
  <c r="H561" i="5"/>
  <c r="N561" i="5"/>
  <c r="O561" i="5"/>
  <c r="V561" i="5"/>
  <c r="H562" i="5"/>
  <c r="N562" i="5"/>
  <c r="O562" i="5"/>
  <c r="V562" i="5"/>
  <c r="H563" i="5"/>
  <c r="N563" i="5"/>
  <c r="O563" i="5"/>
  <c r="V563" i="5"/>
  <c r="H564" i="5"/>
  <c r="N564" i="5"/>
  <c r="O564" i="5"/>
  <c r="V564" i="5"/>
  <c r="H565" i="5"/>
  <c r="N565" i="5"/>
  <c r="O565" i="5"/>
  <c r="V565" i="5"/>
  <c r="C566" i="5"/>
  <c r="D566" i="5"/>
  <c r="G566" i="5"/>
  <c r="A566" i="5" s="1"/>
  <c r="I566" i="5"/>
  <c r="J566" i="5"/>
  <c r="K566" i="5"/>
  <c r="L566" i="5"/>
  <c r="M566" i="5"/>
  <c r="N566" i="5"/>
  <c r="O566" i="5"/>
  <c r="P566" i="5"/>
  <c r="Q566" i="5"/>
  <c r="S566" i="5"/>
  <c r="T566" i="5"/>
  <c r="V566" i="5" s="1"/>
  <c r="G567" i="5"/>
  <c r="A567" i="5" s="1"/>
  <c r="H567" i="5"/>
  <c r="N567" i="5"/>
  <c r="O567" i="5"/>
  <c r="P567" i="5"/>
  <c r="V567" i="5"/>
  <c r="H568" i="5"/>
  <c r="N568" i="5"/>
  <c r="O568" i="5"/>
  <c r="V568" i="5"/>
  <c r="H569" i="5"/>
  <c r="N569" i="5"/>
  <c r="O569" i="5"/>
  <c r="V569" i="5"/>
  <c r="H570" i="5"/>
  <c r="N570" i="5"/>
  <c r="O570" i="5"/>
  <c r="V570" i="5"/>
  <c r="H571" i="5"/>
  <c r="N571" i="5"/>
  <c r="O571" i="5"/>
  <c r="V571" i="5"/>
  <c r="H572" i="5"/>
  <c r="N572" i="5"/>
  <c r="O572" i="5"/>
  <c r="V572" i="5"/>
  <c r="H573" i="5"/>
  <c r="N573" i="5"/>
  <c r="O573" i="5"/>
  <c r="V573" i="5"/>
  <c r="H574" i="5"/>
  <c r="N574" i="5"/>
  <c r="O574" i="5"/>
  <c r="V574" i="5"/>
  <c r="H575" i="5"/>
  <c r="N575" i="5"/>
  <c r="O575" i="5"/>
  <c r="V575" i="5"/>
  <c r="H576" i="5"/>
  <c r="N576" i="5"/>
  <c r="O576" i="5"/>
  <c r="V576" i="5"/>
  <c r="C577" i="5"/>
  <c r="D577" i="5"/>
  <c r="G577" i="5"/>
  <c r="I577" i="5"/>
  <c r="O577" i="5" s="1"/>
  <c r="J577" i="5"/>
  <c r="K577" i="5"/>
  <c r="L577" i="5"/>
  <c r="M577" i="5"/>
  <c r="N577" i="5"/>
  <c r="P577" i="5"/>
  <c r="T577" i="5"/>
  <c r="H578" i="5"/>
  <c r="N578" i="5"/>
  <c r="O578" i="5"/>
  <c r="H579" i="5"/>
  <c r="N579" i="5"/>
  <c r="O579" i="5"/>
  <c r="V579" i="5"/>
  <c r="H580" i="5"/>
  <c r="N580" i="5"/>
  <c r="O580" i="5"/>
  <c r="V580" i="5"/>
  <c r="H581" i="5"/>
  <c r="N581" i="5"/>
  <c r="O581" i="5"/>
  <c r="V581" i="5"/>
  <c r="H582" i="5"/>
  <c r="N582" i="5"/>
  <c r="O582" i="5"/>
  <c r="V582" i="5"/>
  <c r="H583" i="5"/>
  <c r="N583" i="5"/>
  <c r="O583" i="5"/>
  <c r="V583" i="5"/>
  <c r="H584" i="5"/>
  <c r="N584" i="5"/>
  <c r="O584" i="5"/>
  <c r="V584" i="5"/>
  <c r="H585" i="5"/>
  <c r="N585" i="5"/>
  <c r="O585" i="5"/>
  <c r="V585" i="5"/>
  <c r="H586" i="5"/>
  <c r="N586" i="5"/>
  <c r="O586" i="5"/>
  <c r="V586" i="5"/>
  <c r="H587" i="5"/>
  <c r="N587" i="5"/>
  <c r="O587" i="5"/>
  <c r="V587" i="5"/>
  <c r="C588" i="5"/>
  <c r="D588" i="5"/>
  <c r="G588" i="5"/>
  <c r="A588" i="5" s="1"/>
  <c r="N588" i="5"/>
  <c r="P588" i="5"/>
  <c r="Q588" i="5"/>
  <c r="R588" i="5"/>
  <c r="S588" i="5"/>
  <c r="T588" i="5"/>
  <c r="V588" i="5" s="1"/>
  <c r="C589" i="5"/>
  <c r="D589" i="5"/>
  <c r="G589" i="5"/>
  <c r="R589" i="5" s="1"/>
  <c r="I589" i="5"/>
  <c r="J589" i="5"/>
  <c r="O589" i="5" s="1"/>
  <c r="K589" i="5"/>
  <c r="L589" i="5"/>
  <c r="M589" i="5"/>
  <c r="N589" i="5"/>
  <c r="P589" i="5"/>
  <c r="S589" i="5"/>
  <c r="T589" i="5"/>
  <c r="U589" i="5" s="1"/>
  <c r="V589" i="5"/>
  <c r="H590" i="5"/>
  <c r="N590" i="5"/>
  <c r="O590" i="5"/>
  <c r="V590" i="5"/>
  <c r="H591" i="5"/>
  <c r="N591" i="5"/>
  <c r="O591" i="5"/>
  <c r="V591" i="5"/>
  <c r="H592" i="5"/>
  <c r="N592" i="5"/>
  <c r="O592" i="5"/>
  <c r="V592" i="5"/>
  <c r="H593" i="5"/>
  <c r="N593" i="5"/>
  <c r="O593" i="5"/>
  <c r="V593" i="5"/>
  <c r="H594" i="5"/>
  <c r="N594" i="5"/>
  <c r="O594" i="5"/>
  <c r="V594" i="5"/>
  <c r="H595" i="5"/>
  <c r="N595" i="5"/>
  <c r="O595" i="5"/>
  <c r="V595" i="5"/>
  <c r="H596" i="5"/>
  <c r="N596" i="5"/>
  <c r="O596" i="5"/>
  <c r="V596" i="5"/>
  <c r="H597" i="5"/>
  <c r="N597" i="5"/>
  <c r="O597" i="5"/>
  <c r="V597" i="5"/>
  <c r="H598" i="5"/>
  <c r="N598" i="5"/>
  <c r="O598" i="5"/>
  <c r="V598" i="5"/>
  <c r="H599" i="5"/>
  <c r="N599" i="5"/>
  <c r="O599" i="5"/>
  <c r="V599" i="5"/>
  <c r="C600" i="5"/>
  <c r="D600" i="5"/>
  <c r="G600" i="5"/>
  <c r="I600" i="5"/>
  <c r="O600" i="5" s="1"/>
  <c r="J600" i="5"/>
  <c r="K600" i="5"/>
  <c r="L600" i="5"/>
  <c r="M600" i="5"/>
  <c r="N600" i="5"/>
  <c r="P600" i="5"/>
  <c r="Q600" i="5"/>
  <c r="S600" i="5"/>
  <c r="T600" i="5"/>
  <c r="V600" i="5" s="1"/>
  <c r="G601" i="5"/>
  <c r="Q601" i="5" s="1"/>
  <c r="H601" i="5"/>
  <c r="N601" i="5"/>
  <c r="O601" i="5"/>
  <c r="P601" i="5"/>
  <c r="G602" i="5"/>
  <c r="Q602" i="5" s="1"/>
  <c r="H602" i="5"/>
  <c r="N602" i="5"/>
  <c r="O602" i="5"/>
  <c r="P602" i="5"/>
  <c r="V602" i="5"/>
  <c r="G603" i="5"/>
  <c r="R603" i="5" s="1"/>
  <c r="H603" i="5"/>
  <c r="N603" i="5"/>
  <c r="O603" i="5"/>
  <c r="P603" i="5"/>
  <c r="V603" i="5"/>
  <c r="H604" i="5"/>
  <c r="N604" i="5"/>
  <c r="O604" i="5"/>
  <c r="V604" i="5"/>
  <c r="H605" i="5"/>
  <c r="N605" i="5"/>
  <c r="O605" i="5"/>
  <c r="V605" i="5"/>
  <c r="H606" i="5"/>
  <c r="N606" i="5"/>
  <c r="O606" i="5"/>
  <c r="V606" i="5"/>
  <c r="H607" i="5"/>
  <c r="N607" i="5"/>
  <c r="O607" i="5"/>
  <c r="V607" i="5"/>
  <c r="H608" i="5"/>
  <c r="N608" i="5"/>
  <c r="O608" i="5"/>
  <c r="V608" i="5"/>
  <c r="H609" i="5"/>
  <c r="N609" i="5"/>
  <c r="O609" i="5"/>
  <c r="V609" i="5"/>
  <c r="H610" i="5"/>
  <c r="N610" i="5"/>
  <c r="O610" i="5"/>
  <c r="V610" i="5"/>
  <c r="C611" i="5"/>
  <c r="D611" i="5"/>
  <c r="G611" i="5"/>
  <c r="R611" i="5" s="1"/>
  <c r="I611" i="5"/>
  <c r="J611" i="5"/>
  <c r="K611" i="5"/>
  <c r="L611" i="5"/>
  <c r="M611" i="5"/>
  <c r="N611" i="5"/>
  <c r="Q611" i="5"/>
  <c r="T611" i="5"/>
  <c r="V612" i="5" s="1"/>
  <c r="V611" i="5"/>
  <c r="H612" i="5"/>
  <c r="N612" i="5"/>
  <c r="O612" i="5"/>
  <c r="H613" i="5"/>
  <c r="N613" i="5"/>
  <c r="O613" i="5"/>
  <c r="V613" i="5"/>
  <c r="H614" i="5"/>
  <c r="N614" i="5"/>
  <c r="O614" i="5"/>
  <c r="V614" i="5"/>
  <c r="H615" i="5"/>
  <c r="N615" i="5"/>
  <c r="O615" i="5"/>
  <c r="V615" i="5"/>
  <c r="H616" i="5"/>
  <c r="N616" i="5"/>
  <c r="O616" i="5"/>
  <c r="V616" i="5"/>
  <c r="H617" i="5"/>
  <c r="N617" i="5"/>
  <c r="O617" i="5"/>
  <c r="V617" i="5"/>
  <c r="H618" i="5"/>
  <c r="N618" i="5"/>
  <c r="O618" i="5"/>
  <c r="V618" i="5"/>
  <c r="H619" i="5"/>
  <c r="N619" i="5"/>
  <c r="O619" i="5"/>
  <c r="V619" i="5"/>
  <c r="H620" i="5"/>
  <c r="N620" i="5"/>
  <c r="O620" i="5"/>
  <c r="V620" i="5"/>
  <c r="H621" i="5"/>
  <c r="N621" i="5"/>
  <c r="O621" i="5"/>
  <c r="V621" i="5"/>
  <c r="C622" i="5"/>
  <c r="D622" i="5"/>
  <c r="G622" i="5"/>
  <c r="A622" i="5" s="1"/>
  <c r="I622" i="5"/>
  <c r="O622" i="5" s="1"/>
  <c r="J622" i="5"/>
  <c r="K622" i="5"/>
  <c r="L622" i="5"/>
  <c r="M622" i="5"/>
  <c r="N622" i="5"/>
  <c r="P622" i="5"/>
  <c r="Q622" i="5"/>
  <c r="R622" i="5"/>
  <c r="S622" i="5"/>
  <c r="T622" i="5"/>
  <c r="U622" i="5"/>
  <c r="V622" i="5"/>
  <c r="G623" i="5"/>
  <c r="R623" i="5" s="1"/>
  <c r="H623" i="5"/>
  <c r="N623" i="5"/>
  <c r="O623" i="5"/>
  <c r="P623" i="5"/>
  <c r="S623" i="5"/>
  <c r="V623" i="5"/>
  <c r="H624" i="5"/>
  <c r="N624" i="5"/>
  <c r="O624" i="5"/>
  <c r="V624" i="5"/>
  <c r="H625" i="5"/>
  <c r="N625" i="5"/>
  <c r="O625" i="5"/>
  <c r="V625" i="5"/>
  <c r="H626" i="5"/>
  <c r="N626" i="5"/>
  <c r="O626" i="5"/>
  <c r="V626" i="5"/>
  <c r="H627" i="5"/>
  <c r="N627" i="5"/>
  <c r="O627" i="5"/>
  <c r="V627" i="5"/>
  <c r="H628" i="5"/>
  <c r="N628" i="5"/>
  <c r="O628" i="5"/>
  <c r="V628" i="5"/>
  <c r="H629" i="5"/>
  <c r="N629" i="5"/>
  <c r="O629" i="5"/>
  <c r="V629" i="5"/>
  <c r="H630" i="5"/>
  <c r="N630" i="5"/>
  <c r="O630" i="5"/>
  <c r="V630" i="5"/>
  <c r="H631" i="5"/>
  <c r="N631" i="5"/>
  <c r="O631" i="5"/>
  <c r="V631" i="5"/>
  <c r="H632" i="5"/>
  <c r="N632" i="5"/>
  <c r="O632" i="5"/>
  <c r="V632" i="5"/>
  <c r="C633" i="5"/>
  <c r="D633" i="5"/>
  <c r="G633" i="5"/>
  <c r="I633" i="5"/>
  <c r="J633" i="5"/>
  <c r="K633" i="5"/>
  <c r="L633" i="5"/>
  <c r="M633" i="5"/>
  <c r="N633" i="5"/>
  <c r="O633" i="5"/>
  <c r="P633" i="5"/>
  <c r="R633" i="5"/>
  <c r="T633" i="5"/>
  <c r="U633" i="5" s="1"/>
  <c r="G634" i="5"/>
  <c r="Q634" i="5" s="1"/>
  <c r="H634" i="5"/>
  <c r="N634" i="5"/>
  <c r="O634" i="5"/>
  <c r="P634" i="5"/>
  <c r="S634" i="5"/>
  <c r="G635" i="5"/>
  <c r="R635" i="5" s="1"/>
  <c r="H635" i="5"/>
  <c r="N635" i="5"/>
  <c r="O635" i="5"/>
  <c r="P635" i="5"/>
  <c r="S635" i="5"/>
  <c r="V635" i="5"/>
  <c r="H636" i="5"/>
  <c r="N636" i="5"/>
  <c r="O636" i="5"/>
  <c r="V636" i="5"/>
  <c r="H637" i="5"/>
  <c r="N637" i="5"/>
  <c r="O637" i="5"/>
  <c r="V637" i="5"/>
  <c r="H638" i="5"/>
  <c r="N638" i="5"/>
  <c r="O638" i="5"/>
  <c r="V638" i="5"/>
  <c r="H639" i="5"/>
  <c r="N639" i="5"/>
  <c r="O639" i="5"/>
  <c r="V639" i="5"/>
  <c r="H640" i="5"/>
  <c r="N640" i="5"/>
  <c r="O640" i="5"/>
  <c r="V640" i="5"/>
  <c r="H641" i="5"/>
  <c r="N641" i="5"/>
  <c r="O641" i="5"/>
  <c r="V641" i="5"/>
  <c r="H642" i="5"/>
  <c r="N642" i="5"/>
  <c r="O642" i="5"/>
  <c r="V642" i="5"/>
  <c r="H643" i="5"/>
  <c r="N643" i="5"/>
  <c r="O643" i="5"/>
  <c r="V643" i="5"/>
  <c r="C644" i="5"/>
  <c r="D644" i="5"/>
  <c r="G644" i="5"/>
  <c r="Q644" i="5" s="1"/>
  <c r="I644" i="5"/>
  <c r="J644" i="5"/>
  <c r="K644" i="5"/>
  <c r="L644" i="5"/>
  <c r="O644" i="5" s="1"/>
  <c r="M644" i="5"/>
  <c r="N644" i="5"/>
  <c r="P644" i="5"/>
  <c r="S644" i="5"/>
  <c r="T644" i="5"/>
  <c r="V644" i="5" s="1"/>
  <c r="U644" i="5"/>
  <c r="H645" i="5"/>
  <c r="N645" i="5"/>
  <c r="O645" i="5"/>
  <c r="V645" i="5"/>
  <c r="H646" i="5"/>
  <c r="N646" i="5"/>
  <c r="O646" i="5"/>
  <c r="V646" i="5"/>
  <c r="H647" i="5"/>
  <c r="N647" i="5"/>
  <c r="O647" i="5"/>
  <c r="V647" i="5"/>
  <c r="H648" i="5"/>
  <c r="N648" i="5"/>
  <c r="O648" i="5"/>
  <c r="V648" i="5"/>
  <c r="H649" i="5"/>
  <c r="N649" i="5"/>
  <c r="O649" i="5"/>
  <c r="V649" i="5"/>
  <c r="H650" i="5"/>
  <c r="N650" i="5"/>
  <c r="O650" i="5"/>
  <c r="V650" i="5"/>
  <c r="H651" i="5"/>
  <c r="N651" i="5"/>
  <c r="O651" i="5"/>
  <c r="V651" i="5"/>
  <c r="H652" i="5"/>
  <c r="N652" i="5"/>
  <c r="O652" i="5"/>
  <c r="V652" i="5"/>
  <c r="H653" i="5"/>
  <c r="N653" i="5"/>
  <c r="O653" i="5"/>
  <c r="V653" i="5"/>
  <c r="H654" i="5"/>
  <c r="N654" i="5"/>
  <c r="O654" i="5"/>
  <c r="V654" i="5"/>
  <c r="C655" i="5"/>
  <c r="D655" i="5"/>
  <c r="G655" i="5"/>
  <c r="A655" i="5" s="1"/>
  <c r="I655" i="5"/>
  <c r="O655" i="5" s="1"/>
  <c r="J655" i="5"/>
  <c r="K655" i="5"/>
  <c r="L655" i="5"/>
  <c r="M655" i="5"/>
  <c r="N655" i="5"/>
  <c r="P655" i="5"/>
  <c r="Q655" i="5"/>
  <c r="R655" i="5"/>
  <c r="S655" i="5"/>
  <c r="T655" i="5"/>
  <c r="U655" i="5"/>
  <c r="V655" i="5"/>
  <c r="G656" i="5"/>
  <c r="A656" i="5" s="1"/>
  <c r="H656" i="5"/>
  <c r="N656" i="5"/>
  <c r="O656" i="5"/>
  <c r="P656" i="5"/>
  <c r="R656" i="5"/>
  <c r="V656" i="5"/>
  <c r="H657" i="5"/>
  <c r="N657" i="5"/>
  <c r="O657" i="5"/>
  <c r="V657" i="5"/>
  <c r="H658" i="5"/>
  <c r="N658" i="5"/>
  <c r="O658" i="5"/>
  <c r="V658" i="5"/>
  <c r="H659" i="5"/>
  <c r="N659" i="5"/>
  <c r="O659" i="5"/>
  <c r="V659" i="5"/>
  <c r="H660" i="5"/>
  <c r="N660" i="5"/>
  <c r="O660" i="5"/>
  <c r="V660" i="5"/>
  <c r="H661" i="5"/>
  <c r="N661" i="5"/>
  <c r="O661" i="5"/>
  <c r="V661" i="5"/>
  <c r="H662" i="5"/>
  <c r="N662" i="5"/>
  <c r="O662" i="5"/>
  <c r="V662" i="5"/>
  <c r="H663" i="5"/>
  <c r="N663" i="5"/>
  <c r="O663" i="5"/>
  <c r="V663" i="5"/>
  <c r="H664" i="5"/>
  <c r="N664" i="5"/>
  <c r="O664" i="5"/>
  <c r="V664" i="5"/>
  <c r="H665" i="5"/>
  <c r="N665" i="5"/>
  <c r="O665" i="5"/>
  <c r="V665" i="5"/>
  <c r="C666" i="5"/>
  <c r="D666" i="5"/>
  <c r="G666" i="5"/>
  <c r="A666" i="5" s="1"/>
  <c r="I666" i="5"/>
  <c r="J666" i="5"/>
  <c r="O666" i="5" s="1"/>
  <c r="K666" i="5"/>
  <c r="L666" i="5"/>
  <c r="M666" i="5"/>
  <c r="N666" i="5"/>
  <c r="P666" i="5"/>
  <c r="R666" i="5"/>
  <c r="T666" i="5"/>
  <c r="U666" i="5" s="1"/>
  <c r="V666" i="5"/>
  <c r="H667" i="5"/>
  <c r="N667" i="5"/>
  <c r="O667" i="5"/>
  <c r="H668" i="5"/>
  <c r="N668" i="5"/>
  <c r="O668" i="5"/>
  <c r="V668" i="5"/>
  <c r="H669" i="5"/>
  <c r="N669" i="5"/>
  <c r="O669" i="5"/>
  <c r="V669" i="5"/>
  <c r="H670" i="5"/>
  <c r="N670" i="5"/>
  <c r="O670" i="5"/>
  <c r="V670" i="5"/>
  <c r="H671" i="5"/>
  <c r="N671" i="5"/>
  <c r="O671" i="5"/>
  <c r="V671" i="5"/>
  <c r="H672" i="5"/>
  <c r="N672" i="5"/>
  <c r="O672" i="5"/>
  <c r="V672" i="5"/>
  <c r="H673" i="5"/>
  <c r="N673" i="5"/>
  <c r="O673" i="5"/>
  <c r="V673" i="5"/>
  <c r="H674" i="5"/>
  <c r="N674" i="5"/>
  <c r="O674" i="5"/>
  <c r="V674" i="5"/>
  <c r="H675" i="5"/>
  <c r="N675" i="5"/>
  <c r="O675" i="5"/>
  <c r="V675" i="5"/>
  <c r="H676" i="5"/>
  <c r="N676" i="5"/>
  <c r="O676" i="5"/>
  <c r="V676" i="5"/>
  <c r="C677" i="5"/>
  <c r="D677" i="5"/>
  <c r="G677" i="5"/>
  <c r="A677" i="5" s="1"/>
  <c r="N677" i="5"/>
  <c r="Q677" i="5"/>
  <c r="R677" i="5"/>
  <c r="S677" i="5"/>
  <c r="T677" i="5"/>
  <c r="U677" i="5"/>
  <c r="V677" i="5"/>
  <c r="C678" i="5"/>
  <c r="D678" i="5"/>
  <c r="G678" i="5"/>
  <c r="A678" i="5" s="1"/>
  <c r="N678" i="5"/>
  <c r="R678" i="5"/>
  <c r="T678" i="5"/>
  <c r="U678" i="5" s="1"/>
  <c r="V678" i="5"/>
  <c r="C679" i="5"/>
  <c r="D679" i="5"/>
  <c r="G679" i="5"/>
  <c r="A679" i="5" s="1"/>
  <c r="I679" i="5"/>
  <c r="J679" i="5"/>
  <c r="K679" i="5"/>
  <c r="L679" i="5"/>
  <c r="M679" i="5"/>
  <c r="N679" i="5"/>
  <c r="P679" i="5"/>
  <c r="Q679" i="5"/>
  <c r="R679" i="5"/>
  <c r="S679" i="5"/>
  <c r="T679" i="5"/>
  <c r="U679" i="5"/>
  <c r="V679" i="5"/>
  <c r="G680" i="5"/>
  <c r="A680" i="5" s="1"/>
  <c r="H680" i="5"/>
  <c r="N680" i="5"/>
  <c r="O680" i="5"/>
  <c r="P680" i="5"/>
  <c r="R680" i="5"/>
  <c r="V680" i="5"/>
  <c r="H681" i="5"/>
  <c r="N681" i="5"/>
  <c r="O681" i="5"/>
  <c r="V681" i="5"/>
  <c r="H682" i="5"/>
  <c r="N682" i="5"/>
  <c r="O682" i="5"/>
  <c r="V682" i="5"/>
  <c r="H683" i="5"/>
  <c r="N683" i="5"/>
  <c r="O683" i="5"/>
  <c r="V683" i="5"/>
  <c r="H684" i="5"/>
  <c r="N684" i="5"/>
  <c r="O684" i="5"/>
  <c r="V684" i="5"/>
  <c r="H685" i="5"/>
  <c r="N685" i="5"/>
  <c r="O685" i="5"/>
  <c r="V685" i="5"/>
  <c r="H686" i="5"/>
  <c r="N686" i="5"/>
  <c r="O686" i="5"/>
  <c r="V686" i="5"/>
  <c r="H687" i="5"/>
  <c r="N687" i="5"/>
  <c r="O687" i="5"/>
  <c r="V687" i="5"/>
  <c r="H688" i="5"/>
  <c r="N688" i="5"/>
  <c r="O688" i="5"/>
  <c r="V688" i="5"/>
  <c r="H689" i="5"/>
  <c r="N689" i="5"/>
  <c r="O689" i="5"/>
  <c r="V689" i="5"/>
  <c r="C690" i="5"/>
  <c r="D690" i="5"/>
  <c r="G690" i="5"/>
  <c r="A690" i="5" s="1"/>
  <c r="I690" i="5"/>
  <c r="J690" i="5"/>
  <c r="O690" i="5" s="1"/>
  <c r="K690" i="5"/>
  <c r="L690" i="5"/>
  <c r="M690" i="5"/>
  <c r="N690" i="5"/>
  <c r="P690" i="5"/>
  <c r="R690" i="5"/>
  <c r="T690" i="5"/>
  <c r="U690" i="5" s="1"/>
  <c r="V690" i="5"/>
  <c r="H691" i="5"/>
  <c r="N691" i="5"/>
  <c r="O691" i="5"/>
  <c r="H692" i="5"/>
  <c r="N692" i="5"/>
  <c r="O692" i="5"/>
  <c r="V692" i="5"/>
  <c r="H693" i="5"/>
  <c r="N693" i="5"/>
  <c r="O693" i="5"/>
  <c r="V693" i="5"/>
  <c r="H694" i="5"/>
  <c r="N694" i="5"/>
  <c r="O694" i="5"/>
  <c r="V694" i="5"/>
  <c r="H695" i="5"/>
  <c r="N695" i="5"/>
  <c r="O695" i="5"/>
  <c r="V695" i="5"/>
  <c r="H696" i="5"/>
  <c r="N696" i="5"/>
  <c r="O696" i="5"/>
  <c r="V696" i="5"/>
  <c r="H697" i="5"/>
  <c r="N697" i="5"/>
  <c r="O697" i="5"/>
  <c r="V697" i="5"/>
  <c r="H698" i="5"/>
  <c r="N698" i="5"/>
  <c r="O698" i="5"/>
  <c r="V698" i="5"/>
  <c r="H699" i="5"/>
  <c r="N699" i="5"/>
  <c r="O699" i="5"/>
  <c r="V699" i="5"/>
  <c r="H700" i="5"/>
  <c r="N700" i="5"/>
  <c r="O700" i="5"/>
  <c r="V700" i="5"/>
  <c r="C701" i="5"/>
  <c r="D701" i="5"/>
  <c r="G701" i="5"/>
  <c r="A701" i="5" s="1"/>
  <c r="I701" i="5"/>
  <c r="J701" i="5"/>
  <c r="K701" i="5"/>
  <c r="L701" i="5"/>
  <c r="M701" i="5"/>
  <c r="N701" i="5"/>
  <c r="O701" i="5"/>
  <c r="P701" i="5"/>
  <c r="Q701" i="5"/>
  <c r="S701" i="5"/>
  <c r="T701" i="5"/>
  <c r="V701" i="5" s="1"/>
  <c r="U701" i="5"/>
  <c r="G702" i="5"/>
  <c r="A702" i="5" s="1"/>
  <c r="H702" i="5"/>
  <c r="N702" i="5"/>
  <c r="O702" i="5"/>
  <c r="P702" i="5"/>
  <c r="V702" i="5"/>
  <c r="H703" i="5"/>
  <c r="N703" i="5"/>
  <c r="O703" i="5"/>
  <c r="V703" i="5"/>
  <c r="H704" i="5"/>
  <c r="N704" i="5"/>
  <c r="O704" i="5"/>
  <c r="V704" i="5"/>
  <c r="H705" i="5"/>
  <c r="N705" i="5"/>
  <c r="O705" i="5"/>
  <c r="V705" i="5"/>
  <c r="H706" i="5"/>
  <c r="N706" i="5"/>
  <c r="O706" i="5"/>
  <c r="V706" i="5"/>
  <c r="H707" i="5"/>
  <c r="N707" i="5"/>
  <c r="O707" i="5"/>
  <c r="V707" i="5"/>
  <c r="H708" i="5"/>
  <c r="N708" i="5"/>
  <c r="O708" i="5"/>
  <c r="V708" i="5"/>
  <c r="H709" i="5"/>
  <c r="N709" i="5"/>
  <c r="O709" i="5"/>
  <c r="V709" i="5"/>
  <c r="H710" i="5"/>
  <c r="N710" i="5"/>
  <c r="O710" i="5"/>
  <c r="V710" i="5"/>
  <c r="H711" i="5"/>
  <c r="N711" i="5"/>
  <c r="O711" i="5"/>
  <c r="V711" i="5"/>
  <c r="C712" i="5"/>
  <c r="D712" i="5"/>
  <c r="G712" i="5"/>
  <c r="A712" i="5" s="1"/>
  <c r="I712" i="5"/>
  <c r="O712" i="5" s="1"/>
  <c r="J712" i="5"/>
  <c r="K712" i="5"/>
  <c r="L712" i="5"/>
  <c r="M712" i="5"/>
  <c r="N712" i="5"/>
  <c r="P712" i="5"/>
  <c r="T712" i="5"/>
  <c r="H713" i="5"/>
  <c r="N713" i="5"/>
  <c r="O713" i="5"/>
  <c r="H714" i="5"/>
  <c r="N714" i="5"/>
  <c r="O714" i="5"/>
  <c r="V714" i="5"/>
  <c r="H715" i="5"/>
  <c r="N715" i="5"/>
  <c r="O715" i="5"/>
  <c r="V715" i="5"/>
  <c r="H716" i="5"/>
  <c r="N716" i="5"/>
  <c r="O716" i="5"/>
  <c r="V716" i="5"/>
  <c r="H717" i="5"/>
  <c r="N717" i="5"/>
  <c r="O717" i="5"/>
  <c r="V717" i="5"/>
  <c r="H718" i="5"/>
  <c r="N718" i="5"/>
  <c r="O718" i="5"/>
  <c r="V718" i="5"/>
  <c r="H719" i="5"/>
  <c r="N719" i="5"/>
  <c r="O719" i="5"/>
  <c r="V719" i="5"/>
  <c r="H720" i="5"/>
  <c r="N720" i="5"/>
  <c r="O720" i="5"/>
  <c r="V720" i="5"/>
  <c r="H721" i="5"/>
  <c r="N721" i="5"/>
  <c r="O721" i="5"/>
  <c r="V721" i="5"/>
  <c r="H722" i="5"/>
  <c r="N722" i="5"/>
  <c r="O722" i="5"/>
  <c r="V722" i="5"/>
  <c r="C723" i="5"/>
  <c r="D723" i="5"/>
  <c r="G723" i="5"/>
  <c r="A723" i="5" s="1"/>
  <c r="I723" i="5"/>
  <c r="J723" i="5"/>
  <c r="K723" i="5"/>
  <c r="L723" i="5"/>
  <c r="M723" i="5"/>
  <c r="N723" i="5"/>
  <c r="P723" i="5"/>
  <c r="Q723" i="5"/>
  <c r="R723" i="5"/>
  <c r="S723" i="5"/>
  <c r="T723" i="5"/>
  <c r="U723" i="5"/>
  <c r="V723" i="5"/>
  <c r="G724" i="5"/>
  <c r="A724" i="5" s="1"/>
  <c r="H724" i="5"/>
  <c r="N724" i="5"/>
  <c r="O724" i="5"/>
  <c r="P724" i="5"/>
  <c r="R724" i="5"/>
  <c r="V724" i="5"/>
  <c r="H725" i="5"/>
  <c r="N725" i="5"/>
  <c r="O725" i="5"/>
  <c r="V725" i="5"/>
  <c r="H726" i="5"/>
  <c r="N726" i="5"/>
  <c r="O726" i="5"/>
  <c r="V726" i="5"/>
  <c r="H727" i="5"/>
  <c r="N727" i="5"/>
  <c r="O727" i="5"/>
  <c r="V727" i="5"/>
  <c r="H728" i="5"/>
  <c r="N728" i="5"/>
  <c r="O728" i="5"/>
  <c r="V728" i="5"/>
  <c r="H729" i="5"/>
  <c r="N729" i="5"/>
  <c r="O729" i="5"/>
  <c r="V729" i="5"/>
  <c r="H730" i="5"/>
  <c r="N730" i="5"/>
  <c r="O730" i="5"/>
  <c r="V730" i="5"/>
  <c r="H731" i="5"/>
  <c r="N731" i="5"/>
  <c r="O731" i="5"/>
  <c r="V731" i="5"/>
  <c r="H732" i="5"/>
  <c r="N732" i="5"/>
  <c r="O732" i="5"/>
  <c r="V732" i="5"/>
  <c r="H733" i="5"/>
  <c r="N733" i="5"/>
  <c r="O733" i="5"/>
  <c r="V733" i="5"/>
  <c r="C734" i="5"/>
  <c r="D734" i="5"/>
  <c r="G734" i="5"/>
  <c r="A734" i="5" s="1"/>
  <c r="I734" i="5"/>
  <c r="J734" i="5"/>
  <c r="O734" i="5" s="1"/>
  <c r="K734" i="5"/>
  <c r="L734" i="5"/>
  <c r="M734" i="5"/>
  <c r="N734" i="5"/>
  <c r="P734" i="5"/>
  <c r="R734" i="5"/>
  <c r="T734" i="5"/>
  <c r="U734" i="5" s="1"/>
  <c r="V734" i="5"/>
  <c r="H735" i="5"/>
  <c r="N735" i="5"/>
  <c r="O735" i="5"/>
  <c r="H736" i="5"/>
  <c r="N736" i="5"/>
  <c r="O736" i="5"/>
  <c r="V736" i="5"/>
  <c r="H737" i="5"/>
  <c r="N737" i="5"/>
  <c r="O737" i="5"/>
  <c r="V737" i="5"/>
  <c r="H738" i="5"/>
  <c r="N738" i="5"/>
  <c r="O738" i="5"/>
  <c r="V738" i="5"/>
  <c r="H739" i="5"/>
  <c r="N739" i="5"/>
  <c r="O739" i="5"/>
  <c r="V739" i="5"/>
  <c r="H740" i="5"/>
  <c r="N740" i="5"/>
  <c r="O740" i="5"/>
  <c r="V740" i="5"/>
  <c r="H741" i="5"/>
  <c r="N741" i="5"/>
  <c r="O741" i="5"/>
  <c r="V741" i="5"/>
  <c r="H742" i="5"/>
  <c r="N742" i="5"/>
  <c r="O742" i="5"/>
  <c r="V742" i="5"/>
  <c r="H743" i="5"/>
  <c r="N743" i="5"/>
  <c r="O743" i="5"/>
  <c r="V743" i="5"/>
  <c r="H744" i="5"/>
  <c r="N744" i="5"/>
  <c r="O744" i="5"/>
  <c r="V744" i="5"/>
  <c r="C745" i="5"/>
  <c r="D745" i="5"/>
  <c r="G745" i="5"/>
  <c r="A745" i="5" s="1"/>
  <c r="I745" i="5"/>
  <c r="J745" i="5"/>
  <c r="K745" i="5"/>
  <c r="L745" i="5"/>
  <c r="M745" i="5"/>
  <c r="N745" i="5"/>
  <c r="O745" i="5"/>
  <c r="P745" i="5"/>
  <c r="Q745" i="5"/>
  <c r="S745" i="5"/>
  <c r="T745" i="5"/>
  <c r="V745" i="5" s="1"/>
  <c r="U745" i="5"/>
  <c r="G746" i="5"/>
  <c r="H746" i="5"/>
  <c r="N746" i="5"/>
  <c r="O746" i="5"/>
  <c r="P746" i="5"/>
  <c r="V746" i="5"/>
  <c r="H747" i="5"/>
  <c r="N747" i="5"/>
  <c r="O747" i="5"/>
  <c r="V747" i="5"/>
  <c r="H748" i="5"/>
  <c r="N748" i="5"/>
  <c r="O748" i="5"/>
  <c r="V748" i="5"/>
  <c r="H749" i="5"/>
  <c r="N749" i="5"/>
  <c r="O749" i="5"/>
  <c r="V749" i="5"/>
  <c r="H750" i="5"/>
  <c r="N750" i="5"/>
  <c r="O750" i="5"/>
  <c r="V750" i="5"/>
  <c r="H751" i="5"/>
  <c r="N751" i="5"/>
  <c r="O751" i="5"/>
  <c r="V751" i="5"/>
  <c r="H752" i="5"/>
  <c r="N752" i="5"/>
  <c r="O752" i="5"/>
  <c r="V752" i="5"/>
  <c r="H753" i="5"/>
  <c r="N753" i="5"/>
  <c r="O753" i="5"/>
  <c r="V753" i="5"/>
  <c r="H754" i="5"/>
  <c r="N754" i="5"/>
  <c r="O754" i="5"/>
  <c r="V754" i="5"/>
  <c r="H755" i="5"/>
  <c r="N755" i="5"/>
  <c r="O755" i="5"/>
  <c r="V755" i="5"/>
  <c r="C756" i="5"/>
  <c r="D756" i="5"/>
  <c r="G756" i="5"/>
  <c r="N756" i="5"/>
  <c r="P756" i="5"/>
  <c r="R756" i="5"/>
  <c r="T756" i="5"/>
  <c r="U756" i="5" s="1"/>
  <c r="V756" i="5"/>
  <c r="C757" i="5"/>
  <c r="D757" i="5"/>
  <c r="G757" i="5"/>
  <c r="A757" i="5" s="1"/>
  <c r="N757" i="5"/>
  <c r="P757" i="5"/>
  <c r="Q757" i="5"/>
  <c r="R757" i="5"/>
  <c r="S757" i="5"/>
  <c r="T757" i="5"/>
  <c r="V757" i="5" s="1"/>
  <c r="U757" i="5"/>
  <c r="C758" i="5"/>
  <c r="D758" i="5"/>
  <c r="G758" i="5"/>
  <c r="I758" i="5"/>
  <c r="J758" i="5"/>
  <c r="K758" i="5"/>
  <c r="L758" i="5"/>
  <c r="M758" i="5"/>
  <c r="N758" i="5"/>
  <c r="R758" i="5"/>
  <c r="T758" i="5"/>
  <c r="H759" i="5"/>
  <c r="N759" i="5"/>
  <c r="O759" i="5"/>
  <c r="H760" i="5"/>
  <c r="N760" i="5"/>
  <c r="O760" i="5"/>
  <c r="V760" i="5"/>
  <c r="H761" i="5"/>
  <c r="N761" i="5"/>
  <c r="O761" i="5"/>
  <c r="V761" i="5"/>
  <c r="H762" i="5"/>
  <c r="N762" i="5"/>
  <c r="O762" i="5"/>
  <c r="V762" i="5"/>
  <c r="H763" i="5"/>
  <c r="N763" i="5"/>
  <c r="O763" i="5"/>
  <c r="V763" i="5"/>
  <c r="H764" i="5"/>
  <c r="N764" i="5"/>
  <c r="O764" i="5"/>
  <c r="V764" i="5"/>
  <c r="H765" i="5"/>
  <c r="N765" i="5"/>
  <c r="O765" i="5"/>
  <c r="V765" i="5"/>
  <c r="H766" i="5"/>
  <c r="N766" i="5"/>
  <c r="O766" i="5"/>
  <c r="V766" i="5"/>
  <c r="H767" i="5"/>
  <c r="N767" i="5"/>
  <c r="O767" i="5"/>
  <c r="V767" i="5"/>
  <c r="H768" i="5"/>
  <c r="N768" i="5"/>
  <c r="O768" i="5"/>
  <c r="V768" i="5"/>
  <c r="C769" i="5"/>
  <c r="D769" i="5"/>
  <c r="G769" i="5"/>
  <c r="A769" i="5" s="1"/>
  <c r="I769" i="5"/>
  <c r="J769" i="5"/>
  <c r="K769" i="5"/>
  <c r="L769" i="5"/>
  <c r="M769" i="5"/>
  <c r="N769" i="5"/>
  <c r="O769" i="5"/>
  <c r="P769" i="5"/>
  <c r="Q769" i="5"/>
  <c r="S769" i="5"/>
  <c r="T769" i="5"/>
  <c r="V769" i="5" s="1"/>
  <c r="U769" i="5"/>
  <c r="G770" i="5"/>
  <c r="H770" i="5"/>
  <c r="N770" i="5"/>
  <c r="O770" i="5"/>
  <c r="P770" i="5"/>
  <c r="R770" i="5"/>
  <c r="V770" i="5"/>
  <c r="H771" i="5"/>
  <c r="N771" i="5"/>
  <c r="O771" i="5"/>
  <c r="V771" i="5"/>
  <c r="H772" i="5"/>
  <c r="N772" i="5"/>
  <c r="O772" i="5"/>
  <c r="V772" i="5"/>
  <c r="H773" i="5"/>
  <c r="N773" i="5"/>
  <c r="O773" i="5"/>
  <c r="V773" i="5"/>
  <c r="H774" i="5"/>
  <c r="N774" i="5"/>
  <c r="O774" i="5"/>
  <c r="V774" i="5"/>
  <c r="H775" i="5"/>
  <c r="N775" i="5"/>
  <c r="O775" i="5"/>
  <c r="V775" i="5"/>
  <c r="H776" i="5"/>
  <c r="N776" i="5"/>
  <c r="O776" i="5"/>
  <c r="V776" i="5"/>
  <c r="H777" i="5"/>
  <c r="N777" i="5"/>
  <c r="O777" i="5"/>
  <c r="V777" i="5"/>
  <c r="H778" i="5"/>
  <c r="N778" i="5"/>
  <c r="O778" i="5"/>
  <c r="V778" i="5"/>
  <c r="H779" i="5"/>
  <c r="N779" i="5"/>
  <c r="O779" i="5"/>
  <c r="V779" i="5"/>
  <c r="C780" i="5"/>
  <c r="D780" i="5"/>
  <c r="G780" i="5"/>
  <c r="I780" i="5"/>
  <c r="J780" i="5"/>
  <c r="K780" i="5"/>
  <c r="L780" i="5"/>
  <c r="M780" i="5"/>
  <c r="N780" i="5"/>
  <c r="P780" i="5"/>
  <c r="R780" i="5"/>
  <c r="T780" i="5"/>
  <c r="V780" i="5"/>
  <c r="H781" i="5"/>
  <c r="N781" i="5"/>
  <c r="O781" i="5"/>
  <c r="H782" i="5"/>
  <c r="N782" i="5"/>
  <c r="O782" i="5"/>
  <c r="V782" i="5"/>
  <c r="H783" i="5"/>
  <c r="N783" i="5"/>
  <c r="O783" i="5"/>
  <c r="V783" i="5"/>
  <c r="H784" i="5"/>
  <c r="N784" i="5"/>
  <c r="O784" i="5"/>
  <c r="V784" i="5"/>
  <c r="H785" i="5"/>
  <c r="N785" i="5"/>
  <c r="O785" i="5"/>
  <c r="V785" i="5"/>
  <c r="H786" i="5"/>
  <c r="N786" i="5"/>
  <c r="O786" i="5"/>
  <c r="V786" i="5"/>
  <c r="H787" i="5"/>
  <c r="N787" i="5"/>
  <c r="O787" i="5"/>
  <c r="V787" i="5"/>
  <c r="H788" i="5"/>
  <c r="N788" i="5"/>
  <c r="O788" i="5"/>
  <c r="V788" i="5"/>
  <c r="H789" i="5"/>
  <c r="N789" i="5"/>
  <c r="O789" i="5"/>
  <c r="V789" i="5"/>
  <c r="H790" i="5"/>
  <c r="N790" i="5"/>
  <c r="O790" i="5"/>
  <c r="V790" i="5"/>
  <c r="C791" i="5"/>
  <c r="D791" i="5"/>
  <c r="G791" i="5"/>
  <c r="A791" i="5" s="1"/>
  <c r="I791" i="5"/>
  <c r="J791" i="5"/>
  <c r="K791" i="5"/>
  <c r="L791" i="5"/>
  <c r="M791" i="5"/>
  <c r="N791" i="5"/>
  <c r="O791" i="5"/>
  <c r="P791" i="5"/>
  <c r="Q791" i="5"/>
  <c r="R791" i="5"/>
  <c r="S791" i="5"/>
  <c r="T791" i="5"/>
  <c r="U791" i="5"/>
  <c r="V791" i="5"/>
  <c r="G792" i="5"/>
  <c r="H792" i="5"/>
  <c r="N792" i="5"/>
  <c r="O792" i="5"/>
  <c r="P792" i="5"/>
  <c r="V792" i="5"/>
  <c r="H793" i="5"/>
  <c r="N793" i="5"/>
  <c r="O793" i="5"/>
  <c r="V793" i="5"/>
  <c r="H794" i="5"/>
  <c r="N794" i="5"/>
  <c r="O794" i="5"/>
  <c r="V794" i="5"/>
  <c r="H795" i="5"/>
  <c r="N795" i="5"/>
  <c r="O795" i="5"/>
  <c r="V795" i="5"/>
  <c r="H796" i="5"/>
  <c r="N796" i="5"/>
  <c r="O796" i="5"/>
  <c r="V796" i="5"/>
  <c r="H797" i="5"/>
  <c r="N797" i="5"/>
  <c r="O797" i="5"/>
  <c r="V797" i="5"/>
  <c r="H798" i="5"/>
  <c r="N798" i="5"/>
  <c r="O798" i="5"/>
  <c r="V798" i="5"/>
  <c r="H799" i="5"/>
  <c r="N799" i="5"/>
  <c r="O799" i="5"/>
  <c r="V799" i="5"/>
  <c r="H800" i="5"/>
  <c r="N800" i="5"/>
  <c r="O800" i="5"/>
  <c r="V800" i="5"/>
  <c r="H801" i="5"/>
  <c r="N801" i="5"/>
  <c r="O801" i="5"/>
  <c r="V801" i="5"/>
  <c r="C802" i="5"/>
  <c r="D802" i="5"/>
  <c r="G802" i="5"/>
  <c r="I802" i="5"/>
  <c r="J802" i="5"/>
  <c r="K802" i="5"/>
  <c r="L802" i="5"/>
  <c r="O802" i="5" s="1"/>
  <c r="M802" i="5"/>
  <c r="N802" i="5"/>
  <c r="P802" i="5"/>
  <c r="R802" i="5"/>
  <c r="T802" i="5"/>
  <c r="U802" i="5" s="1"/>
  <c r="V802" i="5"/>
  <c r="G803" i="5"/>
  <c r="H803" i="5"/>
  <c r="N803" i="5"/>
  <c r="O803" i="5"/>
  <c r="P803" i="5"/>
  <c r="V803" i="5"/>
  <c r="G804" i="5"/>
  <c r="H804" i="5"/>
  <c r="N804" i="5"/>
  <c r="O804" i="5"/>
  <c r="P804" i="5"/>
  <c r="V804" i="5"/>
  <c r="H805" i="5"/>
  <c r="N805" i="5"/>
  <c r="O805" i="5"/>
  <c r="V805" i="5"/>
  <c r="H806" i="5"/>
  <c r="N806" i="5"/>
  <c r="O806" i="5"/>
  <c r="V806" i="5"/>
  <c r="H807" i="5"/>
  <c r="N807" i="5"/>
  <c r="O807" i="5"/>
  <c r="V807" i="5"/>
  <c r="H808" i="5"/>
  <c r="N808" i="5"/>
  <c r="O808" i="5"/>
  <c r="V808" i="5"/>
  <c r="H809" i="5"/>
  <c r="N809" i="5"/>
  <c r="O809" i="5"/>
  <c r="V809" i="5"/>
  <c r="H810" i="5"/>
  <c r="N810" i="5"/>
  <c r="O810" i="5"/>
  <c r="V810" i="5"/>
  <c r="H811" i="5"/>
  <c r="N811" i="5"/>
  <c r="O811" i="5"/>
  <c r="V811" i="5"/>
  <c r="H812" i="5"/>
  <c r="N812" i="5"/>
  <c r="O812" i="5"/>
  <c r="V812" i="5"/>
  <c r="C813" i="5"/>
  <c r="D813" i="5"/>
  <c r="G813" i="5"/>
  <c r="I813" i="5"/>
  <c r="J813" i="5"/>
  <c r="K813" i="5"/>
  <c r="L813" i="5"/>
  <c r="O813" i="5" s="1"/>
  <c r="M813" i="5"/>
  <c r="N813" i="5"/>
  <c r="P813" i="5"/>
  <c r="T813" i="5"/>
  <c r="V813" i="5" s="1"/>
  <c r="U813" i="5"/>
  <c r="H814" i="5"/>
  <c r="N814" i="5"/>
  <c r="O814" i="5"/>
  <c r="V814" i="5"/>
  <c r="H815" i="5"/>
  <c r="N815" i="5"/>
  <c r="O815" i="5"/>
  <c r="V815" i="5"/>
  <c r="H816" i="5"/>
  <c r="N816" i="5"/>
  <c r="O816" i="5"/>
  <c r="V816" i="5"/>
  <c r="H817" i="5"/>
  <c r="N817" i="5"/>
  <c r="O817" i="5"/>
  <c r="V817" i="5"/>
  <c r="H818" i="5"/>
  <c r="N818" i="5"/>
  <c r="O818" i="5"/>
  <c r="V818" i="5"/>
  <c r="H819" i="5"/>
  <c r="N819" i="5"/>
  <c r="O819" i="5"/>
  <c r="V819" i="5"/>
  <c r="H820" i="5"/>
  <c r="N820" i="5"/>
  <c r="O820" i="5"/>
  <c r="V820" i="5"/>
  <c r="H821" i="5"/>
  <c r="N821" i="5"/>
  <c r="O821" i="5"/>
  <c r="V821" i="5"/>
  <c r="H822" i="5"/>
  <c r="N822" i="5"/>
  <c r="O822" i="5"/>
  <c r="V822" i="5"/>
  <c r="H823" i="5"/>
  <c r="N823" i="5"/>
  <c r="O823" i="5"/>
  <c r="V823" i="5"/>
  <c r="C824" i="5"/>
  <c r="D824" i="5"/>
  <c r="G824" i="5"/>
  <c r="I824" i="5"/>
  <c r="J824" i="5"/>
  <c r="K824" i="5"/>
  <c r="L824" i="5"/>
  <c r="M824" i="5"/>
  <c r="N824" i="5"/>
  <c r="P824" i="5"/>
  <c r="Q824" i="5"/>
  <c r="R824" i="5"/>
  <c r="T824" i="5"/>
  <c r="V825" i="5" s="1"/>
  <c r="U824" i="5"/>
  <c r="H825" i="5"/>
  <c r="N825" i="5"/>
  <c r="O825" i="5"/>
  <c r="H826" i="5"/>
  <c r="N826" i="5"/>
  <c r="O826" i="5"/>
  <c r="V826" i="5"/>
  <c r="H827" i="5"/>
  <c r="N827" i="5"/>
  <c r="O827" i="5"/>
  <c r="V827" i="5"/>
  <c r="H828" i="5"/>
  <c r="N828" i="5"/>
  <c r="O828" i="5"/>
  <c r="V828" i="5"/>
  <c r="H829" i="5"/>
  <c r="N829" i="5"/>
  <c r="O829" i="5"/>
  <c r="V829" i="5"/>
  <c r="H830" i="5"/>
  <c r="N830" i="5"/>
  <c r="O830" i="5"/>
  <c r="V830" i="5"/>
  <c r="H831" i="5"/>
  <c r="N831" i="5"/>
  <c r="O831" i="5"/>
  <c r="V831" i="5"/>
  <c r="H832" i="5"/>
  <c r="N832" i="5"/>
  <c r="O832" i="5"/>
  <c r="V832" i="5"/>
  <c r="H833" i="5"/>
  <c r="N833" i="5"/>
  <c r="O833" i="5"/>
  <c r="V833" i="5"/>
  <c r="H834" i="5"/>
  <c r="N834" i="5"/>
  <c r="O834" i="5"/>
  <c r="V834" i="5"/>
  <c r="C835" i="5"/>
  <c r="D835" i="5"/>
  <c r="G835" i="5"/>
  <c r="A835" i="5" s="1"/>
  <c r="I835" i="5"/>
  <c r="J835" i="5"/>
  <c r="K835" i="5"/>
  <c r="L835" i="5"/>
  <c r="M835" i="5"/>
  <c r="N835" i="5"/>
  <c r="O835" i="5"/>
  <c r="P835" i="5"/>
  <c r="Q835" i="5"/>
  <c r="R835" i="5"/>
  <c r="S835" i="5"/>
  <c r="T835" i="5"/>
  <c r="U835" i="5"/>
  <c r="V835" i="5"/>
  <c r="G836" i="5"/>
  <c r="H836" i="5"/>
  <c r="N836" i="5"/>
  <c r="O836" i="5"/>
  <c r="P836" i="5"/>
  <c r="R836" i="5"/>
  <c r="V836" i="5"/>
  <c r="H837" i="5"/>
  <c r="N837" i="5"/>
  <c r="O837" i="5"/>
  <c r="V837" i="5"/>
  <c r="H838" i="5"/>
  <c r="N838" i="5"/>
  <c r="O838" i="5"/>
  <c r="V838" i="5"/>
  <c r="H839" i="5"/>
  <c r="N839" i="5"/>
  <c r="O839" i="5"/>
  <c r="V839" i="5"/>
  <c r="H840" i="5"/>
  <c r="N840" i="5"/>
  <c r="O840" i="5"/>
  <c r="V840" i="5"/>
  <c r="H841" i="5"/>
  <c r="N841" i="5"/>
  <c r="O841" i="5"/>
  <c r="V841" i="5"/>
  <c r="H842" i="5"/>
  <c r="N842" i="5"/>
  <c r="O842" i="5"/>
  <c r="V842" i="5"/>
  <c r="H843" i="5"/>
  <c r="N843" i="5"/>
  <c r="O843" i="5"/>
  <c r="V843" i="5"/>
  <c r="H844" i="5"/>
  <c r="N844" i="5"/>
  <c r="O844" i="5"/>
  <c r="V844" i="5"/>
  <c r="H845" i="5"/>
  <c r="N845" i="5"/>
  <c r="O845" i="5"/>
  <c r="V845" i="5"/>
  <c r="C846" i="5"/>
  <c r="D846" i="5"/>
  <c r="G846" i="5"/>
  <c r="I846" i="5"/>
  <c r="J846" i="5"/>
  <c r="O846" i="5" s="1"/>
  <c r="K846" i="5"/>
  <c r="L846" i="5"/>
  <c r="M846" i="5"/>
  <c r="N846" i="5"/>
  <c r="P846" i="5"/>
  <c r="R846" i="5"/>
  <c r="S846" i="5"/>
  <c r="T846" i="5"/>
  <c r="U846" i="5" s="1"/>
  <c r="V846" i="5"/>
  <c r="G847" i="5"/>
  <c r="H847" i="5"/>
  <c r="N847" i="5"/>
  <c r="O847" i="5"/>
  <c r="P847" i="5"/>
  <c r="Q847" i="5"/>
  <c r="V847" i="5"/>
  <c r="G848" i="5"/>
  <c r="H848" i="5"/>
  <c r="N848" i="5"/>
  <c r="O848" i="5"/>
  <c r="P848" i="5"/>
  <c r="R848" i="5"/>
  <c r="V848" i="5"/>
  <c r="H849" i="5"/>
  <c r="N849" i="5"/>
  <c r="O849" i="5"/>
  <c r="V849" i="5"/>
  <c r="H850" i="5"/>
  <c r="N850" i="5"/>
  <c r="O850" i="5"/>
  <c r="V850" i="5"/>
  <c r="H851" i="5"/>
  <c r="N851" i="5"/>
  <c r="O851" i="5"/>
  <c r="V851" i="5"/>
  <c r="H852" i="5"/>
  <c r="N852" i="5"/>
  <c r="O852" i="5"/>
  <c r="V852" i="5"/>
  <c r="H853" i="5"/>
  <c r="N853" i="5"/>
  <c r="O853" i="5"/>
  <c r="V853" i="5"/>
  <c r="H854" i="5"/>
  <c r="N854" i="5"/>
  <c r="O854" i="5"/>
  <c r="V854" i="5"/>
  <c r="H855" i="5"/>
  <c r="N855" i="5"/>
  <c r="O855" i="5"/>
  <c r="V855" i="5"/>
  <c r="H856" i="5"/>
  <c r="N856" i="5"/>
  <c r="O856" i="5"/>
  <c r="V856" i="5"/>
  <c r="C857" i="5"/>
  <c r="D857" i="5"/>
  <c r="G857" i="5"/>
  <c r="N857" i="5"/>
  <c r="S857" i="5"/>
  <c r="T857" i="5"/>
  <c r="U857" i="5"/>
  <c r="V857" i="5"/>
  <c r="C858" i="5"/>
  <c r="D858" i="5"/>
  <c r="G858" i="5"/>
  <c r="I858" i="5"/>
  <c r="J858" i="5"/>
  <c r="K858" i="5"/>
  <c r="L858" i="5"/>
  <c r="M858" i="5"/>
  <c r="N858" i="5"/>
  <c r="P858" i="5"/>
  <c r="Q858" i="5"/>
  <c r="R858" i="5"/>
  <c r="T858" i="5"/>
  <c r="V858" i="5" s="1"/>
  <c r="U858" i="5"/>
  <c r="G859" i="5"/>
  <c r="A859" i="5" s="1"/>
  <c r="H859" i="5"/>
  <c r="N859" i="5"/>
  <c r="O859" i="5"/>
  <c r="P859" i="5"/>
  <c r="Q859" i="5"/>
  <c r="R859" i="5"/>
  <c r="G860" i="5"/>
  <c r="A860" i="5" s="1"/>
  <c r="H860" i="5"/>
  <c r="N860" i="5"/>
  <c r="O860" i="5"/>
  <c r="P860" i="5"/>
  <c r="Q860" i="5"/>
  <c r="V860" i="5"/>
  <c r="G861" i="5"/>
  <c r="A861" i="5" s="1"/>
  <c r="H861" i="5"/>
  <c r="N861" i="5"/>
  <c r="O861" i="5"/>
  <c r="P861" i="5"/>
  <c r="S861" i="5"/>
  <c r="V861" i="5"/>
  <c r="H862" i="5"/>
  <c r="N862" i="5"/>
  <c r="O862" i="5"/>
  <c r="V862" i="5"/>
  <c r="H863" i="5"/>
  <c r="N863" i="5"/>
  <c r="O863" i="5"/>
  <c r="V863" i="5"/>
  <c r="H864" i="5"/>
  <c r="N864" i="5"/>
  <c r="O864" i="5"/>
  <c r="V864" i="5"/>
  <c r="H865" i="5"/>
  <c r="N865" i="5"/>
  <c r="O865" i="5"/>
  <c r="V865" i="5"/>
  <c r="H866" i="5"/>
  <c r="N866" i="5"/>
  <c r="O866" i="5"/>
  <c r="V866" i="5"/>
  <c r="H867" i="5"/>
  <c r="N867" i="5"/>
  <c r="O867" i="5"/>
  <c r="V867" i="5"/>
  <c r="H868" i="5"/>
  <c r="N868" i="5"/>
  <c r="O868" i="5"/>
  <c r="V868" i="5"/>
  <c r="C869" i="5"/>
  <c r="D869" i="5"/>
  <c r="G869" i="5"/>
  <c r="A869" i="5" s="1"/>
  <c r="I869" i="5"/>
  <c r="O869" i="5" s="1"/>
  <c r="J869" i="5"/>
  <c r="K869" i="5"/>
  <c r="L869" i="5"/>
  <c r="M869" i="5"/>
  <c r="N869" i="5"/>
  <c r="P869" i="5"/>
  <c r="Q869" i="5"/>
  <c r="R869" i="5"/>
  <c r="T869" i="5"/>
  <c r="V870" i="5" s="1"/>
  <c r="U869" i="5"/>
  <c r="V869" i="5"/>
  <c r="H870" i="5"/>
  <c r="N870" i="5"/>
  <c r="O870" i="5"/>
  <c r="H871" i="5"/>
  <c r="N871" i="5"/>
  <c r="O871" i="5"/>
  <c r="V871" i="5"/>
  <c r="H872" i="5"/>
  <c r="N872" i="5"/>
  <c r="O872" i="5"/>
  <c r="V872" i="5"/>
  <c r="H873" i="5"/>
  <c r="N873" i="5"/>
  <c r="O873" i="5"/>
  <c r="V873" i="5"/>
  <c r="H874" i="5"/>
  <c r="N874" i="5"/>
  <c r="O874" i="5"/>
  <c r="V874" i="5"/>
  <c r="H875" i="5"/>
  <c r="N875" i="5"/>
  <c r="O875" i="5"/>
  <c r="V875" i="5"/>
  <c r="H876" i="5"/>
  <c r="N876" i="5"/>
  <c r="O876" i="5"/>
  <c r="V876" i="5"/>
  <c r="H877" i="5"/>
  <c r="N877" i="5"/>
  <c r="O877" i="5"/>
  <c r="V877" i="5"/>
  <c r="H878" i="5"/>
  <c r="N878" i="5"/>
  <c r="O878" i="5"/>
  <c r="V878" i="5"/>
  <c r="H879" i="5"/>
  <c r="N879" i="5"/>
  <c r="O879" i="5"/>
  <c r="V879" i="5"/>
  <c r="C880" i="5"/>
  <c r="D880" i="5"/>
  <c r="G880" i="5"/>
  <c r="A880" i="5" s="1"/>
  <c r="I880" i="5"/>
  <c r="J880" i="5"/>
  <c r="K880" i="5"/>
  <c r="L880" i="5"/>
  <c r="M880" i="5"/>
  <c r="N880" i="5"/>
  <c r="O880" i="5"/>
  <c r="P880" i="5"/>
  <c r="Q880" i="5"/>
  <c r="R880" i="5"/>
  <c r="S880" i="5"/>
  <c r="T880" i="5"/>
  <c r="U880" i="5"/>
  <c r="V880" i="5"/>
  <c r="G881" i="5"/>
  <c r="A881" i="5" s="1"/>
  <c r="H881" i="5"/>
  <c r="N881" i="5"/>
  <c r="O881" i="5"/>
  <c r="P881" i="5"/>
  <c r="V881" i="5"/>
  <c r="H882" i="5"/>
  <c r="N882" i="5"/>
  <c r="O882" i="5"/>
  <c r="V882" i="5"/>
  <c r="H883" i="5"/>
  <c r="N883" i="5"/>
  <c r="O883" i="5"/>
  <c r="V883" i="5"/>
  <c r="H884" i="5"/>
  <c r="N884" i="5"/>
  <c r="O884" i="5"/>
  <c r="V884" i="5"/>
  <c r="H885" i="5"/>
  <c r="N885" i="5"/>
  <c r="O885" i="5"/>
  <c r="V885" i="5"/>
  <c r="H886" i="5"/>
  <c r="N886" i="5"/>
  <c r="O886" i="5"/>
  <c r="V886" i="5"/>
  <c r="H887" i="5"/>
  <c r="N887" i="5"/>
  <c r="O887" i="5"/>
  <c r="V887" i="5"/>
  <c r="H888" i="5"/>
  <c r="N888" i="5"/>
  <c r="O888" i="5"/>
  <c r="V888" i="5"/>
  <c r="H889" i="5"/>
  <c r="N889" i="5"/>
  <c r="O889" i="5"/>
  <c r="V889" i="5"/>
  <c r="H890" i="5"/>
  <c r="N890" i="5"/>
  <c r="O890" i="5"/>
  <c r="V890" i="5"/>
  <c r="C891" i="5"/>
  <c r="D891" i="5"/>
  <c r="G891" i="5"/>
  <c r="A891" i="5" s="1"/>
  <c r="N891" i="5"/>
  <c r="R891" i="5"/>
  <c r="T891" i="5"/>
  <c r="U891" i="5"/>
  <c r="V891" i="5"/>
  <c r="C892" i="5"/>
  <c r="D892" i="5"/>
  <c r="G892" i="5"/>
  <c r="A892" i="5" s="1"/>
  <c r="I892" i="5"/>
  <c r="J892" i="5"/>
  <c r="K892" i="5"/>
  <c r="L892" i="5"/>
  <c r="M892" i="5"/>
  <c r="M891" i="5" s="1"/>
  <c r="N892" i="5"/>
  <c r="P892" i="5"/>
  <c r="Q892" i="5"/>
  <c r="T892" i="5"/>
  <c r="V892" i="5" s="1"/>
  <c r="U892" i="5"/>
  <c r="H893" i="5"/>
  <c r="N893" i="5"/>
  <c r="O893" i="5"/>
  <c r="H894" i="5"/>
  <c r="N894" i="5"/>
  <c r="O894" i="5"/>
  <c r="V894" i="5"/>
  <c r="H895" i="5"/>
  <c r="N895" i="5"/>
  <c r="O895" i="5"/>
  <c r="V895" i="5"/>
  <c r="H896" i="5"/>
  <c r="N896" i="5"/>
  <c r="O896" i="5"/>
  <c r="V896" i="5"/>
  <c r="H897" i="5"/>
  <c r="N897" i="5"/>
  <c r="O897" i="5"/>
  <c r="V897" i="5"/>
  <c r="H898" i="5"/>
  <c r="N898" i="5"/>
  <c r="O898" i="5"/>
  <c r="V898" i="5"/>
  <c r="H899" i="5"/>
  <c r="N899" i="5"/>
  <c r="O899" i="5"/>
  <c r="V899" i="5"/>
  <c r="H900" i="5"/>
  <c r="N900" i="5"/>
  <c r="O900" i="5"/>
  <c r="V900" i="5"/>
  <c r="H901" i="5"/>
  <c r="N901" i="5"/>
  <c r="O901" i="5"/>
  <c r="V901" i="5"/>
  <c r="H902" i="5"/>
  <c r="N902" i="5"/>
  <c r="O902" i="5"/>
  <c r="V902" i="5"/>
  <c r="C903" i="5"/>
  <c r="D903" i="5"/>
  <c r="G903" i="5"/>
  <c r="A903" i="5" s="1"/>
  <c r="I903" i="5"/>
  <c r="J903" i="5"/>
  <c r="K903" i="5"/>
  <c r="L903" i="5"/>
  <c r="M903" i="5"/>
  <c r="N903" i="5"/>
  <c r="P903" i="5"/>
  <c r="Q903" i="5"/>
  <c r="R903" i="5"/>
  <c r="T903" i="5"/>
  <c r="V904" i="5" s="1"/>
  <c r="U903" i="5"/>
  <c r="V903" i="5"/>
  <c r="H904" i="5"/>
  <c r="N904" i="5"/>
  <c r="O904" i="5"/>
  <c r="H905" i="5"/>
  <c r="N905" i="5"/>
  <c r="O905" i="5"/>
  <c r="V905" i="5"/>
  <c r="H906" i="5"/>
  <c r="N906" i="5"/>
  <c r="O906" i="5"/>
  <c r="V906" i="5"/>
  <c r="H907" i="5"/>
  <c r="N907" i="5"/>
  <c r="O907" i="5"/>
  <c r="V907" i="5"/>
  <c r="H908" i="5"/>
  <c r="N908" i="5"/>
  <c r="O908" i="5"/>
  <c r="V908" i="5"/>
  <c r="H909" i="5"/>
  <c r="N909" i="5"/>
  <c r="O909" i="5"/>
  <c r="V909" i="5"/>
  <c r="H910" i="5"/>
  <c r="N910" i="5"/>
  <c r="O910" i="5"/>
  <c r="V910" i="5"/>
  <c r="H911" i="5"/>
  <c r="N911" i="5"/>
  <c r="O911" i="5"/>
  <c r="V911" i="5"/>
  <c r="H912" i="5"/>
  <c r="N912" i="5"/>
  <c r="O912" i="5"/>
  <c r="V912" i="5"/>
  <c r="H913" i="5"/>
  <c r="N913" i="5"/>
  <c r="O913" i="5"/>
  <c r="V913" i="5"/>
  <c r="C914" i="5"/>
  <c r="D914" i="5"/>
  <c r="G914" i="5"/>
  <c r="A914" i="5" s="1"/>
  <c r="I914" i="5"/>
  <c r="J914" i="5"/>
  <c r="O914" i="5" s="1"/>
  <c r="K914" i="5"/>
  <c r="L914" i="5"/>
  <c r="M914" i="5"/>
  <c r="N914" i="5"/>
  <c r="P914" i="5"/>
  <c r="Q914" i="5"/>
  <c r="R914" i="5"/>
  <c r="S914" i="5"/>
  <c r="T914" i="5"/>
  <c r="U914" i="5"/>
  <c r="V914" i="5"/>
  <c r="G915" i="5"/>
  <c r="S915" i="5" s="1"/>
  <c r="H915" i="5"/>
  <c r="N915" i="5"/>
  <c r="O915" i="5"/>
  <c r="P915" i="5"/>
  <c r="V915" i="5"/>
  <c r="H916" i="5"/>
  <c r="N916" i="5"/>
  <c r="O916" i="5"/>
  <c r="V916" i="5"/>
  <c r="H917" i="5"/>
  <c r="N917" i="5"/>
  <c r="O917" i="5"/>
  <c r="V917" i="5"/>
  <c r="H918" i="5"/>
  <c r="N918" i="5"/>
  <c r="O918" i="5"/>
  <c r="V918" i="5"/>
  <c r="H919" i="5"/>
  <c r="N919" i="5"/>
  <c r="O919" i="5"/>
  <c r="V919" i="5"/>
  <c r="H920" i="5"/>
  <c r="N920" i="5"/>
  <c r="O920" i="5"/>
  <c r="V920" i="5"/>
  <c r="H921" i="5"/>
  <c r="N921" i="5"/>
  <c r="O921" i="5"/>
  <c r="V921" i="5"/>
  <c r="H922" i="5"/>
  <c r="N922" i="5"/>
  <c r="O922" i="5"/>
  <c r="V922" i="5"/>
  <c r="H923" i="5"/>
  <c r="N923" i="5"/>
  <c r="O923" i="5"/>
  <c r="V923" i="5"/>
  <c r="H924" i="5"/>
  <c r="N924" i="5"/>
  <c r="O924" i="5"/>
  <c r="V924" i="5"/>
  <c r="C925" i="5"/>
  <c r="D925" i="5"/>
  <c r="G925" i="5"/>
  <c r="G926" i="5" s="1"/>
  <c r="I925" i="5"/>
  <c r="J925" i="5"/>
  <c r="K925" i="5"/>
  <c r="L925" i="5"/>
  <c r="O925" i="5" s="1"/>
  <c r="M925" i="5"/>
  <c r="N925" i="5"/>
  <c r="P925" i="5"/>
  <c r="S925" i="5"/>
  <c r="T925" i="5"/>
  <c r="H926" i="5"/>
  <c r="N926" i="5"/>
  <c r="O926" i="5"/>
  <c r="V926" i="5"/>
  <c r="H927" i="5"/>
  <c r="N927" i="5"/>
  <c r="O927" i="5"/>
  <c r="V927" i="5"/>
  <c r="H928" i="5"/>
  <c r="N928" i="5"/>
  <c r="O928" i="5"/>
  <c r="V928" i="5"/>
  <c r="H929" i="5"/>
  <c r="N929" i="5"/>
  <c r="O929" i="5"/>
  <c r="V929" i="5"/>
  <c r="H930" i="5"/>
  <c r="N930" i="5"/>
  <c r="O930" i="5"/>
  <c r="V930" i="5"/>
  <c r="H931" i="5"/>
  <c r="N931" i="5"/>
  <c r="O931" i="5"/>
  <c r="V931" i="5"/>
  <c r="H932" i="5"/>
  <c r="N932" i="5"/>
  <c r="O932" i="5"/>
  <c r="V932" i="5"/>
  <c r="H933" i="5"/>
  <c r="N933" i="5"/>
  <c r="O933" i="5"/>
  <c r="V933" i="5"/>
  <c r="H934" i="5"/>
  <c r="N934" i="5"/>
  <c r="O934" i="5"/>
  <c r="V934" i="5"/>
  <c r="H935" i="5"/>
  <c r="N935" i="5"/>
  <c r="O935" i="5"/>
  <c r="V935" i="5"/>
  <c r="C936" i="5"/>
  <c r="D936" i="5"/>
  <c r="G936" i="5"/>
  <c r="N936" i="5"/>
  <c r="R936" i="5"/>
  <c r="S936" i="5"/>
  <c r="T936" i="5"/>
  <c r="U936" i="5"/>
  <c r="V936" i="5"/>
  <c r="C937" i="5"/>
  <c r="D937" i="5"/>
  <c r="G937" i="5"/>
  <c r="A937" i="5" s="1"/>
  <c r="I937" i="5"/>
  <c r="J937" i="5"/>
  <c r="K937" i="5"/>
  <c r="L937" i="5"/>
  <c r="M937" i="5"/>
  <c r="M936" i="5" s="1"/>
  <c r="N937" i="5"/>
  <c r="P937" i="5"/>
  <c r="Q937" i="5"/>
  <c r="R937" i="5"/>
  <c r="T937" i="5"/>
  <c r="V938" i="5" s="1"/>
  <c r="U937" i="5"/>
  <c r="V937" i="5"/>
  <c r="H938" i="5"/>
  <c r="N938" i="5"/>
  <c r="O938" i="5"/>
  <c r="H939" i="5"/>
  <c r="N939" i="5"/>
  <c r="O939" i="5"/>
  <c r="V939" i="5"/>
  <c r="H940" i="5"/>
  <c r="N940" i="5"/>
  <c r="O940" i="5"/>
  <c r="V940" i="5"/>
  <c r="H941" i="5"/>
  <c r="N941" i="5"/>
  <c r="O941" i="5"/>
  <c r="V941" i="5"/>
  <c r="H942" i="5"/>
  <c r="N942" i="5"/>
  <c r="O942" i="5"/>
  <c r="V942" i="5"/>
  <c r="H943" i="5"/>
  <c r="N943" i="5"/>
  <c r="O943" i="5"/>
  <c r="V943" i="5"/>
  <c r="H944" i="5"/>
  <c r="N944" i="5"/>
  <c r="O944" i="5"/>
  <c r="V944" i="5"/>
  <c r="H945" i="5"/>
  <c r="N945" i="5"/>
  <c r="O945" i="5"/>
  <c r="V945" i="5"/>
  <c r="H946" i="5"/>
  <c r="N946" i="5"/>
  <c r="O946" i="5"/>
  <c r="V946" i="5"/>
  <c r="H947" i="5"/>
  <c r="N947" i="5"/>
  <c r="O947" i="5"/>
  <c r="V947" i="5"/>
  <c r="C948" i="5"/>
  <c r="D948" i="5"/>
  <c r="G948" i="5"/>
  <c r="A948" i="5" s="1"/>
  <c r="I948" i="5"/>
  <c r="J948" i="5"/>
  <c r="K948" i="5"/>
  <c r="L948" i="5"/>
  <c r="M948" i="5"/>
  <c r="N948" i="5"/>
  <c r="O948" i="5"/>
  <c r="P948" i="5"/>
  <c r="Q948" i="5"/>
  <c r="R948" i="5"/>
  <c r="S948" i="5"/>
  <c r="T948" i="5"/>
  <c r="U948" i="5"/>
  <c r="V948" i="5"/>
  <c r="G949" i="5"/>
  <c r="S949" i="5" s="1"/>
  <c r="H949" i="5"/>
  <c r="N949" i="5"/>
  <c r="O949" i="5"/>
  <c r="P949" i="5"/>
  <c r="V949" i="5"/>
  <c r="H950" i="5"/>
  <c r="N950" i="5"/>
  <c r="O950" i="5"/>
  <c r="V950" i="5"/>
  <c r="H951" i="5"/>
  <c r="N951" i="5"/>
  <c r="O951" i="5"/>
  <c r="V951" i="5"/>
  <c r="H952" i="5"/>
  <c r="N952" i="5"/>
  <c r="O952" i="5"/>
  <c r="V952" i="5"/>
  <c r="H953" i="5"/>
  <c r="N953" i="5"/>
  <c r="O953" i="5"/>
  <c r="V953" i="5"/>
  <c r="H954" i="5"/>
  <c r="N954" i="5"/>
  <c r="O954" i="5"/>
  <c r="V954" i="5"/>
  <c r="H955" i="5"/>
  <c r="N955" i="5"/>
  <c r="O955" i="5"/>
  <c r="V955" i="5"/>
  <c r="H956" i="5"/>
  <c r="N956" i="5"/>
  <c r="O956" i="5"/>
  <c r="V956" i="5"/>
  <c r="H957" i="5"/>
  <c r="N957" i="5"/>
  <c r="O957" i="5"/>
  <c r="V957" i="5"/>
  <c r="H958" i="5"/>
  <c r="N958" i="5"/>
  <c r="O958" i="5"/>
  <c r="V958" i="5"/>
  <c r="C959" i="5"/>
  <c r="D959" i="5"/>
  <c r="G959" i="5"/>
  <c r="S959" i="5" s="1"/>
  <c r="I959" i="5"/>
  <c r="J959" i="5"/>
  <c r="O959" i="5" s="1"/>
  <c r="K959" i="5"/>
  <c r="L959" i="5"/>
  <c r="M959" i="5"/>
  <c r="N959" i="5"/>
  <c r="P959" i="5"/>
  <c r="R959" i="5"/>
  <c r="T959" i="5"/>
  <c r="U959" i="5" s="1"/>
  <c r="V959" i="5"/>
  <c r="G960" i="5"/>
  <c r="Q960" i="5" s="1"/>
  <c r="H960" i="5"/>
  <c r="N960" i="5"/>
  <c r="O960" i="5"/>
  <c r="P960" i="5"/>
  <c r="V960" i="5"/>
  <c r="G961" i="5"/>
  <c r="R961" i="5" s="1"/>
  <c r="H961" i="5"/>
  <c r="N961" i="5"/>
  <c r="O961" i="5"/>
  <c r="P961" i="5"/>
  <c r="V961" i="5"/>
  <c r="H962" i="5"/>
  <c r="N962" i="5"/>
  <c r="O962" i="5"/>
  <c r="V962" i="5"/>
  <c r="H963" i="5"/>
  <c r="N963" i="5"/>
  <c r="O963" i="5"/>
  <c r="V963" i="5"/>
  <c r="H964" i="5"/>
  <c r="N964" i="5"/>
  <c r="O964" i="5"/>
  <c r="V964" i="5"/>
  <c r="H965" i="5"/>
  <c r="N965" i="5"/>
  <c r="O965" i="5"/>
  <c r="V965" i="5"/>
  <c r="H966" i="5"/>
  <c r="N966" i="5"/>
  <c r="O966" i="5"/>
  <c r="V966" i="5"/>
  <c r="H967" i="5"/>
  <c r="N967" i="5"/>
  <c r="O967" i="5"/>
  <c r="V967" i="5"/>
  <c r="H968" i="5"/>
  <c r="N968" i="5"/>
  <c r="O968" i="5"/>
  <c r="V968" i="5"/>
  <c r="H969" i="5"/>
  <c r="N969" i="5"/>
  <c r="O969" i="5"/>
  <c r="V969" i="5"/>
  <c r="C970" i="5"/>
  <c r="D970" i="5"/>
  <c r="G970" i="5"/>
  <c r="Q970" i="5" s="1"/>
  <c r="N970" i="5"/>
  <c r="S970" i="5"/>
  <c r="T970" i="5"/>
  <c r="U970" i="5"/>
  <c r="V970" i="5"/>
  <c r="C971" i="5"/>
  <c r="D971" i="5"/>
  <c r="G971" i="5"/>
  <c r="I971" i="5"/>
  <c r="J971" i="5"/>
  <c r="J970" i="5" s="1"/>
  <c r="K971" i="5"/>
  <c r="L971" i="5"/>
  <c r="M971" i="5"/>
  <c r="M970" i="5" s="1"/>
  <c r="N971" i="5"/>
  <c r="P971" i="5"/>
  <c r="Q971" i="5"/>
  <c r="R971" i="5"/>
  <c r="T971" i="5"/>
  <c r="V972" i="5" s="1"/>
  <c r="H972" i="5"/>
  <c r="N972" i="5"/>
  <c r="O972" i="5"/>
  <c r="H973" i="5"/>
  <c r="N973" i="5"/>
  <c r="O973" i="5"/>
  <c r="V973" i="5"/>
  <c r="H974" i="5"/>
  <c r="N974" i="5"/>
  <c r="O974" i="5"/>
  <c r="V974" i="5"/>
  <c r="H975" i="5"/>
  <c r="N975" i="5"/>
  <c r="O975" i="5"/>
  <c r="V975" i="5"/>
  <c r="H976" i="5"/>
  <c r="N976" i="5"/>
  <c r="O976" i="5"/>
  <c r="V976" i="5"/>
  <c r="H977" i="5"/>
  <c r="N977" i="5"/>
  <c r="O977" i="5"/>
  <c r="V977" i="5"/>
  <c r="H978" i="5"/>
  <c r="N978" i="5"/>
  <c r="O978" i="5"/>
  <c r="V978" i="5"/>
  <c r="H979" i="5"/>
  <c r="N979" i="5"/>
  <c r="O979" i="5"/>
  <c r="V979" i="5"/>
  <c r="H980" i="5"/>
  <c r="N980" i="5"/>
  <c r="O980" i="5"/>
  <c r="V980" i="5"/>
  <c r="H981" i="5"/>
  <c r="N981" i="5"/>
  <c r="O981" i="5"/>
  <c r="V981" i="5"/>
  <c r="C982" i="5"/>
  <c r="D982" i="5"/>
  <c r="G982" i="5"/>
  <c r="A982" i="5" s="1"/>
  <c r="I982" i="5"/>
  <c r="J982" i="5"/>
  <c r="K982" i="5"/>
  <c r="L982" i="5"/>
  <c r="M982" i="5"/>
  <c r="N982" i="5"/>
  <c r="O982" i="5"/>
  <c r="P982" i="5"/>
  <c r="Q982" i="5"/>
  <c r="R982" i="5"/>
  <c r="S982" i="5"/>
  <c r="T982" i="5"/>
  <c r="U982" i="5"/>
  <c r="V982" i="5"/>
  <c r="G983" i="5"/>
  <c r="R983" i="5" s="1"/>
  <c r="H983" i="5"/>
  <c r="N983" i="5"/>
  <c r="O983" i="5"/>
  <c r="P983" i="5"/>
  <c r="V983" i="5"/>
  <c r="H984" i="5"/>
  <c r="N984" i="5"/>
  <c r="O984" i="5"/>
  <c r="V984" i="5"/>
  <c r="H985" i="5"/>
  <c r="N985" i="5"/>
  <c r="O985" i="5"/>
  <c r="V985" i="5"/>
  <c r="H986" i="5"/>
  <c r="N986" i="5"/>
  <c r="O986" i="5"/>
  <c r="V986" i="5"/>
  <c r="H987" i="5"/>
  <c r="N987" i="5"/>
  <c r="O987" i="5"/>
  <c r="V987" i="5"/>
  <c r="H988" i="5"/>
  <c r="N988" i="5"/>
  <c r="O988" i="5"/>
  <c r="V988" i="5"/>
  <c r="H989" i="5"/>
  <c r="N989" i="5"/>
  <c r="O989" i="5"/>
  <c r="V989" i="5"/>
  <c r="H990" i="5"/>
  <c r="N990" i="5"/>
  <c r="O990" i="5"/>
  <c r="V990" i="5"/>
  <c r="H991" i="5"/>
  <c r="N991" i="5"/>
  <c r="O991" i="5"/>
  <c r="V991" i="5"/>
  <c r="H992" i="5"/>
  <c r="N992" i="5"/>
  <c r="O992" i="5"/>
  <c r="V992" i="5"/>
  <c r="C993" i="5"/>
  <c r="D993" i="5"/>
  <c r="G993" i="5"/>
  <c r="S993" i="5" s="1"/>
  <c r="I993" i="5"/>
  <c r="J993" i="5"/>
  <c r="O993" i="5" s="1"/>
  <c r="K993" i="5"/>
  <c r="L993" i="5"/>
  <c r="M993" i="5"/>
  <c r="N993" i="5"/>
  <c r="P993" i="5"/>
  <c r="R993" i="5"/>
  <c r="T993" i="5"/>
  <c r="U993" i="5" s="1"/>
  <c r="V993" i="5"/>
  <c r="G994" i="5"/>
  <c r="Q994" i="5" s="1"/>
  <c r="H994" i="5"/>
  <c r="N994" i="5"/>
  <c r="O994" i="5"/>
  <c r="P994" i="5"/>
  <c r="V994" i="5"/>
  <c r="G995" i="5"/>
  <c r="R995" i="5" s="1"/>
  <c r="H995" i="5"/>
  <c r="N995" i="5"/>
  <c r="O995" i="5"/>
  <c r="P995" i="5"/>
  <c r="V995" i="5"/>
  <c r="H996" i="5"/>
  <c r="N996" i="5"/>
  <c r="O996" i="5"/>
  <c r="V996" i="5"/>
  <c r="H997" i="5"/>
  <c r="N997" i="5"/>
  <c r="O997" i="5"/>
  <c r="V997" i="5"/>
  <c r="H998" i="5"/>
  <c r="N998" i="5"/>
  <c r="O998" i="5"/>
  <c r="V998" i="5"/>
  <c r="H999" i="5"/>
  <c r="N999" i="5"/>
  <c r="O999" i="5"/>
  <c r="V999" i="5"/>
  <c r="H1000" i="5"/>
  <c r="N1000" i="5"/>
  <c r="O1000" i="5"/>
  <c r="V1000" i="5"/>
  <c r="H1001" i="5"/>
  <c r="N1001" i="5"/>
  <c r="O1001" i="5"/>
  <c r="V1001" i="5"/>
  <c r="H1002" i="5"/>
  <c r="N1002" i="5"/>
  <c r="O1002" i="5"/>
  <c r="V1002" i="5"/>
  <c r="H1003" i="5"/>
  <c r="N1003" i="5"/>
  <c r="O1003" i="5"/>
  <c r="V1003" i="5"/>
  <c r="C1004" i="5"/>
  <c r="D1004" i="5"/>
  <c r="G1004" i="5"/>
  <c r="Q1004" i="5" s="1"/>
  <c r="N1004" i="5"/>
  <c r="S1004" i="5"/>
  <c r="T1004" i="5"/>
  <c r="U1004" i="5"/>
  <c r="V1004" i="5"/>
  <c r="C1005" i="5"/>
  <c r="D1005" i="5"/>
  <c r="G1005" i="5"/>
  <c r="N1005" i="5"/>
  <c r="P1005" i="5"/>
  <c r="R1005" i="5"/>
  <c r="S1005" i="5"/>
  <c r="T1005" i="5"/>
  <c r="U1005" i="5" s="1"/>
  <c r="V1005" i="5"/>
  <c r="C1006" i="5"/>
  <c r="D1006" i="5"/>
  <c r="G1006" i="5"/>
  <c r="A1006" i="5" s="1"/>
  <c r="I1006" i="5"/>
  <c r="O1006" i="5" s="1"/>
  <c r="J1006" i="5"/>
  <c r="K1006" i="5"/>
  <c r="L1006" i="5"/>
  <c r="M1006" i="5"/>
  <c r="N1006" i="5"/>
  <c r="P1006" i="5"/>
  <c r="Q1006" i="5"/>
  <c r="R1006" i="5"/>
  <c r="S1006" i="5"/>
  <c r="T1006" i="5"/>
  <c r="U1006" i="5"/>
  <c r="V1006" i="5"/>
  <c r="G1007" i="5"/>
  <c r="H1007" i="5"/>
  <c r="N1007" i="5"/>
  <c r="O1007" i="5"/>
  <c r="P1007" i="5"/>
  <c r="R1007" i="5"/>
  <c r="S1007" i="5"/>
  <c r="V1007" i="5"/>
  <c r="H1008" i="5"/>
  <c r="N1008" i="5"/>
  <c r="O1008" i="5"/>
  <c r="V1008" i="5"/>
  <c r="H1009" i="5"/>
  <c r="N1009" i="5"/>
  <c r="O1009" i="5"/>
  <c r="V1009" i="5"/>
  <c r="H1010" i="5"/>
  <c r="N1010" i="5"/>
  <c r="O1010" i="5"/>
  <c r="V1010" i="5"/>
  <c r="H1011" i="5"/>
  <c r="N1011" i="5"/>
  <c r="O1011" i="5"/>
  <c r="V1011" i="5"/>
  <c r="H1012" i="5"/>
  <c r="N1012" i="5"/>
  <c r="O1012" i="5"/>
  <c r="V1012" i="5"/>
  <c r="H1013" i="5"/>
  <c r="N1013" i="5"/>
  <c r="O1013" i="5"/>
  <c r="V1013" i="5"/>
  <c r="H1014" i="5"/>
  <c r="N1014" i="5"/>
  <c r="O1014" i="5"/>
  <c r="V1014" i="5"/>
  <c r="H1015" i="5"/>
  <c r="N1015" i="5"/>
  <c r="O1015" i="5"/>
  <c r="V1015" i="5"/>
  <c r="H1016" i="5"/>
  <c r="N1016" i="5"/>
  <c r="O1016" i="5"/>
  <c r="V1016" i="5"/>
  <c r="C1017" i="5"/>
  <c r="D1017" i="5"/>
  <c r="G1017" i="5"/>
  <c r="R1017" i="5" s="1"/>
  <c r="I1017" i="5"/>
  <c r="J1017" i="5"/>
  <c r="K1017" i="5"/>
  <c r="L1017" i="5"/>
  <c r="M1017" i="5"/>
  <c r="N1017" i="5"/>
  <c r="O1017" i="5"/>
  <c r="P1017" i="5"/>
  <c r="S1017" i="5"/>
  <c r="T1017" i="5"/>
  <c r="U1017" i="5" s="1"/>
  <c r="H1018" i="5"/>
  <c r="N1018" i="5"/>
  <c r="O1018" i="5"/>
  <c r="H1019" i="5"/>
  <c r="N1019" i="5"/>
  <c r="O1019" i="5"/>
  <c r="V1019" i="5"/>
  <c r="H1020" i="5"/>
  <c r="N1020" i="5"/>
  <c r="O1020" i="5"/>
  <c r="V1020" i="5"/>
  <c r="H1021" i="5"/>
  <c r="N1021" i="5"/>
  <c r="O1021" i="5"/>
  <c r="V1021" i="5"/>
  <c r="H1022" i="5"/>
  <c r="N1022" i="5"/>
  <c r="O1022" i="5"/>
  <c r="V1022" i="5"/>
  <c r="H1023" i="5"/>
  <c r="N1023" i="5"/>
  <c r="O1023" i="5"/>
  <c r="V1023" i="5"/>
  <c r="H1024" i="5"/>
  <c r="N1024" i="5"/>
  <c r="O1024" i="5"/>
  <c r="V1024" i="5"/>
  <c r="H1025" i="5"/>
  <c r="N1025" i="5"/>
  <c r="O1025" i="5"/>
  <c r="V1025" i="5"/>
  <c r="H1026" i="5"/>
  <c r="N1026" i="5"/>
  <c r="O1026" i="5"/>
  <c r="V1026" i="5"/>
  <c r="H1027" i="5"/>
  <c r="N1027" i="5"/>
  <c r="O1027" i="5"/>
  <c r="V1027" i="5"/>
  <c r="C1028" i="5"/>
  <c r="D1028" i="5"/>
  <c r="G1028" i="5"/>
  <c r="I1028" i="5"/>
  <c r="O1028" i="5" s="1"/>
  <c r="J1028" i="5"/>
  <c r="K1028" i="5"/>
  <c r="L1028" i="5"/>
  <c r="M1028" i="5"/>
  <c r="N1028" i="5"/>
  <c r="P1028" i="5"/>
  <c r="Q1028" i="5"/>
  <c r="S1028" i="5"/>
  <c r="T1028" i="5"/>
  <c r="V1028" i="5" s="1"/>
  <c r="G1029" i="5"/>
  <c r="R1029" i="5" s="1"/>
  <c r="H1029" i="5"/>
  <c r="N1029" i="5"/>
  <c r="O1029" i="5"/>
  <c r="P1029" i="5"/>
  <c r="Q1029" i="5"/>
  <c r="G1030" i="5"/>
  <c r="S1030" i="5" s="1"/>
  <c r="H1030" i="5"/>
  <c r="N1030" i="5"/>
  <c r="O1030" i="5"/>
  <c r="P1030" i="5"/>
  <c r="Q1030" i="5"/>
  <c r="V1030" i="5"/>
  <c r="G1031" i="5"/>
  <c r="S1031" i="5" s="1"/>
  <c r="H1031" i="5"/>
  <c r="N1031" i="5"/>
  <c r="O1031" i="5"/>
  <c r="P1031" i="5"/>
  <c r="R1031" i="5"/>
  <c r="V1031" i="5"/>
  <c r="H1032" i="5"/>
  <c r="N1032" i="5"/>
  <c r="O1032" i="5"/>
  <c r="V1032" i="5"/>
  <c r="H1033" i="5"/>
  <c r="N1033" i="5"/>
  <c r="O1033" i="5"/>
  <c r="V1033" i="5"/>
  <c r="H1034" i="5"/>
  <c r="N1034" i="5"/>
  <c r="O1034" i="5"/>
  <c r="V1034" i="5"/>
  <c r="H1035" i="5"/>
  <c r="N1035" i="5"/>
  <c r="O1035" i="5"/>
  <c r="V1035" i="5"/>
  <c r="H1036" i="5"/>
  <c r="N1036" i="5"/>
  <c r="O1036" i="5"/>
  <c r="V1036" i="5"/>
  <c r="H1037" i="5"/>
  <c r="N1037" i="5"/>
  <c r="O1037" i="5"/>
  <c r="V1037" i="5"/>
  <c r="H1038" i="5"/>
  <c r="N1038" i="5"/>
  <c r="O1038" i="5"/>
  <c r="V1038" i="5"/>
  <c r="C1039" i="5"/>
  <c r="D1039" i="5"/>
  <c r="G1039" i="5"/>
  <c r="P1039" i="5" s="1"/>
  <c r="I1039" i="5"/>
  <c r="J1039" i="5"/>
  <c r="K1039" i="5"/>
  <c r="L1039" i="5"/>
  <c r="M1039" i="5"/>
  <c r="N1039" i="5"/>
  <c r="Q1039" i="5"/>
  <c r="R1039" i="5"/>
  <c r="T1039" i="5"/>
  <c r="V1040" i="5" s="1"/>
  <c r="V1039" i="5"/>
  <c r="H1040" i="5"/>
  <c r="N1040" i="5"/>
  <c r="O1040" i="5"/>
  <c r="H1041" i="5"/>
  <c r="N1041" i="5"/>
  <c r="O1041" i="5"/>
  <c r="V1041" i="5"/>
  <c r="H1042" i="5"/>
  <c r="N1042" i="5"/>
  <c r="O1042" i="5"/>
  <c r="V1042" i="5"/>
  <c r="H1043" i="5"/>
  <c r="N1043" i="5"/>
  <c r="O1043" i="5"/>
  <c r="V1043" i="5"/>
  <c r="H1044" i="5"/>
  <c r="N1044" i="5"/>
  <c r="O1044" i="5"/>
  <c r="V1044" i="5"/>
  <c r="H1045" i="5"/>
  <c r="N1045" i="5"/>
  <c r="O1045" i="5"/>
  <c r="V1045" i="5"/>
  <c r="H1046" i="5"/>
  <c r="N1046" i="5"/>
  <c r="O1046" i="5"/>
  <c r="V1046" i="5"/>
  <c r="H1047" i="5"/>
  <c r="N1047" i="5"/>
  <c r="O1047" i="5"/>
  <c r="V1047" i="5"/>
  <c r="H1048" i="5"/>
  <c r="N1048" i="5"/>
  <c r="O1048" i="5"/>
  <c r="V1048" i="5"/>
  <c r="H1049" i="5"/>
  <c r="N1049" i="5"/>
  <c r="O1049" i="5"/>
  <c r="V1049" i="5"/>
  <c r="C1050" i="5"/>
  <c r="D1050" i="5"/>
  <c r="G1050" i="5"/>
  <c r="A1050" i="5" s="1"/>
  <c r="I1050" i="5"/>
  <c r="O1050" i="5" s="1"/>
  <c r="J1050" i="5"/>
  <c r="K1050" i="5"/>
  <c r="L1050" i="5"/>
  <c r="M1050" i="5"/>
  <c r="N1050" i="5"/>
  <c r="P1050" i="5"/>
  <c r="Q1050" i="5"/>
  <c r="R1050" i="5"/>
  <c r="S1050" i="5"/>
  <c r="T1050" i="5"/>
  <c r="U1050" i="5"/>
  <c r="V1050" i="5"/>
  <c r="G1051" i="5"/>
  <c r="A1051" i="5" s="1"/>
  <c r="H1051" i="5"/>
  <c r="N1051" i="5"/>
  <c r="O1051" i="5"/>
  <c r="P1051" i="5"/>
  <c r="R1051" i="5"/>
  <c r="S1051" i="5"/>
  <c r="V1051" i="5"/>
  <c r="H1052" i="5"/>
  <c r="N1052" i="5"/>
  <c r="O1052" i="5"/>
  <c r="V1052" i="5"/>
  <c r="H1053" i="5"/>
  <c r="N1053" i="5"/>
  <c r="O1053" i="5"/>
  <c r="V1053" i="5"/>
  <c r="H1054" i="5"/>
  <c r="N1054" i="5"/>
  <c r="O1054" i="5"/>
  <c r="V1054" i="5"/>
  <c r="H1055" i="5"/>
  <c r="N1055" i="5"/>
  <c r="O1055" i="5"/>
  <c r="V1055" i="5"/>
  <c r="H1056" i="5"/>
  <c r="N1056" i="5"/>
  <c r="O1056" i="5"/>
  <c r="V1056" i="5"/>
  <c r="H1057" i="5"/>
  <c r="N1057" i="5"/>
  <c r="O1057" i="5"/>
  <c r="V1057" i="5"/>
  <c r="H1058" i="5"/>
  <c r="N1058" i="5"/>
  <c r="O1058" i="5"/>
  <c r="V1058" i="5"/>
  <c r="H1059" i="5"/>
  <c r="N1059" i="5"/>
  <c r="O1059" i="5"/>
  <c r="V1059" i="5"/>
  <c r="H1060" i="5"/>
  <c r="N1060" i="5"/>
  <c r="O1060" i="5"/>
  <c r="V1060" i="5"/>
  <c r="C1061" i="5"/>
  <c r="D1061" i="5"/>
  <c r="G1061" i="5"/>
  <c r="A1061" i="5" s="1"/>
  <c r="I1061" i="5"/>
  <c r="J1061" i="5"/>
  <c r="K1061" i="5"/>
  <c r="L1061" i="5"/>
  <c r="M1061" i="5"/>
  <c r="N1061" i="5"/>
  <c r="O1061" i="5"/>
  <c r="P1061" i="5"/>
  <c r="R1061" i="5"/>
  <c r="S1061" i="5"/>
  <c r="T1061" i="5"/>
  <c r="U1061" i="5" s="1"/>
  <c r="V1061" i="5"/>
  <c r="G1062" i="5"/>
  <c r="H1062" i="5"/>
  <c r="N1062" i="5"/>
  <c r="O1062" i="5"/>
  <c r="P1062" i="5"/>
  <c r="V1062" i="5"/>
  <c r="H1063" i="5"/>
  <c r="N1063" i="5"/>
  <c r="O1063" i="5"/>
  <c r="V1063" i="5"/>
  <c r="H1064" i="5"/>
  <c r="N1064" i="5"/>
  <c r="O1064" i="5"/>
  <c r="V1064" i="5"/>
  <c r="H1065" i="5"/>
  <c r="N1065" i="5"/>
  <c r="O1065" i="5"/>
  <c r="V1065" i="5"/>
  <c r="H1066" i="5"/>
  <c r="N1066" i="5"/>
  <c r="O1066" i="5"/>
  <c r="V1066" i="5"/>
  <c r="H1067" i="5"/>
  <c r="N1067" i="5"/>
  <c r="O1067" i="5"/>
  <c r="V1067" i="5"/>
  <c r="H1068" i="5"/>
  <c r="N1068" i="5"/>
  <c r="O1068" i="5"/>
  <c r="V1068" i="5"/>
  <c r="H1069" i="5"/>
  <c r="N1069" i="5"/>
  <c r="O1069" i="5"/>
  <c r="V1069" i="5"/>
  <c r="H1070" i="5"/>
  <c r="N1070" i="5"/>
  <c r="O1070" i="5"/>
  <c r="V1070" i="5"/>
  <c r="H1071" i="5"/>
  <c r="N1071" i="5"/>
  <c r="O1071" i="5"/>
  <c r="V1071" i="5"/>
  <c r="C1072" i="5"/>
  <c r="D1072" i="5"/>
  <c r="G1072" i="5"/>
  <c r="N1072" i="5"/>
  <c r="R1072" i="5"/>
  <c r="T1072" i="5"/>
  <c r="U1072" i="5"/>
  <c r="V1072" i="5"/>
  <c r="C1073" i="5"/>
  <c r="D1073" i="5"/>
  <c r="G1073" i="5"/>
  <c r="A1073" i="5" s="1"/>
  <c r="N1073" i="5"/>
  <c r="R1073" i="5"/>
  <c r="S1073" i="5"/>
  <c r="T1073" i="5"/>
  <c r="U1073" i="5" s="1"/>
  <c r="V1073" i="5"/>
  <c r="C1074" i="5"/>
  <c r="D1074" i="5"/>
  <c r="G1074" i="5"/>
  <c r="A1074" i="5" s="1"/>
  <c r="N1074" i="5"/>
  <c r="P1074" i="5"/>
  <c r="Q1074" i="5"/>
  <c r="R1074" i="5"/>
  <c r="S1074" i="5"/>
  <c r="T1074" i="5"/>
  <c r="C1075" i="5"/>
  <c r="D1075" i="5"/>
  <c r="G1075" i="5"/>
  <c r="A1075" i="5" s="1"/>
  <c r="I1075" i="5"/>
  <c r="J1075" i="5"/>
  <c r="J1074" i="5" s="1"/>
  <c r="K1075" i="5"/>
  <c r="K1074" i="5" s="1"/>
  <c r="L1075" i="5"/>
  <c r="M1075" i="5"/>
  <c r="N1075" i="5"/>
  <c r="O1075" i="5"/>
  <c r="P1075" i="5"/>
  <c r="R1075" i="5"/>
  <c r="S1075" i="5"/>
  <c r="T1075" i="5"/>
  <c r="U1075" i="5" s="1"/>
  <c r="V1075" i="5"/>
  <c r="G1076" i="5"/>
  <c r="H1076" i="5"/>
  <c r="N1076" i="5"/>
  <c r="O1076" i="5"/>
  <c r="P1076" i="5"/>
  <c r="V1076" i="5"/>
  <c r="H1077" i="5"/>
  <c r="N1077" i="5"/>
  <c r="O1077" i="5"/>
  <c r="V1077" i="5"/>
  <c r="H1078" i="5"/>
  <c r="N1078" i="5"/>
  <c r="O1078" i="5"/>
  <c r="V1078" i="5"/>
  <c r="H1079" i="5"/>
  <c r="N1079" i="5"/>
  <c r="O1079" i="5"/>
  <c r="V1079" i="5"/>
  <c r="H1080" i="5"/>
  <c r="N1080" i="5"/>
  <c r="O1080" i="5"/>
  <c r="V1080" i="5"/>
  <c r="H1081" i="5"/>
  <c r="N1081" i="5"/>
  <c r="O1081" i="5"/>
  <c r="V1081" i="5"/>
  <c r="H1082" i="5"/>
  <c r="N1082" i="5"/>
  <c r="O1082" i="5"/>
  <c r="V1082" i="5"/>
  <c r="H1083" i="5"/>
  <c r="N1083" i="5"/>
  <c r="O1083" i="5"/>
  <c r="V1083" i="5"/>
  <c r="H1084" i="5"/>
  <c r="N1084" i="5"/>
  <c r="O1084" i="5"/>
  <c r="V1084" i="5"/>
  <c r="H1085" i="5"/>
  <c r="N1085" i="5"/>
  <c r="O1085" i="5"/>
  <c r="V1085" i="5"/>
  <c r="C1086" i="5"/>
  <c r="D1086" i="5"/>
  <c r="G1086" i="5"/>
  <c r="I1086" i="5"/>
  <c r="J1086" i="5"/>
  <c r="K1086" i="5"/>
  <c r="L1086" i="5"/>
  <c r="O1086" i="5" s="1"/>
  <c r="M1086" i="5"/>
  <c r="N1086" i="5"/>
  <c r="T1086" i="5"/>
  <c r="H1087" i="5"/>
  <c r="N1087" i="5"/>
  <c r="O1087" i="5"/>
  <c r="H1088" i="5"/>
  <c r="N1088" i="5"/>
  <c r="O1088" i="5"/>
  <c r="V1088" i="5"/>
  <c r="H1089" i="5"/>
  <c r="N1089" i="5"/>
  <c r="O1089" i="5"/>
  <c r="V1089" i="5"/>
  <c r="H1090" i="5"/>
  <c r="N1090" i="5"/>
  <c r="O1090" i="5"/>
  <c r="V1090" i="5"/>
  <c r="H1091" i="5"/>
  <c r="N1091" i="5"/>
  <c r="O1091" i="5"/>
  <c r="V1091" i="5"/>
  <c r="H1092" i="5"/>
  <c r="N1092" i="5"/>
  <c r="O1092" i="5"/>
  <c r="V1092" i="5"/>
  <c r="H1093" i="5"/>
  <c r="N1093" i="5"/>
  <c r="O1093" i="5"/>
  <c r="V1093" i="5"/>
  <c r="H1094" i="5"/>
  <c r="N1094" i="5"/>
  <c r="O1094" i="5"/>
  <c r="V1094" i="5"/>
  <c r="H1095" i="5"/>
  <c r="N1095" i="5"/>
  <c r="O1095" i="5"/>
  <c r="V1095" i="5"/>
  <c r="H1096" i="5"/>
  <c r="N1096" i="5"/>
  <c r="O1096" i="5"/>
  <c r="V1096" i="5"/>
  <c r="C1097" i="5"/>
  <c r="D1097" i="5"/>
  <c r="G1097" i="5"/>
  <c r="A1097" i="5" s="1"/>
  <c r="I1097" i="5"/>
  <c r="J1097" i="5"/>
  <c r="K1097" i="5"/>
  <c r="L1097" i="5"/>
  <c r="M1097" i="5"/>
  <c r="N1097" i="5"/>
  <c r="P1097" i="5"/>
  <c r="Q1097" i="5"/>
  <c r="T1097" i="5"/>
  <c r="V1097" i="5" s="1"/>
  <c r="U1097" i="5"/>
  <c r="H1098" i="5"/>
  <c r="N1098" i="5"/>
  <c r="O1098" i="5"/>
  <c r="H1099" i="5"/>
  <c r="N1099" i="5"/>
  <c r="O1099" i="5"/>
  <c r="V1099" i="5"/>
  <c r="H1100" i="5"/>
  <c r="N1100" i="5"/>
  <c r="O1100" i="5"/>
  <c r="V1100" i="5"/>
  <c r="H1101" i="5"/>
  <c r="N1101" i="5"/>
  <c r="O1101" i="5"/>
  <c r="V1101" i="5"/>
  <c r="H1102" i="5"/>
  <c r="N1102" i="5"/>
  <c r="O1102" i="5"/>
  <c r="V1102" i="5"/>
  <c r="H1103" i="5"/>
  <c r="N1103" i="5"/>
  <c r="O1103" i="5"/>
  <c r="V1103" i="5"/>
  <c r="H1104" i="5"/>
  <c r="N1104" i="5"/>
  <c r="O1104" i="5"/>
  <c r="V1104" i="5"/>
  <c r="H1105" i="5"/>
  <c r="N1105" i="5"/>
  <c r="O1105" i="5"/>
  <c r="V1105" i="5"/>
  <c r="H1106" i="5"/>
  <c r="N1106" i="5"/>
  <c r="O1106" i="5"/>
  <c r="V1106" i="5"/>
  <c r="H1107" i="5"/>
  <c r="N1107" i="5"/>
  <c r="O1107" i="5"/>
  <c r="V1107" i="5"/>
  <c r="C1108" i="5"/>
  <c r="D1108" i="5"/>
  <c r="G1108" i="5"/>
  <c r="A1108" i="5" s="1"/>
  <c r="N1108" i="5"/>
  <c r="P1108" i="5"/>
  <c r="Q1108" i="5"/>
  <c r="R1108" i="5"/>
  <c r="S1108" i="5"/>
  <c r="T1108" i="5"/>
  <c r="C1109" i="5"/>
  <c r="D1109" i="5"/>
  <c r="G1109" i="5"/>
  <c r="A1109" i="5" s="1"/>
  <c r="I1109" i="5"/>
  <c r="J1109" i="5"/>
  <c r="J1108" i="5" s="1"/>
  <c r="K1109" i="5"/>
  <c r="L1109" i="5"/>
  <c r="M1109" i="5"/>
  <c r="N1109" i="5"/>
  <c r="P1109" i="5"/>
  <c r="R1109" i="5"/>
  <c r="S1109" i="5"/>
  <c r="T1109" i="5"/>
  <c r="U1109" i="5" s="1"/>
  <c r="V1109" i="5"/>
  <c r="G1110" i="5"/>
  <c r="S1110" i="5" s="1"/>
  <c r="H1110" i="5"/>
  <c r="N1110" i="5"/>
  <c r="O1110" i="5"/>
  <c r="P1110" i="5"/>
  <c r="V1110" i="5"/>
  <c r="H1111" i="5"/>
  <c r="N1111" i="5"/>
  <c r="O1111" i="5"/>
  <c r="V1111" i="5"/>
  <c r="H1112" i="5"/>
  <c r="N1112" i="5"/>
  <c r="O1112" i="5"/>
  <c r="V1112" i="5"/>
  <c r="H1113" i="5"/>
  <c r="N1113" i="5"/>
  <c r="O1113" i="5"/>
  <c r="V1113" i="5"/>
  <c r="H1114" i="5"/>
  <c r="N1114" i="5"/>
  <c r="O1114" i="5"/>
  <c r="V1114" i="5"/>
  <c r="H1115" i="5"/>
  <c r="N1115" i="5"/>
  <c r="O1115" i="5"/>
  <c r="V1115" i="5"/>
  <c r="H1116" i="5"/>
  <c r="N1116" i="5"/>
  <c r="O1116" i="5"/>
  <c r="V1116" i="5"/>
  <c r="H1117" i="5"/>
  <c r="N1117" i="5"/>
  <c r="O1117" i="5"/>
  <c r="V1117" i="5"/>
  <c r="H1118" i="5"/>
  <c r="N1118" i="5"/>
  <c r="O1118" i="5"/>
  <c r="V1118" i="5"/>
  <c r="H1119" i="5"/>
  <c r="N1119" i="5"/>
  <c r="O1119" i="5"/>
  <c r="V1119" i="5"/>
  <c r="C1120" i="5"/>
  <c r="D1120" i="5"/>
  <c r="G1120" i="5"/>
  <c r="I1120" i="5"/>
  <c r="J1120" i="5"/>
  <c r="K1120" i="5"/>
  <c r="L1120" i="5"/>
  <c r="O1120" i="5" s="1"/>
  <c r="M1120" i="5"/>
  <c r="N1120" i="5"/>
  <c r="P1120" i="5"/>
  <c r="S1120" i="5"/>
  <c r="T1120" i="5"/>
  <c r="H1121" i="5"/>
  <c r="N1121" i="5"/>
  <c r="O1121" i="5"/>
  <c r="V1121" i="5"/>
  <c r="H1122" i="5"/>
  <c r="N1122" i="5"/>
  <c r="O1122" i="5"/>
  <c r="V1122" i="5"/>
  <c r="H1123" i="5"/>
  <c r="N1123" i="5"/>
  <c r="O1123" i="5"/>
  <c r="V1123" i="5"/>
  <c r="H1124" i="5"/>
  <c r="N1124" i="5"/>
  <c r="O1124" i="5"/>
  <c r="V1124" i="5"/>
  <c r="H1125" i="5"/>
  <c r="N1125" i="5"/>
  <c r="O1125" i="5"/>
  <c r="V1125" i="5"/>
  <c r="H1126" i="5"/>
  <c r="N1126" i="5"/>
  <c r="O1126" i="5"/>
  <c r="V1126" i="5"/>
  <c r="H1127" i="5"/>
  <c r="N1127" i="5"/>
  <c r="O1127" i="5"/>
  <c r="V1127" i="5"/>
  <c r="H1128" i="5"/>
  <c r="N1128" i="5"/>
  <c r="O1128" i="5"/>
  <c r="V1128" i="5"/>
  <c r="H1129" i="5"/>
  <c r="N1129" i="5"/>
  <c r="O1129" i="5"/>
  <c r="V1129" i="5"/>
  <c r="H1130" i="5"/>
  <c r="N1130" i="5"/>
  <c r="O1130" i="5"/>
  <c r="V1130" i="5"/>
  <c r="C1131" i="5"/>
  <c r="D1131" i="5"/>
  <c r="G1131" i="5"/>
  <c r="I1131" i="5"/>
  <c r="J1131" i="5"/>
  <c r="K1131" i="5"/>
  <c r="L1131" i="5"/>
  <c r="M1131" i="5"/>
  <c r="N1131" i="5"/>
  <c r="P1131" i="5"/>
  <c r="Q1131" i="5"/>
  <c r="T1131" i="5"/>
  <c r="U1131" i="5"/>
  <c r="H1132" i="5"/>
  <c r="N1132" i="5"/>
  <c r="O1132" i="5"/>
  <c r="H1133" i="5"/>
  <c r="N1133" i="5"/>
  <c r="O1133" i="5"/>
  <c r="V1133" i="5"/>
  <c r="H1134" i="5"/>
  <c r="N1134" i="5"/>
  <c r="O1134" i="5"/>
  <c r="V1134" i="5"/>
  <c r="H1135" i="5"/>
  <c r="N1135" i="5"/>
  <c r="O1135" i="5"/>
  <c r="V1135" i="5"/>
  <c r="H1136" i="5"/>
  <c r="N1136" i="5"/>
  <c r="O1136" i="5"/>
  <c r="V1136" i="5"/>
  <c r="H1137" i="5"/>
  <c r="N1137" i="5"/>
  <c r="O1137" i="5"/>
  <c r="V1137" i="5"/>
  <c r="H1138" i="5"/>
  <c r="N1138" i="5"/>
  <c r="O1138" i="5"/>
  <c r="V1138" i="5"/>
  <c r="H1139" i="5"/>
  <c r="N1139" i="5"/>
  <c r="O1139" i="5"/>
  <c r="V1139" i="5"/>
  <c r="H1140" i="5"/>
  <c r="N1140" i="5"/>
  <c r="O1140" i="5"/>
  <c r="V1140" i="5"/>
  <c r="H1141" i="5"/>
  <c r="N1141" i="5"/>
  <c r="O1141" i="5"/>
  <c r="V1141" i="5"/>
  <c r="C1142" i="5"/>
  <c r="D1142" i="5"/>
  <c r="G1142" i="5"/>
  <c r="A1142" i="5" s="1"/>
  <c r="N1142" i="5"/>
  <c r="P1142" i="5"/>
  <c r="Q1142" i="5"/>
  <c r="R1142" i="5"/>
  <c r="S1142" i="5"/>
  <c r="T1142" i="5"/>
  <c r="C1143" i="5"/>
  <c r="D1143" i="5"/>
  <c r="G1143" i="5"/>
  <c r="A1143" i="5" s="1"/>
  <c r="I1143" i="5"/>
  <c r="J1143" i="5"/>
  <c r="K1143" i="5"/>
  <c r="L1143" i="5"/>
  <c r="M1143" i="5"/>
  <c r="N1143" i="5"/>
  <c r="O1143" i="5"/>
  <c r="P1143" i="5"/>
  <c r="R1143" i="5"/>
  <c r="S1143" i="5"/>
  <c r="T1143" i="5"/>
  <c r="U1143" i="5" s="1"/>
  <c r="V1143" i="5"/>
  <c r="G1144" i="5"/>
  <c r="H1144" i="5"/>
  <c r="N1144" i="5"/>
  <c r="O1144" i="5"/>
  <c r="P1144" i="5"/>
  <c r="V1144" i="5"/>
  <c r="H1145" i="5"/>
  <c r="N1145" i="5"/>
  <c r="O1145" i="5"/>
  <c r="V1145" i="5"/>
  <c r="H1146" i="5"/>
  <c r="N1146" i="5"/>
  <c r="O1146" i="5"/>
  <c r="V1146" i="5"/>
  <c r="H1147" i="5"/>
  <c r="N1147" i="5"/>
  <c r="O1147" i="5"/>
  <c r="V1147" i="5"/>
  <c r="H1148" i="5"/>
  <c r="N1148" i="5"/>
  <c r="O1148" i="5"/>
  <c r="V1148" i="5"/>
  <c r="H1149" i="5"/>
  <c r="N1149" i="5"/>
  <c r="O1149" i="5"/>
  <c r="V1149" i="5"/>
  <c r="H1150" i="5"/>
  <c r="N1150" i="5"/>
  <c r="O1150" i="5"/>
  <c r="V1150" i="5"/>
  <c r="H1151" i="5"/>
  <c r="N1151" i="5"/>
  <c r="O1151" i="5"/>
  <c r="V1151" i="5"/>
  <c r="H1152" i="5"/>
  <c r="N1152" i="5"/>
  <c r="O1152" i="5"/>
  <c r="V1152" i="5"/>
  <c r="H1153" i="5"/>
  <c r="N1153" i="5"/>
  <c r="O1153" i="5"/>
  <c r="V1153" i="5"/>
  <c r="C1154" i="5"/>
  <c r="D1154" i="5"/>
  <c r="G1154" i="5"/>
  <c r="S1154" i="5" s="1"/>
  <c r="I1154" i="5"/>
  <c r="J1154" i="5"/>
  <c r="K1154" i="5"/>
  <c r="L1154" i="5"/>
  <c r="O1154" i="5" s="1"/>
  <c r="M1154" i="5"/>
  <c r="N1154" i="5"/>
  <c r="P1154" i="5"/>
  <c r="T1154" i="5"/>
  <c r="H1155" i="5"/>
  <c r="N1155" i="5"/>
  <c r="O1155" i="5"/>
  <c r="V1155" i="5"/>
  <c r="H1156" i="5"/>
  <c r="N1156" i="5"/>
  <c r="O1156" i="5"/>
  <c r="V1156" i="5"/>
  <c r="H1157" i="5"/>
  <c r="N1157" i="5"/>
  <c r="O1157" i="5"/>
  <c r="V1157" i="5"/>
  <c r="H1158" i="5"/>
  <c r="N1158" i="5"/>
  <c r="O1158" i="5"/>
  <c r="V1158" i="5"/>
  <c r="H1159" i="5"/>
  <c r="N1159" i="5"/>
  <c r="O1159" i="5"/>
  <c r="V1159" i="5"/>
  <c r="H1160" i="5"/>
  <c r="N1160" i="5"/>
  <c r="O1160" i="5"/>
  <c r="V1160" i="5"/>
  <c r="H1161" i="5"/>
  <c r="N1161" i="5"/>
  <c r="O1161" i="5"/>
  <c r="V1161" i="5"/>
  <c r="H1162" i="5"/>
  <c r="N1162" i="5"/>
  <c r="O1162" i="5"/>
  <c r="V1162" i="5"/>
  <c r="H1163" i="5"/>
  <c r="N1163" i="5"/>
  <c r="O1163" i="5"/>
  <c r="V1163" i="5"/>
  <c r="H1164" i="5"/>
  <c r="N1164" i="5"/>
  <c r="O1164" i="5"/>
  <c r="V1164" i="5"/>
  <c r="C1165" i="5"/>
  <c r="D1165" i="5"/>
  <c r="G1165" i="5"/>
  <c r="I1165" i="5"/>
  <c r="J1165" i="5"/>
  <c r="K1165" i="5"/>
  <c r="L1165" i="5"/>
  <c r="M1165" i="5"/>
  <c r="N1165" i="5"/>
  <c r="Q1165" i="5"/>
  <c r="R1165" i="5"/>
  <c r="T1165" i="5"/>
  <c r="V1166" i="5" s="1"/>
  <c r="H1166" i="5"/>
  <c r="N1166" i="5"/>
  <c r="O1166" i="5"/>
  <c r="H1167" i="5"/>
  <c r="N1167" i="5"/>
  <c r="O1167" i="5"/>
  <c r="V1167" i="5"/>
  <c r="H1168" i="5"/>
  <c r="N1168" i="5"/>
  <c r="O1168" i="5"/>
  <c r="V1168" i="5"/>
  <c r="H1169" i="5"/>
  <c r="N1169" i="5"/>
  <c r="O1169" i="5"/>
  <c r="V1169" i="5"/>
  <c r="H1170" i="5"/>
  <c r="N1170" i="5"/>
  <c r="O1170" i="5"/>
  <c r="V1170" i="5"/>
  <c r="H1171" i="5"/>
  <c r="N1171" i="5"/>
  <c r="O1171" i="5"/>
  <c r="V1171" i="5"/>
  <c r="H1172" i="5"/>
  <c r="N1172" i="5"/>
  <c r="O1172" i="5"/>
  <c r="V1172" i="5"/>
  <c r="H1173" i="5"/>
  <c r="N1173" i="5"/>
  <c r="O1173" i="5"/>
  <c r="V1173" i="5"/>
  <c r="H1174" i="5"/>
  <c r="N1174" i="5"/>
  <c r="O1174" i="5"/>
  <c r="V1174" i="5"/>
  <c r="H1175" i="5"/>
  <c r="N1175" i="5"/>
  <c r="O1175" i="5"/>
  <c r="V1175" i="5"/>
  <c r="C1176" i="5"/>
  <c r="D1176" i="5"/>
  <c r="G1176" i="5"/>
  <c r="A1176" i="5" s="1"/>
  <c r="N1176" i="5"/>
  <c r="P1176" i="5"/>
  <c r="Q1176" i="5"/>
  <c r="R1176" i="5"/>
  <c r="S1176" i="5"/>
  <c r="T1176" i="5"/>
  <c r="V1176" i="5" s="1"/>
  <c r="C1177" i="5"/>
  <c r="D1177" i="5"/>
  <c r="G1177" i="5"/>
  <c r="N1177" i="5"/>
  <c r="R1177" i="5"/>
  <c r="T1177" i="5"/>
  <c r="U1177" i="5" s="1"/>
  <c r="C1178" i="5"/>
  <c r="D1178" i="5"/>
  <c r="G1178" i="5"/>
  <c r="I1178" i="5"/>
  <c r="J1178" i="5"/>
  <c r="K1178" i="5"/>
  <c r="L1178" i="5"/>
  <c r="M1178" i="5"/>
  <c r="N1178" i="5"/>
  <c r="O1178" i="5"/>
  <c r="P1178" i="5"/>
  <c r="Q1178" i="5"/>
  <c r="S1178" i="5"/>
  <c r="T1178" i="5"/>
  <c r="V1178" i="5" s="1"/>
  <c r="G1179" i="5"/>
  <c r="H1179" i="5"/>
  <c r="N1179" i="5"/>
  <c r="O1179" i="5"/>
  <c r="P1179" i="5"/>
  <c r="Q1179" i="5"/>
  <c r="R1179" i="5"/>
  <c r="G1180" i="5"/>
  <c r="H1180" i="5"/>
  <c r="N1180" i="5"/>
  <c r="O1180" i="5"/>
  <c r="P1180" i="5"/>
  <c r="Q1180" i="5"/>
  <c r="S1180" i="5"/>
  <c r="V1180" i="5"/>
  <c r="G1181" i="5"/>
  <c r="H1181" i="5"/>
  <c r="N1181" i="5"/>
  <c r="O1181" i="5"/>
  <c r="P1181" i="5"/>
  <c r="R1181" i="5"/>
  <c r="S1181" i="5"/>
  <c r="V1181" i="5"/>
  <c r="H1182" i="5"/>
  <c r="N1182" i="5"/>
  <c r="O1182" i="5"/>
  <c r="V1182" i="5"/>
  <c r="H1183" i="5"/>
  <c r="N1183" i="5"/>
  <c r="O1183" i="5"/>
  <c r="V1183" i="5"/>
  <c r="H1184" i="5"/>
  <c r="N1184" i="5"/>
  <c r="O1184" i="5"/>
  <c r="V1184" i="5"/>
  <c r="H1185" i="5"/>
  <c r="N1185" i="5"/>
  <c r="O1185" i="5"/>
  <c r="V1185" i="5"/>
  <c r="H1186" i="5"/>
  <c r="N1186" i="5"/>
  <c r="O1186" i="5"/>
  <c r="V1186" i="5"/>
  <c r="H1187" i="5"/>
  <c r="N1187" i="5"/>
  <c r="O1187" i="5"/>
  <c r="V1187" i="5"/>
  <c r="H1188" i="5"/>
  <c r="N1188" i="5"/>
  <c r="O1188" i="5"/>
  <c r="V1188" i="5"/>
  <c r="C1189" i="5"/>
  <c r="D1189" i="5"/>
  <c r="G1189" i="5"/>
  <c r="I1189" i="5"/>
  <c r="J1189" i="5"/>
  <c r="K1189" i="5"/>
  <c r="L1189" i="5"/>
  <c r="M1189" i="5"/>
  <c r="N1189" i="5"/>
  <c r="Q1189" i="5"/>
  <c r="R1189" i="5"/>
  <c r="T1189" i="5"/>
  <c r="V1190" i="5" s="1"/>
  <c r="H1190" i="5"/>
  <c r="N1190" i="5"/>
  <c r="O1190" i="5"/>
  <c r="H1191" i="5"/>
  <c r="N1191" i="5"/>
  <c r="O1191" i="5"/>
  <c r="V1191" i="5"/>
  <c r="H1192" i="5"/>
  <c r="N1192" i="5"/>
  <c r="O1192" i="5"/>
  <c r="V1192" i="5"/>
  <c r="H1193" i="5"/>
  <c r="N1193" i="5"/>
  <c r="O1193" i="5"/>
  <c r="V1193" i="5"/>
  <c r="H1194" i="5"/>
  <c r="N1194" i="5"/>
  <c r="O1194" i="5"/>
  <c r="V1194" i="5"/>
  <c r="H1195" i="5"/>
  <c r="N1195" i="5"/>
  <c r="O1195" i="5"/>
  <c r="V1195" i="5"/>
  <c r="H1196" i="5"/>
  <c r="N1196" i="5"/>
  <c r="O1196" i="5"/>
  <c r="V1196" i="5"/>
  <c r="H1197" i="5"/>
  <c r="N1197" i="5"/>
  <c r="O1197" i="5"/>
  <c r="V1197" i="5"/>
  <c r="H1198" i="5"/>
  <c r="N1198" i="5"/>
  <c r="O1198" i="5"/>
  <c r="V1198" i="5"/>
  <c r="H1199" i="5"/>
  <c r="N1199" i="5"/>
  <c r="O1199" i="5"/>
  <c r="V1199" i="5"/>
  <c r="C1200" i="5"/>
  <c r="D1200" i="5"/>
  <c r="G1200" i="5"/>
  <c r="A1200" i="5" s="1"/>
  <c r="I1200" i="5"/>
  <c r="J1200" i="5"/>
  <c r="O1200" i="5" s="1"/>
  <c r="K1200" i="5"/>
  <c r="L1200" i="5"/>
  <c r="M1200" i="5"/>
  <c r="N1200" i="5"/>
  <c r="P1200" i="5"/>
  <c r="Q1200" i="5"/>
  <c r="R1200" i="5"/>
  <c r="S1200" i="5"/>
  <c r="T1200" i="5"/>
  <c r="U1200" i="5"/>
  <c r="V1200" i="5"/>
  <c r="G1201" i="5"/>
  <c r="H1201" i="5"/>
  <c r="N1201" i="5"/>
  <c r="O1201" i="5"/>
  <c r="P1201" i="5"/>
  <c r="V1201" i="5"/>
  <c r="H1202" i="5"/>
  <c r="N1202" i="5"/>
  <c r="O1202" i="5"/>
  <c r="V1202" i="5"/>
  <c r="H1203" i="5"/>
  <c r="N1203" i="5"/>
  <c r="O1203" i="5"/>
  <c r="V1203" i="5"/>
  <c r="H1204" i="5"/>
  <c r="N1204" i="5"/>
  <c r="O1204" i="5"/>
  <c r="V1204" i="5"/>
  <c r="H1205" i="5"/>
  <c r="N1205" i="5"/>
  <c r="O1205" i="5"/>
  <c r="V1205" i="5"/>
  <c r="H1206" i="5"/>
  <c r="N1206" i="5"/>
  <c r="O1206" i="5"/>
  <c r="V1206" i="5"/>
  <c r="H1207" i="5"/>
  <c r="N1207" i="5"/>
  <c r="O1207" i="5"/>
  <c r="V1207" i="5"/>
  <c r="H1208" i="5"/>
  <c r="N1208" i="5"/>
  <c r="O1208" i="5"/>
  <c r="V1208" i="5"/>
  <c r="H1209" i="5"/>
  <c r="N1209" i="5"/>
  <c r="O1209" i="5"/>
  <c r="V1209" i="5"/>
  <c r="H1210" i="5"/>
  <c r="N1210" i="5"/>
  <c r="O1210" i="5"/>
  <c r="V1210" i="5"/>
  <c r="C1211" i="5"/>
  <c r="D1211" i="5"/>
  <c r="G1211" i="5"/>
  <c r="A1211" i="5" s="1"/>
  <c r="N1211" i="5"/>
  <c r="Q1211" i="5"/>
  <c r="R1211" i="5"/>
  <c r="T1211" i="5"/>
  <c r="U1211" i="5"/>
  <c r="V1211" i="5"/>
  <c r="C1212" i="5"/>
  <c r="D1212" i="5"/>
  <c r="G1212" i="5"/>
  <c r="A1212" i="5" s="1"/>
  <c r="I1212" i="5"/>
  <c r="J1212" i="5"/>
  <c r="K1212" i="5"/>
  <c r="L1212" i="5"/>
  <c r="L1211" i="5" s="1"/>
  <c r="M1212" i="5"/>
  <c r="N1212" i="5"/>
  <c r="P1212" i="5"/>
  <c r="T1212" i="5"/>
  <c r="V1212" i="5" s="1"/>
  <c r="H1213" i="5"/>
  <c r="N1213" i="5"/>
  <c r="O1213" i="5"/>
  <c r="H1214" i="5"/>
  <c r="N1214" i="5"/>
  <c r="O1214" i="5"/>
  <c r="V1214" i="5"/>
  <c r="H1215" i="5"/>
  <c r="N1215" i="5"/>
  <c r="O1215" i="5"/>
  <c r="V1215" i="5"/>
  <c r="H1216" i="5"/>
  <c r="N1216" i="5"/>
  <c r="O1216" i="5"/>
  <c r="V1216" i="5"/>
  <c r="H1217" i="5"/>
  <c r="N1217" i="5"/>
  <c r="O1217" i="5"/>
  <c r="V1217" i="5"/>
  <c r="H1218" i="5"/>
  <c r="N1218" i="5"/>
  <c r="O1218" i="5"/>
  <c r="V1218" i="5"/>
  <c r="H1219" i="5"/>
  <c r="N1219" i="5"/>
  <c r="O1219" i="5"/>
  <c r="V1219" i="5"/>
  <c r="H1220" i="5"/>
  <c r="N1220" i="5"/>
  <c r="O1220" i="5"/>
  <c r="V1220" i="5"/>
  <c r="H1221" i="5"/>
  <c r="N1221" i="5"/>
  <c r="O1221" i="5"/>
  <c r="V1221" i="5"/>
  <c r="H1222" i="5"/>
  <c r="N1222" i="5"/>
  <c r="O1222" i="5"/>
  <c r="V1222" i="5"/>
  <c r="C1223" i="5"/>
  <c r="D1223" i="5"/>
  <c r="G1223" i="5"/>
  <c r="A1223" i="5" s="1"/>
  <c r="I1223" i="5"/>
  <c r="O1223" i="5" s="1"/>
  <c r="J1223" i="5"/>
  <c r="K1223" i="5"/>
  <c r="L1223" i="5"/>
  <c r="M1223" i="5"/>
  <c r="N1223" i="5"/>
  <c r="P1223" i="5"/>
  <c r="Q1223" i="5"/>
  <c r="R1223" i="5"/>
  <c r="T1223" i="5"/>
  <c r="V1224" i="5" s="1"/>
  <c r="U1223" i="5"/>
  <c r="V1223" i="5"/>
  <c r="H1224" i="5"/>
  <c r="N1224" i="5"/>
  <c r="O1224" i="5"/>
  <c r="H1225" i="5"/>
  <c r="N1225" i="5"/>
  <c r="O1225" i="5"/>
  <c r="V1225" i="5"/>
  <c r="H1226" i="5"/>
  <c r="N1226" i="5"/>
  <c r="O1226" i="5"/>
  <c r="V1226" i="5"/>
  <c r="H1227" i="5"/>
  <c r="N1227" i="5"/>
  <c r="O1227" i="5"/>
  <c r="V1227" i="5"/>
  <c r="H1228" i="5"/>
  <c r="N1228" i="5"/>
  <c r="O1228" i="5"/>
  <c r="V1228" i="5"/>
  <c r="H1229" i="5"/>
  <c r="N1229" i="5"/>
  <c r="O1229" i="5"/>
  <c r="V1229" i="5"/>
  <c r="H1230" i="5"/>
  <c r="N1230" i="5"/>
  <c r="O1230" i="5"/>
  <c r="V1230" i="5"/>
  <c r="H1231" i="5"/>
  <c r="N1231" i="5"/>
  <c r="O1231" i="5"/>
  <c r="V1231" i="5"/>
  <c r="H1232" i="5"/>
  <c r="N1232" i="5"/>
  <c r="O1232" i="5"/>
  <c r="V1232" i="5"/>
  <c r="H1233" i="5"/>
  <c r="N1233" i="5"/>
  <c r="O1233" i="5"/>
  <c r="V1233" i="5"/>
  <c r="C1234" i="5"/>
  <c r="D1234" i="5"/>
  <c r="G1234" i="5"/>
  <c r="A1234" i="5" s="1"/>
  <c r="I1234" i="5"/>
  <c r="J1234" i="5"/>
  <c r="O1234" i="5" s="1"/>
  <c r="K1234" i="5"/>
  <c r="L1234" i="5"/>
  <c r="M1234" i="5"/>
  <c r="N1234" i="5"/>
  <c r="P1234" i="5"/>
  <c r="Q1234" i="5"/>
  <c r="R1234" i="5"/>
  <c r="S1234" i="5"/>
  <c r="T1234" i="5"/>
  <c r="U1234" i="5"/>
  <c r="V1234" i="5"/>
  <c r="G1235" i="5"/>
  <c r="A1235" i="5" s="1"/>
  <c r="H1235" i="5"/>
  <c r="N1235" i="5"/>
  <c r="O1235" i="5"/>
  <c r="P1235" i="5"/>
  <c r="S1235" i="5"/>
  <c r="V1235" i="5"/>
  <c r="H1236" i="5"/>
  <c r="N1236" i="5"/>
  <c r="O1236" i="5"/>
  <c r="V1236" i="5"/>
  <c r="H1237" i="5"/>
  <c r="N1237" i="5"/>
  <c r="O1237" i="5"/>
  <c r="V1237" i="5"/>
  <c r="H1238" i="5"/>
  <c r="N1238" i="5"/>
  <c r="O1238" i="5"/>
  <c r="V1238" i="5"/>
  <c r="H1239" i="5"/>
  <c r="N1239" i="5"/>
  <c r="O1239" i="5"/>
  <c r="V1239" i="5"/>
  <c r="H1240" i="5"/>
  <c r="N1240" i="5"/>
  <c r="O1240" i="5"/>
  <c r="V1240" i="5"/>
  <c r="H1241" i="5"/>
  <c r="N1241" i="5"/>
  <c r="O1241" i="5"/>
  <c r="V1241" i="5"/>
  <c r="H1242" i="5"/>
  <c r="N1242" i="5"/>
  <c r="O1242" i="5"/>
  <c r="V1242" i="5"/>
  <c r="H1243" i="5"/>
  <c r="N1243" i="5"/>
  <c r="O1243" i="5"/>
  <c r="V1243" i="5"/>
  <c r="H1244" i="5"/>
  <c r="N1244" i="5"/>
  <c r="O1244" i="5"/>
  <c r="V1244" i="5"/>
  <c r="C1245" i="5"/>
  <c r="D1245" i="5"/>
  <c r="G1245" i="5"/>
  <c r="A1245" i="5" s="1"/>
  <c r="N1245" i="5"/>
  <c r="Q1245" i="5"/>
  <c r="R1245" i="5"/>
  <c r="T1245" i="5"/>
  <c r="U1245" i="5"/>
  <c r="V1245" i="5"/>
  <c r="C1246" i="5"/>
  <c r="D1246" i="5"/>
  <c r="G1246" i="5"/>
  <c r="A1246" i="5" s="1"/>
  <c r="I1246" i="5"/>
  <c r="J1246" i="5"/>
  <c r="K1246" i="5"/>
  <c r="L1246" i="5"/>
  <c r="L1245" i="5" s="1"/>
  <c r="M1246" i="5"/>
  <c r="N1246" i="5"/>
  <c r="P1246" i="5"/>
  <c r="T1246" i="5"/>
  <c r="V1246" i="5" s="1"/>
  <c r="H1247" i="5"/>
  <c r="N1247" i="5"/>
  <c r="O1247" i="5"/>
  <c r="H1248" i="5"/>
  <c r="N1248" i="5"/>
  <c r="O1248" i="5"/>
  <c r="V1248" i="5"/>
  <c r="H1249" i="5"/>
  <c r="N1249" i="5"/>
  <c r="O1249" i="5"/>
  <c r="V1249" i="5"/>
  <c r="H1250" i="5"/>
  <c r="N1250" i="5"/>
  <c r="O1250" i="5"/>
  <c r="V1250" i="5"/>
  <c r="H1251" i="5"/>
  <c r="N1251" i="5"/>
  <c r="O1251" i="5"/>
  <c r="V1251" i="5"/>
  <c r="H1252" i="5"/>
  <c r="N1252" i="5"/>
  <c r="O1252" i="5"/>
  <c r="V1252" i="5"/>
  <c r="H1253" i="5"/>
  <c r="N1253" i="5"/>
  <c r="O1253" i="5"/>
  <c r="V1253" i="5"/>
  <c r="H1254" i="5"/>
  <c r="N1254" i="5"/>
  <c r="O1254" i="5"/>
  <c r="V1254" i="5"/>
  <c r="H1255" i="5"/>
  <c r="N1255" i="5"/>
  <c r="O1255" i="5"/>
  <c r="V1255" i="5"/>
  <c r="H1256" i="5"/>
  <c r="N1256" i="5"/>
  <c r="O1256" i="5"/>
  <c r="V1256" i="5"/>
  <c r="C1257" i="5"/>
  <c r="D1257" i="5"/>
  <c r="G1257" i="5"/>
  <c r="A1257" i="5" s="1"/>
  <c r="I1257" i="5"/>
  <c r="O1257" i="5" s="1"/>
  <c r="J1257" i="5"/>
  <c r="K1257" i="5"/>
  <c r="L1257" i="5"/>
  <c r="M1257" i="5"/>
  <c r="N1257" i="5"/>
  <c r="P1257" i="5"/>
  <c r="Q1257" i="5"/>
  <c r="R1257" i="5"/>
  <c r="T1257" i="5"/>
  <c r="V1258" i="5" s="1"/>
  <c r="U1257" i="5"/>
  <c r="V1257" i="5"/>
  <c r="H1258" i="5"/>
  <c r="N1258" i="5"/>
  <c r="O1258" i="5"/>
  <c r="H1259" i="5"/>
  <c r="N1259" i="5"/>
  <c r="O1259" i="5"/>
  <c r="V1259" i="5"/>
  <c r="H1260" i="5"/>
  <c r="N1260" i="5"/>
  <c r="O1260" i="5"/>
  <c r="V1260" i="5"/>
  <c r="H1261" i="5"/>
  <c r="N1261" i="5"/>
  <c r="O1261" i="5"/>
  <c r="V1261" i="5"/>
  <c r="H1262" i="5"/>
  <c r="N1262" i="5"/>
  <c r="O1262" i="5"/>
  <c r="V1262" i="5"/>
  <c r="H1263" i="5"/>
  <c r="N1263" i="5"/>
  <c r="O1263" i="5"/>
  <c r="V1263" i="5"/>
  <c r="H1264" i="5"/>
  <c r="N1264" i="5"/>
  <c r="O1264" i="5"/>
  <c r="V1264" i="5"/>
  <c r="H1265" i="5"/>
  <c r="N1265" i="5"/>
  <c r="O1265" i="5"/>
  <c r="V1265" i="5"/>
  <c r="H1266" i="5"/>
  <c r="N1266" i="5"/>
  <c r="O1266" i="5"/>
  <c r="V1266" i="5"/>
  <c r="H1267" i="5"/>
  <c r="N1267" i="5"/>
  <c r="O1267" i="5"/>
  <c r="V1267" i="5"/>
  <c r="C1268" i="5"/>
  <c r="D1268" i="5"/>
  <c r="G1268" i="5"/>
  <c r="A1268" i="5" s="1"/>
  <c r="I1268" i="5"/>
  <c r="J1268" i="5"/>
  <c r="O1268" i="5" s="1"/>
  <c r="K1268" i="5"/>
  <c r="L1268" i="5"/>
  <c r="M1268" i="5"/>
  <c r="N1268" i="5"/>
  <c r="P1268" i="5"/>
  <c r="Q1268" i="5"/>
  <c r="R1268" i="5"/>
  <c r="S1268" i="5"/>
  <c r="T1268" i="5"/>
  <c r="U1268" i="5"/>
  <c r="V1268" i="5"/>
  <c r="G1269" i="5"/>
  <c r="A1269" i="5" s="1"/>
  <c r="H1269" i="5"/>
  <c r="N1269" i="5"/>
  <c r="O1269" i="5"/>
  <c r="P1269" i="5"/>
  <c r="S1269" i="5"/>
  <c r="V1269" i="5"/>
  <c r="H1270" i="5"/>
  <c r="N1270" i="5"/>
  <c r="O1270" i="5"/>
  <c r="V1270" i="5"/>
  <c r="H1271" i="5"/>
  <c r="N1271" i="5"/>
  <c r="O1271" i="5"/>
  <c r="V1271" i="5"/>
  <c r="H1272" i="5"/>
  <c r="N1272" i="5"/>
  <c r="O1272" i="5"/>
  <c r="V1272" i="5"/>
  <c r="H1273" i="5"/>
  <c r="N1273" i="5"/>
  <c r="O1273" i="5"/>
  <c r="V1273" i="5"/>
  <c r="H1274" i="5"/>
  <c r="N1274" i="5"/>
  <c r="O1274" i="5"/>
  <c r="V1274" i="5"/>
  <c r="H1275" i="5"/>
  <c r="N1275" i="5"/>
  <c r="O1275" i="5"/>
  <c r="V1275" i="5"/>
  <c r="H1276" i="5"/>
  <c r="N1276" i="5"/>
  <c r="O1276" i="5"/>
  <c r="V1276" i="5"/>
  <c r="H1277" i="5"/>
  <c r="N1277" i="5"/>
  <c r="O1277" i="5"/>
  <c r="V1277" i="5"/>
  <c r="H1278" i="5"/>
  <c r="N1278" i="5"/>
  <c r="O1278" i="5"/>
  <c r="V1278" i="5"/>
  <c r="C1279" i="5"/>
  <c r="D1279" i="5"/>
  <c r="G1279" i="5"/>
  <c r="A1279" i="5" s="1"/>
  <c r="N1279" i="5"/>
  <c r="Q1279" i="5"/>
  <c r="R1279" i="5"/>
  <c r="T1279" i="5"/>
  <c r="U1279" i="5"/>
  <c r="V1279" i="5"/>
  <c r="C1280" i="5"/>
  <c r="D1280" i="5"/>
  <c r="G1280" i="5"/>
  <c r="A1280" i="5" s="1"/>
  <c r="I1280" i="5"/>
  <c r="J1280" i="5"/>
  <c r="K1280" i="5"/>
  <c r="L1280" i="5"/>
  <c r="L1279" i="5" s="1"/>
  <c r="M1280" i="5"/>
  <c r="N1280" i="5"/>
  <c r="P1280" i="5"/>
  <c r="T1280" i="5"/>
  <c r="V1280" i="5" s="1"/>
  <c r="H1281" i="5"/>
  <c r="N1281" i="5"/>
  <c r="O1281" i="5"/>
  <c r="H1282" i="5"/>
  <c r="N1282" i="5"/>
  <c r="O1282" i="5"/>
  <c r="V1282" i="5"/>
  <c r="H1283" i="5"/>
  <c r="N1283" i="5"/>
  <c r="O1283" i="5"/>
  <c r="V1283" i="5"/>
  <c r="H1284" i="5"/>
  <c r="N1284" i="5"/>
  <c r="O1284" i="5"/>
  <c r="V1284" i="5"/>
  <c r="H1285" i="5"/>
  <c r="N1285" i="5"/>
  <c r="O1285" i="5"/>
  <c r="V1285" i="5"/>
  <c r="H1286" i="5"/>
  <c r="N1286" i="5"/>
  <c r="O1286" i="5"/>
  <c r="V1286" i="5"/>
  <c r="H1287" i="5"/>
  <c r="N1287" i="5"/>
  <c r="O1287" i="5"/>
  <c r="V1287" i="5"/>
  <c r="H1288" i="5"/>
  <c r="N1288" i="5"/>
  <c r="O1288" i="5"/>
  <c r="V1288" i="5"/>
  <c r="H1289" i="5"/>
  <c r="N1289" i="5"/>
  <c r="O1289" i="5"/>
  <c r="V1289" i="5"/>
  <c r="H1290" i="5"/>
  <c r="N1290" i="5"/>
  <c r="O1290" i="5"/>
  <c r="V1290" i="5"/>
  <c r="C1291" i="5"/>
  <c r="D1291" i="5"/>
  <c r="G1291" i="5"/>
  <c r="A1291" i="5" s="1"/>
  <c r="I1291" i="5"/>
  <c r="O1291" i="5" s="1"/>
  <c r="J1291" i="5"/>
  <c r="K1291" i="5"/>
  <c r="L1291" i="5"/>
  <c r="M1291" i="5"/>
  <c r="N1291" i="5"/>
  <c r="P1291" i="5"/>
  <c r="Q1291" i="5"/>
  <c r="R1291" i="5"/>
  <c r="T1291" i="5"/>
  <c r="V1292" i="5" s="1"/>
  <c r="U1291" i="5"/>
  <c r="V1291" i="5"/>
  <c r="H1292" i="5"/>
  <c r="N1292" i="5"/>
  <c r="O1292" i="5"/>
  <c r="H1293" i="5"/>
  <c r="N1293" i="5"/>
  <c r="O1293" i="5"/>
  <c r="V1293" i="5"/>
  <c r="H1294" i="5"/>
  <c r="N1294" i="5"/>
  <c r="O1294" i="5"/>
  <c r="V1294" i="5"/>
  <c r="H1295" i="5"/>
  <c r="N1295" i="5"/>
  <c r="O1295" i="5"/>
  <c r="V1295" i="5"/>
  <c r="H1296" i="5"/>
  <c r="N1296" i="5"/>
  <c r="O1296" i="5"/>
  <c r="V1296" i="5"/>
  <c r="H1297" i="5"/>
  <c r="N1297" i="5"/>
  <c r="O1297" i="5"/>
  <c r="V1297" i="5"/>
  <c r="H1298" i="5"/>
  <c r="N1298" i="5"/>
  <c r="O1298" i="5"/>
  <c r="V1298" i="5"/>
  <c r="H1299" i="5"/>
  <c r="N1299" i="5"/>
  <c r="O1299" i="5"/>
  <c r="V1299" i="5"/>
  <c r="H1300" i="5"/>
  <c r="N1300" i="5"/>
  <c r="O1300" i="5"/>
  <c r="V1300" i="5"/>
  <c r="H1301" i="5"/>
  <c r="N1301" i="5"/>
  <c r="O1301" i="5"/>
  <c r="V1301" i="5"/>
  <c r="C1302" i="5"/>
  <c r="D1302" i="5"/>
  <c r="G1302" i="5"/>
  <c r="A1302" i="5" s="1"/>
  <c r="I1302" i="5"/>
  <c r="J1302" i="5"/>
  <c r="O1302" i="5" s="1"/>
  <c r="K1302" i="5"/>
  <c r="L1302" i="5"/>
  <c r="M1302" i="5"/>
  <c r="N1302" i="5"/>
  <c r="P1302" i="5"/>
  <c r="Q1302" i="5"/>
  <c r="R1302" i="5"/>
  <c r="S1302" i="5"/>
  <c r="T1302" i="5"/>
  <c r="U1302" i="5"/>
  <c r="V1302" i="5"/>
  <c r="G1303" i="5"/>
  <c r="A1303" i="5" s="1"/>
  <c r="H1303" i="5"/>
  <c r="N1303" i="5"/>
  <c r="O1303" i="5"/>
  <c r="P1303" i="5"/>
  <c r="S1303" i="5"/>
  <c r="V1303" i="5"/>
  <c r="H1304" i="5"/>
  <c r="N1304" i="5"/>
  <c r="O1304" i="5"/>
  <c r="V1304" i="5"/>
  <c r="H1305" i="5"/>
  <c r="N1305" i="5"/>
  <c r="O1305" i="5"/>
  <c r="V1305" i="5"/>
  <c r="H1306" i="5"/>
  <c r="N1306" i="5"/>
  <c r="O1306" i="5"/>
  <c r="V1306" i="5"/>
  <c r="H1307" i="5"/>
  <c r="N1307" i="5"/>
  <c r="O1307" i="5"/>
  <c r="V1307" i="5"/>
  <c r="H1308" i="5"/>
  <c r="N1308" i="5"/>
  <c r="O1308" i="5"/>
  <c r="V1308" i="5"/>
  <c r="H1309" i="5"/>
  <c r="N1309" i="5"/>
  <c r="O1309" i="5"/>
  <c r="V1309" i="5"/>
  <c r="H1310" i="5"/>
  <c r="N1310" i="5"/>
  <c r="O1310" i="5"/>
  <c r="V1310" i="5"/>
  <c r="H1311" i="5"/>
  <c r="N1311" i="5"/>
  <c r="O1311" i="5"/>
  <c r="V1311" i="5"/>
  <c r="H1312" i="5"/>
  <c r="N1312" i="5"/>
  <c r="O1312" i="5"/>
  <c r="V1312" i="5"/>
  <c r="C1313" i="5"/>
  <c r="D1313" i="5"/>
  <c r="G1313" i="5"/>
  <c r="A1313" i="5" s="1"/>
  <c r="N1313" i="5"/>
  <c r="Q1313" i="5"/>
  <c r="R1313" i="5"/>
  <c r="T1313" i="5"/>
  <c r="U1313" i="5"/>
  <c r="V1313" i="5"/>
  <c r="C1314" i="5"/>
  <c r="D1314" i="5"/>
  <c r="G1314" i="5"/>
  <c r="A1314" i="5" s="1"/>
  <c r="I1314" i="5"/>
  <c r="J1314" i="5"/>
  <c r="K1314" i="5"/>
  <c r="L1314" i="5"/>
  <c r="L1313" i="5" s="1"/>
  <c r="M1314" i="5"/>
  <c r="N1314" i="5"/>
  <c r="P1314" i="5"/>
  <c r="T1314" i="5"/>
  <c r="V1314" i="5" s="1"/>
  <c r="H1315" i="5"/>
  <c r="N1315" i="5"/>
  <c r="O1315" i="5"/>
  <c r="H1316" i="5"/>
  <c r="N1316" i="5"/>
  <c r="O1316" i="5"/>
  <c r="V1316" i="5"/>
  <c r="H1317" i="5"/>
  <c r="N1317" i="5"/>
  <c r="O1317" i="5"/>
  <c r="V1317" i="5"/>
  <c r="H1318" i="5"/>
  <c r="N1318" i="5"/>
  <c r="O1318" i="5"/>
  <c r="V1318" i="5"/>
  <c r="H1319" i="5"/>
  <c r="N1319" i="5"/>
  <c r="O1319" i="5"/>
  <c r="V1319" i="5"/>
  <c r="H1320" i="5"/>
  <c r="N1320" i="5"/>
  <c r="O1320" i="5"/>
  <c r="V1320" i="5"/>
  <c r="H1321" i="5"/>
  <c r="N1321" i="5"/>
  <c r="O1321" i="5"/>
  <c r="V1321" i="5"/>
  <c r="H1322" i="5"/>
  <c r="N1322" i="5"/>
  <c r="O1322" i="5"/>
  <c r="V1322" i="5"/>
  <c r="H1323" i="5"/>
  <c r="N1323" i="5"/>
  <c r="O1323" i="5"/>
  <c r="V1323" i="5"/>
  <c r="H1324" i="5"/>
  <c r="N1324" i="5"/>
  <c r="O1324" i="5"/>
  <c r="V1324" i="5"/>
  <c r="C1325" i="5"/>
  <c r="D1325" i="5"/>
  <c r="G1325" i="5"/>
  <c r="A1325" i="5" s="1"/>
  <c r="I1325" i="5"/>
  <c r="O1325" i="5" s="1"/>
  <c r="J1325" i="5"/>
  <c r="K1325" i="5"/>
  <c r="L1325" i="5"/>
  <c r="M1325" i="5"/>
  <c r="N1325" i="5"/>
  <c r="P1325" i="5"/>
  <c r="Q1325" i="5"/>
  <c r="R1325" i="5"/>
  <c r="T1325" i="5"/>
  <c r="V1326" i="5" s="1"/>
  <c r="U1325" i="5"/>
  <c r="V1325" i="5"/>
  <c r="H1326" i="5"/>
  <c r="N1326" i="5"/>
  <c r="O1326" i="5"/>
  <c r="H1327" i="5"/>
  <c r="N1327" i="5"/>
  <c r="O1327" i="5"/>
  <c r="V1327" i="5"/>
  <c r="H1328" i="5"/>
  <c r="N1328" i="5"/>
  <c r="O1328" i="5"/>
  <c r="V1328" i="5"/>
  <c r="H1329" i="5"/>
  <c r="N1329" i="5"/>
  <c r="O1329" i="5"/>
  <c r="V1329" i="5"/>
  <c r="H1330" i="5"/>
  <c r="N1330" i="5"/>
  <c r="O1330" i="5"/>
  <c r="V1330" i="5"/>
  <c r="H1331" i="5"/>
  <c r="N1331" i="5"/>
  <c r="O1331" i="5"/>
  <c r="V1331" i="5"/>
  <c r="H1332" i="5"/>
  <c r="N1332" i="5"/>
  <c r="O1332" i="5"/>
  <c r="V1332" i="5"/>
  <c r="H1333" i="5"/>
  <c r="N1333" i="5"/>
  <c r="O1333" i="5"/>
  <c r="V1333" i="5"/>
  <c r="H1334" i="5"/>
  <c r="N1334" i="5"/>
  <c r="O1334" i="5"/>
  <c r="V1334" i="5"/>
  <c r="H1335" i="5"/>
  <c r="N1335" i="5"/>
  <c r="O1335" i="5"/>
  <c r="V1335" i="5"/>
  <c r="C1336" i="5"/>
  <c r="D1336" i="5"/>
  <c r="G1336" i="5"/>
  <c r="A1336" i="5" s="1"/>
  <c r="I1336" i="5"/>
  <c r="J1336" i="5"/>
  <c r="O1336" i="5" s="1"/>
  <c r="K1336" i="5"/>
  <c r="L1336" i="5"/>
  <c r="M1336" i="5"/>
  <c r="N1336" i="5"/>
  <c r="P1336" i="5"/>
  <c r="Q1336" i="5"/>
  <c r="R1336" i="5"/>
  <c r="S1336" i="5"/>
  <c r="T1336" i="5"/>
  <c r="U1336" i="5"/>
  <c r="V1336" i="5"/>
  <c r="G1337" i="5"/>
  <c r="A1337" i="5" s="1"/>
  <c r="H1337" i="5"/>
  <c r="N1337" i="5"/>
  <c r="O1337" i="5"/>
  <c r="P1337" i="5"/>
  <c r="S1337" i="5"/>
  <c r="V1337" i="5"/>
  <c r="H1338" i="5"/>
  <c r="N1338" i="5"/>
  <c r="O1338" i="5"/>
  <c r="V1338" i="5"/>
  <c r="H1339" i="5"/>
  <c r="N1339" i="5"/>
  <c r="O1339" i="5"/>
  <c r="V1339" i="5"/>
  <c r="H1340" i="5"/>
  <c r="N1340" i="5"/>
  <c r="O1340" i="5"/>
  <c r="V1340" i="5"/>
  <c r="H1341" i="5"/>
  <c r="N1341" i="5"/>
  <c r="O1341" i="5"/>
  <c r="V1341" i="5"/>
  <c r="H1342" i="5"/>
  <c r="N1342" i="5"/>
  <c r="O1342" i="5"/>
  <c r="V1342" i="5"/>
  <c r="H1343" i="5"/>
  <c r="N1343" i="5"/>
  <c r="O1343" i="5"/>
  <c r="V1343" i="5"/>
  <c r="H1344" i="5"/>
  <c r="N1344" i="5"/>
  <c r="O1344" i="5"/>
  <c r="V1344" i="5"/>
  <c r="H1345" i="5"/>
  <c r="N1345" i="5"/>
  <c r="O1345" i="5"/>
  <c r="V1345" i="5"/>
  <c r="H1346" i="5"/>
  <c r="N1346" i="5"/>
  <c r="O1346" i="5"/>
  <c r="V1346" i="5"/>
  <c r="C1347" i="5"/>
  <c r="D1347" i="5"/>
  <c r="G1347" i="5"/>
  <c r="A1347" i="5" s="1"/>
  <c r="N1347" i="5"/>
  <c r="Q1347" i="5"/>
  <c r="R1347" i="5"/>
  <c r="T1347" i="5"/>
  <c r="U1347" i="5"/>
  <c r="V1347" i="5"/>
  <c r="C1348" i="5"/>
  <c r="D1348" i="5"/>
  <c r="G1348" i="5"/>
  <c r="A1348" i="5" s="1"/>
  <c r="N1348" i="5"/>
  <c r="R1348" i="5"/>
  <c r="T1348" i="5"/>
  <c r="U1348" i="5"/>
  <c r="V1348" i="5"/>
  <c r="C1349" i="5"/>
  <c r="D1349" i="5"/>
  <c r="G1349" i="5"/>
  <c r="A1349" i="5" s="1"/>
  <c r="I1349" i="5"/>
  <c r="I1348" i="5" s="1"/>
  <c r="J1349" i="5"/>
  <c r="K1349" i="5"/>
  <c r="L1349" i="5"/>
  <c r="M1349" i="5"/>
  <c r="M1348" i="5" s="1"/>
  <c r="N1349" i="5"/>
  <c r="P1349" i="5"/>
  <c r="Q1349" i="5"/>
  <c r="R1349" i="5"/>
  <c r="T1349" i="5"/>
  <c r="V1350" i="5" s="1"/>
  <c r="U1349" i="5"/>
  <c r="V1349" i="5"/>
  <c r="H1350" i="5"/>
  <c r="N1350" i="5"/>
  <c r="O1350" i="5"/>
  <c r="H1351" i="5"/>
  <c r="N1351" i="5"/>
  <c r="O1351" i="5"/>
  <c r="V1351" i="5"/>
  <c r="H1352" i="5"/>
  <c r="N1352" i="5"/>
  <c r="O1352" i="5"/>
  <c r="V1352" i="5"/>
  <c r="H1353" i="5"/>
  <c r="N1353" i="5"/>
  <c r="O1353" i="5"/>
  <c r="V1353" i="5"/>
  <c r="H1354" i="5"/>
  <c r="N1354" i="5"/>
  <c r="O1354" i="5"/>
  <c r="V1354" i="5"/>
  <c r="H1355" i="5"/>
  <c r="N1355" i="5"/>
  <c r="O1355" i="5"/>
  <c r="V1355" i="5"/>
  <c r="H1356" i="5"/>
  <c r="N1356" i="5"/>
  <c r="O1356" i="5"/>
  <c r="V1356" i="5"/>
  <c r="H1357" i="5"/>
  <c r="N1357" i="5"/>
  <c r="O1357" i="5"/>
  <c r="V1357" i="5"/>
  <c r="H1358" i="5"/>
  <c r="N1358" i="5"/>
  <c r="O1358" i="5"/>
  <c r="V1358" i="5"/>
  <c r="H1359" i="5"/>
  <c r="N1359" i="5"/>
  <c r="O1359" i="5"/>
  <c r="V1359" i="5"/>
  <c r="C1360" i="5"/>
  <c r="D1360" i="5"/>
  <c r="G1360" i="5"/>
  <c r="A1360" i="5" s="1"/>
  <c r="I1360" i="5"/>
  <c r="J1360" i="5"/>
  <c r="O1360" i="5" s="1"/>
  <c r="K1360" i="5"/>
  <c r="L1360" i="5"/>
  <c r="M1360" i="5"/>
  <c r="N1360" i="5"/>
  <c r="P1360" i="5"/>
  <c r="Q1360" i="5"/>
  <c r="R1360" i="5"/>
  <c r="S1360" i="5"/>
  <c r="T1360" i="5"/>
  <c r="U1360" i="5"/>
  <c r="V1360" i="5"/>
  <c r="G1361" i="5"/>
  <c r="A1361" i="5" s="1"/>
  <c r="H1361" i="5"/>
  <c r="N1361" i="5"/>
  <c r="O1361" i="5"/>
  <c r="P1361" i="5"/>
  <c r="S1361" i="5"/>
  <c r="V1361" i="5"/>
  <c r="H1362" i="5"/>
  <c r="N1362" i="5"/>
  <c r="O1362" i="5"/>
  <c r="V1362" i="5"/>
  <c r="H1363" i="5"/>
  <c r="N1363" i="5"/>
  <c r="O1363" i="5"/>
  <c r="V1363" i="5"/>
  <c r="H1364" i="5"/>
  <c r="N1364" i="5"/>
  <c r="O1364" i="5"/>
  <c r="V1364" i="5"/>
  <c r="H1365" i="5"/>
  <c r="N1365" i="5"/>
  <c r="O1365" i="5"/>
  <c r="V1365" i="5"/>
  <c r="H1366" i="5"/>
  <c r="N1366" i="5"/>
  <c r="O1366" i="5"/>
  <c r="V1366" i="5"/>
  <c r="H1367" i="5"/>
  <c r="N1367" i="5"/>
  <c r="O1367" i="5"/>
  <c r="V1367" i="5"/>
  <c r="H1368" i="5"/>
  <c r="N1368" i="5"/>
  <c r="O1368" i="5"/>
  <c r="V1368" i="5"/>
  <c r="H1369" i="5"/>
  <c r="N1369" i="5"/>
  <c r="O1369" i="5"/>
  <c r="V1369" i="5"/>
  <c r="H1370" i="5"/>
  <c r="N1370" i="5"/>
  <c r="O1370" i="5"/>
  <c r="V1370" i="5"/>
  <c r="C1371" i="5"/>
  <c r="D1371" i="5"/>
  <c r="G1371" i="5"/>
  <c r="A1371" i="5" s="1"/>
  <c r="I1371" i="5"/>
  <c r="J1371" i="5"/>
  <c r="K1371" i="5"/>
  <c r="L1371" i="5"/>
  <c r="M1371" i="5"/>
  <c r="N1371" i="5"/>
  <c r="O1371" i="5"/>
  <c r="P1371" i="5"/>
  <c r="S1371" i="5"/>
  <c r="T1371" i="5"/>
  <c r="U1371" i="5" s="1"/>
  <c r="G1372" i="5"/>
  <c r="A1372" i="5" s="1"/>
  <c r="H1372" i="5"/>
  <c r="N1372" i="5"/>
  <c r="O1372" i="5"/>
  <c r="P1372" i="5"/>
  <c r="V1372" i="5"/>
  <c r="H1373" i="5"/>
  <c r="N1373" i="5"/>
  <c r="O1373" i="5"/>
  <c r="V1373" i="5"/>
  <c r="H1374" i="5"/>
  <c r="N1374" i="5"/>
  <c r="O1374" i="5"/>
  <c r="V1374" i="5"/>
  <c r="H1375" i="5"/>
  <c r="N1375" i="5"/>
  <c r="O1375" i="5"/>
  <c r="V1375" i="5"/>
  <c r="H1376" i="5"/>
  <c r="N1376" i="5"/>
  <c r="O1376" i="5"/>
  <c r="V1376" i="5"/>
  <c r="H1377" i="5"/>
  <c r="N1377" i="5"/>
  <c r="O1377" i="5"/>
  <c r="V1377" i="5"/>
  <c r="H1378" i="5"/>
  <c r="N1378" i="5"/>
  <c r="O1378" i="5"/>
  <c r="V1378" i="5"/>
  <c r="H1379" i="5"/>
  <c r="N1379" i="5"/>
  <c r="O1379" i="5"/>
  <c r="V1379" i="5"/>
  <c r="H1380" i="5"/>
  <c r="N1380" i="5"/>
  <c r="O1380" i="5"/>
  <c r="V1380" i="5"/>
  <c r="H1381" i="5"/>
  <c r="N1381" i="5"/>
  <c r="O1381" i="5"/>
  <c r="V1381" i="5"/>
  <c r="C1382" i="5"/>
  <c r="D1382" i="5"/>
  <c r="G1382" i="5"/>
  <c r="N1382" i="5"/>
  <c r="R1382" i="5"/>
  <c r="T1382" i="5"/>
  <c r="U1382" i="5"/>
  <c r="V1382" i="5"/>
  <c r="C1383" i="5"/>
  <c r="D1383" i="5"/>
  <c r="G1383" i="5"/>
  <c r="A1383" i="5" s="1"/>
  <c r="I1383" i="5"/>
  <c r="J1383" i="5"/>
  <c r="K1383" i="5"/>
  <c r="L1383" i="5"/>
  <c r="M1383" i="5"/>
  <c r="M1382" i="5" s="1"/>
  <c r="N1383" i="5"/>
  <c r="P1383" i="5"/>
  <c r="Q1383" i="5"/>
  <c r="R1383" i="5"/>
  <c r="T1383" i="5"/>
  <c r="V1384" i="5" s="1"/>
  <c r="U1383" i="5"/>
  <c r="V1383" i="5"/>
  <c r="H1384" i="5"/>
  <c r="N1384" i="5"/>
  <c r="O1384" i="5"/>
  <c r="H1385" i="5"/>
  <c r="N1385" i="5"/>
  <c r="O1385" i="5"/>
  <c r="V1385" i="5"/>
  <c r="H1386" i="5"/>
  <c r="N1386" i="5"/>
  <c r="O1386" i="5"/>
  <c r="V1386" i="5"/>
  <c r="H1387" i="5"/>
  <c r="N1387" i="5"/>
  <c r="O1387" i="5"/>
  <c r="V1387" i="5"/>
  <c r="H1388" i="5"/>
  <c r="N1388" i="5"/>
  <c r="O1388" i="5"/>
  <c r="V1388" i="5"/>
  <c r="H1389" i="5"/>
  <c r="N1389" i="5"/>
  <c r="O1389" i="5"/>
  <c r="V1389" i="5"/>
  <c r="H1390" i="5"/>
  <c r="N1390" i="5"/>
  <c r="O1390" i="5"/>
  <c r="V1390" i="5"/>
  <c r="H1391" i="5"/>
  <c r="N1391" i="5"/>
  <c r="O1391" i="5"/>
  <c r="V1391" i="5"/>
  <c r="H1392" i="5"/>
  <c r="N1392" i="5"/>
  <c r="O1392" i="5"/>
  <c r="V1392" i="5"/>
  <c r="H1393" i="5"/>
  <c r="N1393" i="5"/>
  <c r="O1393" i="5"/>
  <c r="V1393" i="5"/>
  <c r="C1394" i="5"/>
  <c r="D1394" i="5"/>
  <c r="G1394" i="5"/>
  <c r="A1394" i="5" s="1"/>
  <c r="I1394" i="5"/>
  <c r="J1394" i="5"/>
  <c r="O1394" i="5" s="1"/>
  <c r="K1394" i="5"/>
  <c r="L1394" i="5"/>
  <c r="M1394" i="5"/>
  <c r="N1394" i="5"/>
  <c r="P1394" i="5"/>
  <c r="Q1394" i="5"/>
  <c r="R1394" i="5"/>
  <c r="S1394" i="5"/>
  <c r="T1394" i="5"/>
  <c r="U1394" i="5"/>
  <c r="V1394" i="5"/>
  <c r="G1395" i="5"/>
  <c r="A1395" i="5" s="1"/>
  <c r="H1395" i="5"/>
  <c r="N1395" i="5"/>
  <c r="O1395" i="5"/>
  <c r="P1395" i="5"/>
  <c r="S1395" i="5"/>
  <c r="V1395" i="5"/>
  <c r="H1396" i="5"/>
  <c r="N1396" i="5"/>
  <c r="O1396" i="5"/>
  <c r="V1396" i="5"/>
  <c r="H1397" i="5"/>
  <c r="N1397" i="5"/>
  <c r="O1397" i="5"/>
  <c r="V1397" i="5"/>
  <c r="H1398" i="5"/>
  <c r="N1398" i="5"/>
  <c r="O1398" i="5"/>
  <c r="V1398" i="5"/>
  <c r="H1399" i="5"/>
  <c r="N1399" i="5"/>
  <c r="O1399" i="5"/>
  <c r="V1399" i="5"/>
  <c r="H1400" i="5"/>
  <c r="N1400" i="5"/>
  <c r="O1400" i="5"/>
  <c r="V1400" i="5"/>
  <c r="H1401" i="5"/>
  <c r="N1401" i="5"/>
  <c r="O1401" i="5"/>
  <c r="V1401" i="5"/>
  <c r="H1402" i="5"/>
  <c r="N1402" i="5"/>
  <c r="O1402" i="5"/>
  <c r="V1402" i="5"/>
  <c r="H1403" i="5"/>
  <c r="N1403" i="5"/>
  <c r="O1403" i="5"/>
  <c r="V1403" i="5"/>
  <c r="H1404" i="5"/>
  <c r="N1404" i="5"/>
  <c r="O1404" i="5"/>
  <c r="V1404" i="5"/>
  <c r="C1405" i="5"/>
  <c r="D1405" i="5"/>
  <c r="G1405" i="5"/>
  <c r="I1405" i="5"/>
  <c r="J1405" i="5"/>
  <c r="K1405" i="5"/>
  <c r="L1405" i="5"/>
  <c r="M1405" i="5"/>
  <c r="N1405" i="5"/>
  <c r="O1405" i="5"/>
  <c r="P1405" i="5"/>
  <c r="S1405" i="5"/>
  <c r="T1405" i="5"/>
  <c r="G1406" i="5"/>
  <c r="H1406" i="5"/>
  <c r="N1406" i="5"/>
  <c r="O1406" i="5"/>
  <c r="P1406" i="5"/>
  <c r="Q1406" i="5"/>
  <c r="V1406" i="5"/>
  <c r="G1407" i="5"/>
  <c r="H1407" i="5"/>
  <c r="N1407" i="5"/>
  <c r="O1407" i="5"/>
  <c r="P1407" i="5"/>
  <c r="S1407" i="5"/>
  <c r="V1407" i="5"/>
  <c r="H1408" i="5"/>
  <c r="N1408" i="5"/>
  <c r="O1408" i="5"/>
  <c r="V1408" i="5"/>
  <c r="H1409" i="5"/>
  <c r="N1409" i="5"/>
  <c r="O1409" i="5"/>
  <c r="V1409" i="5"/>
  <c r="H1410" i="5"/>
  <c r="N1410" i="5"/>
  <c r="O1410" i="5"/>
  <c r="V1410" i="5"/>
  <c r="H1411" i="5"/>
  <c r="N1411" i="5"/>
  <c r="O1411" i="5"/>
  <c r="V1411" i="5"/>
  <c r="H1412" i="5"/>
  <c r="N1412" i="5"/>
  <c r="O1412" i="5"/>
  <c r="V1412" i="5"/>
  <c r="H1413" i="5"/>
  <c r="N1413" i="5"/>
  <c r="O1413" i="5"/>
  <c r="V1413" i="5"/>
  <c r="H1414" i="5"/>
  <c r="N1414" i="5"/>
  <c r="O1414" i="5"/>
  <c r="V1414" i="5"/>
  <c r="H1415" i="5"/>
  <c r="N1415" i="5"/>
  <c r="O1415" i="5"/>
  <c r="V1415" i="5"/>
  <c r="C1416" i="5"/>
  <c r="D1416" i="5"/>
  <c r="G1416" i="5"/>
  <c r="R1416" i="5" s="1"/>
  <c r="N1416" i="5"/>
  <c r="T1416" i="5"/>
  <c r="U1416" i="5"/>
  <c r="V1416" i="5"/>
  <c r="C1417" i="5"/>
  <c r="D1417" i="5"/>
  <c r="G1417" i="5"/>
  <c r="A1417" i="5" s="1"/>
  <c r="N1417" i="5"/>
  <c r="P1417" i="5"/>
  <c r="R1417" i="5"/>
  <c r="S1417" i="5"/>
  <c r="T1417" i="5"/>
  <c r="C1418" i="5"/>
  <c r="D1418" i="5"/>
  <c r="G1418" i="5"/>
  <c r="A1418" i="5" s="1"/>
  <c r="I1418" i="5"/>
  <c r="J1418" i="5"/>
  <c r="J1417" i="5" s="1"/>
  <c r="K1418" i="5"/>
  <c r="K1417" i="5" s="1"/>
  <c r="L1418" i="5"/>
  <c r="M1418" i="5"/>
  <c r="N1418" i="5"/>
  <c r="P1418" i="5"/>
  <c r="Q1418" i="5"/>
  <c r="R1418" i="5"/>
  <c r="S1418" i="5"/>
  <c r="T1418" i="5"/>
  <c r="U1418" i="5"/>
  <c r="V1418" i="5"/>
  <c r="G1419" i="5"/>
  <c r="S1419" i="5" s="1"/>
  <c r="H1419" i="5"/>
  <c r="N1419" i="5"/>
  <c r="O1419" i="5"/>
  <c r="P1419" i="5"/>
  <c r="V1419" i="5"/>
  <c r="H1420" i="5"/>
  <c r="N1420" i="5"/>
  <c r="O1420" i="5"/>
  <c r="V1420" i="5"/>
  <c r="H1421" i="5"/>
  <c r="N1421" i="5"/>
  <c r="O1421" i="5"/>
  <c r="V1421" i="5"/>
  <c r="H1422" i="5"/>
  <c r="N1422" i="5"/>
  <c r="O1422" i="5"/>
  <c r="V1422" i="5"/>
  <c r="H1423" i="5"/>
  <c r="N1423" i="5"/>
  <c r="O1423" i="5"/>
  <c r="V1423" i="5"/>
  <c r="H1424" i="5"/>
  <c r="N1424" i="5"/>
  <c r="O1424" i="5"/>
  <c r="V1424" i="5"/>
  <c r="H1425" i="5"/>
  <c r="N1425" i="5"/>
  <c r="O1425" i="5"/>
  <c r="V1425" i="5"/>
  <c r="H1426" i="5"/>
  <c r="N1426" i="5"/>
  <c r="O1426" i="5"/>
  <c r="V1426" i="5"/>
  <c r="H1427" i="5"/>
  <c r="N1427" i="5"/>
  <c r="O1427" i="5"/>
  <c r="V1427" i="5"/>
  <c r="H1428" i="5"/>
  <c r="N1428" i="5"/>
  <c r="O1428" i="5"/>
  <c r="V1428" i="5"/>
  <c r="C1429" i="5"/>
  <c r="D1429" i="5"/>
  <c r="G1429" i="5"/>
  <c r="S1429" i="5" s="1"/>
  <c r="I1429" i="5"/>
  <c r="J1429" i="5"/>
  <c r="K1429" i="5"/>
  <c r="L1429" i="5"/>
  <c r="O1429" i="5" s="1"/>
  <c r="M1429" i="5"/>
  <c r="N1429" i="5"/>
  <c r="P1429" i="5"/>
  <c r="T1429" i="5"/>
  <c r="H1430" i="5"/>
  <c r="N1430" i="5"/>
  <c r="O1430" i="5"/>
  <c r="V1430" i="5"/>
  <c r="H1431" i="5"/>
  <c r="N1431" i="5"/>
  <c r="O1431" i="5"/>
  <c r="V1431" i="5"/>
  <c r="H1432" i="5"/>
  <c r="N1432" i="5"/>
  <c r="O1432" i="5"/>
  <c r="V1432" i="5"/>
  <c r="H1433" i="5"/>
  <c r="N1433" i="5"/>
  <c r="O1433" i="5"/>
  <c r="V1433" i="5"/>
  <c r="H1434" i="5"/>
  <c r="N1434" i="5"/>
  <c r="O1434" i="5"/>
  <c r="V1434" i="5"/>
  <c r="H1435" i="5"/>
  <c r="N1435" i="5"/>
  <c r="O1435" i="5"/>
  <c r="V1435" i="5"/>
  <c r="H1436" i="5"/>
  <c r="N1436" i="5"/>
  <c r="O1436" i="5"/>
  <c r="V1436" i="5"/>
  <c r="H1437" i="5"/>
  <c r="N1437" i="5"/>
  <c r="O1437" i="5"/>
  <c r="V1437" i="5"/>
  <c r="H1438" i="5"/>
  <c r="N1438" i="5"/>
  <c r="O1438" i="5"/>
  <c r="V1438" i="5"/>
  <c r="H1439" i="5"/>
  <c r="N1439" i="5"/>
  <c r="O1439" i="5"/>
  <c r="V1439" i="5"/>
  <c r="C1440" i="5"/>
  <c r="D1440" i="5"/>
  <c r="G1440" i="5"/>
  <c r="I1440" i="5"/>
  <c r="J1440" i="5"/>
  <c r="K1440" i="5"/>
  <c r="L1440" i="5"/>
  <c r="M1440" i="5"/>
  <c r="N1440" i="5"/>
  <c r="P1440" i="5"/>
  <c r="Q1440" i="5"/>
  <c r="T1440" i="5"/>
  <c r="U1440" i="5" s="1"/>
  <c r="H1441" i="5"/>
  <c r="N1441" i="5"/>
  <c r="O1441" i="5"/>
  <c r="H1442" i="5"/>
  <c r="N1442" i="5"/>
  <c r="O1442" i="5"/>
  <c r="V1442" i="5"/>
  <c r="H1443" i="5"/>
  <c r="N1443" i="5"/>
  <c r="O1443" i="5"/>
  <c r="V1443" i="5"/>
  <c r="H1444" i="5"/>
  <c r="N1444" i="5"/>
  <c r="O1444" i="5"/>
  <c r="V1444" i="5"/>
  <c r="H1445" i="5"/>
  <c r="N1445" i="5"/>
  <c r="O1445" i="5"/>
  <c r="V1445" i="5"/>
  <c r="H1446" i="5"/>
  <c r="N1446" i="5"/>
  <c r="O1446" i="5"/>
  <c r="V1446" i="5"/>
  <c r="H1447" i="5"/>
  <c r="N1447" i="5"/>
  <c r="O1447" i="5"/>
  <c r="V1447" i="5"/>
  <c r="H1448" i="5"/>
  <c r="N1448" i="5"/>
  <c r="O1448" i="5"/>
  <c r="V1448" i="5"/>
  <c r="H1449" i="5"/>
  <c r="N1449" i="5"/>
  <c r="O1449" i="5"/>
  <c r="V1449" i="5"/>
  <c r="H1450" i="5"/>
  <c r="N1450" i="5"/>
  <c r="O1450" i="5"/>
  <c r="V1450" i="5"/>
  <c r="C1451" i="5"/>
  <c r="D1451" i="5"/>
  <c r="G1451" i="5"/>
  <c r="A1451" i="5" s="1"/>
  <c r="N1451" i="5"/>
  <c r="P1451" i="5"/>
  <c r="R1451" i="5"/>
  <c r="S1451" i="5"/>
  <c r="T1451" i="5"/>
  <c r="C1452" i="5"/>
  <c r="D1452" i="5"/>
  <c r="G1452" i="5"/>
  <c r="A1452" i="5" s="1"/>
  <c r="I1452" i="5"/>
  <c r="J1452" i="5"/>
  <c r="J1451" i="5" s="1"/>
  <c r="K1452" i="5"/>
  <c r="L1452" i="5"/>
  <c r="M1452" i="5"/>
  <c r="N1452" i="5"/>
  <c r="P1452" i="5"/>
  <c r="Q1452" i="5"/>
  <c r="R1452" i="5"/>
  <c r="S1452" i="5"/>
  <c r="T1452" i="5"/>
  <c r="U1452" i="5"/>
  <c r="V1452" i="5"/>
  <c r="G1453" i="5"/>
  <c r="H1453" i="5"/>
  <c r="N1453" i="5"/>
  <c r="O1453" i="5"/>
  <c r="P1453" i="5"/>
  <c r="S1453" i="5"/>
  <c r="V1453" i="5"/>
  <c r="H1454" i="5"/>
  <c r="N1454" i="5"/>
  <c r="O1454" i="5"/>
  <c r="V1454" i="5"/>
  <c r="H1455" i="5"/>
  <c r="N1455" i="5"/>
  <c r="O1455" i="5"/>
  <c r="V1455" i="5"/>
  <c r="H1456" i="5"/>
  <c r="N1456" i="5"/>
  <c r="O1456" i="5"/>
  <c r="V1456" i="5"/>
  <c r="H1457" i="5"/>
  <c r="N1457" i="5"/>
  <c r="O1457" i="5"/>
  <c r="V1457" i="5"/>
  <c r="H1458" i="5"/>
  <c r="N1458" i="5"/>
  <c r="O1458" i="5"/>
  <c r="V1458" i="5"/>
  <c r="H1459" i="5"/>
  <c r="N1459" i="5"/>
  <c r="O1459" i="5"/>
  <c r="V1459" i="5"/>
  <c r="H1460" i="5"/>
  <c r="N1460" i="5"/>
  <c r="O1460" i="5"/>
  <c r="V1460" i="5"/>
  <c r="H1461" i="5"/>
  <c r="N1461" i="5"/>
  <c r="O1461" i="5"/>
  <c r="V1461" i="5"/>
  <c r="H1462" i="5"/>
  <c r="N1462" i="5"/>
  <c r="O1462" i="5"/>
  <c r="V1462" i="5"/>
  <c r="C1463" i="5"/>
  <c r="D1463" i="5"/>
  <c r="G1463" i="5"/>
  <c r="S1463" i="5" s="1"/>
  <c r="I1463" i="5"/>
  <c r="J1463" i="5"/>
  <c r="K1463" i="5"/>
  <c r="L1463" i="5"/>
  <c r="O1463" i="5" s="1"/>
  <c r="M1463" i="5"/>
  <c r="N1463" i="5"/>
  <c r="P1463" i="5"/>
  <c r="T1463" i="5"/>
  <c r="V1464" i="5" s="1"/>
  <c r="H1464" i="5"/>
  <c r="N1464" i="5"/>
  <c r="O1464" i="5"/>
  <c r="H1465" i="5"/>
  <c r="N1465" i="5"/>
  <c r="O1465" i="5"/>
  <c r="V1465" i="5"/>
  <c r="H1466" i="5"/>
  <c r="N1466" i="5"/>
  <c r="O1466" i="5"/>
  <c r="V1466" i="5"/>
  <c r="H1467" i="5"/>
  <c r="N1467" i="5"/>
  <c r="O1467" i="5"/>
  <c r="V1467" i="5"/>
  <c r="H1468" i="5"/>
  <c r="N1468" i="5"/>
  <c r="O1468" i="5"/>
  <c r="V1468" i="5"/>
  <c r="H1469" i="5"/>
  <c r="N1469" i="5"/>
  <c r="O1469" i="5"/>
  <c r="V1469" i="5"/>
  <c r="H1470" i="5"/>
  <c r="N1470" i="5"/>
  <c r="O1470" i="5"/>
  <c r="V1470" i="5"/>
  <c r="H1471" i="5"/>
  <c r="N1471" i="5"/>
  <c r="O1471" i="5"/>
  <c r="V1471" i="5"/>
  <c r="H1472" i="5"/>
  <c r="N1472" i="5"/>
  <c r="O1472" i="5"/>
  <c r="V1472" i="5"/>
  <c r="H1473" i="5"/>
  <c r="N1473" i="5"/>
  <c r="O1473" i="5"/>
  <c r="V1473" i="5"/>
  <c r="C1474" i="5"/>
  <c r="D1474" i="5"/>
  <c r="G1474" i="5"/>
  <c r="I1474" i="5"/>
  <c r="J1474" i="5"/>
  <c r="K1474" i="5"/>
  <c r="L1474" i="5"/>
  <c r="M1474" i="5"/>
  <c r="N1474" i="5"/>
  <c r="P1474" i="5"/>
  <c r="Q1474" i="5"/>
  <c r="T1474" i="5"/>
  <c r="U1474" i="5" s="1"/>
  <c r="H1475" i="5"/>
  <c r="N1475" i="5"/>
  <c r="O1475" i="5"/>
  <c r="H1476" i="5"/>
  <c r="N1476" i="5"/>
  <c r="O1476" i="5"/>
  <c r="V1476" i="5"/>
  <c r="H1477" i="5"/>
  <c r="N1477" i="5"/>
  <c r="O1477" i="5"/>
  <c r="V1477" i="5"/>
  <c r="H1478" i="5"/>
  <c r="N1478" i="5"/>
  <c r="O1478" i="5"/>
  <c r="V1478" i="5"/>
  <c r="H1479" i="5"/>
  <c r="N1479" i="5"/>
  <c r="O1479" i="5"/>
  <c r="V1479" i="5"/>
  <c r="H1480" i="5"/>
  <c r="N1480" i="5"/>
  <c r="O1480" i="5"/>
  <c r="V1480" i="5"/>
  <c r="H1481" i="5"/>
  <c r="N1481" i="5"/>
  <c r="O1481" i="5"/>
  <c r="V1481" i="5"/>
  <c r="H1482" i="5"/>
  <c r="N1482" i="5"/>
  <c r="O1482" i="5"/>
  <c r="V1482" i="5"/>
  <c r="H1483" i="5"/>
  <c r="N1483" i="5"/>
  <c r="O1483" i="5"/>
  <c r="V1483" i="5"/>
  <c r="H1484" i="5"/>
  <c r="N1484" i="5"/>
  <c r="O1484" i="5"/>
  <c r="V1484" i="5"/>
  <c r="C1485" i="5"/>
  <c r="D1485" i="5"/>
  <c r="G1485" i="5"/>
  <c r="A1485" i="5" s="1"/>
  <c r="N1485" i="5"/>
  <c r="P1485" i="5"/>
  <c r="R1485" i="5"/>
  <c r="S1485" i="5"/>
  <c r="T1485" i="5"/>
  <c r="C1486" i="5"/>
  <c r="D1486" i="5"/>
  <c r="G1486" i="5"/>
  <c r="A1486" i="5" s="1"/>
  <c r="I1486" i="5"/>
  <c r="J1486" i="5"/>
  <c r="J1485" i="5" s="1"/>
  <c r="K1486" i="5"/>
  <c r="K1485" i="5" s="1"/>
  <c r="L1486" i="5"/>
  <c r="M1486" i="5"/>
  <c r="N1486" i="5"/>
  <c r="P1486" i="5"/>
  <c r="Q1486" i="5"/>
  <c r="R1486" i="5"/>
  <c r="S1486" i="5"/>
  <c r="T1486" i="5"/>
  <c r="U1486" i="5"/>
  <c r="V1486" i="5"/>
  <c r="G1487" i="5"/>
  <c r="H1487" i="5"/>
  <c r="N1487" i="5"/>
  <c r="O1487" i="5"/>
  <c r="P1487" i="5"/>
  <c r="S1487" i="5"/>
  <c r="V1487" i="5"/>
  <c r="H1488" i="5"/>
  <c r="N1488" i="5"/>
  <c r="O1488" i="5"/>
  <c r="V1488" i="5"/>
  <c r="H1489" i="5"/>
  <c r="N1489" i="5"/>
  <c r="O1489" i="5"/>
  <c r="V1489" i="5"/>
  <c r="H1490" i="5"/>
  <c r="N1490" i="5"/>
  <c r="O1490" i="5"/>
  <c r="V1490" i="5"/>
  <c r="H1491" i="5"/>
  <c r="N1491" i="5"/>
  <c r="O1491" i="5"/>
  <c r="V1491" i="5"/>
  <c r="H1492" i="5"/>
  <c r="N1492" i="5"/>
  <c r="O1492" i="5"/>
  <c r="V1492" i="5"/>
  <c r="H1493" i="5"/>
  <c r="N1493" i="5"/>
  <c r="O1493" i="5"/>
  <c r="V1493" i="5"/>
  <c r="H1494" i="5"/>
  <c r="N1494" i="5"/>
  <c r="O1494" i="5"/>
  <c r="V1494" i="5"/>
  <c r="H1495" i="5"/>
  <c r="N1495" i="5"/>
  <c r="O1495" i="5"/>
  <c r="V1495" i="5"/>
  <c r="H1496" i="5"/>
  <c r="N1496" i="5"/>
  <c r="O1496" i="5"/>
  <c r="V1496" i="5"/>
  <c r="C1497" i="5"/>
  <c r="D1497" i="5"/>
  <c r="G1497" i="5"/>
  <c r="S1497" i="5" s="1"/>
  <c r="I1497" i="5"/>
  <c r="J1497" i="5"/>
  <c r="K1497" i="5"/>
  <c r="L1497" i="5"/>
  <c r="O1497" i="5" s="1"/>
  <c r="M1497" i="5"/>
  <c r="N1497" i="5"/>
  <c r="P1497" i="5"/>
  <c r="T1497" i="5"/>
  <c r="H1498" i="5"/>
  <c r="N1498" i="5"/>
  <c r="O1498" i="5"/>
  <c r="H1499" i="5"/>
  <c r="N1499" i="5"/>
  <c r="O1499" i="5"/>
  <c r="V1499" i="5"/>
  <c r="H1500" i="5"/>
  <c r="N1500" i="5"/>
  <c r="O1500" i="5"/>
  <c r="V1500" i="5"/>
  <c r="H1501" i="5"/>
  <c r="N1501" i="5"/>
  <c r="O1501" i="5"/>
  <c r="V1501" i="5"/>
  <c r="H1502" i="5"/>
  <c r="N1502" i="5"/>
  <c r="O1502" i="5"/>
  <c r="V1502" i="5"/>
  <c r="H1503" i="5"/>
  <c r="N1503" i="5"/>
  <c r="O1503" i="5"/>
  <c r="V1503" i="5"/>
  <c r="H1504" i="5"/>
  <c r="N1504" i="5"/>
  <c r="O1504" i="5"/>
  <c r="V1504" i="5"/>
  <c r="H1505" i="5"/>
  <c r="N1505" i="5"/>
  <c r="O1505" i="5"/>
  <c r="V1505" i="5"/>
  <c r="H1506" i="5"/>
  <c r="N1506" i="5"/>
  <c r="O1506" i="5"/>
  <c r="V1506" i="5"/>
  <c r="H1507" i="5"/>
  <c r="N1507" i="5"/>
  <c r="O1507" i="5"/>
  <c r="V1507" i="5"/>
  <c r="C1508" i="5"/>
  <c r="D1508" i="5"/>
  <c r="G1508" i="5"/>
  <c r="I1508" i="5"/>
  <c r="J1508" i="5"/>
  <c r="K1508" i="5"/>
  <c r="L1508" i="5"/>
  <c r="M1508" i="5"/>
  <c r="N1508" i="5"/>
  <c r="P1508" i="5"/>
  <c r="Q1508" i="5"/>
  <c r="T1508" i="5"/>
  <c r="U1508" i="5" s="1"/>
  <c r="H1509" i="5"/>
  <c r="N1509" i="5"/>
  <c r="O1509" i="5"/>
  <c r="H1510" i="5"/>
  <c r="N1510" i="5"/>
  <c r="O1510" i="5"/>
  <c r="V1510" i="5"/>
  <c r="H1511" i="5"/>
  <c r="N1511" i="5"/>
  <c r="O1511" i="5"/>
  <c r="V1511" i="5"/>
  <c r="H1512" i="5"/>
  <c r="N1512" i="5"/>
  <c r="O1512" i="5"/>
  <c r="V1512" i="5"/>
  <c r="H1513" i="5"/>
  <c r="N1513" i="5"/>
  <c r="O1513" i="5"/>
  <c r="V1513" i="5"/>
  <c r="H1514" i="5"/>
  <c r="N1514" i="5"/>
  <c r="O1514" i="5"/>
  <c r="V1514" i="5"/>
  <c r="H1515" i="5"/>
  <c r="N1515" i="5"/>
  <c r="O1515" i="5"/>
  <c r="V1515" i="5"/>
  <c r="H1516" i="5"/>
  <c r="N1516" i="5"/>
  <c r="O1516" i="5"/>
  <c r="V1516" i="5"/>
  <c r="H1517" i="5"/>
  <c r="N1517" i="5"/>
  <c r="O1517" i="5"/>
  <c r="V1517" i="5"/>
  <c r="H1518" i="5"/>
  <c r="N1518" i="5"/>
  <c r="O1518" i="5"/>
  <c r="V1518" i="5"/>
  <c r="C1519" i="5"/>
  <c r="D1519" i="5"/>
  <c r="G1519" i="5"/>
  <c r="A1519" i="5" s="1"/>
  <c r="N1519" i="5"/>
  <c r="P1519" i="5"/>
  <c r="R1519" i="5"/>
  <c r="S1519" i="5"/>
  <c r="T1519" i="5"/>
  <c r="U1519" i="5" s="1"/>
  <c r="V1519" i="5"/>
  <c r="C1520" i="5"/>
  <c r="D1520" i="5"/>
  <c r="G1520" i="5"/>
  <c r="A1520" i="5" s="1"/>
  <c r="I1520" i="5"/>
  <c r="I1519" i="5" s="1"/>
  <c r="J1520" i="5"/>
  <c r="K1520" i="5"/>
  <c r="L1520" i="5"/>
  <c r="M1520" i="5"/>
  <c r="M1519" i="5" s="1"/>
  <c r="N1520" i="5"/>
  <c r="O1520" i="5"/>
  <c r="P1520" i="5"/>
  <c r="Q1520" i="5"/>
  <c r="R1520" i="5"/>
  <c r="S1520" i="5"/>
  <c r="T1520" i="5"/>
  <c r="U1520" i="5"/>
  <c r="V1520" i="5"/>
  <c r="G1521" i="5"/>
  <c r="R1521" i="5" s="1"/>
  <c r="H1521" i="5"/>
  <c r="N1521" i="5"/>
  <c r="O1521" i="5"/>
  <c r="P1521" i="5"/>
  <c r="V1521" i="5"/>
  <c r="H1522" i="5"/>
  <c r="N1522" i="5"/>
  <c r="O1522" i="5"/>
  <c r="V1522" i="5"/>
  <c r="H1523" i="5"/>
  <c r="N1523" i="5"/>
  <c r="O1523" i="5"/>
  <c r="V1523" i="5"/>
  <c r="H1524" i="5"/>
  <c r="N1524" i="5"/>
  <c r="O1524" i="5"/>
  <c r="V1524" i="5"/>
  <c r="H1525" i="5"/>
  <c r="N1525" i="5"/>
  <c r="O1525" i="5"/>
  <c r="V1525" i="5"/>
  <c r="H1526" i="5"/>
  <c r="N1526" i="5"/>
  <c r="O1526" i="5"/>
  <c r="V1526" i="5"/>
  <c r="H1527" i="5"/>
  <c r="N1527" i="5"/>
  <c r="O1527" i="5"/>
  <c r="V1527" i="5"/>
  <c r="H1528" i="5"/>
  <c r="N1528" i="5"/>
  <c r="O1528" i="5"/>
  <c r="V1528" i="5"/>
  <c r="H1529" i="5"/>
  <c r="N1529" i="5"/>
  <c r="O1529" i="5"/>
  <c r="V1529" i="5"/>
  <c r="H1530" i="5"/>
  <c r="N1530" i="5"/>
  <c r="O1530" i="5"/>
  <c r="V1530" i="5"/>
  <c r="C1531" i="5"/>
  <c r="D1531" i="5"/>
  <c r="G1531" i="5"/>
  <c r="I1531" i="5"/>
  <c r="J1531" i="5"/>
  <c r="K1531" i="5"/>
  <c r="L1531" i="5"/>
  <c r="M1531" i="5"/>
  <c r="N1531" i="5"/>
  <c r="O1531" i="5"/>
  <c r="P1531" i="5"/>
  <c r="R1531" i="5"/>
  <c r="T1531" i="5"/>
  <c r="U1531" i="5" s="1"/>
  <c r="G1532" i="5"/>
  <c r="Q1532" i="5" s="1"/>
  <c r="H1532" i="5"/>
  <c r="N1532" i="5"/>
  <c r="O1532" i="5"/>
  <c r="P1532" i="5"/>
  <c r="G1533" i="5"/>
  <c r="R1533" i="5" s="1"/>
  <c r="H1533" i="5"/>
  <c r="N1533" i="5"/>
  <c r="O1533" i="5"/>
  <c r="P1533" i="5"/>
  <c r="V1533" i="5"/>
  <c r="H1534" i="5"/>
  <c r="N1534" i="5"/>
  <c r="O1534" i="5"/>
  <c r="V1534" i="5"/>
  <c r="H1535" i="5"/>
  <c r="N1535" i="5"/>
  <c r="O1535" i="5"/>
  <c r="V1535" i="5"/>
  <c r="H1536" i="5"/>
  <c r="N1536" i="5"/>
  <c r="O1536" i="5"/>
  <c r="V1536" i="5"/>
  <c r="H1537" i="5"/>
  <c r="N1537" i="5"/>
  <c r="O1537" i="5"/>
  <c r="V1537" i="5"/>
  <c r="H1538" i="5"/>
  <c r="N1538" i="5"/>
  <c r="O1538" i="5"/>
  <c r="V1538" i="5"/>
  <c r="H1539" i="5"/>
  <c r="N1539" i="5"/>
  <c r="O1539" i="5"/>
  <c r="V1539" i="5"/>
  <c r="H1540" i="5"/>
  <c r="N1540" i="5"/>
  <c r="O1540" i="5"/>
  <c r="V1540" i="5"/>
  <c r="H1541" i="5"/>
  <c r="N1541" i="5"/>
  <c r="O1541" i="5"/>
  <c r="V1541" i="5"/>
  <c r="C1542" i="5"/>
  <c r="D1542" i="5"/>
  <c r="G1542" i="5"/>
  <c r="Q1542" i="5" s="1"/>
  <c r="I1542" i="5"/>
  <c r="J1542" i="5"/>
  <c r="K1542" i="5"/>
  <c r="L1542" i="5"/>
  <c r="O1542" i="5" s="1"/>
  <c r="M1542" i="5"/>
  <c r="N1542" i="5"/>
  <c r="P1542" i="5"/>
  <c r="T1542" i="5"/>
  <c r="V1542" i="5" s="1"/>
  <c r="U1542" i="5"/>
  <c r="H1543" i="5"/>
  <c r="N1543" i="5"/>
  <c r="O1543" i="5"/>
  <c r="V1543" i="5"/>
  <c r="H1544" i="5"/>
  <c r="N1544" i="5"/>
  <c r="O1544" i="5"/>
  <c r="V1544" i="5"/>
  <c r="H1545" i="5"/>
  <c r="N1545" i="5"/>
  <c r="O1545" i="5"/>
  <c r="V1545" i="5"/>
  <c r="H1546" i="5"/>
  <c r="N1546" i="5"/>
  <c r="O1546" i="5"/>
  <c r="V1546" i="5"/>
  <c r="H1547" i="5"/>
  <c r="N1547" i="5"/>
  <c r="O1547" i="5"/>
  <c r="V1547" i="5"/>
  <c r="H1548" i="5"/>
  <c r="N1548" i="5"/>
  <c r="O1548" i="5"/>
  <c r="V1548" i="5"/>
  <c r="H1549" i="5"/>
  <c r="N1549" i="5"/>
  <c r="O1549" i="5"/>
  <c r="V1549" i="5"/>
  <c r="H1550" i="5"/>
  <c r="N1550" i="5"/>
  <c r="O1550" i="5"/>
  <c r="V1550" i="5"/>
  <c r="H1551" i="5"/>
  <c r="N1551" i="5"/>
  <c r="O1551" i="5"/>
  <c r="V1551" i="5"/>
  <c r="H1552" i="5"/>
  <c r="N1552" i="5"/>
  <c r="O1552" i="5"/>
  <c r="V1552" i="5"/>
  <c r="C1553" i="5"/>
  <c r="D1553" i="5"/>
  <c r="G1553" i="5"/>
  <c r="N1553" i="5"/>
  <c r="P1553" i="5"/>
  <c r="R1553" i="5"/>
  <c r="S1553" i="5"/>
  <c r="T1553" i="5"/>
  <c r="U1553" i="5" s="1"/>
  <c r="C1554" i="5"/>
  <c r="D1554" i="5"/>
  <c r="G1554" i="5"/>
  <c r="A1554" i="5" s="1"/>
  <c r="I1554" i="5"/>
  <c r="J1554" i="5"/>
  <c r="J1553" i="5" s="1"/>
  <c r="K1554" i="5"/>
  <c r="L1554" i="5"/>
  <c r="M1554" i="5"/>
  <c r="N1554" i="5"/>
  <c r="P1554" i="5"/>
  <c r="Q1554" i="5"/>
  <c r="R1554" i="5"/>
  <c r="S1554" i="5"/>
  <c r="T1554" i="5"/>
  <c r="U1554" i="5"/>
  <c r="V1554" i="5"/>
  <c r="G1555" i="5"/>
  <c r="H1555" i="5"/>
  <c r="N1555" i="5"/>
  <c r="O1555" i="5"/>
  <c r="P1555" i="5"/>
  <c r="R1555" i="5"/>
  <c r="S1555" i="5"/>
  <c r="V1555" i="5"/>
  <c r="H1556" i="5"/>
  <c r="N1556" i="5"/>
  <c r="O1556" i="5"/>
  <c r="V1556" i="5"/>
  <c r="H1557" i="5"/>
  <c r="N1557" i="5"/>
  <c r="O1557" i="5"/>
  <c r="V1557" i="5"/>
  <c r="H1558" i="5"/>
  <c r="N1558" i="5"/>
  <c r="O1558" i="5"/>
  <c r="V1558" i="5"/>
  <c r="H1559" i="5"/>
  <c r="N1559" i="5"/>
  <c r="O1559" i="5"/>
  <c r="V1559" i="5"/>
  <c r="H1560" i="5"/>
  <c r="N1560" i="5"/>
  <c r="O1560" i="5"/>
  <c r="V1560" i="5"/>
  <c r="H1561" i="5"/>
  <c r="N1561" i="5"/>
  <c r="O1561" i="5"/>
  <c r="V1561" i="5"/>
  <c r="H1562" i="5"/>
  <c r="N1562" i="5"/>
  <c r="O1562" i="5"/>
  <c r="V1562" i="5"/>
  <c r="H1563" i="5"/>
  <c r="N1563" i="5"/>
  <c r="O1563" i="5"/>
  <c r="V1563" i="5"/>
  <c r="H1564" i="5"/>
  <c r="N1564" i="5"/>
  <c r="O1564" i="5"/>
  <c r="V1564" i="5"/>
  <c r="C1565" i="5"/>
  <c r="D1565" i="5"/>
  <c r="G1565" i="5"/>
  <c r="R1565" i="5" s="1"/>
  <c r="I1565" i="5"/>
  <c r="J1565" i="5"/>
  <c r="K1565" i="5"/>
  <c r="L1565" i="5"/>
  <c r="O1565" i="5" s="1"/>
  <c r="M1565" i="5"/>
  <c r="N1565" i="5"/>
  <c r="P1565" i="5"/>
  <c r="T1565" i="5"/>
  <c r="U1565" i="5" s="1"/>
  <c r="V1565" i="5"/>
  <c r="H1566" i="5"/>
  <c r="N1566" i="5"/>
  <c r="O1566" i="5"/>
  <c r="V1566" i="5"/>
  <c r="H1567" i="5"/>
  <c r="N1567" i="5"/>
  <c r="O1567" i="5"/>
  <c r="V1567" i="5"/>
  <c r="H1568" i="5"/>
  <c r="N1568" i="5"/>
  <c r="O1568" i="5"/>
  <c r="V1568" i="5"/>
  <c r="H1569" i="5"/>
  <c r="N1569" i="5"/>
  <c r="O1569" i="5"/>
  <c r="V1569" i="5"/>
  <c r="H1570" i="5"/>
  <c r="N1570" i="5"/>
  <c r="O1570" i="5"/>
  <c r="V1570" i="5"/>
  <c r="H1571" i="5"/>
  <c r="N1571" i="5"/>
  <c r="O1571" i="5"/>
  <c r="V1571" i="5"/>
  <c r="H1572" i="5"/>
  <c r="N1572" i="5"/>
  <c r="O1572" i="5"/>
  <c r="V1572" i="5"/>
  <c r="H1573" i="5"/>
  <c r="N1573" i="5"/>
  <c r="O1573" i="5"/>
  <c r="V1573" i="5"/>
  <c r="H1574" i="5"/>
  <c r="N1574" i="5"/>
  <c r="O1574" i="5"/>
  <c r="V1574" i="5"/>
  <c r="H1575" i="5"/>
  <c r="N1575" i="5"/>
  <c r="O1575" i="5"/>
  <c r="V1575" i="5"/>
  <c r="C1576" i="5"/>
  <c r="D1576" i="5"/>
  <c r="G1576" i="5"/>
  <c r="I1576" i="5"/>
  <c r="J1576" i="5"/>
  <c r="K1576" i="5"/>
  <c r="L1576" i="5"/>
  <c r="M1576" i="5"/>
  <c r="N1576" i="5"/>
  <c r="O1576" i="5"/>
  <c r="P1576" i="5"/>
  <c r="Q1576" i="5"/>
  <c r="S1576" i="5"/>
  <c r="T1576" i="5"/>
  <c r="V1576" i="5" s="1"/>
  <c r="G1577" i="5"/>
  <c r="H1577" i="5"/>
  <c r="N1577" i="5"/>
  <c r="O1577" i="5"/>
  <c r="P1577" i="5"/>
  <c r="Q1577" i="5"/>
  <c r="R1577" i="5"/>
  <c r="G1578" i="5"/>
  <c r="H1578" i="5"/>
  <c r="N1578" i="5"/>
  <c r="O1578" i="5"/>
  <c r="P1578" i="5"/>
  <c r="Q1578" i="5"/>
  <c r="S1578" i="5"/>
  <c r="V1578" i="5"/>
  <c r="G1579" i="5"/>
  <c r="H1579" i="5"/>
  <c r="N1579" i="5"/>
  <c r="O1579" i="5"/>
  <c r="P1579" i="5"/>
  <c r="R1579" i="5"/>
  <c r="S1579" i="5"/>
  <c r="V1579" i="5"/>
  <c r="H1580" i="5"/>
  <c r="N1580" i="5"/>
  <c r="O1580" i="5"/>
  <c r="V1580" i="5"/>
  <c r="H1581" i="5"/>
  <c r="N1581" i="5"/>
  <c r="O1581" i="5"/>
  <c r="V1581" i="5"/>
  <c r="H1582" i="5"/>
  <c r="N1582" i="5"/>
  <c r="O1582" i="5"/>
  <c r="V1582" i="5"/>
  <c r="H1583" i="5"/>
  <c r="N1583" i="5"/>
  <c r="O1583" i="5"/>
  <c r="V1583" i="5"/>
  <c r="H1584" i="5"/>
  <c r="N1584" i="5"/>
  <c r="O1584" i="5"/>
  <c r="V1584" i="5"/>
  <c r="H1585" i="5"/>
  <c r="N1585" i="5"/>
  <c r="O1585" i="5"/>
  <c r="V1585" i="5"/>
  <c r="H1586" i="5"/>
  <c r="N1586" i="5"/>
  <c r="O1586" i="5"/>
  <c r="V1586" i="5"/>
  <c r="C1587" i="5"/>
  <c r="D1587" i="5"/>
  <c r="G1587" i="5"/>
  <c r="N1587" i="5"/>
  <c r="P1587" i="5"/>
  <c r="S1587" i="5"/>
  <c r="T1587" i="5"/>
  <c r="U1587" i="5" s="1"/>
  <c r="V1587" i="5"/>
  <c r="C1588" i="5"/>
  <c r="D1588" i="5"/>
  <c r="G1588" i="5"/>
  <c r="A1588" i="5" s="1"/>
  <c r="I1588" i="5"/>
  <c r="I1587" i="5" s="1"/>
  <c r="J1588" i="5"/>
  <c r="K1588" i="5"/>
  <c r="L1588" i="5"/>
  <c r="M1588" i="5"/>
  <c r="M1587" i="5" s="1"/>
  <c r="N1588" i="5"/>
  <c r="P1588" i="5"/>
  <c r="Q1588" i="5"/>
  <c r="R1588" i="5"/>
  <c r="S1588" i="5"/>
  <c r="T1588" i="5"/>
  <c r="U1588" i="5"/>
  <c r="V1588" i="5"/>
  <c r="G1589" i="5"/>
  <c r="R1589" i="5" s="1"/>
  <c r="H1589" i="5"/>
  <c r="N1589" i="5"/>
  <c r="O1589" i="5"/>
  <c r="P1589" i="5"/>
  <c r="S1589" i="5"/>
  <c r="V1589" i="5"/>
  <c r="H1590" i="5"/>
  <c r="N1590" i="5"/>
  <c r="O1590" i="5"/>
  <c r="V1590" i="5"/>
  <c r="H1591" i="5"/>
  <c r="N1591" i="5"/>
  <c r="O1591" i="5"/>
  <c r="V1591" i="5"/>
  <c r="H1592" i="5"/>
  <c r="N1592" i="5"/>
  <c r="O1592" i="5"/>
  <c r="V1592" i="5"/>
  <c r="H1593" i="5"/>
  <c r="N1593" i="5"/>
  <c r="O1593" i="5"/>
  <c r="V1593" i="5"/>
  <c r="H1594" i="5"/>
  <c r="N1594" i="5"/>
  <c r="O1594" i="5"/>
  <c r="V1594" i="5"/>
  <c r="H1595" i="5"/>
  <c r="N1595" i="5"/>
  <c r="O1595" i="5"/>
  <c r="V1595" i="5"/>
  <c r="H1596" i="5"/>
  <c r="N1596" i="5"/>
  <c r="O1596" i="5"/>
  <c r="V1596" i="5"/>
  <c r="H1597" i="5"/>
  <c r="N1597" i="5"/>
  <c r="O1597" i="5"/>
  <c r="V1597" i="5"/>
  <c r="H1598" i="5"/>
  <c r="N1598" i="5"/>
  <c r="O1598" i="5"/>
  <c r="V1598" i="5"/>
  <c r="C1599" i="5"/>
  <c r="D1599" i="5"/>
  <c r="G1599" i="5"/>
  <c r="I1599" i="5"/>
  <c r="J1599" i="5"/>
  <c r="K1599" i="5"/>
  <c r="L1599" i="5"/>
  <c r="M1599" i="5"/>
  <c r="N1599" i="5"/>
  <c r="O1599" i="5"/>
  <c r="P1599" i="5"/>
  <c r="R1599" i="5"/>
  <c r="S1599" i="5"/>
  <c r="T1599" i="5"/>
  <c r="U1599" i="5" s="1"/>
  <c r="G1600" i="5"/>
  <c r="Q1600" i="5" s="1"/>
  <c r="H1600" i="5"/>
  <c r="N1600" i="5"/>
  <c r="O1600" i="5"/>
  <c r="P1600" i="5"/>
  <c r="S1600" i="5"/>
  <c r="G1601" i="5"/>
  <c r="R1601" i="5" s="1"/>
  <c r="H1601" i="5"/>
  <c r="N1601" i="5"/>
  <c r="O1601" i="5"/>
  <c r="P1601" i="5"/>
  <c r="S1601" i="5"/>
  <c r="V1601" i="5"/>
  <c r="H1602" i="5"/>
  <c r="N1602" i="5"/>
  <c r="O1602" i="5"/>
  <c r="V1602" i="5"/>
  <c r="H1603" i="5"/>
  <c r="N1603" i="5"/>
  <c r="O1603" i="5"/>
  <c r="V1603" i="5"/>
  <c r="H1604" i="5"/>
  <c r="N1604" i="5"/>
  <c r="O1604" i="5"/>
  <c r="V1604" i="5"/>
  <c r="H1605" i="5"/>
  <c r="N1605" i="5"/>
  <c r="O1605" i="5"/>
  <c r="V1605" i="5"/>
  <c r="H1606" i="5"/>
  <c r="N1606" i="5"/>
  <c r="O1606" i="5"/>
  <c r="V1606" i="5"/>
  <c r="H1607" i="5"/>
  <c r="N1607" i="5"/>
  <c r="O1607" i="5"/>
  <c r="V1607" i="5"/>
  <c r="H1608" i="5"/>
  <c r="N1608" i="5"/>
  <c r="O1608" i="5"/>
  <c r="V1608" i="5"/>
  <c r="H1609" i="5"/>
  <c r="N1609" i="5"/>
  <c r="O1609" i="5"/>
  <c r="V1609" i="5"/>
  <c r="C1610" i="5"/>
  <c r="D1610" i="5"/>
  <c r="G1610" i="5"/>
  <c r="Q1610" i="5" s="1"/>
  <c r="I1610" i="5"/>
  <c r="O1610" i="5" s="1"/>
  <c r="J1610" i="5"/>
  <c r="K1610" i="5"/>
  <c r="L1610" i="5"/>
  <c r="M1610" i="5"/>
  <c r="N1610" i="5"/>
  <c r="P1610" i="5"/>
  <c r="S1610" i="5"/>
  <c r="T1610" i="5"/>
  <c r="V1610" i="5" s="1"/>
  <c r="U1610" i="5"/>
  <c r="H1611" i="5"/>
  <c r="N1611" i="5"/>
  <c r="O1611" i="5"/>
  <c r="V1611" i="5"/>
  <c r="H1612" i="5"/>
  <c r="N1612" i="5"/>
  <c r="O1612" i="5"/>
  <c r="V1612" i="5"/>
  <c r="H1613" i="5"/>
  <c r="N1613" i="5"/>
  <c r="O1613" i="5"/>
  <c r="V1613" i="5"/>
  <c r="H1614" i="5"/>
  <c r="N1614" i="5"/>
  <c r="O1614" i="5"/>
  <c r="V1614" i="5"/>
  <c r="H1615" i="5"/>
  <c r="N1615" i="5"/>
  <c r="O1615" i="5"/>
  <c r="V1615" i="5"/>
  <c r="H1616" i="5"/>
  <c r="N1616" i="5"/>
  <c r="O1616" i="5"/>
  <c r="V1616" i="5"/>
  <c r="H1617" i="5"/>
  <c r="N1617" i="5"/>
  <c r="O1617" i="5"/>
  <c r="V1617" i="5"/>
  <c r="H1618" i="5"/>
  <c r="N1618" i="5"/>
  <c r="O1618" i="5"/>
  <c r="V1618" i="5"/>
  <c r="H1619" i="5"/>
  <c r="N1619" i="5"/>
  <c r="O1619" i="5"/>
  <c r="V1619" i="5"/>
  <c r="H1620" i="5"/>
  <c r="N1620" i="5"/>
  <c r="O1620" i="5"/>
  <c r="V1620" i="5"/>
  <c r="C1621" i="5"/>
  <c r="D1621" i="5"/>
  <c r="G1621" i="5"/>
  <c r="N1621" i="5"/>
  <c r="R1621" i="5"/>
  <c r="S1621" i="5"/>
  <c r="T1621" i="5"/>
  <c r="U1621" i="5" s="1"/>
  <c r="C1622" i="5"/>
  <c r="D1622" i="5"/>
  <c r="G1622" i="5"/>
  <c r="A1622" i="5" s="1"/>
  <c r="I1622" i="5"/>
  <c r="J1622" i="5"/>
  <c r="O1622" i="5" s="1"/>
  <c r="K1622" i="5"/>
  <c r="L1622" i="5"/>
  <c r="M1622" i="5"/>
  <c r="N1622" i="5"/>
  <c r="P1622" i="5"/>
  <c r="Q1622" i="5"/>
  <c r="R1622" i="5"/>
  <c r="S1622" i="5"/>
  <c r="T1622" i="5"/>
  <c r="U1622" i="5"/>
  <c r="V1622" i="5"/>
  <c r="G1623" i="5"/>
  <c r="H1623" i="5"/>
  <c r="N1623" i="5"/>
  <c r="O1623" i="5"/>
  <c r="P1623" i="5"/>
  <c r="R1623" i="5"/>
  <c r="V1623" i="5"/>
  <c r="H1624" i="5"/>
  <c r="N1624" i="5"/>
  <c r="O1624" i="5"/>
  <c r="V1624" i="5"/>
  <c r="H1625" i="5"/>
  <c r="N1625" i="5"/>
  <c r="O1625" i="5"/>
  <c r="V1625" i="5"/>
  <c r="H1626" i="5"/>
  <c r="N1626" i="5"/>
  <c r="O1626" i="5"/>
  <c r="V1626" i="5"/>
  <c r="H1627" i="5"/>
  <c r="N1627" i="5"/>
  <c r="O1627" i="5"/>
  <c r="V1627" i="5"/>
  <c r="H1628" i="5"/>
  <c r="N1628" i="5"/>
  <c r="O1628" i="5"/>
  <c r="V1628" i="5"/>
  <c r="H1629" i="5"/>
  <c r="N1629" i="5"/>
  <c r="O1629" i="5"/>
  <c r="V1629" i="5"/>
  <c r="H1630" i="5"/>
  <c r="N1630" i="5"/>
  <c r="O1630" i="5"/>
  <c r="V1630" i="5"/>
  <c r="H1631" i="5"/>
  <c r="N1631" i="5"/>
  <c r="O1631" i="5"/>
  <c r="V1631" i="5"/>
  <c r="H1632" i="5"/>
  <c r="N1632" i="5"/>
  <c r="O1632" i="5"/>
  <c r="V1632" i="5"/>
  <c r="C1633" i="5"/>
  <c r="D1633" i="5"/>
  <c r="G1633" i="5"/>
  <c r="R1633" i="5" s="1"/>
  <c r="I1633" i="5"/>
  <c r="J1633" i="5"/>
  <c r="O1633" i="5" s="1"/>
  <c r="K1633" i="5"/>
  <c r="L1633" i="5"/>
  <c r="M1633" i="5"/>
  <c r="N1633" i="5"/>
  <c r="P1633" i="5"/>
  <c r="S1633" i="5"/>
  <c r="T1633" i="5"/>
  <c r="U1633" i="5" s="1"/>
  <c r="V1633" i="5"/>
  <c r="H1634" i="5"/>
  <c r="N1634" i="5"/>
  <c r="O1634" i="5"/>
  <c r="V1634" i="5"/>
  <c r="H1635" i="5"/>
  <c r="N1635" i="5"/>
  <c r="O1635" i="5"/>
  <c r="V1635" i="5"/>
  <c r="H1636" i="5"/>
  <c r="N1636" i="5"/>
  <c r="O1636" i="5"/>
  <c r="V1636" i="5"/>
  <c r="H1637" i="5"/>
  <c r="N1637" i="5"/>
  <c r="O1637" i="5"/>
  <c r="V1637" i="5"/>
  <c r="H1638" i="5"/>
  <c r="N1638" i="5"/>
  <c r="O1638" i="5"/>
  <c r="V1638" i="5"/>
  <c r="H1639" i="5"/>
  <c r="N1639" i="5"/>
  <c r="O1639" i="5"/>
  <c r="V1639" i="5"/>
  <c r="H1640" i="5"/>
  <c r="N1640" i="5"/>
  <c r="O1640" i="5"/>
  <c r="V1640" i="5"/>
  <c r="H1641" i="5"/>
  <c r="N1641" i="5"/>
  <c r="O1641" i="5"/>
  <c r="V1641" i="5"/>
  <c r="H1642" i="5"/>
  <c r="N1642" i="5"/>
  <c r="O1642" i="5"/>
  <c r="V1642" i="5"/>
  <c r="H1643" i="5"/>
  <c r="N1643" i="5"/>
  <c r="O1643" i="5"/>
  <c r="V1643" i="5"/>
  <c r="C1644" i="5"/>
  <c r="D1644" i="5"/>
  <c r="G1644" i="5"/>
  <c r="I1644" i="5"/>
  <c r="O1644" i="5" s="1"/>
  <c r="J1644" i="5"/>
  <c r="K1644" i="5"/>
  <c r="L1644" i="5"/>
  <c r="M1644" i="5"/>
  <c r="N1644" i="5"/>
  <c r="P1644" i="5"/>
  <c r="Q1644" i="5"/>
  <c r="T1644" i="5"/>
  <c r="V1644" i="5" s="1"/>
  <c r="G1645" i="5"/>
  <c r="Q1645" i="5" s="1"/>
  <c r="H1645" i="5"/>
  <c r="N1645" i="5"/>
  <c r="O1645" i="5"/>
  <c r="P1645" i="5"/>
  <c r="G1646" i="5"/>
  <c r="Q1646" i="5" s="1"/>
  <c r="H1646" i="5"/>
  <c r="N1646" i="5"/>
  <c r="O1646" i="5"/>
  <c r="P1646" i="5"/>
  <c r="V1646" i="5"/>
  <c r="G1647" i="5"/>
  <c r="R1647" i="5" s="1"/>
  <c r="H1647" i="5"/>
  <c r="N1647" i="5"/>
  <c r="O1647" i="5"/>
  <c r="P1647" i="5"/>
  <c r="V1647" i="5"/>
  <c r="H1648" i="5"/>
  <c r="N1648" i="5"/>
  <c r="O1648" i="5"/>
  <c r="V1648" i="5"/>
  <c r="H1649" i="5"/>
  <c r="N1649" i="5"/>
  <c r="O1649" i="5"/>
  <c r="V1649" i="5"/>
  <c r="H1650" i="5"/>
  <c r="N1650" i="5"/>
  <c r="O1650" i="5"/>
  <c r="V1650" i="5"/>
  <c r="H1651" i="5"/>
  <c r="N1651" i="5"/>
  <c r="O1651" i="5"/>
  <c r="V1651" i="5"/>
  <c r="H1652" i="5"/>
  <c r="N1652" i="5"/>
  <c r="O1652" i="5"/>
  <c r="V1652" i="5"/>
  <c r="H1653" i="5"/>
  <c r="N1653" i="5"/>
  <c r="O1653" i="5"/>
  <c r="V1653" i="5"/>
  <c r="H1654" i="5"/>
  <c r="N1654" i="5"/>
  <c r="O1654" i="5"/>
  <c r="V1654" i="5"/>
  <c r="C1655" i="5"/>
  <c r="D1655" i="5"/>
  <c r="G1655" i="5"/>
  <c r="A1655" i="5" s="1"/>
  <c r="N1655" i="5"/>
  <c r="Q1655" i="5"/>
  <c r="R1655" i="5"/>
  <c r="S1655" i="5"/>
  <c r="T1655" i="5"/>
  <c r="U1655" i="5"/>
  <c r="V1655" i="5"/>
  <c r="C1656" i="5"/>
  <c r="D1656" i="5"/>
  <c r="G1656" i="5"/>
  <c r="A1656" i="5" s="1"/>
  <c r="I1656" i="5"/>
  <c r="J1656" i="5"/>
  <c r="J1655" i="5" s="1"/>
  <c r="K1656" i="5"/>
  <c r="L1656" i="5"/>
  <c r="M1656" i="5"/>
  <c r="N1656" i="5"/>
  <c r="P1656" i="5"/>
  <c r="R1656" i="5"/>
  <c r="T1656" i="5"/>
  <c r="V1657" i="5" s="1"/>
  <c r="V1656" i="5"/>
  <c r="H1657" i="5"/>
  <c r="N1657" i="5"/>
  <c r="O1657" i="5"/>
  <c r="H1658" i="5"/>
  <c r="N1658" i="5"/>
  <c r="O1658" i="5"/>
  <c r="V1658" i="5"/>
  <c r="H1659" i="5"/>
  <c r="N1659" i="5"/>
  <c r="O1659" i="5"/>
  <c r="V1659" i="5"/>
  <c r="H1660" i="5"/>
  <c r="N1660" i="5"/>
  <c r="O1660" i="5"/>
  <c r="V1660" i="5"/>
  <c r="H1661" i="5"/>
  <c r="N1661" i="5"/>
  <c r="O1661" i="5"/>
  <c r="V1661" i="5"/>
  <c r="H1662" i="5"/>
  <c r="N1662" i="5"/>
  <c r="O1662" i="5"/>
  <c r="V1662" i="5"/>
  <c r="H1663" i="5"/>
  <c r="N1663" i="5"/>
  <c r="O1663" i="5"/>
  <c r="V1663" i="5"/>
  <c r="H1664" i="5"/>
  <c r="N1664" i="5"/>
  <c r="O1664" i="5"/>
  <c r="V1664" i="5"/>
  <c r="H1665" i="5"/>
  <c r="N1665" i="5"/>
  <c r="O1665" i="5"/>
  <c r="V1665" i="5"/>
  <c r="H1666" i="5"/>
  <c r="N1666" i="5"/>
  <c r="O1666" i="5"/>
  <c r="V1666" i="5"/>
  <c r="C1667" i="5"/>
  <c r="D1667" i="5"/>
  <c r="G1667" i="5"/>
  <c r="A1667" i="5" s="1"/>
  <c r="I1667" i="5"/>
  <c r="J1667" i="5"/>
  <c r="K1667" i="5"/>
  <c r="L1667" i="5"/>
  <c r="M1667" i="5"/>
  <c r="N1667" i="5"/>
  <c r="O1667" i="5"/>
  <c r="P1667" i="5"/>
  <c r="Q1667" i="5"/>
  <c r="R1667" i="5"/>
  <c r="S1667" i="5"/>
  <c r="T1667" i="5"/>
  <c r="U1667" i="5"/>
  <c r="V1667" i="5"/>
  <c r="G1668" i="5"/>
  <c r="A1668" i="5" s="1"/>
  <c r="H1668" i="5"/>
  <c r="N1668" i="5"/>
  <c r="O1668" i="5"/>
  <c r="P1668" i="5"/>
  <c r="V1668" i="5"/>
  <c r="H1669" i="5"/>
  <c r="N1669" i="5"/>
  <c r="O1669" i="5"/>
  <c r="V1669" i="5"/>
  <c r="H1670" i="5"/>
  <c r="N1670" i="5"/>
  <c r="O1670" i="5"/>
  <c r="V1670" i="5"/>
  <c r="H1671" i="5"/>
  <c r="N1671" i="5"/>
  <c r="O1671" i="5"/>
  <c r="V1671" i="5"/>
  <c r="H1672" i="5"/>
  <c r="N1672" i="5"/>
  <c r="O1672" i="5"/>
  <c r="V1672" i="5"/>
  <c r="H1673" i="5"/>
  <c r="N1673" i="5"/>
  <c r="O1673" i="5"/>
  <c r="V1673" i="5"/>
  <c r="H1674" i="5"/>
  <c r="N1674" i="5"/>
  <c r="O1674" i="5"/>
  <c r="V1674" i="5"/>
  <c r="H1675" i="5"/>
  <c r="N1675" i="5"/>
  <c r="O1675" i="5"/>
  <c r="V1675" i="5"/>
  <c r="H1676" i="5"/>
  <c r="N1676" i="5"/>
  <c r="O1676" i="5"/>
  <c r="V1676" i="5"/>
  <c r="H1677" i="5"/>
  <c r="N1677" i="5"/>
  <c r="O1677" i="5"/>
  <c r="V1677" i="5"/>
  <c r="C1678" i="5"/>
  <c r="D1678" i="5"/>
  <c r="G1678" i="5"/>
  <c r="A1678" i="5" s="1"/>
  <c r="I1678" i="5"/>
  <c r="J1678" i="5"/>
  <c r="O1678" i="5" s="1"/>
  <c r="K1678" i="5"/>
  <c r="L1678" i="5"/>
  <c r="M1678" i="5"/>
  <c r="N1678" i="5"/>
  <c r="P1678" i="5"/>
  <c r="T1678" i="5"/>
  <c r="U1678" i="5" s="1"/>
  <c r="H1679" i="5"/>
  <c r="N1679" i="5"/>
  <c r="O1679" i="5"/>
  <c r="H1680" i="5"/>
  <c r="N1680" i="5"/>
  <c r="O1680" i="5"/>
  <c r="V1680" i="5"/>
  <c r="H1681" i="5"/>
  <c r="N1681" i="5"/>
  <c r="O1681" i="5"/>
  <c r="V1681" i="5"/>
  <c r="H1682" i="5"/>
  <c r="N1682" i="5"/>
  <c r="O1682" i="5"/>
  <c r="V1682" i="5"/>
  <c r="H1683" i="5"/>
  <c r="N1683" i="5"/>
  <c r="O1683" i="5"/>
  <c r="V1683" i="5"/>
  <c r="H1684" i="5"/>
  <c r="N1684" i="5"/>
  <c r="O1684" i="5"/>
  <c r="V1684" i="5"/>
  <c r="H1685" i="5"/>
  <c r="N1685" i="5"/>
  <c r="O1685" i="5"/>
  <c r="V1685" i="5"/>
  <c r="H1686" i="5"/>
  <c r="N1686" i="5"/>
  <c r="O1686" i="5"/>
  <c r="V1686" i="5"/>
  <c r="H1687" i="5"/>
  <c r="N1687" i="5"/>
  <c r="O1687" i="5"/>
  <c r="V1687" i="5"/>
  <c r="H1688" i="5"/>
  <c r="N1688" i="5"/>
  <c r="O1688" i="5"/>
  <c r="V1688" i="5"/>
  <c r="C1689" i="5"/>
  <c r="D1689" i="5"/>
  <c r="G1689" i="5"/>
  <c r="A1689" i="5" s="1"/>
  <c r="N1689" i="5"/>
  <c r="Q1689" i="5"/>
  <c r="R1689" i="5"/>
  <c r="S1689" i="5"/>
  <c r="T1689" i="5"/>
  <c r="U1689" i="5"/>
  <c r="V1689" i="5"/>
  <c r="C1690" i="5"/>
  <c r="D1690" i="5"/>
  <c r="G1690" i="5"/>
  <c r="A1690" i="5" s="1"/>
  <c r="N1690" i="5"/>
  <c r="P1690" i="5"/>
  <c r="R1690" i="5"/>
  <c r="T1690" i="5"/>
  <c r="U1690" i="5" s="1"/>
  <c r="C1691" i="5"/>
  <c r="D1691" i="5"/>
  <c r="G1691" i="5"/>
  <c r="A1691" i="5" s="1"/>
  <c r="I1691" i="5"/>
  <c r="J1691" i="5"/>
  <c r="K1691" i="5"/>
  <c r="K1690" i="5" s="1"/>
  <c r="L1691" i="5"/>
  <c r="M1691" i="5"/>
  <c r="N1691" i="5"/>
  <c r="O1691" i="5"/>
  <c r="P1691" i="5"/>
  <c r="Q1691" i="5"/>
  <c r="R1691" i="5"/>
  <c r="S1691" i="5"/>
  <c r="T1691" i="5"/>
  <c r="U1691" i="5"/>
  <c r="V1691" i="5"/>
  <c r="G1692" i="5"/>
  <c r="A1692" i="5" s="1"/>
  <c r="H1692" i="5"/>
  <c r="N1692" i="5"/>
  <c r="O1692" i="5"/>
  <c r="P1692" i="5"/>
  <c r="V1692" i="5"/>
  <c r="H1693" i="5"/>
  <c r="N1693" i="5"/>
  <c r="O1693" i="5"/>
  <c r="V1693" i="5"/>
  <c r="H1694" i="5"/>
  <c r="N1694" i="5"/>
  <c r="O1694" i="5"/>
  <c r="V1694" i="5"/>
  <c r="H1695" i="5"/>
  <c r="N1695" i="5"/>
  <c r="O1695" i="5"/>
  <c r="V1695" i="5"/>
  <c r="H1696" i="5"/>
  <c r="N1696" i="5"/>
  <c r="O1696" i="5"/>
  <c r="V1696" i="5"/>
  <c r="H1697" i="5"/>
  <c r="N1697" i="5"/>
  <c r="O1697" i="5"/>
  <c r="V1697" i="5"/>
  <c r="H1698" i="5"/>
  <c r="N1698" i="5"/>
  <c r="O1698" i="5"/>
  <c r="V1698" i="5"/>
  <c r="H1699" i="5"/>
  <c r="N1699" i="5"/>
  <c r="O1699" i="5"/>
  <c r="V1699" i="5"/>
  <c r="H1700" i="5"/>
  <c r="N1700" i="5"/>
  <c r="O1700" i="5"/>
  <c r="V1700" i="5"/>
  <c r="H1701" i="5"/>
  <c r="N1701" i="5"/>
  <c r="O1701" i="5"/>
  <c r="V1701" i="5"/>
  <c r="C1702" i="5"/>
  <c r="D1702" i="5"/>
  <c r="G1702" i="5"/>
  <c r="A1702" i="5" s="1"/>
  <c r="I1702" i="5"/>
  <c r="J1702" i="5"/>
  <c r="O1702" i="5" s="1"/>
  <c r="K1702" i="5"/>
  <c r="L1702" i="5"/>
  <c r="M1702" i="5"/>
  <c r="N1702" i="5"/>
  <c r="P1702" i="5"/>
  <c r="T1702" i="5"/>
  <c r="U1702" i="5" s="1"/>
  <c r="H1703" i="5"/>
  <c r="N1703" i="5"/>
  <c r="O1703" i="5"/>
  <c r="H1704" i="5"/>
  <c r="N1704" i="5"/>
  <c r="O1704" i="5"/>
  <c r="V1704" i="5"/>
  <c r="H1705" i="5"/>
  <c r="N1705" i="5"/>
  <c r="O1705" i="5"/>
  <c r="V1705" i="5"/>
  <c r="H1706" i="5"/>
  <c r="N1706" i="5"/>
  <c r="O1706" i="5"/>
  <c r="V1706" i="5"/>
  <c r="H1707" i="5"/>
  <c r="N1707" i="5"/>
  <c r="O1707" i="5"/>
  <c r="V1707" i="5"/>
  <c r="H1708" i="5"/>
  <c r="N1708" i="5"/>
  <c r="O1708" i="5"/>
  <c r="V1708" i="5"/>
  <c r="H1709" i="5"/>
  <c r="N1709" i="5"/>
  <c r="O1709" i="5"/>
  <c r="V1709" i="5"/>
  <c r="H1710" i="5"/>
  <c r="N1710" i="5"/>
  <c r="O1710" i="5"/>
  <c r="V1710" i="5"/>
  <c r="H1711" i="5"/>
  <c r="N1711" i="5"/>
  <c r="O1711" i="5"/>
  <c r="V1711" i="5"/>
  <c r="H1712" i="5"/>
  <c r="N1712" i="5"/>
  <c r="O1712" i="5"/>
  <c r="V1712" i="5"/>
  <c r="C1713" i="5"/>
  <c r="D1713" i="5"/>
  <c r="G1713" i="5"/>
  <c r="A1713" i="5" s="1"/>
  <c r="I1713" i="5"/>
  <c r="O1713" i="5" s="1"/>
  <c r="J1713" i="5"/>
  <c r="K1713" i="5"/>
  <c r="L1713" i="5"/>
  <c r="M1713" i="5"/>
  <c r="N1713" i="5"/>
  <c r="P1713" i="5"/>
  <c r="Q1713" i="5"/>
  <c r="S1713" i="5"/>
  <c r="T1713" i="5"/>
  <c r="V1713" i="5" s="1"/>
  <c r="U1713" i="5"/>
  <c r="G1714" i="5"/>
  <c r="A1714" i="5" s="1"/>
  <c r="H1714" i="5"/>
  <c r="N1714" i="5"/>
  <c r="O1714" i="5"/>
  <c r="P1714" i="5"/>
  <c r="R1714" i="5"/>
  <c r="V1714" i="5"/>
  <c r="H1715" i="5"/>
  <c r="N1715" i="5"/>
  <c r="O1715" i="5"/>
  <c r="V1715" i="5"/>
  <c r="H1716" i="5"/>
  <c r="N1716" i="5"/>
  <c r="O1716" i="5"/>
  <c r="V1716" i="5"/>
  <c r="H1717" i="5"/>
  <c r="N1717" i="5"/>
  <c r="O1717" i="5"/>
  <c r="V1717" i="5"/>
  <c r="H1718" i="5"/>
  <c r="N1718" i="5"/>
  <c r="O1718" i="5"/>
  <c r="V1718" i="5"/>
  <c r="H1719" i="5"/>
  <c r="N1719" i="5"/>
  <c r="O1719" i="5"/>
  <c r="V1719" i="5"/>
  <c r="H1720" i="5"/>
  <c r="N1720" i="5"/>
  <c r="O1720" i="5"/>
  <c r="V1720" i="5"/>
  <c r="H1721" i="5"/>
  <c r="N1721" i="5"/>
  <c r="O1721" i="5"/>
  <c r="V1721" i="5"/>
  <c r="H1722" i="5"/>
  <c r="N1722" i="5"/>
  <c r="O1722" i="5"/>
  <c r="V1722" i="5"/>
  <c r="H1723" i="5"/>
  <c r="N1723" i="5"/>
  <c r="O1723" i="5"/>
  <c r="V1723" i="5"/>
  <c r="C1724" i="5"/>
  <c r="D1724" i="5"/>
  <c r="G1724" i="5"/>
  <c r="A1724" i="5" s="1"/>
  <c r="N1724" i="5"/>
  <c r="P1724" i="5"/>
  <c r="R1724" i="5"/>
  <c r="T1724" i="5"/>
  <c r="U1724" i="5" s="1"/>
  <c r="C1725" i="5"/>
  <c r="D1725" i="5"/>
  <c r="G1725" i="5"/>
  <c r="A1725" i="5" s="1"/>
  <c r="I1725" i="5"/>
  <c r="J1725" i="5"/>
  <c r="K1725" i="5"/>
  <c r="K1724" i="5" s="1"/>
  <c r="L1725" i="5"/>
  <c r="M1725" i="5"/>
  <c r="N1725" i="5"/>
  <c r="O1725" i="5"/>
  <c r="P1725" i="5"/>
  <c r="Q1725" i="5"/>
  <c r="R1725" i="5"/>
  <c r="S1725" i="5"/>
  <c r="T1725" i="5"/>
  <c r="U1725" i="5"/>
  <c r="V1725" i="5"/>
  <c r="G1726" i="5"/>
  <c r="A1726" i="5" s="1"/>
  <c r="H1726" i="5"/>
  <c r="N1726" i="5"/>
  <c r="O1726" i="5"/>
  <c r="P1726" i="5"/>
  <c r="V1726" i="5"/>
  <c r="H1727" i="5"/>
  <c r="N1727" i="5"/>
  <c r="O1727" i="5"/>
  <c r="V1727" i="5"/>
  <c r="H1728" i="5"/>
  <c r="N1728" i="5"/>
  <c r="O1728" i="5"/>
  <c r="V1728" i="5"/>
  <c r="H1729" i="5"/>
  <c r="N1729" i="5"/>
  <c r="O1729" i="5"/>
  <c r="V1729" i="5"/>
  <c r="H1730" i="5"/>
  <c r="N1730" i="5"/>
  <c r="O1730" i="5"/>
  <c r="V1730" i="5"/>
  <c r="H1731" i="5"/>
  <c r="N1731" i="5"/>
  <c r="O1731" i="5"/>
  <c r="V1731" i="5"/>
  <c r="H1732" i="5"/>
  <c r="N1732" i="5"/>
  <c r="O1732" i="5"/>
  <c r="V1732" i="5"/>
  <c r="H1733" i="5"/>
  <c r="N1733" i="5"/>
  <c r="O1733" i="5"/>
  <c r="V1733" i="5"/>
  <c r="H1734" i="5"/>
  <c r="N1734" i="5"/>
  <c r="O1734" i="5"/>
  <c r="V1734" i="5"/>
  <c r="H1735" i="5"/>
  <c r="N1735" i="5"/>
  <c r="O1735" i="5"/>
  <c r="V1735" i="5"/>
  <c r="C1736" i="5"/>
  <c r="D1736" i="5"/>
  <c r="G1736" i="5"/>
  <c r="A1736" i="5" s="1"/>
  <c r="I1736" i="5"/>
  <c r="J1736" i="5"/>
  <c r="O1736" i="5" s="1"/>
  <c r="K1736" i="5"/>
  <c r="L1736" i="5"/>
  <c r="M1736" i="5"/>
  <c r="N1736" i="5"/>
  <c r="P1736" i="5"/>
  <c r="T1736" i="5"/>
  <c r="U1736" i="5" s="1"/>
  <c r="H1737" i="5"/>
  <c r="N1737" i="5"/>
  <c r="O1737" i="5"/>
  <c r="H1738" i="5"/>
  <c r="N1738" i="5"/>
  <c r="O1738" i="5"/>
  <c r="V1738" i="5"/>
  <c r="H1739" i="5"/>
  <c r="N1739" i="5"/>
  <c r="O1739" i="5"/>
  <c r="V1739" i="5"/>
  <c r="H1740" i="5"/>
  <c r="N1740" i="5"/>
  <c r="O1740" i="5"/>
  <c r="V1740" i="5"/>
  <c r="H1741" i="5"/>
  <c r="N1741" i="5"/>
  <c r="O1741" i="5"/>
  <c r="V1741" i="5"/>
  <c r="H1742" i="5"/>
  <c r="N1742" i="5"/>
  <c r="O1742" i="5"/>
  <c r="V1742" i="5"/>
  <c r="H1743" i="5"/>
  <c r="N1743" i="5"/>
  <c r="O1743" i="5"/>
  <c r="V1743" i="5"/>
  <c r="H1744" i="5"/>
  <c r="N1744" i="5"/>
  <c r="O1744" i="5"/>
  <c r="V1744" i="5"/>
  <c r="H1745" i="5"/>
  <c r="N1745" i="5"/>
  <c r="O1745" i="5"/>
  <c r="V1745" i="5"/>
  <c r="H1746" i="5"/>
  <c r="N1746" i="5"/>
  <c r="O1746" i="5"/>
  <c r="V1746" i="5"/>
  <c r="C1747" i="5"/>
  <c r="D1747" i="5"/>
  <c r="G1747" i="5"/>
  <c r="A1747" i="5" s="1"/>
  <c r="I1747" i="5"/>
  <c r="O1747" i="5" s="1"/>
  <c r="J1747" i="5"/>
  <c r="K1747" i="5"/>
  <c r="L1747" i="5"/>
  <c r="M1747" i="5"/>
  <c r="N1747" i="5"/>
  <c r="P1747" i="5"/>
  <c r="Q1747" i="5"/>
  <c r="S1747" i="5"/>
  <c r="T1747" i="5"/>
  <c r="V1747" i="5" s="1"/>
  <c r="U1747" i="5"/>
  <c r="G1748" i="5"/>
  <c r="A1748" i="5" s="1"/>
  <c r="H1748" i="5"/>
  <c r="N1748" i="5"/>
  <c r="O1748" i="5"/>
  <c r="P1748" i="5"/>
  <c r="R1748" i="5"/>
  <c r="V1748" i="5"/>
  <c r="H1749" i="5"/>
  <c r="N1749" i="5"/>
  <c r="O1749" i="5"/>
  <c r="V1749" i="5"/>
  <c r="H1750" i="5"/>
  <c r="N1750" i="5"/>
  <c r="O1750" i="5"/>
  <c r="V1750" i="5"/>
  <c r="H1751" i="5"/>
  <c r="N1751" i="5"/>
  <c r="O1751" i="5"/>
  <c r="V1751" i="5"/>
  <c r="H1752" i="5"/>
  <c r="N1752" i="5"/>
  <c r="O1752" i="5"/>
  <c r="V1752" i="5"/>
  <c r="H1753" i="5"/>
  <c r="N1753" i="5"/>
  <c r="O1753" i="5"/>
  <c r="V1753" i="5"/>
  <c r="H1754" i="5"/>
  <c r="N1754" i="5"/>
  <c r="O1754" i="5"/>
  <c r="V1754" i="5"/>
  <c r="H1755" i="5"/>
  <c r="N1755" i="5"/>
  <c r="O1755" i="5"/>
  <c r="V1755" i="5"/>
  <c r="H1756" i="5"/>
  <c r="N1756" i="5"/>
  <c r="O1756" i="5"/>
  <c r="V1756" i="5"/>
  <c r="H1757" i="5"/>
  <c r="N1757" i="5"/>
  <c r="O1757" i="5"/>
  <c r="V1757" i="5"/>
  <c r="C1758" i="5"/>
  <c r="D1758" i="5"/>
  <c r="G1758" i="5"/>
  <c r="A1758" i="5" s="1"/>
  <c r="N1758" i="5"/>
  <c r="P1758" i="5"/>
  <c r="R1758" i="5"/>
  <c r="T1758" i="5"/>
  <c r="C1759" i="5"/>
  <c r="D1759" i="5"/>
  <c r="G1759" i="5"/>
  <c r="A1759" i="5" s="1"/>
  <c r="I1759" i="5"/>
  <c r="J1759" i="5"/>
  <c r="K1759" i="5"/>
  <c r="K1758" i="5" s="1"/>
  <c r="L1759" i="5"/>
  <c r="M1759" i="5"/>
  <c r="N1759" i="5"/>
  <c r="O1759" i="5"/>
  <c r="P1759" i="5"/>
  <c r="Q1759" i="5"/>
  <c r="R1759" i="5"/>
  <c r="S1759" i="5"/>
  <c r="T1759" i="5"/>
  <c r="U1759" i="5"/>
  <c r="V1759" i="5"/>
  <c r="G1760" i="5"/>
  <c r="H1760" i="5"/>
  <c r="N1760" i="5"/>
  <c r="O1760" i="5"/>
  <c r="P1760" i="5"/>
  <c r="V1760" i="5"/>
  <c r="H1761" i="5"/>
  <c r="N1761" i="5"/>
  <c r="O1761" i="5"/>
  <c r="V1761" i="5"/>
  <c r="H1762" i="5"/>
  <c r="N1762" i="5"/>
  <c r="O1762" i="5"/>
  <c r="V1762" i="5"/>
  <c r="H1763" i="5"/>
  <c r="N1763" i="5"/>
  <c r="O1763" i="5"/>
  <c r="V1763" i="5"/>
  <c r="H1764" i="5"/>
  <c r="N1764" i="5"/>
  <c r="O1764" i="5"/>
  <c r="V1764" i="5"/>
  <c r="H1765" i="5"/>
  <c r="N1765" i="5"/>
  <c r="O1765" i="5"/>
  <c r="V1765" i="5"/>
  <c r="H1766" i="5"/>
  <c r="N1766" i="5"/>
  <c r="O1766" i="5"/>
  <c r="V1766" i="5"/>
  <c r="H1767" i="5"/>
  <c r="N1767" i="5"/>
  <c r="O1767" i="5"/>
  <c r="V1767" i="5"/>
  <c r="H1768" i="5"/>
  <c r="N1768" i="5"/>
  <c r="O1768" i="5"/>
  <c r="V1768" i="5"/>
  <c r="H1769" i="5"/>
  <c r="N1769" i="5"/>
  <c r="O1769" i="5"/>
  <c r="V1769" i="5"/>
  <c r="C1770" i="5"/>
  <c r="D1770" i="5"/>
  <c r="G1770" i="5"/>
  <c r="I1770" i="5"/>
  <c r="J1770" i="5"/>
  <c r="K1770" i="5"/>
  <c r="L1770" i="5"/>
  <c r="M1770" i="5"/>
  <c r="N1770" i="5"/>
  <c r="T1770" i="5"/>
  <c r="H1771" i="5"/>
  <c r="N1771" i="5"/>
  <c r="O1771" i="5"/>
  <c r="H1772" i="5"/>
  <c r="N1772" i="5"/>
  <c r="O1772" i="5"/>
  <c r="V1772" i="5"/>
  <c r="H1773" i="5"/>
  <c r="N1773" i="5"/>
  <c r="O1773" i="5"/>
  <c r="V1773" i="5"/>
  <c r="H1774" i="5"/>
  <c r="N1774" i="5"/>
  <c r="O1774" i="5"/>
  <c r="V1774" i="5"/>
  <c r="H1775" i="5"/>
  <c r="N1775" i="5"/>
  <c r="O1775" i="5"/>
  <c r="V1775" i="5"/>
  <c r="H1776" i="5"/>
  <c r="N1776" i="5"/>
  <c r="O1776" i="5"/>
  <c r="V1776" i="5"/>
  <c r="H1777" i="5"/>
  <c r="N1777" i="5"/>
  <c r="O1777" i="5"/>
  <c r="V1777" i="5"/>
  <c r="H1778" i="5"/>
  <c r="N1778" i="5"/>
  <c r="O1778" i="5"/>
  <c r="V1778" i="5"/>
  <c r="H1779" i="5"/>
  <c r="N1779" i="5"/>
  <c r="O1779" i="5"/>
  <c r="V1779" i="5"/>
  <c r="H1780" i="5"/>
  <c r="N1780" i="5"/>
  <c r="O1780" i="5"/>
  <c r="V1780" i="5"/>
  <c r="C1781" i="5"/>
  <c r="D1781" i="5"/>
  <c r="G1781" i="5"/>
  <c r="A1781" i="5" s="1"/>
  <c r="I1781" i="5"/>
  <c r="J1781" i="5"/>
  <c r="K1781" i="5"/>
  <c r="L1781" i="5"/>
  <c r="M1781" i="5"/>
  <c r="N1781" i="5"/>
  <c r="P1781" i="5"/>
  <c r="Q1781" i="5"/>
  <c r="S1781" i="5"/>
  <c r="T1781" i="5"/>
  <c r="V1781" i="5" s="1"/>
  <c r="U1781" i="5"/>
  <c r="G1782" i="5"/>
  <c r="A1782" i="5" s="1"/>
  <c r="H1782" i="5"/>
  <c r="N1782" i="5"/>
  <c r="O1782" i="5"/>
  <c r="P1782" i="5"/>
  <c r="R1782" i="5"/>
  <c r="V1782" i="5"/>
  <c r="H1783" i="5"/>
  <c r="N1783" i="5"/>
  <c r="O1783" i="5"/>
  <c r="V1783" i="5"/>
  <c r="H1784" i="5"/>
  <c r="N1784" i="5"/>
  <c r="O1784" i="5"/>
  <c r="V1784" i="5"/>
  <c r="H1785" i="5"/>
  <c r="N1785" i="5"/>
  <c r="O1785" i="5"/>
  <c r="V1785" i="5"/>
  <c r="H1786" i="5"/>
  <c r="N1786" i="5"/>
  <c r="O1786" i="5"/>
  <c r="V1786" i="5"/>
  <c r="H1787" i="5"/>
  <c r="N1787" i="5"/>
  <c r="O1787" i="5"/>
  <c r="V1787" i="5"/>
  <c r="H1788" i="5"/>
  <c r="N1788" i="5"/>
  <c r="O1788" i="5"/>
  <c r="V1788" i="5"/>
  <c r="H1789" i="5"/>
  <c r="N1789" i="5"/>
  <c r="O1789" i="5"/>
  <c r="V1789" i="5"/>
  <c r="H1790" i="5"/>
  <c r="N1790" i="5"/>
  <c r="O1790" i="5"/>
  <c r="V1790" i="5"/>
  <c r="H1791" i="5"/>
  <c r="N1791" i="5"/>
  <c r="O1791" i="5"/>
  <c r="V1791" i="5"/>
  <c r="C1792" i="5"/>
  <c r="D1792" i="5"/>
  <c r="G1792" i="5"/>
  <c r="N1792" i="5"/>
  <c r="T1792" i="5"/>
  <c r="U1792" i="5" s="1"/>
  <c r="V1792" i="5"/>
  <c r="C1793" i="5"/>
  <c r="D1793" i="5"/>
  <c r="G1793" i="5"/>
  <c r="A1793" i="5" s="1"/>
  <c r="I1793" i="5"/>
  <c r="I1792" i="5" s="1"/>
  <c r="J1793" i="5"/>
  <c r="K1793" i="5"/>
  <c r="K1792" i="5" s="1"/>
  <c r="L1793" i="5"/>
  <c r="M1793" i="5"/>
  <c r="M1792" i="5" s="1"/>
  <c r="N1793" i="5"/>
  <c r="P1793" i="5"/>
  <c r="Q1793" i="5"/>
  <c r="R1793" i="5"/>
  <c r="S1793" i="5"/>
  <c r="T1793" i="5"/>
  <c r="U1793" i="5"/>
  <c r="V1793" i="5"/>
  <c r="G1794" i="5"/>
  <c r="R1794" i="5" s="1"/>
  <c r="H1794" i="5"/>
  <c r="N1794" i="5"/>
  <c r="O1794" i="5"/>
  <c r="P1794" i="5"/>
  <c r="V1794" i="5"/>
  <c r="H1795" i="5"/>
  <c r="N1795" i="5"/>
  <c r="O1795" i="5"/>
  <c r="V1795" i="5"/>
  <c r="H1796" i="5"/>
  <c r="N1796" i="5"/>
  <c r="O1796" i="5"/>
  <c r="V1796" i="5"/>
  <c r="H1797" i="5"/>
  <c r="N1797" i="5"/>
  <c r="O1797" i="5"/>
  <c r="V1797" i="5"/>
  <c r="H1798" i="5"/>
  <c r="N1798" i="5"/>
  <c r="O1798" i="5"/>
  <c r="V1798" i="5"/>
  <c r="H1799" i="5"/>
  <c r="N1799" i="5"/>
  <c r="O1799" i="5"/>
  <c r="V1799" i="5"/>
  <c r="H1800" i="5"/>
  <c r="N1800" i="5"/>
  <c r="O1800" i="5"/>
  <c r="V1800" i="5"/>
  <c r="H1801" i="5"/>
  <c r="N1801" i="5"/>
  <c r="O1801" i="5"/>
  <c r="V1801" i="5"/>
  <c r="H1802" i="5"/>
  <c r="N1802" i="5"/>
  <c r="O1802" i="5"/>
  <c r="V1802" i="5"/>
  <c r="H1803" i="5"/>
  <c r="N1803" i="5"/>
  <c r="O1803" i="5"/>
  <c r="V1803" i="5"/>
  <c r="C1804" i="5"/>
  <c r="D1804" i="5"/>
  <c r="G1804" i="5"/>
  <c r="I1804" i="5"/>
  <c r="J1804" i="5"/>
  <c r="O1804" i="5" s="1"/>
  <c r="K1804" i="5"/>
  <c r="L1804" i="5"/>
  <c r="M1804" i="5"/>
  <c r="N1804" i="5"/>
  <c r="P1804" i="5"/>
  <c r="R1804" i="5"/>
  <c r="T1804" i="5"/>
  <c r="V1804" i="5" s="1"/>
  <c r="H1805" i="5"/>
  <c r="N1805" i="5"/>
  <c r="O1805" i="5"/>
  <c r="H1806" i="5"/>
  <c r="N1806" i="5"/>
  <c r="O1806" i="5"/>
  <c r="V1806" i="5"/>
  <c r="H1807" i="5"/>
  <c r="N1807" i="5"/>
  <c r="O1807" i="5"/>
  <c r="V1807" i="5"/>
  <c r="H1808" i="5"/>
  <c r="N1808" i="5"/>
  <c r="O1808" i="5"/>
  <c r="V1808" i="5"/>
  <c r="H1809" i="5"/>
  <c r="N1809" i="5"/>
  <c r="O1809" i="5"/>
  <c r="V1809" i="5"/>
  <c r="H1810" i="5"/>
  <c r="N1810" i="5"/>
  <c r="O1810" i="5"/>
  <c r="V1810" i="5"/>
  <c r="H1811" i="5"/>
  <c r="N1811" i="5"/>
  <c r="O1811" i="5"/>
  <c r="V1811" i="5"/>
  <c r="H1812" i="5"/>
  <c r="N1812" i="5"/>
  <c r="O1812" i="5"/>
  <c r="V1812" i="5"/>
  <c r="H1813" i="5"/>
  <c r="N1813" i="5"/>
  <c r="O1813" i="5"/>
  <c r="V1813" i="5"/>
  <c r="H1814" i="5"/>
  <c r="N1814" i="5"/>
  <c r="O1814" i="5"/>
  <c r="V1814" i="5"/>
  <c r="C1815" i="5"/>
  <c r="D1815" i="5"/>
  <c r="G1815" i="5"/>
  <c r="A1815" i="5" s="1"/>
  <c r="I1815" i="5"/>
  <c r="O1815" i="5" s="1"/>
  <c r="J1815" i="5"/>
  <c r="K1815" i="5"/>
  <c r="L1815" i="5"/>
  <c r="M1815" i="5"/>
  <c r="N1815" i="5"/>
  <c r="P1815" i="5"/>
  <c r="Q1815" i="5"/>
  <c r="S1815" i="5"/>
  <c r="T1815" i="5"/>
  <c r="V1815" i="5" s="1"/>
  <c r="U1815" i="5"/>
  <c r="G1816" i="5"/>
  <c r="H1816" i="5"/>
  <c r="N1816" i="5"/>
  <c r="O1816" i="5"/>
  <c r="P1816" i="5"/>
  <c r="R1816" i="5"/>
  <c r="V1816" i="5"/>
  <c r="H1817" i="5"/>
  <c r="N1817" i="5"/>
  <c r="O1817" i="5"/>
  <c r="V1817" i="5"/>
  <c r="H1818" i="5"/>
  <c r="N1818" i="5"/>
  <c r="O1818" i="5"/>
  <c r="V1818" i="5"/>
  <c r="H1819" i="5"/>
  <c r="N1819" i="5"/>
  <c r="O1819" i="5"/>
  <c r="V1819" i="5"/>
  <c r="H1820" i="5"/>
  <c r="N1820" i="5"/>
  <c r="O1820" i="5"/>
  <c r="V1820" i="5"/>
  <c r="H1821" i="5"/>
  <c r="N1821" i="5"/>
  <c r="O1821" i="5"/>
  <c r="V1821" i="5"/>
  <c r="H1822" i="5"/>
  <c r="N1822" i="5"/>
  <c r="O1822" i="5"/>
  <c r="V1822" i="5"/>
  <c r="H1823" i="5"/>
  <c r="N1823" i="5"/>
  <c r="O1823" i="5"/>
  <c r="V1823" i="5"/>
  <c r="H1824" i="5"/>
  <c r="N1824" i="5"/>
  <c r="O1824" i="5"/>
  <c r="V1824" i="5"/>
  <c r="H1825" i="5"/>
  <c r="N1825" i="5"/>
  <c r="O1825" i="5"/>
  <c r="V1825" i="5"/>
  <c r="C1826" i="5"/>
  <c r="D1826" i="5"/>
  <c r="G1826" i="5"/>
  <c r="I1826" i="5"/>
  <c r="J1826" i="5"/>
  <c r="K1826" i="5"/>
  <c r="L1826" i="5"/>
  <c r="M1826" i="5"/>
  <c r="N1826" i="5"/>
  <c r="R1826" i="5"/>
  <c r="T1826" i="5"/>
  <c r="V1826" i="5"/>
  <c r="H1827" i="5"/>
  <c r="N1827" i="5"/>
  <c r="O1827" i="5"/>
  <c r="H1828" i="5"/>
  <c r="N1828" i="5"/>
  <c r="O1828" i="5"/>
  <c r="V1828" i="5"/>
  <c r="H1829" i="5"/>
  <c r="N1829" i="5"/>
  <c r="O1829" i="5"/>
  <c r="V1829" i="5"/>
  <c r="H1830" i="5"/>
  <c r="N1830" i="5"/>
  <c r="O1830" i="5"/>
  <c r="V1830" i="5"/>
  <c r="H1831" i="5"/>
  <c r="N1831" i="5"/>
  <c r="O1831" i="5"/>
  <c r="V1831" i="5"/>
  <c r="H1832" i="5"/>
  <c r="N1832" i="5"/>
  <c r="O1832" i="5"/>
  <c r="V1832" i="5"/>
  <c r="H1833" i="5"/>
  <c r="N1833" i="5"/>
  <c r="O1833" i="5"/>
  <c r="V1833" i="5"/>
  <c r="H1834" i="5"/>
  <c r="N1834" i="5"/>
  <c r="O1834" i="5"/>
  <c r="V1834" i="5"/>
  <c r="H1835" i="5"/>
  <c r="N1835" i="5"/>
  <c r="O1835" i="5"/>
  <c r="V1835" i="5"/>
  <c r="H1836" i="5"/>
  <c r="N1836" i="5"/>
  <c r="O1836" i="5"/>
  <c r="V1836" i="5"/>
  <c r="C1837" i="5"/>
  <c r="D1837" i="5"/>
  <c r="G1837" i="5"/>
  <c r="A1837" i="5" s="1"/>
  <c r="N1837" i="5"/>
  <c r="P1837" i="5"/>
  <c r="Q1837" i="5"/>
  <c r="R1837" i="5"/>
  <c r="S1837" i="5"/>
  <c r="T1837" i="5"/>
  <c r="V1837" i="5" s="1"/>
  <c r="U1837" i="5"/>
  <c r="C1838" i="5"/>
  <c r="D1838" i="5"/>
  <c r="G1838" i="5"/>
  <c r="N1838" i="5"/>
  <c r="P1838" i="5"/>
  <c r="R1838" i="5"/>
  <c r="T1838" i="5"/>
  <c r="U1838" i="5" s="1"/>
  <c r="V1838" i="5"/>
  <c r="C1839" i="5"/>
  <c r="D1839" i="5"/>
  <c r="G1839" i="5"/>
  <c r="A1839" i="5" s="1"/>
  <c r="N1839" i="5"/>
  <c r="Q1839" i="5"/>
  <c r="R1839" i="5"/>
  <c r="S1839" i="5"/>
  <c r="T1839" i="5"/>
  <c r="U1839" i="5"/>
  <c r="V1839" i="5"/>
  <c r="C1840" i="5"/>
  <c r="D1840" i="5"/>
  <c r="G1840" i="5"/>
  <c r="I1840" i="5"/>
  <c r="J1840" i="5"/>
  <c r="K1840" i="5"/>
  <c r="L1840" i="5"/>
  <c r="L1839" i="5" s="1"/>
  <c r="M1840" i="5"/>
  <c r="N1840" i="5"/>
  <c r="R1840" i="5"/>
  <c r="T1840" i="5"/>
  <c r="H1841" i="5"/>
  <c r="N1841" i="5"/>
  <c r="O1841" i="5"/>
  <c r="H1842" i="5"/>
  <c r="N1842" i="5"/>
  <c r="O1842" i="5"/>
  <c r="V1842" i="5"/>
  <c r="H1843" i="5"/>
  <c r="N1843" i="5"/>
  <c r="O1843" i="5"/>
  <c r="V1843" i="5"/>
  <c r="H1844" i="5"/>
  <c r="N1844" i="5"/>
  <c r="O1844" i="5"/>
  <c r="V1844" i="5"/>
  <c r="H1845" i="5"/>
  <c r="N1845" i="5"/>
  <c r="O1845" i="5"/>
  <c r="V1845" i="5"/>
  <c r="H1846" i="5"/>
  <c r="N1846" i="5"/>
  <c r="O1846" i="5"/>
  <c r="V1846" i="5"/>
  <c r="H1847" i="5"/>
  <c r="N1847" i="5"/>
  <c r="O1847" i="5"/>
  <c r="V1847" i="5"/>
  <c r="H1848" i="5"/>
  <c r="N1848" i="5"/>
  <c r="O1848" i="5"/>
  <c r="V1848" i="5"/>
  <c r="H1849" i="5"/>
  <c r="N1849" i="5"/>
  <c r="O1849" i="5"/>
  <c r="V1849" i="5"/>
  <c r="H1850" i="5"/>
  <c r="N1850" i="5"/>
  <c r="O1850" i="5"/>
  <c r="V1850" i="5"/>
  <c r="C1851" i="5"/>
  <c r="D1851" i="5"/>
  <c r="G1851" i="5"/>
  <c r="A1851" i="5" s="1"/>
  <c r="I1851" i="5"/>
  <c r="J1851" i="5"/>
  <c r="K1851" i="5"/>
  <c r="L1851" i="5"/>
  <c r="M1851" i="5"/>
  <c r="N1851" i="5"/>
  <c r="O1851" i="5"/>
  <c r="P1851" i="5"/>
  <c r="Q1851" i="5"/>
  <c r="R1851" i="5"/>
  <c r="S1851" i="5"/>
  <c r="T1851" i="5"/>
  <c r="U1851" i="5"/>
  <c r="V1851" i="5"/>
  <c r="G1852" i="5"/>
  <c r="H1852" i="5"/>
  <c r="N1852" i="5"/>
  <c r="O1852" i="5"/>
  <c r="P1852" i="5"/>
  <c r="R1852" i="5"/>
  <c r="V1852" i="5"/>
  <c r="H1853" i="5"/>
  <c r="N1853" i="5"/>
  <c r="O1853" i="5"/>
  <c r="V1853" i="5"/>
  <c r="H1854" i="5"/>
  <c r="N1854" i="5"/>
  <c r="O1854" i="5"/>
  <c r="V1854" i="5"/>
  <c r="H1855" i="5"/>
  <c r="N1855" i="5"/>
  <c r="O1855" i="5"/>
  <c r="V1855" i="5"/>
  <c r="H1856" i="5"/>
  <c r="N1856" i="5"/>
  <c r="O1856" i="5"/>
  <c r="V1856" i="5"/>
  <c r="H1857" i="5"/>
  <c r="N1857" i="5"/>
  <c r="O1857" i="5"/>
  <c r="V1857" i="5"/>
  <c r="H1858" i="5"/>
  <c r="N1858" i="5"/>
  <c r="O1858" i="5"/>
  <c r="V1858" i="5"/>
  <c r="H1859" i="5"/>
  <c r="N1859" i="5"/>
  <c r="O1859" i="5"/>
  <c r="V1859" i="5"/>
  <c r="H1860" i="5"/>
  <c r="N1860" i="5"/>
  <c r="O1860" i="5"/>
  <c r="V1860" i="5"/>
  <c r="H1861" i="5"/>
  <c r="N1861" i="5"/>
  <c r="O1861" i="5"/>
  <c r="V1861" i="5"/>
  <c r="C1862" i="5"/>
  <c r="D1862" i="5"/>
  <c r="G1862" i="5"/>
  <c r="I1862" i="5"/>
  <c r="J1862" i="5"/>
  <c r="O1862" i="5" s="1"/>
  <c r="K1862" i="5"/>
  <c r="L1862" i="5"/>
  <c r="M1862" i="5"/>
  <c r="N1862" i="5"/>
  <c r="R1862" i="5"/>
  <c r="T1862" i="5"/>
  <c r="V1862" i="5"/>
  <c r="H1863" i="5"/>
  <c r="N1863" i="5"/>
  <c r="O1863" i="5"/>
  <c r="H1864" i="5"/>
  <c r="N1864" i="5"/>
  <c r="O1864" i="5"/>
  <c r="V1864" i="5"/>
  <c r="H1865" i="5"/>
  <c r="N1865" i="5"/>
  <c r="O1865" i="5"/>
  <c r="V1865" i="5"/>
  <c r="H1866" i="5"/>
  <c r="N1866" i="5"/>
  <c r="O1866" i="5"/>
  <c r="V1866" i="5"/>
  <c r="H1867" i="5"/>
  <c r="N1867" i="5"/>
  <c r="O1867" i="5"/>
  <c r="V1867" i="5"/>
  <c r="H1868" i="5"/>
  <c r="N1868" i="5"/>
  <c r="O1868" i="5"/>
  <c r="V1868" i="5"/>
  <c r="H1869" i="5"/>
  <c r="N1869" i="5"/>
  <c r="O1869" i="5"/>
  <c r="V1869" i="5"/>
  <c r="H1870" i="5"/>
  <c r="N1870" i="5"/>
  <c r="O1870" i="5"/>
  <c r="V1870" i="5"/>
  <c r="H1871" i="5"/>
  <c r="N1871" i="5"/>
  <c r="O1871" i="5"/>
  <c r="V1871" i="5"/>
  <c r="H1872" i="5"/>
  <c r="N1872" i="5"/>
  <c r="O1872" i="5"/>
  <c r="V1872" i="5"/>
  <c r="C1873" i="5"/>
  <c r="D1873" i="5"/>
  <c r="G1873" i="5"/>
  <c r="A1873" i="5" s="1"/>
  <c r="N1873" i="5"/>
  <c r="Q1873" i="5"/>
  <c r="R1873" i="5"/>
  <c r="S1873" i="5"/>
  <c r="T1873" i="5"/>
  <c r="U1873" i="5"/>
  <c r="V1873" i="5"/>
  <c r="C1874" i="5"/>
  <c r="D1874" i="5"/>
  <c r="G1874" i="5"/>
  <c r="I1874" i="5"/>
  <c r="J1874" i="5"/>
  <c r="K1874" i="5"/>
  <c r="L1874" i="5"/>
  <c r="M1874" i="5"/>
  <c r="M1873" i="5" s="1"/>
  <c r="N1874" i="5"/>
  <c r="P1874" i="5"/>
  <c r="Q1874" i="5"/>
  <c r="R1874" i="5"/>
  <c r="T1874" i="5"/>
  <c r="V1875" i="5" s="1"/>
  <c r="U1874" i="5"/>
  <c r="H1875" i="5"/>
  <c r="N1875" i="5"/>
  <c r="O1875" i="5"/>
  <c r="H1876" i="5"/>
  <c r="N1876" i="5"/>
  <c r="O1876" i="5"/>
  <c r="V1876" i="5"/>
  <c r="H1877" i="5"/>
  <c r="N1877" i="5"/>
  <c r="O1877" i="5"/>
  <c r="V1877" i="5"/>
  <c r="H1878" i="5"/>
  <c r="N1878" i="5"/>
  <c r="O1878" i="5"/>
  <c r="V1878" i="5"/>
  <c r="H1879" i="5"/>
  <c r="N1879" i="5"/>
  <c r="O1879" i="5"/>
  <c r="V1879" i="5"/>
  <c r="H1880" i="5"/>
  <c r="N1880" i="5"/>
  <c r="O1880" i="5"/>
  <c r="V1880" i="5"/>
  <c r="H1881" i="5"/>
  <c r="N1881" i="5"/>
  <c r="O1881" i="5"/>
  <c r="V1881" i="5"/>
  <c r="H1882" i="5"/>
  <c r="N1882" i="5"/>
  <c r="O1882" i="5"/>
  <c r="V1882" i="5"/>
  <c r="H1883" i="5"/>
  <c r="N1883" i="5"/>
  <c r="O1883" i="5"/>
  <c r="V1883" i="5"/>
  <c r="H1884" i="5"/>
  <c r="N1884" i="5"/>
  <c r="O1884" i="5"/>
  <c r="V1884" i="5"/>
  <c r="C1885" i="5"/>
  <c r="D1885" i="5"/>
  <c r="G1885" i="5"/>
  <c r="A1885" i="5" s="1"/>
  <c r="I1885" i="5"/>
  <c r="J1885" i="5"/>
  <c r="K1885" i="5"/>
  <c r="L1885" i="5"/>
  <c r="M1885" i="5"/>
  <c r="N1885" i="5"/>
  <c r="O1885" i="5"/>
  <c r="P1885" i="5"/>
  <c r="Q1885" i="5"/>
  <c r="R1885" i="5"/>
  <c r="S1885" i="5"/>
  <c r="T1885" i="5"/>
  <c r="U1885" i="5"/>
  <c r="V1885" i="5"/>
  <c r="G1886" i="5"/>
  <c r="H1886" i="5"/>
  <c r="N1886" i="5"/>
  <c r="O1886" i="5"/>
  <c r="P1886" i="5"/>
  <c r="R1886" i="5"/>
  <c r="V1886" i="5"/>
  <c r="H1887" i="5"/>
  <c r="N1887" i="5"/>
  <c r="O1887" i="5"/>
  <c r="V1887" i="5"/>
  <c r="H1888" i="5"/>
  <c r="N1888" i="5"/>
  <c r="O1888" i="5"/>
  <c r="V1888" i="5"/>
  <c r="H1889" i="5"/>
  <c r="N1889" i="5"/>
  <c r="O1889" i="5"/>
  <c r="V1889" i="5"/>
  <c r="H1890" i="5"/>
  <c r="N1890" i="5"/>
  <c r="O1890" i="5"/>
  <c r="V1890" i="5"/>
  <c r="H1891" i="5"/>
  <c r="N1891" i="5"/>
  <c r="O1891" i="5"/>
  <c r="V1891" i="5"/>
  <c r="H1892" i="5"/>
  <c r="N1892" i="5"/>
  <c r="O1892" i="5"/>
  <c r="V1892" i="5"/>
  <c r="H1893" i="5"/>
  <c r="N1893" i="5"/>
  <c r="O1893" i="5"/>
  <c r="V1893" i="5"/>
  <c r="H1894" i="5"/>
  <c r="N1894" i="5"/>
  <c r="O1894" i="5"/>
  <c r="V1894" i="5"/>
  <c r="H1895" i="5"/>
  <c r="N1895" i="5"/>
  <c r="O1895" i="5"/>
  <c r="V1895" i="5"/>
  <c r="C1896" i="5"/>
  <c r="D1896" i="5"/>
  <c r="G1896" i="5"/>
  <c r="I1896" i="5"/>
  <c r="J1896" i="5"/>
  <c r="O1896" i="5" s="1"/>
  <c r="K1896" i="5"/>
  <c r="L1896" i="5"/>
  <c r="M1896" i="5"/>
  <c r="N1896" i="5"/>
  <c r="P1896" i="5"/>
  <c r="R1896" i="5"/>
  <c r="S1896" i="5"/>
  <c r="T1896" i="5"/>
  <c r="U1896" i="5" s="1"/>
  <c r="V1896" i="5"/>
  <c r="G1897" i="5"/>
  <c r="H1897" i="5"/>
  <c r="N1897" i="5"/>
  <c r="O1897" i="5"/>
  <c r="P1897" i="5"/>
  <c r="Q1897" i="5"/>
  <c r="V1897" i="5"/>
  <c r="G1898" i="5"/>
  <c r="H1898" i="5"/>
  <c r="N1898" i="5"/>
  <c r="O1898" i="5"/>
  <c r="P1898" i="5"/>
  <c r="R1898" i="5"/>
  <c r="V1898" i="5"/>
  <c r="H1899" i="5"/>
  <c r="N1899" i="5"/>
  <c r="O1899" i="5"/>
  <c r="V1899" i="5"/>
  <c r="H1900" i="5"/>
  <c r="N1900" i="5"/>
  <c r="O1900" i="5"/>
  <c r="V1900" i="5"/>
  <c r="H1901" i="5"/>
  <c r="N1901" i="5"/>
  <c r="O1901" i="5"/>
  <c r="V1901" i="5"/>
  <c r="H1902" i="5"/>
  <c r="N1902" i="5"/>
  <c r="O1902" i="5"/>
  <c r="V1902" i="5"/>
  <c r="H1903" i="5"/>
  <c r="N1903" i="5"/>
  <c r="O1903" i="5"/>
  <c r="V1903" i="5"/>
  <c r="H1904" i="5"/>
  <c r="N1904" i="5"/>
  <c r="O1904" i="5"/>
  <c r="V1904" i="5"/>
  <c r="H1905" i="5"/>
  <c r="N1905" i="5"/>
  <c r="O1905" i="5"/>
  <c r="V1905" i="5"/>
  <c r="H1906" i="5"/>
  <c r="N1906" i="5"/>
  <c r="O1906" i="5"/>
  <c r="V1906" i="5"/>
  <c r="C1907" i="5"/>
  <c r="D1907" i="5"/>
  <c r="G1907" i="5"/>
  <c r="N1907" i="5"/>
  <c r="S1907" i="5"/>
  <c r="T1907" i="5"/>
  <c r="U1907" i="5"/>
  <c r="V1907" i="5"/>
  <c r="C1908" i="5"/>
  <c r="D1908" i="5"/>
  <c r="G1908" i="5"/>
  <c r="I1908" i="5"/>
  <c r="J1908" i="5"/>
  <c r="K1908" i="5"/>
  <c r="L1908" i="5"/>
  <c r="M1908" i="5"/>
  <c r="M1907" i="5" s="1"/>
  <c r="N1908" i="5"/>
  <c r="P1908" i="5"/>
  <c r="Q1908" i="5"/>
  <c r="R1908" i="5"/>
  <c r="T1908" i="5"/>
  <c r="V1909" i="5" s="1"/>
  <c r="H1909" i="5"/>
  <c r="N1909" i="5"/>
  <c r="O1909" i="5"/>
  <c r="H1910" i="5"/>
  <c r="N1910" i="5"/>
  <c r="O1910" i="5"/>
  <c r="V1910" i="5"/>
  <c r="H1911" i="5"/>
  <c r="N1911" i="5"/>
  <c r="O1911" i="5"/>
  <c r="V1911" i="5"/>
  <c r="H1912" i="5"/>
  <c r="N1912" i="5"/>
  <c r="O1912" i="5"/>
  <c r="V1912" i="5"/>
  <c r="H1913" i="5"/>
  <c r="N1913" i="5"/>
  <c r="O1913" i="5"/>
  <c r="V1913" i="5"/>
  <c r="H1914" i="5"/>
  <c r="N1914" i="5"/>
  <c r="O1914" i="5"/>
  <c r="V1914" i="5"/>
  <c r="H1915" i="5"/>
  <c r="N1915" i="5"/>
  <c r="O1915" i="5"/>
  <c r="V1915" i="5"/>
  <c r="H1916" i="5"/>
  <c r="N1916" i="5"/>
  <c r="O1916" i="5"/>
  <c r="V1916" i="5"/>
  <c r="H1917" i="5"/>
  <c r="N1917" i="5"/>
  <c r="O1917" i="5"/>
  <c r="V1917" i="5"/>
  <c r="H1918" i="5"/>
  <c r="N1918" i="5"/>
  <c r="O1918" i="5"/>
  <c r="V1918" i="5"/>
  <c r="C1919" i="5"/>
  <c r="D1919" i="5"/>
  <c r="G1919" i="5"/>
  <c r="A1919" i="5" s="1"/>
  <c r="I1919" i="5"/>
  <c r="J1919" i="5"/>
  <c r="K1919" i="5"/>
  <c r="L1919" i="5"/>
  <c r="M1919" i="5"/>
  <c r="N1919" i="5"/>
  <c r="O1919" i="5"/>
  <c r="P1919" i="5"/>
  <c r="Q1919" i="5"/>
  <c r="R1919" i="5"/>
  <c r="S1919" i="5"/>
  <c r="T1919" i="5"/>
  <c r="U1919" i="5"/>
  <c r="V1919" i="5"/>
  <c r="G1920" i="5"/>
  <c r="R1920" i="5" s="1"/>
  <c r="H1920" i="5"/>
  <c r="N1920" i="5"/>
  <c r="O1920" i="5"/>
  <c r="P1920" i="5"/>
  <c r="V1920" i="5"/>
  <c r="H1921" i="5"/>
  <c r="N1921" i="5"/>
  <c r="O1921" i="5"/>
  <c r="V1921" i="5"/>
  <c r="H1922" i="5"/>
  <c r="N1922" i="5"/>
  <c r="O1922" i="5"/>
  <c r="V1922" i="5"/>
  <c r="H1923" i="5"/>
  <c r="N1923" i="5"/>
  <c r="O1923" i="5"/>
  <c r="V1923" i="5"/>
  <c r="H1924" i="5"/>
  <c r="N1924" i="5"/>
  <c r="O1924" i="5"/>
  <c r="V1924" i="5"/>
  <c r="H1925" i="5"/>
  <c r="N1925" i="5"/>
  <c r="O1925" i="5"/>
  <c r="V1925" i="5"/>
  <c r="H1926" i="5"/>
  <c r="N1926" i="5"/>
  <c r="O1926" i="5"/>
  <c r="V1926" i="5"/>
  <c r="H1927" i="5"/>
  <c r="N1927" i="5"/>
  <c r="O1927" i="5"/>
  <c r="V1927" i="5"/>
  <c r="H1928" i="5"/>
  <c r="N1928" i="5"/>
  <c r="O1928" i="5"/>
  <c r="V1928" i="5"/>
  <c r="H1929" i="5"/>
  <c r="N1929" i="5"/>
  <c r="O1929" i="5"/>
  <c r="V1929" i="5"/>
  <c r="C1930" i="5"/>
  <c r="D1930" i="5"/>
  <c r="G1930" i="5"/>
  <c r="I1930" i="5"/>
  <c r="J1930" i="5"/>
  <c r="O1930" i="5" s="1"/>
  <c r="K1930" i="5"/>
  <c r="L1930" i="5"/>
  <c r="M1930" i="5"/>
  <c r="N1930" i="5"/>
  <c r="P1930" i="5"/>
  <c r="R1930" i="5"/>
  <c r="S1930" i="5"/>
  <c r="T1930" i="5"/>
  <c r="U1930" i="5" s="1"/>
  <c r="V1930" i="5"/>
  <c r="G1931" i="5"/>
  <c r="Q1931" i="5" s="1"/>
  <c r="H1931" i="5"/>
  <c r="N1931" i="5"/>
  <c r="O1931" i="5"/>
  <c r="P1931" i="5"/>
  <c r="V1931" i="5"/>
  <c r="G1932" i="5"/>
  <c r="R1932" i="5" s="1"/>
  <c r="H1932" i="5"/>
  <c r="N1932" i="5"/>
  <c r="O1932" i="5"/>
  <c r="P1932" i="5"/>
  <c r="V1932" i="5"/>
  <c r="H1933" i="5"/>
  <c r="N1933" i="5"/>
  <c r="O1933" i="5"/>
  <c r="V1933" i="5"/>
  <c r="H1934" i="5"/>
  <c r="N1934" i="5"/>
  <c r="O1934" i="5"/>
  <c r="V1934" i="5"/>
  <c r="H1935" i="5"/>
  <c r="N1935" i="5"/>
  <c r="O1935" i="5"/>
  <c r="V1935" i="5"/>
  <c r="H1936" i="5"/>
  <c r="N1936" i="5"/>
  <c r="O1936" i="5"/>
  <c r="V1936" i="5"/>
  <c r="H1937" i="5"/>
  <c r="N1937" i="5"/>
  <c r="O1937" i="5"/>
  <c r="V1937" i="5"/>
  <c r="H1938" i="5"/>
  <c r="N1938" i="5"/>
  <c r="O1938" i="5"/>
  <c r="V1938" i="5"/>
  <c r="H1939" i="5"/>
  <c r="N1939" i="5"/>
  <c r="O1939" i="5"/>
  <c r="V1939" i="5"/>
  <c r="H1940" i="5"/>
  <c r="N1940" i="5"/>
  <c r="O1940" i="5"/>
  <c r="V1940" i="5"/>
  <c r="C1941" i="5"/>
  <c r="D1941" i="5"/>
  <c r="G1941" i="5"/>
  <c r="N1941" i="5"/>
  <c r="S1941" i="5"/>
  <c r="T1941" i="5"/>
  <c r="U1941" i="5"/>
  <c r="V1941" i="5"/>
  <c r="C1942" i="5"/>
  <c r="D1942" i="5"/>
  <c r="G1942" i="5"/>
  <c r="I1942" i="5"/>
  <c r="J1942" i="5"/>
  <c r="J1941" i="5" s="1"/>
  <c r="K1942" i="5"/>
  <c r="L1942" i="5"/>
  <c r="M1942" i="5"/>
  <c r="N1942" i="5"/>
  <c r="P1942" i="5"/>
  <c r="Q1942" i="5"/>
  <c r="R1942" i="5"/>
  <c r="T1942" i="5"/>
  <c r="V1943" i="5" s="1"/>
  <c r="H1943" i="5"/>
  <c r="N1943" i="5"/>
  <c r="O1943" i="5"/>
  <c r="H1944" i="5"/>
  <c r="N1944" i="5"/>
  <c r="O1944" i="5"/>
  <c r="V1944" i="5"/>
  <c r="H1945" i="5"/>
  <c r="N1945" i="5"/>
  <c r="O1945" i="5"/>
  <c r="V1945" i="5"/>
  <c r="H1946" i="5"/>
  <c r="N1946" i="5"/>
  <c r="O1946" i="5"/>
  <c r="V1946" i="5"/>
  <c r="H1947" i="5"/>
  <c r="N1947" i="5"/>
  <c r="O1947" i="5"/>
  <c r="V1947" i="5"/>
  <c r="H1948" i="5"/>
  <c r="N1948" i="5"/>
  <c r="O1948" i="5"/>
  <c r="V1948" i="5"/>
  <c r="H1949" i="5"/>
  <c r="N1949" i="5"/>
  <c r="O1949" i="5"/>
  <c r="V1949" i="5"/>
  <c r="H1950" i="5"/>
  <c r="N1950" i="5"/>
  <c r="O1950" i="5"/>
  <c r="V1950" i="5"/>
  <c r="H1951" i="5"/>
  <c r="N1951" i="5"/>
  <c r="O1951" i="5"/>
  <c r="V1951" i="5"/>
  <c r="H1952" i="5"/>
  <c r="N1952" i="5"/>
  <c r="O1952" i="5"/>
  <c r="V1952" i="5"/>
  <c r="C1953" i="5"/>
  <c r="D1953" i="5"/>
  <c r="G1953" i="5"/>
  <c r="A1953" i="5" s="1"/>
  <c r="I1953" i="5"/>
  <c r="J1953" i="5"/>
  <c r="K1953" i="5"/>
  <c r="L1953" i="5"/>
  <c r="M1953" i="5"/>
  <c r="N1953" i="5"/>
  <c r="O1953" i="5"/>
  <c r="P1953" i="5"/>
  <c r="Q1953" i="5"/>
  <c r="R1953" i="5"/>
  <c r="S1953" i="5"/>
  <c r="T1953" i="5"/>
  <c r="U1953" i="5" s="1"/>
  <c r="G1954" i="5"/>
  <c r="A1954" i="5" s="1"/>
  <c r="H1954" i="5"/>
  <c r="N1954" i="5"/>
  <c r="O1954" i="5"/>
  <c r="P1954" i="5"/>
  <c r="V1954" i="5"/>
  <c r="H1955" i="5"/>
  <c r="N1955" i="5"/>
  <c r="O1955" i="5"/>
  <c r="V1955" i="5"/>
  <c r="H1956" i="5"/>
  <c r="N1956" i="5"/>
  <c r="O1956" i="5"/>
  <c r="V1956" i="5"/>
  <c r="H1957" i="5"/>
  <c r="N1957" i="5"/>
  <c r="O1957" i="5"/>
  <c r="V1957" i="5"/>
  <c r="H1958" i="5"/>
  <c r="N1958" i="5"/>
  <c r="O1958" i="5"/>
  <c r="V1958" i="5"/>
  <c r="H1959" i="5"/>
  <c r="N1959" i="5"/>
  <c r="O1959" i="5"/>
  <c r="V1959" i="5"/>
  <c r="H1960" i="5"/>
  <c r="N1960" i="5"/>
  <c r="O1960" i="5"/>
  <c r="V1960" i="5"/>
  <c r="H1961" i="5"/>
  <c r="N1961" i="5"/>
  <c r="O1961" i="5"/>
  <c r="V1961" i="5"/>
  <c r="H1962" i="5"/>
  <c r="N1962" i="5"/>
  <c r="O1962" i="5"/>
  <c r="V1962" i="5"/>
  <c r="H1963" i="5"/>
  <c r="N1963" i="5"/>
  <c r="O1963" i="5"/>
  <c r="V1963" i="5"/>
  <c r="C1964" i="5"/>
  <c r="D1964" i="5"/>
  <c r="G1964" i="5"/>
  <c r="A1964" i="5" s="1"/>
  <c r="I1964" i="5"/>
  <c r="O1964" i="5" s="1"/>
  <c r="J1964" i="5"/>
  <c r="K1964" i="5"/>
  <c r="L1964" i="5"/>
  <c r="M1964" i="5"/>
  <c r="N1964" i="5"/>
  <c r="P1964" i="5"/>
  <c r="T1964" i="5"/>
  <c r="V1964" i="5" s="1"/>
  <c r="H1965" i="5"/>
  <c r="N1965" i="5"/>
  <c r="O1965" i="5"/>
  <c r="H1966" i="5"/>
  <c r="N1966" i="5"/>
  <c r="O1966" i="5"/>
  <c r="V1966" i="5"/>
  <c r="H1967" i="5"/>
  <c r="N1967" i="5"/>
  <c r="O1967" i="5"/>
  <c r="V1967" i="5"/>
  <c r="H1968" i="5"/>
  <c r="N1968" i="5"/>
  <c r="O1968" i="5"/>
  <c r="V1968" i="5"/>
  <c r="H1969" i="5"/>
  <c r="N1969" i="5"/>
  <c r="O1969" i="5"/>
  <c r="V1969" i="5"/>
  <c r="H1970" i="5"/>
  <c r="N1970" i="5"/>
  <c r="O1970" i="5"/>
  <c r="V1970" i="5"/>
  <c r="H1971" i="5"/>
  <c r="N1971" i="5"/>
  <c r="O1971" i="5"/>
  <c r="V1971" i="5"/>
  <c r="H1972" i="5"/>
  <c r="N1972" i="5"/>
  <c r="O1972" i="5"/>
  <c r="V1972" i="5"/>
  <c r="H1973" i="5"/>
  <c r="N1973" i="5"/>
  <c r="O1973" i="5"/>
  <c r="V1973" i="5"/>
  <c r="H1974" i="5"/>
  <c r="N1974" i="5"/>
  <c r="O1974" i="5"/>
  <c r="V1974" i="5"/>
  <c r="C1975" i="5"/>
  <c r="D1975" i="5"/>
  <c r="G1975" i="5"/>
  <c r="A1975" i="5" s="1"/>
  <c r="N1975" i="5"/>
  <c r="P1975" i="5"/>
  <c r="R1975" i="5"/>
  <c r="S1975" i="5"/>
  <c r="T1975" i="5"/>
  <c r="U1975" i="5" s="1"/>
  <c r="C1976" i="5"/>
  <c r="D1976" i="5"/>
  <c r="G1976" i="5"/>
  <c r="A1976" i="5" s="1"/>
  <c r="I1976" i="5"/>
  <c r="J1976" i="5"/>
  <c r="O1976" i="5" s="1"/>
  <c r="K1976" i="5"/>
  <c r="L1976" i="5"/>
  <c r="M1976" i="5"/>
  <c r="N1976" i="5"/>
  <c r="P1976" i="5"/>
  <c r="Q1976" i="5"/>
  <c r="R1976" i="5"/>
  <c r="S1976" i="5"/>
  <c r="T1976" i="5"/>
  <c r="U1976" i="5"/>
  <c r="V1976" i="5"/>
  <c r="G1977" i="5"/>
  <c r="A1977" i="5" s="1"/>
  <c r="H1977" i="5"/>
  <c r="N1977" i="5"/>
  <c r="O1977" i="5"/>
  <c r="P1977" i="5"/>
  <c r="S1977" i="5"/>
  <c r="V1977" i="5"/>
  <c r="H1978" i="5"/>
  <c r="N1978" i="5"/>
  <c r="O1978" i="5"/>
  <c r="V1978" i="5"/>
  <c r="H1979" i="5"/>
  <c r="N1979" i="5"/>
  <c r="O1979" i="5"/>
  <c r="V1979" i="5"/>
  <c r="H1980" i="5"/>
  <c r="N1980" i="5"/>
  <c r="O1980" i="5"/>
  <c r="V1980" i="5"/>
  <c r="H1981" i="5"/>
  <c r="N1981" i="5"/>
  <c r="O1981" i="5"/>
  <c r="V1981" i="5"/>
  <c r="H1982" i="5"/>
  <c r="N1982" i="5"/>
  <c r="O1982" i="5"/>
  <c r="V1982" i="5"/>
  <c r="H1983" i="5"/>
  <c r="N1983" i="5"/>
  <c r="O1983" i="5"/>
  <c r="V1983" i="5"/>
  <c r="H1984" i="5"/>
  <c r="N1984" i="5"/>
  <c r="O1984" i="5"/>
  <c r="V1984" i="5"/>
  <c r="H1985" i="5"/>
  <c r="N1985" i="5"/>
  <c r="O1985" i="5"/>
  <c r="V1985" i="5"/>
  <c r="H1986" i="5"/>
  <c r="N1986" i="5"/>
  <c r="O1986" i="5"/>
  <c r="V1986" i="5"/>
  <c r="C1987" i="5"/>
  <c r="D1987" i="5"/>
  <c r="G1987" i="5"/>
  <c r="A1987" i="5" s="1"/>
  <c r="I1987" i="5"/>
  <c r="J1987" i="5"/>
  <c r="K1987" i="5"/>
  <c r="L1987" i="5"/>
  <c r="M1987" i="5"/>
  <c r="N1987" i="5"/>
  <c r="O1987" i="5"/>
  <c r="P1987" i="5"/>
  <c r="S1987" i="5"/>
  <c r="T1987" i="5"/>
  <c r="U1987" i="5" s="1"/>
  <c r="G1988" i="5"/>
  <c r="A1988" i="5" s="1"/>
  <c r="H1988" i="5"/>
  <c r="N1988" i="5"/>
  <c r="O1988" i="5"/>
  <c r="P1988" i="5"/>
  <c r="V1988" i="5"/>
  <c r="H1989" i="5"/>
  <c r="N1989" i="5"/>
  <c r="O1989" i="5"/>
  <c r="V1989" i="5"/>
  <c r="H1990" i="5"/>
  <c r="N1990" i="5"/>
  <c r="O1990" i="5"/>
  <c r="V1990" i="5"/>
  <c r="H1991" i="5"/>
  <c r="N1991" i="5"/>
  <c r="O1991" i="5"/>
  <c r="V1991" i="5"/>
  <c r="H1992" i="5"/>
  <c r="N1992" i="5"/>
  <c r="O1992" i="5"/>
  <c r="V1992" i="5"/>
  <c r="H1993" i="5"/>
  <c r="N1993" i="5"/>
  <c r="O1993" i="5"/>
  <c r="V1993" i="5"/>
  <c r="H1994" i="5"/>
  <c r="N1994" i="5"/>
  <c r="O1994" i="5"/>
  <c r="V1994" i="5"/>
  <c r="H1995" i="5"/>
  <c r="N1995" i="5"/>
  <c r="O1995" i="5"/>
  <c r="V1995" i="5"/>
  <c r="H1996" i="5"/>
  <c r="N1996" i="5"/>
  <c r="O1996" i="5"/>
  <c r="V1996" i="5"/>
  <c r="H1997" i="5"/>
  <c r="N1997" i="5"/>
  <c r="O1997" i="5"/>
  <c r="V1997" i="5"/>
  <c r="C1998" i="5"/>
  <c r="D1998" i="5"/>
  <c r="G1998" i="5"/>
  <c r="A1998" i="5" s="1"/>
  <c r="I1998" i="5"/>
  <c r="O1998" i="5" s="1"/>
  <c r="J1998" i="5"/>
  <c r="K1998" i="5"/>
  <c r="L1998" i="5"/>
  <c r="M1998" i="5"/>
  <c r="N1998" i="5"/>
  <c r="P1998" i="5"/>
  <c r="T1998" i="5"/>
  <c r="V1998" i="5" s="1"/>
  <c r="H1999" i="5"/>
  <c r="N1999" i="5"/>
  <c r="O1999" i="5"/>
  <c r="H2000" i="5"/>
  <c r="N2000" i="5"/>
  <c r="O2000" i="5"/>
  <c r="V2000" i="5"/>
  <c r="H2001" i="5"/>
  <c r="N2001" i="5"/>
  <c r="O2001" i="5"/>
  <c r="V2001" i="5"/>
  <c r="H2002" i="5"/>
  <c r="N2002" i="5"/>
  <c r="O2002" i="5"/>
  <c r="V2002" i="5"/>
  <c r="H2003" i="5"/>
  <c r="N2003" i="5"/>
  <c r="O2003" i="5"/>
  <c r="V2003" i="5"/>
  <c r="H2004" i="5"/>
  <c r="N2004" i="5"/>
  <c r="O2004" i="5"/>
  <c r="V2004" i="5"/>
  <c r="H2005" i="5"/>
  <c r="N2005" i="5"/>
  <c r="O2005" i="5"/>
  <c r="V2005" i="5"/>
  <c r="H2006" i="5"/>
  <c r="N2006" i="5"/>
  <c r="O2006" i="5"/>
  <c r="V2006" i="5"/>
  <c r="H2007" i="5"/>
  <c r="N2007" i="5"/>
  <c r="O2007" i="5"/>
  <c r="V2007" i="5"/>
  <c r="H2008" i="5"/>
  <c r="N2008" i="5"/>
  <c r="O2008" i="5"/>
  <c r="V2008" i="5"/>
  <c r="C2009" i="5"/>
  <c r="D2009" i="5"/>
  <c r="G2009" i="5"/>
  <c r="A2009" i="5" s="1"/>
  <c r="I2009" i="5"/>
  <c r="O2009" i="5" s="1"/>
  <c r="J2009" i="5"/>
  <c r="K2009" i="5"/>
  <c r="L2009" i="5"/>
  <c r="M2009" i="5"/>
  <c r="N2009" i="5"/>
  <c r="P2009" i="5"/>
  <c r="Q2009" i="5"/>
  <c r="R2009" i="5"/>
  <c r="T2009" i="5"/>
  <c r="V2010" i="5" s="1"/>
  <c r="U2009" i="5"/>
  <c r="V2009" i="5"/>
  <c r="H2010" i="5"/>
  <c r="N2010" i="5"/>
  <c r="O2010" i="5"/>
  <c r="H2011" i="5"/>
  <c r="N2011" i="5"/>
  <c r="O2011" i="5"/>
  <c r="V2011" i="5"/>
  <c r="H2012" i="5"/>
  <c r="N2012" i="5"/>
  <c r="O2012" i="5"/>
  <c r="V2012" i="5"/>
  <c r="H2013" i="5"/>
  <c r="N2013" i="5"/>
  <c r="O2013" i="5"/>
  <c r="V2013" i="5"/>
  <c r="H2014" i="5"/>
  <c r="N2014" i="5"/>
  <c r="O2014" i="5"/>
  <c r="V2014" i="5"/>
  <c r="H2015" i="5"/>
  <c r="N2015" i="5"/>
  <c r="O2015" i="5"/>
  <c r="V2015" i="5"/>
  <c r="H2016" i="5"/>
  <c r="N2016" i="5"/>
  <c r="O2016" i="5"/>
  <c r="V2016" i="5"/>
  <c r="H2017" i="5"/>
  <c r="N2017" i="5"/>
  <c r="O2017" i="5"/>
  <c r="V2017" i="5"/>
  <c r="H2018" i="5"/>
  <c r="N2018" i="5"/>
  <c r="O2018" i="5"/>
  <c r="V2018" i="5"/>
  <c r="H2019" i="5"/>
  <c r="N2019" i="5"/>
  <c r="O2019" i="5"/>
  <c r="V2019" i="5"/>
  <c r="C2020" i="5"/>
  <c r="D2020" i="5"/>
  <c r="G2020" i="5"/>
  <c r="A2020" i="5" s="1"/>
  <c r="I2020" i="5"/>
  <c r="J2020" i="5"/>
  <c r="O2020" i="5" s="1"/>
  <c r="K2020" i="5"/>
  <c r="L2020" i="5"/>
  <c r="M2020" i="5"/>
  <c r="N2020" i="5"/>
  <c r="P2020" i="5"/>
  <c r="Q2020" i="5"/>
  <c r="R2020" i="5"/>
  <c r="S2020" i="5"/>
  <c r="T2020" i="5"/>
  <c r="U2020" i="5"/>
  <c r="V2020" i="5"/>
  <c r="G2021" i="5"/>
  <c r="A2021" i="5" s="1"/>
  <c r="H2021" i="5"/>
  <c r="N2021" i="5"/>
  <c r="O2021" i="5"/>
  <c r="P2021" i="5"/>
  <c r="S2021" i="5"/>
  <c r="V2021" i="5"/>
  <c r="H2022" i="5"/>
  <c r="N2022" i="5"/>
  <c r="O2022" i="5"/>
  <c r="V2022" i="5"/>
  <c r="H2023" i="5"/>
  <c r="N2023" i="5"/>
  <c r="O2023" i="5"/>
  <c r="V2023" i="5"/>
  <c r="H2024" i="5"/>
  <c r="N2024" i="5"/>
  <c r="O2024" i="5"/>
  <c r="V2024" i="5"/>
  <c r="H2025" i="5"/>
  <c r="N2025" i="5"/>
  <c r="O2025" i="5"/>
  <c r="V2025" i="5"/>
  <c r="H2026" i="5"/>
  <c r="N2026" i="5"/>
  <c r="O2026" i="5"/>
  <c r="V2026" i="5"/>
  <c r="H2027" i="5"/>
  <c r="N2027" i="5"/>
  <c r="O2027" i="5"/>
  <c r="V2027" i="5"/>
  <c r="H2028" i="5"/>
  <c r="N2028" i="5"/>
  <c r="O2028" i="5"/>
  <c r="V2028" i="5"/>
  <c r="H2029" i="5"/>
  <c r="N2029" i="5"/>
  <c r="O2029" i="5"/>
  <c r="V2029" i="5"/>
  <c r="H2030" i="5"/>
  <c r="N2030" i="5"/>
  <c r="O2030" i="5"/>
  <c r="V2030" i="5"/>
  <c r="C2031" i="5"/>
  <c r="D2031" i="5"/>
  <c r="G2031" i="5"/>
  <c r="A2031" i="5" s="1"/>
  <c r="I2031" i="5"/>
  <c r="J2031" i="5"/>
  <c r="K2031" i="5"/>
  <c r="L2031" i="5"/>
  <c r="M2031" i="5"/>
  <c r="N2031" i="5"/>
  <c r="O2031" i="5"/>
  <c r="P2031" i="5"/>
  <c r="S2031" i="5"/>
  <c r="T2031" i="5"/>
  <c r="U2031" i="5" s="1"/>
  <c r="G2032" i="5"/>
  <c r="A2032" i="5" s="1"/>
  <c r="H2032" i="5"/>
  <c r="N2032" i="5"/>
  <c r="O2032" i="5"/>
  <c r="P2032" i="5"/>
  <c r="V2032" i="5"/>
  <c r="H2033" i="5"/>
  <c r="N2033" i="5"/>
  <c r="O2033" i="5"/>
  <c r="V2033" i="5"/>
  <c r="H2034" i="5"/>
  <c r="N2034" i="5"/>
  <c r="O2034" i="5"/>
  <c r="V2034" i="5"/>
  <c r="H2035" i="5"/>
  <c r="N2035" i="5"/>
  <c r="O2035" i="5"/>
  <c r="V2035" i="5"/>
  <c r="H2036" i="5"/>
  <c r="N2036" i="5"/>
  <c r="O2036" i="5"/>
  <c r="V2036" i="5"/>
  <c r="H2037" i="5"/>
  <c r="N2037" i="5"/>
  <c r="O2037" i="5"/>
  <c r="V2037" i="5"/>
  <c r="H2038" i="5"/>
  <c r="N2038" i="5"/>
  <c r="O2038" i="5"/>
  <c r="V2038" i="5"/>
  <c r="H2039" i="5"/>
  <c r="N2039" i="5"/>
  <c r="O2039" i="5"/>
  <c r="V2039" i="5"/>
  <c r="H2040" i="5"/>
  <c r="N2040" i="5"/>
  <c r="O2040" i="5"/>
  <c r="V2040" i="5"/>
  <c r="H2041" i="5"/>
  <c r="N2041" i="5"/>
  <c r="O2041" i="5"/>
  <c r="V2041" i="5"/>
  <c r="C2042" i="5"/>
  <c r="D2042" i="5"/>
  <c r="G2042" i="5"/>
  <c r="P2042" i="5" s="1"/>
  <c r="N2042" i="5"/>
  <c r="R2042" i="5"/>
  <c r="T2042" i="5"/>
  <c r="U2042" i="5"/>
  <c r="V2042" i="5"/>
  <c r="C2043" i="5"/>
  <c r="D2043" i="5"/>
  <c r="G2043" i="5"/>
  <c r="S2043" i="5" s="1"/>
  <c r="I2043" i="5"/>
  <c r="I2042" i="5" s="1"/>
  <c r="J2043" i="5"/>
  <c r="K2043" i="5"/>
  <c r="L2043" i="5"/>
  <c r="M2043" i="5"/>
  <c r="M2042" i="5" s="1"/>
  <c r="N2043" i="5"/>
  <c r="P2043" i="5"/>
  <c r="Q2043" i="5"/>
  <c r="R2043" i="5"/>
  <c r="T2043" i="5"/>
  <c r="V2044" i="5" s="1"/>
  <c r="U2043" i="5"/>
  <c r="V2043" i="5"/>
  <c r="H2044" i="5"/>
  <c r="N2044" i="5"/>
  <c r="O2044" i="5"/>
  <c r="H2045" i="5"/>
  <c r="N2045" i="5"/>
  <c r="O2045" i="5"/>
  <c r="V2045" i="5"/>
  <c r="H2046" i="5"/>
  <c r="N2046" i="5"/>
  <c r="O2046" i="5"/>
  <c r="V2046" i="5"/>
  <c r="H2047" i="5"/>
  <c r="N2047" i="5"/>
  <c r="O2047" i="5"/>
  <c r="V2047" i="5"/>
  <c r="H2048" i="5"/>
  <c r="N2048" i="5"/>
  <c r="O2048" i="5"/>
  <c r="V2048" i="5"/>
  <c r="H2049" i="5"/>
  <c r="N2049" i="5"/>
  <c r="O2049" i="5"/>
  <c r="V2049" i="5"/>
  <c r="H2050" i="5"/>
  <c r="N2050" i="5"/>
  <c r="O2050" i="5"/>
  <c r="V2050" i="5"/>
  <c r="H2051" i="5"/>
  <c r="N2051" i="5"/>
  <c r="O2051" i="5"/>
  <c r="V2051" i="5"/>
  <c r="H2052" i="5"/>
  <c r="N2052" i="5"/>
  <c r="O2052" i="5"/>
  <c r="V2052" i="5"/>
  <c r="H2053" i="5"/>
  <c r="N2053" i="5"/>
  <c r="O2053" i="5"/>
  <c r="V2053" i="5"/>
  <c r="C2054" i="5"/>
  <c r="D2054" i="5"/>
  <c r="G2054" i="5"/>
  <c r="I2054" i="5"/>
  <c r="J2054" i="5"/>
  <c r="O2054" i="5" s="1"/>
  <c r="K2054" i="5"/>
  <c r="L2054" i="5"/>
  <c r="M2054" i="5"/>
  <c r="N2054" i="5"/>
  <c r="P2054" i="5"/>
  <c r="Q2054" i="5"/>
  <c r="R2054" i="5"/>
  <c r="S2054" i="5"/>
  <c r="T2054" i="5"/>
  <c r="U2054" i="5"/>
  <c r="V2054" i="5"/>
  <c r="G2055" i="5"/>
  <c r="Q2055" i="5" s="1"/>
  <c r="H2055" i="5"/>
  <c r="N2055" i="5"/>
  <c r="O2055" i="5"/>
  <c r="P2055" i="5"/>
  <c r="S2055" i="5"/>
  <c r="V2055" i="5"/>
  <c r="H2056" i="5"/>
  <c r="N2056" i="5"/>
  <c r="O2056" i="5"/>
  <c r="V2056" i="5"/>
  <c r="H2057" i="5"/>
  <c r="N2057" i="5"/>
  <c r="O2057" i="5"/>
  <c r="V2057" i="5"/>
  <c r="H2058" i="5"/>
  <c r="N2058" i="5"/>
  <c r="O2058" i="5"/>
  <c r="V2058" i="5"/>
  <c r="H2059" i="5"/>
  <c r="N2059" i="5"/>
  <c r="O2059" i="5"/>
  <c r="V2059" i="5"/>
  <c r="H2060" i="5"/>
  <c r="N2060" i="5"/>
  <c r="O2060" i="5"/>
  <c r="V2060" i="5"/>
  <c r="H2061" i="5"/>
  <c r="N2061" i="5"/>
  <c r="O2061" i="5"/>
  <c r="V2061" i="5"/>
  <c r="H2062" i="5"/>
  <c r="N2062" i="5"/>
  <c r="O2062" i="5"/>
  <c r="V2062" i="5"/>
  <c r="H2063" i="5"/>
  <c r="N2063" i="5"/>
  <c r="O2063" i="5"/>
  <c r="V2063" i="5"/>
  <c r="H2064" i="5"/>
  <c r="N2064" i="5"/>
  <c r="O2064" i="5"/>
  <c r="V2064" i="5"/>
  <c r="C2065" i="5"/>
  <c r="D2065" i="5"/>
  <c r="G2065" i="5"/>
  <c r="Q2065" i="5" s="1"/>
  <c r="I2065" i="5"/>
  <c r="J2065" i="5"/>
  <c r="K2065" i="5"/>
  <c r="L2065" i="5"/>
  <c r="M2065" i="5"/>
  <c r="N2065" i="5"/>
  <c r="O2065" i="5"/>
  <c r="P2065" i="5"/>
  <c r="S2065" i="5"/>
  <c r="T2065" i="5"/>
  <c r="U2065" i="5" s="1"/>
  <c r="G2066" i="5"/>
  <c r="R2066" i="5" s="1"/>
  <c r="H2066" i="5"/>
  <c r="N2066" i="5"/>
  <c r="O2066" i="5"/>
  <c r="P2066" i="5"/>
  <c r="V2066" i="5"/>
  <c r="H2067" i="5"/>
  <c r="N2067" i="5"/>
  <c r="O2067" i="5"/>
  <c r="V2067" i="5"/>
  <c r="H2068" i="5"/>
  <c r="N2068" i="5"/>
  <c r="O2068" i="5"/>
  <c r="V2068" i="5"/>
  <c r="H2069" i="5"/>
  <c r="N2069" i="5"/>
  <c r="O2069" i="5"/>
  <c r="V2069" i="5"/>
  <c r="H2070" i="5"/>
  <c r="N2070" i="5"/>
  <c r="O2070" i="5"/>
  <c r="V2070" i="5"/>
  <c r="H2071" i="5"/>
  <c r="N2071" i="5"/>
  <c r="O2071" i="5"/>
  <c r="V2071" i="5"/>
  <c r="H2072" i="5"/>
  <c r="N2072" i="5"/>
  <c r="O2072" i="5"/>
  <c r="V2072" i="5"/>
  <c r="H2073" i="5"/>
  <c r="N2073" i="5"/>
  <c r="O2073" i="5"/>
  <c r="V2073" i="5"/>
  <c r="H2074" i="5"/>
  <c r="N2074" i="5"/>
  <c r="O2074" i="5"/>
  <c r="V2074" i="5"/>
  <c r="H2075" i="5"/>
  <c r="N2075" i="5"/>
  <c r="O2075" i="5"/>
  <c r="V2075" i="5"/>
  <c r="C2076" i="5"/>
  <c r="D2076" i="5"/>
  <c r="G2076" i="5"/>
  <c r="A2076" i="5" s="1"/>
  <c r="N2076" i="5"/>
  <c r="R2076" i="5"/>
  <c r="T2076" i="5"/>
  <c r="U2076" i="5"/>
  <c r="V2076" i="5"/>
  <c r="C2077" i="5"/>
  <c r="D2077" i="5"/>
  <c r="G2077" i="5"/>
  <c r="A2077" i="5" s="1"/>
  <c r="I2077" i="5"/>
  <c r="J2077" i="5"/>
  <c r="K2077" i="5"/>
  <c r="L2077" i="5"/>
  <c r="M2077" i="5"/>
  <c r="N2077" i="5"/>
  <c r="P2077" i="5"/>
  <c r="Q2077" i="5"/>
  <c r="R2077" i="5"/>
  <c r="T2077" i="5"/>
  <c r="V2078" i="5" s="1"/>
  <c r="U2077" i="5"/>
  <c r="V2077" i="5"/>
  <c r="H2078" i="5"/>
  <c r="N2078" i="5"/>
  <c r="O2078" i="5"/>
  <c r="H2079" i="5"/>
  <c r="N2079" i="5"/>
  <c r="O2079" i="5"/>
  <c r="V2079" i="5"/>
  <c r="H2080" i="5"/>
  <c r="N2080" i="5"/>
  <c r="O2080" i="5"/>
  <c r="V2080" i="5"/>
  <c r="H2081" i="5"/>
  <c r="N2081" i="5"/>
  <c r="O2081" i="5"/>
  <c r="V2081" i="5"/>
  <c r="H2082" i="5"/>
  <c r="N2082" i="5"/>
  <c r="O2082" i="5"/>
  <c r="V2082" i="5"/>
  <c r="H2083" i="5"/>
  <c r="N2083" i="5"/>
  <c r="O2083" i="5"/>
  <c r="V2083" i="5"/>
  <c r="H2084" i="5"/>
  <c r="N2084" i="5"/>
  <c r="O2084" i="5"/>
  <c r="V2084" i="5"/>
  <c r="H2085" i="5"/>
  <c r="N2085" i="5"/>
  <c r="O2085" i="5"/>
  <c r="V2085" i="5"/>
  <c r="H2086" i="5"/>
  <c r="N2086" i="5"/>
  <c r="O2086" i="5"/>
  <c r="V2086" i="5"/>
  <c r="H2087" i="5"/>
  <c r="N2087" i="5"/>
  <c r="O2087" i="5"/>
  <c r="V2087" i="5"/>
  <c r="C2088" i="5"/>
  <c r="D2088" i="5"/>
  <c r="G2088" i="5"/>
  <c r="A2088" i="5" s="1"/>
  <c r="I2088" i="5"/>
  <c r="J2088" i="5"/>
  <c r="O2088" i="5" s="1"/>
  <c r="K2088" i="5"/>
  <c r="L2088" i="5"/>
  <c r="M2088" i="5"/>
  <c r="N2088" i="5"/>
  <c r="P2088" i="5"/>
  <c r="Q2088" i="5"/>
  <c r="R2088" i="5"/>
  <c r="S2088" i="5"/>
  <c r="T2088" i="5"/>
  <c r="U2088" i="5"/>
  <c r="V2088" i="5"/>
  <c r="G2089" i="5"/>
  <c r="A2089" i="5" s="1"/>
  <c r="H2089" i="5"/>
  <c r="N2089" i="5"/>
  <c r="O2089" i="5"/>
  <c r="P2089" i="5"/>
  <c r="S2089" i="5"/>
  <c r="V2089" i="5"/>
  <c r="H2090" i="5"/>
  <c r="N2090" i="5"/>
  <c r="O2090" i="5"/>
  <c r="V2090" i="5"/>
  <c r="H2091" i="5"/>
  <c r="N2091" i="5"/>
  <c r="O2091" i="5"/>
  <c r="V2091" i="5"/>
  <c r="H2092" i="5"/>
  <c r="N2092" i="5"/>
  <c r="O2092" i="5"/>
  <c r="V2092" i="5"/>
  <c r="H2093" i="5"/>
  <c r="N2093" i="5"/>
  <c r="O2093" i="5"/>
  <c r="V2093" i="5"/>
  <c r="H2094" i="5"/>
  <c r="N2094" i="5"/>
  <c r="O2094" i="5"/>
  <c r="V2094" i="5"/>
  <c r="H2095" i="5"/>
  <c r="N2095" i="5"/>
  <c r="O2095" i="5"/>
  <c r="V2095" i="5"/>
  <c r="H2096" i="5"/>
  <c r="N2096" i="5"/>
  <c r="O2096" i="5"/>
  <c r="V2096" i="5"/>
  <c r="H2097" i="5"/>
  <c r="N2097" i="5"/>
  <c r="O2097" i="5"/>
  <c r="V2097" i="5"/>
  <c r="H2098" i="5"/>
  <c r="N2098" i="5"/>
  <c r="O2098" i="5"/>
  <c r="V2098" i="5"/>
  <c r="C2099" i="5"/>
  <c r="D2099" i="5"/>
  <c r="G2099" i="5"/>
  <c r="A2099" i="5" s="1"/>
  <c r="I2099" i="5"/>
  <c r="J2099" i="5"/>
  <c r="K2099" i="5"/>
  <c r="L2099" i="5"/>
  <c r="M2099" i="5"/>
  <c r="N2099" i="5"/>
  <c r="O2099" i="5"/>
  <c r="P2099" i="5"/>
  <c r="S2099" i="5"/>
  <c r="T2099" i="5"/>
  <c r="U2099" i="5" s="1"/>
  <c r="G2100" i="5"/>
  <c r="A2100" i="5" s="1"/>
  <c r="H2100" i="5"/>
  <c r="N2100" i="5"/>
  <c r="O2100" i="5"/>
  <c r="P2100" i="5"/>
  <c r="V2100" i="5"/>
  <c r="H2101" i="5"/>
  <c r="N2101" i="5"/>
  <c r="O2101" i="5"/>
  <c r="V2101" i="5"/>
  <c r="H2102" i="5"/>
  <c r="N2102" i="5"/>
  <c r="O2102" i="5"/>
  <c r="V2102" i="5"/>
  <c r="H2103" i="5"/>
  <c r="N2103" i="5"/>
  <c r="O2103" i="5"/>
  <c r="V2103" i="5"/>
  <c r="H2104" i="5"/>
  <c r="N2104" i="5"/>
  <c r="O2104" i="5"/>
  <c r="V2104" i="5"/>
  <c r="H2105" i="5"/>
  <c r="N2105" i="5"/>
  <c r="O2105" i="5"/>
  <c r="V2105" i="5"/>
  <c r="H2106" i="5"/>
  <c r="N2106" i="5"/>
  <c r="O2106" i="5"/>
  <c r="V2106" i="5"/>
  <c r="H2107" i="5"/>
  <c r="N2107" i="5"/>
  <c r="O2107" i="5"/>
  <c r="V2107" i="5"/>
  <c r="H2108" i="5"/>
  <c r="N2108" i="5"/>
  <c r="O2108" i="5"/>
  <c r="V2108" i="5"/>
  <c r="H2109" i="5"/>
  <c r="N2109" i="5"/>
  <c r="O2109" i="5"/>
  <c r="V2109" i="5"/>
  <c r="C2110" i="5"/>
  <c r="D2110" i="5"/>
  <c r="G2110" i="5"/>
  <c r="A2110" i="5" s="1"/>
  <c r="I2110" i="5"/>
  <c r="O2110" i="5" s="1"/>
  <c r="J2110" i="5"/>
  <c r="K2110" i="5"/>
  <c r="L2110" i="5"/>
  <c r="M2110" i="5"/>
  <c r="N2110" i="5"/>
  <c r="P2110" i="5"/>
  <c r="T2110" i="5"/>
  <c r="V2110" i="5" s="1"/>
  <c r="H2111" i="5"/>
  <c r="N2111" i="5"/>
  <c r="O2111" i="5"/>
  <c r="H2112" i="5"/>
  <c r="N2112" i="5"/>
  <c r="O2112" i="5"/>
  <c r="V2112" i="5"/>
  <c r="H2113" i="5"/>
  <c r="N2113" i="5"/>
  <c r="O2113" i="5"/>
  <c r="V2113" i="5"/>
  <c r="H2114" i="5"/>
  <c r="N2114" i="5"/>
  <c r="O2114" i="5"/>
  <c r="V2114" i="5"/>
  <c r="H2115" i="5"/>
  <c r="N2115" i="5"/>
  <c r="O2115" i="5"/>
  <c r="V2115" i="5"/>
  <c r="H2116" i="5"/>
  <c r="N2116" i="5"/>
  <c r="O2116" i="5"/>
  <c r="V2116" i="5"/>
  <c r="H2117" i="5"/>
  <c r="N2117" i="5"/>
  <c r="O2117" i="5"/>
  <c r="V2117" i="5"/>
  <c r="H2118" i="5"/>
  <c r="N2118" i="5"/>
  <c r="O2118" i="5"/>
  <c r="V2118" i="5"/>
  <c r="H2119" i="5"/>
  <c r="N2119" i="5"/>
  <c r="O2119" i="5"/>
  <c r="V2119" i="5"/>
  <c r="H2120" i="5"/>
  <c r="N2120" i="5"/>
  <c r="O2120" i="5"/>
  <c r="V2120" i="5"/>
  <c r="C2121" i="5"/>
  <c r="D2121" i="5"/>
  <c r="G2121" i="5"/>
  <c r="A2121" i="5" s="1"/>
  <c r="I2121" i="5"/>
  <c r="O2121" i="5" s="1"/>
  <c r="J2121" i="5"/>
  <c r="K2121" i="5"/>
  <c r="L2121" i="5"/>
  <c r="M2121" i="5"/>
  <c r="N2121" i="5"/>
  <c r="P2121" i="5"/>
  <c r="Q2121" i="5"/>
  <c r="R2121" i="5"/>
  <c r="T2121" i="5"/>
  <c r="V2122" i="5" s="1"/>
  <c r="U2121" i="5"/>
  <c r="V2121" i="5"/>
  <c r="H2122" i="5"/>
  <c r="N2122" i="5"/>
  <c r="O2122" i="5"/>
  <c r="H2123" i="5"/>
  <c r="N2123" i="5"/>
  <c r="O2123" i="5"/>
  <c r="V2123" i="5"/>
  <c r="H2124" i="5"/>
  <c r="N2124" i="5"/>
  <c r="O2124" i="5"/>
  <c r="V2124" i="5"/>
  <c r="H2125" i="5"/>
  <c r="N2125" i="5"/>
  <c r="O2125" i="5"/>
  <c r="V2125" i="5"/>
  <c r="H2126" i="5"/>
  <c r="N2126" i="5"/>
  <c r="O2126" i="5"/>
  <c r="V2126" i="5"/>
  <c r="H2127" i="5"/>
  <c r="N2127" i="5"/>
  <c r="O2127" i="5"/>
  <c r="V2127" i="5"/>
  <c r="H2128" i="5"/>
  <c r="N2128" i="5"/>
  <c r="O2128" i="5"/>
  <c r="V2128" i="5"/>
  <c r="H2129" i="5"/>
  <c r="N2129" i="5"/>
  <c r="O2129" i="5"/>
  <c r="V2129" i="5"/>
  <c r="H2130" i="5"/>
  <c r="N2130" i="5"/>
  <c r="O2130" i="5"/>
  <c r="V2130" i="5"/>
  <c r="H2131" i="5"/>
  <c r="N2131" i="5"/>
  <c r="O2131" i="5"/>
  <c r="V2131" i="5"/>
  <c r="C2132" i="5"/>
  <c r="D2132" i="5"/>
  <c r="G2132" i="5"/>
  <c r="A2132" i="5" s="1"/>
  <c r="I2132" i="5"/>
  <c r="J2132" i="5"/>
  <c r="O2132" i="5" s="1"/>
  <c r="K2132" i="5"/>
  <c r="L2132" i="5"/>
  <c r="M2132" i="5"/>
  <c r="N2132" i="5"/>
  <c r="P2132" i="5"/>
  <c r="Q2132" i="5"/>
  <c r="R2132" i="5"/>
  <c r="S2132" i="5"/>
  <c r="T2132" i="5"/>
  <c r="U2132" i="5"/>
  <c r="V2132" i="5"/>
  <c r="G2133" i="5"/>
  <c r="A2133" i="5" s="1"/>
  <c r="H2133" i="5"/>
  <c r="N2133" i="5"/>
  <c r="O2133" i="5"/>
  <c r="P2133" i="5"/>
  <c r="S2133" i="5"/>
  <c r="V2133" i="5"/>
  <c r="H2134" i="5"/>
  <c r="N2134" i="5"/>
  <c r="O2134" i="5"/>
  <c r="V2134" i="5"/>
  <c r="H2135" i="5"/>
  <c r="N2135" i="5"/>
  <c r="O2135" i="5"/>
  <c r="V2135" i="5"/>
  <c r="H2136" i="5"/>
  <c r="N2136" i="5"/>
  <c r="O2136" i="5"/>
  <c r="V2136" i="5"/>
  <c r="H2137" i="5"/>
  <c r="N2137" i="5"/>
  <c r="O2137" i="5"/>
  <c r="V2137" i="5"/>
  <c r="H2138" i="5"/>
  <c r="N2138" i="5"/>
  <c r="O2138" i="5"/>
  <c r="V2138" i="5"/>
  <c r="H2139" i="5"/>
  <c r="N2139" i="5"/>
  <c r="O2139" i="5"/>
  <c r="V2139" i="5"/>
  <c r="H2140" i="5"/>
  <c r="N2140" i="5"/>
  <c r="O2140" i="5"/>
  <c r="V2140" i="5"/>
  <c r="H2141" i="5"/>
  <c r="N2141" i="5"/>
  <c r="O2141" i="5"/>
  <c r="V2141" i="5"/>
  <c r="H2142" i="5"/>
  <c r="N2142" i="5"/>
  <c r="O2142" i="5"/>
  <c r="V2142" i="5"/>
  <c r="C2143" i="5"/>
  <c r="D2143" i="5"/>
  <c r="G2143" i="5"/>
  <c r="A2143" i="5" s="1"/>
  <c r="I2143" i="5"/>
  <c r="J2143" i="5"/>
  <c r="K2143" i="5"/>
  <c r="L2143" i="5"/>
  <c r="M2143" i="5"/>
  <c r="N2143" i="5"/>
  <c r="O2143" i="5"/>
  <c r="P2143" i="5"/>
  <c r="S2143" i="5"/>
  <c r="T2143" i="5"/>
  <c r="U2143" i="5" s="1"/>
  <c r="G2144" i="5"/>
  <c r="A2144" i="5" s="1"/>
  <c r="H2144" i="5"/>
  <c r="N2144" i="5"/>
  <c r="O2144" i="5"/>
  <c r="P2144" i="5"/>
  <c r="V2144" i="5"/>
  <c r="H2145" i="5"/>
  <c r="N2145" i="5"/>
  <c r="O2145" i="5"/>
  <c r="V2145" i="5"/>
  <c r="H2146" i="5"/>
  <c r="N2146" i="5"/>
  <c r="O2146" i="5"/>
  <c r="V2146" i="5"/>
  <c r="H2147" i="5"/>
  <c r="N2147" i="5"/>
  <c r="O2147" i="5"/>
  <c r="V2147" i="5"/>
  <c r="H2148" i="5"/>
  <c r="N2148" i="5"/>
  <c r="O2148" i="5"/>
  <c r="V2148" i="5"/>
  <c r="H2149" i="5"/>
  <c r="N2149" i="5"/>
  <c r="O2149" i="5"/>
  <c r="V2149" i="5"/>
  <c r="H2150" i="5"/>
  <c r="N2150" i="5"/>
  <c r="O2150" i="5"/>
  <c r="V2150" i="5"/>
  <c r="H2151" i="5"/>
  <c r="N2151" i="5"/>
  <c r="O2151" i="5"/>
  <c r="V2151" i="5"/>
  <c r="H2152" i="5"/>
  <c r="N2152" i="5"/>
  <c r="O2152" i="5"/>
  <c r="V2152" i="5"/>
  <c r="H2153" i="5"/>
  <c r="N2153" i="5"/>
  <c r="O2153" i="5"/>
  <c r="V2153" i="5"/>
  <c r="C2154" i="5"/>
  <c r="D2154" i="5"/>
  <c r="G2154" i="5"/>
  <c r="A2154" i="5" s="1"/>
  <c r="I2154" i="5"/>
  <c r="O2154" i="5" s="1"/>
  <c r="J2154" i="5"/>
  <c r="K2154" i="5"/>
  <c r="L2154" i="5"/>
  <c r="M2154" i="5"/>
  <c r="N2154" i="5"/>
  <c r="P2154" i="5"/>
  <c r="T2154" i="5"/>
  <c r="V2154" i="5" s="1"/>
  <c r="H2155" i="5"/>
  <c r="N2155" i="5"/>
  <c r="O2155" i="5"/>
  <c r="H2156" i="5"/>
  <c r="N2156" i="5"/>
  <c r="O2156" i="5"/>
  <c r="V2156" i="5"/>
  <c r="H2157" i="5"/>
  <c r="N2157" i="5"/>
  <c r="O2157" i="5"/>
  <c r="V2157" i="5"/>
  <c r="H2158" i="5"/>
  <c r="N2158" i="5"/>
  <c r="O2158" i="5"/>
  <c r="V2158" i="5"/>
  <c r="H2159" i="5"/>
  <c r="N2159" i="5"/>
  <c r="O2159" i="5"/>
  <c r="V2159" i="5"/>
  <c r="H2160" i="5"/>
  <c r="N2160" i="5"/>
  <c r="O2160" i="5"/>
  <c r="V2160" i="5"/>
  <c r="H2161" i="5"/>
  <c r="N2161" i="5"/>
  <c r="O2161" i="5"/>
  <c r="V2161" i="5"/>
  <c r="H2162" i="5"/>
  <c r="N2162" i="5"/>
  <c r="O2162" i="5"/>
  <c r="V2162" i="5"/>
  <c r="H2163" i="5"/>
  <c r="N2163" i="5"/>
  <c r="O2163" i="5"/>
  <c r="V2163" i="5"/>
  <c r="H2164" i="5"/>
  <c r="N2164" i="5"/>
  <c r="O2164" i="5"/>
  <c r="V2164" i="5"/>
  <c r="C2165" i="5"/>
  <c r="D2165" i="5"/>
  <c r="G2165" i="5"/>
  <c r="A2165" i="5" s="1"/>
  <c r="I2165" i="5"/>
  <c r="O2165" i="5" s="1"/>
  <c r="J2165" i="5"/>
  <c r="K2165" i="5"/>
  <c r="L2165" i="5"/>
  <c r="M2165" i="5"/>
  <c r="N2165" i="5"/>
  <c r="P2165" i="5"/>
  <c r="Q2165" i="5"/>
  <c r="R2165" i="5"/>
  <c r="T2165" i="5"/>
  <c r="V2166" i="5" s="1"/>
  <c r="U2165" i="5"/>
  <c r="V2165" i="5"/>
  <c r="H2166" i="5"/>
  <c r="N2166" i="5"/>
  <c r="O2166" i="5"/>
  <c r="H2167" i="5"/>
  <c r="N2167" i="5"/>
  <c r="O2167" i="5"/>
  <c r="V2167" i="5"/>
  <c r="H2168" i="5"/>
  <c r="N2168" i="5"/>
  <c r="O2168" i="5"/>
  <c r="V2168" i="5"/>
  <c r="H2169" i="5"/>
  <c r="N2169" i="5"/>
  <c r="O2169" i="5"/>
  <c r="V2169" i="5"/>
  <c r="H2170" i="5"/>
  <c r="N2170" i="5"/>
  <c r="O2170" i="5"/>
  <c r="V2170" i="5"/>
  <c r="H2171" i="5"/>
  <c r="N2171" i="5"/>
  <c r="O2171" i="5"/>
  <c r="V2171" i="5"/>
  <c r="H2172" i="5"/>
  <c r="N2172" i="5"/>
  <c r="O2172" i="5"/>
  <c r="V2172" i="5"/>
  <c r="H2173" i="5"/>
  <c r="N2173" i="5"/>
  <c r="O2173" i="5"/>
  <c r="V2173" i="5"/>
  <c r="H2174" i="5"/>
  <c r="N2174" i="5"/>
  <c r="O2174" i="5"/>
  <c r="V2174" i="5"/>
  <c r="H2175" i="5"/>
  <c r="N2175" i="5"/>
  <c r="O2175" i="5"/>
  <c r="V2175" i="5"/>
  <c r="C2176" i="5"/>
  <c r="D2176" i="5"/>
  <c r="G2176" i="5"/>
  <c r="A2176" i="5" s="1"/>
  <c r="N2176" i="5"/>
  <c r="P2176" i="5"/>
  <c r="Q2176" i="5"/>
  <c r="R2176" i="5"/>
  <c r="S2176" i="5"/>
  <c r="T2176" i="5"/>
  <c r="C2177" i="5"/>
  <c r="D2177" i="5"/>
  <c r="G2177" i="5"/>
  <c r="A2177" i="5" s="1"/>
  <c r="N2177" i="5"/>
  <c r="Q2177" i="5"/>
  <c r="R2177" i="5"/>
  <c r="T2177" i="5"/>
  <c r="U2177" i="5"/>
  <c r="V2177" i="5"/>
  <c r="C2178" i="5"/>
  <c r="D2178" i="5"/>
  <c r="G2178" i="5"/>
  <c r="I2178" i="5"/>
  <c r="J2178" i="5"/>
  <c r="K2178" i="5"/>
  <c r="L2178" i="5"/>
  <c r="M2178" i="5"/>
  <c r="N2178" i="5"/>
  <c r="T2178" i="5"/>
  <c r="H2179" i="5"/>
  <c r="N2179" i="5"/>
  <c r="O2179" i="5"/>
  <c r="H2180" i="5"/>
  <c r="N2180" i="5"/>
  <c r="O2180" i="5"/>
  <c r="V2180" i="5"/>
  <c r="H2181" i="5"/>
  <c r="N2181" i="5"/>
  <c r="O2181" i="5"/>
  <c r="V2181" i="5"/>
  <c r="H2182" i="5"/>
  <c r="N2182" i="5"/>
  <c r="O2182" i="5"/>
  <c r="V2182" i="5"/>
  <c r="H2183" i="5"/>
  <c r="N2183" i="5"/>
  <c r="O2183" i="5"/>
  <c r="V2183" i="5"/>
  <c r="H2184" i="5"/>
  <c r="N2184" i="5"/>
  <c r="O2184" i="5"/>
  <c r="V2184" i="5"/>
  <c r="H2185" i="5"/>
  <c r="N2185" i="5"/>
  <c r="O2185" i="5"/>
  <c r="V2185" i="5"/>
  <c r="H2186" i="5"/>
  <c r="N2186" i="5"/>
  <c r="O2186" i="5"/>
  <c r="V2186" i="5"/>
  <c r="H2187" i="5"/>
  <c r="N2187" i="5"/>
  <c r="O2187" i="5"/>
  <c r="V2187" i="5"/>
  <c r="H2188" i="5"/>
  <c r="N2188" i="5"/>
  <c r="O2188" i="5"/>
  <c r="V2188" i="5"/>
  <c r="C2189" i="5"/>
  <c r="D2189" i="5"/>
  <c r="G2189" i="5"/>
  <c r="A2189" i="5" s="1"/>
  <c r="I2189" i="5"/>
  <c r="J2189" i="5"/>
  <c r="K2189" i="5"/>
  <c r="L2189" i="5"/>
  <c r="M2189" i="5"/>
  <c r="N2189" i="5"/>
  <c r="P2189" i="5"/>
  <c r="Q2189" i="5"/>
  <c r="R2189" i="5"/>
  <c r="T2189" i="5"/>
  <c r="V2190" i="5" s="1"/>
  <c r="U2189" i="5"/>
  <c r="V2189" i="5"/>
  <c r="H2190" i="5"/>
  <c r="N2190" i="5"/>
  <c r="O2190" i="5"/>
  <c r="H2191" i="5"/>
  <c r="N2191" i="5"/>
  <c r="O2191" i="5"/>
  <c r="V2191" i="5"/>
  <c r="H2192" i="5"/>
  <c r="N2192" i="5"/>
  <c r="O2192" i="5"/>
  <c r="V2192" i="5"/>
  <c r="H2193" i="5"/>
  <c r="N2193" i="5"/>
  <c r="O2193" i="5"/>
  <c r="V2193" i="5"/>
  <c r="H2194" i="5"/>
  <c r="N2194" i="5"/>
  <c r="O2194" i="5"/>
  <c r="V2194" i="5"/>
  <c r="H2195" i="5"/>
  <c r="N2195" i="5"/>
  <c r="O2195" i="5"/>
  <c r="V2195" i="5"/>
  <c r="H2196" i="5"/>
  <c r="N2196" i="5"/>
  <c r="O2196" i="5"/>
  <c r="V2196" i="5"/>
  <c r="H2197" i="5"/>
  <c r="N2197" i="5"/>
  <c r="O2197" i="5"/>
  <c r="V2197" i="5"/>
  <c r="H2198" i="5"/>
  <c r="N2198" i="5"/>
  <c r="O2198" i="5"/>
  <c r="V2198" i="5"/>
  <c r="H2199" i="5"/>
  <c r="N2199" i="5"/>
  <c r="O2199" i="5"/>
  <c r="V2199" i="5"/>
  <c r="C2200" i="5"/>
  <c r="D2200" i="5"/>
  <c r="G2200" i="5"/>
  <c r="A2200" i="5" s="1"/>
  <c r="I2200" i="5"/>
  <c r="J2200" i="5"/>
  <c r="O2200" i="5" s="1"/>
  <c r="K2200" i="5"/>
  <c r="L2200" i="5"/>
  <c r="M2200" i="5"/>
  <c r="N2200" i="5"/>
  <c r="P2200" i="5"/>
  <c r="Q2200" i="5"/>
  <c r="R2200" i="5"/>
  <c r="S2200" i="5"/>
  <c r="T2200" i="5"/>
  <c r="U2200" i="5"/>
  <c r="V2200" i="5"/>
  <c r="G2201" i="5"/>
  <c r="A2201" i="5" s="1"/>
  <c r="H2201" i="5"/>
  <c r="N2201" i="5"/>
  <c r="O2201" i="5"/>
  <c r="P2201" i="5"/>
  <c r="S2201" i="5"/>
  <c r="V2201" i="5"/>
  <c r="H2202" i="5"/>
  <c r="N2202" i="5"/>
  <c r="O2202" i="5"/>
  <c r="V2202" i="5"/>
  <c r="H2203" i="5"/>
  <c r="N2203" i="5"/>
  <c r="O2203" i="5"/>
  <c r="V2203" i="5"/>
  <c r="H2204" i="5"/>
  <c r="N2204" i="5"/>
  <c r="O2204" i="5"/>
  <c r="V2204" i="5"/>
  <c r="H2205" i="5"/>
  <c r="N2205" i="5"/>
  <c r="O2205" i="5"/>
  <c r="V2205" i="5"/>
  <c r="H2206" i="5"/>
  <c r="N2206" i="5"/>
  <c r="O2206" i="5"/>
  <c r="V2206" i="5"/>
  <c r="H2207" i="5"/>
  <c r="N2207" i="5"/>
  <c r="O2207" i="5"/>
  <c r="V2207" i="5"/>
  <c r="H2208" i="5"/>
  <c r="N2208" i="5"/>
  <c r="O2208" i="5"/>
  <c r="V2208" i="5"/>
  <c r="H2209" i="5"/>
  <c r="N2209" i="5"/>
  <c r="O2209" i="5"/>
  <c r="V2209" i="5"/>
  <c r="H2210" i="5"/>
  <c r="N2210" i="5"/>
  <c r="O2210" i="5"/>
  <c r="V2210" i="5"/>
  <c r="C2211" i="5"/>
  <c r="D2211" i="5"/>
  <c r="G2211" i="5"/>
  <c r="A2211" i="5" s="1"/>
  <c r="I2211" i="5"/>
  <c r="J2211" i="5"/>
  <c r="K2211" i="5"/>
  <c r="L2211" i="5"/>
  <c r="M2211" i="5"/>
  <c r="N2211" i="5"/>
  <c r="O2211" i="5"/>
  <c r="P2211" i="5"/>
  <c r="S2211" i="5"/>
  <c r="T2211" i="5"/>
  <c r="U2211" i="5" s="1"/>
  <c r="G2212" i="5"/>
  <c r="H2212" i="5"/>
  <c r="N2212" i="5"/>
  <c r="O2212" i="5"/>
  <c r="P2212" i="5"/>
  <c r="V2212" i="5"/>
  <c r="H2213" i="5"/>
  <c r="N2213" i="5"/>
  <c r="O2213" i="5"/>
  <c r="V2213" i="5"/>
  <c r="H2214" i="5"/>
  <c r="N2214" i="5"/>
  <c r="O2214" i="5"/>
  <c r="V2214" i="5"/>
  <c r="H2215" i="5"/>
  <c r="N2215" i="5"/>
  <c r="O2215" i="5"/>
  <c r="V2215" i="5"/>
  <c r="H2216" i="5"/>
  <c r="N2216" i="5"/>
  <c r="O2216" i="5"/>
  <c r="V2216" i="5"/>
  <c r="H2217" i="5"/>
  <c r="N2217" i="5"/>
  <c r="O2217" i="5"/>
  <c r="V2217" i="5"/>
  <c r="H2218" i="5"/>
  <c r="N2218" i="5"/>
  <c r="O2218" i="5"/>
  <c r="V2218" i="5"/>
  <c r="H2219" i="5"/>
  <c r="N2219" i="5"/>
  <c r="O2219" i="5"/>
  <c r="V2219" i="5"/>
  <c r="H2220" i="5"/>
  <c r="N2220" i="5"/>
  <c r="O2220" i="5"/>
  <c r="V2220" i="5"/>
  <c r="H2221" i="5"/>
  <c r="N2221" i="5"/>
  <c r="O2221" i="5"/>
  <c r="V2221" i="5"/>
  <c r="C2222" i="5"/>
  <c r="D2222" i="5"/>
  <c r="G2222" i="5"/>
  <c r="I2222" i="5"/>
  <c r="O2222" i="5" s="1"/>
  <c r="J2222" i="5"/>
  <c r="K2222" i="5"/>
  <c r="L2222" i="5"/>
  <c r="M2222" i="5"/>
  <c r="N2222" i="5"/>
  <c r="P2222" i="5"/>
  <c r="T2222" i="5"/>
  <c r="H2223" i="5"/>
  <c r="N2223" i="5"/>
  <c r="O2223" i="5"/>
  <c r="H2224" i="5"/>
  <c r="N2224" i="5"/>
  <c r="O2224" i="5"/>
  <c r="V2224" i="5"/>
  <c r="H2225" i="5"/>
  <c r="N2225" i="5"/>
  <c r="O2225" i="5"/>
  <c r="V2225" i="5"/>
  <c r="H2226" i="5"/>
  <c r="N2226" i="5"/>
  <c r="O2226" i="5"/>
  <c r="V2226" i="5"/>
  <c r="H2227" i="5"/>
  <c r="N2227" i="5"/>
  <c r="O2227" i="5"/>
  <c r="V2227" i="5"/>
  <c r="H2228" i="5"/>
  <c r="N2228" i="5"/>
  <c r="O2228" i="5"/>
  <c r="V2228" i="5"/>
  <c r="H2229" i="5"/>
  <c r="N2229" i="5"/>
  <c r="O2229" i="5"/>
  <c r="V2229" i="5"/>
  <c r="H2230" i="5"/>
  <c r="N2230" i="5"/>
  <c r="O2230" i="5"/>
  <c r="V2230" i="5"/>
  <c r="H2231" i="5"/>
  <c r="N2231" i="5"/>
  <c r="O2231" i="5"/>
  <c r="V2231" i="5"/>
  <c r="H2232" i="5"/>
  <c r="N2232" i="5"/>
  <c r="O2232" i="5"/>
  <c r="V2232" i="5"/>
  <c r="C2233" i="5"/>
  <c r="D2233" i="5"/>
  <c r="G2233" i="5"/>
  <c r="A2233" i="5" s="1"/>
  <c r="I2233" i="5"/>
  <c r="J2233" i="5"/>
  <c r="K2233" i="5"/>
  <c r="L2233" i="5"/>
  <c r="M2233" i="5"/>
  <c r="N2233" i="5"/>
  <c r="P2233" i="5"/>
  <c r="Q2233" i="5"/>
  <c r="R2233" i="5"/>
  <c r="T2233" i="5"/>
  <c r="V2234" i="5" s="1"/>
  <c r="U2233" i="5"/>
  <c r="V2233" i="5"/>
  <c r="H2234" i="5"/>
  <c r="N2234" i="5"/>
  <c r="O2234" i="5"/>
  <c r="H2235" i="5"/>
  <c r="N2235" i="5"/>
  <c r="O2235" i="5"/>
  <c r="V2235" i="5"/>
  <c r="H2236" i="5"/>
  <c r="N2236" i="5"/>
  <c r="O2236" i="5"/>
  <c r="V2236" i="5"/>
  <c r="H2237" i="5"/>
  <c r="N2237" i="5"/>
  <c r="O2237" i="5"/>
  <c r="V2237" i="5"/>
  <c r="H2238" i="5"/>
  <c r="N2238" i="5"/>
  <c r="O2238" i="5"/>
  <c r="V2238" i="5"/>
  <c r="H2239" i="5"/>
  <c r="N2239" i="5"/>
  <c r="O2239" i="5"/>
  <c r="V2239" i="5"/>
  <c r="H2240" i="5"/>
  <c r="N2240" i="5"/>
  <c r="O2240" i="5"/>
  <c r="V2240" i="5"/>
  <c r="H2241" i="5"/>
  <c r="N2241" i="5"/>
  <c r="O2241" i="5"/>
  <c r="V2241" i="5"/>
  <c r="H2242" i="5"/>
  <c r="N2242" i="5"/>
  <c r="O2242" i="5"/>
  <c r="V2242" i="5"/>
  <c r="H2243" i="5"/>
  <c r="N2243" i="5"/>
  <c r="O2243" i="5"/>
  <c r="V2243" i="5"/>
  <c r="C2244" i="5"/>
  <c r="D2244" i="5"/>
  <c r="G2244" i="5"/>
  <c r="A2244" i="5" s="1"/>
  <c r="I2244" i="5"/>
  <c r="J2244" i="5"/>
  <c r="O2244" i="5" s="1"/>
  <c r="K2244" i="5"/>
  <c r="L2244" i="5"/>
  <c r="M2244" i="5"/>
  <c r="N2244" i="5"/>
  <c r="P2244" i="5"/>
  <c r="Q2244" i="5"/>
  <c r="R2244" i="5"/>
  <c r="S2244" i="5"/>
  <c r="T2244" i="5"/>
  <c r="U2244" i="5"/>
  <c r="V2244" i="5"/>
  <c r="G2245" i="5"/>
  <c r="A2245" i="5" s="1"/>
  <c r="H2245" i="5"/>
  <c r="N2245" i="5"/>
  <c r="O2245" i="5"/>
  <c r="P2245" i="5"/>
  <c r="S2245" i="5"/>
  <c r="V2245" i="5"/>
  <c r="H2246" i="5"/>
  <c r="N2246" i="5"/>
  <c r="O2246" i="5"/>
  <c r="V2246" i="5"/>
  <c r="H2247" i="5"/>
  <c r="N2247" i="5"/>
  <c r="O2247" i="5"/>
  <c r="V2247" i="5"/>
  <c r="H2248" i="5"/>
  <c r="N2248" i="5"/>
  <c r="O2248" i="5"/>
  <c r="V2248" i="5"/>
  <c r="H2249" i="5"/>
  <c r="N2249" i="5"/>
  <c r="O2249" i="5"/>
  <c r="V2249" i="5"/>
  <c r="H2250" i="5"/>
  <c r="N2250" i="5"/>
  <c r="O2250" i="5"/>
  <c r="V2250" i="5"/>
  <c r="H2251" i="5"/>
  <c r="N2251" i="5"/>
  <c r="O2251" i="5"/>
  <c r="V2251" i="5"/>
  <c r="H2252" i="5"/>
  <c r="N2252" i="5"/>
  <c r="O2252" i="5"/>
  <c r="V2252" i="5"/>
  <c r="H2253" i="5"/>
  <c r="N2253" i="5"/>
  <c r="O2253" i="5"/>
  <c r="V2253" i="5"/>
  <c r="H2254" i="5"/>
  <c r="N2254" i="5"/>
  <c r="O2254" i="5"/>
  <c r="V2254" i="5"/>
  <c r="C2255" i="5"/>
  <c r="D2255" i="5"/>
  <c r="G2255" i="5"/>
  <c r="I2255" i="5"/>
  <c r="J2255" i="5"/>
  <c r="K2255" i="5"/>
  <c r="L2255" i="5"/>
  <c r="M2255" i="5"/>
  <c r="N2255" i="5"/>
  <c r="O2255" i="5"/>
  <c r="P2255" i="5"/>
  <c r="S2255" i="5"/>
  <c r="T2255" i="5"/>
  <c r="G2256" i="5"/>
  <c r="H2256" i="5"/>
  <c r="N2256" i="5"/>
  <c r="O2256" i="5"/>
  <c r="P2256" i="5"/>
  <c r="V2256" i="5"/>
  <c r="H2257" i="5"/>
  <c r="N2257" i="5"/>
  <c r="O2257" i="5"/>
  <c r="V2257" i="5"/>
  <c r="H2258" i="5"/>
  <c r="N2258" i="5"/>
  <c r="O2258" i="5"/>
  <c r="V2258" i="5"/>
  <c r="H2259" i="5"/>
  <c r="N2259" i="5"/>
  <c r="O2259" i="5"/>
  <c r="V2259" i="5"/>
  <c r="H2260" i="5"/>
  <c r="N2260" i="5"/>
  <c r="O2260" i="5"/>
  <c r="V2260" i="5"/>
  <c r="H2261" i="5"/>
  <c r="N2261" i="5"/>
  <c r="O2261" i="5"/>
  <c r="V2261" i="5"/>
  <c r="H2262" i="5"/>
  <c r="N2262" i="5"/>
  <c r="O2262" i="5"/>
  <c r="V2262" i="5"/>
  <c r="H2263" i="5"/>
  <c r="N2263" i="5"/>
  <c r="O2263" i="5"/>
  <c r="V2263" i="5"/>
  <c r="H2264" i="5"/>
  <c r="N2264" i="5"/>
  <c r="O2264" i="5"/>
  <c r="V2264" i="5"/>
  <c r="H2265" i="5"/>
  <c r="N2265" i="5"/>
  <c r="O2265" i="5"/>
  <c r="V2265" i="5"/>
  <c r="C2266" i="5"/>
  <c r="D2266" i="5"/>
  <c r="G2266" i="5"/>
  <c r="I2266" i="5"/>
  <c r="J2266" i="5"/>
  <c r="K2266" i="5"/>
  <c r="L2266" i="5"/>
  <c r="M2266" i="5"/>
  <c r="N2266" i="5"/>
  <c r="Q2266" i="5"/>
  <c r="T2266" i="5"/>
  <c r="U2266" i="5"/>
  <c r="H2267" i="5"/>
  <c r="N2267" i="5"/>
  <c r="O2267" i="5"/>
  <c r="H2268" i="5"/>
  <c r="N2268" i="5"/>
  <c r="O2268" i="5"/>
  <c r="V2268" i="5"/>
  <c r="H2269" i="5"/>
  <c r="N2269" i="5"/>
  <c r="O2269" i="5"/>
  <c r="V2269" i="5"/>
  <c r="H2270" i="5"/>
  <c r="N2270" i="5"/>
  <c r="O2270" i="5"/>
  <c r="V2270" i="5"/>
  <c r="H2271" i="5"/>
  <c r="N2271" i="5"/>
  <c r="O2271" i="5"/>
  <c r="V2271" i="5"/>
  <c r="H2272" i="5"/>
  <c r="N2272" i="5"/>
  <c r="O2272" i="5"/>
  <c r="V2272" i="5"/>
  <c r="H2273" i="5"/>
  <c r="N2273" i="5"/>
  <c r="O2273" i="5"/>
  <c r="V2273" i="5"/>
  <c r="H2274" i="5"/>
  <c r="N2274" i="5"/>
  <c r="O2274" i="5"/>
  <c r="V2274" i="5"/>
  <c r="H2275" i="5"/>
  <c r="N2275" i="5"/>
  <c r="O2275" i="5"/>
  <c r="V2275" i="5"/>
  <c r="H2276" i="5"/>
  <c r="N2276" i="5"/>
  <c r="O2276" i="5"/>
  <c r="V2276" i="5"/>
  <c r="C2277" i="5"/>
  <c r="D2277" i="5"/>
  <c r="G2277" i="5"/>
  <c r="A2277" i="5" s="1"/>
  <c r="I2277" i="5"/>
  <c r="J2277" i="5"/>
  <c r="K2277" i="5"/>
  <c r="L2277" i="5"/>
  <c r="M2277" i="5"/>
  <c r="N2277" i="5"/>
  <c r="P2277" i="5"/>
  <c r="Q2277" i="5"/>
  <c r="R2277" i="5"/>
  <c r="T2277" i="5"/>
  <c r="V2278" i="5" s="1"/>
  <c r="U2277" i="5"/>
  <c r="V2277" i="5"/>
  <c r="H2278" i="5"/>
  <c r="N2278" i="5"/>
  <c r="O2278" i="5"/>
  <c r="H2279" i="5"/>
  <c r="N2279" i="5"/>
  <c r="O2279" i="5"/>
  <c r="V2279" i="5"/>
  <c r="H2280" i="5"/>
  <c r="N2280" i="5"/>
  <c r="O2280" i="5"/>
  <c r="V2280" i="5"/>
  <c r="H2281" i="5"/>
  <c r="N2281" i="5"/>
  <c r="O2281" i="5"/>
  <c r="V2281" i="5"/>
  <c r="H2282" i="5"/>
  <c r="N2282" i="5"/>
  <c r="O2282" i="5"/>
  <c r="V2282" i="5"/>
  <c r="H2283" i="5"/>
  <c r="N2283" i="5"/>
  <c r="O2283" i="5"/>
  <c r="V2283" i="5"/>
  <c r="H2284" i="5"/>
  <c r="N2284" i="5"/>
  <c r="O2284" i="5"/>
  <c r="V2284" i="5"/>
  <c r="H2285" i="5"/>
  <c r="N2285" i="5"/>
  <c r="O2285" i="5"/>
  <c r="V2285" i="5"/>
  <c r="H2286" i="5"/>
  <c r="N2286" i="5"/>
  <c r="O2286" i="5"/>
  <c r="V2286" i="5"/>
  <c r="H2287" i="5"/>
  <c r="N2287" i="5"/>
  <c r="O2287" i="5"/>
  <c r="V2287" i="5"/>
  <c r="C2288" i="5"/>
  <c r="D2288" i="5"/>
  <c r="G2288" i="5"/>
  <c r="A2288" i="5" s="1"/>
  <c r="I2288" i="5"/>
  <c r="J2288" i="5"/>
  <c r="K2288" i="5"/>
  <c r="L2288" i="5"/>
  <c r="M2288" i="5"/>
  <c r="N2288" i="5"/>
  <c r="O2288" i="5"/>
  <c r="P2288" i="5"/>
  <c r="Q2288" i="5"/>
  <c r="R2288" i="5"/>
  <c r="S2288" i="5"/>
  <c r="T2288" i="5"/>
  <c r="U2288" i="5"/>
  <c r="V2288" i="5"/>
  <c r="G2289" i="5"/>
  <c r="S2289" i="5" s="1"/>
  <c r="H2289" i="5"/>
  <c r="N2289" i="5"/>
  <c r="O2289" i="5"/>
  <c r="P2289" i="5"/>
  <c r="V2289" i="5"/>
  <c r="H2290" i="5"/>
  <c r="N2290" i="5"/>
  <c r="O2290" i="5"/>
  <c r="V2290" i="5"/>
  <c r="H2291" i="5"/>
  <c r="N2291" i="5"/>
  <c r="O2291" i="5"/>
  <c r="V2291" i="5"/>
  <c r="H2292" i="5"/>
  <c r="N2292" i="5"/>
  <c r="O2292" i="5"/>
  <c r="V2292" i="5"/>
  <c r="H2293" i="5"/>
  <c r="N2293" i="5"/>
  <c r="O2293" i="5"/>
  <c r="V2293" i="5"/>
  <c r="H2294" i="5"/>
  <c r="N2294" i="5"/>
  <c r="O2294" i="5"/>
  <c r="V2294" i="5"/>
  <c r="H2295" i="5"/>
  <c r="N2295" i="5"/>
  <c r="O2295" i="5"/>
  <c r="V2295" i="5"/>
  <c r="H2296" i="5"/>
  <c r="N2296" i="5"/>
  <c r="O2296" i="5"/>
  <c r="V2296" i="5"/>
  <c r="H2297" i="5"/>
  <c r="N2297" i="5"/>
  <c r="O2297" i="5"/>
  <c r="V2297" i="5"/>
  <c r="H2298" i="5"/>
  <c r="N2298" i="5"/>
  <c r="O2298" i="5"/>
  <c r="V2298" i="5"/>
  <c r="C2299" i="5"/>
  <c r="D2299" i="5"/>
  <c r="G2299" i="5"/>
  <c r="I2299" i="5"/>
  <c r="J2299" i="5"/>
  <c r="K2299" i="5"/>
  <c r="L2299" i="5"/>
  <c r="M2299" i="5"/>
  <c r="N2299" i="5"/>
  <c r="O2299" i="5"/>
  <c r="P2299" i="5"/>
  <c r="S2299" i="5"/>
  <c r="T2299" i="5"/>
  <c r="G2300" i="5"/>
  <c r="H2300" i="5"/>
  <c r="N2300" i="5"/>
  <c r="O2300" i="5"/>
  <c r="P2300" i="5"/>
  <c r="Q2300" i="5"/>
  <c r="V2300" i="5"/>
  <c r="H2301" i="5"/>
  <c r="N2301" i="5"/>
  <c r="O2301" i="5"/>
  <c r="V2301" i="5"/>
  <c r="H2302" i="5"/>
  <c r="N2302" i="5"/>
  <c r="O2302" i="5"/>
  <c r="V2302" i="5"/>
  <c r="H2303" i="5"/>
  <c r="N2303" i="5"/>
  <c r="O2303" i="5"/>
  <c r="V2303" i="5"/>
  <c r="H2304" i="5"/>
  <c r="N2304" i="5"/>
  <c r="O2304" i="5"/>
  <c r="V2304" i="5"/>
  <c r="H2305" i="5"/>
  <c r="N2305" i="5"/>
  <c r="O2305" i="5"/>
  <c r="V2305" i="5"/>
  <c r="H2306" i="5"/>
  <c r="N2306" i="5"/>
  <c r="O2306" i="5"/>
  <c r="V2306" i="5"/>
  <c r="H2307" i="5"/>
  <c r="N2307" i="5"/>
  <c r="O2307" i="5"/>
  <c r="V2307" i="5"/>
  <c r="H2308" i="5"/>
  <c r="N2308" i="5"/>
  <c r="O2308" i="5"/>
  <c r="V2308" i="5"/>
  <c r="H2309" i="5"/>
  <c r="N2309" i="5"/>
  <c r="O2309" i="5"/>
  <c r="V2309" i="5"/>
  <c r="C2310" i="5"/>
  <c r="D2310" i="5"/>
  <c r="G2310" i="5"/>
  <c r="I2310" i="5"/>
  <c r="J2310" i="5"/>
  <c r="K2310" i="5"/>
  <c r="L2310" i="5"/>
  <c r="M2310" i="5"/>
  <c r="N2310" i="5"/>
  <c r="Q2310" i="5"/>
  <c r="T2310" i="5"/>
  <c r="U2310" i="5"/>
  <c r="H2311" i="5"/>
  <c r="N2311" i="5"/>
  <c r="O2311" i="5"/>
  <c r="H2312" i="5"/>
  <c r="N2312" i="5"/>
  <c r="O2312" i="5"/>
  <c r="V2312" i="5"/>
  <c r="H2313" i="5"/>
  <c r="N2313" i="5"/>
  <c r="O2313" i="5"/>
  <c r="V2313" i="5"/>
  <c r="H2314" i="5"/>
  <c r="N2314" i="5"/>
  <c r="O2314" i="5"/>
  <c r="V2314" i="5"/>
  <c r="H2315" i="5"/>
  <c r="N2315" i="5"/>
  <c r="O2315" i="5"/>
  <c r="V2315" i="5"/>
  <c r="H2316" i="5"/>
  <c r="N2316" i="5"/>
  <c r="O2316" i="5"/>
  <c r="V2316" i="5"/>
  <c r="H2317" i="5"/>
  <c r="N2317" i="5"/>
  <c r="O2317" i="5"/>
  <c r="V2317" i="5"/>
  <c r="H2318" i="5"/>
  <c r="N2318" i="5"/>
  <c r="O2318" i="5"/>
  <c r="V2318" i="5"/>
  <c r="H2319" i="5"/>
  <c r="N2319" i="5"/>
  <c r="O2319" i="5"/>
  <c r="V2319" i="5"/>
  <c r="H2320" i="5"/>
  <c r="N2320" i="5"/>
  <c r="O2320" i="5"/>
  <c r="V2320" i="5"/>
  <c r="C2321" i="5"/>
  <c r="D2321" i="5"/>
  <c r="G2321" i="5"/>
  <c r="A2321" i="5" s="1"/>
  <c r="I2321" i="5"/>
  <c r="J2321" i="5"/>
  <c r="K2321" i="5"/>
  <c r="L2321" i="5"/>
  <c r="M2321" i="5"/>
  <c r="N2321" i="5"/>
  <c r="P2321" i="5"/>
  <c r="Q2321" i="5"/>
  <c r="R2321" i="5"/>
  <c r="T2321" i="5"/>
  <c r="V2322" i="5" s="1"/>
  <c r="U2321" i="5"/>
  <c r="V2321" i="5"/>
  <c r="H2322" i="5"/>
  <c r="N2322" i="5"/>
  <c r="O2322" i="5"/>
  <c r="H2323" i="5"/>
  <c r="N2323" i="5"/>
  <c r="O2323" i="5"/>
  <c r="V2323" i="5"/>
  <c r="H2324" i="5"/>
  <c r="N2324" i="5"/>
  <c r="O2324" i="5"/>
  <c r="V2324" i="5"/>
  <c r="H2325" i="5"/>
  <c r="N2325" i="5"/>
  <c r="O2325" i="5"/>
  <c r="V2325" i="5"/>
  <c r="H2326" i="5"/>
  <c r="N2326" i="5"/>
  <c r="O2326" i="5"/>
  <c r="V2326" i="5"/>
  <c r="H2327" i="5"/>
  <c r="N2327" i="5"/>
  <c r="O2327" i="5"/>
  <c r="V2327" i="5"/>
  <c r="H2328" i="5"/>
  <c r="N2328" i="5"/>
  <c r="O2328" i="5"/>
  <c r="V2328" i="5"/>
  <c r="H2329" i="5"/>
  <c r="N2329" i="5"/>
  <c r="O2329" i="5"/>
  <c r="V2329" i="5"/>
  <c r="H2330" i="5"/>
  <c r="N2330" i="5"/>
  <c r="O2330" i="5"/>
  <c r="V2330" i="5"/>
  <c r="H2331" i="5"/>
  <c r="N2331" i="5"/>
  <c r="O2331" i="5"/>
  <c r="V2331" i="5"/>
  <c r="C2332" i="5"/>
  <c r="D2332" i="5"/>
  <c r="G2332" i="5"/>
  <c r="A2332" i="5" s="1"/>
  <c r="N2332" i="5"/>
  <c r="P2332" i="5"/>
  <c r="Q2332" i="5"/>
  <c r="R2332" i="5"/>
  <c r="S2332" i="5"/>
  <c r="T2332" i="5"/>
  <c r="V2332" i="5" s="1"/>
  <c r="U2332" i="5"/>
  <c r="C2333" i="5"/>
  <c r="D2333" i="5"/>
  <c r="G2333" i="5"/>
  <c r="G2334" i="5" s="1"/>
  <c r="I2333" i="5"/>
  <c r="J2333" i="5"/>
  <c r="J2332" i="5" s="1"/>
  <c r="K2333" i="5"/>
  <c r="K2332" i="5" s="1"/>
  <c r="L2333" i="5"/>
  <c r="L2332" i="5" s="1"/>
  <c r="M2333" i="5"/>
  <c r="N2333" i="5"/>
  <c r="P2333" i="5"/>
  <c r="S2333" i="5"/>
  <c r="T2333" i="5"/>
  <c r="H2334" i="5"/>
  <c r="N2334" i="5"/>
  <c r="O2334" i="5"/>
  <c r="V2334" i="5"/>
  <c r="H2335" i="5"/>
  <c r="N2335" i="5"/>
  <c r="O2335" i="5"/>
  <c r="V2335" i="5"/>
  <c r="H2336" i="5"/>
  <c r="N2336" i="5"/>
  <c r="O2336" i="5"/>
  <c r="V2336" i="5"/>
  <c r="H2337" i="5"/>
  <c r="N2337" i="5"/>
  <c r="O2337" i="5"/>
  <c r="V2337" i="5"/>
  <c r="H2338" i="5"/>
  <c r="N2338" i="5"/>
  <c r="O2338" i="5"/>
  <c r="V2338" i="5"/>
  <c r="H2339" i="5"/>
  <c r="N2339" i="5"/>
  <c r="O2339" i="5"/>
  <c r="V2339" i="5"/>
  <c r="H2340" i="5"/>
  <c r="N2340" i="5"/>
  <c r="O2340" i="5"/>
  <c r="V2340" i="5"/>
  <c r="H2341" i="5"/>
  <c r="N2341" i="5"/>
  <c r="O2341" i="5"/>
  <c r="V2341" i="5"/>
  <c r="H2342" i="5"/>
  <c r="N2342" i="5"/>
  <c r="O2342" i="5"/>
  <c r="V2342" i="5"/>
  <c r="H2343" i="5"/>
  <c r="N2343" i="5"/>
  <c r="O2343" i="5"/>
  <c r="V2343" i="5"/>
  <c r="C2344" i="5"/>
  <c r="D2344" i="5"/>
  <c r="G2344" i="5"/>
  <c r="I2344" i="5"/>
  <c r="J2344" i="5"/>
  <c r="K2344" i="5"/>
  <c r="L2344" i="5"/>
  <c r="M2344" i="5"/>
  <c r="N2344" i="5"/>
  <c r="Q2344" i="5"/>
  <c r="T2344" i="5"/>
  <c r="U2344" i="5"/>
  <c r="H2345" i="5"/>
  <c r="N2345" i="5"/>
  <c r="O2345" i="5"/>
  <c r="H2346" i="5"/>
  <c r="N2346" i="5"/>
  <c r="O2346" i="5"/>
  <c r="V2346" i="5"/>
  <c r="H2347" i="5"/>
  <c r="N2347" i="5"/>
  <c r="O2347" i="5"/>
  <c r="V2347" i="5"/>
  <c r="H2348" i="5"/>
  <c r="N2348" i="5"/>
  <c r="O2348" i="5"/>
  <c r="V2348" i="5"/>
  <c r="H2349" i="5"/>
  <c r="N2349" i="5"/>
  <c r="O2349" i="5"/>
  <c r="V2349" i="5"/>
  <c r="H2350" i="5"/>
  <c r="N2350" i="5"/>
  <c r="O2350" i="5"/>
  <c r="V2350" i="5"/>
  <c r="H2351" i="5"/>
  <c r="N2351" i="5"/>
  <c r="O2351" i="5"/>
  <c r="V2351" i="5"/>
  <c r="H2352" i="5"/>
  <c r="N2352" i="5"/>
  <c r="O2352" i="5"/>
  <c r="V2352" i="5"/>
  <c r="H2353" i="5"/>
  <c r="N2353" i="5"/>
  <c r="O2353" i="5"/>
  <c r="V2353" i="5"/>
  <c r="H2354" i="5"/>
  <c r="N2354" i="5"/>
  <c r="O2354" i="5"/>
  <c r="V2354" i="5"/>
  <c r="C2355" i="5"/>
  <c r="D2355" i="5"/>
  <c r="G2355" i="5"/>
  <c r="A2355" i="5" s="1"/>
  <c r="I2355" i="5"/>
  <c r="J2355" i="5"/>
  <c r="K2355" i="5"/>
  <c r="L2355" i="5"/>
  <c r="M2355" i="5"/>
  <c r="N2355" i="5"/>
  <c r="P2355" i="5"/>
  <c r="Q2355" i="5"/>
  <c r="R2355" i="5"/>
  <c r="T2355" i="5"/>
  <c r="V2356" i="5" s="1"/>
  <c r="U2355" i="5"/>
  <c r="V2355" i="5"/>
  <c r="H2356" i="5"/>
  <c r="N2356" i="5"/>
  <c r="O2356" i="5"/>
  <c r="H2357" i="5"/>
  <c r="N2357" i="5"/>
  <c r="O2357" i="5"/>
  <c r="V2357" i="5"/>
  <c r="H2358" i="5"/>
  <c r="N2358" i="5"/>
  <c r="O2358" i="5"/>
  <c r="V2358" i="5"/>
  <c r="H2359" i="5"/>
  <c r="N2359" i="5"/>
  <c r="O2359" i="5"/>
  <c r="V2359" i="5"/>
  <c r="H2360" i="5"/>
  <c r="N2360" i="5"/>
  <c r="O2360" i="5"/>
  <c r="V2360" i="5"/>
  <c r="H2361" i="5"/>
  <c r="N2361" i="5"/>
  <c r="O2361" i="5"/>
  <c r="V2361" i="5"/>
  <c r="H2362" i="5"/>
  <c r="N2362" i="5"/>
  <c r="O2362" i="5"/>
  <c r="V2362" i="5"/>
  <c r="H2363" i="5"/>
  <c r="N2363" i="5"/>
  <c r="O2363" i="5"/>
  <c r="V2363" i="5"/>
  <c r="H2364" i="5"/>
  <c r="N2364" i="5"/>
  <c r="O2364" i="5"/>
  <c r="V2364" i="5"/>
  <c r="H2365" i="5"/>
  <c r="N2365" i="5"/>
  <c r="O2365" i="5"/>
  <c r="V2365" i="5"/>
  <c r="C2366" i="5"/>
  <c r="D2366" i="5"/>
  <c r="G2366" i="5"/>
  <c r="A2366" i="5" s="1"/>
  <c r="N2366" i="5"/>
  <c r="P2366" i="5"/>
  <c r="Q2366" i="5"/>
  <c r="R2366" i="5"/>
  <c r="S2366" i="5"/>
  <c r="T2366" i="5"/>
  <c r="V2366" i="5" s="1"/>
  <c r="U2366" i="5"/>
  <c r="C2367" i="5"/>
  <c r="D2367" i="5"/>
  <c r="G2367" i="5"/>
  <c r="G2368" i="5" s="1"/>
  <c r="I2367" i="5"/>
  <c r="J2367" i="5"/>
  <c r="K2367" i="5"/>
  <c r="L2367" i="5"/>
  <c r="O2367" i="5" s="1"/>
  <c r="M2367" i="5"/>
  <c r="N2367" i="5"/>
  <c r="P2367" i="5"/>
  <c r="S2367" i="5"/>
  <c r="T2367" i="5"/>
  <c r="H2368" i="5"/>
  <c r="N2368" i="5"/>
  <c r="O2368" i="5"/>
  <c r="V2368" i="5"/>
  <c r="H2369" i="5"/>
  <c r="N2369" i="5"/>
  <c r="O2369" i="5"/>
  <c r="V2369" i="5"/>
  <c r="H2370" i="5"/>
  <c r="N2370" i="5"/>
  <c r="O2370" i="5"/>
  <c r="V2370" i="5"/>
  <c r="H2371" i="5"/>
  <c r="N2371" i="5"/>
  <c r="O2371" i="5"/>
  <c r="V2371" i="5"/>
  <c r="H2372" i="5"/>
  <c r="N2372" i="5"/>
  <c r="O2372" i="5"/>
  <c r="V2372" i="5"/>
  <c r="H2373" i="5"/>
  <c r="N2373" i="5"/>
  <c r="O2373" i="5"/>
  <c r="V2373" i="5"/>
  <c r="H2374" i="5"/>
  <c r="N2374" i="5"/>
  <c r="O2374" i="5"/>
  <c r="V2374" i="5"/>
  <c r="H2375" i="5"/>
  <c r="N2375" i="5"/>
  <c r="O2375" i="5"/>
  <c r="V2375" i="5"/>
  <c r="H2376" i="5"/>
  <c r="N2376" i="5"/>
  <c r="O2376" i="5"/>
  <c r="V2376" i="5"/>
  <c r="H2377" i="5"/>
  <c r="N2377" i="5"/>
  <c r="O2377" i="5"/>
  <c r="V2377" i="5"/>
  <c r="C2378" i="5"/>
  <c r="D2378" i="5"/>
  <c r="G2378" i="5"/>
  <c r="I2378" i="5"/>
  <c r="J2378" i="5"/>
  <c r="K2378" i="5"/>
  <c r="L2378" i="5"/>
  <c r="M2378" i="5"/>
  <c r="N2378" i="5"/>
  <c r="Q2378" i="5"/>
  <c r="T2378" i="5"/>
  <c r="U2378" i="5"/>
  <c r="H2379" i="5"/>
  <c r="N2379" i="5"/>
  <c r="O2379" i="5"/>
  <c r="H2380" i="5"/>
  <c r="N2380" i="5"/>
  <c r="O2380" i="5"/>
  <c r="V2380" i="5"/>
  <c r="H2381" i="5"/>
  <c r="N2381" i="5"/>
  <c r="O2381" i="5"/>
  <c r="V2381" i="5"/>
  <c r="H2382" i="5"/>
  <c r="N2382" i="5"/>
  <c r="O2382" i="5"/>
  <c r="V2382" i="5"/>
  <c r="H2383" i="5"/>
  <c r="N2383" i="5"/>
  <c r="O2383" i="5"/>
  <c r="V2383" i="5"/>
  <c r="H2384" i="5"/>
  <c r="N2384" i="5"/>
  <c r="O2384" i="5"/>
  <c r="V2384" i="5"/>
  <c r="H2385" i="5"/>
  <c r="N2385" i="5"/>
  <c r="O2385" i="5"/>
  <c r="V2385" i="5"/>
  <c r="H2386" i="5"/>
  <c r="N2386" i="5"/>
  <c r="O2386" i="5"/>
  <c r="V2386" i="5"/>
  <c r="H2387" i="5"/>
  <c r="N2387" i="5"/>
  <c r="O2387" i="5"/>
  <c r="V2387" i="5"/>
  <c r="H2388" i="5"/>
  <c r="N2388" i="5"/>
  <c r="O2388" i="5"/>
  <c r="V2388" i="5"/>
  <c r="C2389" i="5"/>
  <c r="D2389" i="5"/>
  <c r="G2389" i="5"/>
  <c r="P2389" i="5" s="1"/>
  <c r="I2389" i="5"/>
  <c r="J2389" i="5"/>
  <c r="K2389" i="5"/>
  <c r="L2389" i="5"/>
  <c r="M2389" i="5"/>
  <c r="N2389" i="5"/>
  <c r="Q2389" i="5"/>
  <c r="R2389" i="5"/>
  <c r="T2389" i="5"/>
  <c r="V2390" i="5" s="1"/>
  <c r="U2389" i="5"/>
  <c r="V2389" i="5"/>
  <c r="H2390" i="5"/>
  <c r="N2390" i="5"/>
  <c r="O2390" i="5"/>
  <c r="H2391" i="5"/>
  <c r="N2391" i="5"/>
  <c r="O2391" i="5"/>
  <c r="V2391" i="5"/>
  <c r="H2392" i="5"/>
  <c r="N2392" i="5"/>
  <c r="O2392" i="5"/>
  <c r="V2392" i="5"/>
  <c r="H2393" i="5"/>
  <c r="N2393" i="5"/>
  <c r="O2393" i="5"/>
  <c r="V2393" i="5"/>
  <c r="H2394" i="5"/>
  <c r="N2394" i="5"/>
  <c r="O2394" i="5"/>
  <c r="V2394" i="5"/>
  <c r="H2395" i="5"/>
  <c r="N2395" i="5"/>
  <c r="O2395" i="5"/>
  <c r="V2395" i="5"/>
  <c r="H2396" i="5"/>
  <c r="N2396" i="5"/>
  <c r="O2396" i="5"/>
  <c r="V2396" i="5"/>
  <c r="H2397" i="5"/>
  <c r="N2397" i="5"/>
  <c r="O2397" i="5"/>
  <c r="V2397" i="5"/>
  <c r="H2398" i="5"/>
  <c r="N2398" i="5"/>
  <c r="O2398" i="5"/>
  <c r="V2398" i="5"/>
  <c r="H2399" i="5"/>
  <c r="N2399" i="5"/>
  <c r="O2399" i="5"/>
  <c r="V2399" i="5"/>
  <c r="C2400" i="5"/>
  <c r="D2400" i="5"/>
  <c r="G2400" i="5"/>
  <c r="A2400" i="5" s="1"/>
  <c r="I2400" i="5"/>
  <c r="O2400" i="5" s="1"/>
  <c r="J2400" i="5"/>
  <c r="K2400" i="5"/>
  <c r="L2400" i="5"/>
  <c r="M2400" i="5"/>
  <c r="N2400" i="5"/>
  <c r="P2400" i="5"/>
  <c r="Q2400" i="5"/>
  <c r="R2400" i="5"/>
  <c r="S2400" i="5"/>
  <c r="T2400" i="5"/>
  <c r="U2400" i="5"/>
  <c r="V2400" i="5"/>
  <c r="G2401" i="5"/>
  <c r="H2401" i="5"/>
  <c r="N2401" i="5"/>
  <c r="O2401" i="5"/>
  <c r="P2401" i="5"/>
  <c r="R2401" i="5"/>
  <c r="S2401" i="5"/>
  <c r="V2401" i="5"/>
  <c r="H2402" i="5"/>
  <c r="N2402" i="5"/>
  <c r="O2402" i="5"/>
  <c r="V2402" i="5"/>
  <c r="H2403" i="5"/>
  <c r="N2403" i="5"/>
  <c r="O2403" i="5"/>
  <c r="V2403" i="5"/>
  <c r="H2404" i="5"/>
  <c r="N2404" i="5"/>
  <c r="O2404" i="5"/>
  <c r="V2404" i="5"/>
  <c r="H2405" i="5"/>
  <c r="N2405" i="5"/>
  <c r="O2405" i="5"/>
  <c r="V2405" i="5"/>
  <c r="H2406" i="5"/>
  <c r="N2406" i="5"/>
  <c r="O2406" i="5"/>
  <c r="V2406" i="5"/>
  <c r="H2407" i="5"/>
  <c r="N2407" i="5"/>
  <c r="O2407" i="5"/>
  <c r="V2407" i="5"/>
  <c r="H2408" i="5"/>
  <c r="N2408" i="5"/>
  <c r="O2408" i="5"/>
  <c r="V2408" i="5"/>
  <c r="H2409" i="5"/>
  <c r="N2409" i="5"/>
  <c r="O2409" i="5"/>
  <c r="V2409" i="5"/>
  <c r="H2410" i="5"/>
  <c r="N2410" i="5"/>
  <c r="O2410" i="5"/>
  <c r="V2410" i="5"/>
  <c r="C2411" i="5"/>
  <c r="D2411" i="5"/>
  <c r="G2411" i="5"/>
  <c r="R2411" i="5" s="1"/>
  <c r="I2411" i="5"/>
  <c r="J2411" i="5"/>
  <c r="K2411" i="5"/>
  <c r="L2411" i="5"/>
  <c r="O2411" i="5" s="1"/>
  <c r="M2411" i="5"/>
  <c r="N2411" i="5"/>
  <c r="P2411" i="5"/>
  <c r="T2411" i="5"/>
  <c r="U2411" i="5" s="1"/>
  <c r="V2411" i="5"/>
  <c r="H2412" i="5"/>
  <c r="N2412" i="5"/>
  <c r="O2412" i="5"/>
  <c r="V2412" i="5"/>
  <c r="H2413" i="5"/>
  <c r="N2413" i="5"/>
  <c r="O2413" i="5"/>
  <c r="V2413" i="5"/>
  <c r="H2414" i="5"/>
  <c r="N2414" i="5"/>
  <c r="O2414" i="5"/>
  <c r="V2414" i="5"/>
  <c r="H2415" i="5"/>
  <c r="N2415" i="5"/>
  <c r="O2415" i="5"/>
  <c r="V2415" i="5"/>
  <c r="H2416" i="5"/>
  <c r="N2416" i="5"/>
  <c r="O2416" i="5"/>
  <c r="V2416" i="5"/>
  <c r="H2417" i="5"/>
  <c r="N2417" i="5"/>
  <c r="O2417" i="5"/>
  <c r="V2417" i="5"/>
  <c r="H2418" i="5"/>
  <c r="N2418" i="5"/>
  <c r="O2418" i="5"/>
  <c r="V2418" i="5"/>
  <c r="H2419" i="5"/>
  <c r="N2419" i="5"/>
  <c r="O2419" i="5"/>
  <c r="V2419" i="5"/>
  <c r="H2420" i="5"/>
  <c r="N2420" i="5"/>
  <c r="O2420" i="5"/>
  <c r="V2420" i="5"/>
  <c r="H2421" i="5"/>
  <c r="N2421" i="5"/>
  <c r="O2421" i="5"/>
  <c r="V2421" i="5"/>
  <c r="C2422" i="5"/>
  <c r="D2422" i="5"/>
  <c r="G2422" i="5"/>
  <c r="I2422" i="5"/>
  <c r="J2422" i="5"/>
  <c r="K2422" i="5"/>
  <c r="L2422" i="5"/>
  <c r="M2422" i="5"/>
  <c r="N2422" i="5"/>
  <c r="O2422" i="5"/>
  <c r="P2422" i="5"/>
  <c r="Q2422" i="5"/>
  <c r="S2422" i="5"/>
  <c r="T2422" i="5"/>
  <c r="V2422" i="5" s="1"/>
  <c r="G2423" i="5"/>
  <c r="H2423" i="5"/>
  <c r="N2423" i="5"/>
  <c r="O2423" i="5"/>
  <c r="P2423" i="5"/>
  <c r="Q2423" i="5"/>
  <c r="R2423" i="5"/>
  <c r="G2424" i="5"/>
  <c r="H2424" i="5"/>
  <c r="N2424" i="5"/>
  <c r="O2424" i="5"/>
  <c r="P2424" i="5"/>
  <c r="Q2424" i="5"/>
  <c r="S2424" i="5"/>
  <c r="V2424" i="5"/>
  <c r="G2425" i="5"/>
  <c r="H2425" i="5"/>
  <c r="N2425" i="5"/>
  <c r="O2425" i="5"/>
  <c r="P2425" i="5"/>
  <c r="R2425" i="5"/>
  <c r="S2425" i="5"/>
  <c r="V2425" i="5"/>
  <c r="H2426" i="5"/>
  <c r="N2426" i="5"/>
  <c r="O2426" i="5"/>
  <c r="V2426" i="5"/>
  <c r="H2427" i="5"/>
  <c r="N2427" i="5"/>
  <c r="O2427" i="5"/>
  <c r="V2427" i="5"/>
  <c r="H2428" i="5"/>
  <c r="N2428" i="5"/>
  <c r="O2428" i="5"/>
  <c r="V2428" i="5"/>
  <c r="H2429" i="5"/>
  <c r="N2429" i="5"/>
  <c r="O2429" i="5"/>
  <c r="V2429" i="5"/>
  <c r="H2430" i="5"/>
  <c r="N2430" i="5"/>
  <c r="O2430" i="5"/>
  <c r="V2430" i="5"/>
  <c r="H2431" i="5"/>
  <c r="N2431" i="5"/>
  <c r="O2431" i="5"/>
  <c r="V2431" i="5"/>
  <c r="H2432" i="5"/>
  <c r="N2432" i="5"/>
  <c r="O2432" i="5"/>
  <c r="V2432" i="5"/>
  <c r="C2433" i="5"/>
  <c r="D2433" i="5"/>
  <c r="G2433" i="5"/>
  <c r="I2433" i="5"/>
  <c r="J2433" i="5"/>
  <c r="K2433" i="5"/>
  <c r="L2433" i="5"/>
  <c r="M2433" i="5"/>
  <c r="N2433" i="5"/>
  <c r="Q2433" i="5"/>
  <c r="R2433" i="5"/>
  <c r="T2433" i="5"/>
  <c r="V2434" i="5" s="1"/>
  <c r="H2434" i="5"/>
  <c r="N2434" i="5"/>
  <c r="O2434" i="5"/>
  <c r="H2435" i="5"/>
  <c r="N2435" i="5"/>
  <c r="O2435" i="5"/>
  <c r="V2435" i="5"/>
  <c r="H2436" i="5"/>
  <c r="N2436" i="5"/>
  <c r="O2436" i="5"/>
  <c r="V2436" i="5"/>
  <c r="H2437" i="5"/>
  <c r="N2437" i="5"/>
  <c r="O2437" i="5"/>
  <c r="V2437" i="5"/>
  <c r="H2438" i="5"/>
  <c r="N2438" i="5"/>
  <c r="O2438" i="5"/>
  <c r="V2438" i="5"/>
  <c r="H2439" i="5"/>
  <c r="N2439" i="5"/>
  <c r="O2439" i="5"/>
  <c r="V2439" i="5"/>
  <c r="H2440" i="5"/>
  <c r="N2440" i="5"/>
  <c r="O2440" i="5"/>
  <c r="V2440" i="5"/>
  <c r="H2441" i="5"/>
  <c r="N2441" i="5"/>
  <c r="O2441" i="5"/>
  <c r="V2441" i="5"/>
  <c r="H2442" i="5"/>
  <c r="N2442" i="5"/>
  <c r="O2442" i="5"/>
  <c r="V2442" i="5"/>
  <c r="H2443" i="5"/>
  <c r="N2443" i="5"/>
  <c r="O2443" i="5"/>
  <c r="V2443" i="5"/>
  <c r="C2444" i="5"/>
  <c r="D2444" i="5"/>
  <c r="G2444" i="5"/>
  <c r="A2444" i="5" s="1"/>
  <c r="I2444" i="5"/>
  <c r="J2444" i="5"/>
  <c r="K2444" i="5"/>
  <c r="L2444" i="5"/>
  <c r="M2444" i="5"/>
  <c r="N2444" i="5"/>
  <c r="O2444" i="5"/>
  <c r="P2444" i="5"/>
  <c r="Q2444" i="5"/>
  <c r="R2444" i="5"/>
  <c r="S2444" i="5"/>
  <c r="T2444" i="5"/>
  <c r="U2444" i="5"/>
  <c r="V2444" i="5"/>
  <c r="G2445" i="5"/>
  <c r="R2445" i="5" s="1"/>
  <c r="H2445" i="5"/>
  <c r="N2445" i="5"/>
  <c r="O2445" i="5"/>
  <c r="P2445" i="5"/>
  <c r="V2445" i="5"/>
  <c r="H2446" i="5"/>
  <c r="N2446" i="5"/>
  <c r="O2446" i="5"/>
  <c r="V2446" i="5"/>
  <c r="H2447" i="5"/>
  <c r="N2447" i="5"/>
  <c r="O2447" i="5"/>
  <c r="V2447" i="5"/>
  <c r="H2448" i="5"/>
  <c r="N2448" i="5"/>
  <c r="O2448" i="5"/>
  <c r="V2448" i="5"/>
  <c r="H2449" i="5"/>
  <c r="N2449" i="5"/>
  <c r="O2449" i="5"/>
  <c r="V2449" i="5"/>
  <c r="H2450" i="5"/>
  <c r="N2450" i="5"/>
  <c r="O2450" i="5"/>
  <c r="V2450" i="5"/>
  <c r="H2451" i="5"/>
  <c r="N2451" i="5"/>
  <c r="O2451" i="5"/>
  <c r="V2451" i="5"/>
  <c r="H2452" i="5"/>
  <c r="N2452" i="5"/>
  <c r="O2452" i="5"/>
  <c r="V2452" i="5"/>
  <c r="H2453" i="5"/>
  <c r="N2453" i="5"/>
  <c r="O2453" i="5"/>
  <c r="V2453" i="5"/>
  <c r="H2454" i="5"/>
  <c r="N2454" i="5"/>
  <c r="O2454" i="5"/>
  <c r="V2454" i="5"/>
  <c r="C2455" i="5"/>
  <c r="D2455" i="5"/>
  <c r="G2455" i="5"/>
  <c r="S2455" i="5" s="1"/>
  <c r="I2455" i="5"/>
  <c r="J2455" i="5"/>
  <c r="K2455" i="5"/>
  <c r="L2455" i="5"/>
  <c r="O2455" i="5" s="1"/>
  <c r="M2455" i="5"/>
  <c r="N2455" i="5"/>
  <c r="P2455" i="5"/>
  <c r="R2455" i="5"/>
  <c r="T2455" i="5"/>
  <c r="U2455" i="5" s="1"/>
  <c r="V2455" i="5"/>
  <c r="G2456" i="5"/>
  <c r="Q2456" i="5" s="1"/>
  <c r="H2456" i="5"/>
  <c r="N2456" i="5"/>
  <c r="O2456" i="5"/>
  <c r="P2456" i="5"/>
  <c r="V2456" i="5"/>
  <c r="G2457" i="5"/>
  <c r="R2457" i="5" s="1"/>
  <c r="H2457" i="5"/>
  <c r="N2457" i="5"/>
  <c r="O2457" i="5"/>
  <c r="P2457" i="5"/>
  <c r="V2457" i="5"/>
  <c r="H2458" i="5"/>
  <c r="N2458" i="5"/>
  <c r="O2458" i="5"/>
  <c r="V2458" i="5"/>
  <c r="H2459" i="5"/>
  <c r="N2459" i="5"/>
  <c r="O2459" i="5"/>
  <c r="V2459" i="5"/>
  <c r="H2460" i="5"/>
  <c r="N2460" i="5"/>
  <c r="O2460" i="5"/>
  <c r="V2460" i="5"/>
  <c r="H2461" i="5"/>
  <c r="N2461" i="5"/>
  <c r="O2461" i="5"/>
  <c r="V2461" i="5"/>
  <c r="H2462" i="5"/>
  <c r="N2462" i="5"/>
  <c r="O2462" i="5"/>
  <c r="V2462" i="5"/>
  <c r="H2463" i="5"/>
  <c r="N2463" i="5"/>
  <c r="O2463" i="5"/>
  <c r="V2463" i="5"/>
  <c r="H2464" i="5"/>
  <c r="N2464" i="5"/>
  <c r="O2464" i="5"/>
  <c r="V2464" i="5"/>
  <c r="H2465" i="5"/>
  <c r="N2465" i="5"/>
  <c r="O2465" i="5"/>
  <c r="V2465" i="5"/>
  <c r="C2466" i="5"/>
  <c r="D2466" i="5"/>
  <c r="G2466" i="5"/>
  <c r="Q2466" i="5" s="1"/>
  <c r="I2466" i="5"/>
  <c r="J2466" i="5"/>
  <c r="K2466" i="5"/>
  <c r="L2466" i="5"/>
  <c r="O2466" i="5" s="1"/>
  <c r="M2466" i="5"/>
  <c r="N2466" i="5"/>
  <c r="P2466" i="5"/>
  <c r="T2466" i="5"/>
  <c r="V2466" i="5" s="1"/>
  <c r="U2466" i="5"/>
  <c r="H2467" i="5"/>
  <c r="N2467" i="5"/>
  <c r="O2467" i="5"/>
  <c r="V2467" i="5"/>
  <c r="H2468" i="5"/>
  <c r="N2468" i="5"/>
  <c r="O2468" i="5"/>
  <c r="V2468" i="5"/>
  <c r="H2469" i="5"/>
  <c r="N2469" i="5"/>
  <c r="O2469" i="5"/>
  <c r="V2469" i="5"/>
  <c r="H2470" i="5"/>
  <c r="N2470" i="5"/>
  <c r="O2470" i="5"/>
  <c r="V2470" i="5"/>
  <c r="H2471" i="5"/>
  <c r="N2471" i="5"/>
  <c r="O2471" i="5"/>
  <c r="V2471" i="5"/>
  <c r="H2472" i="5"/>
  <c r="N2472" i="5"/>
  <c r="O2472" i="5"/>
  <c r="V2472" i="5"/>
  <c r="H2473" i="5"/>
  <c r="N2473" i="5"/>
  <c r="O2473" i="5"/>
  <c r="V2473" i="5"/>
  <c r="H2474" i="5"/>
  <c r="N2474" i="5"/>
  <c r="O2474" i="5"/>
  <c r="V2474" i="5"/>
  <c r="H2475" i="5"/>
  <c r="N2475" i="5"/>
  <c r="O2475" i="5"/>
  <c r="V2475" i="5"/>
  <c r="H2476" i="5"/>
  <c r="N2476" i="5"/>
  <c r="O2476" i="5"/>
  <c r="V2476" i="5"/>
  <c r="C2477" i="5"/>
  <c r="D2477" i="5"/>
  <c r="G2477" i="5"/>
  <c r="I2477" i="5"/>
  <c r="J2477" i="5"/>
  <c r="K2477" i="5"/>
  <c r="L2477" i="5"/>
  <c r="M2477" i="5"/>
  <c r="N2477" i="5"/>
  <c r="P2477" i="5"/>
  <c r="Q2477" i="5"/>
  <c r="R2477" i="5"/>
  <c r="T2477" i="5"/>
  <c r="V2478" i="5" s="1"/>
  <c r="U2477" i="5"/>
  <c r="H2478" i="5"/>
  <c r="N2478" i="5"/>
  <c r="O2478" i="5"/>
  <c r="H2479" i="5"/>
  <c r="N2479" i="5"/>
  <c r="O2479" i="5"/>
  <c r="V2479" i="5"/>
  <c r="H2480" i="5"/>
  <c r="N2480" i="5"/>
  <c r="O2480" i="5"/>
  <c r="V2480" i="5"/>
  <c r="H2481" i="5"/>
  <c r="N2481" i="5"/>
  <c r="O2481" i="5"/>
  <c r="V2481" i="5"/>
  <c r="H2482" i="5"/>
  <c r="N2482" i="5"/>
  <c r="O2482" i="5"/>
  <c r="V2482" i="5"/>
  <c r="H2483" i="5"/>
  <c r="N2483" i="5"/>
  <c r="O2483" i="5"/>
  <c r="V2483" i="5"/>
  <c r="H2484" i="5"/>
  <c r="N2484" i="5"/>
  <c r="O2484" i="5"/>
  <c r="V2484" i="5"/>
  <c r="H2485" i="5"/>
  <c r="N2485" i="5"/>
  <c r="O2485" i="5"/>
  <c r="V2485" i="5"/>
  <c r="H2486" i="5"/>
  <c r="N2486" i="5"/>
  <c r="O2486" i="5"/>
  <c r="V2486" i="5"/>
  <c r="H2487" i="5"/>
  <c r="N2487" i="5"/>
  <c r="O2487" i="5"/>
  <c r="V2487" i="5"/>
  <c r="C2488" i="5"/>
  <c r="D2488" i="5"/>
  <c r="G2488" i="5"/>
  <c r="A2488" i="5" s="1"/>
  <c r="I2488" i="5"/>
  <c r="J2488" i="5"/>
  <c r="K2488" i="5"/>
  <c r="L2488" i="5"/>
  <c r="M2488" i="5"/>
  <c r="N2488" i="5"/>
  <c r="O2488" i="5"/>
  <c r="P2488" i="5"/>
  <c r="Q2488" i="5"/>
  <c r="R2488" i="5"/>
  <c r="S2488" i="5"/>
  <c r="T2488" i="5"/>
  <c r="U2488" i="5"/>
  <c r="V2488" i="5"/>
  <c r="G2489" i="5"/>
  <c r="S2489" i="5" s="1"/>
  <c r="H2489" i="5"/>
  <c r="N2489" i="5"/>
  <c r="O2489" i="5"/>
  <c r="P2489" i="5"/>
  <c r="R2489" i="5"/>
  <c r="V2489" i="5"/>
  <c r="H2490" i="5"/>
  <c r="N2490" i="5"/>
  <c r="O2490" i="5"/>
  <c r="V2490" i="5"/>
  <c r="H2491" i="5"/>
  <c r="N2491" i="5"/>
  <c r="O2491" i="5"/>
  <c r="V2491" i="5"/>
  <c r="H2492" i="5"/>
  <c r="N2492" i="5"/>
  <c r="O2492" i="5"/>
  <c r="V2492" i="5"/>
  <c r="H2493" i="5"/>
  <c r="N2493" i="5"/>
  <c r="O2493" i="5"/>
  <c r="V2493" i="5"/>
  <c r="H2494" i="5"/>
  <c r="N2494" i="5"/>
  <c r="O2494" i="5"/>
  <c r="V2494" i="5"/>
  <c r="H2495" i="5"/>
  <c r="N2495" i="5"/>
  <c r="O2495" i="5"/>
  <c r="V2495" i="5"/>
  <c r="H2496" i="5"/>
  <c r="N2496" i="5"/>
  <c r="O2496" i="5"/>
  <c r="V2496" i="5"/>
  <c r="H2497" i="5"/>
  <c r="N2497" i="5"/>
  <c r="O2497" i="5"/>
  <c r="V2497" i="5"/>
  <c r="H2498" i="5"/>
  <c r="N2498" i="5"/>
  <c r="O2498" i="5"/>
  <c r="V2498" i="5"/>
  <c r="C2499" i="5"/>
  <c r="D2499" i="5"/>
  <c r="G2499" i="5"/>
  <c r="I2499" i="5"/>
  <c r="J2499" i="5"/>
  <c r="O2499" i="5" s="1"/>
  <c r="K2499" i="5"/>
  <c r="L2499" i="5"/>
  <c r="M2499" i="5"/>
  <c r="N2499" i="5"/>
  <c r="P2499" i="5"/>
  <c r="R2499" i="5"/>
  <c r="S2499" i="5"/>
  <c r="T2499" i="5"/>
  <c r="U2499" i="5" s="1"/>
  <c r="V2499" i="5"/>
  <c r="G2500" i="5"/>
  <c r="S2500" i="5" s="1"/>
  <c r="H2500" i="5"/>
  <c r="N2500" i="5"/>
  <c r="O2500" i="5"/>
  <c r="P2500" i="5"/>
  <c r="Q2500" i="5"/>
  <c r="V2500" i="5"/>
  <c r="G2501" i="5"/>
  <c r="S2501" i="5" s="1"/>
  <c r="H2501" i="5"/>
  <c r="N2501" i="5"/>
  <c r="O2501" i="5"/>
  <c r="P2501" i="5"/>
  <c r="R2501" i="5"/>
  <c r="V2501" i="5"/>
  <c r="H2502" i="5"/>
  <c r="N2502" i="5"/>
  <c r="O2502" i="5"/>
  <c r="V2502" i="5"/>
  <c r="H2503" i="5"/>
  <c r="N2503" i="5"/>
  <c r="O2503" i="5"/>
  <c r="V2503" i="5"/>
  <c r="H2504" i="5"/>
  <c r="N2504" i="5"/>
  <c r="O2504" i="5"/>
  <c r="V2504" i="5"/>
  <c r="H2505" i="5"/>
  <c r="N2505" i="5"/>
  <c r="O2505" i="5"/>
  <c r="V2505" i="5"/>
  <c r="H2506" i="5"/>
  <c r="N2506" i="5"/>
  <c r="O2506" i="5"/>
  <c r="V2506" i="5"/>
  <c r="H2507" i="5"/>
  <c r="N2507" i="5"/>
  <c r="O2507" i="5"/>
  <c r="V2507" i="5"/>
  <c r="H2508" i="5"/>
  <c r="N2508" i="5"/>
  <c r="O2508" i="5"/>
  <c r="V2508" i="5"/>
  <c r="H2509" i="5"/>
  <c r="N2509" i="5"/>
  <c r="O2509" i="5"/>
  <c r="V2509" i="5"/>
  <c r="C2510" i="5"/>
  <c r="D2510" i="5"/>
  <c r="G2510" i="5"/>
  <c r="S2510" i="5" s="1"/>
  <c r="I2510" i="5"/>
  <c r="O2510" i="5" s="1"/>
  <c r="J2510" i="5"/>
  <c r="K2510" i="5"/>
  <c r="L2510" i="5"/>
  <c r="M2510" i="5"/>
  <c r="N2510" i="5"/>
  <c r="P2510" i="5"/>
  <c r="Q2510" i="5"/>
  <c r="T2510" i="5"/>
  <c r="V2510" i="5" s="1"/>
  <c r="U2510" i="5"/>
  <c r="G2511" i="5"/>
  <c r="Q2511" i="5" s="1"/>
  <c r="H2511" i="5"/>
  <c r="N2511" i="5"/>
  <c r="O2511" i="5"/>
  <c r="P2511" i="5"/>
  <c r="V2511" i="5"/>
  <c r="G2512" i="5"/>
  <c r="Q2512" i="5" s="1"/>
  <c r="H2512" i="5"/>
  <c r="N2512" i="5"/>
  <c r="O2512" i="5"/>
  <c r="P2512" i="5"/>
  <c r="V2512" i="5"/>
  <c r="G2513" i="5"/>
  <c r="R2513" i="5" s="1"/>
  <c r="H2513" i="5"/>
  <c r="N2513" i="5"/>
  <c r="O2513" i="5"/>
  <c r="P2513" i="5"/>
  <c r="V2513" i="5"/>
  <c r="H2514" i="5"/>
  <c r="N2514" i="5"/>
  <c r="O2514" i="5"/>
  <c r="V2514" i="5"/>
  <c r="H2515" i="5"/>
  <c r="N2515" i="5"/>
  <c r="O2515" i="5"/>
  <c r="V2515" i="5"/>
  <c r="H2516" i="5"/>
  <c r="N2516" i="5"/>
  <c r="O2516" i="5"/>
  <c r="V2516" i="5"/>
  <c r="H2517" i="5"/>
  <c r="N2517" i="5"/>
  <c r="O2517" i="5"/>
  <c r="V2517" i="5"/>
  <c r="H2518" i="5"/>
  <c r="N2518" i="5"/>
  <c r="O2518" i="5"/>
  <c r="V2518" i="5"/>
  <c r="H2519" i="5"/>
  <c r="N2519" i="5"/>
  <c r="O2519" i="5"/>
  <c r="V2519" i="5"/>
  <c r="H2520" i="5"/>
  <c r="N2520" i="5"/>
  <c r="O2520" i="5"/>
  <c r="V2520" i="5"/>
  <c r="C2521" i="5"/>
  <c r="D2521" i="5"/>
  <c r="G2521" i="5"/>
  <c r="R2521" i="5" s="1"/>
  <c r="I2521" i="5"/>
  <c r="J2521" i="5"/>
  <c r="K2521" i="5"/>
  <c r="L2521" i="5"/>
  <c r="M2521" i="5"/>
  <c r="N2521" i="5"/>
  <c r="Q2521" i="5"/>
  <c r="T2521" i="5"/>
  <c r="V2522" i="5" s="1"/>
  <c r="U2521" i="5"/>
  <c r="V2521" i="5"/>
  <c r="H2522" i="5"/>
  <c r="N2522" i="5"/>
  <c r="O2522" i="5"/>
  <c r="H2523" i="5"/>
  <c r="N2523" i="5"/>
  <c r="O2523" i="5"/>
  <c r="V2523" i="5"/>
  <c r="H2524" i="5"/>
  <c r="N2524" i="5"/>
  <c r="O2524" i="5"/>
  <c r="V2524" i="5"/>
  <c r="H2525" i="5"/>
  <c r="N2525" i="5"/>
  <c r="O2525" i="5"/>
  <c r="V2525" i="5"/>
  <c r="H2526" i="5"/>
  <c r="N2526" i="5"/>
  <c r="O2526" i="5"/>
  <c r="V2526" i="5"/>
  <c r="H2527" i="5"/>
  <c r="N2527" i="5"/>
  <c r="O2527" i="5"/>
  <c r="V2527" i="5"/>
  <c r="H2528" i="5"/>
  <c r="N2528" i="5"/>
  <c r="O2528" i="5"/>
  <c r="V2528" i="5"/>
  <c r="H2529" i="5"/>
  <c r="N2529" i="5"/>
  <c r="O2529" i="5"/>
  <c r="V2529" i="5"/>
  <c r="H2530" i="5"/>
  <c r="N2530" i="5"/>
  <c r="O2530" i="5"/>
  <c r="V2530" i="5"/>
  <c r="H2531" i="5"/>
  <c r="N2531" i="5"/>
  <c r="O2531" i="5"/>
  <c r="V2531" i="5"/>
  <c r="C2532" i="5"/>
  <c r="D2532" i="5"/>
  <c r="G2532" i="5"/>
  <c r="A2532" i="5" s="1"/>
  <c r="I2532" i="5"/>
  <c r="O2532" i="5" s="1"/>
  <c r="J2532" i="5"/>
  <c r="K2532" i="5"/>
  <c r="L2532" i="5"/>
  <c r="M2532" i="5"/>
  <c r="N2532" i="5"/>
  <c r="P2532" i="5"/>
  <c r="Q2532" i="5"/>
  <c r="R2532" i="5"/>
  <c r="S2532" i="5"/>
  <c r="T2532" i="5"/>
  <c r="U2532" i="5"/>
  <c r="V2532" i="5"/>
  <c r="G2533" i="5"/>
  <c r="H2533" i="5"/>
  <c r="N2533" i="5"/>
  <c r="O2533" i="5"/>
  <c r="P2533" i="5"/>
  <c r="R2533" i="5"/>
  <c r="S2533" i="5"/>
  <c r="V2533" i="5"/>
  <c r="H2534" i="5"/>
  <c r="N2534" i="5"/>
  <c r="O2534" i="5"/>
  <c r="V2534" i="5"/>
  <c r="H2535" i="5"/>
  <c r="N2535" i="5"/>
  <c r="O2535" i="5"/>
  <c r="V2535" i="5"/>
  <c r="H2536" i="5"/>
  <c r="N2536" i="5"/>
  <c r="O2536" i="5"/>
  <c r="V2536" i="5"/>
  <c r="H2537" i="5"/>
  <c r="N2537" i="5"/>
  <c r="O2537" i="5"/>
  <c r="V2537" i="5"/>
  <c r="H2538" i="5"/>
  <c r="N2538" i="5"/>
  <c r="O2538" i="5"/>
  <c r="V2538" i="5"/>
  <c r="H2539" i="5"/>
  <c r="N2539" i="5"/>
  <c r="O2539" i="5"/>
  <c r="V2539" i="5"/>
  <c r="H2540" i="5"/>
  <c r="N2540" i="5"/>
  <c r="O2540" i="5"/>
  <c r="V2540" i="5"/>
  <c r="H2541" i="5"/>
  <c r="N2541" i="5"/>
  <c r="O2541" i="5"/>
  <c r="V2541" i="5"/>
  <c r="H2542" i="5"/>
  <c r="N2542" i="5"/>
  <c r="O2542" i="5"/>
  <c r="V2542" i="5"/>
  <c r="C2543" i="5"/>
  <c r="D2543" i="5"/>
  <c r="G2543" i="5"/>
  <c r="I2543" i="5"/>
  <c r="J2543" i="5"/>
  <c r="K2543" i="5"/>
  <c r="L2543" i="5"/>
  <c r="M2543" i="5"/>
  <c r="N2543" i="5"/>
  <c r="O2543" i="5"/>
  <c r="P2543" i="5"/>
  <c r="R2543" i="5"/>
  <c r="S2543" i="5"/>
  <c r="T2543" i="5"/>
  <c r="U2543" i="5" s="1"/>
  <c r="G2544" i="5"/>
  <c r="H2544" i="5"/>
  <c r="N2544" i="5"/>
  <c r="O2544" i="5"/>
  <c r="P2544" i="5"/>
  <c r="Q2544" i="5"/>
  <c r="S2544" i="5"/>
  <c r="G2545" i="5"/>
  <c r="H2545" i="5"/>
  <c r="N2545" i="5"/>
  <c r="O2545" i="5"/>
  <c r="P2545" i="5"/>
  <c r="R2545" i="5"/>
  <c r="S2545" i="5"/>
  <c r="V2545" i="5"/>
  <c r="H2546" i="5"/>
  <c r="N2546" i="5"/>
  <c r="O2546" i="5"/>
  <c r="V2546" i="5"/>
  <c r="H2547" i="5"/>
  <c r="N2547" i="5"/>
  <c r="O2547" i="5"/>
  <c r="V2547" i="5"/>
  <c r="H2548" i="5"/>
  <c r="N2548" i="5"/>
  <c r="O2548" i="5"/>
  <c r="V2548" i="5"/>
  <c r="H2549" i="5"/>
  <c r="N2549" i="5"/>
  <c r="O2549" i="5"/>
  <c r="V2549" i="5"/>
  <c r="H2550" i="5"/>
  <c r="N2550" i="5"/>
  <c r="O2550" i="5"/>
  <c r="V2550" i="5"/>
  <c r="H2551" i="5"/>
  <c r="N2551" i="5"/>
  <c r="O2551" i="5"/>
  <c r="V2551" i="5"/>
  <c r="H2552" i="5"/>
  <c r="N2552" i="5"/>
  <c r="O2552" i="5"/>
  <c r="V2552" i="5"/>
  <c r="H2553" i="5"/>
  <c r="N2553" i="5"/>
  <c r="O2553" i="5"/>
  <c r="V2553" i="5"/>
  <c r="C2554" i="5"/>
  <c r="D2554" i="5"/>
  <c r="G2554" i="5"/>
  <c r="N2554" i="5"/>
  <c r="Q2554" i="5"/>
  <c r="S2554" i="5"/>
  <c r="T2554" i="5"/>
  <c r="U2554" i="5"/>
  <c r="V2554" i="5"/>
  <c r="C2555" i="5"/>
  <c r="D2555" i="5"/>
  <c r="G2555" i="5"/>
  <c r="R2555" i="5" s="1"/>
  <c r="I2555" i="5"/>
  <c r="J2555" i="5"/>
  <c r="J2554" i="5" s="1"/>
  <c r="K2555" i="5"/>
  <c r="L2555" i="5"/>
  <c r="L2554" i="5" s="1"/>
  <c r="M2555" i="5"/>
  <c r="N2555" i="5"/>
  <c r="Q2555" i="5"/>
  <c r="T2555" i="5"/>
  <c r="V2556" i="5" s="1"/>
  <c r="U2555" i="5"/>
  <c r="V2555" i="5"/>
  <c r="H2556" i="5"/>
  <c r="N2556" i="5"/>
  <c r="O2556" i="5"/>
  <c r="H2557" i="5"/>
  <c r="N2557" i="5"/>
  <c r="O2557" i="5"/>
  <c r="V2557" i="5"/>
  <c r="H2558" i="5"/>
  <c r="N2558" i="5"/>
  <c r="O2558" i="5"/>
  <c r="V2558" i="5"/>
  <c r="H2559" i="5"/>
  <c r="N2559" i="5"/>
  <c r="O2559" i="5"/>
  <c r="V2559" i="5"/>
  <c r="H2560" i="5"/>
  <c r="N2560" i="5"/>
  <c r="O2560" i="5"/>
  <c r="V2560" i="5"/>
  <c r="H2561" i="5"/>
  <c r="N2561" i="5"/>
  <c r="O2561" i="5"/>
  <c r="V2561" i="5"/>
  <c r="H2562" i="5"/>
  <c r="N2562" i="5"/>
  <c r="O2562" i="5"/>
  <c r="V2562" i="5"/>
  <c r="H2563" i="5"/>
  <c r="N2563" i="5"/>
  <c r="O2563" i="5"/>
  <c r="V2563" i="5"/>
  <c r="H2564" i="5"/>
  <c r="N2564" i="5"/>
  <c r="O2564" i="5"/>
  <c r="V2564" i="5"/>
  <c r="H2565" i="5"/>
  <c r="N2565" i="5"/>
  <c r="O2565" i="5"/>
  <c r="V2565" i="5"/>
  <c r="C2566" i="5"/>
  <c r="D2566" i="5"/>
  <c r="G2566" i="5"/>
  <c r="A2566" i="5" s="1"/>
  <c r="I2566" i="5"/>
  <c r="O2566" i="5" s="1"/>
  <c r="J2566" i="5"/>
  <c r="K2566" i="5"/>
  <c r="L2566" i="5"/>
  <c r="M2566" i="5"/>
  <c r="N2566" i="5"/>
  <c r="P2566" i="5"/>
  <c r="Q2566" i="5"/>
  <c r="R2566" i="5"/>
  <c r="S2566" i="5"/>
  <c r="T2566" i="5"/>
  <c r="U2566" i="5"/>
  <c r="V2566" i="5"/>
  <c r="G2567" i="5"/>
  <c r="H2567" i="5"/>
  <c r="N2567" i="5"/>
  <c r="O2567" i="5"/>
  <c r="P2567" i="5"/>
  <c r="R2567" i="5"/>
  <c r="S2567" i="5"/>
  <c r="V2567" i="5"/>
  <c r="H2568" i="5"/>
  <c r="N2568" i="5"/>
  <c r="O2568" i="5"/>
  <c r="V2568" i="5"/>
  <c r="H2569" i="5"/>
  <c r="N2569" i="5"/>
  <c r="O2569" i="5"/>
  <c r="V2569" i="5"/>
  <c r="H2570" i="5"/>
  <c r="N2570" i="5"/>
  <c r="O2570" i="5"/>
  <c r="V2570" i="5"/>
  <c r="H2571" i="5"/>
  <c r="N2571" i="5"/>
  <c r="O2571" i="5"/>
  <c r="V2571" i="5"/>
  <c r="H2572" i="5"/>
  <c r="N2572" i="5"/>
  <c r="O2572" i="5"/>
  <c r="V2572" i="5"/>
  <c r="H2573" i="5"/>
  <c r="N2573" i="5"/>
  <c r="O2573" i="5"/>
  <c r="V2573" i="5"/>
  <c r="H2574" i="5"/>
  <c r="N2574" i="5"/>
  <c r="O2574" i="5"/>
  <c r="V2574" i="5"/>
  <c r="H2575" i="5"/>
  <c r="N2575" i="5"/>
  <c r="O2575" i="5"/>
  <c r="V2575" i="5"/>
  <c r="H2576" i="5"/>
  <c r="N2576" i="5"/>
  <c r="O2576" i="5"/>
  <c r="V2576" i="5"/>
  <c r="C2577" i="5"/>
  <c r="D2577" i="5"/>
  <c r="G2577" i="5"/>
  <c r="I2577" i="5"/>
  <c r="J2577" i="5"/>
  <c r="K2577" i="5"/>
  <c r="L2577" i="5"/>
  <c r="M2577" i="5"/>
  <c r="N2577" i="5"/>
  <c r="O2577" i="5"/>
  <c r="P2577" i="5"/>
  <c r="R2577" i="5"/>
  <c r="S2577" i="5"/>
  <c r="T2577" i="5"/>
  <c r="U2577" i="5" s="1"/>
  <c r="G2578" i="5"/>
  <c r="H2578" i="5"/>
  <c r="N2578" i="5"/>
  <c r="O2578" i="5"/>
  <c r="P2578" i="5"/>
  <c r="Q2578" i="5"/>
  <c r="S2578" i="5"/>
  <c r="G2579" i="5"/>
  <c r="H2579" i="5"/>
  <c r="N2579" i="5"/>
  <c r="O2579" i="5"/>
  <c r="P2579" i="5"/>
  <c r="R2579" i="5"/>
  <c r="S2579" i="5"/>
  <c r="V2579" i="5"/>
  <c r="H2580" i="5"/>
  <c r="N2580" i="5"/>
  <c r="O2580" i="5"/>
  <c r="V2580" i="5"/>
  <c r="H2581" i="5"/>
  <c r="N2581" i="5"/>
  <c r="O2581" i="5"/>
  <c r="V2581" i="5"/>
  <c r="H2582" i="5"/>
  <c r="N2582" i="5"/>
  <c r="O2582" i="5"/>
  <c r="V2582" i="5"/>
  <c r="H2583" i="5"/>
  <c r="N2583" i="5"/>
  <c r="O2583" i="5"/>
  <c r="V2583" i="5"/>
  <c r="H2584" i="5"/>
  <c r="N2584" i="5"/>
  <c r="O2584" i="5"/>
  <c r="V2584" i="5"/>
  <c r="H2585" i="5"/>
  <c r="N2585" i="5"/>
  <c r="O2585" i="5"/>
  <c r="V2585" i="5"/>
  <c r="H2586" i="5"/>
  <c r="N2586" i="5"/>
  <c r="O2586" i="5"/>
  <c r="V2586" i="5"/>
  <c r="H2587" i="5"/>
  <c r="N2587" i="5"/>
  <c r="O2587" i="5"/>
  <c r="V2587" i="5"/>
  <c r="C2588" i="5"/>
  <c r="D2588" i="5"/>
  <c r="G2588" i="5"/>
  <c r="N2588" i="5"/>
  <c r="Q2588" i="5"/>
  <c r="S2588" i="5"/>
  <c r="T2588" i="5"/>
  <c r="U2588" i="5"/>
  <c r="V2588" i="5"/>
  <c r="C2589" i="5"/>
  <c r="D2589" i="5"/>
  <c r="G2589" i="5"/>
  <c r="I2589" i="5"/>
  <c r="J2589" i="5"/>
  <c r="K2589" i="5"/>
  <c r="L2589" i="5"/>
  <c r="M2589" i="5"/>
  <c r="N2589" i="5"/>
  <c r="T2589" i="5"/>
  <c r="V2590" i="5" s="1"/>
  <c r="U2589" i="5"/>
  <c r="V2589" i="5"/>
  <c r="H2590" i="5"/>
  <c r="N2590" i="5"/>
  <c r="O2590" i="5"/>
  <c r="H2591" i="5"/>
  <c r="N2591" i="5"/>
  <c r="O2591" i="5"/>
  <c r="V2591" i="5"/>
  <c r="H2592" i="5"/>
  <c r="N2592" i="5"/>
  <c r="O2592" i="5"/>
  <c r="V2592" i="5"/>
  <c r="H2593" i="5"/>
  <c r="N2593" i="5"/>
  <c r="O2593" i="5"/>
  <c r="V2593" i="5"/>
  <c r="H2594" i="5"/>
  <c r="N2594" i="5"/>
  <c r="O2594" i="5"/>
  <c r="V2594" i="5"/>
  <c r="H2595" i="5"/>
  <c r="N2595" i="5"/>
  <c r="O2595" i="5"/>
  <c r="V2595" i="5"/>
  <c r="H2596" i="5"/>
  <c r="N2596" i="5"/>
  <c r="O2596" i="5"/>
  <c r="V2596" i="5"/>
  <c r="H2597" i="5"/>
  <c r="N2597" i="5"/>
  <c r="O2597" i="5"/>
  <c r="V2597" i="5"/>
  <c r="H2598" i="5"/>
  <c r="N2598" i="5"/>
  <c r="O2598" i="5"/>
  <c r="V2598" i="5"/>
  <c r="H2599" i="5"/>
  <c r="N2599" i="5"/>
  <c r="O2599" i="5"/>
  <c r="V2599" i="5"/>
  <c r="C2600" i="5"/>
  <c r="D2600" i="5"/>
  <c r="G2600" i="5"/>
  <c r="A2600" i="5" s="1"/>
  <c r="I2600" i="5"/>
  <c r="J2600" i="5"/>
  <c r="K2600" i="5"/>
  <c r="L2600" i="5"/>
  <c r="M2600" i="5"/>
  <c r="N2600" i="5"/>
  <c r="P2600" i="5"/>
  <c r="Q2600" i="5"/>
  <c r="R2600" i="5"/>
  <c r="S2600" i="5"/>
  <c r="T2600" i="5"/>
  <c r="U2600" i="5"/>
  <c r="V2600" i="5"/>
  <c r="G2601" i="5"/>
  <c r="H2601" i="5"/>
  <c r="N2601" i="5"/>
  <c r="O2601" i="5"/>
  <c r="P2601" i="5"/>
  <c r="S2601" i="5"/>
  <c r="V2601" i="5"/>
  <c r="H2602" i="5"/>
  <c r="N2602" i="5"/>
  <c r="O2602" i="5"/>
  <c r="V2602" i="5"/>
  <c r="H2603" i="5"/>
  <c r="N2603" i="5"/>
  <c r="O2603" i="5"/>
  <c r="V2603" i="5"/>
  <c r="H2604" i="5"/>
  <c r="N2604" i="5"/>
  <c r="O2604" i="5"/>
  <c r="V2604" i="5"/>
  <c r="H2605" i="5"/>
  <c r="N2605" i="5"/>
  <c r="O2605" i="5"/>
  <c r="V2605" i="5"/>
  <c r="H2606" i="5"/>
  <c r="N2606" i="5"/>
  <c r="O2606" i="5"/>
  <c r="V2606" i="5"/>
  <c r="H2607" i="5"/>
  <c r="N2607" i="5"/>
  <c r="O2607" i="5"/>
  <c r="V2607" i="5"/>
  <c r="H2608" i="5"/>
  <c r="N2608" i="5"/>
  <c r="O2608" i="5"/>
  <c r="V2608" i="5"/>
  <c r="H2609" i="5"/>
  <c r="N2609" i="5"/>
  <c r="O2609" i="5"/>
  <c r="V2609" i="5"/>
  <c r="H2610" i="5"/>
  <c r="N2610" i="5"/>
  <c r="O2610" i="5"/>
  <c r="V2610" i="5"/>
  <c r="C2611" i="5"/>
  <c r="D2611" i="5"/>
  <c r="G2611" i="5"/>
  <c r="I2611" i="5"/>
  <c r="J2611" i="5"/>
  <c r="K2611" i="5"/>
  <c r="L2611" i="5"/>
  <c r="M2611" i="5"/>
  <c r="N2611" i="5"/>
  <c r="O2611" i="5"/>
  <c r="P2611" i="5"/>
  <c r="R2611" i="5"/>
  <c r="S2611" i="5"/>
  <c r="T2611" i="5"/>
  <c r="G2612" i="5"/>
  <c r="H2612" i="5"/>
  <c r="N2612" i="5"/>
  <c r="O2612" i="5"/>
  <c r="P2612" i="5"/>
  <c r="S2612" i="5"/>
  <c r="G2613" i="5"/>
  <c r="H2613" i="5"/>
  <c r="N2613" i="5"/>
  <c r="O2613" i="5"/>
  <c r="P2613" i="5"/>
  <c r="S2613" i="5"/>
  <c r="V2613" i="5"/>
  <c r="H2614" i="5"/>
  <c r="N2614" i="5"/>
  <c r="O2614" i="5"/>
  <c r="V2614" i="5"/>
  <c r="H2615" i="5"/>
  <c r="N2615" i="5"/>
  <c r="O2615" i="5"/>
  <c r="V2615" i="5"/>
  <c r="H2616" i="5"/>
  <c r="N2616" i="5"/>
  <c r="O2616" i="5"/>
  <c r="V2616" i="5"/>
  <c r="H2617" i="5"/>
  <c r="N2617" i="5"/>
  <c r="O2617" i="5"/>
  <c r="V2617" i="5"/>
  <c r="H2618" i="5"/>
  <c r="N2618" i="5"/>
  <c r="O2618" i="5"/>
  <c r="V2618" i="5"/>
  <c r="H2619" i="5"/>
  <c r="N2619" i="5"/>
  <c r="O2619" i="5"/>
  <c r="V2619" i="5"/>
  <c r="H2620" i="5"/>
  <c r="N2620" i="5"/>
  <c r="O2620" i="5"/>
  <c r="V2620" i="5"/>
  <c r="H2621" i="5"/>
  <c r="N2621" i="5"/>
  <c r="O2621" i="5"/>
  <c r="V2621" i="5"/>
  <c r="C2622" i="5"/>
  <c r="D2622" i="5"/>
  <c r="G2622" i="5"/>
  <c r="I2622" i="5"/>
  <c r="O2622" i="5" s="1"/>
  <c r="J2622" i="5"/>
  <c r="K2622" i="5"/>
  <c r="L2622" i="5"/>
  <c r="M2622" i="5"/>
  <c r="N2622" i="5"/>
  <c r="P2622" i="5"/>
  <c r="S2622" i="5"/>
  <c r="T2622" i="5"/>
  <c r="V2622" i="5" s="1"/>
  <c r="U2622" i="5"/>
  <c r="H2623" i="5"/>
  <c r="N2623" i="5"/>
  <c r="O2623" i="5"/>
  <c r="V2623" i="5"/>
  <c r="H2624" i="5"/>
  <c r="N2624" i="5"/>
  <c r="O2624" i="5"/>
  <c r="V2624" i="5"/>
  <c r="H2625" i="5"/>
  <c r="N2625" i="5"/>
  <c r="O2625" i="5"/>
  <c r="V2625" i="5"/>
  <c r="H2626" i="5"/>
  <c r="N2626" i="5"/>
  <c r="O2626" i="5"/>
  <c r="V2626" i="5"/>
  <c r="H2627" i="5"/>
  <c r="N2627" i="5"/>
  <c r="O2627" i="5"/>
  <c r="V2627" i="5"/>
  <c r="H2628" i="5"/>
  <c r="N2628" i="5"/>
  <c r="O2628" i="5"/>
  <c r="V2628" i="5"/>
  <c r="H2629" i="5"/>
  <c r="N2629" i="5"/>
  <c r="O2629" i="5"/>
  <c r="V2629" i="5"/>
  <c r="H2630" i="5"/>
  <c r="N2630" i="5"/>
  <c r="O2630" i="5"/>
  <c r="V2630" i="5"/>
  <c r="H2631" i="5"/>
  <c r="N2631" i="5"/>
  <c r="O2631" i="5"/>
  <c r="V2631" i="5"/>
  <c r="H2632" i="5"/>
  <c r="N2632" i="5"/>
  <c r="O2632" i="5"/>
  <c r="V2632" i="5"/>
  <c r="C2633" i="5"/>
  <c r="D2633" i="5"/>
  <c r="G2633" i="5"/>
  <c r="P2633" i="5" s="1"/>
  <c r="N2633" i="5"/>
  <c r="R2633" i="5"/>
  <c r="S2633" i="5"/>
  <c r="T2633" i="5"/>
  <c r="C2634" i="5"/>
  <c r="D2634" i="5"/>
  <c r="G2634" i="5"/>
  <c r="A2634" i="5" s="1"/>
  <c r="I2634" i="5"/>
  <c r="I2633" i="5" s="1"/>
  <c r="J2634" i="5"/>
  <c r="K2634" i="5"/>
  <c r="K2633" i="5" s="1"/>
  <c r="L2634" i="5"/>
  <c r="M2634" i="5"/>
  <c r="M2633" i="5" s="1"/>
  <c r="N2634" i="5"/>
  <c r="P2634" i="5"/>
  <c r="Q2634" i="5"/>
  <c r="R2634" i="5"/>
  <c r="S2634" i="5"/>
  <c r="T2634" i="5"/>
  <c r="U2634" i="5"/>
  <c r="V2634" i="5"/>
  <c r="G2635" i="5"/>
  <c r="S2635" i="5" s="1"/>
  <c r="H2635" i="5"/>
  <c r="N2635" i="5"/>
  <c r="O2635" i="5"/>
  <c r="P2635" i="5"/>
  <c r="R2635" i="5"/>
  <c r="V2635" i="5"/>
  <c r="H2636" i="5"/>
  <c r="N2636" i="5"/>
  <c r="O2636" i="5"/>
  <c r="V2636" i="5"/>
  <c r="H2637" i="5"/>
  <c r="N2637" i="5"/>
  <c r="O2637" i="5"/>
  <c r="V2637" i="5"/>
  <c r="H2638" i="5"/>
  <c r="N2638" i="5"/>
  <c r="O2638" i="5"/>
  <c r="V2638" i="5"/>
  <c r="H2639" i="5"/>
  <c r="N2639" i="5"/>
  <c r="O2639" i="5"/>
  <c r="V2639" i="5"/>
  <c r="H2640" i="5"/>
  <c r="N2640" i="5"/>
  <c r="O2640" i="5"/>
  <c r="V2640" i="5"/>
  <c r="H2641" i="5"/>
  <c r="N2641" i="5"/>
  <c r="O2641" i="5"/>
  <c r="V2641" i="5"/>
  <c r="H2642" i="5"/>
  <c r="N2642" i="5"/>
  <c r="O2642" i="5"/>
  <c r="V2642" i="5"/>
  <c r="H2643" i="5"/>
  <c r="N2643" i="5"/>
  <c r="O2643" i="5"/>
  <c r="V2643" i="5"/>
  <c r="H2644" i="5"/>
  <c r="N2644" i="5"/>
  <c r="O2644" i="5"/>
  <c r="V2644" i="5"/>
  <c r="C2645" i="5"/>
  <c r="D2645" i="5"/>
  <c r="G2645" i="5"/>
  <c r="I2645" i="5"/>
  <c r="J2645" i="5"/>
  <c r="O2645" i="5" s="1"/>
  <c r="K2645" i="5"/>
  <c r="L2645" i="5"/>
  <c r="M2645" i="5"/>
  <c r="N2645" i="5"/>
  <c r="P2645" i="5"/>
  <c r="S2645" i="5"/>
  <c r="T2645" i="5"/>
  <c r="U2645" i="5" s="1"/>
  <c r="V2645" i="5"/>
  <c r="H2646" i="5"/>
  <c r="N2646" i="5"/>
  <c r="O2646" i="5"/>
  <c r="V2646" i="5"/>
  <c r="H2647" i="5"/>
  <c r="N2647" i="5"/>
  <c r="O2647" i="5"/>
  <c r="V2647" i="5"/>
  <c r="H2648" i="5"/>
  <c r="N2648" i="5"/>
  <c r="O2648" i="5"/>
  <c r="V2648" i="5"/>
  <c r="H2649" i="5"/>
  <c r="N2649" i="5"/>
  <c r="O2649" i="5"/>
  <c r="V2649" i="5"/>
  <c r="H2650" i="5"/>
  <c r="N2650" i="5"/>
  <c r="O2650" i="5"/>
  <c r="V2650" i="5"/>
  <c r="H2651" i="5"/>
  <c r="N2651" i="5"/>
  <c r="O2651" i="5"/>
  <c r="V2651" i="5"/>
  <c r="H2652" i="5"/>
  <c r="N2652" i="5"/>
  <c r="O2652" i="5"/>
  <c r="V2652" i="5"/>
  <c r="H2653" i="5"/>
  <c r="N2653" i="5"/>
  <c r="O2653" i="5"/>
  <c r="V2653" i="5"/>
  <c r="H2654" i="5"/>
  <c r="N2654" i="5"/>
  <c r="O2654" i="5"/>
  <c r="V2654" i="5"/>
  <c r="H2655" i="5"/>
  <c r="N2655" i="5"/>
  <c r="O2655" i="5"/>
  <c r="V2655" i="5"/>
  <c r="C2656" i="5"/>
  <c r="D2656" i="5"/>
  <c r="G2656" i="5"/>
  <c r="A2656" i="5" s="1"/>
  <c r="I2656" i="5"/>
  <c r="J2656" i="5"/>
  <c r="K2656" i="5"/>
  <c r="L2656" i="5"/>
  <c r="M2656" i="5"/>
  <c r="N2656" i="5"/>
  <c r="P2656" i="5"/>
  <c r="Q2656" i="5"/>
  <c r="S2656" i="5"/>
  <c r="T2656" i="5"/>
  <c r="V2656" i="5" s="1"/>
  <c r="U2656" i="5"/>
  <c r="G2657" i="5"/>
  <c r="A2657" i="5" s="1"/>
  <c r="H2657" i="5"/>
  <c r="N2657" i="5"/>
  <c r="O2657" i="5"/>
  <c r="P2657" i="5"/>
  <c r="R2657" i="5"/>
  <c r="V2657" i="5"/>
  <c r="H2658" i="5"/>
  <c r="N2658" i="5"/>
  <c r="O2658" i="5"/>
  <c r="V2658" i="5"/>
  <c r="H2659" i="5"/>
  <c r="N2659" i="5"/>
  <c r="O2659" i="5"/>
  <c r="V2659" i="5"/>
  <c r="H2660" i="5"/>
  <c r="N2660" i="5"/>
  <c r="O2660" i="5"/>
  <c r="V2660" i="5"/>
  <c r="H2661" i="5"/>
  <c r="N2661" i="5"/>
  <c r="O2661" i="5"/>
  <c r="V2661" i="5"/>
  <c r="H2662" i="5"/>
  <c r="N2662" i="5"/>
  <c r="O2662" i="5"/>
  <c r="V2662" i="5"/>
  <c r="H2663" i="5"/>
  <c r="N2663" i="5"/>
  <c r="O2663" i="5"/>
  <c r="V2663" i="5"/>
  <c r="H2664" i="5"/>
  <c r="N2664" i="5"/>
  <c r="O2664" i="5"/>
  <c r="V2664" i="5"/>
  <c r="H2665" i="5"/>
  <c r="N2665" i="5"/>
  <c r="O2665" i="5"/>
  <c r="V2665" i="5"/>
  <c r="H2666" i="5"/>
  <c r="N2666" i="5"/>
  <c r="O2666" i="5"/>
  <c r="V2666" i="5"/>
  <c r="C2667" i="5"/>
  <c r="D2667" i="5"/>
  <c r="G2667" i="5"/>
  <c r="A2667" i="5" s="1"/>
  <c r="I2667" i="5"/>
  <c r="O2667" i="5" s="1"/>
  <c r="J2667" i="5"/>
  <c r="K2667" i="5"/>
  <c r="L2667" i="5"/>
  <c r="M2667" i="5"/>
  <c r="N2667" i="5"/>
  <c r="P2667" i="5"/>
  <c r="R2667" i="5"/>
  <c r="T2667" i="5"/>
  <c r="V2667" i="5" s="1"/>
  <c r="H2668" i="5"/>
  <c r="N2668" i="5"/>
  <c r="O2668" i="5"/>
  <c r="H2669" i="5"/>
  <c r="N2669" i="5"/>
  <c r="O2669" i="5"/>
  <c r="V2669" i="5"/>
  <c r="H2670" i="5"/>
  <c r="N2670" i="5"/>
  <c r="O2670" i="5"/>
  <c r="V2670" i="5"/>
  <c r="H2671" i="5"/>
  <c r="N2671" i="5"/>
  <c r="O2671" i="5"/>
  <c r="V2671" i="5"/>
  <c r="H2672" i="5"/>
  <c r="N2672" i="5"/>
  <c r="O2672" i="5"/>
  <c r="V2672" i="5"/>
  <c r="H2673" i="5"/>
  <c r="N2673" i="5"/>
  <c r="O2673" i="5"/>
  <c r="V2673" i="5"/>
  <c r="H2674" i="5"/>
  <c r="N2674" i="5"/>
  <c r="O2674" i="5"/>
  <c r="V2674" i="5"/>
  <c r="H2675" i="5"/>
  <c r="N2675" i="5"/>
  <c r="O2675" i="5"/>
  <c r="V2675" i="5"/>
  <c r="H2676" i="5"/>
  <c r="N2676" i="5"/>
  <c r="O2676" i="5"/>
  <c r="V2676" i="5"/>
  <c r="H2677" i="5"/>
  <c r="N2677" i="5"/>
  <c r="O2677" i="5"/>
  <c r="V2677" i="5"/>
  <c r="C2678" i="5"/>
  <c r="D2678" i="5"/>
  <c r="G2678" i="5"/>
  <c r="A2678" i="5" s="1"/>
  <c r="I2678" i="5"/>
  <c r="J2678" i="5"/>
  <c r="K2678" i="5"/>
  <c r="L2678" i="5"/>
  <c r="M2678" i="5"/>
  <c r="N2678" i="5"/>
  <c r="O2678" i="5"/>
  <c r="P2678" i="5"/>
  <c r="Q2678" i="5"/>
  <c r="R2678" i="5"/>
  <c r="S2678" i="5"/>
  <c r="T2678" i="5"/>
  <c r="U2678" i="5"/>
  <c r="V2678" i="5"/>
  <c r="G2679" i="5"/>
  <c r="H2679" i="5"/>
  <c r="N2679" i="5"/>
  <c r="O2679" i="5"/>
  <c r="P2679" i="5"/>
  <c r="R2679" i="5"/>
  <c r="V2679" i="5"/>
  <c r="H2680" i="5"/>
  <c r="N2680" i="5"/>
  <c r="O2680" i="5"/>
  <c r="V2680" i="5"/>
  <c r="H2681" i="5"/>
  <c r="N2681" i="5"/>
  <c r="O2681" i="5"/>
  <c r="V2681" i="5"/>
  <c r="H2682" i="5"/>
  <c r="N2682" i="5"/>
  <c r="O2682" i="5"/>
  <c r="V2682" i="5"/>
  <c r="H2683" i="5"/>
  <c r="N2683" i="5"/>
  <c r="O2683" i="5"/>
  <c r="V2683" i="5"/>
  <c r="H2684" i="5"/>
  <c r="N2684" i="5"/>
  <c r="O2684" i="5"/>
  <c r="V2684" i="5"/>
  <c r="H2685" i="5"/>
  <c r="N2685" i="5"/>
  <c r="O2685" i="5"/>
  <c r="V2685" i="5"/>
  <c r="H2686" i="5"/>
  <c r="N2686" i="5"/>
  <c r="O2686" i="5"/>
  <c r="V2686" i="5"/>
  <c r="H2687" i="5"/>
  <c r="N2687" i="5"/>
  <c r="O2687" i="5"/>
  <c r="V2687" i="5"/>
  <c r="H2688" i="5"/>
  <c r="N2688" i="5"/>
  <c r="O2688" i="5"/>
  <c r="V2688" i="5"/>
  <c r="C2689" i="5"/>
  <c r="D2689" i="5"/>
  <c r="G2689" i="5"/>
  <c r="P2689" i="5" s="1"/>
  <c r="I2689" i="5"/>
  <c r="J2689" i="5"/>
  <c r="O2689" i="5" s="1"/>
  <c r="K2689" i="5"/>
  <c r="L2689" i="5"/>
  <c r="M2689" i="5"/>
  <c r="N2689" i="5"/>
  <c r="R2689" i="5"/>
  <c r="T2689" i="5"/>
  <c r="V2689" i="5"/>
  <c r="H2690" i="5"/>
  <c r="N2690" i="5"/>
  <c r="O2690" i="5"/>
  <c r="H2691" i="5"/>
  <c r="N2691" i="5"/>
  <c r="O2691" i="5"/>
  <c r="V2691" i="5"/>
  <c r="H2692" i="5"/>
  <c r="N2692" i="5"/>
  <c r="O2692" i="5"/>
  <c r="V2692" i="5"/>
  <c r="H2693" i="5"/>
  <c r="N2693" i="5"/>
  <c r="O2693" i="5"/>
  <c r="V2693" i="5"/>
  <c r="H2694" i="5"/>
  <c r="N2694" i="5"/>
  <c r="O2694" i="5"/>
  <c r="V2694" i="5"/>
  <c r="H2695" i="5"/>
  <c r="N2695" i="5"/>
  <c r="O2695" i="5"/>
  <c r="V2695" i="5"/>
  <c r="H2696" i="5"/>
  <c r="N2696" i="5"/>
  <c r="O2696" i="5"/>
  <c r="V2696" i="5"/>
  <c r="H2697" i="5"/>
  <c r="N2697" i="5"/>
  <c r="O2697" i="5"/>
  <c r="V2697" i="5"/>
  <c r="H2698" i="5"/>
  <c r="N2698" i="5"/>
  <c r="O2698" i="5"/>
  <c r="V2698" i="5"/>
  <c r="H2699" i="5"/>
  <c r="N2699" i="5"/>
  <c r="O2699" i="5"/>
  <c r="V2699" i="5"/>
  <c r="C2700" i="5"/>
  <c r="D2700" i="5"/>
  <c r="G2700" i="5"/>
  <c r="A2700" i="5" s="1"/>
  <c r="N2700" i="5"/>
  <c r="Q2700" i="5"/>
  <c r="R2700" i="5"/>
  <c r="S2700" i="5"/>
  <c r="T2700" i="5"/>
  <c r="U2700" i="5"/>
  <c r="V2700" i="5"/>
  <c r="C2701" i="5"/>
  <c r="D2701" i="5"/>
  <c r="G2701" i="5"/>
  <c r="I2701" i="5"/>
  <c r="J2701" i="5"/>
  <c r="J2700" i="5" s="1"/>
  <c r="K2701" i="5"/>
  <c r="L2701" i="5"/>
  <c r="L2700" i="5" s="1"/>
  <c r="M2701" i="5"/>
  <c r="N2701" i="5"/>
  <c r="P2701" i="5"/>
  <c r="R2701" i="5"/>
  <c r="T2701" i="5"/>
  <c r="V2701" i="5"/>
  <c r="H2702" i="5"/>
  <c r="N2702" i="5"/>
  <c r="O2702" i="5"/>
  <c r="H2703" i="5"/>
  <c r="N2703" i="5"/>
  <c r="O2703" i="5"/>
  <c r="V2703" i="5"/>
  <c r="H2704" i="5"/>
  <c r="N2704" i="5"/>
  <c r="O2704" i="5"/>
  <c r="V2704" i="5"/>
  <c r="H2705" i="5"/>
  <c r="N2705" i="5"/>
  <c r="O2705" i="5"/>
  <c r="V2705" i="5"/>
  <c r="H2706" i="5"/>
  <c r="N2706" i="5"/>
  <c r="O2706" i="5"/>
  <c r="V2706" i="5"/>
  <c r="H2707" i="5"/>
  <c r="N2707" i="5"/>
  <c r="O2707" i="5"/>
  <c r="V2707" i="5"/>
  <c r="H2708" i="5"/>
  <c r="N2708" i="5"/>
  <c r="O2708" i="5"/>
  <c r="V2708" i="5"/>
  <c r="H2709" i="5"/>
  <c r="N2709" i="5"/>
  <c r="O2709" i="5"/>
  <c r="V2709" i="5"/>
  <c r="H2710" i="5"/>
  <c r="N2710" i="5"/>
  <c r="O2710" i="5"/>
  <c r="V2710" i="5"/>
  <c r="H2711" i="5"/>
  <c r="N2711" i="5"/>
  <c r="O2711" i="5"/>
  <c r="V2711" i="5"/>
  <c r="C2712" i="5"/>
  <c r="D2712" i="5"/>
  <c r="G2712" i="5"/>
  <c r="A2712" i="5" s="1"/>
  <c r="I2712" i="5"/>
  <c r="O2712" i="5" s="1"/>
  <c r="J2712" i="5"/>
  <c r="K2712" i="5"/>
  <c r="L2712" i="5"/>
  <c r="M2712" i="5"/>
  <c r="N2712" i="5"/>
  <c r="P2712" i="5"/>
  <c r="Q2712" i="5"/>
  <c r="R2712" i="5"/>
  <c r="S2712" i="5"/>
  <c r="T2712" i="5"/>
  <c r="U2712" i="5"/>
  <c r="V2712" i="5"/>
  <c r="G2713" i="5"/>
  <c r="H2713" i="5"/>
  <c r="N2713" i="5"/>
  <c r="O2713" i="5"/>
  <c r="P2713" i="5"/>
  <c r="V2713" i="5"/>
  <c r="H2714" i="5"/>
  <c r="N2714" i="5"/>
  <c r="O2714" i="5"/>
  <c r="V2714" i="5"/>
  <c r="H2715" i="5"/>
  <c r="N2715" i="5"/>
  <c r="O2715" i="5"/>
  <c r="V2715" i="5"/>
  <c r="H2716" i="5"/>
  <c r="N2716" i="5"/>
  <c r="O2716" i="5"/>
  <c r="V2716" i="5"/>
  <c r="H2717" i="5"/>
  <c r="N2717" i="5"/>
  <c r="O2717" i="5"/>
  <c r="V2717" i="5"/>
  <c r="H2718" i="5"/>
  <c r="N2718" i="5"/>
  <c r="O2718" i="5"/>
  <c r="V2718" i="5"/>
  <c r="H2719" i="5"/>
  <c r="N2719" i="5"/>
  <c r="O2719" i="5"/>
  <c r="V2719" i="5"/>
  <c r="H2720" i="5"/>
  <c r="N2720" i="5"/>
  <c r="O2720" i="5"/>
  <c r="V2720" i="5"/>
  <c r="H2721" i="5"/>
  <c r="N2721" i="5"/>
  <c r="O2721" i="5"/>
  <c r="V2721" i="5"/>
  <c r="H2722" i="5"/>
  <c r="N2722" i="5"/>
  <c r="O2722" i="5"/>
  <c r="V2722" i="5"/>
  <c r="C2723" i="5"/>
  <c r="D2723" i="5"/>
  <c r="G2723" i="5"/>
  <c r="R2723" i="5" s="1"/>
  <c r="I2723" i="5"/>
  <c r="J2723" i="5"/>
  <c r="K2723" i="5"/>
  <c r="L2723" i="5"/>
  <c r="O2723" i="5" s="1"/>
  <c r="M2723" i="5"/>
  <c r="N2723" i="5"/>
  <c r="P2723" i="5"/>
  <c r="T2723" i="5"/>
  <c r="U2723" i="5" s="1"/>
  <c r="V2723" i="5"/>
  <c r="H2724" i="5"/>
  <c r="N2724" i="5"/>
  <c r="O2724" i="5"/>
  <c r="V2724" i="5"/>
  <c r="H2725" i="5"/>
  <c r="N2725" i="5"/>
  <c r="O2725" i="5"/>
  <c r="V2725" i="5"/>
  <c r="H2726" i="5"/>
  <c r="N2726" i="5"/>
  <c r="O2726" i="5"/>
  <c r="V2726" i="5"/>
  <c r="H2727" i="5"/>
  <c r="N2727" i="5"/>
  <c r="O2727" i="5"/>
  <c r="V2727" i="5"/>
  <c r="H2728" i="5"/>
  <c r="N2728" i="5"/>
  <c r="O2728" i="5"/>
  <c r="V2728" i="5"/>
  <c r="H2729" i="5"/>
  <c r="N2729" i="5"/>
  <c r="O2729" i="5"/>
  <c r="V2729" i="5"/>
  <c r="H2730" i="5"/>
  <c r="N2730" i="5"/>
  <c r="O2730" i="5"/>
  <c r="V2730" i="5"/>
  <c r="H2731" i="5"/>
  <c r="N2731" i="5"/>
  <c r="O2731" i="5"/>
  <c r="V2731" i="5"/>
  <c r="H2732" i="5"/>
  <c r="N2732" i="5"/>
  <c r="O2732" i="5"/>
  <c r="V2732" i="5"/>
  <c r="H2733" i="5"/>
  <c r="N2733" i="5"/>
  <c r="O2733" i="5"/>
  <c r="V2733" i="5"/>
  <c r="C2734" i="5"/>
  <c r="D2734" i="5"/>
  <c r="G2734" i="5"/>
  <c r="I2734" i="5"/>
  <c r="J2734" i="5"/>
  <c r="K2734" i="5"/>
  <c r="L2734" i="5"/>
  <c r="M2734" i="5"/>
  <c r="N2734" i="5"/>
  <c r="O2734" i="5"/>
  <c r="P2734" i="5"/>
  <c r="S2734" i="5"/>
  <c r="T2734" i="5"/>
  <c r="V2734" i="5" s="1"/>
  <c r="H2735" i="5"/>
  <c r="N2735" i="5"/>
  <c r="O2735" i="5"/>
  <c r="H2736" i="5"/>
  <c r="N2736" i="5"/>
  <c r="O2736" i="5"/>
  <c r="V2736" i="5"/>
  <c r="H2737" i="5"/>
  <c r="N2737" i="5"/>
  <c r="O2737" i="5"/>
  <c r="V2737" i="5"/>
  <c r="H2738" i="5"/>
  <c r="N2738" i="5"/>
  <c r="O2738" i="5"/>
  <c r="V2738" i="5"/>
  <c r="H2739" i="5"/>
  <c r="N2739" i="5"/>
  <c r="O2739" i="5"/>
  <c r="V2739" i="5"/>
  <c r="H2740" i="5"/>
  <c r="N2740" i="5"/>
  <c r="O2740" i="5"/>
  <c r="V2740" i="5"/>
  <c r="H2741" i="5"/>
  <c r="N2741" i="5"/>
  <c r="O2741" i="5"/>
  <c r="V2741" i="5"/>
  <c r="H2742" i="5"/>
  <c r="N2742" i="5"/>
  <c r="O2742" i="5"/>
  <c r="V2742" i="5"/>
  <c r="H2743" i="5"/>
  <c r="N2743" i="5"/>
  <c r="O2743" i="5"/>
  <c r="V2743" i="5"/>
  <c r="H2744" i="5"/>
  <c r="N2744" i="5"/>
  <c r="O2744" i="5"/>
  <c r="V2744" i="5"/>
  <c r="C2745" i="5"/>
  <c r="D2745" i="5"/>
  <c r="G2745" i="5"/>
  <c r="N2745" i="5"/>
  <c r="P2745" i="5"/>
  <c r="R2745" i="5"/>
  <c r="S2745" i="5"/>
  <c r="T2745" i="5"/>
  <c r="U2745" i="5" s="1"/>
  <c r="V2745" i="5"/>
  <c r="C2746" i="5"/>
  <c r="D2746" i="5"/>
  <c r="G2746" i="5"/>
  <c r="A2746" i="5" s="1"/>
  <c r="I2746" i="5"/>
  <c r="J2746" i="5"/>
  <c r="K2746" i="5"/>
  <c r="L2746" i="5"/>
  <c r="M2746" i="5"/>
  <c r="N2746" i="5"/>
  <c r="P2746" i="5"/>
  <c r="Q2746" i="5"/>
  <c r="R2746" i="5"/>
  <c r="S2746" i="5"/>
  <c r="T2746" i="5"/>
  <c r="U2746" i="5"/>
  <c r="V2746" i="5"/>
  <c r="G2747" i="5"/>
  <c r="H2747" i="5"/>
  <c r="N2747" i="5"/>
  <c r="O2747" i="5"/>
  <c r="P2747" i="5"/>
  <c r="R2747" i="5"/>
  <c r="S2747" i="5"/>
  <c r="V2747" i="5"/>
  <c r="H2748" i="5"/>
  <c r="N2748" i="5"/>
  <c r="O2748" i="5"/>
  <c r="V2748" i="5"/>
  <c r="H2749" i="5"/>
  <c r="N2749" i="5"/>
  <c r="O2749" i="5"/>
  <c r="V2749" i="5"/>
  <c r="H2750" i="5"/>
  <c r="N2750" i="5"/>
  <c r="O2750" i="5"/>
  <c r="V2750" i="5"/>
  <c r="H2751" i="5"/>
  <c r="N2751" i="5"/>
  <c r="O2751" i="5"/>
  <c r="V2751" i="5"/>
  <c r="H2752" i="5"/>
  <c r="N2752" i="5"/>
  <c r="O2752" i="5"/>
  <c r="V2752" i="5"/>
  <c r="H2753" i="5"/>
  <c r="N2753" i="5"/>
  <c r="O2753" i="5"/>
  <c r="V2753" i="5"/>
  <c r="H2754" i="5"/>
  <c r="N2754" i="5"/>
  <c r="O2754" i="5"/>
  <c r="V2754" i="5"/>
  <c r="H2755" i="5"/>
  <c r="N2755" i="5"/>
  <c r="O2755" i="5"/>
  <c r="V2755" i="5"/>
  <c r="H2756" i="5"/>
  <c r="N2756" i="5"/>
  <c r="O2756" i="5"/>
  <c r="V2756" i="5"/>
  <c r="C2757" i="5"/>
  <c r="D2757" i="5"/>
  <c r="G2757" i="5"/>
  <c r="I2757" i="5"/>
  <c r="J2757" i="5"/>
  <c r="K2757" i="5"/>
  <c r="L2757" i="5"/>
  <c r="M2757" i="5"/>
  <c r="N2757" i="5"/>
  <c r="O2757" i="5"/>
  <c r="P2757" i="5"/>
  <c r="S2757" i="5"/>
  <c r="T2757" i="5"/>
  <c r="U2757" i="5" s="1"/>
  <c r="H2758" i="5"/>
  <c r="N2758" i="5"/>
  <c r="O2758" i="5"/>
  <c r="H2759" i="5"/>
  <c r="N2759" i="5"/>
  <c r="O2759" i="5"/>
  <c r="V2759" i="5"/>
  <c r="H2760" i="5"/>
  <c r="N2760" i="5"/>
  <c r="O2760" i="5"/>
  <c r="V2760" i="5"/>
  <c r="H2761" i="5"/>
  <c r="N2761" i="5"/>
  <c r="O2761" i="5"/>
  <c r="V2761" i="5"/>
  <c r="H2762" i="5"/>
  <c r="N2762" i="5"/>
  <c r="O2762" i="5"/>
  <c r="V2762" i="5"/>
  <c r="H2763" i="5"/>
  <c r="N2763" i="5"/>
  <c r="O2763" i="5"/>
  <c r="V2763" i="5"/>
  <c r="H2764" i="5"/>
  <c r="N2764" i="5"/>
  <c r="O2764" i="5"/>
  <c r="V2764" i="5"/>
  <c r="H2765" i="5"/>
  <c r="N2765" i="5"/>
  <c r="O2765" i="5"/>
  <c r="V2765" i="5"/>
  <c r="H2766" i="5"/>
  <c r="N2766" i="5"/>
  <c r="O2766" i="5"/>
  <c r="V2766" i="5"/>
  <c r="H2767" i="5"/>
  <c r="N2767" i="5"/>
  <c r="O2767" i="5"/>
  <c r="V2767" i="5"/>
  <c r="C2768" i="5"/>
  <c r="D2768" i="5"/>
  <c r="G2768" i="5"/>
  <c r="I2768" i="5"/>
  <c r="J2768" i="5"/>
  <c r="K2768" i="5"/>
  <c r="L2768" i="5"/>
  <c r="M2768" i="5"/>
  <c r="N2768" i="5"/>
  <c r="O2768" i="5"/>
  <c r="P2768" i="5"/>
  <c r="Q2768" i="5"/>
  <c r="S2768" i="5"/>
  <c r="T2768" i="5"/>
  <c r="V2768" i="5" s="1"/>
  <c r="G2769" i="5"/>
  <c r="R2769" i="5" s="1"/>
  <c r="H2769" i="5"/>
  <c r="N2769" i="5"/>
  <c r="O2769" i="5"/>
  <c r="P2769" i="5"/>
  <c r="Q2769" i="5"/>
  <c r="G2770" i="5"/>
  <c r="S2770" i="5" s="1"/>
  <c r="H2770" i="5"/>
  <c r="N2770" i="5"/>
  <c r="O2770" i="5"/>
  <c r="P2770" i="5"/>
  <c r="Q2770" i="5"/>
  <c r="V2770" i="5"/>
  <c r="G2771" i="5"/>
  <c r="S2771" i="5" s="1"/>
  <c r="H2771" i="5"/>
  <c r="N2771" i="5"/>
  <c r="O2771" i="5"/>
  <c r="P2771" i="5"/>
  <c r="R2771" i="5"/>
  <c r="V2771" i="5"/>
  <c r="H2772" i="5"/>
  <c r="N2772" i="5"/>
  <c r="O2772" i="5"/>
  <c r="V2772" i="5"/>
  <c r="H2773" i="5"/>
  <c r="N2773" i="5"/>
  <c r="O2773" i="5"/>
  <c r="V2773" i="5"/>
  <c r="H2774" i="5"/>
  <c r="N2774" i="5"/>
  <c r="O2774" i="5"/>
  <c r="V2774" i="5"/>
  <c r="H2775" i="5"/>
  <c r="N2775" i="5"/>
  <c r="O2775" i="5"/>
  <c r="V2775" i="5"/>
  <c r="H2776" i="5"/>
  <c r="N2776" i="5"/>
  <c r="O2776" i="5"/>
  <c r="V2776" i="5"/>
  <c r="H2777" i="5"/>
  <c r="N2777" i="5"/>
  <c r="O2777" i="5"/>
  <c r="V2777" i="5"/>
  <c r="H2778" i="5"/>
  <c r="N2778" i="5"/>
  <c r="O2778" i="5"/>
  <c r="V2778" i="5"/>
  <c r="C2779" i="5"/>
  <c r="D2779" i="5"/>
  <c r="G2779" i="5"/>
  <c r="I2779" i="5"/>
  <c r="J2779" i="5"/>
  <c r="K2779" i="5"/>
  <c r="L2779" i="5"/>
  <c r="M2779" i="5"/>
  <c r="N2779" i="5"/>
  <c r="Q2779" i="5"/>
  <c r="R2779" i="5"/>
  <c r="T2779" i="5"/>
  <c r="V2780" i="5" s="1"/>
  <c r="V2779" i="5"/>
  <c r="H2780" i="5"/>
  <c r="N2780" i="5"/>
  <c r="O2780" i="5"/>
  <c r="H2781" i="5"/>
  <c r="N2781" i="5"/>
  <c r="O2781" i="5"/>
  <c r="V2781" i="5"/>
  <c r="H2782" i="5"/>
  <c r="N2782" i="5"/>
  <c r="O2782" i="5"/>
  <c r="V2782" i="5"/>
  <c r="H2783" i="5"/>
  <c r="N2783" i="5"/>
  <c r="O2783" i="5"/>
  <c r="V2783" i="5"/>
  <c r="H2784" i="5"/>
  <c r="N2784" i="5"/>
  <c r="O2784" i="5"/>
  <c r="V2784" i="5"/>
  <c r="H2785" i="5"/>
  <c r="N2785" i="5"/>
  <c r="O2785" i="5"/>
  <c r="V2785" i="5"/>
  <c r="H2786" i="5"/>
  <c r="N2786" i="5"/>
  <c r="O2786" i="5"/>
  <c r="V2786" i="5"/>
  <c r="H2787" i="5"/>
  <c r="N2787" i="5"/>
  <c r="O2787" i="5"/>
  <c r="V2787" i="5"/>
  <c r="H2788" i="5"/>
  <c r="N2788" i="5"/>
  <c r="O2788" i="5"/>
  <c r="V2788" i="5"/>
  <c r="H2789" i="5"/>
  <c r="N2789" i="5"/>
  <c r="O2789" i="5"/>
  <c r="V2789" i="5"/>
  <c r="C2790" i="5"/>
  <c r="D2790" i="5"/>
  <c r="G2790" i="5"/>
  <c r="A2790" i="5" s="1"/>
  <c r="I2790" i="5"/>
  <c r="O2790" i="5" s="1"/>
  <c r="J2790" i="5"/>
  <c r="K2790" i="5"/>
  <c r="L2790" i="5"/>
  <c r="M2790" i="5"/>
  <c r="N2790" i="5"/>
  <c r="P2790" i="5"/>
  <c r="Q2790" i="5"/>
  <c r="R2790" i="5"/>
  <c r="S2790" i="5"/>
  <c r="T2790" i="5"/>
  <c r="U2790" i="5"/>
  <c r="V2790" i="5"/>
  <c r="G2791" i="5"/>
  <c r="H2791" i="5"/>
  <c r="N2791" i="5"/>
  <c r="O2791" i="5"/>
  <c r="P2791" i="5"/>
  <c r="S2791" i="5"/>
  <c r="V2791" i="5"/>
  <c r="H2792" i="5"/>
  <c r="N2792" i="5"/>
  <c r="O2792" i="5"/>
  <c r="V2792" i="5"/>
  <c r="H2793" i="5"/>
  <c r="N2793" i="5"/>
  <c r="O2793" i="5"/>
  <c r="V2793" i="5"/>
  <c r="H2794" i="5"/>
  <c r="N2794" i="5"/>
  <c r="O2794" i="5"/>
  <c r="V2794" i="5"/>
  <c r="H2795" i="5"/>
  <c r="N2795" i="5"/>
  <c r="O2795" i="5"/>
  <c r="V2795" i="5"/>
  <c r="H2796" i="5"/>
  <c r="N2796" i="5"/>
  <c r="O2796" i="5"/>
  <c r="V2796" i="5"/>
  <c r="H2797" i="5"/>
  <c r="N2797" i="5"/>
  <c r="O2797" i="5"/>
  <c r="V2797" i="5"/>
  <c r="H2798" i="5"/>
  <c r="N2798" i="5"/>
  <c r="O2798" i="5"/>
  <c r="V2798" i="5"/>
  <c r="H2799" i="5"/>
  <c r="N2799" i="5"/>
  <c r="O2799" i="5"/>
  <c r="V2799" i="5"/>
  <c r="H2800" i="5"/>
  <c r="N2800" i="5"/>
  <c r="O2800" i="5"/>
  <c r="V2800" i="5"/>
  <c r="C2801" i="5"/>
  <c r="D2801" i="5"/>
  <c r="G2801" i="5"/>
  <c r="R2801" i="5" s="1"/>
  <c r="I2801" i="5"/>
  <c r="J2801" i="5"/>
  <c r="K2801" i="5"/>
  <c r="L2801" i="5"/>
  <c r="O2801" i="5" s="1"/>
  <c r="M2801" i="5"/>
  <c r="N2801" i="5"/>
  <c r="P2801" i="5"/>
  <c r="T2801" i="5"/>
  <c r="U2801" i="5" s="1"/>
  <c r="V2801" i="5"/>
  <c r="H2802" i="5"/>
  <c r="N2802" i="5"/>
  <c r="O2802" i="5"/>
  <c r="V2802" i="5"/>
  <c r="H2803" i="5"/>
  <c r="N2803" i="5"/>
  <c r="O2803" i="5"/>
  <c r="V2803" i="5"/>
  <c r="H2804" i="5"/>
  <c r="N2804" i="5"/>
  <c r="O2804" i="5"/>
  <c r="V2804" i="5"/>
  <c r="H2805" i="5"/>
  <c r="N2805" i="5"/>
  <c r="O2805" i="5"/>
  <c r="V2805" i="5"/>
  <c r="H2806" i="5"/>
  <c r="N2806" i="5"/>
  <c r="O2806" i="5"/>
  <c r="V2806" i="5"/>
  <c r="H2807" i="5"/>
  <c r="N2807" i="5"/>
  <c r="O2807" i="5"/>
  <c r="V2807" i="5"/>
  <c r="H2808" i="5"/>
  <c r="N2808" i="5"/>
  <c r="O2808" i="5"/>
  <c r="V2808" i="5"/>
  <c r="H2809" i="5"/>
  <c r="N2809" i="5"/>
  <c r="O2809" i="5"/>
  <c r="V2809" i="5"/>
  <c r="H2810" i="5"/>
  <c r="N2810" i="5"/>
  <c r="O2810" i="5"/>
  <c r="V2810" i="5"/>
  <c r="H2811" i="5"/>
  <c r="N2811" i="5"/>
  <c r="O2811" i="5"/>
  <c r="V2811" i="5"/>
  <c r="C2812" i="5"/>
  <c r="D2812" i="5"/>
  <c r="G2812" i="5"/>
  <c r="N2812" i="5"/>
  <c r="Q2812" i="5"/>
  <c r="R2812" i="5"/>
  <c r="S2812" i="5"/>
  <c r="T2812" i="5"/>
  <c r="U2812" i="5"/>
  <c r="V2812" i="5"/>
  <c r="C2813" i="5"/>
  <c r="D2813" i="5"/>
  <c r="G2813" i="5"/>
  <c r="I2813" i="5"/>
  <c r="J2813" i="5"/>
  <c r="K2813" i="5"/>
  <c r="L2813" i="5"/>
  <c r="M2813" i="5"/>
  <c r="N2813" i="5"/>
  <c r="Q2813" i="5"/>
  <c r="R2813" i="5"/>
  <c r="T2813" i="5"/>
  <c r="V2814" i="5" s="1"/>
  <c r="V2813" i="5"/>
  <c r="H2814" i="5"/>
  <c r="N2814" i="5"/>
  <c r="O2814" i="5"/>
  <c r="H2815" i="5"/>
  <c r="N2815" i="5"/>
  <c r="O2815" i="5"/>
  <c r="V2815" i="5"/>
  <c r="H2816" i="5"/>
  <c r="N2816" i="5"/>
  <c r="O2816" i="5"/>
  <c r="V2816" i="5"/>
  <c r="H2817" i="5"/>
  <c r="N2817" i="5"/>
  <c r="O2817" i="5"/>
  <c r="V2817" i="5"/>
  <c r="H2818" i="5"/>
  <c r="N2818" i="5"/>
  <c r="O2818" i="5"/>
  <c r="V2818" i="5"/>
  <c r="H2819" i="5"/>
  <c r="N2819" i="5"/>
  <c r="O2819" i="5"/>
  <c r="V2819" i="5"/>
  <c r="H2820" i="5"/>
  <c r="N2820" i="5"/>
  <c r="O2820" i="5"/>
  <c r="V2820" i="5"/>
  <c r="H2821" i="5"/>
  <c r="N2821" i="5"/>
  <c r="O2821" i="5"/>
  <c r="V2821" i="5"/>
  <c r="H2822" i="5"/>
  <c r="N2822" i="5"/>
  <c r="O2822" i="5"/>
  <c r="V2822" i="5"/>
  <c r="H2823" i="5"/>
  <c r="N2823" i="5"/>
  <c r="O2823" i="5"/>
  <c r="V2823" i="5"/>
  <c r="C2824" i="5"/>
  <c r="D2824" i="5"/>
  <c r="G2824" i="5"/>
  <c r="A2824" i="5" s="1"/>
  <c r="I2824" i="5"/>
  <c r="O2824" i="5" s="1"/>
  <c r="J2824" i="5"/>
  <c r="K2824" i="5"/>
  <c r="L2824" i="5"/>
  <c r="M2824" i="5"/>
  <c r="N2824" i="5"/>
  <c r="P2824" i="5"/>
  <c r="Q2824" i="5"/>
  <c r="R2824" i="5"/>
  <c r="S2824" i="5"/>
  <c r="T2824" i="5"/>
  <c r="U2824" i="5"/>
  <c r="V2824" i="5"/>
  <c r="G2825" i="5"/>
  <c r="H2825" i="5"/>
  <c r="N2825" i="5"/>
  <c r="O2825" i="5"/>
  <c r="P2825" i="5"/>
  <c r="S2825" i="5"/>
  <c r="V2825" i="5"/>
  <c r="H2826" i="5"/>
  <c r="N2826" i="5"/>
  <c r="O2826" i="5"/>
  <c r="V2826" i="5"/>
  <c r="H2827" i="5"/>
  <c r="N2827" i="5"/>
  <c r="O2827" i="5"/>
  <c r="V2827" i="5"/>
  <c r="H2828" i="5"/>
  <c r="N2828" i="5"/>
  <c r="O2828" i="5"/>
  <c r="V2828" i="5"/>
  <c r="H2829" i="5"/>
  <c r="N2829" i="5"/>
  <c r="O2829" i="5"/>
  <c r="V2829" i="5"/>
  <c r="H2830" i="5"/>
  <c r="N2830" i="5"/>
  <c r="O2830" i="5"/>
  <c r="V2830" i="5"/>
  <c r="H2831" i="5"/>
  <c r="N2831" i="5"/>
  <c r="O2831" i="5"/>
  <c r="V2831" i="5"/>
  <c r="H2832" i="5"/>
  <c r="N2832" i="5"/>
  <c r="O2832" i="5"/>
  <c r="V2832" i="5"/>
  <c r="H2833" i="5"/>
  <c r="N2833" i="5"/>
  <c r="O2833" i="5"/>
  <c r="V2833" i="5"/>
  <c r="H2834" i="5"/>
  <c r="N2834" i="5"/>
  <c r="O2834" i="5"/>
  <c r="V2834" i="5"/>
  <c r="C2835" i="5"/>
  <c r="D2835" i="5"/>
  <c r="G2835" i="5"/>
  <c r="R2835" i="5" s="1"/>
  <c r="I2835" i="5"/>
  <c r="J2835" i="5"/>
  <c r="K2835" i="5"/>
  <c r="L2835" i="5"/>
  <c r="O2835" i="5" s="1"/>
  <c r="M2835" i="5"/>
  <c r="N2835" i="5"/>
  <c r="P2835" i="5"/>
  <c r="T2835" i="5"/>
  <c r="U2835" i="5" s="1"/>
  <c r="V2835" i="5"/>
  <c r="H2836" i="5"/>
  <c r="N2836" i="5"/>
  <c r="O2836" i="5"/>
  <c r="V2836" i="5"/>
  <c r="H2837" i="5"/>
  <c r="N2837" i="5"/>
  <c r="O2837" i="5"/>
  <c r="V2837" i="5"/>
  <c r="H2838" i="5"/>
  <c r="N2838" i="5"/>
  <c r="O2838" i="5"/>
  <c r="V2838" i="5"/>
  <c r="H2839" i="5"/>
  <c r="N2839" i="5"/>
  <c r="O2839" i="5"/>
  <c r="V2839" i="5"/>
  <c r="H2840" i="5"/>
  <c r="N2840" i="5"/>
  <c r="O2840" i="5"/>
  <c r="V2840" i="5"/>
  <c r="H2841" i="5"/>
  <c r="N2841" i="5"/>
  <c r="O2841" i="5"/>
  <c r="V2841" i="5"/>
  <c r="H2842" i="5"/>
  <c r="N2842" i="5"/>
  <c r="O2842" i="5"/>
  <c r="V2842" i="5"/>
  <c r="H2843" i="5"/>
  <c r="N2843" i="5"/>
  <c r="O2843" i="5"/>
  <c r="V2843" i="5"/>
  <c r="H2844" i="5"/>
  <c r="N2844" i="5"/>
  <c r="O2844" i="5"/>
  <c r="V2844" i="5"/>
  <c r="H2845" i="5"/>
  <c r="N2845" i="5"/>
  <c r="O2845" i="5"/>
  <c r="V2845" i="5"/>
  <c r="C2846" i="5"/>
  <c r="D2846" i="5"/>
  <c r="G2846" i="5"/>
  <c r="I2846" i="5"/>
  <c r="J2846" i="5"/>
  <c r="K2846" i="5"/>
  <c r="L2846" i="5"/>
  <c r="M2846" i="5"/>
  <c r="N2846" i="5"/>
  <c r="O2846" i="5"/>
  <c r="P2846" i="5"/>
  <c r="S2846" i="5"/>
  <c r="T2846" i="5"/>
  <c r="V2846" i="5" s="1"/>
  <c r="H2847" i="5"/>
  <c r="N2847" i="5"/>
  <c r="O2847" i="5"/>
  <c r="H2848" i="5"/>
  <c r="N2848" i="5"/>
  <c r="O2848" i="5"/>
  <c r="V2848" i="5"/>
  <c r="H2849" i="5"/>
  <c r="N2849" i="5"/>
  <c r="O2849" i="5"/>
  <c r="V2849" i="5"/>
  <c r="H2850" i="5"/>
  <c r="N2850" i="5"/>
  <c r="O2850" i="5"/>
  <c r="V2850" i="5"/>
  <c r="H2851" i="5"/>
  <c r="N2851" i="5"/>
  <c r="O2851" i="5"/>
  <c r="V2851" i="5"/>
  <c r="H2852" i="5"/>
  <c r="N2852" i="5"/>
  <c r="O2852" i="5"/>
  <c r="V2852" i="5"/>
  <c r="H2853" i="5"/>
  <c r="N2853" i="5"/>
  <c r="O2853" i="5"/>
  <c r="V2853" i="5"/>
  <c r="H2854" i="5"/>
  <c r="N2854" i="5"/>
  <c r="O2854" i="5"/>
  <c r="V2854" i="5"/>
  <c r="H2855" i="5"/>
  <c r="N2855" i="5"/>
  <c r="O2855" i="5"/>
  <c r="V2855" i="5"/>
  <c r="H2856" i="5"/>
  <c r="N2856" i="5"/>
  <c r="O2856" i="5"/>
  <c r="V2856" i="5"/>
  <c r="C2857" i="5"/>
  <c r="D2857" i="5"/>
  <c r="G2857" i="5"/>
  <c r="I2857" i="5"/>
  <c r="J2857" i="5"/>
  <c r="K2857" i="5"/>
  <c r="L2857" i="5"/>
  <c r="M2857" i="5"/>
  <c r="N2857" i="5"/>
  <c r="P2857" i="5"/>
  <c r="Q2857" i="5"/>
  <c r="R2857" i="5"/>
  <c r="T2857" i="5"/>
  <c r="V2858" i="5" s="1"/>
  <c r="H2858" i="5"/>
  <c r="N2858" i="5"/>
  <c r="O2858" i="5"/>
  <c r="H2859" i="5"/>
  <c r="N2859" i="5"/>
  <c r="O2859" i="5"/>
  <c r="V2859" i="5"/>
  <c r="H2860" i="5"/>
  <c r="N2860" i="5"/>
  <c r="O2860" i="5"/>
  <c r="V2860" i="5"/>
  <c r="H2861" i="5"/>
  <c r="N2861" i="5"/>
  <c r="O2861" i="5"/>
  <c r="V2861" i="5"/>
  <c r="H2862" i="5"/>
  <c r="N2862" i="5"/>
  <c r="O2862" i="5"/>
  <c r="V2862" i="5"/>
  <c r="H2863" i="5"/>
  <c r="N2863" i="5"/>
  <c r="O2863" i="5"/>
  <c r="V2863" i="5"/>
  <c r="H2864" i="5"/>
  <c r="N2864" i="5"/>
  <c r="O2864" i="5"/>
  <c r="V2864" i="5"/>
  <c r="H2865" i="5"/>
  <c r="N2865" i="5"/>
  <c r="O2865" i="5"/>
  <c r="V2865" i="5"/>
  <c r="H2866" i="5"/>
  <c r="N2866" i="5"/>
  <c r="O2866" i="5"/>
  <c r="V2866" i="5"/>
  <c r="H2867" i="5"/>
  <c r="N2867" i="5"/>
  <c r="O2867" i="5"/>
  <c r="V2867" i="5"/>
  <c r="C2868" i="5"/>
  <c r="D2868" i="5"/>
  <c r="G2868" i="5"/>
  <c r="A2868" i="5" s="1"/>
  <c r="N2868" i="5"/>
  <c r="P2868" i="5"/>
  <c r="Q2868" i="5"/>
  <c r="R2868" i="5"/>
  <c r="S2868" i="5"/>
  <c r="T2868" i="5"/>
  <c r="V2868" i="5" s="1"/>
  <c r="U2868" i="5"/>
  <c r="C2869" i="5"/>
  <c r="D2869" i="5"/>
  <c r="G2869" i="5"/>
  <c r="S2869" i="5" s="1"/>
  <c r="I2869" i="5"/>
  <c r="J2869" i="5"/>
  <c r="J2868" i="5" s="1"/>
  <c r="K2869" i="5"/>
  <c r="L2869" i="5"/>
  <c r="M2869" i="5"/>
  <c r="N2869" i="5"/>
  <c r="P2869" i="5"/>
  <c r="R2869" i="5"/>
  <c r="T2869" i="5"/>
  <c r="U2869" i="5" s="1"/>
  <c r="V2869" i="5"/>
  <c r="G2870" i="5"/>
  <c r="Q2870" i="5" s="1"/>
  <c r="H2870" i="5"/>
  <c r="N2870" i="5"/>
  <c r="O2870" i="5"/>
  <c r="P2870" i="5"/>
  <c r="V2870" i="5"/>
  <c r="G2871" i="5"/>
  <c r="R2871" i="5" s="1"/>
  <c r="H2871" i="5"/>
  <c r="N2871" i="5"/>
  <c r="O2871" i="5"/>
  <c r="P2871" i="5"/>
  <c r="V2871" i="5"/>
  <c r="H2872" i="5"/>
  <c r="N2872" i="5"/>
  <c r="O2872" i="5"/>
  <c r="V2872" i="5"/>
  <c r="H2873" i="5"/>
  <c r="N2873" i="5"/>
  <c r="O2873" i="5"/>
  <c r="V2873" i="5"/>
  <c r="H2874" i="5"/>
  <c r="N2874" i="5"/>
  <c r="O2874" i="5"/>
  <c r="V2874" i="5"/>
  <c r="H2875" i="5"/>
  <c r="N2875" i="5"/>
  <c r="O2875" i="5"/>
  <c r="V2875" i="5"/>
  <c r="H2876" i="5"/>
  <c r="N2876" i="5"/>
  <c r="O2876" i="5"/>
  <c r="V2876" i="5"/>
  <c r="H2877" i="5"/>
  <c r="N2877" i="5"/>
  <c r="O2877" i="5"/>
  <c r="V2877" i="5"/>
  <c r="H2878" i="5"/>
  <c r="N2878" i="5"/>
  <c r="O2878" i="5"/>
  <c r="V2878" i="5"/>
  <c r="H2879" i="5"/>
  <c r="N2879" i="5"/>
  <c r="O2879" i="5"/>
  <c r="V2879" i="5"/>
  <c r="C2880" i="5"/>
  <c r="D2880" i="5"/>
  <c r="G2880" i="5"/>
  <c r="Q2880" i="5" s="1"/>
  <c r="I2880" i="5"/>
  <c r="J2880" i="5"/>
  <c r="K2880" i="5"/>
  <c r="L2880" i="5"/>
  <c r="O2880" i="5" s="1"/>
  <c r="M2880" i="5"/>
  <c r="N2880" i="5"/>
  <c r="P2880" i="5"/>
  <c r="T2880" i="5"/>
  <c r="V2880" i="5" s="1"/>
  <c r="U2880" i="5"/>
  <c r="H2881" i="5"/>
  <c r="N2881" i="5"/>
  <c r="O2881" i="5"/>
  <c r="V2881" i="5"/>
  <c r="H2882" i="5"/>
  <c r="N2882" i="5"/>
  <c r="O2882" i="5"/>
  <c r="V2882" i="5"/>
  <c r="H2883" i="5"/>
  <c r="N2883" i="5"/>
  <c r="O2883" i="5"/>
  <c r="V2883" i="5"/>
  <c r="H2884" i="5"/>
  <c r="N2884" i="5"/>
  <c r="O2884" i="5"/>
  <c r="V2884" i="5"/>
  <c r="H2885" i="5"/>
  <c r="N2885" i="5"/>
  <c r="O2885" i="5"/>
  <c r="V2885" i="5"/>
  <c r="H2886" i="5"/>
  <c r="N2886" i="5"/>
  <c r="O2886" i="5"/>
  <c r="V2886" i="5"/>
  <c r="H2887" i="5"/>
  <c r="N2887" i="5"/>
  <c r="O2887" i="5"/>
  <c r="V2887" i="5"/>
  <c r="H2888" i="5"/>
  <c r="N2888" i="5"/>
  <c r="O2888" i="5"/>
  <c r="V2888" i="5"/>
  <c r="H2889" i="5"/>
  <c r="N2889" i="5"/>
  <c r="O2889" i="5"/>
  <c r="V2889" i="5"/>
  <c r="H2890" i="5"/>
  <c r="N2890" i="5"/>
  <c r="O2890" i="5"/>
  <c r="V2890" i="5"/>
  <c r="C2891" i="5"/>
  <c r="D2891" i="5"/>
  <c r="G2891" i="5"/>
  <c r="I2891" i="5"/>
  <c r="J2891" i="5"/>
  <c r="K2891" i="5"/>
  <c r="L2891" i="5"/>
  <c r="M2891" i="5"/>
  <c r="N2891" i="5"/>
  <c r="P2891" i="5"/>
  <c r="Q2891" i="5"/>
  <c r="T2891" i="5"/>
  <c r="V2892" i="5" s="1"/>
  <c r="U2891" i="5"/>
  <c r="H2892" i="5"/>
  <c r="N2892" i="5"/>
  <c r="O2892" i="5"/>
  <c r="H2893" i="5"/>
  <c r="N2893" i="5"/>
  <c r="O2893" i="5"/>
  <c r="V2893" i="5"/>
  <c r="H2894" i="5"/>
  <c r="N2894" i="5"/>
  <c r="O2894" i="5"/>
  <c r="V2894" i="5"/>
  <c r="H2895" i="5"/>
  <c r="N2895" i="5"/>
  <c r="O2895" i="5"/>
  <c r="V2895" i="5"/>
  <c r="H2896" i="5"/>
  <c r="N2896" i="5"/>
  <c r="O2896" i="5"/>
  <c r="V2896" i="5"/>
  <c r="H2897" i="5"/>
  <c r="N2897" i="5"/>
  <c r="O2897" i="5"/>
  <c r="V2897" i="5"/>
  <c r="H2898" i="5"/>
  <c r="N2898" i="5"/>
  <c r="O2898" i="5"/>
  <c r="V2898" i="5"/>
  <c r="H2899" i="5"/>
  <c r="N2899" i="5"/>
  <c r="O2899" i="5"/>
  <c r="V2899" i="5"/>
  <c r="H2900" i="5"/>
  <c r="N2900" i="5"/>
  <c r="O2900" i="5"/>
  <c r="V2900" i="5"/>
  <c r="H2901" i="5"/>
  <c r="N2901" i="5"/>
  <c r="O2901" i="5"/>
  <c r="V2901" i="5"/>
  <c r="C2902" i="5"/>
  <c r="D2902" i="5"/>
  <c r="G2902" i="5"/>
  <c r="A2902" i="5" s="1"/>
  <c r="I2902" i="5"/>
  <c r="J2902" i="5"/>
  <c r="K2902" i="5"/>
  <c r="L2902" i="5"/>
  <c r="O2902" i="5" s="1"/>
  <c r="M2902" i="5"/>
  <c r="N2902" i="5"/>
  <c r="P2902" i="5"/>
  <c r="T2902" i="5"/>
  <c r="V2902" i="5" s="1"/>
  <c r="H2903" i="5"/>
  <c r="N2903" i="5"/>
  <c r="O2903" i="5"/>
  <c r="H2904" i="5"/>
  <c r="N2904" i="5"/>
  <c r="O2904" i="5"/>
  <c r="V2904" i="5"/>
  <c r="H2905" i="5"/>
  <c r="N2905" i="5"/>
  <c r="O2905" i="5"/>
  <c r="V2905" i="5"/>
  <c r="H2906" i="5"/>
  <c r="N2906" i="5"/>
  <c r="O2906" i="5"/>
  <c r="V2906" i="5"/>
  <c r="H2907" i="5"/>
  <c r="N2907" i="5"/>
  <c r="O2907" i="5"/>
  <c r="V2907" i="5"/>
  <c r="H2908" i="5"/>
  <c r="N2908" i="5"/>
  <c r="O2908" i="5"/>
  <c r="V2908" i="5"/>
  <c r="H2909" i="5"/>
  <c r="N2909" i="5"/>
  <c r="O2909" i="5"/>
  <c r="V2909" i="5"/>
  <c r="H2910" i="5"/>
  <c r="N2910" i="5"/>
  <c r="O2910" i="5"/>
  <c r="V2910" i="5"/>
  <c r="H2911" i="5"/>
  <c r="N2911" i="5"/>
  <c r="O2911" i="5"/>
  <c r="V2911" i="5"/>
  <c r="H2912" i="5"/>
  <c r="N2912" i="5"/>
  <c r="O2912" i="5"/>
  <c r="V2912" i="5"/>
  <c r="C2913" i="5"/>
  <c r="D2913" i="5"/>
  <c r="G2913" i="5"/>
  <c r="A2913" i="5" s="1"/>
  <c r="I2913" i="5"/>
  <c r="O2913" i="5" s="1"/>
  <c r="J2913" i="5"/>
  <c r="K2913" i="5"/>
  <c r="L2913" i="5"/>
  <c r="M2913" i="5"/>
  <c r="N2913" i="5"/>
  <c r="P2913" i="5"/>
  <c r="Q2913" i="5"/>
  <c r="T2913" i="5"/>
  <c r="V2914" i="5" s="1"/>
  <c r="U2913" i="5"/>
  <c r="H2914" i="5"/>
  <c r="N2914" i="5"/>
  <c r="O2914" i="5"/>
  <c r="H2915" i="5"/>
  <c r="N2915" i="5"/>
  <c r="O2915" i="5"/>
  <c r="V2915" i="5"/>
  <c r="H2916" i="5"/>
  <c r="N2916" i="5"/>
  <c r="O2916" i="5"/>
  <c r="V2916" i="5"/>
  <c r="H2917" i="5"/>
  <c r="N2917" i="5"/>
  <c r="O2917" i="5"/>
  <c r="V2917" i="5"/>
  <c r="H2918" i="5"/>
  <c r="N2918" i="5"/>
  <c r="O2918" i="5"/>
  <c r="V2918" i="5"/>
  <c r="H2919" i="5"/>
  <c r="N2919" i="5"/>
  <c r="O2919" i="5"/>
  <c r="V2919" i="5"/>
  <c r="H2920" i="5"/>
  <c r="N2920" i="5"/>
  <c r="O2920" i="5"/>
  <c r="V2920" i="5"/>
  <c r="H2921" i="5"/>
  <c r="N2921" i="5"/>
  <c r="O2921" i="5"/>
  <c r="V2921" i="5"/>
  <c r="H2922" i="5"/>
  <c r="N2922" i="5"/>
  <c r="O2922" i="5"/>
  <c r="V2922" i="5"/>
  <c r="H2923" i="5"/>
  <c r="N2923" i="5"/>
  <c r="O2923" i="5"/>
  <c r="V2923" i="5"/>
  <c r="C2924" i="5"/>
  <c r="D2924" i="5"/>
  <c r="G2924" i="5"/>
  <c r="A2924" i="5" s="1"/>
  <c r="I2924" i="5"/>
  <c r="O2924" i="5" s="1"/>
  <c r="J2924" i="5"/>
  <c r="K2924" i="5"/>
  <c r="L2924" i="5"/>
  <c r="M2924" i="5"/>
  <c r="N2924" i="5"/>
  <c r="P2924" i="5"/>
  <c r="Q2924" i="5"/>
  <c r="R2924" i="5"/>
  <c r="S2924" i="5"/>
  <c r="T2924" i="5"/>
  <c r="U2924" i="5"/>
  <c r="V2924" i="5"/>
  <c r="G2925" i="5"/>
  <c r="A2925" i="5" s="1"/>
  <c r="H2925" i="5"/>
  <c r="N2925" i="5"/>
  <c r="O2925" i="5"/>
  <c r="P2925" i="5"/>
  <c r="R2925" i="5"/>
  <c r="S2925" i="5"/>
  <c r="V2925" i="5"/>
  <c r="H2926" i="5"/>
  <c r="N2926" i="5"/>
  <c r="O2926" i="5"/>
  <c r="V2926" i="5"/>
  <c r="H2927" i="5"/>
  <c r="N2927" i="5"/>
  <c r="O2927" i="5"/>
  <c r="V2927" i="5"/>
  <c r="H2928" i="5"/>
  <c r="N2928" i="5"/>
  <c r="O2928" i="5"/>
  <c r="V2928" i="5"/>
  <c r="H2929" i="5"/>
  <c r="N2929" i="5"/>
  <c r="O2929" i="5"/>
  <c r="V2929" i="5"/>
  <c r="H2930" i="5"/>
  <c r="N2930" i="5"/>
  <c r="O2930" i="5"/>
  <c r="V2930" i="5"/>
  <c r="H2931" i="5"/>
  <c r="N2931" i="5"/>
  <c r="O2931" i="5"/>
  <c r="V2931" i="5"/>
  <c r="H2932" i="5"/>
  <c r="N2932" i="5"/>
  <c r="O2932" i="5"/>
  <c r="V2932" i="5"/>
  <c r="H2933" i="5"/>
  <c r="N2933" i="5"/>
  <c r="O2933" i="5"/>
  <c r="V2933" i="5"/>
  <c r="H2934" i="5"/>
  <c r="N2934" i="5"/>
  <c r="O2934" i="5"/>
  <c r="V2934" i="5"/>
  <c r="C2935" i="5"/>
  <c r="D2935" i="5"/>
  <c r="G2935" i="5"/>
  <c r="A2935" i="5" s="1"/>
  <c r="I2935" i="5"/>
  <c r="J2935" i="5"/>
  <c r="K2935" i="5"/>
  <c r="L2935" i="5"/>
  <c r="M2935" i="5"/>
  <c r="N2935" i="5"/>
  <c r="O2935" i="5"/>
  <c r="P2935" i="5"/>
  <c r="R2935" i="5"/>
  <c r="S2935" i="5"/>
  <c r="T2935" i="5"/>
  <c r="U2935" i="5" s="1"/>
  <c r="V2935" i="5"/>
  <c r="G2936" i="5"/>
  <c r="A2936" i="5" s="1"/>
  <c r="H2936" i="5"/>
  <c r="N2936" i="5"/>
  <c r="O2936" i="5"/>
  <c r="P2936" i="5"/>
  <c r="V2936" i="5"/>
  <c r="H2937" i="5"/>
  <c r="N2937" i="5"/>
  <c r="O2937" i="5"/>
  <c r="V2937" i="5"/>
  <c r="H2938" i="5"/>
  <c r="N2938" i="5"/>
  <c r="O2938" i="5"/>
  <c r="V2938" i="5"/>
  <c r="H2939" i="5"/>
  <c r="N2939" i="5"/>
  <c r="O2939" i="5"/>
  <c r="V2939" i="5"/>
  <c r="H2940" i="5"/>
  <c r="N2940" i="5"/>
  <c r="O2940" i="5"/>
  <c r="V2940" i="5"/>
  <c r="H2941" i="5"/>
  <c r="N2941" i="5"/>
  <c r="O2941" i="5"/>
  <c r="V2941" i="5"/>
  <c r="H2942" i="5"/>
  <c r="N2942" i="5"/>
  <c r="O2942" i="5"/>
  <c r="V2942" i="5"/>
  <c r="H2943" i="5"/>
  <c r="N2943" i="5"/>
  <c r="O2943" i="5"/>
  <c r="V2943" i="5"/>
  <c r="H2944" i="5"/>
  <c r="N2944" i="5"/>
  <c r="O2944" i="5"/>
  <c r="V2944" i="5"/>
  <c r="H2945" i="5"/>
  <c r="N2945" i="5"/>
  <c r="O2945" i="5"/>
  <c r="V2945" i="5"/>
  <c r="C2946" i="5"/>
  <c r="D2946" i="5"/>
  <c r="G2946" i="5"/>
  <c r="A2946" i="5" s="1"/>
  <c r="N2946" i="5"/>
  <c r="R2946" i="5"/>
  <c r="T2946" i="5"/>
  <c r="U2946" i="5"/>
  <c r="V2946" i="5"/>
  <c r="C2947" i="5"/>
  <c r="D2947" i="5"/>
  <c r="G2947" i="5"/>
  <c r="A2947" i="5" s="1"/>
  <c r="I2947" i="5"/>
  <c r="O2947" i="5" s="1"/>
  <c r="J2947" i="5"/>
  <c r="K2947" i="5"/>
  <c r="L2947" i="5"/>
  <c r="M2947" i="5"/>
  <c r="N2947" i="5"/>
  <c r="P2947" i="5"/>
  <c r="Q2947" i="5"/>
  <c r="T2947" i="5"/>
  <c r="V2948" i="5" s="1"/>
  <c r="U2947" i="5"/>
  <c r="H2948" i="5"/>
  <c r="N2948" i="5"/>
  <c r="O2948" i="5"/>
  <c r="H2949" i="5"/>
  <c r="N2949" i="5"/>
  <c r="O2949" i="5"/>
  <c r="V2949" i="5"/>
  <c r="H2950" i="5"/>
  <c r="N2950" i="5"/>
  <c r="O2950" i="5"/>
  <c r="V2950" i="5"/>
  <c r="H2951" i="5"/>
  <c r="N2951" i="5"/>
  <c r="O2951" i="5"/>
  <c r="V2951" i="5"/>
  <c r="H2952" i="5"/>
  <c r="N2952" i="5"/>
  <c r="O2952" i="5"/>
  <c r="V2952" i="5"/>
  <c r="H2953" i="5"/>
  <c r="N2953" i="5"/>
  <c r="O2953" i="5"/>
  <c r="V2953" i="5"/>
  <c r="H2954" i="5"/>
  <c r="N2954" i="5"/>
  <c r="O2954" i="5"/>
  <c r="V2954" i="5"/>
  <c r="H2955" i="5"/>
  <c r="N2955" i="5"/>
  <c r="O2955" i="5"/>
  <c r="V2955" i="5"/>
  <c r="H2956" i="5"/>
  <c r="N2956" i="5"/>
  <c r="O2956" i="5"/>
  <c r="V2956" i="5"/>
  <c r="H2957" i="5"/>
  <c r="N2957" i="5"/>
  <c r="O2957" i="5"/>
  <c r="V2957" i="5"/>
  <c r="C2958" i="5"/>
  <c r="D2958" i="5"/>
  <c r="G2958" i="5"/>
  <c r="A2958" i="5" s="1"/>
  <c r="N2958" i="5"/>
  <c r="P2958" i="5"/>
  <c r="Q2958" i="5"/>
  <c r="R2958" i="5"/>
  <c r="S2958" i="5"/>
  <c r="T2958" i="5"/>
  <c r="V2958" i="5" s="1"/>
  <c r="C2959" i="5"/>
  <c r="D2959" i="5"/>
  <c r="G2959" i="5"/>
  <c r="A2959" i="5" s="1"/>
  <c r="I2959" i="5"/>
  <c r="J2959" i="5"/>
  <c r="J2958" i="5" s="1"/>
  <c r="K2959" i="5"/>
  <c r="K2958" i="5" s="1"/>
  <c r="L2959" i="5"/>
  <c r="M2959" i="5"/>
  <c r="N2959" i="5"/>
  <c r="O2959" i="5"/>
  <c r="P2959" i="5"/>
  <c r="R2959" i="5"/>
  <c r="S2959" i="5"/>
  <c r="T2959" i="5"/>
  <c r="U2959" i="5" s="1"/>
  <c r="V2959" i="5"/>
  <c r="G2960" i="5"/>
  <c r="A2960" i="5" s="1"/>
  <c r="H2960" i="5"/>
  <c r="N2960" i="5"/>
  <c r="O2960" i="5"/>
  <c r="P2960" i="5"/>
  <c r="V2960" i="5"/>
  <c r="H2961" i="5"/>
  <c r="N2961" i="5"/>
  <c r="O2961" i="5"/>
  <c r="V2961" i="5"/>
  <c r="H2962" i="5"/>
  <c r="N2962" i="5"/>
  <c r="O2962" i="5"/>
  <c r="V2962" i="5"/>
  <c r="H2963" i="5"/>
  <c r="N2963" i="5"/>
  <c r="O2963" i="5"/>
  <c r="V2963" i="5"/>
  <c r="H2964" i="5"/>
  <c r="N2964" i="5"/>
  <c r="O2964" i="5"/>
  <c r="V2964" i="5"/>
  <c r="H2965" i="5"/>
  <c r="N2965" i="5"/>
  <c r="O2965" i="5"/>
  <c r="V2965" i="5"/>
  <c r="H2966" i="5"/>
  <c r="N2966" i="5"/>
  <c r="O2966" i="5"/>
  <c r="V2966" i="5"/>
  <c r="H2967" i="5"/>
  <c r="N2967" i="5"/>
  <c r="O2967" i="5"/>
  <c r="V2967" i="5"/>
  <c r="H2968" i="5"/>
  <c r="N2968" i="5"/>
  <c r="O2968" i="5"/>
  <c r="V2968" i="5"/>
  <c r="H2969" i="5"/>
  <c r="N2969" i="5"/>
  <c r="O2969" i="5"/>
  <c r="V2969" i="5"/>
  <c r="C2970" i="5"/>
  <c r="D2970" i="5"/>
  <c r="G2970" i="5"/>
  <c r="A2970" i="5" s="1"/>
  <c r="I2970" i="5"/>
  <c r="J2970" i="5"/>
  <c r="K2970" i="5"/>
  <c r="L2970" i="5"/>
  <c r="O2970" i="5" s="1"/>
  <c r="M2970" i="5"/>
  <c r="N2970" i="5"/>
  <c r="P2970" i="5"/>
  <c r="T2970" i="5"/>
  <c r="V2970" i="5" s="1"/>
  <c r="H2971" i="5"/>
  <c r="N2971" i="5"/>
  <c r="O2971" i="5"/>
  <c r="H2972" i="5"/>
  <c r="N2972" i="5"/>
  <c r="O2972" i="5"/>
  <c r="V2972" i="5"/>
  <c r="H2973" i="5"/>
  <c r="N2973" i="5"/>
  <c r="O2973" i="5"/>
  <c r="V2973" i="5"/>
  <c r="H2974" i="5"/>
  <c r="N2974" i="5"/>
  <c r="O2974" i="5"/>
  <c r="V2974" i="5"/>
  <c r="H2975" i="5"/>
  <c r="N2975" i="5"/>
  <c r="O2975" i="5"/>
  <c r="V2975" i="5"/>
  <c r="H2976" i="5"/>
  <c r="N2976" i="5"/>
  <c r="O2976" i="5"/>
  <c r="V2976" i="5"/>
  <c r="H2977" i="5"/>
  <c r="N2977" i="5"/>
  <c r="O2977" i="5"/>
  <c r="V2977" i="5"/>
  <c r="H2978" i="5"/>
  <c r="N2978" i="5"/>
  <c r="O2978" i="5"/>
  <c r="V2978" i="5"/>
  <c r="H2979" i="5"/>
  <c r="N2979" i="5"/>
  <c r="O2979" i="5"/>
  <c r="V2979" i="5"/>
  <c r="H2980" i="5"/>
  <c r="N2980" i="5"/>
  <c r="O2980" i="5"/>
  <c r="V2980" i="5"/>
  <c r="C2981" i="5"/>
  <c r="D2981" i="5"/>
  <c r="G2981" i="5"/>
  <c r="A2981" i="5" s="1"/>
  <c r="I2981" i="5"/>
  <c r="O2981" i="5" s="1"/>
  <c r="J2981" i="5"/>
  <c r="K2981" i="5"/>
  <c r="L2981" i="5"/>
  <c r="M2981" i="5"/>
  <c r="N2981" i="5"/>
  <c r="P2981" i="5"/>
  <c r="Q2981" i="5"/>
  <c r="T2981" i="5"/>
  <c r="V2982" i="5" s="1"/>
  <c r="U2981" i="5"/>
  <c r="H2982" i="5"/>
  <c r="N2982" i="5"/>
  <c r="O2982" i="5"/>
  <c r="H2983" i="5"/>
  <c r="N2983" i="5"/>
  <c r="O2983" i="5"/>
  <c r="V2983" i="5"/>
  <c r="H2984" i="5"/>
  <c r="N2984" i="5"/>
  <c r="O2984" i="5"/>
  <c r="V2984" i="5"/>
  <c r="H2985" i="5"/>
  <c r="N2985" i="5"/>
  <c r="O2985" i="5"/>
  <c r="V2985" i="5"/>
  <c r="H2986" i="5"/>
  <c r="N2986" i="5"/>
  <c r="O2986" i="5"/>
  <c r="V2986" i="5"/>
  <c r="H2987" i="5"/>
  <c r="N2987" i="5"/>
  <c r="O2987" i="5"/>
  <c r="V2987" i="5"/>
  <c r="H2988" i="5"/>
  <c r="N2988" i="5"/>
  <c r="O2988" i="5"/>
  <c r="V2988" i="5"/>
  <c r="H2989" i="5"/>
  <c r="N2989" i="5"/>
  <c r="O2989" i="5"/>
  <c r="V2989" i="5"/>
  <c r="H2990" i="5"/>
  <c r="N2990" i="5"/>
  <c r="O2990" i="5"/>
  <c r="V2990" i="5"/>
  <c r="H2991" i="5"/>
  <c r="N2991" i="5"/>
  <c r="O2991" i="5"/>
  <c r="V2991" i="5"/>
  <c r="C2992" i="5"/>
  <c r="D2992" i="5"/>
  <c r="G2992" i="5"/>
  <c r="A2992" i="5" s="1"/>
  <c r="I2992" i="5"/>
  <c r="O2992" i="5" s="1"/>
  <c r="J2992" i="5"/>
  <c r="K2992" i="5"/>
  <c r="L2992" i="5"/>
  <c r="M2992" i="5"/>
  <c r="N2992" i="5"/>
  <c r="P2992" i="5"/>
  <c r="Q2992" i="5"/>
  <c r="R2992" i="5"/>
  <c r="S2992" i="5"/>
  <c r="T2992" i="5"/>
  <c r="U2992" i="5"/>
  <c r="V2992" i="5"/>
  <c r="G2993" i="5"/>
  <c r="A2993" i="5" s="1"/>
  <c r="H2993" i="5"/>
  <c r="N2993" i="5"/>
  <c r="O2993" i="5"/>
  <c r="P2993" i="5"/>
  <c r="R2993" i="5"/>
  <c r="S2993" i="5"/>
  <c r="V2993" i="5"/>
  <c r="H2994" i="5"/>
  <c r="N2994" i="5"/>
  <c r="O2994" i="5"/>
  <c r="V2994" i="5"/>
  <c r="H2995" i="5"/>
  <c r="N2995" i="5"/>
  <c r="O2995" i="5"/>
  <c r="V2995" i="5"/>
  <c r="H2996" i="5"/>
  <c r="N2996" i="5"/>
  <c r="O2996" i="5"/>
  <c r="V2996" i="5"/>
  <c r="H2997" i="5"/>
  <c r="N2997" i="5"/>
  <c r="O2997" i="5"/>
  <c r="V2997" i="5"/>
  <c r="H2998" i="5"/>
  <c r="N2998" i="5"/>
  <c r="O2998" i="5"/>
  <c r="V2998" i="5"/>
  <c r="H2999" i="5"/>
  <c r="N2999" i="5"/>
  <c r="O2999" i="5"/>
  <c r="V2999" i="5"/>
  <c r="H3000" i="5"/>
  <c r="N3000" i="5"/>
  <c r="O3000" i="5"/>
  <c r="V3000" i="5"/>
  <c r="H3001" i="5"/>
  <c r="N3001" i="5"/>
  <c r="O3001" i="5"/>
  <c r="V3001" i="5"/>
  <c r="H3002" i="5"/>
  <c r="N3002" i="5"/>
  <c r="O3002" i="5"/>
  <c r="V3002" i="5"/>
  <c r="C3003" i="5"/>
  <c r="D3003" i="5"/>
  <c r="G3003" i="5"/>
  <c r="A3003" i="5" s="1"/>
  <c r="I3003" i="5"/>
  <c r="J3003" i="5"/>
  <c r="K3003" i="5"/>
  <c r="L3003" i="5"/>
  <c r="M3003" i="5"/>
  <c r="N3003" i="5"/>
  <c r="O3003" i="5"/>
  <c r="P3003" i="5"/>
  <c r="R3003" i="5"/>
  <c r="S3003" i="5"/>
  <c r="T3003" i="5"/>
  <c r="U3003" i="5" s="1"/>
  <c r="V3003" i="5"/>
  <c r="G3004" i="5"/>
  <c r="A3004" i="5" s="1"/>
  <c r="H3004" i="5"/>
  <c r="N3004" i="5"/>
  <c r="O3004" i="5"/>
  <c r="P3004" i="5"/>
  <c r="V3004" i="5"/>
  <c r="H3005" i="5"/>
  <c r="N3005" i="5"/>
  <c r="O3005" i="5"/>
  <c r="V3005" i="5"/>
  <c r="H3006" i="5"/>
  <c r="N3006" i="5"/>
  <c r="O3006" i="5"/>
  <c r="V3006" i="5"/>
  <c r="H3007" i="5"/>
  <c r="N3007" i="5"/>
  <c r="O3007" i="5"/>
  <c r="V3007" i="5"/>
  <c r="H3008" i="5"/>
  <c r="N3008" i="5"/>
  <c r="O3008" i="5"/>
  <c r="V3008" i="5"/>
  <c r="H3009" i="5"/>
  <c r="N3009" i="5"/>
  <c r="O3009" i="5"/>
  <c r="V3009" i="5"/>
  <c r="H3010" i="5"/>
  <c r="N3010" i="5"/>
  <c r="O3010" i="5"/>
  <c r="V3010" i="5"/>
  <c r="H3011" i="5"/>
  <c r="N3011" i="5"/>
  <c r="O3011" i="5"/>
  <c r="V3011" i="5"/>
  <c r="H3012" i="5"/>
  <c r="N3012" i="5"/>
  <c r="O3012" i="5"/>
  <c r="V3012" i="5"/>
  <c r="H3013" i="5"/>
  <c r="N3013" i="5"/>
  <c r="O3013" i="5"/>
  <c r="V3013" i="5"/>
  <c r="C3014" i="5"/>
  <c r="D3014" i="5"/>
  <c r="G3014" i="5"/>
  <c r="A3014" i="5" s="1"/>
  <c r="I3014" i="5"/>
  <c r="J3014" i="5"/>
  <c r="K3014" i="5"/>
  <c r="L3014" i="5"/>
  <c r="O3014" i="5" s="1"/>
  <c r="M3014" i="5"/>
  <c r="N3014" i="5"/>
  <c r="P3014" i="5"/>
  <c r="T3014" i="5"/>
  <c r="V3014" i="5" s="1"/>
  <c r="H3015" i="5"/>
  <c r="N3015" i="5"/>
  <c r="O3015" i="5"/>
  <c r="H3016" i="5"/>
  <c r="N3016" i="5"/>
  <c r="O3016" i="5"/>
  <c r="V3016" i="5"/>
  <c r="H3017" i="5"/>
  <c r="N3017" i="5"/>
  <c r="O3017" i="5"/>
  <c r="V3017" i="5"/>
  <c r="H3018" i="5"/>
  <c r="N3018" i="5"/>
  <c r="O3018" i="5"/>
  <c r="V3018" i="5"/>
  <c r="H3019" i="5"/>
  <c r="N3019" i="5"/>
  <c r="O3019" i="5"/>
  <c r="V3019" i="5"/>
  <c r="H3020" i="5"/>
  <c r="N3020" i="5"/>
  <c r="O3020" i="5"/>
  <c r="V3020" i="5"/>
  <c r="H3021" i="5"/>
  <c r="N3021" i="5"/>
  <c r="O3021" i="5"/>
  <c r="V3021" i="5"/>
  <c r="H3022" i="5"/>
  <c r="N3022" i="5"/>
  <c r="O3022" i="5"/>
  <c r="V3022" i="5"/>
  <c r="H3023" i="5"/>
  <c r="N3023" i="5"/>
  <c r="O3023" i="5"/>
  <c r="V3023" i="5"/>
  <c r="H3024" i="5"/>
  <c r="N3024" i="5"/>
  <c r="O3024" i="5"/>
  <c r="V3024" i="5"/>
  <c r="C3025" i="5"/>
  <c r="D3025" i="5"/>
  <c r="G3025" i="5"/>
  <c r="A3025" i="5" s="1"/>
  <c r="I3025" i="5"/>
  <c r="O3025" i="5" s="1"/>
  <c r="J3025" i="5"/>
  <c r="K3025" i="5"/>
  <c r="L3025" i="5"/>
  <c r="M3025" i="5"/>
  <c r="N3025" i="5"/>
  <c r="P3025" i="5"/>
  <c r="Q3025" i="5"/>
  <c r="T3025" i="5"/>
  <c r="V3026" i="5" s="1"/>
  <c r="U3025" i="5"/>
  <c r="H3026" i="5"/>
  <c r="N3026" i="5"/>
  <c r="O3026" i="5"/>
  <c r="H3027" i="5"/>
  <c r="N3027" i="5"/>
  <c r="O3027" i="5"/>
  <c r="V3027" i="5"/>
  <c r="H3028" i="5"/>
  <c r="N3028" i="5"/>
  <c r="O3028" i="5"/>
  <c r="V3028" i="5"/>
  <c r="H3029" i="5"/>
  <c r="N3029" i="5"/>
  <c r="O3029" i="5"/>
  <c r="V3029" i="5"/>
  <c r="H3030" i="5"/>
  <c r="N3030" i="5"/>
  <c r="O3030" i="5"/>
  <c r="V3030" i="5"/>
  <c r="H3031" i="5"/>
  <c r="N3031" i="5"/>
  <c r="O3031" i="5"/>
  <c r="V3031" i="5"/>
  <c r="H3032" i="5"/>
  <c r="N3032" i="5"/>
  <c r="O3032" i="5"/>
  <c r="V3032" i="5"/>
  <c r="H3033" i="5"/>
  <c r="N3033" i="5"/>
  <c r="O3033" i="5"/>
  <c r="V3033" i="5"/>
  <c r="H3034" i="5"/>
  <c r="N3034" i="5"/>
  <c r="O3034" i="5"/>
  <c r="V3034" i="5"/>
  <c r="H3035" i="5"/>
  <c r="N3035" i="5"/>
  <c r="O3035" i="5"/>
  <c r="V3035" i="5"/>
  <c r="C3036" i="5"/>
  <c r="D3036" i="5"/>
  <c r="G3036" i="5"/>
  <c r="A3036" i="5" s="1"/>
  <c r="I3036" i="5"/>
  <c r="O3036" i="5" s="1"/>
  <c r="J3036" i="5"/>
  <c r="K3036" i="5"/>
  <c r="L3036" i="5"/>
  <c r="M3036" i="5"/>
  <c r="N3036" i="5"/>
  <c r="P3036" i="5"/>
  <c r="Q3036" i="5"/>
  <c r="R3036" i="5"/>
  <c r="S3036" i="5"/>
  <c r="T3036" i="5"/>
  <c r="U3036" i="5"/>
  <c r="V3036" i="5"/>
  <c r="G3037" i="5"/>
  <c r="A3037" i="5" s="1"/>
  <c r="H3037" i="5"/>
  <c r="N3037" i="5"/>
  <c r="O3037" i="5"/>
  <c r="P3037" i="5"/>
  <c r="R3037" i="5"/>
  <c r="S3037" i="5"/>
  <c r="V3037" i="5"/>
  <c r="H3038" i="5"/>
  <c r="N3038" i="5"/>
  <c r="O3038" i="5"/>
  <c r="V3038" i="5"/>
  <c r="H3039" i="5"/>
  <c r="N3039" i="5"/>
  <c r="O3039" i="5"/>
  <c r="V3039" i="5"/>
  <c r="H3040" i="5"/>
  <c r="N3040" i="5"/>
  <c r="O3040" i="5"/>
  <c r="V3040" i="5"/>
  <c r="H3041" i="5"/>
  <c r="N3041" i="5"/>
  <c r="O3041" i="5"/>
  <c r="V3041" i="5"/>
  <c r="H3042" i="5"/>
  <c r="N3042" i="5"/>
  <c r="O3042" i="5"/>
  <c r="V3042" i="5"/>
  <c r="H3043" i="5"/>
  <c r="N3043" i="5"/>
  <c r="O3043" i="5"/>
  <c r="V3043" i="5"/>
  <c r="H3044" i="5"/>
  <c r="N3044" i="5"/>
  <c r="O3044" i="5"/>
  <c r="V3044" i="5"/>
  <c r="H3045" i="5"/>
  <c r="N3045" i="5"/>
  <c r="O3045" i="5"/>
  <c r="V3045" i="5"/>
  <c r="H3046" i="5"/>
  <c r="N3046" i="5"/>
  <c r="O3046" i="5"/>
  <c r="V3046" i="5"/>
  <c r="C3047" i="5"/>
  <c r="D3047" i="5"/>
  <c r="G3047" i="5"/>
  <c r="A3047" i="5" s="1"/>
  <c r="I3047" i="5"/>
  <c r="J3047" i="5"/>
  <c r="K3047" i="5"/>
  <c r="L3047" i="5"/>
  <c r="M3047" i="5"/>
  <c r="N3047" i="5"/>
  <c r="O3047" i="5"/>
  <c r="P3047" i="5"/>
  <c r="R3047" i="5"/>
  <c r="S3047" i="5"/>
  <c r="T3047" i="5"/>
  <c r="U3047" i="5" s="1"/>
  <c r="V3047" i="5"/>
  <c r="G3048" i="5"/>
  <c r="A3048" i="5" s="1"/>
  <c r="H3048" i="5"/>
  <c r="N3048" i="5"/>
  <c r="O3048" i="5"/>
  <c r="P3048" i="5"/>
  <c r="V3048" i="5"/>
  <c r="H3049" i="5"/>
  <c r="N3049" i="5"/>
  <c r="O3049" i="5"/>
  <c r="V3049" i="5"/>
  <c r="H3050" i="5"/>
  <c r="N3050" i="5"/>
  <c r="O3050" i="5"/>
  <c r="V3050" i="5"/>
  <c r="H3051" i="5"/>
  <c r="N3051" i="5"/>
  <c r="O3051" i="5"/>
  <c r="V3051" i="5"/>
  <c r="H3052" i="5"/>
  <c r="N3052" i="5"/>
  <c r="O3052" i="5"/>
  <c r="V3052" i="5"/>
  <c r="H3053" i="5"/>
  <c r="N3053" i="5"/>
  <c r="O3053" i="5"/>
  <c r="V3053" i="5"/>
  <c r="H3054" i="5"/>
  <c r="N3054" i="5"/>
  <c r="O3054" i="5"/>
  <c r="V3054" i="5"/>
  <c r="H3055" i="5"/>
  <c r="N3055" i="5"/>
  <c r="O3055" i="5"/>
  <c r="V3055" i="5"/>
  <c r="H3056" i="5"/>
  <c r="N3056" i="5"/>
  <c r="O3056" i="5"/>
  <c r="V3056" i="5"/>
  <c r="H3057" i="5"/>
  <c r="N3057" i="5"/>
  <c r="O3057" i="5"/>
  <c r="V3057" i="5"/>
  <c r="C3058" i="5"/>
  <c r="D3058" i="5"/>
  <c r="G3058" i="5"/>
  <c r="A3058" i="5" s="1"/>
  <c r="I3058" i="5"/>
  <c r="J3058" i="5"/>
  <c r="K3058" i="5"/>
  <c r="L3058" i="5"/>
  <c r="O3058" i="5" s="1"/>
  <c r="M3058" i="5"/>
  <c r="N3058" i="5"/>
  <c r="P3058" i="5"/>
  <c r="T3058" i="5"/>
  <c r="V3058" i="5" s="1"/>
  <c r="H3059" i="5"/>
  <c r="N3059" i="5"/>
  <c r="O3059" i="5"/>
  <c r="H3060" i="5"/>
  <c r="N3060" i="5"/>
  <c r="O3060" i="5"/>
  <c r="V3060" i="5"/>
  <c r="H3061" i="5"/>
  <c r="N3061" i="5"/>
  <c r="O3061" i="5"/>
  <c r="V3061" i="5"/>
  <c r="H3062" i="5"/>
  <c r="N3062" i="5"/>
  <c r="O3062" i="5"/>
  <c r="V3062" i="5"/>
  <c r="H3063" i="5"/>
  <c r="N3063" i="5"/>
  <c r="O3063" i="5"/>
  <c r="V3063" i="5"/>
  <c r="H3064" i="5"/>
  <c r="N3064" i="5"/>
  <c r="O3064" i="5"/>
  <c r="V3064" i="5"/>
  <c r="H3065" i="5"/>
  <c r="N3065" i="5"/>
  <c r="O3065" i="5"/>
  <c r="V3065" i="5"/>
  <c r="H3066" i="5"/>
  <c r="N3066" i="5"/>
  <c r="O3066" i="5"/>
  <c r="V3066" i="5"/>
  <c r="H3067" i="5"/>
  <c r="N3067" i="5"/>
  <c r="O3067" i="5"/>
  <c r="V3067" i="5"/>
  <c r="H3068" i="5"/>
  <c r="N3068" i="5"/>
  <c r="O3068" i="5"/>
  <c r="V3068" i="5"/>
  <c r="C3069" i="5"/>
  <c r="D3069" i="5"/>
  <c r="G3069" i="5"/>
  <c r="A3069" i="5" s="1"/>
  <c r="N3069" i="5"/>
  <c r="R3069" i="5"/>
  <c r="S3069" i="5"/>
  <c r="T3069" i="5"/>
  <c r="U3069" i="5" s="1"/>
  <c r="V3069" i="5"/>
  <c r="C3070" i="5"/>
  <c r="D3070" i="5"/>
  <c r="G3070" i="5"/>
  <c r="A3070" i="5" s="1"/>
  <c r="I3070" i="5"/>
  <c r="O3070" i="5" s="1"/>
  <c r="J3070" i="5"/>
  <c r="K3070" i="5"/>
  <c r="L3070" i="5"/>
  <c r="M3070" i="5"/>
  <c r="N3070" i="5"/>
  <c r="P3070" i="5"/>
  <c r="Q3070" i="5"/>
  <c r="R3070" i="5"/>
  <c r="S3070" i="5"/>
  <c r="T3070" i="5"/>
  <c r="U3070" i="5"/>
  <c r="V3070" i="5"/>
  <c r="G3071" i="5"/>
  <c r="A3071" i="5" s="1"/>
  <c r="H3071" i="5"/>
  <c r="N3071" i="5"/>
  <c r="O3071" i="5"/>
  <c r="P3071" i="5"/>
  <c r="R3071" i="5"/>
  <c r="S3071" i="5"/>
  <c r="V3071" i="5"/>
  <c r="H3072" i="5"/>
  <c r="N3072" i="5"/>
  <c r="O3072" i="5"/>
  <c r="V3072" i="5"/>
  <c r="H3073" i="5"/>
  <c r="N3073" i="5"/>
  <c r="O3073" i="5"/>
  <c r="V3073" i="5"/>
  <c r="H3074" i="5"/>
  <c r="N3074" i="5"/>
  <c r="O3074" i="5"/>
  <c r="V3074" i="5"/>
  <c r="H3075" i="5"/>
  <c r="N3075" i="5"/>
  <c r="O3075" i="5"/>
  <c r="V3075" i="5"/>
  <c r="H3076" i="5"/>
  <c r="N3076" i="5"/>
  <c r="O3076" i="5"/>
  <c r="V3076" i="5"/>
  <c r="H3077" i="5"/>
  <c r="N3077" i="5"/>
  <c r="O3077" i="5"/>
  <c r="V3077" i="5"/>
  <c r="H3078" i="5"/>
  <c r="N3078" i="5"/>
  <c r="O3078" i="5"/>
  <c r="V3078" i="5"/>
  <c r="H3079" i="5"/>
  <c r="N3079" i="5"/>
  <c r="O3079" i="5"/>
  <c r="V3079" i="5"/>
  <c r="H3080" i="5"/>
  <c r="N3080" i="5"/>
  <c r="O3080" i="5"/>
  <c r="V3080" i="5"/>
  <c r="C3081" i="5"/>
  <c r="D3081" i="5"/>
  <c r="G3081" i="5"/>
  <c r="A3081" i="5" s="1"/>
  <c r="I3081" i="5"/>
  <c r="J3081" i="5"/>
  <c r="K3081" i="5"/>
  <c r="L3081" i="5"/>
  <c r="M3081" i="5"/>
  <c r="N3081" i="5"/>
  <c r="O3081" i="5"/>
  <c r="P3081" i="5"/>
  <c r="R3081" i="5"/>
  <c r="S3081" i="5"/>
  <c r="T3081" i="5"/>
  <c r="U3081" i="5" s="1"/>
  <c r="V3081" i="5"/>
  <c r="G3082" i="5"/>
  <c r="A3082" i="5" s="1"/>
  <c r="H3082" i="5"/>
  <c r="N3082" i="5"/>
  <c r="O3082" i="5"/>
  <c r="P3082" i="5"/>
  <c r="V3082" i="5"/>
  <c r="H3083" i="5"/>
  <c r="N3083" i="5"/>
  <c r="O3083" i="5"/>
  <c r="V3083" i="5"/>
  <c r="H3084" i="5"/>
  <c r="N3084" i="5"/>
  <c r="O3084" i="5"/>
  <c r="V3084" i="5"/>
  <c r="H3085" i="5"/>
  <c r="N3085" i="5"/>
  <c r="O3085" i="5"/>
  <c r="V3085" i="5"/>
  <c r="H3086" i="5"/>
  <c r="N3086" i="5"/>
  <c r="O3086" i="5"/>
  <c r="V3086" i="5"/>
  <c r="H3087" i="5"/>
  <c r="N3087" i="5"/>
  <c r="O3087" i="5"/>
  <c r="V3087" i="5"/>
  <c r="H3088" i="5"/>
  <c r="N3088" i="5"/>
  <c r="O3088" i="5"/>
  <c r="V3088" i="5"/>
  <c r="H3089" i="5"/>
  <c r="N3089" i="5"/>
  <c r="O3089" i="5"/>
  <c r="V3089" i="5"/>
  <c r="H3090" i="5"/>
  <c r="N3090" i="5"/>
  <c r="O3090" i="5"/>
  <c r="V3090" i="5"/>
  <c r="H3091" i="5"/>
  <c r="N3091" i="5"/>
  <c r="O3091" i="5"/>
  <c r="V3091" i="5"/>
  <c r="C3092" i="5"/>
  <c r="D3092" i="5"/>
  <c r="G3092" i="5"/>
  <c r="A3092" i="5" s="1"/>
  <c r="I3092" i="5"/>
  <c r="J3092" i="5"/>
  <c r="K3092" i="5"/>
  <c r="L3092" i="5"/>
  <c r="O3092" i="5" s="1"/>
  <c r="M3092" i="5"/>
  <c r="N3092" i="5"/>
  <c r="P3092" i="5"/>
  <c r="T3092" i="5"/>
  <c r="V3092" i="5" s="1"/>
  <c r="H3093" i="5"/>
  <c r="N3093" i="5"/>
  <c r="O3093" i="5"/>
  <c r="H3094" i="5"/>
  <c r="N3094" i="5"/>
  <c r="O3094" i="5"/>
  <c r="V3094" i="5"/>
  <c r="H3095" i="5"/>
  <c r="N3095" i="5"/>
  <c r="O3095" i="5"/>
  <c r="V3095" i="5"/>
  <c r="H3096" i="5"/>
  <c r="N3096" i="5"/>
  <c r="O3096" i="5"/>
  <c r="V3096" i="5"/>
  <c r="H3097" i="5"/>
  <c r="N3097" i="5"/>
  <c r="O3097" i="5"/>
  <c r="V3097" i="5"/>
  <c r="H3098" i="5"/>
  <c r="N3098" i="5"/>
  <c r="O3098" i="5"/>
  <c r="V3098" i="5"/>
  <c r="H3099" i="5"/>
  <c r="N3099" i="5"/>
  <c r="O3099" i="5"/>
  <c r="V3099" i="5"/>
  <c r="H3100" i="5"/>
  <c r="N3100" i="5"/>
  <c r="O3100" i="5"/>
  <c r="V3100" i="5"/>
  <c r="H3101" i="5"/>
  <c r="N3101" i="5"/>
  <c r="O3101" i="5"/>
  <c r="V3101" i="5"/>
  <c r="H3102" i="5"/>
  <c r="N3102" i="5"/>
  <c r="O3102" i="5"/>
  <c r="V3102" i="5"/>
  <c r="C3103" i="5"/>
  <c r="D3103" i="5"/>
  <c r="G3103" i="5"/>
  <c r="A3103" i="5" s="1"/>
  <c r="I3103" i="5"/>
  <c r="O3103" i="5" s="1"/>
  <c r="J3103" i="5"/>
  <c r="K3103" i="5"/>
  <c r="L3103" i="5"/>
  <c r="M3103" i="5"/>
  <c r="N3103" i="5"/>
  <c r="P3103" i="5"/>
  <c r="Q3103" i="5"/>
  <c r="T3103" i="5"/>
  <c r="V3104" i="5" s="1"/>
  <c r="U3103" i="5"/>
  <c r="H3104" i="5"/>
  <c r="N3104" i="5"/>
  <c r="O3104" i="5"/>
  <c r="H3105" i="5"/>
  <c r="N3105" i="5"/>
  <c r="O3105" i="5"/>
  <c r="V3105" i="5"/>
  <c r="H3106" i="5"/>
  <c r="N3106" i="5"/>
  <c r="O3106" i="5"/>
  <c r="V3106" i="5"/>
  <c r="H3107" i="5"/>
  <c r="N3107" i="5"/>
  <c r="O3107" i="5"/>
  <c r="V3107" i="5"/>
  <c r="H3108" i="5"/>
  <c r="N3108" i="5"/>
  <c r="O3108" i="5"/>
  <c r="V3108" i="5"/>
  <c r="H3109" i="5"/>
  <c r="N3109" i="5"/>
  <c r="O3109" i="5"/>
  <c r="V3109" i="5"/>
  <c r="H3110" i="5"/>
  <c r="N3110" i="5"/>
  <c r="O3110" i="5"/>
  <c r="V3110" i="5"/>
  <c r="H3111" i="5"/>
  <c r="N3111" i="5"/>
  <c r="O3111" i="5"/>
  <c r="V3111" i="5"/>
  <c r="H3112" i="5"/>
  <c r="N3112" i="5"/>
  <c r="O3112" i="5"/>
  <c r="V3112" i="5"/>
  <c r="H3113" i="5"/>
  <c r="N3113" i="5"/>
  <c r="O3113" i="5"/>
  <c r="V3113" i="5"/>
  <c r="C3114" i="5"/>
  <c r="D3114" i="5"/>
  <c r="G3114" i="5"/>
  <c r="A3114" i="5" s="1"/>
  <c r="I3114" i="5"/>
  <c r="O3114" i="5" s="1"/>
  <c r="J3114" i="5"/>
  <c r="K3114" i="5"/>
  <c r="L3114" i="5"/>
  <c r="M3114" i="5"/>
  <c r="N3114" i="5"/>
  <c r="P3114" i="5"/>
  <c r="Q3114" i="5"/>
  <c r="R3114" i="5"/>
  <c r="S3114" i="5"/>
  <c r="T3114" i="5"/>
  <c r="U3114" i="5"/>
  <c r="V3114" i="5"/>
  <c r="G3115" i="5"/>
  <c r="A3115" i="5" s="1"/>
  <c r="H3115" i="5"/>
  <c r="N3115" i="5"/>
  <c r="O3115" i="5"/>
  <c r="P3115" i="5"/>
  <c r="R3115" i="5"/>
  <c r="S3115" i="5"/>
  <c r="V3115" i="5"/>
  <c r="H3116" i="5"/>
  <c r="N3116" i="5"/>
  <c r="O3116" i="5"/>
  <c r="V3116" i="5"/>
  <c r="H3117" i="5"/>
  <c r="N3117" i="5"/>
  <c r="O3117" i="5"/>
  <c r="V3117" i="5"/>
  <c r="H3118" i="5"/>
  <c r="N3118" i="5"/>
  <c r="O3118" i="5"/>
  <c r="V3118" i="5"/>
  <c r="H3119" i="5"/>
  <c r="N3119" i="5"/>
  <c r="O3119" i="5"/>
  <c r="V3119" i="5"/>
  <c r="H3120" i="5"/>
  <c r="N3120" i="5"/>
  <c r="O3120" i="5"/>
  <c r="V3120" i="5"/>
  <c r="H3121" i="5"/>
  <c r="N3121" i="5"/>
  <c r="O3121" i="5"/>
  <c r="V3121" i="5"/>
  <c r="H3122" i="5"/>
  <c r="N3122" i="5"/>
  <c r="O3122" i="5"/>
  <c r="V3122" i="5"/>
  <c r="H3123" i="5"/>
  <c r="N3123" i="5"/>
  <c r="O3123" i="5"/>
  <c r="V3123" i="5"/>
  <c r="H3124" i="5"/>
  <c r="N3124" i="5"/>
  <c r="O3124" i="5"/>
  <c r="V3124" i="5"/>
  <c r="C3125" i="5"/>
  <c r="D3125" i="5"/>
  <c r="G3125" i="5"/>
  <c r="A3125" i="5" s="1"/>
  <c r="I3125" i="5"/>
  <c r="J3125" i="5"/>
  <c r="K3125" i="5"/>
  <c r="L3125" i="5"/>
  <c r="M3125" i="5"/>
  <c r="N3125" i="5"/>
  <c r="O3125" i="5"/>
  <c r="P3125" i="5"/>
  <c r="R3125" i="5"/>
  <c r="S3125" i="5"/>
  <c r="T3125" i="5"/>
  <c r="U3125" i="5" s="1"/>
  <c r="V3125" i="5"/>
  <c r="G3126" i="5"/>
  <c r="H3126" i="5"/>
  <c r="N3126" i="5"/>
  <c r="O3126" i="5"/>
  <c r="P3126" i="5"/>
  <c r="V3126" i="5"/>
  <c r="H3127" i="5"/>
  <c r="N3127" i="5"/>
  <c r="O3127" i="5"/>
  <c r="V3127" i="5"/>
  <c r="H3128" i="5"/>
  <c r="N3128" i="5"/>
  <c r="O3128" i="5"/>
  <c r="V3128" i="5"/>
  <c r="H3129" i="5"/>
  <c r="N3129" i="5"/>
  <c r="O3129" i="5"/>
  <c r="V3129" i="5"/>
  <c r="H3130" i="5"/>
  <c r="N3130" i="5"/>
  <c r="O3130" i="5"/>
  <c r="V3130" i="5"/>
  <c r="H3131" i="5"/>
  <c r="N3131" i="5"/>
  <c r="O3131" i="5"/>
  <c r="V3131" i="5"/>
  <c r="H3132" i="5"/>
  <c r="N3132" i="5"/>
  <c r="O3132" i="5"/>
  <c r="V3132" i="5"/>
  <c r="H3133" i="5"/>
  <c r="N3133" i="5"/>
  <c r="O3133" i="5"/>
  <c r="V3133" i="5"/>
  <c r="H3134" i="5"/>
  <c r="N3134" i="5"/>
  <c r="O3134" i="5"/>
  <c r="V3134" i="5"/>
  <c r="H3135" i="5"/>
  <c r="N3135" i="5"/>
  <c r="O3135" i="5"/>
  <c r="V3135" i="5"/>
  <c r="C3136" i="5"/>
  <c r="D3136" i="5"/>
  <c r="G3136" i="5"/>
  <c r="I3136" i="5"/>
  <c r="J3136" i="5"/>
  <c r="K3136" i="5"/>
  <c r="L3136" i="5"/>
  <c r="O3136" i="5" s="1"/>
  <c r="M3136" i="5"/>
  <c r="N3136" i="5"/>
  <c r="P3136" i="5"/>
  <c r="T3136" i="5"/>
  <c r="H3137" i="5"/>
  <c r="N3137" i="5"/>
  <c r="O3137" i="5"/>
  <c r="H3138" i="5"/>
  <c r="N3138" i="5"/>
  <c r="O3138" i="5"/>
  <c r="V3138" i="5"/>
  <c r="H3139" i="5"/>
  <c r="N3139" i="5"/>
  <c r="O3139" i="5"/>
  <c r="V3139" i="5"/>
  <c r="H3140" i="5"/>
  <c r="N3140" i="5"/>
  <c r="O3140" i="5"/>
  <c r="V3140" i="5"/>
  <c r="H3141" i="5"/>
  <c r="N3141" i="5"/>
  <c r="O3141" i="5"/>
  <c r="V3141" i="5"/>
  <c r="H3142" i="5"/>
  <c r="N3142" i="5"/>
  <c r="O3142" i="5"/>
  <c r="V3142" i="5"/>
  <c r="H3143" i="5"/>
  <c r="N3143" i="5"/>
  <c r="O3143" i="5"/>
  <c r="V3143" i="5"/>
  <c r="H3144" i="5"/>
  <c r="N3144" i="5"/>
  <c r="O3144" i="5"/>
  <c r="V3144" i="5"/>
  <c r="H3145" i="5"/>
  <c r="N3145" i="5"/>
  <c r="O3145" i="5"/>
  <c r="V3145" i="5"/>
  <c r="H3146" i="5"/>
  <c r="N3146" i="5"/>
  <c r="O3146" i="5"/>
  <c r="V3146" i="5"/>
  <c r="C3147" i="5"/>
  <c r="D3147" i="5"/>
  <c r="G3147" i="5"/>
  <c r="A3147" i="5" s="1"/>
  <c r="I3147" i="5"/>
  <c r="J3147" i="5"/>
  <c r="K3147" i="5"/>
  <c r="L3147" i="5"/>
  <c r="M3147" i="5"/>
  <c r="N3147" i="5"/>
  <c r="P3147" i="5"/>
  <c r="Q3147" i="5"/>
  <c r="T3147" i="5"/>
  <c r="V3148" i="5" s="1"/>
  <c r="U3147" i="5"/>
  <c r="H3148" i="5"/>
  <c r="N3148" i="5"/>
  <c r="O3148" i="5"/>
  <c r="H3149" i="5"/>
  <c r="N3149" i="5"/>
  <c r="O3149" i="5"/>
  <c r="V3149" i="5"/>
  <c r="H3150" i="5"/>
  <c r="N3150" i="5"/>
  <c r="O3150" i="5"/>
  <c r="V3150" i="5"/>
  <c r="H3151" i="5"/>
  <c r="N3151" i="5"/>
  <c r="O3151" i="5"/>
  <c r="V3151" i="5"/>
  <c r="H3152" i="5"/>
  <c r="N3152" i="5"/>
  <c r="O3152" i="5"/>
  <c r="V3152" i="5"/>
  <c r="H3153" i="5"/>
  <c r="N3153" i="5"/>
  <c r="O3153" i="5"/>
  <c r="V3153" i="5"/>
  <c r="H3154" i="5"/>
  <c r="N3154" i="5"/>
  <c r="O3154" i="5"/>
  <c r="V3154" i="5"/>
  <c r="H3155" i="5"/>
  <c r="N3155" i="5"/>
  <c r="O3155" i="5"/>
  <c r="V3155" i="5"/>
  <c r="H3156" i="5"/>
  <c r="N3156" i="5"/>
  <c r="O3156" i="5"/>
  <c r="V3156" i="5"/>
  <c r="H3157" i="5"/>
  <c r="N3157" i="5"/>
  <c r="O3157" i="5"/>
  <c r="V3157" i="5"/>
  <c r="C3158" i="5"/>
  <c r="D3158" i="5"/>
  <c r="G3158" i="5"/>
  <c r="A3158" i="5" s="1"/>
  <c r="I3158" i="5"/>
  <c r="J3158" i="5"/>
  <c r="K3158" i="5"/>
  <c r="L3158" i="5"/>
  <c r="M3158" i="5"/>
  <c r="N3158" i="5"/>
  <c r="P3158" i="5"/>
  <c r="Q3158" i="5"/>
  <c r="R3158" i="5"/>
  <c r="S3158" i="5"/>
  <c r="T3158" i="5"/>
  <c r="U3158" i="5"/>
  <c r="V3158" i="5"/>
  <c r="G3159" i="5"/>
  <c r="A3159" i="5" s="1"/>
  <c r="H3159" i="5"/>
  <c r="N3159" i="5"/>
  <c r="O3159" i="5"/>
  <c r="P3159" i="5"/>
  <c r="R3159" i="5"/>
  <c r="S3159" i="5"/>
  <c r="V3159" i="5"/>
  <c r="H3160" i="5"/>
  <c r="N3160" i="5"/>
  <c r="O3160" i="5"/>
  <c r="V3160" i="5"/>
  <c r="H3161" i="5"/>
  <c r="N3161" i="5"/>
  <c r="O3161" i="5"/>
  <c r="V3161" i="5"/>
  <c r="H3162" i="5"/>
  <c r="N3162" i="5"/>
  <c r="O3162" i="5"/>
  <c r="V3162" i="5"/>
  <c r="H3163" i="5"/>
  <c r="N3163" i="5"/>
  <c r="O3163" i="5"/>
  <c r="V3163" i="5"/>
  <c r="H3164" i="5"/>
  <c r="N3164" i="5"/>
  <c r="O3164" i="5"/>
  <c r="V3164" i="5"/>
  <c r="H3165" i="5"/>
  <c r="N3165" i="5"/>
  <c r="O3165" i="5"/>
  <c r="V3165" i="5"/>
  <c r="H3166" i="5"/>
  <c r="N3166" i="5"/>
  <c r="O3166" i="5"/>
  <c r="V3166" i="5"/>
  <c r="H3167" i="5"/>
  <c r="N3167" i="5"/>
  <c r="O3167" i="5"/>
  <c r="V3167" i="5"/>
  <c r="H3168" i="5"/>
  <c r="N3168" i="5"/>
  <c r="O3168" i="5"/>
  <c r="V3168" i="5"/>
  <c r="C3169" i="5"/>
  <c r="D3169" i="5"/>
  <c r="G3169" i="5"/>
  <c r="A3169" i="5" s="1"/>
  <c r="N3169" i="5"/>
  <c r="P3169" i="5"/>
  <c r="Q3169" i="5"/>
  <c r="R3169" i="5"/>
  <c r="T3169" i="5"/>
  <c r="V3169" i="5" s="1"/>
  <c r="U3169" i="5"/>
  <c r="C3170" i="5"/>
  <c r="D3170" i="5"/>
  <c r="G3170" i="5"/>
  <c r="I3170" i="5"/>
  <c r="J3170" i="5"/>
  <c r="K3170" i="5"/>
  <c r="L3170" i="5"/>
  <c r="O3170" i="5" s="1"/>
  <c r="M3170" i="5"/>
  <c r="N3170" i="5"/>
  <c r="T3170" i="5"/>
  <c r="H3171" i="5"/>
  <c r="N3171" i="5"/>
  <c r="O3171" i="5"/>
  <c r="H3172" i="5"/>
  <c r="N3172" i="5"/>
  <c r="O3172" i="5"/>
  <c r="V3172" i="5"/>
  <c r="H3173" i="5"/>
  <c r="N3173" i="5"/>
  <c r="O3173" i="5"/>
  <c r="V3173" i="5"/>
  <c r="H3174" i="5"/>
  <c r="N3174" i="5"/>
  <c r="O3174" i="5"/>
  <c r="V3174" i="5"/>
  <c r="H3175" i="5"/>
  <c r="N3175" i="5"/>
  <c r="O3175" i="5"/>
  <c r="V3175" i="5"/>
  <c r="H3176" i="5"/>
  <c r="N3176" i="5"/>
  <c r="O3176" i="5"/>
  <c r="V3176" i="5"/>
  <c r="H3177" i="5"/>
  <c r="N3177" i="5"/>
  <c r="O3177" i="5"/>
  <c r="V3177" i="5"/>
  <c r="H3178" i="5"/>
  <c r="N3178" i="5"/>
  <c r="O3178" i="5"/>
  <c r="V3178" i="5"/>
  <c r="H3179" i="5"/>
  <c r="N3179" i="5"/>
  <c r="O3179" i="5"/>
  <c r="V3179" i="5"/>
  <c r="H3180" i="5"/>
  <c r="N3180" i="5"/>
  <c r="O3180" i="5"/>
  <c r="V3180" i="5"/>
  <c r="C3181" i="5"/>
  <c r="D3181" i="5"/>
  <c r="G3181" i="5"/>
  <c r="A3181" i="5" s="1"/>
  <c r="I3181" i="5"/>
  <c r="J3181" i="5"/>
  <c r="K3181" i="5"/>
  <c r="L3181" i="5"/>
  <c r="M3181" i="5"/>
  <c r="N3181" i="5"/>
  <c r="P3181" i="5"/>
  <c r="Q3181" i="5"/>
  <c r="T3181" i="5"/>
  <c r="V3182" i="5" s="1"/>
  <c r="U3181" i="5"/>
  <c r="H3182" i="5"/>
  <c r="N3182" i="5"/>
  <c r="O3182" i="5"/>
  <c r="H3183" i="5"/>
  <c r="N3183" i="5"/>
  <c r="O3183" i="5"/>
  <c r="V3183" i="5"/>
  <c r="H3184" i="5"/>
  <c r="N3184" i="5"/>
  <c r="O3184" i="5"/>
  <c r="V3184" i="5"/>
  <c r="H3185" i="5"/>
  <c r="N3185" i="5"/>
  <c r="O3185" i="5"/>
  <c r="V3185" i="5"/>
  <c r="H3186" i="5"/>
  <c r="N3186" i="5"/>
  <c r="O3186" i="5"/>
  <c r="V3186" i="5"/>
  <c r="H3187" i="5"/>
  <c r="N3187" i="5"/>
  <c r="O3187" i="5"/>
  <c r="V3187" i="5"/>
  <c r="H3188" i="5"/>
  <c r="N3188" i="5"/>
  <c r="O3188" i="5"/>
  <c r="V3188" i="5"/>
  <c r="H3189" i="5"/>
  <c r="N3189" i="5"/>
  <c r="O3189" i="5"/>
  <c r="V3189" i="5"/>
  <c r="H3190" i="5"/>
  <c r="N3190" i="5"/>
  <c r="O3190" i="5"/>
  <c r="V3190" i="5"/>
  <c r="H3191" i="5"/>
  <c r="N3191" i="5"/>
  <c r="O3191" i="5"/>
  <c r="V3191" i="5"/>
  <c r="C3192" i="5"/>
  <c r="D3192" i="5"/>
  <c r="G3192" i="5"/>
  <c r="A3192" i="5" s="1"/>
  <c r="N3192" i="5"/>
  <c r="P3192" i="5"/>
  <c r="Q3192" i="5"/>
  <c r="R3192" i="5"/>
  <c r="S3192" i="5"/>
  <c r="T3192" i="5"/>
  <c r="C3193" i="5"/>
  <c r="D3193" i="5"/>
  <c r="G3193" i="5"/>
  <c r="A3193" i="5" s="1"/>
  <c r="I3193" i="5"/>
  <c r="J3193" i="5"/>
  <c r="J3192" i="5" s="1"/>
  <c r="K3193" i="5"/>
  <c r="K3192" i="5" s="1"/>
  <c r="L3193" i="5"/>
  <c r="M3193" i="5"/>
  <c r="N3193" i="5"/>
  <c r="O3193" i="5"/>
  <c r="P3193" i="5"/>
  <c r="R3193" i="5"/>
  <c r="S3193" i="5"/>
  <c r="T3193" i="5"/>
  <c r="U3193" i="5" s="1"/>
  <c r="V3193" i="5"/>
  <c r="G3194" i="5"/>
  <c r="H3194" i="5"/>
  <c r="N3194" i="5"/>
  <c r="O3194" i="5"/>
  <c r="P3194" i="5"/>
  <c r="V3194" i="5"/>
  <c r="H3195" i="5"/>
  <c r="N3195" i="5"/>
  <c r="O3195" i="5"/>
  <c r="V3195" i="5"/>
  <c r="H3196" i="5"/>
  <c r="N3196" i="5"/>
  <c r="O3196" i="5"/>
  <c r="V3196" i="5"/>
  <c r="H3197" i="5"/>
  <c r="N3197" i="5"/>
  <c r="O3197" i="5"/>
  <c r="V3197" i="5"/>
  <c r="H3198" i="5"/>
  <c r="N3198" i="5"/>
  <c r="O3198" i="5"/>
  <c r="V3198" i="5"/>
  <c r="H3199" i="5"/>
  <c r="N3199" i="5"/>
  <c r="O3199" i="5"/>
  <c r="V3199" i="5"/>
  <c r="H3200" i="5"/>
  <c r="N3200" i="5"/>
  <c r="O3200" i="5"/>
  <c r="V3200" i="5"/>
  <c r="H3201" i="5"/>
  <c r="N3201" i="5"/>
  <c r="O3201" i="5"/>
  <c r="V3201" i="5"/>
  <c r="H3202" i="5"/>
  <c r="N3202" i="5"/>
  <c r="O3202" i="5"/>
  <c r="V3202" i="5"/>
  <c r="H3203" i="5"/>
  <c r="N3203" i="5"/>
  <c r="O3203" i="5"/>
  <c r="V3203" i="5"/>
  <c r="C3204" i="5"/>
  <c r="D3204" i="5"/>
  <c r="G3204" i="5"/>
  <c r="I3204" i="5"/>
  <c r="J3204" i="5"/>
  <c r="K3204" i="5"/>
  <c r="L3204" i="5"/>
  <c r="O3204" i="5" s="1"/>
  <c r="M3204" i="5"/>
  <c r="N3204" i="5"/>
  <c r="T3204" i="5"/>
  <c r="H3205" i="5"/>
  <c r="N3205" i="5"/>
  <c r="O3205" i="5"/>
  <c r="H3206" i="5"/>
  <c r="N3206" i="5"/>
  <c r="O3206" i="5"/>
  <c r="V3206" i="5"/>
  <c r="H3207" i="5"/>
  <c r="N3207" i="5"/>
  <c r="O3207" i="5"/>
  <c r="V3207" i="5"/>
  <c r="H3208" i="5"/>
  <c r="N3208" i="5"/>
  <c r="O3208" i="5"/>
  <c r="V3208" i="5"/>
  <c r="H3209" i="5"/>
  <c r="N3209" i="5"/>
  <c r="O3209" i="5"/>
  <c r="V3209" i="5"/>
  <c r="H3210" i="5"/>
  <c r="N3210" i="5"/>
  <c r="O3210" i="5"/>
  <c r="V3210" i="5"/>
  <c r="H3211" i="5"/>
  <c r="N3211" i="5"/>
  <c r="O3211" i="5"/>
  <c r="V3211" i="5"/>
  <c r="H3212" i="5"/>
  <c r="N3212" i="5"/>
  <c r="O3212" i="5"/>
  <c r="V3212" i="5"/>
  <c r="H3213" i="5"/>
  <c r="N3213" i="5"/>
  <c r="O3213" i="5"/>
  <c r="V3213" i="5"/>
  <c r="H3214" i="5"/>
  <c r="N3214" i="5"/>
  <c r="O3214" i="5"/>
  <c r="V3214" i="5"/>
  <c r="C3215" i="5"/>
  <c r="D3215" i="5"/>
  <c r="G3215" i="5"/>
  <c r="A3215" i="5" s="1"/>
  <c r="I3215" i="5"/>
  <c r="J3215" i="5"/>
  <c r="K3215" i="5"/>
  <c r="L3215" i="5"/>
  <c r="M3215" i="5"/>
  <c r="N3215" i="5"/>
  <c r="P3215" i="5"/>
  <c r="Q3215" i="5"/>
  <c r="T3215" i="5"/>
  <c r="V3216" i="5" s="1"/>
  <c r="U3215" i="5"/>
  <c r="H3216" i="5"/>
  <c r="N3216" i="5"/>
  <c r="O3216" i="5"/>
  <c r="H3217" i="5"/>
  <c r="N3217" i="5"/>
  <c r="O3217" i="5"/>
  <c r="V3217" i="5"/>
  <c r="H3218" i="5"/>
  <c r="N3218" i="5"/>
  <c r="O3218" i="5"/>
  <c r="V3218" i="5"/>
  <c r="H3219" i="5"/>
  <c r="N3219" i="5"/>
  <c r="O3219" i="5"/>
  <c r="V3219" i="5"/>
  <c r="H3220" i="5"/>
  <c r="N3220" i="5"/>
  <c r="O3220" i="5"/>
  <c r="V3220" i="5"/>
  <c r="H3221" i="5"/>
  <c r="N3221" i="5"/>
  <c r="O3221" i="5"/>
  <c r="V3221" i="5"/>
  <c r="H3222" i="5"/>
  <c r="N3222" i="5"/>
  <c r="O3222" i="5"/>
  <c r="V3222" i="5"/>
  <c r="H3223" i="5"/>
  <c r="N3223" i="5"/>
  <c r="O3223" i="5"/>
  <c r="V3223" i="5"/>
  <c r="H3224" i="5"/>
  <c r="N3224" i="5"/>
  <c r="O3224" i="5"/>
  <c r="V3224" i="5"/>
  <c r="H3225" i="5"/>
  <c r="N3225" i="5"/>
  <c r="O3225" i="5"/>
  <c r="V3225" i="5"/>
  <c r="C3226" i="5"/>
  <c r="D3226" i="5"/>
  <c r="G3226" i="5"/>
  <c r="A3226" i="5" s="1"/>
  <c r="I3226" i="5"/>
  <c r="J3226" i="5"/>
  <c r="K3226" i="5"/>
  <c r="L3226" i="5"/>
  <c r="M3226" i="5"/>
  <c r="N3226" i="5"/>
  <c r="P3226" i="5"/>
  <c r="Q3226" i="5"/>
  <c r="R3226" i="5"/>
  <c r="S3226" i="5"/>
  <c r="T3226" i="5"/>
  <c r="U3226" i="5"/>
  <c r="V3226" i="5"/>
  <c r="G3227" i="5"/>
  <c r="A3227" i="5" s="1"/>
  <c r="H3227" i="5"/>
  <c r="N3227" i="5"/>
  <c r="O3227" i="5"/>
  <c r="P3227" i="5"/>
  <c r="R3227" i="5"/>
  <c r="S3227" i="5"/>
  <c r="V3227" i="5"/>
  <c r="H3228" i="5"/>
  <c r="N3228" i="5"/>
  <c r="O3228" i="5"/>
  <c r="V3228" i="5"/>
  <c r="H3229" i="5"/>
  <c r="N3229" i="5"/>
  <c r="O3229" i="5"/>
  <c r="V3229" i="5"/>
  <c r="H3230" i="5"/>
  <c r="N3230" i="5"/>
  <c r="O3230" i="5"/>
  <c r="V3230" i="5"/>
  <c r="H3231" i="5"/>
  <c r="N3231" i="5"/>
  <c r="O3231" i="5"/>
  <c r="V3231" i="5"/>
  <c r="H3232" i="5"/>
  <c r="N3232" i="5"/>
  <c r="O3232" i="5"/>
  <c r="V3232" i="5"/>
  <c r="H3233" i="5"/>
  <c r="N3233" i="5"/>
  <c r="O3233" i="5"/>
  <c r="V3233" i="5"/>
  <c r="H3234" i="5"/>
  <c r="N3234" i="5"/>
  <c r="O3234" i="5"/>
  <c r="V3234" i="5"/>
  <c r="H3235" i="5"/>
  <c r="N3235" i="5"/>
  <c r="O3235" i="5"/>
  <c r="V3235" i="5"/>
  <c r="H3236" i="5"/>
  <c r="N3236" i="5"/>
  <c r="O3236" i="5"/>
  <c r="V3236" i="5"/>
  <c r="C3237" i="5"/>
  <c r="D3237" i="5"/>
  <c r="G3237" i="5"/>
  <c r="A3237" i="5" s="1"/>
  <c r="I3237" i="5"/>
  <c r="J3237" i="5"/>
  <c r="K3237" i="5"/>
  <c r="L3237" i="5"/>
  <c r="M3237" i="5"/>
  <c r="N3237" i="5"/>
  <c r="O3237" i="5"/>
  <c r="P3237" i="5"/>
  <c r="R3237" i="5"/>
  <c r="S3237" i="5"/>
  <c r="T3237" i="5"/>
  <c r="U3237" i="5" s="1"/>
  <c r="V3237" i="5"/>
  <c r="G3238" i="5"/>
  <c r="S3238" i="5" s="1"/>
  <c r="H3238" i="5"/>
  <c r="N3238" i="5"/>
  <c r="O3238" i="5"/>
  <c r="P3238" i="5"/>
  <c r="V3238" i="5"/>
  <c r="H3239" i="5"/>
  <c r="N3239" i="5"/>
  <c r="O3239" i="5"/>
  <c r="V3239" i="5"/>
  <c r="H3240" i="5"/>
  <c r="N3240" i="5"/>
  <c r="O3240" i="5"/>
  <c r="V3240" i="5"/>
  <c r="H3241" i="5"/>
  <c r="N3241" i="5"/>
  <c r="O3241" i="5"/>
  <c r="V3241" i="5"/>
  <c r="H3242" i="5"/>
  <c r="N3242" i="5"/>
  <c r="O3242" i="5"/>
  <c r="V3242" i="5"/>
  <c r="H3243" i="5"/>
  <c r="N3243" i="5"/>
  <c r="O3243" i="5"/>
  <c r="V3243" i="5"/>
  <c r="H3244" i="5"/>
  <c r="N3244" i="5"/>
  <c r="O3244" i="5"/>
  <c r="V3244" i="5"/>
  <c r="H3245" i="5"/>
  <c r="N3245" i="5"/>
  <c r="O3245" i="5"/>
  <c r="V3245" i="5"/>
  <c r="H3246" i="5"/>
  <c r="N3246" i="5"/>
  <c r="O3246" i="5"/>
  <c r="V3246" i="5"/>
  <c r="H3247" i="5"/>
  <c r="N3247" i="5"/>
  <c r="O3247" i="5"/>
  <c r="V3247" i="5"/>
  <c r="C3248" i="5"/>
  <c r="D3248" i="5"/>
  <c r="G3248" i="5"/>
  <c r="I3248" i="5"/>
  <c r="J3248" i="5"/>
  <c r="K3248" i="5"/>
  <c r="L3248" i="5"/>
  <c r="M3248" i="5"/>
  <c r="N3248" i="5"/>
  <c r="O3248" i="5"/>
  <c r="P3248" i="5"/>
  <c r="S3248" i="5"/>
  <c r="T3248" i="5"/>
  <c r="G3249" i="5"/>
  <c r="Q3249" i="5" s="1"/>
  <c r="H3249" i="5"/>
  <c r="N3249" i="5"/>
  <c r="O3249" i="5"/>
  <c r="P3249" i="5"/>
  <c r="V3249" i="5"/>
  <c r="H3250" i="5"/>
  <c r="N3250" i="5"/>
  <c r="O3250" i="5"/>
  <c r="V3250" i="5"/>
  <c r="H3251" i="5"/>
  <c r="N3251" i="5"/>
  <c r="O3251" i="5"/>
  <c r="V3251" i="5"/>
  <c r="H3252" i="5"/>
  <c r="N3252" i="5"/>
  <c r="O3252" i="5"/>
  <c r="V3252" i="5"/>
  <c r="H3253" i="5"/>
  <c r="N3253" i="5"/>
  <c r="O3253" i="5"/>
  <c r="V3253" i="5"/>
  <c r="H3254" i="5"/>
  <c r="N3254" i="5"/>
  <c r="O3254" i="5"/>
  <c r="V3254" i="5"/>
  <c r="H3255" i="5"/>
  <c r="N3255" i="5"/>
  <c r="O3255" i="5"/>
  <c r="V3255" i="5"/>
  <c r="H3256" i="5"/>
  <c r="N3256" i="5"/>
  <c r="O3256" i="5"/>
  <c r="V3256" i="5"/>
  <c r="H3257" i="5"/>
  <c r="N3257" i="5"/>
  <c r="O3257" i="5"/>
  <c r="V3257" i="5"/>
  <c r="H3258" i="5"/>
  <c r="N3258" i="5"/>
  <c r="O3258" i="5"/>
  <c r="V3258" i="5"/>
  <c r="C3259" i="5"/>
  <c r="D3259" i="5"/>
  <c r="G3259" i="5"/>
  <c r="I3259" i="5"/>
  <c r="J3259" i="5"/>
  <c r="K3259" i="5"/>
  <c r="L3259" i="5"/>
  <c r="M3259" i="5"/>
  <c r="N3259" i="5"/>
  <c r="Q3259" i="5"/>
  <c r="T3259" i="5"/>
  <c r="U3259" i="5"/>
  <c r="H3260" i="5"/>
  <c r="N3260" i="5"/>
  <c r="O3260" i="5"/>
  <c r="H3261" i="5"/>
  <c r="N3261" i="5"/>
  <c r="O3261" i="5"/>
  <c r="V3261" i="5"/>
  <c r="H3262" i="5"/>
  <c r="N3262" i="5"/>
  <c r="O3262" i="5"/>
  <c r="V3262" i="5"/>
  <c r="H3263" i="5"/>
  <c r="N3263" i="5"/>
  <c r="O3263" i="5"/>
  <c r="V3263" i="5"/>
  <c r="H3264" i="5"/>
  <c r="N3264" i="5"/>
  <c r="O3264" i="5"/>
  <c r="V3264" i="5"/>
  <c r="H3265" i="5"/>
  <c r="N3265" i="5"/>
  <c r="O3265" i="5"/>
  <c r="V3265" i="5"/>
  <c r="H3266" i="5"/>
  <c r="N3266" i="5"/>
  <c r="O3266" i="5"/>
  <c r="V3266" i="5"/>
  <c r="H3267" i="5"/>
  <c r="N3267" i="5"/>
  <c r="O3267" i="5"/>
  <c r="V3267" i="5"/>
  <c r="H3268" i="5"/>
  <c r="N3268" i="5"/>
  <c r="O3268" i="5"/>
  <c r="V3268" i="5"/>
  <c r="H3269" i="5"/>
  <c r="N3269" i="5"/>
  <c r="O3269" i="5"/>
  <c r="V3269" i="5"/>
  <c r="C3270" i="5"/>
  <c r="D3270" i="5"/>
  <c r="G3270" i="5"/>
  <c r="A3270" i="5" s="1"/>
  <c r="I3270" i="5"/>
  <c r="J3270" i="5"/>
  <c r="K3270" i="5"/>
  <c r="L3270" i="5"/>
  <c r="M3270" i="5"/>
  <c r="N3270" i="5"/>
  <c r="P3270" i="5"/>
  <c r="Q3270" i="5"/>
  <c r="R3270" i="5"/>
  <c r="S3270" i="5"/>
  <c r="T3270" i="5"/>
  <c r="U3270" i="5"/>
  <c r="V3270" i="5"/>
  <c r="G3271" i="5"/>
  <c r="A3271" i="5" s="1"/>
  <c r="H3271" i="5"/>
  <c r="N3271" i="5"/>
  <c r="O3271" i="5"/>
  <c r="P3271" i="5"/>
  <c r="R3271" i="5"/>
  <c r="S3271" i="5"/>
  <c r="V3271" i="5"/>
  <c r="H3272" i="5"/>
  <c r="N3272" i="5"/>
  <c r="O3272" i="5"/>
  <c r="V3272" i="5"/>
  <c r="H3273" i="5"/>
  <c r="N3273" i="5"/>
  <c r="O3273" i="5"/>
  <c r="V3273" i="5"/>
  <c r="H3274" i="5"/>
  <c r="N3274" i="5"/>
  <c r="O3274" i="5"/>
  <c r="V3274" i="5"/>
  <c r="H3275" i="5"/>
  <c r="N3275" i="5"/>
  <c r="O3275" i="5"/>
  <c r="V3275" i="5"/>
  <c r="H3276" i="5"/>
  <c r="N3276" i="5"/>
  <c r="O3276" i="5"/>
  <c r="V3276" i="5"/>
  <c r="H3277" i="5"/>
  <c r="N3277" i="5"/>
  <c r="O3277" i="5"/>
  <c r="V3277" i="5"/>
  <c r="H3278" i="5"/>
  <c r="N3278" i="5"/>
  <c r="O3278" i="5"/>
  <c r="V3278" i="5"/>
  <c r="H3279" i="5"/>
  <c r="N3279" i="5"/>
  <c r="O3279" i="5"/>
  <c r="V3279" i="5"/>
  <c r="H3280" i="5"/>
  <c r="N3280" i="5"/>
  <c r="O3280" i="5"/>
  <c r="V3280" i="5"/>
  <c r="C3281" i="5"/>
  <c r="D3281" i="5"/>
  <c r="G3281" i="5"/>
  <c r="N3281" i="5"/>
  <c r="P3281" i="5"/>
  <c r="R3281" i="5"/>
  <c r="T3281" i="5"/>
  <c r="U3281" i="5"/>
  <c r="V3281" i="5"/>
  <c r="C3282" i="5"/>
  <c r="D3282" i="5"/>
  <c r="G3282" i="5"/>
  <c r="Q3282" i="5" s="1"/>
  <c r="I3282" i="5"/>
  <c r="J3282" i="5"/>
  <c r="K3282" i="5"/>
  <c r="L3282" i="5"/>
  <c r="O3282" i="5" s="1"/>
  <c r="M3282" i="5"/>
  <c r="N3282" i="5"/>
  <c r="P3282" i="5"/>
  <c r="T3282" i="5"/>
  <c r="V3282" i="5" s="1"/>
  <c r="U3282" i="5"/>
  <c r="H3283" i="5"/>
  <c r="N3283" i="5"/>
  <c r="O3283" i="5"/>
  <c r="V3283" i="5"/>
  <c r="H3284" i="5"/>
  <c r="N3284" i="5"/>
  <c r="O3284" i="5"/>
  <c r="V3284" i="5"/>
  <c r="H3285" i="5"/>
  <c r="N3285" i="5"/>
  <c r="O3285" i="5"/>
  <c r="V3285" i="5"/>
  <c r="H3286" i="5"/>
  <c r="N3286" i="5"/>
  <c r="O3286" i="5"/>
  <c r="V3286" i="5"/>
  <c r="H3287" i="5"/>
  <c r="N3287" i="5"/>
  <c r="O3287" i="5"/>
  <c r="V3287" i="5"/>
  <c r="H3288" i="5"/>
  <c r="N3288" i="5"/>
  <c r="O3288" i="5"/>
  <c r="V3288" i="5"/>
  <c r="H3289" i="5"/>
  <c r="N3289" i="5"/>
  <c r="O3289" i="5"/>
  <c r="V3289" i="5"/>
  <c r="H3290" i="5"/>
  <c r="N3290" i="5"/>
  <c r="O3290" i="5"/>
  <c r="V3290" i="5"/>
  <c r="H3291" i="5"/>
  <c r="N3291" i="5"/>
  <c r="O3291" i="5"/>
  <c r="V3291" i="5"/>
  <c r="H3292" i="5"/>
  <c r="N3292" i="5"/>
  <c r="O3292" i="5"/>
  <c r="V3292" i="5"/>
  <c r="C3293" i="5"/>
  <c r="D3293" i="5"/>
  <c r="G3293" i="5"/>
  <c r="I3293" i="5"/>
  <c r="J3293" i="5"/>
  <c r="K3293" i="5"/>
  <c r="L3293" i="5"/>
  <c r="M3293" i="5"/>
  <c r="N3293" i="5"/>
  <c r="P3293" i="5"/>
  <c r="Q3293" i="5"/>
  <c r="R3293" i="5"/>
  <c r="T3293" i="5"/>
  <c r="V3294" i="5" s="1"/>
  <c r="U3293" i="5"/>
  <c r="H3294" i="5"/>
  <c r="N3294" i="5"/>
  <c r="O3294" i="5"/>
  <c r="H3295" i="5"/>
  <c r="N3295" i="5"/>
  <c r="O3295" i="5"/>
  <c r="V3295" i="5"/>
  <c r="H3296" i="5"/>
  <c r="N3296" i="5"/>
  <c r="O3296" i="5"/>
  <c r="V3296" i="5"/>
  <c r="H3297" i="5"/>
  <c r="N3297" i="5"/>
  <c r="O3297" i="5"/>
  <c r="V3297" i="5"/>
  <c r="H3298" i="5"/>
  <c r="N3298" i="5"/>
  <c r="O3298" i="5"/>
  <c r="V3298" i="5"/>
  <c r="H3299" i="5"/>
  <c r="N3299" i="5"/>
  <c r="O3299" i="5"/>
  <c r="V3299" i="5"/>
  <c r="H3300" i="5"/>
  <c r="N3300" i="5"/>
  <c r="O3300" i="5"/>
  <c r="V3300" i="5"/>
  <c r="H3301" i="5"/>
  <c r="N3301" i="5"/>
  <c r="O3301" i="5"/>
  <c r="V3301" i="5"/>
  <c r="H3302" i="5"/>
  <c r="N3302" i="5"/>
  <c r="O3302" i="5"/>
  <c r="V3302" i="5"/>
  <c r="H3303" i="5"/>
  <c r="N3303" i="5"/>
  <c r="O3303" i="5"/>
  <c r="V3303" i="5"/>
  <c r="C3304" i="5"/>
  <c r="D3304" i="5"/>
  <c r="G3304" i="5"/>
  <c r="A3304" i="5" s="1"/>
  <c r="I3304" i="5"/>
  <c r="J3304" i="5"/>
  <c r="O3304" i="5" s="1"/>
  <c r="K3304" i="5"/>
  <c r="L3304" i="5"/>
  <c r="M3304" i="5"/>
  <c r="N3304" i="5"/>
  <c r="P3304" i="5"/>
  <c r="Q3304" i="5"/>
  <c r="R3304" i="5"/>
  <c r="S3304" i="5"/>
  <c r="T3304" i="5"/>
  <c r="U3304" i="5"/>
  <c r="V3304" i="5"/>
  <c r="G3305" i="5"/>
  <c r="H3305" i="5"/>
  <c r="N3305" i="5"/>
  <c r="O3305" i="5"/>
  <c r="P3305" i="5"/>
  <c r="R3305" i="5"/>
  <c r="V3305" i="5"/>
  <c r="H3306" i="5"/>
  <c r="N3306" i="5"/>
  <c r="O3306" i="5"/>
  <c r="V3306" i="5"/>
  <c r="H3307" i="5"/>
  <c r="N3307" i="5"/>
  <c r="O3307" i="5"/>
  <c r="V3307" i="5"/>
  <c r="H3308" i="5"/>
  <c r="N3308" i="5"/>
  <c r="O3308" i="5"/>
  <c r="V3308" i="5"/>
  <c r="H3309" i="5"/>
  <c r="N3309" i="5"/>
  <c r="O3309" i="5"/>
  <c r="V3309" i="5"/>
  <c r="H3310" i="5"/>
  <c r="N3310" i="5"/>
  <c r="O3310" i="5"/>
  <c r="V3310" i="5"/>
  <c r="H3311" i="5"/>
  <c r="N3311" i="5"/>
  <c r="O3311" i="5"/>
  <c r="V3311" i="5"/>
  <c r="H3312" i="5"/>
  <c r="N3312" i="5"/>
  <c r="O3312" i="5"/>
  <c r="V3312" i="5"/>
  <c r="H3313" i="5"/>
  <c r="N3313" i="5"/>
  <c r="O3313" i="5"/>
  <c r="V3313" i="5"/>
  <c r="H3314" i="5"/>
  <c r="N3314" i="5"/>
  <c r="O3314" i="5"/>
  <c r="V3314" i="5"/>
  <c r="C3315" i="5"/>
  <c r="D3315" i="5"/>
  <c r="G3315" i="5"/>
  <c r="R3315" i="5" s="1"/>
  <c r="I3315" i="5"/>
  <c r="J3315" i="5"/>
  <c r="O3315" i="5" s="1"/>
  <c r="K3315" i="5"/>
  <c r="L3315" i="5"/>
  <c r="M3315" i="5"/>
  <c r="N3315" i="5"/>
  <c r="P3315" i="5"/>
  <c r="S3315" i="5"/>
  <c r="T3315" i="5"/>
  <c r="U3315" i="5" s="1"/>
  <c r="V3315" i="5"/>
  <c r="H3316" i="5"/>
  <c r="N3316" i="5"/>
  <c r="O3316" i="5"/>
  <c r="V3316" i="5"/>
  <c r="H3317" i="5"/>
  <c r="N3317" i="5"/>
  <c r="O3317" i="5"/>
  <c r="V3317" i="5"/>
  <c r="H3318" i="5"/>
  <c r="N3318" i="5"/>
  <c r="O3318" i="5"/>
  <c r="V3318" i="5"/>
  <c r="H3319" i="5"/>
  <c r="N3319" i="5"/>
  <c r="O3319" i="5"/>
  <c r="V3319" i="5"/>
  <c r="H3320" i="5"/>
  <c r="N3320" i="5"/>
  <c r="O3320" i="5"/>
  <c r="V3320" i="5"/>
  <c r="H3321" i="5"/>
  <c r="N3321" i="5"/>
  <c r="O3321" i="5"/>
  <c r="V3321" i="5"/>
  <c r="H3322" i="5"/>
  <c r="N3322" i="5"/>
  <c r="O3322" i="5"/>
  <c r="V3322" i="5"/>
  <c r="H3323" i="5"/>
  <c r="N3323" i="5"/>
  <c r="O3323" i="5"/>
  <c r="V3323" i="5"/>
  <c r="H3324" i="5"/>
  <c r="N3324" i="5"/>
  <c r="O3324" i="5"/>
  <c r="V3324" i="5"/>
  <c r="H3325" i="5"/>
  <c r="N3325" i="5"/>
  <c r="O3325" i="5"/>
  <c r="V3325" i="5"/>
  <c r="C3326" i="5"/>
  <c r="D3326" i="5"/>
  <c r="G3326" i="5"/>
  <c r="I3326" i="5"/>
  <c r="O3326" i="5" s="1"/>
  <c r="J3326" i="5"/>
  <c r="K3326" i="5"/>
  <c r="L3326" i="5"/>
  <c r="M3326" i="5"/>
  <c r="N3326" i="5"/>
  <c r="P3326" i="5"/>
  <c r="Q3326" i="5"/>
  <c r="T3326" i="5"/>
  <c r="V3326" i="5" s="1"/>
  <c r="G3327" i="5"/>
  <c r="Q3327" i="5" s="1"/>
  <c r="H3327" i="5"/>
  <c r="N3327" i="5"/>
  <c r="O3327" i="5"/>
  <c r="P3327" i="5"/>
  <c r="G3328" i="5"/>
  <c r="Q3328" i="5" s="1"/>
  <c r="H3328" i="5"/>
  <c r="N3328" i="5"/>
  <c r="O3328" i="5"/>
  <c r="P3328" i="5"/>
  <c r="V3328" i="5"/>
  <c r="G3329" i="5"/>
  <c r="R3329" i="5" s="1"/>
  <c r="H3329" i="5"/>
  <c r="N3329" i="5"/>
  <c r="O3329" i="5"/>
  <c r="P3329" i="5"/>
  <c r="V3329" i="5"/>
  <c r="H3330" i="5"/>
  <c r="N3330" i="5"/>
  <c r="O3330" i="5"/>
  <c r="V3330" i="5"/>
  <c r="H3331" i="5"/>
  <c r="N3331" i="5"/>
  <c r="O3331" i="5"/>
  <c r="V3331" i="5"/>
  <c r="H3332" i="5"/>
  <c r="N3332" i="5"/>
  <c r="O3332" i="5"/>
  <c r="V3332" i="5"/>
  <c r="H3333" i="5"/>
  <c r="N3333" i="5"/>
  <c r="O3333" i="5"/>
  <c r="V3333" i="5"/>
  <c r="H3334" i="5"/>
  <c r="N3334" i="5"/>
  <c r="O3334" i="5"/>
  <c r="V3334" i="5"/>
  <c r="H3335" i="5"/>
  <c r="N3335" i="5"/>
  <c r="O3335" i="5"/>
  <c r="V3335" i="5"/>
  <c r="H3336" i="5"/>
  <c r="N3336" i="5"/>
  <c r="O3336" i="5"/>
  <c r="V3336" i="5"/>
  <c r="C3337" i="5"/>
  <c r="D3337" i="5"/>
  <c r="G3337" i="5"/>
  <c r="R3337" i="5" s="1"/>
  <c r="I3337" i="5"/>
  <c r="J3337" i="5"/>
  <c r="K3337" i="5"/>
  <c r="L3337" i="5"/>
  <c r="M3337" i="5"/>
  <c r="N3337" i="5"/>
  <c r="Q3337" i="5"/>
  <c r="T3337" i="5"/>
  <c r="V3338" i="5" s="1"/>
  <c r="V3337" i="5"/>
  <c r="H3338" i="5"/>
  <c r="N3338" i="5"/>
  <c r="O3338" i="5"/>
  <c r="H3339" i="5"/>
  <c r="N3339" i="5"/>
  <c r="O3339" i="5"/>
  <c r="V3339" i="5"/>
  <c r="H3340" i="5"/>
  <c r="N3340" i="5"/>
  <c r="O3340" i="5"/>
  <c r="V3340" i="5"/>
  <c r="H3341" i="5"/>
  <c r="N3341" i="5"/>
  <c r="O3341" i="5"/>
  <c r="V3341" i="5"/>
  <c r="H3342" i="5"/>
  <c r="N3342" i="5"/>
  <c r="O3342" i="5"/>
  <c r="V3342" i="5"/>
  <c r="H3343" i="5"/>
  <c r="N3343" i="5"/>
  <c r="O3343" i="5"/>
  <c r="V3343" i="5"/>
  <c r="H3344" i="5"/>
  <c r="N3344" i="5"/>
  <c r="O3344" i="5"/>
  <c r="V3344" i="5"/>
  <c r="H3345" i="5"/>
  <c r="N3345" i="5"/>
  <c r="O3345" i="5"/>
  <c r="V3345" i="5"/>
  <c r="H3346" i="5"/>
  <c r="N3346" i="5"/>
  <c r="O3346" i="5"/>
  <c r="V3346" i="5"/>
  <c r="H3347" i="5"/>
  <c r="N3347" i="5"/>
  <c r="O3347" i="5"/>
  <c r="V3347" i="5"/>
  <c r="C3348" i="5"/>
  <c r="D3348" i="5"/>
  <c r="G3348" i="5"/>
  <c r="A3348" i="5" s="1"/>
  <c r="I3348" i="5"/>
  <c r="O3348" i="5" s="1"/>
  <c r="J3348" i="5"/>
  <c r="K3348" i="5"/>
  <c r="L3348" i="5"/>
  <c r="M3348" i="5"/>
  <c r="N3348" i="5"/>
  <c r="P3348" i="5"/>
  <c r="Q3348" i="5"/>
  <c r="R3348" i="5"/>
  <c r="S3348" i="5"/>
  <c r="T3348" i="5"/>
  <c r="U3348" i="5"/>
  <c r="V3348" i="5"/>
  <c r="G3349" i="5"/>
  <c r="R3349" i="5" s="1"/>
  <c r="H3349" i="5"/>
  <c r="N3349" i="5"/>
  <c r="O3349" i="5"/>
  <c r="P3349" i="5"/>
  <c r="S3349" i="5"/>
  <c r="V3349" i="5"/>
  <c r="H3350" i="5"/>
  <c r="N3350" i="5"/>
  <c r="O3350" i="5"/>
  <c r="V3350" i="5"/>
  <c r="H3351" i="5"/>
  <c r="N3351" i="5"/>
  <c r="O3351" i="5"/>
  <c r="V3351" i="5"/>
  <c r="H3352" i="5"/>
  <c r="N3352" i="5"/>
  <c r="O3352" i="5"/>
  <c r="V3352" i="5"/>
  <c r="H3353" i="5"/>
  <c r="N3353" i="5"/>
  <c r="O3353" i="5"/>
  <c r="V3353" i="5"/>
  <c r="H3354" i="5"/>
  <c r="N3354" i="5"/>
  <c r="O3354" i="5"/>
  <c r="V3354" i="5"/>
  <c r="H3355" i="5"/>
  <c r="N3355" i="5"/>
  <c r="O3355" i="5"/>
  <c r="V3355" i="5"/>
  <c r="H3356" i="5"/>
  <c r="N3356" i="5"/>
  <c r="O3356" i="5"/>
  <c r="V3356" i="5"/>
  <c r="H3357" i="5"/>
  <c r="N3357" i="5"/>
  <c r="O3357" i="5"/>
  <c r="V3357" i="5"/>
  <c r="H3358" i="5"/>
  <c r="N3358" i="5"/>
  <c r="O3358" i="5"/>
  <c r="V3358" i="5"/>
  <c r="C3359" i="5"/>
  <c r="D3359" i="5"/>
  <c r="G3359" i="5"/>
  <c r="I3359" i="5"/>
  <c r="J3359" i="5"/>
  <c r="K3359" i="5"/>
  <c r="L3359" i="5"/>
  <c r="M3359" i="5"/>
  <c r="N3359" i="5"/>
  <c r="O3359" i="5"/>
  <c r="P3359" i="5"/>
  <c r="R3359" i="5"/>
  <c r="S3359" i="5"/>
  <c r="T3359" i="5"/>
  <c r="U3359" i="5" s="1"/>
  <c r="G3360" i="5"/>
  <c r="Q3360" i="5" s="1"/>
  <c r="H3360" i="5"/>
  <c r="N3360" i="5"/>
  <c r="O3360" i="5"/>
  <c r="P3360" i="5"/>
  <c r="S3360" i="5"/>
  <c r="G3361" i="5"/>
  <c r="R3361" i="5" s="1"/>
  <c r="H3361" i="5"/>
  <c r="N3361" i="5"/>
  <c r="O3361" i="5"/>
  <c r="P3361" i="5"/>
  <c r="S3361" i="5"/>
  <c r="V3361" i="5"/>
  <c r="H3362" i="5"/>
  <c r="N3362" i="5"/>
  <c r="O3362" i="5"/>
  <c r="V3362" i="5"/>
  <c r="H3363" i="5"/>
  <c r="N3363" i="5"/>
  <c r="O3363" i="5"/>
  <c r="V3363" i="5"/>
  <c r="H3364" i="5"/>
  <c r="N3364" i="5"/>
  <c r="O3364" i="5"/>
  <c r="V3364" i="5"/>
  <c r="H3365" i="5"/>
  <c r="N3365" i="5"/>
  <c r="O3365" i="5"/>
  <c r="V3365" i="5"/>
  <c r="H3366" i="5"/>
  <c r="N3366" i="5"/>
  <c r="O3366" i="5"/>
  <c r="V3366" i="5"/>
  <c r="H3367" i="5"/>
  <c r="N3367" i="5"/>
  <c r="O3367" i="5"/>
  <c r="V3367" i="5"/>
  <c r="H3368" i="5"/>
  <c r="N3368" i="5"/>
  <c r="O3368" i="5"/>
  <c r="V3368" i="5"/>
  <c r="H3369" i="5"/>
  <c r="N3369" i="5"/>
  <c r="O3369" i="5"/>
  <c r="V3369" i="5"/>
  <c r="C3370" i="5"/>
  <c r="D3370" i="5"/>
  <c r="G3370" i="5"/>
  <c r="Q3370" i="5" s="1"/>
  <c r="I3370" i="5"/>
  <c r="O3370" i="5" s="1"/>
  <c r="J3370" i="5"/>
  <c r="K3370" i="5"/>
  <c r="L3370" i="5"/>
  <c r="M3370" i="5"/>
  <c r="N3370" i="5"/>
  <c r="P3370" i="5"/>
  <c r="S3370" i="5"/>
  <c r="T3370" i="5"/>
  <c r="V3370" i="5" s="1"/>
  <c r="U3370" i="5"/>
  <c r="H3371" i="5"/>
  <c r="N3371" i="5"/>
  <c r="O3371" i="5"/>
  <c r="V3371" i="5"/>
  <c r="H3372" i="5"/>
  <c r="N3372" i="5"/>
  <c r="O3372" i="5"/>
  <c r="V3372" i="5"/>
  <c r="H3373" i="5"/>
  <c r="N3373" i="5"/>
  <c r="O3373" i="5"/>
  <c r="V3373" i="5"/>
  <c r="H3374" i="5"/>
  <c r="N3374" i="5"/>
  <c r="O3374" i="5"/>
  <c r="V3374" i="5"/>
  <c r="H3375" i="5"/>
  <c r="N3375" i="5"/>
  <c r="O3375" i="5"/>
  <c r="V3375" i="5"/>
  <c r="H3376" i="5"/>
  <c r="N3376" i="5"/>
  <c r="O3376" i="5"/>
  <c r="V3376" i="5"/>
  <c r="H3377" i="5"/>
  <c r="N3377" i="5"/>
  <c r="O3377" i="5"/>
  <c r="V3377" i="5"/>
  <c r="H3378" i="5"/>
  <c r="N3378" i="5"/>
  <c r="O3378" i="5"/>
  <c r="V3378" i="5"/>
  <c r="H3379" i="5"/>
  <c r="N3379" i="5"/>
  <c r="O3379" i="5"/>
  <c r="V3379" i="5"/>
  <c r="H3380" i="5"/>
  <c r="N3380" i="5"/>
  <c r="O3380" i="5"/>
  <c r="V3380" i="5"/>
  <c r="C3381" i="5"/>
  <c r="D3381" i="5"/>
  <c r="G3381" i="5"/>
  <c r="I3381" i="5"/>
  <c r="J3381" i="5"/>
  <c r="K3381" i="5"/>
  <c r="L3381" i="5"/>
  <c r="M3381" i="5"/>
  <c r="N3381" i="5"/>
  <c r="P3381" i="5"/>
  <c r="Q3381" i="5"/>
  <c r="R3381" i="5"/>
  <c r="T3381" i="5"/>
  <c r="V3382" i="5" s="1"/>
  <c r="U3381" i="5"/>
  <c r="V3381" i="5"/>
  <c r="H3382" i="5"/>
  <c r="N3382" i="5"/>
  <c r="O3382" i="5"/>
  <c r="H3383" i="5"/>
  <c r="N3383" i="5"/>
  <c r="O3383" i="5"/>
  <c r="V3383" i="5"/>
  <c r="H3384" i="5"/>
  <c r="N3384" i="5"/>
  <c r="O3384" i="5"/>
  <c r="V3384" i="5"/>
  <c r="H3385" i="5"/>
  <c r="N3385" i="5"/>
  <c r="O3385" i="5"/>
  <c r="V3385" i="5"/>
  <c r="H3386" i="5"/>
  <c r="N3386" i="5"/>
  <c r="O3386" i="5"/>
  <c r="V3386" i="5"/>
  <c r="H3387" i="5"/>
  <c r="N3387" i="5"/>
  <c r="O3387" i="5"/>
  <c r="V3387" i="5"/>
  <c r="H3388" i="5"/>
  <c r="N3388" i="5"/>
  <c r="O3388" i="5"/>
  <c r="V3388" i="5"/>
  <c r="H3389" i="5"/>
  <c r="N3389" i="5"/>
  <c r="O3389" i="5"/>
  <c r="V3389" i="5"/>
  <c r="H3390" i="5"/>
  <c r="N3390" i="5"/>
  <c r="O3390" i="5"/>
  <c r="V3390" i="5"/>
  <c r="H3391" i="5"/>
  <c r="N3391" i="5"/>
  <c r="O3391" i="5"/>
  <c r="V3391" i="5"/>
  <c r="C3392" i="5"/>
  <c r="D3392" i="5"/>
  <c r="G3392" i="5"/>
  <c r="A3392" i="5" s="1"/>
  <c r="I3392" i="5"/>
  <c r="J3392" i="5"/>
  <c r="O3392" i="5" s="1"/>
  <c r="K3392" i="5"/>
  <c r="L3392" i="5"/>
  <c r="M3392" i="5"/>
  <c r="N3392" i="5"/>
  <c r="P3392" i="5"/>
  <c r="Q3392" i="5"/>
  <c r="R3392" i="5"/>
  <c r="S3392" i="5"/>
  <c r="T3392" i="5"/>
  <c r="U3392" i="5"/>
  <c r="V3392" i="5"/>
  <c r="G3393" i="5"/>
  <c r="S3393" i="5" s="1"/>
  <c r="H3393" i="5"/>
  <c r="N3393" i="5"/>
  <c r="O3393" i="5"/>
  <c r="P3393" i="5"/>
  <c r="R3393" i="5"/>
  <c r="V3393" i="5"/>
  <c r="H3394" i="5"/>
  <c r="N3394" i="5"/>
  <c r="O3394" i="5"/>
  <c r="V3394" i="5"/>
  <c r="H3395" i="5"/>
  <c r="N3395" i="5"/>
  <c r="O3395" i="5"/>
  <c r="V3395" i="5"/>
  <c r="H3396" i="5"/>
  <c r="N3396" i="5"/>
  <c r="O3396" i="5"/>
  <c r="V3396" i="5"/>
  <c r="H3397" i="5"/>
  <c r="N3397" i="5"/>
  <c r="O3397" i="5"/>
  <c r="V3397" i="5"/>
  <c r="H3398" i="5"/>
  <c r="N3398" i="5"/>
  <c r="O3398" i="5"/>
  <c r="V3398" i="5"/>
  <c r="H3399" i="5"/>
  <c r="N3399" i="5"/>
  <c r="O3399" i="5"/>
  <c r="V3399" i="5"/>
  <c r="H3400" i="5"/>
  <c r="N3400" i="5"/>
  <c r="O3400" i="5"/>
  <c r="V3400" i="5"/>
  <c r="H3401" i="5"/>
  <c r="N3401" i="5"/>
  <c r="O3401" i="5"/>
  <c r="V3401" i="5"/>
  <c r="H3402" i="5"/>
  <c r="N3402" i="5"/>
  <c r="O3402" i="5"/>
  <c r="V3402" i="5"/>
  <c r="C3403" i="5"/>
  <c r="D3403" i="5"/>
  <c r="G3403" i="5"/>
  <c r="R3403" i="5" s="1"/>
  <c r="I3403" i="5"/>
  <c r="J3403" i="5"/>
  <c r="O3403" i="5" s="1"/>
  <c r="K3403" i="5"/>
  <c r="L3403" i="5"/>
  <c r="M3403" i="5"/>
  <c r="N3403" i="5"/>
  <c r="P3403" i="5"/>
  <c r="T3403" i="5"/>
  <c r="U3403" i="5" s="1"/>
  <c r="V3403" i="5"/>
  <c r="H3404" i="5"/>
  <c r="N3404" i="5"/>
  <c r="O3404" i="5"/>
  <c r="V3404" i="5"/>
  <c r="H3405" i="5"/>
  <c r="N3405" i="5"/>
  <c r="O3405" i="5"/>
  <c r="V3405" i="5"/>
  <c r="H3406" i="5"/>
  <c r="N3406" i="5"/>
  <c r="O3406" i="5"/>
  <c r="V3406" i="5"/>
  <c r="H3407" i="5"/>
  <c r="N3407" i="5"/>
  <c r="O3407" i="5"/>
  <c r="V3407" i="5"/>
  <c r="H3408" i="5"/>
  <c r="N3408" i="5"/>
  <c r="O3408" i="5"/>
  <c r="V3408" i="5"/>
  <c r="H3409" i="5"/>
  <c r="N3409" i="5"/>
  <c r="O3409" i="5"/>
  <c r="V3409" i="5"/>
  <c r="H3410" i="5"/>
  <c r="N3410" i="5"/>
  <c r="O3410" i="5"/>
  <c r="V3410" i="5"/>
  <c r="H3411" i="5"/>
  <c r="N3411" i="5"/>
  <c r="O3411" i="5"/>
  <c r="V3411" i="5"/>
  <c r="H3412" i="5"/>
  <c r="N3412" i="5"/>
  <c r="O3412" i="5"/>
  <c r="V3412" i="5"/>
  <c r="H3413" i="5"/>
  <c r="N3413" i="5"/>
  <c r="O3413" i="5"/>
  <c r="V3413" i="5"/>
  <c r="C3414" i="5"/>
  <c r="D3414" i="5"/>
  <c r="G3414" i="5"/>
  <c r="S3414" i="5" s="1"/>
  <c r="I3414" i="5"/>
  <c r="J3414" i="5"/>
  <c r="K3414" i="5"/>
  <c r="L3414" i="5"/>
  <c r="M3414" i="5"/>
  <c r="N3414" i="5"/>
  <c r="O3414" i="5"/>
  <c r="P3414" i="5"/>
  <c r="Q3414" i="5"/>
  <c r="T3414" i="5"/>
  <c r="V3414" i="5" s="1"/>
  <c r="G3415" i="5"/>
  <c r="Q3415" i="5" s="1"/>
  <c r="H3415" i="5"/>
  <c r="N3415" i="5"/>
  <c r="O3415" i="5"/>
  <c r="P3415" i="5"/>
  <c r="R3415" i="5"/>
  <c r="G3416" i="5"/>
  <c r="Q3416" i="5" s="1"/>
  <c r="H3416" i="5"/>
  <c r="N3416" i="5"/>
  <c r="O3416" i="5"/>
  <c r="P3416" i="5"/>
  <c r="S3416" i="5"/>
  <c r="V3416" i="5"/>
  <c r="G3417" i="5"/>
  <c r="R3417" i="5" s="1"/>
  <c r="H3417" i="5"/>
  <c r="N3417" i="5"/>
  <c r="O3417" i="5"/>
  <c r="P3417" i="5"/>
  <c r="S3417" i="5"/>
  <c r="V3417" i="5"/>
  <c r="H3418" i="5"/>
  <c r="N3418" i="5"/>
  <c r="O3418" i="5"/>
  <c r="V3418" i="5"/>
  <c r="H3419" i="5"/>
  <c r="N3419" i="5"/>
  <c r="O3419" i="5"/>
  <c r="V3419" i="5"/>
  <c r="H3420" i="5"/>
  <c r="N3420" i="5"/>
  <c r="O3420" i="5"/>
  <c r="V3420" i="5"/>
  <c r="H3421" i="5"/>
  <c r="N3421" i="5"/>
  <c r="O3421" i="5"/>
  <c r="V3421" i="5"/>
  <c r="H3422" i="5"/>
  <c r="N3422" i="5"/>
  <c r="O3422" i="5"/>
  <c r="V3422" i="5"/>
  <c r="H3423" i="5"/>
  <c r="N3423" i="5"/>
  <c r="O3423" i="5"/>
  <c r="V3423" i="5"/>
  <c r="H3424" i="5"/>
  <c r="N3424" i="5"/>
  <c r="O3424" i="5"/>
  <c r="V3424" i="5"/>
  <c r="C3425" i="5"/>
  <c r="D3425" i="5"/>
  <c r="G3425" i="5"/>
  <c r="R3425" i="5" s="1"/>
  <c r="I3425" i="5"/>
  <c r="J3425" i="5"/>
  <c r="K3425" i="5"/>
  <c r="L3425" i="5"/>
  <c r="M3425" i="5"/>
  <c r="N3425" i="5"/>
  <c r="Q3425" i="5"/>
  <c r="T3425" i="5"/>
  <c r="V3426" i="5" s="1"/>
  <c r="H3426" i="5"/>
  <c r="N3426" i="5"/>
  <c r="O3426" i="5"/>
  <c r="H3427" i="5"/>
  <c r="N3427" i="5"/>
  <c r="O3427" i="5"/>
  <c r="V3427" i="5"/>
  <c r="H3428" i="5"/>
  <c r="N3428" i="5"/>
  <c r="O3428" i="5"/>
  <c r="V3428" i="5"/>
  <c r="H3429" i="5"/>
  <c r="N3429" i="5"/>
  <c r="O3429" i="5"/>
  <c r="V3429" i="5"/>
  <c r="H3430" i="5"/>
  <c r="N3430" i="5"/>
  <c r="O3430" i="5"/>
  <c r="V3430" i="5"/>
  <c r="H3431" i="5"/>
  <c r="N3431" i="5"/>
  <c r="O3431" i="5"/>
  <c r="V3431" i="5"/>
  <c r="H3432" i="5"/>
  <c r="N3432" i="5"/>
  <c r="O3432" i="5"/>
  <c r="V3432" i="5"/>
  <c r="H3433" i="5"/>
  <c r="N3433" i="5"/>
  <c r="O3433" i="5"/>
  <c r="V3433" i="5"/>
  <c r="H3434" i="5"/>
  <c r="N3434" i="5"/>
  <c r="O3434" i="5"/>
  <c r="V3434" i="5"/>
  <c r="H3435" i="5"/>
  <c r="N3435" i="5"/>
  <c r="O3435" i="5"/>
  <c r="V3435" i="5"/>
  <c r="C3436" i="5"/>
  <c r="D3436" i="5"/>
  <c r="G3436" i="5"/>
  <c r="A3436" i="5" s="1"/>
  <c r="I3436" i="5"/>
  <c r="J3436" i="5"/>
  <c r="K3436" i="5"/>
  <c r="L3436" i="5"/>
  <c r="M3436" i="5"/>
  <c r="N3436" i="5"/>
  <c r="O3436" i="5"/>
  <c r="P3436" i="5"/>
  <c r="Q3436" i="5"/>
  <c r="R3436" i="5"/>
  <c r="S3436" i="5"/>
  <c r="T3436" i="5"/>
  <c r="U3436" i="5"/>
  <c r="V3436" i="5"/>
  <c r="G3437" i="5"/>
  <c r="R3437" i="5" s="1"/>
  <c r="H3437" i="5"/>
  <c r="N3437" i="5"/>
  <c r="O3437" i="5"/>
  <c r="P3437" i="5"/>
  <c r="V3437" i="5"/>
  <c r="H3438" i="5"/>
  <c r="N3438" i="5"/>
  <c r="O3438" i="5"/>
  <c r="V3438" i="5"/>
  <c r="H3439" i="5"/>
  <c r="N3439" i="5"/>
  <c r="O3439" i="5"/>
  <c r="V3439" i="5"/>
  <c r="H3440" i="5"/>
  <c r="N3440" i="5"/>
  <c r="O3440" i="5"/>
  <c r="V3440" i="5"/>
  <c r="H3441" i="5"/>
  <c r="N3441" i="5"/>
  <c r="O3441" i="5"/>
  <c r="V3441" i="5"/>
  <c r="H3442" i="5"/>
  <c r="N3442" i="5"/>
  <c r="O3442" i="5"/>
  <c r="V3442" i="5"/>
  <c r="H3443" i="5"/>
  <c r="N3443" i="5"/>
  <c r="O3443" i="5"/>
  <c r="V3443" i="5"/>
  <c r="H3444" i="5"/>
  <c r="N3444" i="5"/>
  <c r="O3444" i="5"/>
  <c r="V3444" i="5"/>
  <c r="H3445" i="5"/>
  <c r="N3445" i="5"/>
  <c r="O3445" i="5"/>
  <c r="V3445" i="5"/>
  <c r="H3446" i="5"/>
  <c r="N3446" i="5"/>
  <c r="O3446" i="5"/>
  <c r="V3446" i="5"/>
  <c r="C3447" i="5"/>
  <c r="D3447" i="5"/>
  <c r="G3447" i="5"/>
  <c r="I3447" i="5"/>
  <c r="J3447" i="5"/>
  <c r="K3447" i="5"/>
  <c r="L3447" i="5"/>
  <c r="M3447" i="5"/>
  <c r="N3447" i="5"/>
  <c r="O3447" i="5"/>
  <c r="P3447" i="5"/>
  <c r="R3447" i="5"/>
  <c r="S3447" i="5"/>
  <c r="T3447" i="5"/>
  <c r="U3447" i="5" s="1"/>
  <c r="G3448" i="5"/>
  <c r="Q3448" i="5" s="1"/>
  <c r="H3448" i="5"/>
  <c r="N3448" i="5"/>
  <c r="O3448" i="5"/>
  <c r="P3448" i="5"/>
  <c r="G3449" i="5"/>
  <c r="R3449" i="5" s="1"/>
  <c r="H3449" i="5"/>
  <c r="N3449" i="5"/>
  <c r="O3449" i="5"/>
  <c r="P3449" i="5"/>
  <c r="V3449" i="5"/>
  <c r="H3450" i="5"/>
  <c r="N3450" i="5"/>
  <c r="O3450" i="5"/>
  <c r="V3450" i="5"/>
  <c r="H3451" i="5"/>
  <c r="N3451" i="5"/>
  <c r="O3451" i="5"/>
  <c r="V3451" i="5"/>
  <c r="H3452" i="5"/>
  <c r="N3452" i="5"/>
  <c r="O3452" i="5"/>
  <c r="V3452" i="5"/>
  <c r="H3453" i="5"/>
  <c r="N3453" i="5"/>
  <c r="O3453" i="5"/>
  <c r="V3453" i="5"/>
  <c r="H3454" i="5"/>
  <c r="N3454" i="5"/>
  <c r="O3454" i="5"/>
  <c r="V3454" i="5"/>
  <c r="H3455" i="5"/>
  <c r="N3455" i="5"/>
  <c r="O3455" i="5"/>
  <c r="V3455" i="5"/>
  <c r="H3456" i="5"/>
  <c r="N3456" i="5"/>
  <c r="O3456" i="5"/>
  <c r="V3456" i="5"/>
  <c r="H3457" i="5"/>
  <c r="N3457" i="5"/>
  <c r="O3457" i="5"/>
  <c r="V3457" i="5"/>
  <c r="C3458" i="5"/>
  <c r="D3458" i="5"/>
  <c r="G3458" i="5"/>
  <c r="Q3458" i="5" s="1"/>
  <c r="N3458" i="5"/>
  <c r="S3458" i="5"/>
  <c r="T3458" i="5"/>
  <c r="U3458" i="5"/>
  <c r="V3458" i="5"/>
  <c r="C3459" i="5"/>
  <c r="D3459" i="5"/>
  <c r="G3459" i="5"/>
  <c r="R3459" i="5" s="1"/>
  <c r="I3459" i="5"/>
  <c r="J3459" i="5"/>
  <c r="K3459" i="5"/>
  <c r="L3459" i="5"/>
  <c r="M3459" i="5"/>
  <c r="N3459" i="5"/>
  <c r="Q3459" i="5"/>
  <c r="T3459" i="5"/>
  <c r="V3460" i="5" s="1"/>
  <c r="H3460" i="5"/>
  <c r="N3460" i="5"/>
  <c r="O3460" i="5"/>
  <c r="H3461" i="5"/>
  <c r="N3461" i="5"/>
  <c r="O3461" i="5"/>
  <c r="V3461" i="5"/>
  <c r="H3462" i="5"/>
  <c r="N3462" i="5"/>
  <c r="O3462" i="5"/>
  <c r="V3462" i="5"/>
  <c r="H3463" i="5"/>
  <c r="N3463" i="5"/>
  <c r="O3463" i="5"/>
  <c r="V3463" i="5"/>
  <c r="H3464" i="5"/>
  <c r="N3464" i="5"/>
  <c r="O3464" i="5"/>
  <c r="V3464" i="5"/>
  <c r="H3465" i="5"/>
  <c r="N3465" i="5"/>
  <c r="O3465" i="5"/>
  <c r="V3465" i="5"/>
  <c r="H3466" i="5"/>
  <c r="N3466" i="5"/>
  <c r="O3466" i="5"/>
  <c r="V3466" i="5"/>
  <c r="H3467" i="5"/>
  <c r="N3467" i="5"/>
  <c r="O3467" i="5"/>
  <c r="V3467" i="5"/>
  <c r="H3468" i="5"/>
  <c r="N3468" i="5"/>
  <c r="O3468" i="5"/>
  <c r="V3468" i="5"/>
  <c r="H3469" i="5"/>
  <c r="N3469" i="5"/>
  <c r="O3469" i="5"/>
  <c r="V3469" i="5"/>
  <c r="C3470" i="5"/>
  <c r="D3470" i="5"/>
  <c r="G3470" i="5"/>
  <c r="A3470" i="5" s="1"/>
  <c r="I3470" i="5"/>
  <c r="J3470" i="5"/>
  <c r="K3470" i="5"/>
  <c r="L3470" i="5"/>
  <c r="M3470" i="5"/>
  <c r="N3470" i="5"/>
  <c r="O3470" i="5"/>
  <c r="P3470" i="5"/>
  <c r="Q3470" i="5"/>
  <c r="R3470" i="5"/>
  <c r="S3470" i="5"/>
  <c r="T3470" i="5"/>
  <c r="U3470" i="5"/>
  <c r="V3470" i="5"/>
  <c r="G3471" i="5"/>
  <c r="R3471" i="5" s="1"/>
  <c r="H3471" i="5"/>
  <c r="N3471" i="5"/>
  <c r="O3471" i="5"/>
  <c r="P3471" i="5"/>
  <c r="V3471" i="5"/>
  <c r="H3472" i="5"/>
  <c r="N3472" i="5"/>
  <c r="O3472" i="5"/>
  <c r="V3472" i="5"/>
  <c r="H3473" i="5"/>
  <c r="N3473" i="5"/>
  <c r="O3473" i="5"/>
  <c r="V3473" i="5"/>
  <c r="H3474" i="5"/>
  <c r="N3474" i="5"/>
  <c r="O3474" i="5"/>
  <c r="V3474" i="5"/>
  <c r="H3475" i="5"/>
  <c r="N3475" i="5"/>
  <c r="O3475" i="5"/>
  <c r="V3475" i="5"/>
  <c r="H3476" i="5"/>
  <c r="N3476" i="5"/>
  <c r="O3476" i="5"/>
  <c r="V3476" i="5"/>
  <c r="H3477" i="5"/>
  <c r="N3477" i="5"/>
  <c r="O3477" i="5"/>
  <c r="V3477" i="5"/>
  <c r="H3478" i="5"/>
  <c r="N3478" i="5"/>
  <c r="O3478" i="5"/>
  <c r="V3478" i="5"/>
  <c r="H3479" i="5"/>
  <c r="N3479" i="5"/>
  <c r="O3479" i="5"/>
  <c r="V3479" i="5"/>
  <c r="H3480" i="5"/>
  <c r="N3480" i="5"/>
  <c r="O3480" i="5"/>
  <c r="V3480" i="5"/>
  <c r="C3481" i="5"/>
  <c r="D3481" i="5"/>
  <c r="G3481" i="5"/>
  <c r="I3481" i="5"/>
  <c r="J3481" i="5"/>
  <c r="K3481" i="5"/>
  <c r="L3481" i="5"/>
  <c r="M3481" i="5"/>
  <c r="N3481" i="5"/>
  <c r="O3481" i="5"/>
  <c r="P3481" i="5"/>
  <c r="R3481" i="5"/>
  <c r="T3481" i="5"/>
  <c r="U3481" i="5" s="1"/>
  <c r="G3482" i="5"/>
  <c r="Q3482" i="5" s="1"/>
  <c r="H3482" i="5"/>
  <c r="N3482" i="5"/>
  <c r="O3482" i="5"/>
  <c r="P3482" i="5"/>
  <c r="G3483" i="5"/>
  <c r="R3483" i="5" s="1"/>
  <c r="H3483" i="5"/>
  <c r="N3483" i="5"/>
  <c r="O3483" i="5"/>
  <c r="P3483" i="5"/>
  <c r="V3483" i="5"/>
  <c r="H3484" i="5"/>
  <c r="N3484" i="5"/>
  <c r="O3484" i="5"/>
  <c r="V3484" i="5"/>
  <c r="H3485" i="5"/>
  <c r="N3485" i="5"/>
  <c r="O3485" i="5"/>
  <c r="V3485" i="5"/>
  <c r="H3486" i="5"/>
  <c r="N3486" i="5"/>
  <c r="O3486" i="5"/>
  <c r="V3486" i="5"/>
  <c r="H3487" i="5"/>
  <c r="N3487" i="5"/>
  <c r="O3487" i="5"/>
  <c r="V3487" i="5"/>
  <c r="H3488" i="5"/>
  <c r="N3488" i="5"/>
  <c r="O3488" i="5"/>
  <c r="V3488" i="5"/>
  <c r="H3489" i="5"/>
  <c r="N3489" i="5"/>
  <c r="O3489" i="5"/>
  <c r="V3489" i="5"/>
  <c r="H3490" i="5"/>
  <c r="N3490" i="5"/>
  <c r="O3490" i="5"/>
  <c r="V3490" i="5"/>
  <c r="H3491" i="5"/>
  <c r="N3491" i="5"/>
  <c r="O3491" i="5"/>
  <c r="V3491" i="5"/>
  <c r="C3492" i="5"/>
  <c r="D3492" i="5"/>
  <c r="G3492" i="5"/>
  <c r="Q3492" i="5" s="1"/>
  <c r="I3492" i="5"/>
  <c r="J3492" i="5"/>
  <c r="K3492" i="5"/>
  <c r="L3492" i="5"/>
  <c r="O3492" i="5" s="1"/>
  <c r="M3492" i="5"/>
  <c r="N3492" i="5"/>
  <c r="P3492" i="5"/>
  <c r="T3492" i="5"/>
  <c r="V3492" i="5" s="1"/>
  <c r="U3492" i="5"/>
  <c r="H3493" i="5"/>
  <c r="N3493" i="5"/>
  <c r="O3493" i="5"/>
  <c r="V3493" i="5"/>
  <c r="H3494" i="5"/>
  <c r="N3494" i="5"/>
  <c r="O3494" i="5"/>
  <c r="V3494" i="5"/>
  <c r="H3495" i="5"/>
  <c r="N3495" i="5"/>
  <c r="O3495" i="5"/>
  <c r="V3495" i="5"/>
  <c r="H3496" i="5"/>
  <c r="N3496" i="5"/>
  <c r="O3496" i="5"/>
  <c r="V3496" i="5"/>
  <c r="H3497" i="5"/>
  <c r="N3497" i="5"/>
  <c r="O3497" i="5"/>
  <c r="V3497" i="5"/>
  <c r="H3498" i="5"/>
  <c r="N3498" i="5"/>
  <c r="O3498" i="5"/>
  <c r="V3498" i="5"/>
  <c r="H3499" i="5"/>
  <c r="N3499" i="5"/>
  <c r="O3499" i="5"/>
  <c r="V3499" i="5"/>
  <c r="H3500" i="5"/>
  <c r="N3500" i="5"/>
  <c r="O3500" i="5"/>
  <c r="V3500" i="5"/>
  <c r="H3501" i="5"/>
  <c r="N3501" i="5"/>
  <c r="O3501" i="5"/>
  <c r="V3501" i="5"/>
  <c r="H3502" i="5"/>
  <c r="N3502" i="5"/>
  <c r="O3502" i="5"/>
  <c r="V3502" i="5"/>
  <c r="C3503" i="5"/>
  <c r="D3503" i="5"/>
  <c r="G3503" i="5"/>
  <c r="I3503" i="5"/>
  <c r="J3503" i="5"/>
  <c r="K3503" i="5"/>
  <c r="L3503" i="5"/>
  <c r="M3503" i="5"/>
  <c r="N3503" i="5"/>
  <c r="P3503" i="5"/>
  <c r="Q3503" i="5"/>
  <c r="R3503" i="5"/>
  <c r="T3503" i="5"/>
  <c r="V3504" i="5" s="1"/>
  <c r="U3503" i="5"/>
  <c r="H3504" i="5"/>
  <c r="N3504" i="5"/>
  <c r="O3504" i="5"/>
  <c r="H3505" i="5"/>
  <c r="N3505" i="5"/>
  <c r="O3505" i="5"/>
  <c r="V3505" i="5"/>
  <c r="H3506" i="5"/>
  <c r="N3506" i="5"/>
  <c r="O3506" i="5"/>
  <c r="V3506" i="5"/>
  <c r="H3507" i="5"/>
  <c r="N3507" i="5"/>
  <c r="O3507" i="5"/>
  <c r="V3507" i="5"/>
  <c r="H3508" i="5"/>
  <c r="N3508" i="5"/>
  <c r="O3508" i="5"/>
  <c r="V3508" i="5"/>
  <c r="H3509" i="5"/>
  <c r="N3509" i="5"/>
  <c r="O3509" i="5"/>
  <c r="V3509" i="5"/>
  <c r="H3510" i="5"/>
  <c r="N3510" i="5"/>
  <c r="O3510" i="5"/>
  <c r="V3510" i="5"/>
  <c r="H3511" i="5"/>
  <c r="N3511" i="5"/>
  <c r="O3511" i="5"/>
  <c r="V3511" i="5"/>
  <c r="H3512" i="5"/>
  <c r="N3512" i="5"/>
  <c r="O3512" i="5"/>
  <c r="V3512" i="5"/>
  <c r="H3513" i="5"/>
  <c r="N3513" i="5"/>
  <c r="O3513" i="5"/>
  <c r="V3513" i="5"/>
  <c r="C3514" i="5"/>
  <c r="D3514" i="5"/>
  <c r="G3514" i="5"/>
  <c r="A3514" i="5" s="1"/>
  <c r="I3514" i="5"/>
  <c r="J3514" i="5"/>
  <c r="O3514" i="5" s="1"/>
  <c r="K3514" i="5"/>
  <c r="L3514" i="5"/>
  <c r="M3514" i="5"/>
  <c r="N3514" i="5"/>
  <c r="P3514" i="5"/>
  <c r="Q3514" i="5"/>
  <c r="R3514" i="5"/>
  <c r="S3514" i="5"/>
  <c r="T3514" i="5"/>
  <c r="U3514" i="5"/>
  <c r="V3514" i="5"/>
  <c r="G3515" i="5"/>
  <c r="H3515" i="5"/>
  <c r="N3515" i="5"/>
  <c r="O3515" i="5"/>
  <c r="P3515" i="5"/>
  <c r="R3515" i="5"/>
  <c r="V3515" i="5"/>
  <c r="H3516" i="5"/>
  <c r="N3516" i="5"/>
  <c r="O3516" i="5"/>
  <c r="V3516" i="5"/>
  <c r="H3517" i="5"/>
  <c r="N3517" i="5"/>
  <c r="O3517" i="5"/>
  <c r="V3517" i="5"/>
  <c r="H3518" i="5"/>
  <c r="N3518" i="5"/>
  <c r="O3518" i="5"/>
  <c r="V3518" i="5"/>
  <c r="H3519" i="5"/>
  <c r="N3519" i="5"/>
  <c r="O3519" i="5"/>
  <c r="V3519" i="5"/>
  <c r="H3520" i="5"/>
  <c r="N3520" i="5"/>
  <c r="O3520" i="5"/>
  <c r="V3520" i="5"/>
  <c r="H3521" i="5"/>
  <c r="N3521" i="5"/>
  <c r="O3521" i="5"/>
  <c r="V3521" i="5"/>
  <c r="H3522" i="5"/>
  <c r="N3522" i="5"/>
  <c r="O3522" i="5"/>
  <c r="V3522" i="5"/>
  <c r="H3523" i="5"/>
  <c r="N3523" i="5"/>
  <c r="O3523" i="5"/>
  <c r="V3523" i="5"/>
  <c r="H3524" i="5"/>
  <c r="N3524" i="5"/>
  <c r="O3524" i="5"/>
  <c r="V3524" i="5"/>
  <c r="C3525" i="5"/>
  <c r="D3525" i="5"/>
  <c r="G3525" i="5"/>
  <c r="R3525" i="5" s="1"/>
  <c r="I3525" i="5"/>
  <c r="J3525" i="5"/>
  <c r="O3525" i="5" s="1"/>
  <c r="K3525" i="5"/>
  <c r="L3525" i="5"/>
  <c r="M3525" i="5"/>
  <c r="N3525" i="5"/>
  <c r="P3525" i="5"/>
  <c r="S3525" i="5"/>
  <c r="T3525" i="5"/>
  <c r="U3525" i="5" s="1"/>
  <c r="V3525" i="5"/>
  <c r="H3526" i="5"/>
  <c r="N3526" i="5"/>
  <c r="O3526" i="5"/>
  <c r="V3526" i="5"/>
  <c r="H3527" i="5"/>
  <c r="N3527" i="5"/>
  <c r="O3527" i="5"/>
  <c r="V3527" i="5"/>
  <c r="H3528" i="5"/>
  <c r="N3528" i="5"/>
  <c r="O3528" i="5"/>
  <c r="V3528" i="5"/>
  <c r="H3529" i="5"/>
  <c r="N3529" i="5"/>
  <c r="O3529" i="5"/>
  <c r="V3529" i="5"/>
  <c r="H3530" i="5"/>
  <c r="N3530" i="5"/>
  <c r="O3530" i="5"/>
  <c r="V3530" i="5"/>
  <c r="H3531" i="5"/>
  <c r="N3531" i="5"/>
  <c r="O3531" i="5"/>
  <c r="V3531" i="5"/>
  <c r="H3532" i="5"/>
  <c r="N3532" i="5"/>
  <c r="O3532" i="5"/>
  <c r="V3532" i="5"/>
  <c r="H3533" i="5"/>
  <c r="N3533" i="5"/>
  <c r="O3533" i="5"/>
  <c r="V3533" i="5"/>
  <c r="H3534" i="5"/>
  <c r="N3534" i="5"/>
  <c r="O3534" i="5"/>
  <c r="V3534" i="5"/>
  <c r="H3535" i="5"/>
  <c r="N3535" i="5"/>
  <c r="O3535" i="5"/>
  <c r="V3535" i="5"/>
  <c r="C3536" i="5"/>
  <c r="D3536" i="5"/>
  <c r="G3536" i="5"/>
  <c r="I3536" i="5"/>
  <c r="O3536" i="5" s="1"/>
  <c r="J3536" i="5"/>
  <c r="K3536" i="5"/>
  <c r="L3536" i="5"/>
  <c r="M3536" i="5"/>
  <c r="N3536" i="5"/>
  <c r="P3536" i="5"/>
  <c r="Q3536" i="5"/>
  <c r="T3536" i="5"/>
  <c r="V3536" i="5" s="1"/>
  <c r="G3537" i="5"/>
  <c r="Q3537" i="5" s="1"/>
  <c r="H3537" i="5"/>
  <c r="N3537" i="5"/>
  <c r="O3537" i="5"/>
  <c r="P3537" i="5"/>
  <c r="G3538" i="5"/>
  <c r="Q3538" i="5" s="1"/>
  <c r="H3538" i="5"/>
  <c r="N3538" i="5"/>
  <c r="O3538" i="5"/>
  <c r="P3538" i="5"/>
  <c r="V3538" i="5"/>
  <c r="G3539" i="5"/>
  <c r="R3539" i="5" s="1"/>
  <c r="H3539" i="5"/>
  <c r="N3539" i="5"/>
  <c r="O3539" i="5"/>
  <c r="P3539" i="5"/>
  <c r="V3539" i="5"/>
  <c r="H3540" i="5"/>
  <c r="N3540" i="5"/>
  <c r="O3540" i="5"/>
  <c r="V3540" i="5"/>
  <c r="H3541" i="5"/>
  <c r="N3541" i="5"/>
  <c r="O3541" i="5"/>
  <c r="V3541" i="5"/>
  <c r="H3542" i="5"/>
  <c r="N3542" i="5"/>
  <c r="O3542" i="5"/>
  <c r="V3542" i="5"/>
  <c r="H3543" i="5"/>
  <c r="N3543" i="5"/>
  <c r="O3543" i="5"/>
  <c r="V3543" i="5"/>
  <c r="H3544" i="5"/>
  <c r="N3544" i="5"/>
  <c r="O3544" i="5"/>
  <c r="V3544" i="5"/>
  <c r="H3545" i="5"/>
  <c r="N3545" i="5"/>
  <c r="O3545" i="5"/>
  <c r="V3545" i="5"/>
  <c r="H3546" i="5"/>
  <c r="N3546" i="5"/>
  <c r="O3546" i="5"/>
  <c r="V3546" i="5"/>
  <c r="C3547" i="5"/>
  <c r="D3547" i="5"/>
  <c r="G3547" i="5"/>
  <c r="R3547" i="5" s="1"/>
  <c r="I3547" i="5"/>
  <c r="J3547" i="5"/>
  <c r="K3547" i="5"/>
  <c r="L3547" i="5"/>
  <c r="M3547" i="5"/>
  <c r="N3547" i="5"/>
  <c r="Q3547" i="5"/>
  <c r="T3547" i="5"/>
  <c r="V3548" i="5" s="1"/>
  <c r="V3547" i="5"/>
  <c r="H3548" i="5"/>
  <c r="N3548" i="5"/>
  <c r="O3548" i="5"/>
  <c r="H3549" i="5"/>
  <c r="N3549" i="5"/>
  <c r="O3549" i="5"/>
  <c r="V3549" i="5"/>
  <c r="H3550" i="5"/>
  <c r="N3550" i="5"/>
  <c r="O3550" i="5"/>
  <c r="V3550" i="5"/>
  <c r="H3551" i="5"/>
  <c r="N3551" i="5"/>
  <c r="O3551" i="5"/>
  <c r="V3551" i="5"/>
  <c r="H3552" i="5"/>
  <c r="N3552" i="5"/>
  <c r="O3552" i="5"/>
  <c r="V3552" i="5"/>
  <c r="H3553" i="5"/>
  <c r="N3553" i="5"/>
  <c r="O3553" i="5"/>
  <c r="V3553" i="5"/>
  <c r="H3554" i="5"/>
  <c r="N3554" i="5"/>
  <c r="O3554" i="5"/>
  <c r="V3554" i="5"/>
  <c r="H3555" i="5"/>
  <c r="N3555" i="5"/>
  <c r="O3555" i="5"/>
  <c r="V3555" i="5"/>
  <c r="H3556" i="5"/>
  <c r="N3556" i="5"/>
  <c r="O3556" i="5"/>
  <c r="V3556" i="5"/>
  <c r="H3557" i="5"/>
  <c r="N3557" i="5"/>
  <c r="O3557" i="5"/>
  <c r="V3557" i="5"/>
  <c r="C3558" i="5"/>
  <c r="D3558" i="5"/>
  <c r="G3558" i="5"/>
  <c r="A3558" i="5" s="1"/>
  <c r="I3558" i="5"/>
  <c r="O3558" i="5" s="1"/>
  <c r="J3558" i="5"/>
  <c r="K3558" i="5"/>
  <c r="L3558" i="5"/>
  <c r="M3558" i="5"/>
  <c r="N3558" i="5"/>
  <c r="P3558" i="5"/>
  <c r="Q3558" i="5"/>
  <c r="R3558" i="5"/>
  <c r="S3558" i="5"/>
  <c r="T3558" i="5"/>
  <c r="U3558" i="5"/>
  <c r="V3558" i="5"/>
  <c r="G3559" i="5"/>
  <c r="R3559" i="5" s="1"/>
  <c r="H3559" i="5"/>
  <c r="N3559" i="5"/>
  <c r="O3559" i="5"/>
  <c r="P3559" i="5"/>
  <c r="S3559" i="5"/>
  <c r="V3559" i="5"/>
  <c r="H3560" i="5"/>
  <c r="N3560" i="5"/>
  <c r="O3560" i="5"/>
  <c r="V3560" i="5"/>
  <c r="H3561" i="5"/>
  <c r="N3561" i="5"/>
  <c r="O3561" i="5"/>
  <c r="V3561" i="5"/>
  <c r="H3562" i="5"/>
  <c r="N3562" i="5"/>
  <c r="O3562" i="5"/>
  <c r="V3562" i="5"/>
  <c r="H3563" i="5"/>
  <c r="N3563" i="5"/>
  <c r="O3563" i="5"/>
  <c r="V3563" i="5"/>
  <c r="H3564" i="5"/>
  <c r="N3564" i="5"/>
  <c r="O3564" i="5"/>
  <c r="V3564" i="5"/>
  <c r="H3565" i="5"/>
  <c r="N3565" i="5"/>
  <c r="O3565" i="5"/>
  <c r="V3565" i="5"/>
  <c r="H3566" i="5"/>
  <c r="N3566" i="5"/>
  <c r="O3566" i="5"/>
  <c r="V3566" i="5"/>
  <c r="H3567" i="5"/>
  <c r="N3567" i="5"/>
  <c r="O3567" i="5"/>
  <c r="V3567" i="5"/>
  <c r="H3568" i="5"/>
  <c r="N3568" i="5"/>
  <c r="O3568" i="5"/>
  <c r="V3568" i="5"/>
  <c r="C3569" i="5"/>
  <c r="D3569" i="5"/>
  <c r="G3569" i="5"/>
  <c r="I3569" i="5"/>
  <c r="J3569" i="5"/>
  <c r="K3569" i="5"/>
  <c r="L3569" i="5"/>
  <c r="M3569" i="5"/>
  <c r="N3569" i="5"/>
  <c r="O3569" i="5"/>
  <c r="P3569" i="5"/>
  <c r="R3569" i="5"/>
  <c r="S3569" i="5"/>
  <c r="T3569" i="5"/>
  <c r="U3569" i="5" s="1"/>
  <c r="G3570" i="5"/>
  <c r="Q3570" i="5" s="1"/>
  <c r="H3570" i="5"/>
  <c r="N3570" i="5"/>
  <c r="O3570" i="5"/>
  <c r="P3570" i="5"/>
  <c r="S3570" i="5"/>
  <c r="G3571" i="5"/>
  <c r="R3571" i="5" s="1"/>
  <c r="H3571" i="5"/>
  <c r="N3571" i="5"/>
  <c r="O3571" i="5"/>
  <c r="P3571" i="5"/>
  <c r="S3571" i="5"/>
  <c r="V3571" i="5"/>
  <c r="H3572" i="5"/>
  <c r="N3572" i="5"/>
  <c r="O3572" i="5"/>
  <c r="V3572" i="5"/>
  <c r="H3573" i="5"/>
  <c r="N3573" i="5"/>
  <c r="O3573" i="5"/>
  <c r="V3573" i="5"/>
  <c r="H3574" i="5"/>
  <c r="N3574" i="5"/>
  <c r="O3574" i="5"/>
  <c r="V3574" i="5"/>
  <c r="H3575" i="5"/>
  <c r="N3575" i="5"/>
  <c r="O3575" i="5"/>
  <c r="V3575" i="5"/>
  <c r="H3576" i="5"/>
  <c r="N3576" i="5"/>
  <c r="O3576" i="5"/>
  <c r="V3576" i="5"/>
  <c r="H3577" i="5"/>
  <c r="N3577" i="5"/>
  <c r="O3577" i="5"/>
  <c r="V3577" i="5"/>
  <c r="H3578" i="5"/>
  <c r="N3578" i="5"/>
  <c r="O3578" i="5"/>
  <c r="V3578" i="5"/>
  <c r="H3579" i="5"/>
  <c r="N3579" i="5"/>
  <c r="O3579" i="5"/>
  <c r="V3579" i="5"/>
  <c r="C3580" i="5"/>
  <c r="D3580" i="5"/>
  <c r="G3580" i="5"/>
  <c r="Q3580" i="5" s="1"/>
  <c r="I3580" i="5"/>
  <c r="O3580" i="5" s="1"/>
  <c r="J3580" i="5"/>
  <c r="K3580" i="5"/>
  <c r="L3580" i="5"/>
  <c r="M3580" i="5"/>
  <c r="N3580" i="5"/>
  <c r="P3580" i="5"/>
  <c r="S3580" i="5"/>
  <c r="T3580" i="5"/>
  <c r="V3580" i="5" s="1"/>
  <c r="U3580" i="5"/>
  <c r="H3581" i="5"/>
  <c r="N3581" i="5"/>
  <c r="O3581" i="5"/>
  <c r="V3581" i="5"/>
  <c r="H3582" i="5"/>
  <c r="N3582" i="5"/>
  <c r="O3582" i="5"/>
  <c r="V3582" i="5"/>
  <c r="H3583" i="5"/>
  <c r="N3583" i="5"/>
  <c r="O3583" i="5"/>
  <c r="V3583" i="5"/>
  <c r="H3584" i="5"/>
  <c r="N3584" i="5"/>
  <c r="O3584" i="5"/>
  <c r="V3584" i="5"/>
  <c r="H3585" i="5"/>
  <c r="N3585" i="5"/>
  <c r="O3585" i="5"/>
  <c r="V3585" i="5"/>
  <c r="H3586" i="5"/>
  <c r="N3586" i="5"/>
  <c r="O3586" i="5"/>
  <c r="V3586" i="5"/>
  <c r="H3587" i="5"/>
  <c r="N3587" i="5"/>
  <c r="O3587" i="5"/>
  <c r="V3587" i="5"/>
  <c r="H3588" i="5"/>
  <c r="N3588" i="5"/>
  <c r="O3588" i="5"/>
  <c r="V3588" i="5"/>
  <c r="H3589" i="5"/>
  <c r="N3589" i="5"/>
  <c r="O3589" i="5"/>
  <c r="V3589" i="5"/>
  <c r="H3590" i="5"/>
  <c r="N3590" i="5"/>
  <c r="O3590" i="5"/>
  <c r="V3590" i="5"/>
  <c r="C3591" i="5"/>
  <c r="D3591" i="5"/>
  <c r="G3591" i="5"/>
  <c r="I3591" i="5"/>
  <c r="J3591" i="5"/>
  <c r="K3591" i="5"/>
  <c r="L3591" i="5"/>
  <c r="M3591" i="5"/>
  <c r="N3591" i="5"/>
  <c r="P3591" i="5"/>
  <c r="Q3591" i="5"/>
  <c r="R3591" i="5"/>
  <c r="T3591" i="5"/>
  <c r="V3592" i="5" s="1"/>
  <c r="U3591" i="5"/>
  <c r="V3591" i="5"/>
  <c r="H3592" i="5"/>
  <c r="N3592" i="5"/>
  <c r="O3592" i="5"/>
  <c r="H3593" i="5"/>
  <c r="N3593" i="5"/>
  <c r="O3593" i="5"/>
  <c r="V3593" i="5"/>
  <c r="H3594" i="5"/>
  <c r="N3594" i="5"/>
  <c r="O3594" i="5"/>
  <c r="V3594" i="5"/>
  <c r="H3595" i="5"/>
  <c r="N3595" i="5"/>
  <c r="O3595" i="5"/>
  <c r="V3595" i="5"/>
  <c r="H3596" i="5"/>
  <c r="N3596" i="5"/>
  <c r="O3596" i="5"/>
  <c r="V3596" i="5"/>
  <c r="H3597" i="5"/>
  <c r="N3597" i="5"/>
  <c r="O3597" i="5"/>
  <c r="V3597" i="5"/>
  <c r="H3598" i="5"/>
  <c r="N3598" i="5"/>
  <c r="O3598" i="5"/>
  <c r="V3598" i="5"/>
  <c r="H3599" i="5"/>
  <c r="N3599" i="5"/>
  <c r="O3599" i="5"/>
  <c r="V3599" i="5"/>
  <c r="H3600" i="5"/>
  <c r="N3600" i="5"/>
  <c r="O3600" i="5"/>
  <c r="V3600" i="5"/>
  <c r="H3601" i="5"/>
  <c r="N3601" i="5"/>
  <c r="O3601" i="5"/>
  <c r="V3601" i="5"/>
  <c r="C3602" i="5"/>
  <c r="D3602" i="5"/>
  <c r="G3602" i="5"/>
  <c r="A3602" i="5" s="1"/>
  <c r="I3602" i="5"/>
  <c r="O3602" i="5" s="1"/>
  <c r="J3602" i="5"/>
  <c r="K3602" i="5"/>
  <c r="L3602" i="5"/>
  <c r="M3602" i="5"/>
  <c r="N3602" i="5"/>
  <c r="P3602" i="5"/>
  <c r="Q3602" i="5"/>
  <c r="R3602" i="5"/>
  <c r="S3602" i="5"/>
  <c r="T3602" i="5"/>
  <c r="U3602" i="5"/>
  <c r="V3602" i="5"/>
  <c r="G3603" i="5"/>
  <c r="H3603" i="5"/>
  <c r="N3603" i="5"/>
  <c r="O3603" i="5"/>
  <c r="P3603" i="5"/>
  <c r="R3603" i="5"/>
  <c r="S3603" i="5"/>
  <c r="V3603" i="5"/>
  <c r="H3604" i="5"/>
  <c r="N3604" i="5"/>
  <c r="O3604" i="5"/>
  <c r="V3604" i="5"/>
  <c r="H3605" i="5"/>
  <c r="N3605" i="5"/>
  <c r="O3605" i="5"/>
  <c r="V3605" i="5"/>
  <c r="H3606" i="5"/>
  <c r="N3606" i="5"/>
  <c r="O3606" i="5"/>
  <c r="V3606" i="5"/>
  <c r="H3607" i="5"/>
  <c r="N3607" i="5"/>
  <c r="O3607" i="5"/>
  <c r="V3607" i="5"/>
  <c r="H3608" i="5"/>
  <c r="N3608" i="5"/>
  <c r="O3608" i="5"/>
  <c r="V3608" i="5"/>
  <c r="H3609" i="5"/>
  <c r="N3609" i="5"/>
  <c r="O3609" i="5"/>
  <c r="V3609" i="5"/>
  <c r="H3610" i="5"/>
  <c r="N3610" i="5"/>
  <c r="O3610" i="5"/>
  <c r="V3610" i="5"/>
  <c r="H3611" i="5"/>
  <c r="N3611" i="5"/>
  <c r="O3611" i="5"/>
  <c r="V3611" i="5"/>
  <c r="H3612" i="5"/>
  <c r="N3612" i="5"/>
  <c r="O3612" i="5"/>
  <c r="V3612" i="5"/>
  <c r="C3613" i="5"/>
  <c r="D3613" i="5"/>
  <c r="G3613" i="5"/>
  <c r="P3613" i="5" s="1"/>
  <c r="N3613" i="5"/>
  <c r="R3613" i="5"/>
  <c r="T3613" i="5"/>
  <c r="U3613" i="5"/>
  <c r="V3613" i="5"/>
  <c r="C3614" i="5"/>
  <c r="D3614" i="5"/>
  <c r="G3614" i="5"/>
  <c r="Q3614" i="5" s="1"/>
  <c r="I3614" i="5"/>
  <c r="J3614" i="5"/>
  <c r="K3614" i="5"/>
  <c r="L3614" i="5"/>
  <c r="M3614" i="5"/>
  <c r="N3614" i="5"/>
  <c r="P3614" i="5"/>
  <c r="S3614" i="5"/>
  <c r="T3614" i="5"/>
  <c r="V3614" i="5" s="1"/>
  <c r="U3614" i="5"/>
  <c r="H3615" i="5"/>
  <c r="N3615" i="5"/>
  <c r="O3615" i="5"/>
  <c r="V3615" i="5"/>
  <c r="H3616" i="5"/>
  <c r="N3616" i="5"/>
  <c r="O3616" i="5"/>
  <c r="V3616" i="5"/>
  <c r="H3617" i="5"/>
  <c r="N3617" i="5"/>
  <c r="O3617" i="5"/>
  <c r="V3617" i="5"/>
  <c r="H3618" i="5"/>
  <c r="N3618" i="5"/>
  <c r="O3618" i="5"/>
  <c r="V3618" i="5"/>
  <c r="H3619" i="5"/>
  <c r="N3619" i="5"/>
  <c r="O3619" i="5"/>
  <c r="V3619" i="5"/>
  <c r="H3620" i="5"/>
  <c r="N3620" i="5"/>
  <c r="O3620" i="5"/>
  <c r="V3620" i="5"/>
  <c r="H3621" i="5"/>
  <c r="N3621" i="5"/>
  <c r="O3621" i="5"/>
  <c r="V3621" i="5"/>
  <c r="H3622" i="5"/>
  <c r="N3622" i="5"/>
  <c r="O3622" i="5"/>
  <c r="V3622" i="5"/>
  <c r="H3623" i="5"/>
  <c r="N3623" i="5"/>
  <c r="O3623" i="5"/>
  <c r="V3623" i="5"/>
  <c r="H3624" i="5"/>
  <c r="N3624" i="5"/>
  <c r="O3624" i="5"/>
  <c r="V3624" i="5"/>
  <c r="C3625" i="5"/>
  <c r="D3625" i="5"/>
  <c r="G3625" i="5"/>
  <c r="I3625" i="5"/>
  <c r="J3625" i="5"/>
  <c r="K3625" i="5"/>
  <c r="L3625" i="5"/>
  <c r="M3625" i="5"/>
  <c r="N3625" i="5"/>
  <c r="P3625" i="5"/>
  <c r="Q3625" i="5"/>
  <c r="R3625" i="5"/>
  <c r="T3625" i="5"/>
  <c r="V3626" i="5" s="1"/>
  <c r="U3625" i="5"/>
  <c r="V3625" i="5"/>
  <c r="H3626" i="5"/>
  <c r="N3626" i="5"/>
  <c r="O3626" i="5"/>
  <c r="H3627" i="5"/>
  <c r="N3627" i="5"/>
  <c r="O3627" i="5"/>
  <c r="V3627" i="5"/>
  <c r="H3628" i="5"/>
  <c r="N3628" i="5"/>
  <c r="O3628" i="5"/>
  <c r="V3628" i="5"/>
  <c r="H3629" i="5"/>
  <c r="N3629" i="5"/>
  <c r="O3629" i="5"/>
  <c r="V3629" i="5"/>
  <c r="H3630" i="5"/>
  <c r="N3630" i="5"/>
  <c r="O3630" i="5"/>
  <c r="V3630" i="5"/>
  <c r="H3631" i="5"/>
  <c r="N3631" i="5"/>
  <c r="O3631" i="5"/>
  <c r="V3631" i="5"/>
  <c r="H3632" i="5"/>
  <c r="N3632" i="5"/>
  <c r="O3632" i="5"/>
  <c r="V3632" i="5"/>
  <c r="H3633" i="5"/>
  <c r="N3633" i="5"/>
  <c r="O3633" i="5"/>
  <c r="V3633" i="5"/>
  <c r="H3634" i="5"/>
  <c r="N3634" i="5"/>
  <c r="O3634" i="5"/>
  <c r="V3634" i="5"/>
  <c r="H3635" i="5"/>
  <c r="N3635" i="5"/>
  <c r="O3635" i="5"/>
  <c r="V3635" i="5"/>
  <c r="C3636" i="5"/>
  <c r="D3636" i="5"/>
  <c r="G3636" i="5"/>
  <c r="A3636" i="5" s="1"/>
  <c r="I3636" i="5"/>
  <c r="O3636" i="5" s="1"/>
  <c r="J3636" i="5"/>
  <c r="K3636" i="5"/>
  <c r="L3636" i="5"/>
  <c r="M3636" i="5"/>
  <c r="N3636" i="5"/>
  <c r="P3636" i="5"/>
  <c r="Q3636" i="5"/>
  <c r="R3636" i="5"/>
  <c r="S3636" i="5"/>
  <c r="T3636" i="5"/>
  <c r="V3637" i="5" s="1"/>
  <c r="V3636" i="5"/>
  <c r="G3637" i="5"/>
  <c r="A3637" i="5" s="1"/>
  <c r="H3637" i="5"/>
  <c r="N3637" i="5"/>
  <c r="O3637" i="5"/>
  <c r="P3637" i="5"/>
  <c r="Q3637" i="5"/>
  <c r="R3637" i="5"/>
  <c r="S3637" i="5"/>
  <c r="G3638" i="5"/>
  <c r="A3638" i="5" s="1"/>
  <c r="H3638" i="5"/>
  <c r="N3638" i="5"/>
  <c r="O3638" i="5"/>
  <c r="P3638" i="5"/>
  <c r="R3638" i="5"/>
  <c r="V3638" i="5"/>
  <c r="H3639" i="5"/>
  <c r="N3639" i="5"/>
  <c r="O3639" i="5"/>
  <c r="V3639" i="5"/>
  <c r="H3640" i="5"/>
  <c r="N3640" i="5"/>
  <c r="O3640" i="5"/>
  <c r="V3640" i="5"/>
  <c r="H3641" i="5"/>
  <c r="N3641" i="5"/>
  <c r="O3641" i="5"/>
  <c r="V3641" i="5"/>
  <c r="H3642" i="5"/>
  <c r="N3642" i="5"/>
  <c r="O3642" i="5"/>
  <c r="V3642" i="5"/>
  <c r="H3643" i="5"/>
  <c r="N3643" i="5"/>
  <c r="O3643" i="5"/>
  <c r="V3643" i="5"/>
  <c r="H3644" i="5"/>
  <c r="N3644" i="5"/>
  <c r="O3644" i="5"/>
  <c r="V3644" i="5"/>
  <c r="H3645" i="5"/>
  <c r="N3645" i="5"/>
  <c r="O3645" i="5"/>
  <c r="V3645" i="5"/>
  <c r="H3646" i="5"/>
  <c r="N3646" i="5"/>
  <c r="O3646" i="5"/>
  <c r="V3646" i="5"/>
  <c r="C3647" i="5"/>
  <c r="D3647" i="5"/>
  <c r="G3647" i="5"/>
  <c r="A3647" i="5" s="1"/>
  <c r="I3647" i="5"/>
  <c r="J3647" i="5"/>
  <c r="K3647" i="5"/>
  <c r="L3647" i="5"/>
  <c r="M3647" i="5"/>
  <c r="N3647" i="5"/>
  <c r="O3647" i="5"/>
  <c r="P3647" i="5"/>
  <c r="Q3647" i="5"/>
  <c r="R3647" i="5"/>
  <c r="S3647" i="5"/>
  <c r="T3647" i="5"/>
  <c r="U3647" i="5"/>
  <c r="V3647" i="5"/>
  <c r="G3648" i="5"/>
  <c r="A3648" i="5" s="1"/>
  <c r="H3648" i="5"/>
  <c r="N3648" i="5"/>
  <c r="O3648" i="5"/>
  <c r="P3648" i="5"/>
  <c r="V3648" i="5"/>
  <c r="H3649" i="5"/>
  <c r="N3649" i="5"/>
  <c r="O3649" i="5"/>
  <c r="V3649" i="5"/>
  <c r="H3650" i="5"/>
  <c r="N3650" i="5"/>
  <c r="O3650" i="5"/>
  <c r="V3650" i="5"/>
  <c r="H3651" i="5"/>
  <c r="N3651" i="5"/>
  <c r="O3651" i="5"/>
  <c r="V3651" i="5"/>
  <c r="H3652" i="5"/>
  <c r="N3652" i="5"/>
  <c r="O3652" i="5"/>
  <c r="V3652" i="5"/>
  <c r="H3653" i="5"/>
  <c r="N3653" i="5"/>
  <c r="O3653" i="5"/>
  <c r="V3653" i="5"/>
  <c r="H3654" i="5"/>
  <c r="N3654" i="5"/>
  <c r="O3654" i="5"/>
  <c r="V3654" i="5"/>
  <c r="H3655" i="5"/>
  <c r="N3655" i="5"/>
  <c r="O3655" i="5"/>
  <c r="V3655" i="5"/>
  <c r="H3656" i="5"/>
  <c r="N3656" i="5"/>
  <c r="O3656" i="5"/>
  <c r="V3656" i="5"/>
  <c r="H3657" i="5"/>
  <c r="N3657" i="5"/>
  <c r="O3657" i="5"/>
  <c r="V3657" i="5"/>
  <c r="C3658" i="5"/>
  <c r="D3658" i="5"/>
  <c r="G3658" i="5"/>
  <c r="A3658" i="5" s="1"/>
  <c r="I3658" i="5"/>
  <c r="J3658" i="5"/>
  <c r="O3658" i="5" s="1"/>
  <c r="K3658" i="5"/>
  <c r="L3658" i="5"/>
  <c r="M3658" i="5"/>
  <c r="N3658" i="5"/>
  <c r="P3658" i="5"/>
  <c r="T3658" i="5"/>
  <c r="U3658" i="5" s="1"/>
  <c r="H3659" i="5"/>
  <c r="N3659" i="5"/>
  <c r="O3659" i="5"/>
  <c r="H3660" i="5"/>
  <c r="N3660" i="5"/>
  <c r="O3660" i="5"/>
  <c r="V3660" i="5"/>
  <c r="H3661" i="5"/>
  <c r="N3661" i="5"/>
  <c r="O3661" i="5"/>
  <c r="V3661" i="5"/>
  <c r="H3662" i="5"/>
  <c r="N3662" i="5"/>
  <c r="O3662" i="5"/>
  <c r="V3662" i="5"/>
  <c r="H3663" i="5"/>
  <c r="N3663" i="5"/>
  <c r="O3663" i="5"/>
  <c r="V3663" i="5"/>
  <c r="H3664" i="5"/>
  <c r="N3664" i="5"/>
  <c r="O3664" i="5"/>
  <c r="V3664" i="5"/>
  <c r="H3665" i="5"/>
  <c r="N3665" i="5"/>
  <c r="O3665" i="5"/>
  <c r="V3665" i="5"/>
  <c r="H3666" i="5"/>
  <c r="N3666" i="5"/>
  <c r="O3666" i="5"/>
  <c r="V3666" i="5"/>
  <c r="H3667" i="5"/>
  <c r="N3667" i="5"/>
  <c r="O3667" i="5"/>
  <c r="V3667" i="5"/>
  <c r="H3668" i="5"/>
  <c r="N3668" i="5"/>
  <c r="O3668" i="5"/>
  <c r="V3668" i="5"/>
  <c r="C3669" i="5"/>
  <c r="D3669" i="5"/>
  <c r="G3669" i="5"/>
  <c r="A3669" i="5" s="1"/>
  <c r="I3669" i="5"/>
  <c r="O3669" i="5" s="1"/>
  <c r="J3669" i="5"/>
  <c r="K3669" i="5"/>
  <c r="L3669" i="5"/>
  <c r="M3669" i="5"/>
  <c r="N3669" i="5"/>
  <c r="P3669" i="5"/>
  <c r="Q3669" i="5"/>
  <c r="S3669" i="5"/>
  <c r="T3669" i="5"/>
  <c r="V3669" i="5" s="1"/>
  <c r="U3669" i="5"/>
  <c r="G3670" i="5"/>
  <c r="A3670" i="5" s="1"/>
  <c r="H3670" i="5"/>
  <c r="N3670" i="5"/>
  <c r="O3670" i="5"/>
  <c r="P3670" i="5"/>
  <c r="R3670" i="5"/>
  <c r="V3670" i="5"/>
  <c r="H3671" i="5"/>
  <c r="N3671" i="5"/>
  <c r="O3671" i="5"/>
  <c r="V3671" i="5"/>
  <c r="H3672" i="5"/>
  <c r="N3672" i="5"/>
  <c r="O3672" i="5"/>
  <c r="V3672" i="5"/>
  <c r="H3673" i="5"/>
  <c r="N3673" i="5"/>
  <c r="O3673" i="5"/>
  <c r="V3673" i="5"/>
  <c r="H3674" i="5"/>
  <c r="N3674" i="5"/>
  <c r="O3674" i="5"/>
  <c r="V3674" i="5"/>
  <c r="H3675" i="5"/>
  <c r="N3675" i="5"/>
  <c r="O3675" i="5"/>
  <c r="V3675" i="5"/>
  <c r="H3676" i="5"/>
  <c r="N3676" i="5"/>
  <c r="O3676" i="5"/>
  <c r="V3676" i="5"/>
  <c r="H3677" i="5"/>
  <c r="N3677" i="5"/>
  <c r="O3677" i="5"/>
  <c r="V3677" i="5"/>
  <c r="H3678" i="5"/>
  <c r="N3678" i="5"/>
  <c r="O3678" i="5"/>
  <c r="V3678" i="5"/>
  <c r="H3679" i="5"/>
  <c r="N3679" i="5"/>
  <c r="O3679" i="5"/>
  <c r="V3679" i="5"/>
  <c r="C3680" i="5"/>
  <c r="D3680" i="5"/>
  <c r="G3680" i="5"/>
  <c r="A3680" i="5" s="1"/>
  <c r="I3680" i="5"/>
  <c r="O3680" i="5" s="1"/>
  <c r="J3680" i="5"/>
  <c r="K3680" i="5"/>
  <c r="L3680" i="5"/>
  <c r="M3680" i="5"/>
  <c r="N3680" i="5"/>
  <c r="P3680" i="5"/>
  <c r="R3680" i="5"/>
  <c r="T3680" i="5"/>
  <c r="V3681" i="5" s="1"/>
  <c r="V3680" i="5"/>
  <c r="H3681" i="5"/>
  <c r="N3681" i="5"/>
  <c r="O3681" i="5"/>
  <c r="H3682" i="5"/>
  <c r="N3682" i="5"/>
  <c r="O3682" i="5"/>
  <c r="V3682" i="5"/>
  <c r="H3683" i="5"/>
  <c r="N3683" i="5"/>
  <c r="O3683" i="5"/>
  <c r="V3683" i="5"/>
  <c r="H3684" i="5"/>
  <c r="N3684" i="5"/>
  <c r="O3684" i="5"/>
  <c r="V3684" i="5"/>
  <c r="H3685" i="5"/>
  <c r="N3685" i="5"/>
  <c r="O3685" i="5"/>
  <c r="V3685" i="5"/>
  <c r="H3686" i="5"/>
  <c r="N3686" i="5"/>
  <c r="O3686" i="5"/>
  <c r="V3686" i="5"/>
  <c r="H3687" i="5"/>
  <c r="N3687" i="5"/>
  <c r="O3687" i="5"/>
  <c r="V3687" i="5"/>
  <c r="H3688" i="5"/>
  <c r="N3688" i="5"/>
  <c r="O3688" i="5"/>
  <c r="V3688" i="5"/>
  <c r="H3689" i="5"/>
  <c r="N3689" i="5"/>
  <c r="O3689" i="5"/>
  <c r="V3689" i="5"/>
  <c r="H3690" i="5"/>
  <c r="N3690" i="5"/>
  <c r="O3690" i="5"/>
  <c r="V3690" i="5"/>
  <c r="C3691" i="5"/>
  <c r="D3691" i="5"/>
  <c r="G3691" i="5"/>
  <c r="A3691" i="5" s="1"/>
  <c r="I3691" i="5"/>
  <c r="J3691" i="5"/>
  <c r="K3691" i="5"/>
  <c r="L3691" i="5"/>
  <c r="M3691" i="5"/>
  <c r="N3691" i="5"/>
  <c r="O3691" i="5"/>
  <c r="P3691" i="5"/>
  <c r="Q3691" i="5"/>
  <c r="R3691" i="5"/>
  <c r="S3691" i="5"/>
  <c r="T3691" i="5"/>
  <c r="U3691" i="5"/>
  <c r="V3691" i="5"/>
  <c r="G3692" i="5"/>
  <c r="A3692" i="5" s="1"/>
  <c r="H3692" i="5"/>
  <c r="N3692" i="5"/>
  <c r="O3692" i="5"/>
  <c r="P3692" i="5"/>
  <c r="V3692" i="5"/>
  <c r="H3693" i="5"/>
  <c r="N3693" i="5"/>
  <c r="O3693" i="5"/>
  <c r="V3693" i="5"/>
  <c r="H3694" i="5"/>
  <c r="N3694" i="5"/>
  <c r="O3694" i="5"/>
  <c r="V3694" i="5"/>
  <c r="H3695" i="5"/>
  <c r="N3695" i="5"/>
  <c r="O3695" i="5"/>
  <c r="V3695" i="5"/>
  <c r="H3696" i="5"/>
  <c r="N3696" i="5"/>
  <c r="O3696" i="5"/>
  <c r="V3696" i="5"/>
  <c r="H3697" i="5"/>
  <c r="N3697" i="5"/>
  <c r="O3697" i="5"/>
  <c r="V3697" i="5"/>
  <c r="H3698" i="5"/>
  <c r="N3698" i="5"/>
  <c r="O3698" i="5"/>
  <c r="V3698" i="5"/>
  <c r="H3699" i="5"/>
  <c r="N3699" i="5"/>
  <c r="O3699" i="5"/>
  <c r="V3699" i="5"/>
  <c r="H3700" i="5"/>
  <c r="N3700" i="5"/>
  <c r="O3700" i="5"/>
  <c r="V3700" i="5"/>
  <c r="H3701" i="5"/>
  <c r="N3701" i="5"/>
  <c r="O3701" i="5"/>
  <c r="V3701" i="5"/>
  <c r="C3702" i="5"/>
  <c r="D3702" i="5"/>
  <c r="G3702" i="5"/>
  <c r="A3702" i="5" s="1"/>
  <c r="I3702" i="5"/>
  <c r="J3702" i="5"/>
  <c r="O3702" i="5" s="1"/>
  <c r="K3702" i="5"/>
  <c r="L3702" i="5"/>
  <c r="M3702" i="5"/>
  <c r="N3702" i="5"/>
  <c r="P3702" i="5"/>
  <c r="T3702" i="5"/>
  <c r="U3702" i="5" s="1"/>
  <c r="H3703" i="5"/>
  <c r="N3703" i="5"/>
  <c r="O3703" i="5"/>
  <c r="H3704" i="5"/>
  <c r="N3704" i="5"/>
  <c r="O3704" i="5"/>
  <c r="V3704" i="5"/>
  <c r="H3705" i="5"/>
  <c r="N3705" i="5"/>
  <c r="O3705" i="5"/>
  <c r="V3705" i="5"/>
  <c r="H3706" i="5"/>
  <c r="N3706" i="5"/>
  <c r="O3706" i="5"/>
  <c r="V3706" i="5"/>
  <c r="H3707" i="5"/>
  <c r="N3707" i="5"/>
  <c r="O3707" i="5"/>
  <c r="V3707" i="5"/>
  <c r="H3708" i="5"/>
  <c r="N3708" i="5"/>
  <c r="O3708" i="5"/>
  <c r="V3708" i="5"/>
  <c r="H3709" i="5"/>
  <c r="N3709" i="5"/>
  <c r="O3709" i="5"/>
  <c r="V3709" i="5"/>
  <c r="H3710" i="5"/>
  <c r="N3710" i="5"/>
  <c r="O3710" i="5"/>
  <c r="V3710" i="5"/>
  <c r="H3711" i="5"/>
  <c r="N3711" i="5"/>
  <c r="O3711" i="5"/>
  <c r="V3711" i="5"/>
  <c r="H3712" i="5"/>
  <c r="N3712" i="5"/>
  <c r="O3712" i="5"/>
  <c r="V3712" i="5"/>
  <c r="C3713" i="5"/>
  <c r="D3713" i="5"/>
  <c r="G3713" i="5"/>
  <c r="A3713" i="5" s="1"/>
  <c r="N3713" i="5"/>
  <c r="Q3713" i="5"/>
  <c r="R3713" i="5"/>
  <c r="S3713" i="5"/>
  <c r="T3713" i="5"/>
  <c r="U3713" i="5"/>
  <c r="V3713" i="5"/>
  <c r="C3714" i="5"/>
  <c r="D3714" i="5"/>
  <c r="G3714" i="5"/>
  <c r="A3714" i="5" s="1"/>
  <c r="I3714" i="5"/>
  <c r="J3714" i="5"/>
  <c r="K3714" i="5"/>
  <c r="L3714" i="5"/>
  <c r="M3714" i="5"/>
  <c r="N3714" i="5"/>
  <c r="P3714" i="5"/>
  <c r="R3714" i="5"/>
  <c r="T3714" i="5"/>
  <c r="V3715" i="5" s="1"/>
  <c r="V3714" i="5"/>
  <c r="H3715" i="5"/>
  <c r="N3715" i="5"/>
  <c r="O3715" i="5"/>
  <c r="H3716" i="5"/>
  <c r="N3716" i="5"/>
  <c r="O3716" i="5"/>
  <c r="V3716" i="5"/>
  <c r="H3717" i="5"/>
  <c r="N3717" i="5"/>
  <c r="O3717" i="5"/>
  <c r="V3717" i="5"/>
  <c r="H3718" i="5"/>
  <c r="N3718" i="5"/>
  <c r="O3718" i="5"/>
  <c r="V3718" i="5"/>
  <c r="H3719" i="5"/>
  <c r="N3719" i="5"/>
  <c r="O3719" i="5"/>
  <c r="V3719" i="5"/>
  <c r="H3720" i="5"/>
  <c r="N3720" i="5"/>
  <c r="O3720" i="5"/>
  <c r="V3720" i="5"/>
  <c r="H3721" i="5"/>
  <c r="N3721" i="5"/>
  <c r="O3721" i="5"/>
  <c r="V3721" i="5"/>
  <c r="H3722" i="5"/>
  <c r="N3722" i="5"/>
  <c r="O3722" i="5"/>
  <c r="V3722" i="5"/>
  <c r="H3723" i="5"/>
  <c r="N3723" i="5"/>
  <c r="O3723" i="5"/>
  <c r="V3723" i="5"/>
  <c r="H3724" i="5"/>
  <c r="N3724" i="5"/>
  <c r="O3724" i="5"/>
  <c r="V3724" i="5"/>
  <c r="C3725" i="5"/>
  <c r="D3725" i="5"/>
  <c r="G3725" i="5"/>
  <c r="A3725" i="5" s="1"/>
  <c r="I3725" i="5"/>
  <c r="J3725" i="5"/>
  <c r="K3725" i="5"/>
  <c r="L3725" i="5"/>
  <c r="M3725" i="5"/>
  <c r="N3725" i="5"/>
  <c r="O3725" i="5"/>
  <c r="P3725" i="5"/>
  <c r="Q3725" i="5"/>
  <c r="R3725" i="5"/>
  <c r="S3725" i="5"/>
  <c r="T3725" i="5"/>
  <c r="U3725" i="5"/>
  <c r="V3725" i="5"/>
  <c r="G3726" i="5"/>
  <c r="A3726" i="5" s="1"/>
  <c r="H3726" i="5"/>
  <c r="N3726" i="5"/>
  <c r="O3726" i="5"/>
  <c r="P3726" i="5"/>
  <c r="V3726" i="5"/>
  <c r="H3727" i="5"/>
  <c r="N3727" i="5"/>
  <c r="O3727" i="5"/>
  <c r="V3727" i="5"/>
  <c r="H3728" i="5"/>
  <c r="N3728" i="5"/>
  <c r="O3728" i="5"/>
  <c r="V3728" i="5"/>
  <c r="H3729" i="5"/>
  <c r="N3729" i="5"/>
  <c r="O3729" i="5"/>
  <c r="V3729" i="5"/>
  <c r="H3730" i="5"/>
  <c r="N3730" i="5"/>
  <c r="O3730" i="5"/>
  <c r="V3730" i="5"/>
  <c r="H3731" i="5"/>
  <c r="N3731" i="5"/>
  <c r="O3731" i="5"/>
  <c r="V3731" i="5"/>
  <c r="H3732" i="5"/>
  <c r="N3732" i="5"/>
  <c r="O3732" i="5"/>
  <c r="V3732" i="5"/>
  <c r="H3733" i="5"/>
  <c r="N3733" i="5"/>
  <c r="O3733" i="5"/>
  <c r="V3733" i="5"/>
  <c r="H3734" i="5"/>
  <c r="N3734" i="5"/>
  <c r="O3734" i="5"/>
  <c r="V3734" i="5"/>
  <c r="H3735" i="5"/>
  <c r="N3735" i="5"/>
  <c r="O3735" i="5"/>
  <c r="V3735" i="5"/>
  <c r="C3736" i="5"/>
  <c r="D3736" i="5"/>
  <c r="G3736" i="5"/>
  <c r="A3736" i="5" s="1"/>
  <c r="I3736" i="5"/>
  <c r="J3736" i="5"/>
  <c r="O3736" i="5" s="1"/>
  <c r="K3736" i="5"/>
  <c r="L3736" i="5"/>
  <c r="M3736" i="5"/>
  <c r="N3736" i="5"/>
  <c r="P3736" i="5"/>
  <c r="T3736" i="5"/>
  <c r="U3736" i="5" s="1"/>
  <c r="H3737" i="5"/>
  <c r="N3737" i="5"/>
  <c r="O3737" i="5"/>
  <c r="H3738" i="5"/>
  <c r="N3738" i="5"/>
  <c r="O3738" i="5"/>
  <c r="V3738" i="5"/>
  <c r="H3739" i="5"/>
  <c r="N3739" i="5"/>
  <c r="O3739" i="5"/>
  <c r="V3739" i="5"/>
  <c r="H3740" i="5"/>
  <c r="N3740" i="5"/>
  <c r="O3740" i="5"/>
  <c r="V3740" i="5"/>
  <c r="H3741" i="5"/>
  <c r="N3741" i="5"/>
  <c r="O3741" i="5"/>
  <c r="V3741" i="5"/>
  <c r="H3742" i="5"/>
  <c r="N3742" i="5"/>
  <c r="O3742" i="5"/>
  <c r="V3742" i="5"/>
  <c r="H3743" i="5"/>
  <c r="N3743" i="5"/>
  <c r="O3743" i="5"/>
  <c r="V3743" i="5"/>
  <c r="H3744" i="5"/>
  <c r="N3744" i="5"/>
  <c r="O3744" i="5"/>
  <c r="V3744" i="5"/>
  <c r="H3745" i="5"/>
  <c r="N3745" i="5"/>
  <c r="O3745" i="5"/>
  <c r="V3745" i="5"/>
  <c r="H3746" i="5"/>
  <c r="N3746" i="5"/>
  <c r="O3746" i="5"/>
  <c r="V3746" i="5"/>
  <c r="C3747" i="5"/>
  <c r="D3747" i="5"/>
  <c r="G3747" i="5"/>
  <c r="A3747" i="5" s="1"/>
  <c r="I3747" i="5"/>
  <c r="O3747" i="5" s="1"/>
  <c r="J3747" i="5"/>
  <c r="K3747" i="5"/>
  <c r="L3747" i="5"/>
  <c r="M3747" i="5"/>
  <c r="N3747" i="5"/>
  <c r="P3747" i="5"/>
  <c r="Q3747" i="5"/>
  <c r="S3747" i="5"/>
  <c r="T3747" i="5"/>
  <c r="V3747" i="5" s="1"/>
  <c r="U3747" i="5"/>
  <c r="G3748" i="5"/>
  <c r="A3748" i="5" s="1"/>
  <c r="H3748" i="5"/>
  <c r="N3748" i="5"/>
  <c r="O3748" i="5"/>
  <c r="P3748" i="5"/>
  <c r="R3748" i="5"/>
  <c r="V3748" i="5"/>
  <c r="H3749" i="5"/>
  <c r="N3749" i="5"/>
  <c r="O3749" i="5"/>
  <c r="V3749" i="5"/>
  <c r="H3750" i="5"/>
  <c r="N3750" i="5"/>
  <c r="O3750" i="5"/>
  <c r="V3750" i="5"/>
  <c r="H3751" i="5"/>
  <c r="N3751" i="5"/>
  <c r="O3751" i="5"/>
  <c r="V3751" i="5"/>
  <c r="H3752" i="5"/>
  <c r="N3752" i="5"/>
  <c r="O3752" i="5"/>
  <c r="V3752" i="5"/>
  <c r="H3753" i="5"/>
  <c r="N3753" i="5"/>
  <c r="O3753" i="5"/>
  <c r="V3753" i="5"/>
  <c r="H3754" i="5"/>
  <c r="N3754" i="5"/>
  <c r="O3754" i="5"/>
  <c r="V3754" i="5"/>
  <c r="H3755" i="5"/>
  <c r="N3755" i="5"/>
  <c r="O3755" i="5"/>
  <c r="V3755" i="5"/>
  <c r="H3756" i="5"/>
  <c r="N3756" i="5"/>
  <c r="O3756" i="5"/>
  <c r="V3756" i="5"/>
  <c r="H3757" i="5"/>
  <c r="N3757" i="5"/>
  <c r="O3757" i="5"/>
  <c r="V3757" i="5"/>
  <c r="C3758" i="5"/>
  <c r="D3758" i="5"/>
  <c r="G3758" i="5"/>
  <c r="A3758" i="5" s="1"/>
  <c r="I3758" i="5"/>
  <c r="O3758" i="5" s="1"/>
  <c r="J3758" i="5"/>
  <c r="K3758" i="5"/>
  <c r="L3758" i="5"/>
  <c r="M3758" i="5"/>
  <c r="N3758" i="5"/>
  <c r="P3758" i="5"/>
  <c r="R3758" i="5"/>
  <c r="T3758" i="5"/>
  <c r="V3759" i="5" s="1"/>
  <c r="V3758" i="5"/>
  <c r="H3759" i="5"/>
  <c r="N3759" i="5"/>
  <c r="O3759" i="5"/>
  <c r="H3760" i="5"/>
  <c r="N3760" i="5"/>
  <c r="O3760" i="5"/>
  <c r="V3760" i="5"/>
  <c r="H3761" i="5"/>
  <c r="N3761" i="5"/>
  <c r="O3761" i="5"/>
  <c r="V3761" i="5"/>
  <c r="H3762" i="5"/>
  <c r="N3762" i="5"/>
  <c r="O3762" i="5"/>
  <c r="V3762" i="5"/>
  <c r="H3763" i="5"/>
  <c r="N3763" i="5"/>
  <c r="O3763" i="5"/>
  <c r="V3763" i="5"/>
  <c r="H3764" i="5"/>
  <c r="N3764" i="5"/>
  <c r="O3764" i="5"/>
  <c r="V3764" i="5"/>
  <c r="H3765" i="5"/>
  <c r="N3765" i="5"/>
  <c r="O3765" i="5"/>
  <c r="V3765" i="5"/>
  <c r="H3766" i="5"/>
  <c r="N3766" i="5"/>
  <c r="O3766" i="5"/>
  <c r="V3766" i="5"/>
  <c r="H3767" i="5"/>
  <c r="N3767" i="5"/>
  <c r="O3767" i="5"/>
  <c r="V3767" i="5"/>
  <c r="H3768" i="5"/>
  <c r="N3768" i="5"/>
  <c r="O3768" i="5"/>
  <c r="V3768" i="5"/>
  <c r="C3769" i="5"/>
  <c r="D3769" i="5"/>
  <c r="G3769" i="5"/>
  <c r="A3769" i="5" s="1"/>
  <c r="I3769" i="5"/>
  <c r="J3769" i="5"/>
  <c r="K3769" i="5"/>
  <c r="L3769" i="5"/>
  <c r="M3769" i="5"/>
  <c r="N3769" i="5"/>
  <c r="O3769" i="5"/>
  <c r="P3769" i="5"/>
  <c r="Q3769" i="5"/>
  <c r="R3769" i="5"/>
  <c r="S3769" i="5"/>
  <c r="T3769" i="5"/>
  <c r="U3769" i="5"/>
  <c r="V3769" i="5"/>
  <c r="G3770" i="5"/>
  <c r="A3770" i="5" s="1"/>
  <c r="H3770" i="5"/>
  <c r="N3770" i="5"/>
  <c r="O3770" i="5"/>
  <c r="P3770" i="5"/>
  <c r="V3770" i="5"/>
  <c r="H3771" i="5"/>
  <c r="N3771" i="5"/>
  <c r="O3771" i="5"/>
  <c r="V3771" i="5"/>
  <c r="H3772" i="5"/>
  <c r="N3772" i="5"/>
  <c r="O3772" i="5"/>
  <c r="V3772" i="5"/>
  <c r="H3773" i="5"/>
  <c r="N3773" i="5"/>
  <c r="O3773" i="5"/>
  <c r="V3773" i="5"/>
  <c r="H3774" i="5"/>
  <c r="N3774" i="5"/>
  <c r="O3774" i="5"/>
  <c r="V3774" i="5"/>
  <c r="H3775" i="5"/>
  <c r="N3775" i="5"/>
  <c r="O3775" i="5"/>
  <c r="V3775" i="5"/>
  <c r="H3776" i="5"/>
  <c r="N3776" i="5"/>
  <c r="O3776" i="5"/>
  <c r="V3776" i="5"/>
  <c r="H3777" i="5"/>
  <c r="N3777" i="5"/>
  <c r="O3777" i="5"/>
  <c r="V3777" i="5"/>
  <c r="H3778" i="5"/>
  <c r="N3778" i="5"/>
  <c r="O3778" i="5"/>
  <c r="V3778" i="5"/>
  <c r="H3779" i="5"/>
  <c r="N3779" i="5"/>
  <c r="O3779" i="5"/>
  <c r="V3779" i="5"/>
  <c r="C3780" i="5"/>
  <c r="D3780" i="5"/>
  <c r="G3780" i="5"/>
  <c r="A3780" i="5" s="1"/>
  <c r="I3780" i="5"/>
  <c r="J3780" i="5"/>
  <c r="O3780" i="5" s="1"/>
  <c r="K3780" i="5"/>
  <c r="L3780" i="5"/>
  <c r="M3780" i="5"/>
  <c r="N3780" i="5"/>
  <c r="P3780" i="5"/>
  <c r="T3780" i="5"/>
  <c r="U3780" i="5" s="1"/>
  <c r="H3781" i="5"/>
  <c r="N3781" i="5"/>
  <c r="O3781" i="5"/>
  <c r="H3782" i="5"/>
  <c r="N3782" i="5"/>
  <c r="O3782" i="5"/>
  <c r="V3782" i="5"/>
  <c r="H3783" i="5"/>
  <c r="N3783" i="5"/>
  <c r="O3783" i="5"/>
  <c r="V3783" i="5"/>
  <c r="H3784" i="5"/>
  <c r="N3784" i="5"/>
  <c r="O3784" i="5"/>
  <c r="V3784" i="5"/>
  <c r="H3785" i="5"/>
  <c r="N3785" i="5"/>
  <c r="O3785" i="5"/>
  <c r="V3785" i="5"/>
  <c r="H3786" i="5"/>
  <c r="N3786" i="5"/>
  <c r="O3786" i="5"/>
  <c r="V3786" i="5"/>
  <c r="H3787" i="5"/>
  <c r="N3787" i="5"/>
  <c r="O3787" i="5"/>
  <c r="V3787" i="5"/>
  <c r="H3788" i="5"/>
  <c r="N3788" i="5"/>
  <c r="O3788" i="5"/>
  <c r="V3788" i="5"/>
  <c r="H3789" i="5"/>
  <c r="N3789" i="5"/>
  <c r="O3789" i="5"/>
  <c r="V3789" i="5"/>
  <c r="H3790" i="5"/>
  <c r="N3790" i="5"/>
  <c r="O3790" i="5"/>
  <c r="V3790" i="5"/>
  <c r="C3791" i="5"/>
  <c r="D3791" i="5"/>
  <c r="G3791" i="5"/>
  <c r="A3791" i="5" s="1"/>
  <c r="I3791" i="5"/>
  <c r="O3791" i="5" s="1"/>
  <c r="J3791" i="5"/>
  <c r="K3791" i="5"/>
  <c r="L3791" i="5"/>
  <c r="M3791" i="5"/>
  <c r="N3791" i="5"/>
  <c r="P3791" i="5"/>
  <c r="Q3791" i="5"/>
  <c r="S3791" i="5"/>
  <c r="T3791" i="5"/>
  <c r="V3791" i="5" s="1"/>
  <c r="U3791" i="5"/>
  <c r="G3792" i="5"/>
  <c r="A3792" i="5" s="1"/>
  <c r="H3792" i="5"/>
  <c r="N3792" i="5"/>
  <c r="O3792" i="5"/>
  <c r="P3792" i="5"/>
  <c r="R3792" i="5"/>
  <c r="V3792" i="5"/>
  <c r="H3793" i="5"/>
  <c r="N3793" i="5"/>
  <c r="O3793" i="5"/>
  <c r="V3793" i="5"/>
  <c r="H3794" i="5"/>
  <c r="N3794" i="5"/>
  <c r="O3794" i="5"/>
  <c r="V3794" i="5"/>
  <c r="H3795" i="5"/>
  <c r="N3795" i="5"/>
  <c r="O3795" i="5"/>
  <c r="V3795" i="5"/>
  <c r="H3796" i="5"/>
  <c r="N3796" i="5"/>
  <c r="O3796" i="5"/>
  <c r="V3796" i="5"/>
  <c r="H3797" i="5"/>
  <c r="N3797" i="5"/>
  <c r="O3797" i="5"/>
  <c r="V3797" i="5"/>
  <c r="H3798" i="5"/>
  <c r="N3798" i="5"/>
  <c r="O3798" i="5"/>
  <c r="V3798" i="5"/>
  <c r="H3799" i="5"/>
  <c r="N3799" i="5"/>
  <c r="O3799" i="5"/>
  <c r="V3799" i="5"/>
  <c r="H3800" i="5"/>
  <c r="N3800" i="5"/>
  <c r="O3800" i="5"/>
  <c r="V3800" i="5"/>
  <c r="H3801" i="5"/>
  <c r="N3801" i="5"/>
  <c r="O3801" i="5"/>
  <c r="V3801" i="5"/>
  <c r="C3802" i="5"/>
  <c r="D3802" i="5"/>
  <c r="G3802" i="5"/>
  <c r="A3802" i="5" s="1"/>
  <c r="I3802" i="5"/>
  <c r="O3802" i="5" s="1"/>
  <c r="J3802" i="5"/>
  <c r="K3802" i="5"/>
  <c r="L3802" i="5"/>
  <c r="M3802" i="5"/>
  <c r="N3802" i="5"/>
  <c r="P3802" i="5"/>
  <c r="R3802" i="5"/>
  <c r="T3802" i="5"/>
  <c r="V3803" i="5" s="1"/>
  <c r="V3802" i="5"/>
  <c r="H3803" i="5"/>
  <c r="N3803" i="5"/>
  <c r="O3803" i="5"/>
  <c r="H3804" i="5"/>
  <c r="N3804" i="5"/>
  <c r="O3804" i="5"/>
  <c r="V3804" i="5"/>
  <c r="H3805" i="5"/>
  <c r="N3805" i="5"/>
  <c r="O3805" i="5"/>
  <c r="V3805" i="5"/>
  <c r="H3806" i="5"/>
  <c r="N3806" i="5"/>
  <c r="O3806" i="5"/>
  <c r="V3806" i="5"/>
  <c r="H3807" i="5"/>
  <c r="N3807" i="5"/>
  <c r="O3807" i="5"/>
  <c r="V3807" i="5"/>
  <c r="H3808" i="5"/>
  <c r="N3808" i="5"/>
  <c r="O3808" i="5"/>
  <c r="V3808" i="5"/>
  <c r="H3809" i="5"/>
  <c r="N3809" i="5"/>
  <c r="O3809" i="5"/>
  <c r="V3809" i="5"/>
  <c r="H3810" i="5"/>
  <c r="N3810" i="5"/>
  <c r="O3810" i="5"/>
  <c r="V3810" i="5"/>
  <c r="H3811" i="5"/>
  <c r="N3811" i="5"/>
  <c r="O3811" i="5"/>
  <c r="V3811" i="5"/>
  <c r="H3812" i="5"/>
  <c r="N3812" i="5"/>
  <c r="O3812" i="5"/>
  <c r="V3812" i="5"/>
  <c r="C3813" i="5"/>
  <c r="D3813" i="5"/>
  <c r="G3813" i="5"/>
  <c r="A3813" i="5" s="1"/>
  <c r="I3813" i="5"/>
  <c r="J3813" i="5"/>
  <c r="K3813" i="5"/>
  <c r="L3813" i="5"/>
  <c r="M3813" i="5"/>
  <c r="N3813" i="5"/>
  <c r="O3813" i="5"/>
  <c r="P3813" i="5"/>
  <c r="Q3813" i="5"/>
  <c r="R3813" i="5"/>
  <c r="S3813" i="5"/>
  <c r="T3813" i="5"/>
  <c r="U3813" i="5"/>
  <c r="V3813" i="5"/>
  <c r="G3814" i="5"/>
  <c r="A3814" i="5" s="1"/>
  <c r="H3814" i="5"/>
  <c r="N3814" i="5"/>
  <c r="O3814" i="5"/>
  <c r="P3814" i="5"/>
  <c r="V3814" i="5"/>
  <c r="H3815" i="5"/>
  <c r="N3815" i="5"/>
  <c r="O3815" i="5"/>
  <c r="V3815" i="5"/>
  <c r="H3816" i="5"/>
  <c r="N3816" i="5"/>
  <c r="O3816" i="5"/>
  <c r="V3816" i="5"/>
  <c r="H3817" i="5"/>
  <c r="N3817" i="5"/>
  <c r="O3817" i="5"/>
  <c r="V3817" i="5"/>
  <c r="H3818" i="5"/>
  <c r="N3818" i="5"/>
  <c r="O3818" i="5"/>
  <c r="V3818" i="5"/>
  <c r="H3819" i="5"/>
  <c r="N3819" i="5"/>
  <c r="O3819" i="5"/>
  <c r="V3819" i="5"/>
  <c r="H3820" i="5"/>
  <c r="N3820" i="5"/>
  <c r="O3820" i="5"/>
  <c r="V3820" i="5"/>
  <c r="H3821" i="5"/>
  <c r="N3821" i="5"/>
  <c r="O3821" i="5"/>
  <c r="V3821" i="5"/>
  <c r="H3822" i="5"/>
  <c r="N3822" i="5"/>
  <c r="O3822" i="5"/>
  <c r="V3822" i="5"/>
  <c r="H3823" i="5"/>
  <c r="N3823" i="5"/>
  <c r="O3823" i="5"/>
  <c r="V3823" i="5"/>
  <c r="C3824" i="5"/>
  <c r="D3824" i="5"/>
  <c r="G3824" i="5"/>
  <c r="A3824" i="5" s="1"/>
  <c r="I3824" i="5"/>
  <c r="J3824" i="5"/>
  <c r="O3824" i="5" s="1"/>
  <c r="K3824" i="5"/>
  <c r="L3824" i="5"/>
  <c r="M3824" i="5"/>
  <c r="N3824" i="5"/>
  <c r="P3824" i="5"/>
  <c r="T3824" i="5"/>
  <c r="U3824" i="5" s="1"/>
  <c r="H3825" i="5"/>
  <c r="N3825" i="5"/>
  <c r="O3825" i="5"/>
  <c r="H3826" i="5"/>
  <c r="N3826" i="5"/>
  <c r="O3826" i="5"/>
  <c r="V3826" i="5"/>
  <c r="H3827" i="5"/>
  <c r="N3827" i="5"/>
  <c r="O3827" i="5"/>
  <c r="V3827" i="5"/>
  <c r="H3828" i="5"/>
  <c r="N3828" i="5"/>
  <c r="O3828" i="5"/>
  <c r="V3828" i="5"/>
  <c r="H3829" i="5"/>
  <c r="N3829" i="5"/>
  <c r="O3829" i="5"/>
  <c r="V3829" i="5"/>
  <c r="H3830" i="5"/>
  <c r="N3830" i="5"/>
  <c r="O3830" i="5"/>
  <c r="V3830" i="5"/>
  <c r="H3831" i="5"/>
  <c r="N3831" i="5"/>
  <c r="O3831" i="5"/>
  <c r="V3831" i="5"/>
  <c r="H3832" i="5"/>
  <c r="N3832" i="5"/>
  <c r="O3832" i="5"/>
  <c r="V3832" i="5"/>
  <c r="H3833" i="5"/>
  <c r="N3833" i="5"/>
  <c r="O3833" i="5"/>
  <c r="V3833" i="5"/>
  <c r="H3834" i="5"/>
  <c r="N3834" i="5"/>
  <c r="O3834" i="5"/>
  <c r="V3834" i="5"/>
  <c r="C3835" i="5"/>
  <c r="D3835" i="5"/>
  <c r="G3835" i="5"/>
  <c r="A3835" i="5" s="1"/>
  <c r="I3835" i="5"/>
  <c r="O3835" i="5" s="1"/>
  <c r="J3835" i="5"/>
  <c r="K3835" i="5"/>
  <c r="L3835" i="5"/>
  <c r="M3835" i="5"/>
  <c r="N3835" i="5"/>
  <c r="P3835" i="5"/>
  <c r="Q3835" i="5"/>
  <c r="S3835" i="5"/>
  <c r="T3835" i="5"/>
  <c r="V3835" i="5" s="1"/>
  <c r="U3835" i="5"/>
  <c r="G3836" i="5"/>
  <c r="A3836" i="5" s="1"/>
  <c r="H3836" i="5"/>
  <c r="N3836" i="5"/>
  <c r="O3836" i="5"/>
  <c r="P3836" i="5"/>
  <c r="R3836" i="5"/>
  <c r="V3836" i="5"/>
  <c r="H3837" i="5"/>
  <c r="N3837" i="5"/>
  <c r="O3837" i="5"/>
  <c r="V3837" i="5"/>
  <c r="H3838" i="5"/>
  <c r="N3838" i="5"/>
  <c r="O3838" i="5"/>
  <c r="V3838" i="5"/>
  <c r="H3839" i="5"/>
  <c r="N3839" i="5"/>
  <c r="O3839" i="5"/>
  <c r="V3839" i="5"/>
  <c r="H3840" i="5"/>
  <c r="N3840" i="5"/>
  <c r="O3840" i="5"/>
  <c r="V3840" i="5"/>
  <c r="H3841" i="5"/>
  <c r="N3841" i="5"/>
  <c r="O3841" i="5"/>
  <c r="V3841" i="5"/>
  <c r="H3842" i="5"/>
  <c r="N3842" i="5"/>
  <c r="O3842" i="5"/>
  <c r="V3842" i="5"/>
  <c r="H3843" i="5"/>
  <c r="N3843" i="5"/>
  <c r="O3843" i="5"/>
  <c r="V3843" i="5"/>
  <c r="H3844" i="5"/>
  <c r="N3844" i="5"/>
  <c r="O3844" i="5"/>
  <c r="V3844" i="5"/>
  <c r="H3845" i="5"/>
  <c r="N3845" i="5"/>
  <c r="O3845" i="5"/>
  <c r="V3845" i="5"/>
  <c r="C3846" i="5"/>
  <c r="D3846" i="5"/>
  <c r="G3846" i="5"/>
  <c r="A3846" i="5" s="1"/>
  <c r="I3846" i="5"/>
  <c r="O3846" i="5" s="1"/>
  <c r="J3846" i="5"/>
  <c r="K3846" i="5"/>
  <c r="L3846" i="5"/>
  <c r="M3846" i="5"/>
  <c r="N3846" i="5"/>
  <c r="P3846" i="5"/>
  <c r="R3846" i="5"/>
  <c r="T3846" i="5"/>
  <c r="V3847" i="5" s="1"/>
  <c r="V3846" i="5"/>
  <c r="H3847" i="5"/>
  <c r="N3847" i="5"/>
  <c r="O3847" i="5"/>
  <c r="H3848" i="5"/>
  <c r="N3848" i="5"/>
  <c r="O3848" i="5"/>
  <c r="V3848" i="5"/>
  <c r="H3849" i="5"/>
  <c r="N3849" i="5"/>
  <c r="O3849" i="5"/>
  <c r="V3849" i="5"/>
  <c r="H3850" i="5"/>
  <c r="N3850" i="5"/>
  <c r="O3850" i="5"/>
  <c r="V3850" i="5"/>
  <c r="H3851" i="5"/>
  <c r="N3851" i="5"/>
  <c r="O3851" i="5"/>
  <c r="V3851" i="5"/>
  <c r="H3852" i="5"/>
  <c r="N3852" i="5"/>
  <c r="O3852" i="5"/>
  <c r="V3852" i="5"/>
  <c r="H3853" i="5"/>
  <c r="N3853" i="5"/>
  <c r="O3853" i="5"/>
  <c r="V3853" i="5"/>
  <c r="H3854" i="5"/>
  <c r="N3854" i="5"/>
  <c r="O3854" i="5"/>
  <c r="V3854" i="5"/>
  <c r="H3855" i="5"/>
  <c r="N3855" i="5"/>
  <c r="O3855" i="5"/>
  <c r="V3855" i="5"/>
  <c r="H3856" i="5"/>
  <c r="N3856" i="5"/>
  <c r="O3856" i="5"/>
  <c r="V3856" i="5"/>
  <c r="C3857" i="5"/>
  <c r="D3857" i="5"/>
  <c r="G3857" i="5"/>
  <c r="A3857" i="5" s="1"/>
  <c r="I3857" i="5"/>
  <c r="J3857" i="5"/>
  <c r="K3857" i="5"/>
  <c r="L3857" i="5"/>
  <c r="M3857" i="5"/>
  <c r="N3857" i="5"/>
  <c r="O3857" i="5"/>
  <c r="P3857" i="5"/>
  <c r="Q3857" i="5"/>
  <c r="R3857" i="5"/>
  <c r="S3857" i="5"/>
  <c r="T3857" i="5"/>
  <c r="U3857" i="5"/>
  <c r="V3857" i="5"/>
  <c r="G3858" i="5"/>
  <c r="A3858" i="5" s="1"/>
  <c r="H3858" i="5"/>
  <c r="N3858" i="5"/>
  <c r="O3858" i="5"/>
  <c r="P3858" i="5"/>
  <c r="V3858" i="5"/>
  <c r="H3859" i="5"/>
  <c r="N3859" i="5"/>
  <c r="O3859" i="5"/>
  <c r="V3859" i="5"/>
  <c r="H3860" i="5"/>
  <c r="N3860" i="5"/>
  <c r="O3860" i="5"/>
  <c r="V3860" i="5"/>
  <c r="H3861" i="5"/>
  <c r="N3861" i="5"/>
  <c r="O3861" i="5"/>
  <c r="V3861" i="5"/>
  <c r="H3862" i="5"/>
  <c r="N3862" i="5"/>
  <c r="O3862" i="5"/>
  <c r="V3862" i="5"/>
  <c r="H3863" i="5"/>
  <c r="N3863" i="5"/>
  <c r="O3863" i="5"/>
  <c r="V3863" i="5"/>
  <c r="H3864" i="5"/>
  <c r="N3864" i="5"/>
  <c r="O3864" i="5"/>
  <c r="V3864" i="5"/>
  <c r="H3865" i="5"/>
  <c r="N3865" i="5"/>
  <c r="O3865" i="5"/>
  <c r="V3865" i="5"/>
  <c r="H3866" i="5"/>
  <c r="N3866" i="5"/>
  <c r="O3866" i="5"/>
  <c r="V3866" i="5"/>
  <c r="H3867" i="5"/>
  <c r="N3867" i="5"/>
  <c r="O3867" i="5"/>
  <c r="V3867" i="5"/>
  <c r="C3868" i="5"/>
  <c r="D3868" i="5"/>
  <c r="G3868" i="5"/>
  <c r="A3868" i="5" s="1"/>
  <c r="I3868" i="5"/>
  <c r="J3868" i="5"/>
  <c r="O3868" i="5" s="1"/>
  <c r="K3868" i="5"/>
  <c r="L3868" i="5"/>
  <c r="M3868" i="5"/>
  <c r="N3868" i="5"/>
  <c r="P3868" i="5"/>
  <c r="T3868" i="5"/>
  <c r="U3868" i="5" s="1"/>
  <c r="H3869" i="5"/>
  <c r="N3869" i="5"/>
  <c r="O3869" i="5"/>
  <c r="H3870" i="5"/>
  <c r="N3870" i="5"/>
  <c r="O3870" i="5"/>
  <c r="V3870" i="5"/>
  <c r="H3871" i="5"/>
  <c r="N3871" i="5"/>
  <c r="O3871" i="5"/>
  <c r="V3871" i="5"/>
  <c r="H3872" i="5"/>
  <c r="N3872" i="5"/>
  <c r="O3872" i="5"/>
  <c r="V3872" i="5"/>
  <c r="H3873" i="5"/>
  <c r="N3873" i="5"/>
  <c r="O3873" i="5"/>
  <c r="V3873" i="5"/>
  <c r="H3874" i="5"/>
  <c r="N3874" i="5"/>
  <c r="O3874" i="5"/>
  <c r="V3874" i="5"/>
  <c r="H3875" i="5"/>
  <c r="N3875" i="5"/>
  <c r="O3875" i="5"/>
  <c r="V3875" i="5"/>
  <c r="H3876" i="5"/>
  <c r="N3876" i="5"/>
  <c r="O3876" i="5"/>
  <c r="V3876" i="5"/>
  <c r="H3877" i="5"/>
  <c r="N3877" i="5"/>
  <c r="O3877" i="5"/>
  <c r="V3877" i="5"/>
  <c r="H3878" i="5"/>
  <c r="N3878" i="5"/>
  <c r="O3878" i="5"/>
  <c r="V3878" i="5"/>
  <c r="C3879" i="5"/>
  <c r="D3879" i="5"/>
  <c r="G3879" i="5"/>
  <c r="A3879" i="5" s="1"/>
  <c r="N3879" i="5"/>
  <c r="Q3879" i="5"/>
  <c r="R3879" i="5"/>
  <c r="S3879" i="5"/>
  <c r="T3879" i="5"/>
  <c r="U3879" i="5"/>
  <c r="V3879" i="5"/>
  <c r="C3880" i="5"/>
  <c r="D3880" i="5"/>
  <c r="G3880" i="5"/>
  <c r="A3880" i="5" s="1"/>
  <c r="I3880" i="5"/>
  <c r="J3880" i="5"/>
  <c r="K3880" i="5"/>
  <c r="L3880" i="5"/>
  <c r="M3880" i="5"/>
  <c r="N3880" i="5"/>
  <c r="P3880" i="5"/>
  <c r="R3880" i="5"/>
  <c r="T3880" i="5"/>
  <c r="V3881" i="5" s="1"/>
  <c r="V3880" i="5"/>
  <c r="H3881" i="5"/>
  <c r="N3881" i="5"/>
  <c r="O3881" i="5"/>
  <c r="H3882" i="5"/>
  <c r="N3882" i="5"/>
  <c r="O3882" i="5"/>
  <c r="V3882" i="5"/>
  <c r="H3883" i="5"/>
  <c r="N3883" i="5"/>
  <c r="O3883" i="5"/>
  <c r="V3883" i="5"/>
  <c r="H3884" i="5"/>
  <c r="N3884" i="5"/>
  <c r="O3884" i="5"/>
  <c r="V3884" i="5"/>
  <c r="H3885" i="5"/>
  <c r="N3885" i="5"/>
  <c r="O3885" i="5"/>
  <c r="V3885" i="5"/>
  <c r="H3886" i="5"/>
  <c r="N3886" i="5"/>
  <c r="O3886" i="5"/>
  <c r="V3886" i="5"/>
  <c r="H3887" i="5"/>
  <c r="N3887" i="5"/>
  <c r="O3887" i="5"/>
  <c r="V3887" i="5"/>
  <c r="H3888" i="5"/>
  <c r="N3888" i="5"/>
  <c r="O3888" i="5"/>
  <c r="V3888" i="5"/>
  <c r="H3889" i="5"/>
  <c r="N3889" i="5"/>
  <c r="O3889" i="5"/>
  <c r="V3889" i="5"/>
  <c r="H3890" i="5"/>
  <c r="N3890" i="5"/>
  <c r="O3890" i="5"/>
  <c r="V3890" i="5"/>
  <c r="C3891" i="5"/>
  <c r="D3891" i="5"/>
  <c r="G3891" i="5"/>
  <c r="A3891" i="5" s="1"/>
  <c r="I3891" i="5"/>
  <c r="J3891" i="5"/>
  <c r="K3891" i="5"/>
  <c r="L3891" i="5"/>
  <c r="M3891" i="5"/>
  <c r="N3891" i="5"/>
  <c r="O3891" i="5"/>
  <c r="P3891" i="5"/>
  <c r="Q3891" i="5"/>
  <c r="R3891" i="5"/>
  <c r="S3891" i="5"/>
  <c r="T3891" i="5"/>
  <c r="U3891" i="5"/>
  <c r="V3891" i="5"/>
  <c r="G3892" i="5"/>
  <c r="H3892" i="5"/>
  <c r="N3892" i="5"/>
  <c r="O3892" i="5"/>
  <c r="P3892" i="5"/>
  <c r="V3892" i="5"/>
  <c r="H3893" i="5"/>
  <c r="N3893" i="5"/>
  <c r="O3893" i="5"/>
  <c r="V3893" i="5"/>
  <c r="H3894" i="5"/>
  <c r="N3894" i="5"/>
  <c r="O3894" i="5"/>
  <c r="V3894" i="5"/>
  <c r="H3895" i="5"/>
  <c r="N3895" i="5"/>
  <c r="O3895" i="5"/>
  <c r="V3895" i="5"/>
  <c r="H3896" i="5"/>
  <c r="N3896" i="5"/>
  <c r="O3896" i="5"/>
  <c r="V3896" i="5"/>
  <c r="H3897" i="5"/>
  <c r="N3897" i="5"/>
  <c r="O3897" i="5"/>
  <c r="V3897" i="5"/>
  <c r="H3898" i="5"/>
  <c r="N3898" i="5"/>
  <c r="O3898" i="5"/>
  <c r="V3898" i="5"/>
  <c r="H3899" i="5"/>
  <c r="N3899" i="5"/>
  <c r="O3899" i="5"/>
  <c r="V3899" i="5"/>
  <c r="H3900" i="5"/>
  <c r="N3900" i="5"/>
  <c r="O3900" i="5"/>
  <c r="V3900" i="5"/>
  <c r="H3901" i="5"/>
  <c r="N3901" i="5"/>
  <c r="O3901" i="5"/>
  <c r="V3901" i="5"/>
  <c r="C3902" i="5"/>
  <c r="D3902" i="5"/>
  <c r="G3902" i="5"/>
  <c r="P3902" i="5" s="1"/>
  <c r="I3902" i="5"/>
  <c r="J3902" i="5"/>
  <c r="K3902" i="5"/>
  <c r="L3902" i="5"/>
  <c r="M3902" i="5"/>
  <c r="N3902" i="5"/>
  <c r="T3902" i="5"/>
  <c r="H3903" i="5"/>
  <c r="N3903" i="5"/>
  <c r="O3903" i="5"/>
  <c r="H3904" i="5"/>
  <c r="N3904" i="5"/>
  <c r="O3904" i="5"/>
  <c r="V3904" i="5"/>
  <c r="H3905" i="5"/>
  <c r="N3905" i="5"/>
  <c r="O3905" i="5"/>
  <c r="V3905" i="5"/>
  <c r="H3906" i="5"/>
  <c r="N3906" i="5"/>
  <c r="O3906" i="5"/>
  <c r="V3906" i="5"/>
  <c r="H3907" i="5"/>
  <c r="N3907" i="5"/>
  <c r="O3907" i="5"/>
  <c r="V3907" i="5"/>
  <c r="H3908" i="5"/>
  <c r="N3908" i="5"/>
  <c r="O3908" i="5"/>
  <c r="V3908" i="5"/>
  <c r="H3909" i="5"/>
  <c r="N3909" i="5"/>
  <c r="O3909" i="5"/>
  <c r="V3909" i="5"/>
  <c r="H3910" i="5"/>
  <c r="N3910" i="5"/>
  <c r="O3910" i="5"/>
  <c r="V3910" i="5"/>
  <c r="H3911" i="5"/>
  <c r="N3911" i="5"/>
  <c r="O3911" i="5"/>
  <c r="V3911" i="5"/>
  <c r="H3912" i="5"/>
  <c r="N3912" i="5"/>
  <c r="O3912" i="5"/>
  <c r="V3912" i="5"/>
  <c r="C3913" i="5"/>
  <c r="D3913" i="5"/>
  <c r="G3913" i="5"/>
  <c r="A3913" i="5" s="1"/>
  <c r="I3913" i="5"/>
  <c r="J3913" i="5"/>
  <c r="K3913" i="5"/>
  <c r="L3913" i="5"/>
  <c r="M3913" i="5"/>
  <c r="N3913" i="5"/>
  <c r="P3913" i="5"/>
  <c r="Q3913" i="5"/>
  <c r="S3913" i="5"/>
  <c r="T3913" i="5"/>
  <c r="V3913" i="5" s="1"/>
  <c r="U3913" i="5"/>
  <c r="G3914" i="5"/>
  <c r="A3914" i="5" s="1"/>
  <c r="H3914" i="5"/>
  <c r="N3914" i="5"/>
  <c r="O3914" i="5"/>
  <c r="P3914" i="5"/>
  <c r="R3914" i="5"/>
  <c r="V3914" i="5"/>
  <c r="H3915" i="5"/>
  <c r="N3915" i="5"/>
  <c r="O3915" i="5"/>
  <c r="V3915" i="5"/>
  <c r="H3916" i="5"/>
  <c r="N3916" i="5"/>
  <c r="O3916" i="5"/>
  <c r="V3916" i="5"/>
  <c r="H3917" i="5"/>
  <c r="N3917" i="5"/>
  <c r="O3917" i="5"/>
  <c r="V3917" i="5"/>
  <c r="H3918" i="5"/>
  <c r="N3918" i="5"/>
  <c r="O3918" i="5"/>
  <c r="V3918" i="5"/>
  <c r="H3919" i="5"/>
  <c r="N3919" i="5"/>
  <c r="O3919" i="5"/>
  <c r="V3919" i="5"/>
  <c r="H3920" i="5"/>
  <c r="N3920" i="5"/>
  <c r="O3920" i="5"/>
  <c r="V3920" i="5"/>
  <c r="H3921" i="5"/>
  <c r="N3921" i="5"/>
  <c r="O3921" i="5"/>
  <c r="V3921" i="5"/>
  <c r="H3922" i="5"/>
  <c r="N3922" i="5"/>
  <c r="O3922" i="5"/>
  <c r="V3922" i="5"/>
  <c r="H3923" i="5"/>
  <c r="N3923" i="5"/>
  <c r="O3923" i="5"/>
  <c r="V3923" i="5"/>
  <c r="C3924" i="5"/>
  <c r="D3924" i="5"/>
  <c r="G3924" i="5"/>
  <c r="A3924" i="5" s="1"/>
  <c r="I3924" i="5"/>
  <c r="J3924" i="5"/>
  <c r="K3924" i="5"/>
  <c r="L3924" i="5"/>
  <c r="M3924" i="5"/>
  <c r="N3924" i="5"/>
  <c r="P3924" i="5"/>
  <c r="R3924" i="5"/>
  <c r="T3924" i="5"/>
  <c r="V3925" i="5" s="1"/>
  <c r="V3924" i="5"/>
  <c r="H3925" i="5"/>
  <c r="N3925" i="5"/>
  <c r="O3925" i="5"/>
  <c r="H3926" i="5"/>
  <c r="N3926" i="5"/>
  <c r="O3926" i="5"/>
  <c r="V3926" i="5"/>
  <c r="H3927" i="5"/>
  <c r="N3927" i="5"/>
  <c r="O3927" i="5"/>
  <c r="V3927" i="5"/>
  <c r="H3928" i="5"/>
  <c r="N3928" i="5"/>
  <c r="O3928" i="5"/>
  <c r="V3928" i="5"/>
  <c r="H3929" i="5"/>
  <c r="N3929" i="5"/>
  <c r="O3929" i="5"/>
  <c r="V3929" i="5"/>
  <c r="H3930" i="5"/>
  <c r="N3930" i="5"/>
  <c r="O3930" i="5"/>
  <c r="V3930" i="5"/>
  <c r="H3931" i="5"/>
  <c r="N3931" i="5"/>
  <c r="O3931" i="5"/>
  <c r="V3931" i="5"/>
  <c r="H3932" i="5"/>
  <c r="N3932" i="5"/>
  <c r="O3932" i="5"/>
  <c r="V3932" i="5"/>
  <c r="H3933" i="5"/>
  <c r="N3933" i="5"/>
  <c r="O3933" i="5"/>
  <c r="V3933" i="5"/>
  <c r="H3934" i="5"/>
  <c r="N3934" i="5"/>
  <c r="O3934" i="5"/>
  <c r="V3934" i="5"/>
  <c r="C3935" i="5"/>
  <c r="D3935" i="5"/>
  <c r="G3935" i="5"/>
  <c r="A3935" i="5" s="1"/>
  <c r="I3935" i="5"/>
  <c r="J3935" i="5"/>
  <c r="K3935" i="5"/>
  <c r="L3935" i="5"/>
  <c r="M3935" i="5"/>
  <c r="N3935" i="5"/>
  <c r="O3935" i="5"/>
  <c r="P3935" i="5"/>
  <c r="Q3935" i="5"/>
  <c r="R3935" i="5"/>
  <c r="S3935" i="5"/>
  <c r="T3935" i="5"/>
  <c r="U3935" i="5"/>
  <c r="V3935" i="5"/>
  <c r="G3936" i="5"/>
  <c r="H3936" i="5"/>
  <c r="N3936" i="5"/>
  <c r="O3936" i="5"/>
  <c r="P3936" i="5"/>
  <c r="V3936" i="5"/>
  <c r="H3937" i="5"/>
  <c r="N3937" i="5"/>
  <c r="O3937" i="5"/>
  <c r="V3937" i="5"/>
  <c r="H3938" i="5"/>
  <c r="N3938" i="5"/>
  <c r="O3938" i="5"/>
  <c r="V3938" i="5"/>
  <c r="H3939" i="5"/>
  <c r="N3939" i="5"/>
  <c r="O3939" i="5"/>
  <c r="V3939" i="5"/>
  <c r="H3940" i="5"/>
  <c r="N3940" i="5"/>
  <c r="O3940" i="5"/>
  <c r="V3940" i="5"/>
  <c r="H3941" i="5"/>
  <c r="N3941" i="5"/>
  <c r="O3941" i="5"/>
  <c r="V3941" i="5"/>
  <c r="H3942" i="5"/>
  <c r="N3942" i="5"/>
  <c r="O3942" i="5"/>
  <c r="V3942" i="5"/>
  <c r="H3943" i="5"/>
  <c r="N3943" i="5"/>
  <c r="O3943" i="5"/>
  <c r="V3943" i="5"/>
  <c r="H3944" i="5"/>
  <c r="N3944" i="5"/>
  <c r="O3944" i="5"/>
  <c r="V3944" i="5"/>
  <c r="H3945" i="5"/>
  <c r="N3945" i="5"/>
  <c r="O3945" i="5"/>
  <c r="V3945" i="5"/>
  <c r="C3946" i="5"/>
  <c r="D3946" i="5"/>
  <c r="G3946" i="5"/>
  <c r="I3946" i="5"/>
  <c r="J3946" i="5"/>
  <c r="K3946" i="5"/>
  <c r="L3946" i="5"/>
  <c r="M3946" i="5"/>
  <c r="N3946" i="5"/>
  <c r="T3946" i="5"/>
  <c r="H3947" i="5"/>
  <c r="N3947" i="5"/>
  <c r="O3947" i="5"/>
  <c r="H3948" i="5"/>
  <c r="N3948" i="5"/>
  <c r="O3948" i="5"/>
  <c r="V3948" i="5"/>
  <c r="H3949" i="5"/>
  <c r="N3949" i="5"/>
  <c r="O3949" i="5"/>
  <c r="V3949" i="5"/>
  <c r="H3950" i="5"/>
  <c r="N3950" i="5"/>
  <c r="O3950" i="5"/>
  <c r="V3950" i="5"/>
  <c r="H3951" i="5"/>
  <c r="N3951" i="5"/>
  <c r="O3951" i="5"/>
  <c r="V3951" i="5"/>
  <c r="H3952" i="5"/>
  <c r="N3952" i="5"/>
  <c r="O3952" i="5"/>
  <c r="V3952" i="5"/>
  <c r="H3953" i="5"/>
  <c r="N3953" i="5"/>
  <c r="O3953" i="5"/>
  <c r="V3953" i="5"/>
  <c r="H3954" i="5"/>
  <c r="N3954" i="5"/>
  <c r="O3954" i="5"/>
  <c r="V3954" i="5"/>
  <c r="H3955" i="5"/>
  <c r="N3955" i="5"/>
  <c r="O3955" i="5"/>
  <c r="V3955" i="5"/>
  <c r="H3956" i="5"/>
  <c r="N3956" i="5"/>
  <c r="O3956" i="5"/>
  <c r="V3956" i="5"/>
  <c r="C3957" i="5"/>
  <c r="D3957" i="5"/>
  <c r="G3957" i="5"/>
  <c r="A3957" i="5" s="1"/>
  <c r="I3957" i="5"/>
  <c r="J3957" i="5"/>
  <c r="K3957" i="5"/>
  <c r="L3957" i="5"/>
  <c r="M3957" i="5"/>
  <c r="N3957" i="5"/>
  <c r="P3957" i="5"/>
  <c r="Q3957" i="5"/>
  <c r="S3957" i="5"/>
  <c r="T3957" i="5"/>
  <c r="V3957" i="5" s="1"/>
  <c r="U3957" i="5"/>
  <c r="G3958" i="5"/>
  <c r="A3958" i="5" s="1"/>
  <c r="H3958" i="5"/>
  <c r="N3958" i="5"/>
  <c r="O3958" i="5"/>
  <c r="P3958" i="5"/>
  <c r="R3958" i="5"/>
  <c r="V3958" i="5"/>
  <c r="H3959" i="5"/>
  <c r="N3959" i="5"/>
  <c r="O3959" i="5"/>
  <c r="V3959" i="5"/>
  <c r="H3960" i="5"/>
  <c r="N3960" i="5"/>
  <c r="O3960" i="5"/>
  <c r="V3960" i="5"/>
  <c r="H3961" i="5"/>
  <c r="N3961" i="5"/>
  <c r="O3961" i="5"/>
  <c r="V3961" i="5"/>
  <c r="H3962" i="5"/>
  <c r="N3962" i="5"/>
  <c r="O3962" i="5"/>
  <c r="V3962" i="5"/>
  <c r="H3963" i="5"/>
  <c r="N3963" i="5"/>
  <c r="O3963" i="5"/>
  <c r="V3963" i="5"/>
  <c r="H3964" i="5"/>
  <c r="N3964" i="5"/>
  <c r="O3964" i="5"/>
  <c r="V3964" i="5"/>
  <c r="H3965" i="5"/>
  <c r="N3965" i="5"/>
  <c r="O3965" i="5"/>
  <c r="V3965" i="5"/>
  <c r="H3966" i="5"/>
  <c r="N3966" i="5"/>
  <c r="O3966" i="5"/>
  <c r="V3966" i="5"/>
  <c r="H3967" i="5"/>
  <c r="N3967" i="5"/>
  <c r="O3967" i="5"/>
  <c r="V3967" i="5"/>
  <c r="C3968" i="5"/>
  <c r="D3968" i="5"/>
  <c r="G3968" i="5"/>
  <c r="A3968" i="5" s="1"/>
  <c r="I3968" i="5"/>
  <c r="O3968" i="5" s="1"/>
  <c r="J3968" i="5"/>
  <c r="K3968" i="5"/>
  <c r="L3968" i="5"/>
  <c r="M3968" i="5"/>
  <c r="N3968" i="5"/>
  <c r="P3968" i="5"/>
  <c r="R3968" i="5"/>
  <c r="T3968" i="5"/>
  <c r="V3969" i="5" s="1"/>
  <c r="V3968" i="5"/>
  <c r="H3969" i="5"/>
  <c r="N3969" i="5"/>
  <c r="O3969" i="5"/>
  <c r="H3970" i="5"/>
  <c r="N3970" i="5"/>
  <c r="O3970" i="5"/>
  <c r="V3970" i="5"/>
  <c r="H3971" i="5"/>
  <c r="N3971" i="5"/>
  <c r="O3971" i="5"/>
  <c r="V3971" i="5"/>
  <c r="H3972" i="5"/>
  <c r="N3972" i="5"/>
  <c r="O3972" i="5"/>
  <c r="V3972" i="5"/>
  <c r="H3973" i="5"/>
  <c r="N3973" i="5"/>
  <c r="O3973" i="5"/>
  <c r="V3973" i="5"/>
  <c r="H3974" i="5"/>
  <c r="N3974" i="5"/>
  <c r="O3974" i="5"/>
  <c r="V3974" i="5"/>
  <c r="H3975" i="5"/>
  <c r="N3975" i="5"/>
  <c r="O3975" i="5"/>
  <c r="V3975" i="5"/>
  <c r="H3976" i="5"/>
  <c r="N3976" i="5"/>
  <c r="O3976" i="5"/>
  <c r="V3976" i="5"/>
  <c r="H3977" i="5"/>
  <c r="N3977" i="5"/>
  <c r="O3977" i="5"/>
  <c r="V3977" i="5"/>
  <c r="H3978" i="5"/>
  <c r="N3978" i="5"/>
  <c r="O3978" i="5"/>
  <c r="V3978" i="5"/>
  <c r="C3979" i="5"/>
  <c r="D3979" i="5"/>
  <c r="G3979" i="5"/>
  <c r="A3979" i="5" s="1"/>
  <c r="I3979" i="5"/>
  <c r="J3979" i="5"/>
  <c r="K3979" i="5"/>
  <c r="L3979" i="5"/>
  <c r="M3979" i="5"/>
  <c r="N3979" i="5"/>
  <c r="O3979" i="5"/>
  <c r="P3979" i="5"/>
  <c r="Q3979" i="5"/>
  <c r="R3979" i="5"/>
  <c r="S3979" i="5"/>
  <c r="T3979" i="5"/>
  <c r="U3979" i="5"/>
  <c r="V3979" i="5"/>
  <c r="G3980" i="5"/>
  <c r="H3980" i="5"/>
  <c r="N3980" i="5"/>
  <c r="O3980" i="5"/>
  <c r="P3980" i="5"/>
  <c r="V3980" i="5"/>
  <c r="H3981" i="5"/>
  <c r="N3981" i="5"/>
  <c r="O3981" i="5"/>
  <c r="V3981" i="5"/>
  <c r="H3982" i="5"/>
  <c r="N3982" i="5"/>
  <c r="O3982" i="5"/>
  <c r="V3982" i="5"/>
  <c r="H3983" i="5"/>
  <c r="N3983" i="5"/>
  <c r="O3983" i="5"/>
  <c r="V3983" i="5"/>
  <c r="H3984" i="5"/>
  <c r="N3984" i="5"/>
  <c r="O3984" i="5"/>
  <c r="V3984" i="5"/>
  <c r="H3985" i="5"/>
  <c r="N3985" i="5"/>
  <c r="O3985" i="5"/>
  <c r="V3985" i="5"/>
  <c r="H3986" i="5"/>
  <c r="N3986" i="5"/>
  <c r="O3986" i="5"/>
  <c r="V3986" i="5"/>
  <c r="H3987" i="5"/>
  <c r="N3987" i="5"/>
  <c r="O3987" i="5"/>
  <c r="V3987" i="5"/>
  <c r="H3988" i="5"/>
  <c r="N3988" i="5"/>
  <c r="O3988" i="5"/>
  <c r="V3988" i="5"/>
  <c r="H3989" i="5"/>
  <c r="N3989" i="5"/>
  <c r="O3989" i="5"/>
  <c r="V3989" i="5"/>
  <c r="C3990" i="5"/>
  <c r="D3990" i="5"/>
  <c r="G3990" i="5"/>
  <c r="N3990" i="5"/>
  <c r="R3990" i="5"/>
  <c r="T3990" i="5"/>
  <c r="U3990" i="5" s="1"/>
  <c r="V3990" i="5"/>
  <c r="C3991" i="5"/>
  <c r="D3991" i="5"/>
  <c r="G3991" i="5"/>
  <c r="A3991" i="5" s="1"/>
  <c r="N3991" i="5"/>
  <c r="Q3991" i="5"/>
  <c r="R3991" i="5"/>
  <c r="S3991" i="5"/>
  <c r="T3991" i="5"/>
  <c r="U3991" i="5"/>
  <c r="V3991" i="5"/>
  <c r="C3992" i="5"/>
  <c r="D3992" i="5"/>
  <c r="G3992" i="5"/>
  <c r="I3992" i="5"/>
  <c r="J3992" i="5"/>
  <c r="K3992" i="5"/>
  <c r="L3992" i="5"/>
  <c r="M3992" i="5"/>
  <c r="N3992" i="5"/>
  <c r="R3992" i="5"/>
  <c r="T3992" i="5"/>
  <c r="V3992" i="5"/>
  <c r="H3993" i="5"/>
  <c r="N3993" i="5"/>
  <c r="O3993" i="5"/>
  <c r="H3994" i="5"/>
  <c r="N3994" i="5"/>
  <c r="O3994" i="5"/>
  <c r="V3994" i="5"/>
  <c r="H3995" i="5"/>
  <c r="N3995" i="5"/>
  <c r="O3995" i="5"/>
  <c r="V3995" i="5"/>
  <c r="H3996" i="5"/>
  <c r="N3996" i="5"/>
  <c r="O3996" i="5"/>
  <c r="V3996" i="5"/>
  <c r="H3997" i="5"/>
  <c r="N3997" i="5"/>
  <c r="O3997" i="5"/>
  <c r="V3997" i="5"/>
  <c r="H3998" i="5"/>
  <c r="N3998" i="5"/>
  <c r="O3998" i="5"/>
  <c r="V3998" i="5"/>
  <c r="H3999" i="5"/>
  <c r="N3999" i="5"/>
  <c r="O3999" i="5"/>
  <c r="V3999" i="5"/>
  <c r="H4000" i="5"/>
  <c r="N4000" i="5"/>
  <c r="O4000" i="5"/>
  <c r="V4000" i="5"/>
  <c r="H4001" i="5"/>
  <c r="N4001" i="5"/>
  <c r="O4001" i="5"/>
  <c r="V4001" i="5"/>
  <c r="H4002" i="5"/>
  <c r="N4002" i="5"/>
  <c r="O4002" i="5"/>
  <c r="V4002" i="5"/>
  <c r="C4003" i="5"/>
  <c r="D4003" i="5"/>
  <c r="G4003" i="5"/>
  <c r="A4003" i="5" s="1"/>
  <c r="I4003" i="5"/>
  <c r="J4003" i="5"/>
  <c r="K4003" i="5"/>
  <c r="L4003" i="5"/>
  <c r="M4003" i="5"/>
  <c r="N4003" i="5"/>
  <c r="O4003" i="5"/>
  <c r="P4003" i="5"/>
  <c r="Q4003" i="5"/>
  <c r="R4003" i="5"/>
  <c r="S4003" i="5"/>
  <c r="T4003" i="5"/>
  <c r="U4003" i="5"/>
  <c r="V4003" i="5"/>
  <c r="G4004" i="5"/>
  <c r="H4004" i="5"/>
  <c r="N4004" i="5"/>
  <c r="O4004" i="5"/>
  <c r="P4004" i="5"/>
  <c r="V4004" i="5"/>
  <c r="H4005" i="5"/>
  <c r="N4005" i="5"/>
  <c r="O4005" i="5"/>
  <c r="V4005" i="5"/>
  <c r="H4006" i="5"/>
  <c r="N4006" i="5"/>
  <c r="O4006" i="5"/>
  <c r="V4006" i="5"/>
  <c r="H4007" i="5"/>
  <c r="N4007" i="5"/>
  <c r="O4007" i="5"/>
  <c r="V4007" i="5"/>
  <c r="H4008" i="5"/>
  <c r="N4008" i="5"/>
  <c r="O4008" i="5"/>
  <c r="V4008" i="5"/>
  <c r="H4009" i="5"/>
  <c r="N4009" i="5"/>
  <c r="O4009" i="5"/>
  <c r="V4009" i="5"/>
  <c r="H4010" i="5"/>
  <c r="N4010" i="5"/>
  <c r="O4010" i="5"/>
  <c r="V4010" i="5"/>
  <c r="H4011" i="5"/>
  <c r="N4011" i="5"/>
  <c r="O4011" i="5"/>
  <c r="V4011" i="5"/>
  <c r="H4012" i="5"/>
  <c r="N4012" i="5"/>
  <c r="O4012" i="5"/>
  <c r="V4012" i="5"/>
  <c r="H4013" i="5"/>
  <c r="N4013" i="5"/>
  <c r="O4013" i="5"/>
  <c r="V4013" i="5"/>
  <c r="C4014" i="5"/>
  <c r="D4014" i="5"/>
  <c r="G4014" i="5"/>
  <c r="I4014" i="5"/>
  <c r="J4014" i="5"/>
  <c r="O4014" i="5" s="1"/>
  <c r="K4014" i="5"/>
  <c r="L4014" i="5"/>
  <c r="M4014" i="5"/>
  <c r="N4014" i="5"/>
  <c r="P4014" i="5"/>
  <c r="R4014" i="5"/>
  <c r="T4014" i="5"/>
  <c r="H4015" i="5"/>
  <c r="N4015" i="5"/>
  <c r="O4015" i="5"/>
  <c r="H4016" i="5"/>
  <c r="N4016" i="5"/>
  <c r="O4016" i="5"/>
  <c r="V4016" i="5"/>
  <c r="H4017" i="5"/>
  <c r="N4017" i="5"/>
  <c r="O4017" i="5"/>
  <c r="V4017" i="5"/>
  <c r="H4018" i="5"/>
  <c r="N4018" i="5"/>
  <c r="O4018" i="5"/>
  <c r="V4018" i="5"/>
  <c r="H4019" i="5"/>
  <c r="N4019" i="5"/>
  <c r="O4019" i="5"/>
  <c r="V4019" i="5"/>
  <c r="H4020" i="5"/>
  <c r="N4020" i="5"/>
  <c r="O4020" i="5"/>
  <c r="V4020" i="5"/>
  <c r="H4021" i="5"/>
  <c r="N4021" i="5"/>
  <c r="O4021" i="5"/>
  <c r="V4021" i="5"/>
  <c r="H4022" i="5"/>
  <c r="N4022" i="5"/>
  <c r="O4022" i="5"/>
  <c r="V4022" i="5"/>
  <c r="H4023" i="5"/>
  <c r="N4023" i="5"/>
  <c r="O4023" i="5"/>
  <c r="V4023" i="5"/>
  <c r="H4024" i="5"/>
  <c r="N4024" i="5"/>
  <c r="O4024" i="5"/>
  <c r="V4024" i="5"/>
  <c r="C4025" i="5"/>
  <c r="D4025" i="5"/>
  <c r="G4025" i="5"/>
  <c r="A4025" i="5" s="1"/>
  <c r="I4025" i="5"/>
  <c r="O4025" i="5" s="1"/>
  <c r="J4025" i="5"/>
  <c r="K4025" i="5"/>
  <c r="L4025" i="5"/>
  <c r="M4025" i="5"/>
  <c r="N4025" i="5"/>
  <c r="P4025" i="5"/>
  <c r="Q4025" i="5"/>
  <c r="S4025" i="5"/>
  <c r="T4025" i="5"/>
  <c r="V4025" i="5" s="1"/>
  <c r="U4025" i="5"/>
  <c r="G4026" i="5"/>
  <c r="H4026" i="5"/>
  <c r="N4026" i="5"/>
  <c r="O4026" i="5"/>
  <c r="P4026" i="5"/>
  <c r="R4026" i="5"/>
  <c r="V4026" i="5"/>
  <c r="H4027" i="5"/>
  <c r="N4027" i="5"/>
  <c r="O4027" i="5"/>
  <c r="V4027" i="5"/>
  <c r="H4028" i="5"/>
  <c r="N4028" i="5"/>
  <c r="O4028" i="5"/>
  <c r="V4028" i="5"/>
  <c r="H4029" i="5"/>
  <c r="N4029" i="5"/>
  <c r="O4029" i="5"/>
  <c r="V4029" i="5"/>
  <c r="H4030" i="5"/>
  <c r="N4030" i="5"/>
  <c r="O4030" i="5"/>
  <c r="V4030" i="5"/>
  <c r="H4031" i="5"/>
  <c r="N4031" i="5"/>
  <c r="O4031" i="5"/>
  <c r="V4031" i="5"/>
  <c r="H4032" i="5"/>
  <c r="N4032" i="5"/>
  <c r="O4032" i="5"/>
  <c r="V4032" i="5"/>
  <c r="H4033" i="5"/>
  <c r="N4033" i="5"/>
  <c r="O4033" i="5"/>
  <c r="V4033" i="5"/>
  <c r="H4034" i="5"/>
  <c r="N4034" i="5"/>
  <c r="O4034" i="5"/>
  <c r="V4034" i="5"/>
  <c r="H4035" i="5"/>
  <c r="N4035" i="5"/>
  <c r="O4035" i="5"/>
  <c r="V4035" i="5"/>
  <c r="C4036" i="5"/>
  <c r="D4036" i="5"/>
  <c r="G4036" i="5"/>
  <c r="I4036" i="5"/>
  <c r="J4036" i="5"/>
  <c r="K4036" i="5"/>
  <c r="L4036" i="5"/>
  <c r="M4036" i="5"/>
  <c r="N4036" i="5"/>
  <c r="R4036" i="5"/>
  <c r="T4036" i="5"/>
  <c r="V4036" i="5"/>
  <c r="H4037" i="5"/>
  <c r="N4037" i="5"/>
  <c r="O4037" i="5"/>
  <c r="H4038" i="5"/>
  <c r="N4038" i="5"/>
  <c r="O4038" i="5"/>
  <c r="V4038" i="5"/>
  <c r="H4039" i="5"/>
  <c r="N4039" i="5"/>
  <c r="O4039" i="5"/>
  <c r="V4039" i="5"/>
  <c r="H4040" i="5"/>
  <c r="N4040" i="5"/>
  <c r="O4040" i="5"/>
  <c r="V4040" i="5"/>
  <c r="H4041" i="5"/>
  <c r="N4041" i="5"/>
  <c r="O4041" i="5"/>
  <c r="V4041" i="5"/>
  <c r="H4042" i="5"/>
  <c r="N4042" i="5"/>
  <c r="O4042" i="5"/>
  <c r="V4042" i="5"/>
  <c r="H4043" i="5"/>
  <c r="N4043" i="5"/>
  <c r="O4043" i="5"/>
  <c r="V4043" i="5"/>
  <c r="H4044" i="5"/>
  <c r="N4044" i="5"/>
  <c r="O4044" i="5"/>
  <c r="V4044" i="5"/>
  <c r="H4045" i="5"/>
  <c r="N4045" i="5"/>
  <c r="O4045" i="5"/>
  <c r="V4045" i="5"/>
  <c r="H4046" i="5"/>
  <c r="N4046" i="5"/>
  <c r="O4046" i="5"/>
  <c r="V4046" i="5"/>
  <c r="C4047" i="5"/>
  <c r="D4047" i="5"/>
  <c r="G4047" i="5"/>
  <c r="A4047" i="5" s="1"/>
  <c r="N4047" i="5"/>
  <c r="P4047" i="5"/>
  <c r="Q4047" i="5"/>
  <c r="R4047" i="5"/>
  <c r="S4047" i="5"/>
  <c r="T4047" i="5"/>
  <c r="V4047" i="5" s="1"/>
  <c r="U4047" i="5"/>
  <c r="C4048" i="5"/>
  <c r="D4048" i="5"/>
  <c r="G4048" i="5"/>
  <c r="I4048" i="5"/>
  <c r="J4048" i="5"/>
  <c r="O4048" i="5" s="1"/>
  <c r="K4048" i="5"/>
  <c r="L4048" i="5"/>
  <c r="M4048" i="5"/>
  <c r="N4048" i="5"/>
  <c r="P4048" i="5"/>
  <c r="R4048" i="5"/>
  <c r="T4048" i="5"/>
  <c r="H4049" i="5"/>
  <c r="N4049" i="5"/>
  <c r="O4049" i="5"/>
  <c r="H4050" i="5"/>
  <c r="N4050" i="5"/>
  <c r="O4050" i="5"/>
  <c r="V4050" i="5"/>
  <c r="H4051" i="5"/>
  <c r="N4051" i="5"/>
  <c r="O4051" i="5"/>
  <c r="V4051" i="5"/>
  <c r="H4052" i="5"/>
  <c r="N4052" i="5"/>
  <c r="O4052" i="5"/>
  <c r="V4052" i="5"/>
  <c r="H4053" i="5"/>
  <c r="N4053" i="5"/>
  <c r="O4053" i="5"/>
  <c r="V4053" i="5"/>
  <c r="H4054" i="5"/>
  <c r="N4054" i="5"/>
  <c r="O4054" i="5"/>
  <c r="V4054" i="5"/>
  <c r="H4055" i="5"/>
  <c r="N4055" i="5"/>
  <c r="O4055" i="5"/>
  <c r="V4055" i="5"/>
  <c r="H4056" i="5"/>
  <c r="N4056" i="5"/>
  <c r="O4056" i="5"/>
  <c r="V4056" i="5"/>
  <c r="H4057" i="5"/>
  <c r="N4057" i="5"/>
  <c r="O4057" i="5"/>
  <c r="V4057" i="5"/>
  <c r="H4058" i="5"/>
  <c r="N4058" i="5"/>
  <c r="O4058" i="5"/>
  <c r="V4058" i="5"/>
  <c r="C4059" i="5"/>
  <c r="D4059" i="5"/>
  <c r="G4059" i="5"/>
  <c r="A4059" i="5" s="1"/>
  <c r="I4059" i="5"/>
  <c r="O4059" i="5" s="1"/>
  <c r="J4059" i="5"/>
  <c r="K4059" i="5"/>
  <c r="L4059" i="5"/>
  <c r="M4059" i="5"/>
  <c r="N4059" i="5"/>
  <c r="P4059" i="5"/>
  <c r="Q4059" i="5"/>
  <c r="S4059" i="5"/>
  <c r="T4059" i="5"/>
  <c r="V4059" i="5" s="1"/>
  <c r="U4059" i="5"/>
  <c r="G4060" i="5"/>
  <c r="H4060" i="5"/>
  <c r="N4060" i="5"/>
  <c r="O4060" i="5"/>
  <c r="P4060" i="5"/>
  <c r="R4060" i="5"/>
  <c r="V4060" i="5"/>
  <c r="H4061" i="5"/>
  <c r="N4061" i="5"/>
  <c r="O4061" i="5"/>
  <c r="V4061" i="5"/>
  <c r="H4062" i="5"/>
  <c r="N4062" i="5"/>
  <c r="O4062" i="5"/>
  <c r="V4062" i="5"/>
  <c r="H4063" i="5"/>
  <c r="N4063" i="5"/>
  <c r="O4063" i="5"/>
  <c r="V4063" i="5"/>
  <c r="H4064" i="5"/>
  <c r="N4064" i="5"/>
  <c r="O4064" i="5"/>
  <c r="V4064" i="5"/>
  <c r="H4065" i="5"/>
  <c r="N4065" i="5"/>
  <c r="O4065" i="5"/>
  <c r="V4065" i="5"/>
  <c r="H4066" i="5"/>
  <c r="N4066" i="5"/>
  <c r="O4066" i="5"/>
  <c r="V4066" i="5"/>
  <c r="H4067" i="5"/>
  <c r="N4067" i="5"/>
  <c r="O4067" i="5"/>
  <c r="V4067" i="5"/>
  <c r="H4068" i="5"/>
  <c r="N4068" i="5"/>
  <c r="O4068" i="5"/>
  <c r="V4068" i="5"/>
  <c r="H4069" i="5"/>
  <c r="N4069" i="5"/>
  <c r="O4069" i="5"/>
  <c r="V4069" i="5"/>
  <c r="C4070" i="5"/>
  <c r="D4070" i="5"/>
  <c r="G4070" i="5"/>
  <c r="I4070" i="5"/>
  <c r="J4070" i="5"/>
  <c r="K4070" i="5"/>
  <c r="L4070" i="5"/>
  <c r="M4070" i="5"/>
  <c r="N4070" i="5"/>
  <c r="R4070" i="5"/>
  <c r="T4070" i="5"/>
  <c r="V4070" i="5"/>
  <c r="H4071" i="5"/>
  <c r="N4071" i="5"/>
  <c r="O4071" i="5"/>
  <c r="H4072" i="5"/>
  <c r="N4072" i="5"/>
  <c r="O4072" i="5"/>
  <c r="V4072" i="5"/>
  <c r="H4073" i="5"/>
  <c r="N4073" i="5"/>
  <c r="O4073" i="5"/>
  <c r="V4073" i="5"/>
  <c r="H4074" i="5"/>
  <c r="N4074" i="5"/>
  <c r="O4074" i="5"/>
  <c r="V4074" i="5"/>
  <c r="H4075" i="5"/>
  <c r="N4075" i="5"/>
  <c r="O4075" i="5"/>
  <c r="V4075" i="5"/>
  <c r="H4076" i="5"/>
  <c r="N4076" i="5"/>
  <c r="O4076" i="5"/>
  <c r="V4076" i="5"/>
  <c r="H4077" i="5"/>
  <c r="N4077" i="5"/>
  <c r="O4077" i="5"/>
  <c r="V4077" i="5"/>
  <c r="H4078" i="5"/>
  <c r="N4078" i="5"/>
  <c r="O4078" i="5"/>
  <c r="V4078" i="5"/>
  <c r="H4079" i="5"/>
  <c r="N4079" i="5"/>
  <c r="O4079" i="5"/>
  <c r="V4079" i="5"/>
  <c r="H4080" i="5"/>
  <c r="N4080" i="5"/>
  <c r="O4080" i="5"/>
  <c r="V4080" i="5"/>
  <c r="C4081" i="5"/>
  <c r="D4081" i="5"/>
  <c r="G4081" i="5"/>
  <c r="A4081" i="5" s="1"/>
  <c r="N4081" i="5"/>
  <c r="P4081" i="5"/>
  <c r="Q4081" i="5"/>
  <c r="R4081" i="5"/>
  <c r="S4081" i="5"/>
  <c r="T4081" i="5"/>
  <c r="V4081" i="5" s="1"/>
  <c r="U4081" i="5"/>
  <c r="C4082" i="5"/>
  <c r="D4082" i="5"/>
  <c r="G4082" i="5"/>
  <c r="I4082" i="5"/>
  <c r="J4082" i="5"/>
  <c r="K4082" i="5"/>
  <c r="L4082" i="5"/>
  <c r="L4081" i="5" s="1"/>
  <c r="M4082" i="5"/>
  <c r="N4082" i="5"/>
  <c r="P4082" i="5"/>
  <c r="R4082" i="5"/>
  <c r="T4082" i="5"/>
  <c r="H4083" i="5"/>
  <c r="N4083" i="5"/>
  <c r="O4083" i="5"/>
  <c r="H4084" i="5"/>
  <c r="N4084" i="5"/>
  <c r="O4084" i="5"/>
  <c r="V4084" i="5"/>
  <c r="H4085" i="5"/>
  <c r="N4085" i="5"/>
  <c r="O4085" i="5"/>
  <c r="V4085" i="5"/>
  <c r="H4086" i="5"/>
  <c r="N4086" i="5"/>
  <c r="O4086" i="5"/>
  <c r="V4086" i="5"/>
  <c r="H4087" i="5"/>
  <c r="N4087" i="5"/>
  <c r="O4087" i="5"/>
  <c r="V4087" i="5"/>
  <c r="H4088" i="5"/>
  <c r="N4088" i="5"/>
  <c r="O4088" i="5"/>
  <c r="V4088" i="5"/>
  <c r="H4089" i="5"/>
  <c r="N4089" i="5"/>
  <c r="O4089" i="5"/>
  <c r="V4089" i="5"/>
  <c r="H4090" i="5"/>
  <c r="N4090" i="5"/>
  <c r="O4090" i="5"/>
  <c r="V4090" i="5"/>
  <c r="H4091" i="5"/>
  <c r="N4091" i="5"/>
  <c r="O4091" i="5"/>
  <c r="V4091" i="5"/>
  <c r="H4092" i="5"/>
  <c r="N4092" i="5"/>
  <c r="O4092" i="5"/>
  <c r="V4092" i="5"/>
  <c r="C4093" i="5"/>
  <c r="D4093" i="5"/>
  <c r="G4093" i="5"/>
  <c r="A4093" i="5" s="1"/>
  <c r="I4093" i="5"/>
  <c r="O4093" i="5" s="1"/>
  <c r="J4093" i="5"/>
  <c r="K4093" i="5"/>
  <c r="L4093" i="5"/>
  <c r="M4093" i="5"/>
  <c r="N4093" i="5"/>
  <c r="P4093" i="5"/>
  <c r="Q4093" i="5"/>
  <c r="S4093" i="5"/>
  <c r="T4093" i="5"/>
  <c r="V4093" i="5" s="1"/>
  <c r="U4093" i="5"/>
  <c r="G4094" i="5"/>
  <c r="H4094" i="5"/>
  <c r="N4094" i="5"/>
  <c r="O4094" i="5"/>
  <c r="P4094" i="5"/>
  <c r="R4094" i="5"/>
  <c r="V4094" i="5"/>
  <c r="H4095" i="5"/>
  <c r="N4095" i="5"/>
  <c r="O4095" i="5"/>
  <c r="V4095" i="5"/>
  <c r="H4096" i="5"/>
  <c r="N4096" i="5"/>
  <c r="O4096" i="5"/>
  <c r="V4096" i="5"/>
  <c r="H4097" i="5"/>
  <c r="N4097" i="5"/>
  <c r="O4097" i="5"/>
  <c r="V4097" i="5"/>
  <c r="H4098" i="5"/>
  <c r="N4098" i="5"/>
  <c r="O4098" i="5"/>
  <c r="V4098" i="5"/>
  <c r="H4099" i="5"/>
  <c r="N4099" i="5"/>
  <c r="O4099" i="5"/>
  <c r="V4099" i="5"/>
  <c r="H4100" i="5"/>
  <c r="N4100" i="5"/>
  <c r="O4100" i="5"/>
  <c r="V4100" i="5"/>
  <c r="H4101" i="5"/>
  <c r="N4101" i="5"/>
  <c r="O4101" i="5"/>
  <c r="V4101" i="5"/>
  <c r="H4102" i="5"/>
  <c r="N4102" i="5"/>
  <c r="O4102" i="5"/>
  <c r="V4102" i="5"/>
  <c r="H4103" i="5"/>
  <c r="N4103" i="5"/>
  <c r="O4103" i="5"/>
  <c r="V4103" i="5"/>
  <c r="C4104" i="5"/>
  <c r="D4104" i="5"/>
  <c r="G4104" i="5"/>
  <c r="N4104" i="5"/>
  <c r="P4104" i="5"/>
  <c r="T4104" i="5"/>
  <c r="U4104" i="5" s="1"/>
  <c r="C4105" i="5"/>
  <c r="D4105" i="5"/>
  <c r="G4105" i="5"/>
  <c r="A4105" i="5" s="1"/>
  <c r="I4105" i="5"/>
  <c r="O4105" i="5" s="1"/>
  <c r="J4105" i="5"/>
  <c r="K4105" i="5"/>
  <c r="L4105" i="5"/>
  <c r="M4105" i="5"/>
  <c r="N4105" i="5"/>
  <c r="P4105" i="5"/>
  <c r="Q4105" i="5"/>
  <c r="R4105" i="5"/>
  <c r="S4105" i="5"/>
  <c r="T4105" i="5"/>
  <c r="U4105" i="5"/>
  <c r="V4105" i="5"/>
  <c r="G4106" i="5"/>
  <c r="H4106" i="5"/>
  <c r="N4106" i="5"/>
  <c r="O4106" i="5"/>
  <c r="P4106" i="5"/>
  <c r="R4106" i="5"/>
  <c r="V4106" i="5"/>
  <c r="H4107" i="5"/>
  <c r="N4107" i="5"/>
  <c r="O4107" i="5"/>
  <c r="V4107" i="5"/>
  <c r="H4108" i="5"/>
  <c r="N4108" i="5"/>
  <c r="O4108" i="5"/>
  <c r="V4108" i="5"/>
  <c r="H4109" i="5"/>
  <c r="N4109" i="5"/>
  <c r="O4109" i="5"/>
  <c r="V4109" i="5"/>
  <c r="H4110" i="5"/>
  <c r="N4110" i="5"/>
  <c r="O4110" i="5"/>
  <c r="V4110" i="5"/>
  <c r="H4111" i="5"/>
  <c r="N4111" i="5"/>
  <c r="O4111" i="5"/>
  <c r="V4111" i="5"/>
  <c r="H4112" i="5"/>
  <c r="N4112" i="5"/>
  <c r="O4112" i="5"/>
  <c r="V4112" i="5"/>
  <c r="H4113" i="5"/>
  <c r="N4113" i="5"/>
  <c r="O4113" i="5"/>
  <c r="V4113" i="5"/>
  <c r="H4114" i="5"/>
  <c r="N4114" i="5"/>
  <c r="O4114" i="5"/>
  <c r="V4114" i="5"/>
  <c r="H4115" i="5"/>
  <c r="N4115" i="5"/>
  <c r="O4115" i="5"/>
  <c r="V4115" i="5"/>
  <c r="C4116" i="5"/>
  <c r="D4116" i="5"/>
  <c r="G4116" i="5"/>
  <c r="I4116" i="5"/>
  <c r="J4116" i="5"/>
  <c r="K4116" i="5"/>
  <c r="L4116" i="5"/>
  <c r="M4116" i="5"/>
  <c r="N4116" i="5"/>
  <c r="R4116" i="5"/>
  <c r="T4116" i="5"/>
  <c r="V4116" i="5"/>
  <c r="H4117" i="5"/>
  <c r="N4117" i="5"/>
  <c r="O4117" i="5"/>
  <c r="H4118" i="5"/>
  <c r="N4118" i="5"/>
  <c r="O4118" i="5"/>
  <c r="V4118" i="5"/>
  <c r="H4119" i="5"/>
  <c r="N4119" i="5"/>
  <c r="O4119" i="5"/>
  <c r="V4119" i="5"/>
  <c r="H4120" i="5"/>
  <c r="N4120" i="5"/>
  <c r="O4120" i="5"/>
  <c r="V4120" i="5"/>
  <c r="H4121" i="5"/>
  <c r="N4121" i="5"/>
  <c r="O4121" i="5"/>
  <c r="V4121" i="5"/>
  <c r="H4122" i="5"/>
  <c r="N4122" i="5"/>
  <c r="O4122" i="5"/>
  <c r="V4122" i="5"/>
  <c r="H4123" i="5"/>
  <c r="N4123" i="5"/>
  <c r="O4123" i="5"/>
  <c r="V4123" i="5"/>
  <c r="H4124" i="5"/>
  <c r="N4124" i="5"/>
  <c r="O4124" i="5"/>
  <c r="V4124" i="5"/>
  <c r="H4125" i="5"/>
  <c r="N4125" i="5"/>
  <c r="O4125" i="5"/>
  <c r="V4125" i="5"/>
  <c r="H4126" i="5"/>
  <c r="N4126" i="5"/>
  <c r="O4126" i="5"/>
  <c r="V4126" i="5"/>
  <c r="C4127" i="5"/>
  <c r="D4127" i="5"/>
  <c r="G4127" i="5"/>
  <c r="A4127" i="5" s="1"/>
  <c r="I4127" i="5"/>
  <c r="J4127" i="5"/>
  <c r="K4127" i="5"/>
  <c r="L4127" i="5"/>
  <c r="M4127" i="5"/>
  <c r="N4127" i="5"/>
  <c r="O4127" i="5"/>
  <c r="P4127" i="5"/>
  <c r="Q4127" i="5"/>
  <c r="S4127" i="5"/>
  <c r="T4127" i="5"/>
  <c r="V4127" i="5" s="1"/>
  <c r="U4127" i="5"/>
  <c r="G4128" i="5"/>
  <c r="H4128" i="5"/>
  <c r="N4128" i="5"/>
  <c r="O4128" i="5"/>
  <c r="P4128" i="5"/>
  <c r="V4128" i="5"/>
  <c r="H4129" i="5"/>
  <c r="N4129" i="5"/>
  <c r="O4129" i="5"/>
  <c r="V4129" i="5"/>
  <c r="H4130" i="5"/>
  <c r="N4130" i="5"/>
  <c r="O4130" i="5"/>
  <c r="V4130" i="5"/>
  <c r="H4131" i="5"/>
  <c r="N4131" i="5"/>
  <c r="O4131" i="5"/>
  <c r="V4131" i="5"/>
  <c r="H4132" i="5"/>
  <c r="N4132" i="5"/>
  <c r="O4132" i="5"/>
  <c r="V4132" i="5"/>
  <c r="H4133" i="5"/>
  <c r="N4133" i="5"/>
  <c r="O4133" i="5"/>
  <c r="V4133" i="5"/>
  <c r="H4134" i="5"/>
  <c r="N4134" i="5"/>
  <c r="O4134" i="5"/>
  <c r="V4134" i="5"/>
  <c r="H4135" i="5"/>
  <c r="N4135" i="5"/>
  <c r="O4135" i="5"/>
  <c r="V4135" i="5"/>
  <c r="H4136" i="5"/>
  <c r="N4136" i="5"/>
  <c r="O4136" i="5"/>
  <c r="V4136" i="5"/>
  <c r="H4137" i="5"/>
  <c r="N4137" i="5"/>
  <c r="O4137" i="5"/>
  <c r="V4137" i="5"/>
  <c r="C4138" i="5"/>
  <c r="D4138" i="5"/>
  <c r="G4138" i="5"/>
  <c r="N4138" i="5"/>
  <c r="P4138" i="5"/>
  <c r="R4138" i="5"/>
  <c r="T4138" i="5"/>
  <c r="U4138" i="5" s="1"/>
  <c r="V4138" i="5"/>
  <c r="C4139" i="5"/>
  <c r="D4139" i="5"/>
  <c r="G4139" i="5"/>
  <c r="A4139" i="5" s="1"/>
  <c r="I4139" i="5"/>
  <c r="I4138" i="5" s="1"/>
  <c r="J4139" i="5"/>
  <c r="K4139" i="5"/>
  <c r="K4138" i="5" s="1"/>
  <c r="L4139" i="5"/>
  <c r="M4139" i="5"/>
  <c r="M4138" i="5" s="1"/>
  <c r="N4139" i="5"/>
  <c r="O4139" i="5"/>
  <c r="P4139" i="5"/>
  <c r="Q4139" i="5"/>
  <c r="R4139" i="5"/>
  <c r="S4139" i="5"/>
  <c r="T4139" i="5"/>
  <c r="U4139" i="5"/>
  <c r="V4139" i="5"/>
  <c r="G4140" i="5"/>
  <c r="R4140" i="5" s="1"/>
  <c r="H4140" i="5"/>
  <c r="N4140" i="5"/>
  <c r="O4140" i="5"/>
  <c r="P4140" i="5"/>
  <c r="V4140" i="5"/>
  <c r="H4141" i="5"/>
  <c r="N4141" i="5"/>
  <c r="O4141" i="5"/>
  <c r="V4141" i="5"/>
  <c r="H4142" i="5"/>
  <c r="N4142" i="5"/>
  <c r="O4142" i="5"/>
  <c r="V4142" i="5"/>
  <c r="H4143" i="5"/>
  <c r="N4143" i="5"/>
  <c r="O4143" i="5"/>
  <c r="V4143" i="5"/>
  <c r="H4144" i="5"/>
  <c r="N4144" i="5"/>
  <c r="O4144" i="5"/>
  <c r="V4144" i="5"/>
  <c r="H4145" i="5"/>
  <c r="N4145" i="5"/>
  <c r="O4145" i="5"/>
  <c r="V4145" i="5"/>
  <c r="H4146" i="5"/>
  <c r="N4146" i="5"/>
  <c r="O4146" i="5"/>
  <c r="V4146" i="5"/>
  <c r="H4147" i="5"/>
  <c r="N4147" i="5"/>
  <c r="O4147" i="5"/>
  <c r="V4147" i="5"/>
  <c r="H4148" i="5"/>
  <c r="N4148" i="5"/>
  <c r="O4148" i="5"/>
  <c r="V4148" i="5"/>
  <c r="H4149" i="5"/>
  <c r="N4149" i="5"/>
  <c r="O4149" i="5"/>
  <c r="V4149" i="5"/>
  <c r="C4150" i="5"/>
  <c r="D4150" i="5"/>
  <c r="G4150" i="5"/>
  <c r="I4150" i="5"/>
  <c r="J4150" i="5"/>
  <c r="K4150" i="5"/>
  <c r="L4150" i="5"/>
  <c r="M4150" i="5"/>
  <c r="N4150" i="5"/>
  <c r="P4150" i="5"/>
  <c r="R4150" i="5"/>
  <c r="T4150" i="5"/>
  <c r="V4150" i="5" s="1"/>
  <c r="H4151" i="5"/>
  <c r="N4151" i="5"/>
  <c r="O4151" i="5"/>
  <c r="H4152" i="5"/>
  <c r="N4152" i="5"/>
  <c r="O4152" i="5"/>
  <c r="V4152" i="5"/>
  <c r="H4153" i="5"/>
  <c r="N4153" i="5"/>
  <c r="O4153" i="5"/>
  <c r="V4153" i="5"/>
  <c r="H4154" i="5"/>
  <c r="N4154" i="5"/>
  <c r="O4154" i="5"/>
  <c r="V4154" i="5"/>
  <c r="H4155" i="5"/>
  <c r="N4155" i="5"/>
  <c r="O4155" i="5"/>
  <c r="V4155" i="5"/>
  <c r="H4156" i="5"/>
  <c r="N4156" i="5"/>
  <c r="O4156" i="5"/>
  <c r="V4156" i="5"/>
  <c r="H4157" i="5"/>
  <c r="N4157" i="5"/>
  <c r="O4157" i="5"/>
  <c r="V4157" i="5"/>
  <c r="H4158" i="5"/>
  <c r="N4158" i="5"/>
  <c r="O4158" i="5"/>
  <c r="V4158" i="5"/>
  <c r="H4159" i="5"/>
  <c r="N4159" i="5"/>
  <c r="O4159" i="5"/>
  <c r="V4159" i="5"/>
  <c r="H4160" i="5"/>
  <c r="N4160" i="5"/>
  <c r="O4160" i="5"/>
  <c r="V4160" i="5"/>
  <c r="C4161" i="5"/>
  <c r="D4161" i="5"/>
  <c r="G4161" i="5"/>
  <c r="A4161" i="5" s="1"/>
  <c r="N4161" i="5"/>
  <c r="Q4161" i="5"/>
  <c r="R4161" i="5"/>
  <c r="S4161" i="5"/>
  <c r="T4161" i="5"/>
  <c r="U4161" i="5"/>
  <c r="V4161" i="5"/>
  <c r="C4162" i="5"/>
  <c r="D4162" i="5"/>
  <c r="G4162" i="5"/>
  <c r="I4162" i="5"/>
  <c r="J4162" i="5"/>
  <c r="K4162" i="5"/>
  <c r="L4162" i="5"/>
  <c r="M4162" i="5"/>
  <c r="N4162" i="5"/>
  <c r="R4162" i="5"/>
  <c r="T4162" i="5"/>
  <c r="V4162" i="5"/>
  <c r="H4163" i="5"/>
  <c r="N4163" i="5"/>
  <c r="O4163" i="5"/>
  <c r="H4164" i="5"/>
  <c r="N4164" i="5"/>
  <c r="O4164" i="5"/>
  <c r="V4164" i="5"/>
  <c r="H4165" i="5"/>
  <c r="N4165" i="5"/>
  <c r="O4165" i="5"/>
  <c r="V4165" i="5"/>
  <c r="H4166" i="5"/>
  <c r="N4166" i="5"/>
  <c r="O4166" i="5"/>
  <c r="V4166" i="5"/>
  <c r="H4167" i="5"/>
  <c r="N4167" i="5"/>
  <c r="O4167" i="5"/>
  <c r="V4167" i="5"/>
  <c r="H4168" i="5"/>
  <c r="N4168" i="5"/>
  <c r="O4168" i="5"/>
  <c r="V4168" i="5"/>
  <c r="H4169" i="5"/>
  <c r="N4169" i="5"/>
  <c r="O4169" i="5"/>
  <c r="V4169" i="5"/>
  <c r="H4170" i="5"/>
  <c r="N4170" i="5"/>
  <c r="O4170" i="5"/>
  <c r="V4170" i="5"/>
  <c r="H4171" i="5"/>
  <c r="N4171" i="5"/>
  <c r="O4171" i="5"/>
  <c r="V4171" i="5"/>
  <c r="H4172" i="5"/>
  <c r="N4172" i="5"/>
  <c r="O4172" i="5"/>
  <c r="V4172" i="5"/>
  <c r="C4173" i="5"/>
  <c r="D4173" i="5"/>
  <c r="G4173" i="5"/>
  <c r="A4173" i="5" s="1"/>
  <c r="I4173" i="5"/>
  <c r="O4173" i="5" s="1"/>
  <c r="J4173" i="5"/>
  <c r="K4173" i="5"/>
  <c r="L4173" i="5"/>
  <c r="M4173" i="5"/>
  <c r="N4173" i="5"/>
  <c r="P4173" i="5"/>
  <c r="Q4173" i="5"/>
  <c r="R4173" i="5"/>
  <c r="S4173" i="5"/>
  <c r="T4173" i="5"/>
  <c r="U4173" i="5"/>
  <c r="V4173" i="5"/>
  <c r="G4174" i="5"/>
  <c r="H4174" i="5"/>
  <c r="N4174" i="5"/>
  <c r="O4174" i="5"/>
  <c r="P4174" i="5"/>
  <c r="V4174" i="5"/>
  <c r="H4175" i="5"/>
  <c r="N4175" i="5"/>
  <c r="O4175" i="5"/>
  <c r="V4175" i="5"/>
  <c r="H4176" i="5"/>
  <c r="N4176" i="5"/>
  <c r="O4176" i="5"/>
  <c r="V4176" i="5"/>
  <c r="H4177" i="5"/>
  <c r="N4177" i="5"/>
  <c r="O4177" i="5"/>
  <c r="V4177" i="5"/>
  <c r="H4178" i="5"/>
  <c r="N4178" i="5"/>
  <c r="O4178" i="5"/>
  <c r="V4178" i="5"/>
  <c r="H4179" i="5"/>
  <c r="N4179" i="5"/>
  <c r="O4179" i="5"/>
  <c r="V4179" i="5"/>
  <c r="H4180" i="5"/>
  <c r="N4180" i="5"/>
  <c r="O4180" i="5"/>
  <c r="V4180" i="5"/>
  <c r="H4181" i="5"/>
  <c r="N4181" i="5"/>
  <c r="O4181" i="5"/>
  <c r="V4181" i="5"/>
  <c r="H4182" i="5"/>
  <c r="N4182" i="5"/>
  <c r="O4182" i="5"/>
  <c r="V4182" i="5"/>
  <c r="H4183" i="5"/>
  <c r="N4183" i="5"/>
  <c r="O4183" i="5"/>
  <c r="V4183" i="5"/>
  <c r="C4184" i="5"/>
  <c r="D4184" i="5"/>
  <c r="G4184" i="5"/>
  <c r="I4184" i="5"/>
  <c r="J4184" i="5"/>
  <c r="O4184" i="5" s="1"/>
  <c r="K4184" i="5"/>
  <c r="L4184" i="5"/>
  <c r="M4184" i="5"/>
  <c r="N4184" i="5"/>
  <c r="P4184" i="5"/>
  <c r="R4184" i="5"/>
  <c r="T4184" i="5"/>
  <c r="H4185" i="5"/>
  <c r="N4185" i="5"/>
  <c r="O4185" i="5"/>
  <c r="H4186" i="5"/>
  <c r="N4186" i="5"/>
  <c r="O4186" i="5"/>
  <c r="V4186" i="5"/>
  <c r="H4187" i="5"/>
  <c r="N4187" i="5"/>
  <c r="O4187" i="5"/>
  <c r="V4187" i="5"/>
  <c r="H4188" i="5"/>
  <c r="N4188" i="5"/>
  <c r="O4188" i="5"/>
  <c r="V4188" i="5"/>
  <c r="H4189" i="5"/>
  <c r="N4189" i="5"/>
  <c r="O4189" i="5"/>
  <c r="V4189" i="5"/>
  <c r="H4190" i="5"/>
  <c r="N4190" i="5"/>
  <c r="O4190" i="5"/>
  <c r="V4190" i="5"/>
  <c r="H4191" i="5"/>
  <c r="N4191" i="5"/>
  <c r="O4191" i="5"/>
  <c r="V4191" i="5"/>
  <c r="H4192" i="5"/>
  <c r="N4192" i="5"/>
  <c r="O4192" i="5"/>
  <c r="V4192" i="5"/>
  <c r="H4193" i="5"/>
  <c r="N4193" i="5"/>
  <c r="O4193" i="5"/>
  <c r="V4193" i="5"/>
  <c r="H4194" i="5"/>
  <c r="N4194" i="5"/>
  <c r="O4194" i="5"/>
  <c r="V4194" i="5"/>
  <c r="C4195" i="5"/>
  <c r="D4195" i="5"/>
  <c r="G4195" i="5"/>
  <c r="A4195" i="5" s="1"/>
  <c r="N4195" i="5"/>
  <c r="Q4195" i="5"/>
  <c r="R4195" i="5"/>
  <c r="S4195" i="5"/>
  <c r="T4195" i="5"/>
  <c r="U4195" i="5"/>
  <c r="V4195" i="5"/>
  <c r="C4196" i="5"/>
  <c r="D4196" i="5"/>
  <c r="G4196" i="5"/>
  <c r="I4196" i="5"/>
  <c r="J4196" i="5"/>
  <c r="J4195" i="5" s="1"/>
  <c r="K4196" i="5"/>
  <c r="L4196" i="5"/>
  <c r="L4195" i="5" s="1"/>
  <c r="M4196" i="5"/>
  <c r="N4196" i="5"/>
  <c r="R4196" i="5"/>
  <c r="T4196" i="5"/>
  <c r="V4196" i="5"/>
  <c r="H4197" i="5"/>
  <c r="N4197" i="5"/>
  <c r="O4197" i="5"/>
  <c r="H4198" i="5"/>
  <c r="N4198" i="5"/>
  <c r="O4198" i="5"/>
  <c r="V4198" i="5"/>
  <c r="H4199" i="5"/>
  <c r="N4199" i="5"/>
  <c r="O4199" i="5"/>
  <c r="V4199" i="5"/>
  <c r="H4200" i="5"/>
  <c r="N4200" i="5"/>
  <c r="O4200" i="5"/>
  <c r="V4200" i="5"/>
  <c r="H4201" i="5"/>
  <c r="N4201" i="5"/>
  <c r="O4201" i="5"/>
  <c r="V4201" i="5"/>
  <c r="H4202" i="5"/>
  <c r="N4202" i="5"/>
  <c r="O4202" i="5"/>
  <c r="V4202" i="5"/>
  <c r="H4203" i="5"/>
  <c r="N4203" i="5"/>
  <c r="O4203" i="5"/>
  <c r="V4203" i="5"/>
  <c r="H4204" i="5"/>
  <c r="N4204" i="5"/>
  <c r="O4204" i="5"/>
  <c r="V4204" i="5"/>
  <c r="H4205" i="5"/>
  <c r="N4205" i="5"/>
  <c r="O4205" i="5"/>
  <c r="V4205" i="5"/>
  <c r="H4206" i="5"/>
  <c r="N4206" i="5"/>
  <c r="O4206" i="5"/>
  <c r="V4206" i="5"/>
  <c r="C4207" i="5"/>
  <c r="D4207" i="5"/>
  <c r="G4207" i="5"/>
  <c r="A4207" i="5" s="1"/>
  <c r="I4207" i="5"/>
  <c r="J4207" i="5"/>
  <c r="K4207" i="5"/>
  <c r="L4207" i="5"/>
  <c r="M4207" i="5"/>
  <c r="N4207" i="5"/>
  <c r="O4207" i="5"/>
  <c r="P4207" i="5"/>
  <c r="Q4207" i="5"/>
  <c r="R4207" i="5"/>
  <c r="S4207" i="5"/>
  <c r="T4207" i="5"/>
  <c r="U4207" i="5"/>
  <c r="V4207" i="5"/>
  <c r="G4208" i="5"/>
  <c r="R4208" i="5" s="1"/>
  <c r="H4208" i="5"/>
  <c r="N4208" i="5"/>
  <c r="O4208" i="5"/>
  <c r="P4208" i="5"/>
  <c r="V4208" i="5"/>
  <c r="H4209" i="5"/>
  <c r="N4209" i="5"/>
  <c r="O4209" i="5"/>
  <c r="V4209" i="5"/>
  <c r="H4210" i="5"/>
  <c r="N4210" i="5"/>
  <c r="O4210" i="5"/>
  <c r="V4210" i="5"/>
  <c r="H4211" i="5"/>
  <c r="N4211" i="5"/>
  <c r="O4211" i="5"/>
  <c r="V4211" i="5"/>
  <c r="H4212" i="5"/>
  <c r="N4212" i="5"/>
  <c r="O4212" i="5"/>
  <c r="V4212" i="5"/>
  <c r="H4213" i="5"/>
  <c r="N4213" i="5"/>
  <c r="O4213" i="5"/>
  <c r="V4213" i="5"/>
  <c r="H4214" i="5"/>
  <c r="N4214" i="5"/>
  <c r="O4214" i="5"/>
  <c r="V4214" i="5"/>
  <c r="H4215" i="5"/>
  <c r="N4215" i="5"/>
  <c r="O4215" i="5"/>
  <c r="V4215" i="5"/>
  <c r="H4216" i="5"/>
  <c r="N4216" i="5"/>
  <c r="O4216" i="5"/>
  <c r="V4216" i="5"/>
  <c r="H4217" i="5"/>
  <c r="N4217" i="5"/>
  <c r="O4217" i="5"/>
  <c r="V4217" i="5"/>
  <c r="C4218" i="5"/>
  <c r="D4218" i="5"/>
  <c r="G4218" i="5"/>
  <c r="P4218" i="5" s="1"/>
  <c r="N4218" i="5"/>
  <c r="R4218" i="5"/>
  <c r="T4218" i="5"/>
  <c r="U4218" i="5" s="1"/>
  <c r="V4218" i="5"/>
  <c r="C4219" i="5"/>
  <c r="D4219" i="5"/>
  <c r="G4219" i="5"/>
  <c r="A4219" i="5" s="1"/>
  <c r="I4219" i="5"/>
  <c r="O4219" i="5" s="1"/>
  <c r="J4219" i="5"/>
  <c r="K4219" i="5"/>
  <c r="L4219" i="5"/>
  <c r="M4219" i="5"/>
  <c r="N4219" i="5"/>
  <c r="P4219" i="5"/>
  <c r="Q4219" i="5"/>
  <c r="S4219" i="5"/>
  <c r="T4219" i="5"/>
  <c r="V4219" i="5" s="1"/>
  <c r="U4219" i="5"/>
  <c r="G4220" i="5"/>
  <c r="R4220" i="5" s="1"/>
  <c r="H4220" i="5"/>
  <c r="N4220" i="5"/>
  <c r="O4220" i="5"/>
  <c r="P4220" i="5"/>
  <c r="V4220" i="5"/>
  <c r="H4221" i="5"/>
  <c r="N4221" i="5"/>
  <c r="O4221" i="5"/>
  <c r="V4221" i="5"/>
  <c r="H4222" i="5"/>
  <c r="N4222" i="5"/>
  <c r="O4222" i="5"/>
  <c r="V4222" i="5"/>
  <c r="H4223" i="5"/>
  <c r="N4223" i="5"/>
  <c r="O4223" i="5"/>
  <c r="V4223" i="5"/>
  <c r="H4224" i="5"/>
  <c r="N4224" i="5"/>
  <c r="O4224" i="5"/>
  <c r="V4224" i="5"/>
  <c r="H4225" i="5"/>
  <c r="N4225" i="5"/>
  <c r="O4225" i="5"/>
  <c r="V4225" i="5"/>
  <c r="H4226" i="5"/>
  <c r="N4226" i="5"/>
  <c r="O4226" i="5"/>
  <c r="V4226" i="5"/>
  <c r="H4227" i="5"/>
  <c r="N4227" i="5"/>
  <c r="O4227" i="5"/>
  <c r="V4227" i="5"/>
  <c r="H4228" i="5"/>
  <c r="N4228" i="5"/>
  <c r="O4228" i="5"/>
  <c r="V4228" i="5"/>
  <c r="H4229" i="5"/>
  <c r="N4229" i="5"/>
  <c r="O4229" i="5"/>
  <c r="V4229" i="5"/>
  <c r="C4230" i="5"/>
  <c r="D4230" i="5"/>
  <c r="G4230" i="5"/>
  <c r="I4230" i="5"/>
  <c r="O4230" i="5" s="1"/>
  <c r="J4230" i="5"/>
  <c r="K4230" i="5"/>
  <c r="L4230" i="5"/>
  <c r="M4230" i="5"/>
  <c r="N4230" i="5"/>
  <c r="P4230" i="5"/>
  <c r="R4230" i="5"/>
  <c r="T4230" i="5"/>
  <c r="V4230" i="5" s="1"/>
  <c r="H4231" i="5"/>
  <c r="N4231" i="5"/>
  <c r="O4231" i="5"/>
  <c r="H4232" i="5"/>
  <c r="N4232" i="5"/>
  <c r="O4232" i="5"/>
  <c r="V4232" i="5"/>
  <c r="H4233" i="5"/>
  <c r="N4233" i="5"/>
  <c r="O4233" i="5"/>
  <c r="V4233" i="5"/>
  <c r="H4234" i="5"/>
  <c r="N4234" i="5"/>
  <c r="O4234" i="5"/>
  <c r="V4234" i="5"/>
  <c r="H4235" i="5"/>
  <c r="N4235" i="5"/>
  <c r="O4235" i="5"/>
  <c r="V4235" i="5"/>
  <c r="H4236" i="5"/>
  <c r="N4236" i="5"/>
  <c r="O4236" i="5"/>
  <c r="V4236" i="5"/>
  <c r="H4237" i="5"/>
  <c r="N4237" i="5"/>
  <c r="O4237" i="5"/>
  <c r="V4237" i="5"/>
  <c r="H4238" i="5"/>
  <c r="N4238" i="5"/>
  <c r="O4238" i="5"/>
  <c r="V4238" i="5"/>
  <c r="H4239" i="5"/>
  <c r="N4239" i="5"/>
  <c r="O4239" i="5"/>
  <c r="V4239" i="5"/>
  <c r="H4240" i="5"/>
  <c r="N4240" i="5"/>
  <c r="O4240" i="5"/>
  <c r="V4240" i="5"/>
  <c r="C4241" i="5"/>
  <c r="D4241" i="5"/>
  <c r="G4241" i="5"/>
  <c r="A4241" i="5" s="1"/>
  <c r="I4241" i="5"/>
  <c r="J4241" i="5"/>
  <c r="K4241" i="5"/>
  <c r="L4241" i="5"/>
  <c r="M4241" i="5"/>
  <c r="N4241" i="5"/>
  <c r="O4241" i="5"/>
  <c r="P4241" i="5"/>
  <c r="Q4241" i="5"/>
  <c r="R4241" i="5"/>
  <c r="S4241" i="5"/>
  <c r="T4241" i="5"/>
  <c r="U4241" i="5"/>
  <c r="V4241" i="5"/>
  <c r="G4242" i="5"/>
  <c r="H4242" i="5"/>
  <c r="N4242" i="5"/>
  <c r="O4242" i="5"/>
  <c r="P4242" i="5"/>
  <c r="R4242" i="5"/>
  <c r="V4242" i="5"/>
  <c r="H4243" i="5"/>
  <c r="N4243" i="5"/>
  <c r="O4243" i="5"/>
  <c r="V4243" i="5"/>
  <c r="H4244" i="5"/>
  <c r="N4244" i="5"/>
  <c r="O4244" i="5"/>
  <c r="V4244" i="5"/>
  <c r="H4245" i="5"/>
  <c r="N4245" i="5"/>
  <c r="O4245" i="5"/>
  <c r="V4245" i="5"/>
  <c r="H4246" i="5"/>
  <c r="N4246" i="5"/>
  <c r="O4246" i="5"/>
  <c r="V4246" i="5"/>
  <c r="H4247" i="5"/>
  <c r="N4247" i="5"/>
  <c r="O4247" i="5"/>
  <c r="V4247" i="5"/>
  <c r="H4248" i="5"/>
  <c r="N4248" i="5"/>
  <c r="O4248" i="5"/>
  <c r="V4248" i="5"/>
  <c r="H4249" i="5"/>
  <c r="N4249" i="5"/>
  <c r="O4249" i="5"/>
  <c r="V4249" i="5"/>
  <c r="H4250" i="5"/>
  <c r="N4250" i="5"/>
  <c r="O4250" i="5"/>
  <c r="V4250" i="5"/>
  <c r="H4251" i="5"/>
  <c r="N4251" i="5"/>
  <c r="O4251" i="5"/>
  <c r="V4251" i="5"/>
  <c r="C4252" i="5"/>
  <c r="D4252" i="5"/>
  <c r="G4252" i="5"/>
  <c r="N4252" i="5"/>
  <c r="P4252" i="5"/>
  <c r="T4252" i="5"/>
  <c r="U4252" i="5" s="1"/>
  <c r="C4253" i="5"/>
  <c r="D4253" i="5"/>
  <c r="G4253" i="5"/>
  <c r="A4253" i="5" s="1"/>
  <c r="I4253" i="5"/>
  <c r="O4253" i="5" s="1"/>
  <c r="J4253" i="5"/>
  <c r="K4253" i="5"/>
  <c r="K4252" i="5" s="1"/>
  <c r="L4253" i="5"/>
  <c r="L4252" i="5" s="1"/>
  <c r="M4253" i="5"/>
  <c r="N4253" i="5"/>
  <c r="P4253" i="5"/>
  <c r="Q4253" i="5"/>
  <c r="S4253" i="5"/>
  <c r="T4253" i="5"/>
  <c r="V4253" i="5" s="1"/>
  <c r="U4253" i="5"/>
  <c r="G4254" i="5"/>
  <c r="R4254" i="5" s="1"/>
  <c r="H4254" i="5"/>
  <c r="N4254" i="5"/>
  <c r="O4254" i="5"/>
  <c r="P4254" i="5"/>
  <c r="Q4254" i="5"/>
  <c r="V4254" i="5"/>
  <c r="G4255" i="5"/>
  <c r="S4255" i="5" s="1"/>
  <c r="H4255" i="5"/>
  <c r="N4255" i="5"/>
  <c r="O4255" i="5"/>
  <c r="P4255" i="5"/>
  <c r="Q4255" i="5"/>
  <c r="V4255" i="5"/>
  <c r="G4256" i="5"/>
  <c r="S4256" i="5" s="1"/>
  <c r="H4256" i="5"/>
  <c r="N4256" i="5"/>
  <c r="O4256" i="5"/>
  <c r="P4256" i="5"/>
  <c r="R4256" i="5"/>
  <c r="V4256" i="5"/>
  <c r="H4257" i="5"/>
  <c r="N4257" i="5"/>
  <c r="O4257" i="5"/>
  <c r="V4257" i="5"/>
  <c r="H4258" i="5"/>
  <c r="N4258" i="5"/>
  <c r="O4258" i="5"/>
  <c r="V4258" i="5"/>
  <c r="H4259" i="5"/>
  <c r="N4259" i="5"/>
  <c r="O4259" i="5"/>
  <c r="V4259" i="5"/>
  <c r="H4260" i="5"/>
  <c r="N4260" i="5"/>
  <c r="O4260" i="5"/>
  <c r="V4260" i="5"/>
  <c r="H4261" i="5"/>
  <c r="N4261" i="5"/>
  <c r="O4261" i="5"/>
  <c r="V4261" i="5"/>
  <c r="H4262" i="5"/>
  <c r="N4262" i="5"/>
  <c r="O4262" i="5"/>
  <c r="V4262" i="5"/>
  <c r="H4263" i="5"/>
  <c r="N4263" i="5"/>
  <c r="O4263" i="5"/>
  <c r="V4263" i="5"/>
  <c r="C4264" i="5"/>
  <c r="D4264" i="5"/>
  <c r="G4264" i="5"/>
  <c r="I4264" i="5"/>
  <c r="J4264" i="5"/>
  <c r="K4264" i="5"/>
  <c r="L4264" i="5"/>
  <c r="M4264" i="5"/>
  <c r="N4264" i="5"/>
  <c r="P4264" i="5"/>
  <c r="Q4264" i="5"/>
  <c r="R4264" i="5"/>
  <c r="T4264" i="5"/>
  <c r="V4265" i="5" s="1"/>
  <c r="U4264" i="5"/>
  <c r="V4264" i="5"/>
  <c r="H4265" i="5"/>
  <c r="N4265" i="5"/>
  <c r="O4265" i="5"/>
  <c r="H4266" i="5"/>
  <c r="N4266" i="5"/>
  <c r="O4266" i="5"/>
  <c r="V4266" i="5"/>
  <c r="H4267" i="5"/>
  <c r="N4267" i="5"/>
  <c r="O4267" i="5"/>
  <c r="V4267" i="5"/>
  <c r="H4268" i="5"/>
  <c r="N4268" i="5"/>
  <c r="O4268" i="5"/>
  <c r="V4268" i="5"/>
  <c r="H4269" i="5"/>
  <c r="N4269" i="5"/>
  <c r="O4269" i="5"/>
  <c r="V4269" i="5"/>
  <c r="H4270" i="5"/>
  <c r="N4270" i="5"/>
  <c r="O4270" i="5"/>
  <c r="V4270" i="5"/>
  <c r="H4271" i="5"/>
  <c r="N4271" i="5"/>
  <c r="O4271" i="5"/>
  <c r="V4271" i="5"/>
  <c r="H4272" i="5"/>
  <c r="N4272" i="5"/>
  <c r="O4272" i="5"/>
  <c r="V4272" i="5"/>
  <c r="H4273" i="5"/>
  <c r="N4273" i="5"/>
  <c r="O4273" i="5"/>
  <c r="V4273" i="5"/>
  <c r="H4274" i="5"/>
  <c r="N4274" i="5"/>
  <c r="O4274" i="5"/>
  <c r="V4274" i="5"/>
  <c r="C4275" i="5"/>
  <c r="D4275" i="5"/>
  <c r="G4275" i="5"/>
  <c r="A4275" i="5" s="1"/>
  <c r="N4275" i="5"/>
  <c r="P4275" i="5"/>
  <c r="Q4275" i="5"/>
  <c r="R4275" i="5"/>
  <c r="S4275" i="5"/>
  <c r="T4275" i="5"/>
  <c r="V4275" i="5" s="1"/>
  <c r="C4276" i="5"/>
  <c r="D4276" i="5"/>
  <c r="G4276" i="5"/>
  <c r="R4276" i="5" s="1"/>
  <c r="I4276" i="5"/>
  <c r="J4276" i="5"/>
  <c r="K4276" i="5"/>
  <c r="L4276" i="5"/>
  <c r="L4275" i="5" s="1"/>
  <c r="M4276" i="5"/>
  <c r="N4276" i="5"/>
  <c r="P4276" i="5"/>
  <c r="T4276" i="5"/>
  <c r="U4276" i="5" s="1"/>
  <c r="V4276" i="5"/>
  <c r="H4277" i="5"/>
  <c r="N4277" i="5"/>
  <c r="O4277" i="5"/>
  <c r="V4277" i="5"/>
  <c r="H4278" i="5"/>
  <c r="N4278" i="5"/>
  <c r="O4278" i="5"/>
  <c r="V4278" i="5"/>
  <c r="H4279" i="5"/>
  <c r="N4279" i="5"/>
  <c r="O4279" i="5"/>
  <c r="V4279" i="5"/>
  <c r="H4280" i="5"/>
  <c r="N4280" i="5"/>
  <c r="O4280" i="5"/>
  <c r="V4280" i="5"/>
  <c r="H4281" i="5"/>
  <c r="N4281" i="5"/>
  <c r="O4281" i="5"/>
  <c r="V4281" i="5"/>
  <c r="H4282" i="5"/>
  <c r="N4282" i="5"/>
  <c r="O4282" i="5"/>
  <c r="V4282" i="5"/>
  <c r="H4283" i="5"/>
  <c r="N4283" i="5"/>
  <c r="O4283" i="5"/>
  <c r="V4283" i="5"/>
  <c r="H4284" i="5"/>
  <c r="N4284" i="5"/>
  <c r="O4284" i="5"/>
  <c r="V4284" i="5"/>
  <c r="H4285" i="5"/>
  <c r="N4285" i="5"/>
  <c r="O4285" i="5"/>
  <c r="V4285" i="5"/>
  <c r="H4286" i="5"/>
  <c r="N4286" i="5"/>
  <c r="O4286" i="5"/>
  <c r="V4286" i="5"/>
  <c r="C4287" i="5"/>
  <c r="D4287" i="5"/>
  <c r="G4287" i="5"/>
  <c r="I4287" i="5"/>
  <c r="J4287" i="5"/>
  <c r="K4287" i="5"/>
  <c r="L4287" i="5"/>
  <c r="M4287" i="5"/>
  <c r="N4287" i="5"/>
  <c r="O4287" i="5"/>
  <c r="P4287" i="5"/>
  <c r="Q4287" i="5"/>
  <c r="S4287" i="5"/>
  <c r="T4287" i="5"/>
  <c r="V4287" i="5" s="1"/>
  <c r="G4288" i="5"/>
  <c r="H4288" i="5"/>
  <c r="N4288" i="5"/>
  <c r="O4288" i="5"/>
  <c r="P4288" i="5"/>
  <c r="R4288" i="5"/>
  <c r="G4289" i="5"/>
  <c r="H4289" i="5"/>
  <c r="N4289" i="5"/>
  <c r="O4289" i="5"/>
  <c r="P4289" i="5"/>
  <c r="S4289" i="5"/>
  <c r="V4289" i="5"/>
  <c r="G4290" i="5"/>
  <c r="H4290" i="5"/>
  <c r="N4290" i="5"/>
  <c r="O4290" i="5"/>
  <c r="P4290" i="5"/>
  <c r="S4290" i="5"/>
  <c r="V4290" i="5"/>
  <c r="H4291" i="5"/>
  <c r="N4291" i="5"/>
  <c r="O4291" i="5"/>
  <c r="V4291" i="5"/>
  <c r="H4292" i="5"/>
  <c r="N4292" i="5"/>
  <c r="O4292" i="5"/>
  <c r="V4292" i="5"/>
  <c r="H4293" i="5"/>
  <c r="N4293" i="5"/>
  <c r="O4293" i="5"/>
  <c r="V4293" i="5"/>
  <c r="H4294" i="5"/>
  <c r="N4294" i="5"/>
  <c r="O4294" i="5"/>
  <c r="V4294" i="5"/>
  <c r="H4295" i="5"/>
  <c r="N4295" i="5"/>
  <c r="O4295" i="5"/>
  <c r="V4295" i="5"/>
  <c r="H4296" i="5"/>
  <c r="N4296" i="5"/>
  <c r="O4296" i="5"/>
  <c r="V4296" i="5"/>
  <c r="H4297" i="5"/>
  <c r="N4297" i="5"/>
  <c r="O4297" i="5"/>
  <c r="V4297" i="5"/>
  <c r="C4298" i="5"/>
  <c r="D4298" i="5"/>
  <c r="G4298" i="5"/>
  <c r="I4298" i="5"/>
  <c r="J4298" i="5"/>
  <c r="K4298" i="5"/>
  <c r="L4298" i="5"/>
  <c r="M4298" i="5"/>
  <c r="N4298" i="5"/>
  <c r="Q4298" i="5"/>
  <c r="T4298" i="5"/>
  <c r="V4299" i="5" s="1"/>
  <c r="H4299" i="5"/>
  <c r="N4299" i="5"/>
  <c r="O4299" i="5"/>
  <c r="H4300" i="5"/>
  <c r="N4300" i="5"/>
  <c r="O4300" i="5"/>
  <c r="V4300" i="5"/>
  <c r="H4301" i="5"/>
  <c r="N4301" i="5"/>
  <c r="O4301" i="5"/>
  <c r="V4301" i="5"/>
  <c r="H4302" i="5"/>
  <c r="N4302" i="5"/>
  <c r="O4302" i="5"/>
  <c r="V4302" i="5"/>
  <c r="H4303" i="5"/>
  <c r="N4303" i="5"/>
  <c r="O4303" i="5"/>
  <c r="V4303" i="5"/>
  <c r="H4304" i="5"/>
  <c r="N4304" i="5"/>
  <c r="O4304" i="5"/>
  <c r="V4304" i="5"/>
  <c r="H4305" i="5"/>
  <c r="N4305" i="5"/>
  <c r="O4305" i="5"/>
  <c r="V4305" i="5"/>
  <c r="H4306" i="5"/>
  <c r="N4306" i="5"/>
  <c r="O4306" i="5"/>
  <c r="V4306" i="5"/>
  <c r="H4307" i="5"/>
  <c r="N4307" i="5"/>
  <c r="O4307" i="5"/>
  <c r="V4307" i="5"/>
  <c r="H4308" i="5"/>
  <c r="N4308" i="5"/>
  <c r="O4308" i="5"/>
  <c r="V4308" i="5"/>
  <c r="C4309" i="5"/>
  <c r="D4309" i="5"/>
  <c r="G4309" i="5"/>
  <c r="A4309" i="5" s="1"/>
  <c r="I4309" i="5"/>
  <c r="J4309" i="5"/>
  <c r="K4309" i="5"/>
  <c r="L4309" i="5"/>
  <c r="M4309" i="5"/>
  <c r="N4309" i="5"/>
  <c r="O4309" i="5"/>
  <c r="P4309" i="5"/>
  <c r="Q4309" i="5"/>
  <c r="R4309" i="5"/>
  <c r="S4309" i="5"/>
  <c r="T4309" i="5"/>
  <c r="U4309" i="5"/>
  <c r="V4309" i="5"/>
  <c r="G4310" i="5"/>
  <c r="R4310" i="5" s="1"/>
  <c r="H4310" i="5"/>
  <c r="N4310" i="5"/>
  <c r="O4310" i="5"/>
  <c r="P4310" i="5"/>
  <c r="V4310" i="5"/>
  <c r="H4311" i="5"/>
  <c r="N4311" i="5"/>
  <c r="O4311" i="5"/>
  <c r="V4311" i="5"/>
  <c r="H4312" i="5"/>
  <c r="N4312" i="5"/>
  <c r="O4312" i="5"/>
  <c r="V4312" i="5"/>
  <c r="H4313" i="5"/>
  <c r="N4313" i="5"/>
  <c r="O4313" i="5"/>
  <c r="V4313" i="5"/>
  <c r="H4314" i="5"/>
  <c r="N4314" i="5"/>
  <c r="O4314" i="5"/>
  <c r="V4314" i="5"/>
  <c r="H4315" i="5"/>
  <c r="N4315" i="5"/>
  <c r="O4315" i="5"/>
  <c r="V4315" i="5"/>
  <c r="H4316" i="5"/>
  <c r="N4316" i="5"/>
  <c r="O4316" i="5"/>
  <c r="V4316" i="5"/>
  <c r="H4317" i="5"/>
  <c r="N4317" i="5"/>
  <c r="O4317" i="5"/>
  <c r="V4317" i="5"/>
  <c r="H4318" i="5"/>
  <c r="N4318" i="5"/>
  <c r="O4318" i="5"/>
  <c r="V4318" i="5"/>
  <c r="H4319" i="5"/>
  <c r="N4319" i="5"/>
  <c r="O4319" i="5"/>
  <c r="V4319" i="5"/>
  <c r="C4320" i="5"/>
  <c r="D4320" i="5"/>
  <c r="G4320" i="5"/>
  <c r="P4320" i="5" s="1"/>
  <c r="N4320" i="5"/>
  <c r="Q4320" i="5"/>
  <c r="R4320" i="5"/>
  <c r="T4320" i="5"/>
  <c r="U4320" i="5" s="1"/>
  <c r="C4321" i="5"/>
  <c r="D4321" i="5"/>
  <c r="G4321" i="5"/>
  <c r="I4321" i="5"/>
  <c r="J4321" i="5"/>
  <c r="K4321" i="5"/>
  <c r="L4321" i="5"/>
  <c r="M4321" i="5"/>
  <c r="N4321" i="5"/>
  <c r="O4321" i="5"/>
  <c r="P4321" i="5"/>
  <c r="Q4321" i="5"/>
  <c r="S4321" i="5"/>
  <c r="T4321" i="5"/>
  <c r="V4321" i="5" s="1"/>
  <c r="G4322" i="5"/>
  <c r="H4322" i="5"/>
  <c r="N4322" i="5"/>
  <c r="O4322" i="5"/>
  <c r="P4322" i="5"/>
  <c r="R4322" i="5"/>
  <c r="G4323" i="5"/>
  <c r="H4323" i="5"/>
  <c r="N4323" i="5"/>
  <c r="O4323" i="5"/>
  <c r="P4323" i="5"/>
  <c r="S4323" i="5"/>
  <c r="V4323" i="5"/>
  <c r="G4324" i="5"/>
  <c r="H4324" i="5"/>
  <c r="N4324" i="5"/>
  <c r="O4324" i="5"/>
  <c r="P4324" i="5"/>
  <c r="S4324" i="5"/>
  <c r="V4324" i="5"/>
  <c r="H4325" i="5"/>
  <c r="N4325" i="5"/>
  <c r="O4325" i="5"/>
  <c r="V4325" i="5"/>
  <c r="H4326" i="5"/>
  <c r="N4326" i="5"/>
  <c r="O4326" i="5"/>
  <c r="V4326" i="5"/>
  <c r="H4327" i="5"/>
  <c r="N4327" i="5"/>
  <c r="O4327" i="5"/>
  <c r="V4327" i="5"/>
  <c r="H4328" i="5"/>
  <c r="N4328" i="5"/>
  <c r="O4328" i="5"/>
  <c r="V4328" i="5"/>
  <c r="H4329" i="5"/>
  <c r="N4329" i="5"/>
  <c r="O4329" i="5"/>
  <c r="V4329" i="5"/>
  <c r="H4330" i="5"/>
  <c r="N4330" i="5"/>
  <c r="O4330" i="5"/>
  <c r="V4330" i="5"/>
  <c r="H4331" i="5"/>
  <c r="N4331" i="5"/>
  <c r="O4331" i="5"/>
  <c r="V4331" i="5"/>
  <c r="C4332" i="5"/>
  <c r="D4332" i="5"/>
  <c r="G4332" i="5"/>
  <c r="I4332" i="5"/>
  <c r="J4332" i="5"/>
  <c r="K4332" i="5"/>
  <c r="L4332" i="5"/>
  <c r="M4332" i="5"/>
  <c r="N4332" i="5"/>
  <c r="Q4332" i="5"/>
  <c r="T4332" i="5"/>
  <c r="V4333" i="5" s="1"/>
  <c r="H4333" i="5"/>
  <c r="N4333" i="5"/>
  <c r="O4333" i="5"/>
  <c r="H4334" i="5"/>
  <c r="N4334" i="5"/>
  <c r="O4334" i="5"/>
  <c r="V4334" i="5"/>
  <c r="H4335" i="5"/>
  <c r="N4335" i="5"/>
  <c r="O4335" i="5"/>
  <c r="V4335" i="5"/>
  <c r="H4336" i="5"/>
  <c r="N4336" i="5"/>
  <c r="O4336" i="5"/>
  <c r="V4336" i="5"/>
  <c r="H4337" i="5"/>
  <c r="N4337" i="5"/>
  <c r="O4337" i="5"/>
  <c r="V4337" i="5"/>
  <c r="H4338" i="5"/>
  <c r="N4338" i="5"/>
  <c r="O4338" i="5"/>
  <c r="V4338" i="5"/>
  <c r="H4339" i="5"/>
  <c r="N4339" i="5"/>
  <c r="O4339" i="5"/>
  <c r="V4339" i="5"/>
  <c r="H4340" i="5"/>
  <c r="N4340" i="5"/>
  <c r="O4340" i="5"/>
  <c r="V4340" i="5"/>
  <c r="H4341" i="5"/>
  <c r="N4341" i="5"/>
  <c r="O4341" i="5"/>
  <c r="V4341" i="5"/>
  <c r="H4342" i="5"/>
  <c r="N4342" i="5"/>
  <c r="O4342" i="5"/>
  <c r="V4342" i="5"/>
  <c r="C4343" i="5"/>
  <c r="D4343" i="5"/>
  <c r="G4343" i="5"/>
  <c r="A4343" i="5" s="1"/>
  <c r="I4343" i="5"/>
  <c r="J4343" i="5"/>
  <c r="K4343" i="5"/>
  <c r="L4343" i="5"/>
  <c r="M4343" i="5"/>
  <c r="N4343" i="5"/>
  <c r="O4343" i="5"/>
  <c r="P4343" i="5"/>
  <c r="Q4343" i="5"/>
  <c r="R4343" i="5"/>
  <c r="S4343" i="5"/>
  <c r="T4343" i="5"/>
  <c r="U4343" i="5"/>
  <c r="V4343" i="5"/>
  <c r="G4344" i="5"/>
  <c r="R4344" i="5" s="1"/>
  <c r="H4344" i="5"/>
  <c r="N4344" i="5"/>
  <c r="O4344" i="5"/>
  <c r="P4344" i="5"/>
  <c r="V4344" i="5"/>
  <c r="H4345" i="5"/>
  <c r="N4345" i="5"/>
  <c r="O4345" i="5"/>
  <c r="V4345" i="5"/>
  <c r="H4346" i="5"/>
  <c r="N4346" i="5"/>
  <c r="O4346" i="5"/>
  <c r="V4346" i="5"/>
  <c r="H4347" i="5"/>
  <c r="N4347" i="5"/>
  <c r="O4347" i="5"/>
  <c r="V4347" i="5"/>
  <c r="H4348" i="5"/>
  <c r="N4348" i="5"/>
  <c r="O4348" i="5"/>
  <c r="V4348" i="5"/>
  <c r="H4349" i="5"/>
  <c r="N4349" i="5"/>
  <c r="O4349" i="5"/>
  <c r="V4349" i="5"/>
  <c r="H4350" i="5"/>
  <c r="N4350" i="5"/>
  <c r="O4350" i="5"/>
  <c r="V4350" i="5"/>
  <c r="H4351" i="5"/>
  <c r="N4351" i="5"/>
  <c r="O4351" i="5"/>
  <c r="V4351" i="5"/>
  <c r="H4352" i="5"/>
  <c r="N4352" i="5"/>
  <c r="O4352" i="5"/>
  <c r="V4352" i="5"/>
  <c r="H4353" i="5"/>
  <c r="N4353" i="5"/>
  <c r="O4353" i="5"/>
  <c r="V4353" i="5"/>
  <c r="C4354" i="5"/>
  <c r="D4354" i="5"/>
  <c r="G4354" i="5"/>
  <c r="P4354" i="5" s="1"/>
  <c r="N4354" i="5"/>
  <c r="Q4354" i="5"/>
  <c r="R4354" i="5"/>
  <c r="T4354" i="5"/>
  <c r="U4354" i="5" s="1"/>
  <c r="C4355" i="5"/>
  <c r="D4355" i="5"/>
  <c r="G4355" i="5"/>
  <c r="I4355" i="5"/>
  <c r="I4354" i="5" s="1"/>
  <c r="J4355" i="5"/>
  <c r="K4355" i="5"/>
  <c r="K4354" i="5" s="1"/>
  <c r="L4355" i="5"/>
  <c r="M4355" i="5"/>
  <c r="M4354" i="5" s="1"/>
  <c r="N4355" i="5"/>
  <c r="O4355" i="5"/>
  <c r="P4355" i="5"/>
  <c r="Q4355" i="5"/>
  <c r="S4355" i="5"/>
  <c r="T4355" i="5"/>
  <c r="V4355" i="5" s="1"/>
  <c r="G4356" i="5"/>
  <c r="H4356" i="5"/>
  <c r="N4356" i="5"/>
  <c r="O4356" i="5"/>
  <c r="P4356" i="5"/>
  <c r="R4356" i="5"/>
  <c r="G4357" i="5"/>
  <c r="H4357" i="5"/>
  <c r="N4357" i="5"/>
  <c r="O4357" i="5"/>
  <c r="P4357" i="5"/>
  <c r="S4357" i="5"/>
  <c r="V4357" i="5"/>
  <c r="G4358" i="5"/>
  <c r="H4358" i="5"/>
  <c r="N4358" i="5"/>
  <c r="O4358" i="5"/>
  <c r="P4358" i="5"/>
  <c r="S4358" i="5"/>
  <c r="V4358" i="5"/>
  <c r="H4359" i="5"/>
  <c r="N4359" i="5"/>
  <c r="O4359" i="5"/>
  <c r="V4359" i="5"/>
  <c r="H4360" i="5"/>
  <c r="N4360" i="5"/>
  <c r="O4360" i="5"/>
  <c r="V4360" i="5"/>
  <c r="H4361" i="5"/>
  <c r="N4361" i="5"/>
  <c r="O4361" i="5"/>
  <c r="V4361" i="5"/>
  <c r="H4362" i="5"/>
  <c r="N4362" i="5"/>
  <c r="O4362" i="5"/>
  <c r="V4362" i="5"/>
  <c r="H4363" i="5"/>
  <c r="N4363" i="5"/>
  <c r="O4363" i="5"/>
  <c r="V4363" i="5"/>
  <c r="H4364" i="5"/>
  <c r="N4364" i="5"/>
  <c r="O4364" i="5"/>
  <c r="V4364" i="5"/>
  <c r="H4365" i="5"/>
  <c r="N4365" i="5"/>
  <c r="O4365" i="5"/>
  <c r="V4365" i="5"/>
  <c r="C4366" i="5"/>
  <c r="D4366" i="5"/>
  <c r="G4366" i="5"/>
  <c r="I4366" i="5"/>
  <c r="J4366" i="5"/>
  <c r="K4366" i="5"/>
  <c r="L4366" i="5"/>
  <c r="M4366" i="5"/>
  <c r="N4366" i="5"/>
  <c r="Q4366" i="5"/>
  <c r="T4366" i="5"/>
  <c r="V4367" i="5" s="1"/>
  <c r="H4367" i="5"/>
  <c r="N4367" i="5"/>
  <c r="O4367" i="5"/>
  <c r="H4368" i="5"/>
  <c r="N4368" i="5"/>
  <c r="O4368" i="5"/>
  <c r="V4368" i="5"/>
  <c r="H4369" i="5"/>
  <c r="N4369" i="5"/>
  <c r="O4369" i="5"/>
  <c r="V4369" i="5"/>
  <c r="H4370" i="5"/>
  <c r="N4370" i="5"/>
  <c r="O4370" i="5"/>
  <c r="V4370" i="5"/>
  <c r="H4371" i="5"/>
  <c r="N4371" i="5"/>
  <c r="O4371" i="5"/>
  <c r="V4371" i="5"/>
  <c r="H4372" i="5"/>
  <c r="N4372" i="5"/>
  <c r="O4372" i="5"/>
  <c r="V4372" i="5"/>
  <c r="H4373" i="5"/>
  <c r="N4373" i="5"/>
  <c r="O4373" i="5"/>
  <c r="V4373" i="5"/>
  <c r="H4374" i="5"/>
  <c r="N4374" i="5"/>
  <c r="O4374" i="5"/>
  <c r="V4374" i="5"/>
  <c r="H4375" i="5"/>
  <c r="N4375" i="5"/>
  <c r="O4375" i="5"/>
  <c r="V4375" i="5"/>
  <c r="H4376" i="5"/>
  <c r="N4376" i="5"/>
  <c r="O4376" i="5"/>
  <c r="V4376" i="5"/>
  <c r="C4377" i="5"/>
  <c r="D4377" i="5"/>
  <c r="G4377" i="5"/>
  <c r="A4377" i="5" s="1"/>
  <c r="I4377" i="5"/>
  <c r="J4377" i="5"/>
  <c r="K4377" i="5"/>
  <c r="L4377" i="5"/>
  <c r="M4377" i="5"/>
  <c r="N4377" i="5"/>
  <c r="O4377" i="5"/>
  <c r="P4377" i="5"/>
  <c r="Q4377" i="5"/>
  <c r="R4377" i="5"/>
  <c r="S4377" i="5"/>
  <c r="T4377" i="5"/>
  <c r="U4377" i="5"/>
  <c r="V4377" i="5"/>
  <c r="G4378" i="5"/>
  <c r="R4378" i="5" s="1"/>
  <c r="H4378" i="5"/>
  <c r="N4378" i="5"/>
  <c r="O4378" i="5"/>
  <c r="P4378" i="5"/>
  <c r="V4378" i="5"/>
  <c r="G4379" i="5"/>
  <c r="A4379" i="5" s="1"/>
  <c r="H4379" i="5"/>
  <c r="N4379" i="5"/>
  <c r="O4379" i="5"/>
  <c r="P4379" i="5"/>
  <c r="V4379" i="5"/>
  <c r="H4380" i="5"/>
  <c r="N4380" i="5"/>
  <c r="O4380" i="5"/>
  <c r="V4380" i="5"/>
  <c r="H4381" i="5"/>
  <c r="N4381" i="5"/>
  <c r="O4381" i="5"/>
  <c r="V4381" i="5"/>
  <c r="H4382" i="5"/>
  <c r="N4382" i="5"/>
  <c r="O4382" i="5"/>
  <c r="V4382" i="5"/>
  <c r="H4383" i="5"/>
  <c r="N4383" i="5"/>
  <c r="O4383" i="5"/>
  <c r="V4383" i="5"/>
  <c r="H4384" i="5"/>
  <c r="N4384" i="5"/>
  <c r="O4384" i="5"/>
  <c r="V4384" i="5"/>
  <c r="H4385" i="5"/>
  <c r="N4385" i="5"/>
  <c r="O4385" i="5"/>
  <c r="V4385" i="5"/>
  <c r="H4386" i="5"/>
  <c r="N4386" i="5"/>
  <c r="O4386" i="5"/>
  <c r="V4386" i="5"/>
  <c r="H4387" i="5"/>
  <c r="N4387" i="5"/>
  <c r="O4387" i="5"/>
  <c r="V4387" i="5"/>
  <c r="C4388" i="5"/>
  <c r="D4388" i="5"/>
  <c r="G4388" i="5"/>
  <c r="A4388" i="5" s="1"/>
  <c r="I4388" i="5"/>
  <c r="O4388" i="5" s="1"/>
  <c r="J4388" i="5"/>
  <c r="K4388" i="5"/>
  <c r="L4388" i="5"/>
  <c r="M4388" i="5"/>
  <c r="N4388" i="5"/>
  <c r="P4388" i="5"/>
  <c r="Q4388" i="5"/>
  <c r="S4388" i="5"/>
  <c r="T4388" i="5"/>
  <c r="V4388" i="5" s="1"/>
  <c r="U4388" i="5"/>
  <c r="G4389" i="5"/>
  <c r="A4389" i="5" s="1"/>
  <c r="H4389" i="5"/>
  <c r="N4389" i="5"/>
  <c r="O4389" i="5"/>
  <c r="P4389" i="5"/>
  <c r="R4389" i="5"/>
  <c r="V4389" i="5"/>
  <c r="H4390" i="5"/>
  <c r="N4390" i="5"/>
  <c r="O4390" i="5"/>
  <c r="V4390" i="5"/>
  <c r="H4391" i="5"/>
  <c r="N4391" i="5"/>
  <c r="O4391" i="5"/>
  <c r="V4391" i="5"/>
  <c r="H4392" i="5"/>
  <c r="N4392" i="5"/>
  <c r="O4392" i="5"/>
  <c r="V4392" i="5"/>
  <c r="H4393" i="5"/>
  <c r="N4393" i="5"/>
  <c r="O4393" i="5"/>
  <c r="V4393" i="5"/>
  <c r="H4394" i="5"/>
  <c r="N4394" i="5"/>
  <c r="O4394" i="5"/>
  <c r="V4394" i="5"/>
  <c r="H4395" i="5"/>
  <c r="N4395" i="5"/>
  <c r="O4395" i="5"/>
  <c r="V4395" i="5"/>
  <c r="H4396" i="5"/>
  <c r="N4396" i="5"/>
  <c r="O4396" i="5"/>
  <c r="V4396" i="5"/>
  <c r="H4397" i="5"/>
  <c r="N4397" i="5"/>
  <c r="O4397" i="5"/>
  <c r="V4397" i="5"/>
  <c r="H4398" i="5"/>
  <c r="N4398" i="5"/>
  <c r="O4398" i="5"/>
  <c r="V4398" i="5"/>
  <c r="C4399" i="5"/>
  <c r="D4399" i="5"/>
  <c r="G4399" i="5"/>
  <c r="A4399" i="5" s="1"/>
  <c r="I4399" i="5"/>
  <c r="O4399" i="5" s="1"/>
  <c r="J4399" i="5"/>
  <c r="K4399" i="5"/>
  <c r="L4399" i="5"/>
  <c r="M4399" i="5"/>
  <c r="N4399" i="5"/>
  <c r="P4399" i="5"/>
  <c r="R4399" i="5"/>
  <c r="T4399" i="5"/>
  <c r="U4399" i="5" s="1"/>
  <c r="V4399" i="5"/>
  <c r="H4400" i="5"/>
  <c r="N4400" i="5"/>
  <c r="O4400" i="5"/>
  <c r="H4401" i="5"/>
  <c r="N4401" i="5"/>
  <c r="O4401" i="5"/>
  <c r="V4401" i="5"/>
  <c r="H4402" i="5"/>
  <c r="N4402" i="5"/>
  <c r="O4402" i="5"/>
  <c r="V4402" i="5"/>
  <c r="H4403" i="5"/>
  <c r="N4403" i="5"/>
  <c r="O4403" i="5"/>
  <c r="V4403" i="5"/>
  <c r="H4404" i="5"/>
  <c r="N4404" i="5"/>
  <c r="O4404" i="5"/>
  <c r="V4404" i="5"/>
  <c r="H4405" i="5"/>
  <c r="N4405" i="5"/>
  <c r="O4405" i="5"/>
  <c r="V4405" i="5"/>
  <c r="H4406" i="5"/>
  <c r="N4406" i="5"/>
  <c r="O4406" i="5"/>
  <c r="V4406" i="5"/>
  <c r="H4407" i="5"/>
  <c r="N4407" i="5"/>
  <c r="O4407" i="5"/>
  <c r="V4407" i="5"/>
  <c r="H4408" i="5"/>
  <c r="N4408" i="5"/>
  <c r="O4408" i="5"/>
  <c r="V4408" i="5"/>
  <c r="H4409" i="5"/>
  <c r="N4409" i="5"/>
  <c r="O4409" i="5"/>
  <c r="V4409" i="5"/>
  <c r="C4410" i="5"/>
  <c r="D4410" i="5"/>
  <c r="G4410" i="5"/>
  <c r="A4410" i="5" s="1"/>
  <c r="I4410" i="5"/>
  <c r="J4410" i="5"/>
  <c r="K4410" i="5"/>
  <c r="L4410" i="5"/>
  <c r="M4410" i="5"/>
  <c r="N4410" i="5"/>
  <c r="O4410" i="5"/>
  <c r="P4410" i="5"/>
  <c r="Q4410" i="5"/>
  <c r="R4410" i="5"/>
  <c r="S4410" i="5"/>
  <c r="T4410" i="5"/>
  <c r="U4410" i="5"/>
  <c r="V4410" i="5"/>
  <c r="G4411" i="5"/>
  <c r="A4411" i="5" s="1"/>
  <c r="H4411" i="5"/>
  <c r="N4411" i="5"/>
  <c r="O4411" i="5"/>
  <c r="P4411" i="5"/>
  <c r="V4411" i="5"/>
  <c r="H4412" i="5"/>
  <c r="N4412" i="5"/>
  <c r="O4412" i="5"/>
  <c r="V4412" i="5"/>
  <c r="H4413" i="5"/>
  <c r="N4413" i="5"/>
  <c r="O4413" i="5"/>
  <c r="V4413" i="5"/>
  <c r="H4414" i="5"/>
  <c r="N4414" i="5"/>
  <c r="O4414" i="5"/>
  <c r="V4414" i="5"/>
  <c r="H4415" i="5"/>
  <c r="N4415" i="5"/>
  <c r="O4415" i="5"/>
  <c r="V4415" i="5"/>
  <c r="H4416" i="5"/>
  <c r="N4416" i="5"/>
  <c r="O4416" i="5"/>
  <c r="V4416" i="5"/>
  <c r="H4417" i="5"/>
  <c r="N4417" i="5"/>
  <c r="O4417" i="5"/>
  <c r="V4417" i="5"/>
  <c r="H4418" i="5"/>
  <c r="N4418" i="5"/>
  <c r="O4418" i="5"/>
  <c r="V4418" i="5"/>
  <c r="H4419" i="5"/>
  <c r="N4419" i="5"/>
  <c r="O4419" i="5"/>
  <c r="V4419" i="5"/>
  <c r="H4420" i="5"/>
  <c r="N4420" i="5"/>
  <c r="O4420" i="5"/>
  <c r="V4420" i="5"/>
  <c r="C4421" i="5"/>
  <c r="D4421" i="5"/>
  <c r="G4421" i="5"/>
  <c r="A4421" i="5" s="1"/>
  <c r="N4421" i="5"/>
  <c r="R4421" i="5"/>
  <c r="T4421" i="5"/>
  <c r="U4421" i="5" s="1"/>
  <c r="V4421" i="5"/>
  <c r="C4422" i="5"/>
  <c r="D4422" i="5"/>
  <c r="G4422" i="5"/>
  <c r="A4422" i="5" s="1"/>
  <c r="I4422" i="5"/>
  <c r="I4421" i="5" s="1"/>
  <c r="J4422" i="5"/>
  <c r="K4422" i="5"/>
  <c r="K4421" i="5" s="1"/>
  <c r="L4422" i="5"/>
  <c r="M4422" i="5"/>
  <c r="M4421" i="5" s="1"/>
  <c r="N4422" i="5"/>
  <c r="P4422" i="5"/>
  <c r="Q4422" i="5"/>
  <c r="S4422" i="5"/>
  <c r="T4422" i="5"/>
  <c r="V4422" i="5" s="1"/>
  <c r="U4422" i="5"/>
  <c r="G4423" i="5"/>
  <c r="A4423" i="5" s="1"/>
  <c r="H4423" i="5"/>
  <c r="N4423" i="5"/>
  <c r="O4423" i="5"/>
  <c r="P4423" i="5"/>
  <c r="R4423" i="5"/>
  <c r="V4423" i="5"/>
  <c r="H4424" i="5"/>
  <c r="N4424" i="5"/>
  <c r="O4424" i="5"/>
  <c r="V4424" i="5"/>
  <c r="H4425" i="5"/>
  <c r="N4425" i="5"/>
  <c r="O4425" i="5"/>
  <c r="V4425" i="5"/>
  <c r="H4426" i="5"/>
  <c r="N4426" i="5"/>
  <c r="O4426" i="5"/>
  <c r="V4426" i="5"/>
  <c r="H4427" i="5"/>
  <c r="N4427" i="5"/>
  <c r="O4427" i="5"/>
  <c r="V4427" i="5"/>
  <c r="H4428" i="5"/>
  <c r="N4428" i="5"/>
  <c r="O4428" i="5"/>
  <c r="V4428" i="5"/>
  <c r="H4429" i="5"/>
  <c r="N4429" i="5"/>
  <c r="O4429" i="5"/>
  <c r="V4429" i="5"/>
  <c r="H4430" i="5"/>
  <c r="N4430" i="5"/>
  <c r="O4430" i="5"/>
  <c r="V4430" i="5"/>
  <c r="H4431" i="5"/>
  <c r="N4431" i="5"/>
  <c r="O4431" i="5"/>
  <c r="V4431" i="5"/>
  <c r="H4432" i="5"/>
  <c r="N4432" i="5"/>
  <c r="O4432" i="5"/>
  <c r="V4432" i="5"/>
  <c r="C4433" i="5"/>
  <c r="D4433" i="5"/>
  <c r="G4433" i="5"/>
  <c r="A4433" i="5" s="1"/>
  <c r="I4433" i="5"/>
  <c r="O4433" i="5" s="1"/>
  <c r="J4433" i="5"/>
  <c r="K4433" i="5"/>
  <c r="L4433" i="5"/>
  <c r="M4433" i="5"/>
  <c r="N4433" i="5"/>
  <c r="P4433" i="5"/>
  <c r="R4433" i="5"/>
  <c r="T4433" i="5"/>
  <c r="U4433" i="5" s="1"/>
  <c r="V4433" i="5"/>
  <c r="H4434" i="5"/>
  <c r="N4434" i="5"/>
  <c r="O4434" i="5"/>
  <c r="H4435" i="5"/>
  <c r="N4435" i="5"/>
  <c r="O4435" i="5"/>
  <c r="V4435" i="5"/>
  <c r="H4436" i="5"/>
  <c r="N4436" i="5"/>
  <c r="O4436" i="5"/>
  <c r="V4436" i="5"/>
  <c r="H4437" i="5"/>
  <c r="N4437" i="5"/>
  <c r="O4437" i="5"/>
  <c r="V4437" i="5"/>
  <c r="H4438" i="5"/>
  <c r="N4438" i="5"/>
  <c r="O4438" i="5"/>
  <c r="V4438" i="5"/>
  <c r="H4439" i="5"/>
  <c r="N4439" i="5"/>
  <c r="O4439" i="5"/>
  <c r="V4439" i="5"/>
  <c r="H4440" i="5"/>
  <c r="N4440" i="5"/>
  <c r="O4440" i="5"/>
  <c r="V4440" i="5"/>
  <c r="H4441" i="5"/>
  <c r="N4441" i="5"/>
  <c r="O4441" i="5"/>
  <c r="V4441" i="5"/>
  <c r="H4442" i="5"/>
  <c r="N4442" i="5"/>
  <c r="O4442" i="5"/>
  <c r="V4442" i="5"/>
  <c r="H4443" i="5"/>
  <c r="N4443" i="5"/>
  <c r="O4443" i="5"/>
  <c r="V4443" i="5"/>
  <c r="C4444" i="5"/>
  <c r="D4444" i="5"/>
  <c r="G4444" i="5"/>
  <c r="A4444" i="5" s="1"/>
  <c r="I4444" i="5"/>
  <c r="J4444" i="5"/>
  <c r="K4444" i="5"/>
  <c r="L4444" i="5"/>
  <c r="M4444" i="5"/>
  <c r="N4444" i="5"/>
  <c r="O4444" i="5"/>
  <c r="P4444" i="5"/>
  <c r="Q4444" i="5"/>
  <c r="R4444" i="5"/>
  <c r="S4444" i="5"/>
  <c r="T4444" i="5"/>
  <c r="U4444" i="5"/>
  <c r="V4444" i="5"/>
  <c r="G4445" i="5"/>
  <c r="A4445" i="5" s="1"/>
  <c r="H4445" i="5"/>
  <c r="N4445" i="5"/>
  <c r="O4445" i="5"/>
  <c r="P4445" i="5"/>
  <c r="V4445" i="5"/>
  <c r="H4446" i="5"/>
  <c r="N4446" i="5"/>
  <c r="O4446" i="5"/>
  <c r="V4446" i="5"/>
  <c r="H4447" i="5"/>
  <c r="N4447" i="5"/>
  <c r="O4447" i="5"/>
  <c r="V4447" i="5"/>
  <c r="H4448" i="5"/>
  <c r="N4448" i="5"/>
  <c r="O4448" i="5"/>
  <c r="V4448" i="5"/>
  <c r="H4449" i="5"/>
  <c r="N4449" i="5"/>
  <c r="O4449" i="5"/>
  <c r="V4449" i="5"/>
  <c r="H4450" i="5"/>
  <c r="N4450" i="5"/>
  <c r="O4450" i="5"/>
  <c r="V4450" i="5"/>
  <c r="H4451" i="5"/>
  <c r="N4451" i="5"/>
  <c r="O4451" i="5"/>
  <c r="V4451" i="5"/>
  <c r="H4452" i="5"/>
  <c r="N4452" i="5"/>
  <c r="O4452" i="5"/>
  <c r="V4452" i="5"/>
  <c r="H4453" i="5"/>
  <c r="N4453" i="5"/>
  <c r="O4453" i="5"/>
  <c r="V4453" i="5"/>
  <c r="H4454" i="5"/>
  <c r="N4454" i="5"/>
  <c r="O4454" i="5"/>
  <c r="V4454" i="5"/>
  <c r="C4455" i="5"/>
  <c r="D4455" i="5"/>
  <c r="G4455" i="5"/>
  <c r="A4455" i="5" s="1"/>
  <c r="N4455" i="5"/>
  <c r="R4455" i="5"/>
  <c r="T4455" i="5"/>
  <c r="U4455" i="5" s="1"/>
  <c r="V4455" i="5"/>
  <c r="C4456" i="5"/>
  <c r="D4456" i="5"/>
  <c r="G4456" i="5"/>
  <c r="A4456" i="5" s="1"/>
  <c r="I4456" i="5"/>
  <c r="O4456" i="5" s="1"/>
  <c r="J4456" i="5"/>
  <c r="K4456" i="5"/>
  <c r="L4456" i="5"/>
  <c r="M4456" i="5"/>
  <c r="N4456" i="5"/>
  <c r="P4456" i="5"/>
  <c r="Q4456" i="5"/>
  <c r="S4456" i="5"/>
  <c r="T4456" i="5"/>
  <c r="V4456" i="5" s="1"/>
  <c r="U4456" i="5"/>
  <c r="G4457" i="5"/>
  <c r="A4457" i="5" s="1"/>
  <c r="H4457" i="5"/>
  <c r="N4457" i="5"/>
  <c r="O4457" i="5"/>
  <c r="P4457" i="5"/>
  <c r="R4457" i="5"/>
  <c r="V4457" i="5"/>
  <c r="H4458" i="5"/>
  <c r="N4458" i="5"/>
  <c r="O4458" i="5"/>
  <c r="V4458" i="5"/>
  <c r="H4459" i="5"/>
  <c r="N4459" i="5"/>
  <c r="O4459" i="5"/>
  <c r="V4459" i="5"/>
  <c r="H4460" i="5"/>
  <c r="N4460" i="5"/>
  <c r="O4460" i="5"/>
  <c r="V4460" i="5"/>
  <c r="H4461" i="5"/>
  <c r="N4461" i="5"/>
  <c r="O4461" i="5"/>
  <c r="V4461" i="5"/>
  <c r="H4462" i="5"/>
  <c r="N4462" i="5"/>
  <c r="O4462" i="5"/>
  <c r="V4462" i="5"/>
  <c r="H4463" i="5"/>
  <c r="N4463" i="5"/>
  <c r="O4463" i="5"/>
  <c r="V4463" i="5"/>
  <c r="H4464" i="5"/>
  <c r="N4464" i="5"/>
  <c r="O4464" i="5"/>
  <c r="V4464" i="5"/>
  <c r="H4465" i="5"/>
  <c r="N4465" i="5"/>
  <c r="O4465" i="5"/>
  <c r="V4465" i="5"/>
  <c r="H4466" i="5"/>
  <c r="N4466" i="5"/>
  <c r="O4466" i="5"/>
  <c r="V4466" i="5"/>
  <c r="C4467" i="5"/>
  <c r="D4467" i="5"/>
  <c r="G4467" i="5"/>
  <c r="A4467" i="5" s="1"/>
  <c r="I4467" i="5"/>
  <c r="O4467" i="5" s="1"/>
  <c r="J4467" i="5"/>
  <c r="K4467" i="5"/>
  <c r="L4467" i="5"/>
  <c r="M4467" i="5"/>
  <c r="N4467" i="5"/>
  <c r="P4467" i="5"/>
  <c r="R4467" i="5"/>
  <c r="T4467" i="5"/>
  <c r="U4467" i="5" s="1"/>
  <c r="V4467" i="5"/>
  <c r="H4468" i="5"/>
  <c r="N4468" i="5"/>
  <c r="O4468" i="5"/>
  <c r="H4469" i="5"/>
  <c r="N4469" i="5"/>
  <c r="O4469" i="5"/>
  <c r="V4469" i="5"/>
  <c r="H4470" i="5"/>
  <c r="N4470" i="5"/>
  <c r="O4470" i="5"/>
  <c r="V4470" i="5"/>
  <c r="H4471" i="5"/>
  <c r="N4471" i="5"/>
  <c r="O4471" i="5"/>
  <c r="V4471" i="5"/>
  <c r="H4472" i="5"/>
  <c r="N4472" i="5"/>
  <c r="O4472" i="5"/>
  <c r="V4472" i="5"/>
  <c r="H4473" i="5"/>
  <c r="N4473" i="5"/>
  <c r="O4473" i="5"/>
  <c r="V4473" i="5"/>
  <c r="H4474" i="5"/>
  <c r="N4474" i="5"/>
  <c r="O4474" i="5"/>
  <c r="V4474" i="5"/>
  <c r="H4475" i="5"/>
  <c r="N4475" i="5"/>
  <c r="O4475" i="5"/>
  <c r="V4475" i="5"/>
  <c r="H4476" i="5"/>
  <c r="N4476" i="5"/>
  <c r="O4476" i="5"/>
  <c r="V4476" i="5"/>
  <c r="H4477" i="5"/>
  <c r="N4477" i="5"/>
  <c r="O4477" i="5"/>
  <c r="V4477" i="5"/>
  <c r="C4478" i="5"/>
  <c r="D4478" i="5"/>
  <c r="G4478" i="5"/>
  <c r="A4478" i="5" s="1"/>
  <c r="I4478" i="5"/>
  <c r="J4478" i="5"/>
  <c r="K4478" i="5"/>
  <c r="L4478" i="5"/>
  <c r="M4478" i="5"/>
  <c r="N4478" i="5"/>
  <c r="O4478" i="5"/>
  <c r="P4478" i="5"/>
  <c r="Q4478" i="5"/>
  <c r="R4478" i="5"/>
  <c r="S4478" i="5"/>
  <c r="T4478" i="5"/>
  <c r="U4478" i="5"/>
  <c r="V4478" i="5"/>
  <c r="G4479" i="5"/>
  <c r="A4479" i="5" s="1"/>
  <c r="H4479" i="5"/>
  <c r="N4479" i="5"/>
  <c r="O4479" i="5"/>
  <c r="P4479" i="5"/>
  <c r="V4479" i="5"/>
  <c r="H4480" i="5"/>
  <c r="N4480" i="5"/>
  <c r="O4480" i="5"/>
  <c r="V4480" i="5"/>
  <c r="H4481" i="5"/>
  <c r="N4481" i="5"/>
  <c r="O4481" i="5"/>
  <c r="V4481" i="5"/>
  <c r="H4482" i="5"/>
  <c r="N4482" i="5"/>
  <c r="O4482" i="5"/>
  <c r="V4482" i="5"/>
  <c r="H4483" i="5"/>
  <c r="N4483" i="5"/>
  <c r="O4483" i="5"/>
  <c r="V4483" i="5"/>
  <c r="H4484" i="5"/>
  <c r="N4484" i="5"/>
  <c r="O4484" i="5"/>
  <c r="V4484" i="5"/>
  <c r="H4485" i="5"/>
  <c r="N4485" i="5"/>
  <c r="O4485" i="5"/>
  <c r="V4485" i="5"/>
  <c r="H4486" i="5"/>
  <c r="N4486" i="5"/>
  <c r="O4486" i="5"/>
  <c r="V4486" i="5"/>
  <c r="H4487" i="5"/>
  <c r="N4487" i="5"/>
  <c r="O4487" i="5"/>
  <c r="V4487" i="5"/>
  <c r="H4488" i="5"/>
  <c r="N4488" i="5"/>
  <c r="O4488" i="5"/>
  <c r="V4488" i="5"/>
  <c r="C4489" i="5"/>
  <c r="D4489" i="5"/>
  <c r="G4489" i="5"/>
  <c r="A4489" i="5" s="1"/>
  <c r="N4489" i="5"/>
  <c r="R4489" i="5"/>
  <c r="T4489" i="5"/>
  <c r="U4489" i="5" s="1"/>
  <c r="V4489" i="5"/>
  <c r="C4490" i="5"/>
  <c r="D4490" i="5"/>
  <c r="G4490" i="5"/>
  <c r="A4490" i="5" s="1"/>
  <c r="I4490" i="5"/>
  <c r="I4489" i="5" s="1"/>
  <c r="J4490" i="5"/>
  <c r="K4490" i="5"/>
  <c r="K4489" i="5" s="1"/>
  <c r="L4490" i="5"/>
  <c r="M4490" i="5"/>
  <c r="M4489" i="5" s="1"/>
  <c r="N4490" i="5"/>
  <c r="P4490" i="5"/>
  <c r="Q4490" i="5"/>
  <c r="S4490" i="5"/>
  <c r="T4490" i="5"/>
  <c r="V4490" i="5" s="1"/>
  <c r="U4490" i="5"/>
  <c r="G4491" i="5"/>
  <c r="A4491" i="5" s="1"/>
  <c r="H4491" i="5"/>
  <c r="N4491" i="5"/>
  <c r="O4491" i="5"/>
  <c r="P4491" i="5"/>
  <c r="R4491" i="5"/>
  <c r="V4491" i="5"/>
  <c r="H4492" i="5"/>
  <c r="N4492" i="5"/>
  <c r="O4492" i="5"/>
  <c r="V4492" i="5"/>
  <c r="H4493" i="5"/>
  <c r="N4493" i="5"/>
  <c r="O4493" i="5"/>
  <c r="V4493" i="5"/>
  <c r="H4494" i="5"/>
  <c r="N4494" i="5"/>
  <c r="O4494" i="5"/>
  <c r="V4494" i="5"/>
  <c r="H4495" i="5"/>
  <c r="N4495" i="5"/>
  <c r="O4495" i="5"/>
  <c r="V4495" i="5"/>
  <c r="H4496" i="5"/>
  <c r="N4496" i="5"/>
  <c r="O4496" i="5"/>
  <c r="V4496" i="5"/>
  <c r="H4497" i="5"/>
  <c r="N4497" i="5"/>
  <c r="O4497" i="5"/>
  <c r="V4497" i="5"/>
  <c r="H4498" i="5"/>
  <c r="N4498" i="5"/>
  <c r="O4498" i="5"/>
  <c r="V4498" i="5"/>
  <c r="H4499" i="5"/>
  <c r="N4499" i="5"/>
  <c r="O4499" i="5"/>
  <c r="V4499" i="5"/>
  <c r="H4500" i="5"/>
  <c r="N4500" i="5"/>
  <c r="O4500" i="5"/>
  <c r="V4500" i="5"/>
  <c r="C4501" i="5"/>
  <c r="D4501" i="5"/>
  <c r="G4501" i="5"/>
  <c r="A4501" i="5" s="1"/>
  <c r="I4501" i="5"/>
  <c r="O4501" i="5" s="1"/>
  <c r="J4501" i="5"/>
  <c r="K4501" i="5"/>
  <c r="L4501" i="5"/>
  <c r="M4501" i="5"/>
  <c r="N4501" i="5"/>
  <c r="P4501" i="5"/>
  <c r="R4501" i="5"/>
  <c r="T4501" i="5"/>
  <c r="U4501" i="5" s="1"/>
  <c r="V4501" i="5"/>
  <c r="H4502" i="5"/>
  <c r="N4502" i="5"/>
  <c r="O4502" i="5"/>
  <c r="H4503" i="5"/>
  <c r="N4503" i="5"/>
  <c r="O4503" i="5"/>
  <c r="V4503" i="5"/>
  <c r="H4504" i="5"/>
  <c r="N4504" i="5"/>
  <c r="O4504" i="5"/>
  <c r="V4504" i="5"/>
  <c r="H4505" i="5"/>
  <c r="N4505" i="5"/>
  <c r="O4505" i="5"/>
  <c r="V4505" i="5"/>
  <c r="H4506" i="5"/>
  <c r="N4506" i="5"/>
  <c r="O4506" i="5"/>
  <c r="V4506" i="5"/>
  <c r="H4507" i="5"/>
  <c r="N4507" i="5"/>
  <c r="O4507" i="5"/>
  <c r="V4507" i="5"/>
  <c r="H4508" i="5"/>
  <c r="N4508" i="5"/>
  <c r="O4508" i="5"/>
  <c r="V4508" i="5"/>
  <c r="H4509" i="5"/>
  <c r="N4509" i="5"/>
  <c r="O4509" i="5"/>
  <c r="V4509" i="5"/>
  <c r="H4510" i="5"/>
  <c r="N4510" i="5"/>
  <c r="O4510" i="5"/>
  <c r="V4510" i="5"/>
  <c r="H4511" i="5"/>
  <c r="N4511" i="5"/>
  <c r="O4511" i="5"/>
  <c r="V4511" i="5"/>
  <c r="C4512" i="5"/>
  <c r="D4512" i="5"/>
  <c r="G4512" i="5"/>
  <c r="A4512" i="5" s="1"/>
  <c r="N4512" i="5"/>
  <c r="P4512" i="5"/>
  <c r="Q4512" i="5"/>
  <c r="R4512" i="5"/>
  <c r="S4512" i="5"/>
  <c r="T4512" i="5"/>
  <c r="V4512" i="5" s="1"/>
  <c r="U4512" i="5"/>
  <c r="C4513" i="5"/>
  <c r="D4513" i="5"/>
  <c r="G4513" i="5"/>
  <c r="A4513" i="5" s="1"/>
  <c r="I4513" i="5"/>
  <c r="J4513" i="5"/>
  <c r="O4513" i="5" s="1"/>
  <c r="K4513" i="5"/>
  <c r="L4513" i="5"/>
  <c r="M4513" i="5"/>
  <c r="N4513" i="5"/>
  <c r="P4513" i="5"/>
  <c r="T4513" i="5"/>
  <c r="V4514" i="5" s="1"/>
  <c r="H4514" i="5"/>
  <c r="N4514" i="5"/>
  <c r="O4514" i="5"/>
  <c r="H4515" i="5"/>
  <c r="N4515" i="5"/>
  <c r="O4515" i="5"/>
  <c r="V4515" i="5"/>
  <c r="H4516" i="5"/>
  <c r="N4516" i="5"/>
  <c r="O4516" i="5"/>
  <c r="V4516" i="5"/>
  <c r="H4517" i="5"/>
  <c r="N4517" i="5"/>
  <c r="O4517" i="5"/>
  <c r="V4517" i="5"/>
  <c r="H4518" i="5"/>
  <c r="N4518" i="5"/>
  <c r="O4518" i="5"/>
  <c r="V4518" i="5"/>
  <c r="H4519" i="5"/>
  <c r="N4519" i="5"/>
  <c r="O4519" i="5"/>
  <c r="V4519" i="5"/>
  <c r="H4520" i="5"/>
  <c r="N4520" i="5"/>
  <c r="O4520" i="5"/>
  <c r="V4520" i="5"/>
  <c r="H4521" i="5"/>
  <c r="N4521" i="5"/>
  <c r="O4521" i="5"/>
  <c r="V4521" i="5"/>
  <c r="H4522" i="5"/>
  <c r="N4522" i="5"/>
  <c r="O4522" i="5"/>
  <c r="V4522" i="5"/>
  <c r="H4523" i="5"/>
  <c r="N4523" i="5"/>
  <c r="O4523" i="5"/>
  <c r="V4523" i="5"/>
  <c r="C4524" i="5"/>
  <c r="D4524" i="5"/>
  <c r="G4524" i="5"/>
  <c r="A4524" i="5" s="1"/>
  <c r="I4524" i="5"/>
  <c r="O4524" i="5" s="1"/>
  <c r="J4524" i="5"/>
  <c r="K4524" i="5"/>
  <c r="L4524" i="5"/>
  <c r="M4524" i="5"/>
  <c r="N4524" i="5"/>
  <c r="P4524" i="5"/>
  <c r="Q4524" i="5"/>
  <c r="S4524" i="5"/>
  <c r="T4524" i="5"/>
  <c r="V4524" i="5" s="1"/>
  <c r="U4524" i="5"/>
  <c r="G4525" i="5"/>
  <c r="A4525" i="5" s="1"/>
  <c r="H4525" i="5"/>
  <c r="N4525" i="5"/>
  <c r="O4525" i="5"/>
  <c r="P4525" i="5"/>
  <c r="R4525" i="5"/>
  <c r="V4525" i="5"/>
  <c r="H4526" i="5"/>
  <c r="N4526" i="5"/>
  <c r="O4526" i="5"/>
  <c r="V4526" i="5"/>
  <c r="H4527" i="5"/>
  <c r="N4527" i="5"/>
  <c r="O4527" i="5"/>
  <c r="V4527" i="5"/>
  <c r="H4528" i="5"/>
  <c r="N4528" i="5"/>
  <c r="O4528" i="5"/>
  <c r="V4528" i="5"/>
  <c r="H4529" i="5"/>
  <c r="N4529" i="5"/>
  <c r="O4529" i="5"/>
  <c r="V4529" i="5"/>
  <c r="H4530" i="5"/>
  <c r="N4530" i="5"/>
  <c r="O4530" i="5"/>
  <c r="V4530" i="5"/>
  <c r="H4531" i="5"/>
  <c r="N4531" i="5"/>
  <c r="O4531" i="5"/>
  <c r="V4531" i="5"/>
  <c r="H4532" i="5"/>
  <c r="N4532" i="5"/>
  <c r="O4532" i="5"/>
  <c r="V4532" i="5"/>
  <c r="H4533" i="5"/>
  <c r="N4533" i="5"/>
  <c r="O4533" i="5"/>
  <c r="V4533" i="5"/>
  <c r="H4534" i="5"/>
  <c r="N4534" i="5"/>
  <c r="O4534" i="5"/>
  <c r="V4534" i="5"/>
  <c r="C4535" i="5"/>
  <c r="D4535" i="5"/>
  <c r="G4535" i="5"/>
  <c r="A4535" i="5" s="1"/>
  <c r="I4535" i="5"/>
  <c r="O4535" i="5" s="1"/>
  <c r="J4535" i="5"/>
  <c r="K4535" i="5"/>
  <c r="L4535" i="5"/>
  <c r="M4535" i="5"/>
  <c r="N4535" i="5"/>
  <c r="P4535" i="5"/>
  <c r="R4535" i="5"/>
  <c r="T4535" i="5"/>
  <c r="U4535" i="5" s="1"/>
  <c r="V4535" i="5"/>
  <c r="H4536" i="5"/>
  <c r="N4536" i="5"/>
  <c r="O4536" i="5"/>
  <c r="H4537" i="5"/>
  <c r="N4537" i="5"/>
  <c r="O4537" i="5"/>
  <c r="V4537" i="5"/>
  <c r="H4538" i="5"/>
  <c r="N4538" i="5"/>
  <c r="O4538" i="5"/>
  <c r="V4538" i="5"/>
  <c r="H4539" i="5"/>
  <c r="N4539" i="5"/>
  <c r="O4539" i="5"/>
  <c r="V4539" i="5"/>
  <c r="H4540" i="5"/>
  <c r="N4540" i="5"/>
  <c r="O4540" i="5"/>
  <c r="V4540" i="5"/>
  <c r="H4541" i="5"/>
  <c r="N4541" i="5"/>
  <c r="O4541" i="5"/>
  <c r="V4541" i="5"/>
  <c r="H4542" i="5"/>
  <c r="N4542" i="5"/>
  <c r="O4542" i="5"/>
  <c r="V4542" i="5"/>
  <c r="H4543" i="5"/>
  <c r="N4543" i="5"/>
  <c r="O4543" i="5"/>
  <c r="V4543" i="5"/>
  <c r="H4544" i="5"/>
  <c r="N4544" i="5"/>
  <c r="O4544" i="5"/>
  <c r="V4544" i="5"/>
  <c r="H4545" i="5"/>
  <c r="N4545" i="5"/>
  <c r="O4545" i="5"/>
  <c r="V4545" i="5"/>
  <c r="C4546" i="5"/>
  <c r="D4546" i="5"/>
  <c r="G4546" i="5"/>
  <c r="A4546" i="5" s="1"/>
  <c r="N4546" i="5"/>
  <c r="P4546" i="5"/>
  <c r="Q4546" i="5"/>
  <c r="R4546" i="5"/>
  <c r="S4546" i="5"/>
  <c r="T4546" i="5"/>
  <c r="V4546" i="5" s="1"/>
  <c r="U4546" i="5"/>
  <c r="C4547" i="5"/>
  <c r="D4547" i="5"/>
  <c r="G4547" i="5"/>
  <c r="A4547" i="5" s="1"/>
  <c r="I4547" i="5"/>
  <c r="J4547" i="5"/>
  <c r="J4546" i="5" s="1"/>
  <c r="K4547" i="5"/>
  <c r="L4547" i="5"/>
  <c r="L4546" i="5" s="1"/>
  <c r="M4547" i="5"/>
  <c r="N4547" i="5"/>
  <c r="P4547" i="5"/>
  <c r="T4547" i="5"/>
  <c r="V4548" i="5" s="1"/>
  <c r="H4548" i="5"/>
  <c r="N4548" i="5"/>
  <c r="O4548" i="5"/>
  <c r="H4549" i="5"/>
  <c r="N4549" i="5"/>
  <c r="O4549" i="5"/>
  <c r="V4549" i="5"/>
  <c r="H4550" i="5"/>
  <c r="N4550" i="5"/>
  <c r="O4550" i="5"/>
  <c r="V4550" i="5"/>
  <c r="H4551" i="5"/>
  <c r="N4551" i="5"/>
  <c r="O4551" i="5"/>
  <c r="V4551" i="5"/>
  <c r="H4552" i="5"/>
  <c r="N4552" i="5"/>
  <c r="O4552" i="5"/>
  <c r="V4552" i="5"/>
  <c r="H4553" i="5"/>
  <c r="N4553" i="5"/>
  <c r="O4553" i="5"/>
  <c r="V4553" i="5"/>
  <c r="H4554" i="5"/>
  <c r="N4554" i="5"/>
  <c r="O4554" i="5"/>
  <c r="V4554" i="5"/>
  <c r="H4555" i="5"/>
  <c r="N4555" i="5"/>
  <c r="O4555" i="5"/>
  <c r="V4555" i="5"/>
  <c r="H4556" i="5"/>
  <c r="N4556" i="5"/>
  <c r="O4556" i="5"/>
  <c r="V4556" i="5"/>
  <c r="H4557" i="5"/>
  <c r="N4557" i="5"/>
  <c r="O4557" i="5"/>
  <c r="V4557" i="5"/>
  <c r="C4558" i="5"/>
  <c r="D4558" i="5"/>
  <c r="G4558" i="5"/>
  <c r="A4558" i="5" s="1"/>
  <c r="I4558" i="5"/>
  <c r="O4558" i="5" s="1"/>
  <c r="J4558" i="5"/>
  <c r="K4558" i="5"/>
  <c r="L4558" i="5"/>
  <c r="M4558" i="5"/>
  <c r="N4558" i="5"/>
  <c r="P4558" i="5"/>
  <c r="Q4558" i="5"/>
  <c r="S4558" i="5"/>
  <c r="T4558" i="5"/>
  <c r="V4558" i="5" s="1"/>
  <c r="U4558" i="5"/>
  <c r="G4559" i="5"/>
  <c r="A4559" i="5" s="1"/>
  <c r="H4559" i="5"/>
  <c r="N4559" i="5"/>
  <c r="O4559" i="5"/>
  <c r="P4559" i="5"/>
  <c r="R4559" i="5"/>
  <c r="V4559" i="5"/>
  <c r="H4560" i="5"/>
  <c r="N4560" i="5"/>
  <c r="O4560" i="5"/>
  <c r="V4560" i="5"/>
  <c r="H4561" i="5"/>
  <c r="N4561" i="5"/>
  <c r="O4561" i="5"/>
  <c r="V4561" i="5"/>
  <c r="H4562" i="5"/>
  <c r="N4562" i="5"/>
  <c r="O4562" i="5"/>
  <c r="V4562" i="5"/>
  <c r="H4563" i="5"/>
  <c r="N4563" i="5"/>
  <c r="O4563" i="5"/>
  <c r="V4563" i="5"/>
  <c r="H4564" i="5"/>
  <c r="N4564" i="5"/>
  <c r="O4564" i="5"/>
  <c r="V4564" i="5"/>
  <c r="H4565" i="5"/>
  <c r="N4565" i="5"/>
  <c r="O4565" i="5"/>
  <c r="V4565" i="5"/>
  <c r="H4566" i="5"/>
  <c r="N4566" i="5"/>
  <c r="O4566" i="5"/>
  <c r="V4566" i="5"/>
  <c r="H4567" i="5"/>
  <c r="N4567" i="5"/>
  <c r="O4567" i="5"/>
  <c r="V4567" i="5"/>
  <c r="H4568" i="5"/>
  <c r="N4568" i="5"/>
  <c r="O4568" i="5"/>
  <c r="V4568" i="5"/>
  <c r="C4569" i="5"/>
  <c r="D4569" i="5"/>
  <c r="G4569" i="5"/>
  <c r="A4569" i="5" s="1"/>
  <c r="N4569" i="5"/>
  <c r="P4569" i="5"/>
  <c r="R4569" i="5"/>
  <c r="T4569" i="5"/>
  <c r="U4569" i="5" s="1"/>
  <c r="C4570" i="5"/>
  <c r="D4570" i="5"/>
  <c r="G4570" i="5"/>
  <c r="A4570" i="5" s="1"/>
  <c r="I4570" i="5"/>
  <c r="J4570" i="5"/>
  <c r="K4570" i="5"/>
  <c r="K4569" i="5" s="1"/>
  <c r="L4570" i="5"/>
  <c r="M4570" i="5"/>
  <c r="N4570" i="5"/>
  <c r="O4570" i="5"/>
  <c r="P4570" i="5"/>
  <c r="Q4570" i="5"/>
  <c r="R4570" i="5"/>
  <c r="S4570" i="5"/>
  <c r="T4570" i="5"/>
  <c r="U4570" i="5"/>
  <c r="V4570" i="5"/>
  <c r="G4571" i="5"/>
  <c r="H4571" i="5"/>
  <c r="N4571" i="5"/>
  <c r="O4571" i="5"/>
  <c r="P4571" i="5"/>
  <c r="V4571" i="5"/>
  <c r="H4572" i="5"/>
  <c r="N4572" i="5"/>
  <c r="O4572" i="5"/>
  <c r="V4572" i="5"/>
  <c r="H4573" i="5"/>
  <c r="N4573" i="5"/>
  <c r="O4573" i="5"/>
  <c r="V4573" i="5"/>
  <c r="H4574" i="5"/>
  <c r="N4574" i="5"/>
  <c r="O4574" i="5"/>
  <c r="V4574" i="5"/>
  <c r="H4575" i="5"/>
  <c r="N4575" i="5"/>
  <c r="O4575" i="5"/>
  <c r="V4575" i="5"/>
  <c r="H4576" i="5"/>
  <c r="N4576" i="5"/>
  <c r="O4576" i="5"/>
  <c r="V4576" i="5"/>
  <c r="H4577" i="5"/>
  <c r="N4577" i="5"/>
  <c r="O4577" i="5"/>
  <c r="V4577" i="5"/>
  <c r="H4578" i="5"/>
  <c r="N4578" i="5"/>
  <c r="O4578" i="5"/>
  <c r="V4578" i="5"/>
  <c r="H4579" i="5"/>
  <c r="N4579" i="5"/>
  <c r="O4579" i="5"/>
  <c r="V4579" i="5"/>
  <c r="H4580" i="5"/>
  <c r="N4580" i="5"/>
  <c r="O4580" i="5"/>
  <c r="V4580" i="5"/>
  <c r="C4581" i="5"/>
  <c r="D4581" i="5"/>
  <c r="G4581" i="5"/>
  <c r="I4581" i="5"/>
  <c r="J4581" i="5"/>
  <c r="K4581" i="5"/>
  <c r="L4581" i="5"/>
  <c r="M4581" i="5"/>
  <c r="N4581" i="5"/>
  <c r="P4581" i="5"/>
  <c r="T4581" i="5"/>
  <c r="H4582" i="5"/>
  <c r="N4582" i="5"/>
  <c r="O4582" i="5"/>
  <c r="H4583" i="5"/>
  <c r="N4583" i="5"/>
  <c r="O4583" i="5"/>
  <c r="V4583" i="5"/>
  <c r="H4584" i="5"/>
  <c r="N4584" i="5"/>
  <c r="O4584" i="5"/>
  <c r="V4584" i="5"/>
  <c r="H4585" i="5"/>
  <c r="N4585" i="5"/>
  <c r="O4585" i="5"/>
  <c r="V4585" i="5"/>
  <c r="H4586" i="5"/>
  <c r="N4586" i="5"/>
  <c r="O4586" i="5"/>
  <c r="V4586" i="5"/>
  <c r="H4587" i="5"/>
  <c r="N4587" i="5"/>
  <c r="O4587" i="5"/>
  <c r="V4587" i="5"/>
  <c r="H4588" i="5"/>
  <c r="N4588" i="5"/>
  <c r="O4588" i="5"/>
  <c r="V4588" i="5"/>
  <c r="H4589" i="5"/>
  <c r="N4589" i="5"/>
  <c r="O4589" i="5"/>
  <c r="V4589" i="5"/>
  <c r="H4590" i="5"/>
  <c r="N4590" i="5"/>
  <c r="O4590" i="5"/>
  <c r="V4590" i="5"/>
  <c r="H4591" i="5"/>
  <c r="N4591" i="5"/>
  <c r="O4591" i="5"/>
  <c r="V4591" i="5"/>
  <c r="C4592" i="5"/>
  <c r="D4592" i="5"/>
  <c r="G4592" i="5"/>
  <c r="A4592" i="5" s="1"/>
  <c r="I4592" i="5"/>
  <c r="J4592" i="5"/>
  <c r="K4592" i="5"/>
  <c r="L4592" i="5"/>
  <c r="M4592" i="5"/>
  <c r="N4592" i="5"/>
  <c r="P4592" i="5"/>
  <c r="Q4592" i="5"/>
  <c r="S4592" i="5"/>
  <c r="T4592" i="5"/>
  <c r="V4592" i="5" s="1"/>
  <c r="U4592" i="5"/>
  <c r="G4593" i="5"/>
  <c r="A4593" i="5" s="1"/>
  <c r="H4593" i="5"/>
  <c r="N4593" i="5"/>
  <c r="O4593" i="5"/>
  <c r="P4593" i="5"/>
  <c r="R4593" i="5"/>
  <c r="V4593" i="5"/>
  <c r="H4594" i="5"/>
  <c r="N4594" i="5"/>
  <c r="O4594" i="5"/>
  <c r="V4594" i="5"/>
  <c r="H4595" i="5"/>
  <c r="N4595" i="5"/>
  <c r="O4595" i="5"/>
  <c r="V4595" i="5"/>
  <c r="H4596" i="5"/>
  <c r="N4596" i="5"/>
  <c r="O4596" i="5"/>
  <c r="V4596" i="5"/>
  <c r="H4597" i="5"/>
  <c r="N4597" i="5"/>
  <c r="O4597" i="5"/>
  <c r="V4597" i="5"/>
  <c r="H4598" i="5"/>
  <c r="N4598" i="5"/>
  <c r="O4598" i="5"/>
  <c r="V4598" i="5"/>
  <c r="H4599" i="5"/>
  <c r="N4599" i="5"/>
  <c r="O4599" i="5"/>
  <c r="V4599" i="5"/>
  <c r="H4600" i="5"/>
  <c r="N4600" i="5"/>
  <c r="O4600" i="5"/>
  <c r="V4600" i="5"/>
  <c r="H4601" i="5"/>
  <c r="N4601" i="5"/>
  <c r="O4601" i="5"/>
  <c r="V4601" i="5"/>
  <c r="H4602" i="5"/>
  <c r="N4602" i="5"/>
  <c r="O4602" i="5"/>
  <c r="V4602" i="5"/>
  <c r="C4603" i="5"/>
  <c r="D4603" i="5"/>
  <c r="G4603" i="5"/>
  <c r="A4603" i="5" s="1"/>
  <c r="I4603" i="5"/>
  <c r="J4603" i="5"/>
  <c r="K4603" i="5"/>
  <c r="L4603" i="5"/>
  <c r="M4603" i="5"/>
  <c r="N4603" i="5"/>
  <c r="P4603" i="5"/>
  <c r="R4603" i="5"/>
  <c r="T4603" i="5"/>
  <c r="U4603" i="5" s="1"/>
  <c r="V4603" i="5"/>
  <c r="H4604" i="5"/>
  <c r="N4604" i="5"/>
  <c r="O4604" i="5"/>
  <c r="H4605" i="5"/>
  <c r="N4605" i="5"/>
  <c r="O4605" i="5"/>
  <c r="V4605" i="5"/>
  <c r="H4606" i="5"/>
  <c r="N4606" i="5"/>
  <c r="O4606" i="5"/>
  <c r="V4606" i="5"/>
  <c r="H4607" i="5"/>
  <c r="N4607" i="5"/>
  <c r="O4607" i="5"/>
  <c r="V4607" i="5"/>
  <c r="H4608" i="5"/>
  <c r="N4608" i="5"/>
  <c r="O4608" i="5"/>
  <c r="V4608" i="5"/>
  <c r="H4609" i="5"/>
  <c r="N4609" i="5"/>
  <c r="O4609" i="5"/>
  <c r="V4609" i="5"/>
  <c r="H4610" i="5"/>
  <c r="N4610" i="5"/>
  <c r="O4610" i="5"/>
  <c r="V4610" i="5"/>
  <c r="H4611" i="5"/>
  <c r="N4611" i="5"/>
  <c r="O4611" i="5"/>
  <c r="V4611" i="5"/>
  <c r="H4612" i="5"/>
  <c r="N4612" i="5"/>
  <c r="O4612" i="5"/>
  <c r="V4612" i="5"/>
  <c r="H4613" i="5"/>
  <c r="N4613" i="5"/>
  <c r="O4613" i="5"/>
  <c r="V4613" i="5"/>
  <c r="C4614" i="5"/>
  <c r="D4614" i="5"/>
  <c r="G4614" i="5"/>
  <c r="A4614" i="5" s="1"/>
  <c r="I4614" i="5"/>
  <c r="J4614" i="5"/>
  <c r="K4614" i="5"/>
  <c r="L4614" i="5"/>
  <c r="M4614" i="5"/>
  <c r="N4614" i="5"/>
  <c r="O4614" i="5"/>
  <c r="P4614" i="5"/>
  <c r="Q4614" i="5"/>
  <c r="R4614" i="5"/>
  <c r="S4614" i="5"/>
  <c r="T4614" i="5"/>
  <c r="U4614" i="5"/>
  <c r="V4614" i="5"/>
  <c r="G4615" i="5"/>
  <c r="H4615" i="5"/>
  <c r="N4615" i="5"/>
  <c r="O4615" i="5"/>
  <c r="P4615" i="5"/>
  <c r="V4615" i="5"/>
  <c r="H4616" i="5"/>
  <c r="N4616" i="5"/>
  <c r="O4616" i="5"/>
  <c r="V4616" i="5"/>
  <c r="H4617" i="5"/>
  <c r="N4617" i="5"/>
  <c r="O4617" i="5"/>
  <c r="V4617" i="5"/>
  <c r="H4618" i="5"/>
  <c r="N4618" i="5"/>
  <c r="O4618" i="5"/>
  <c r="V4618" i="5"/>
  <c r="H4619" i="5"/>
  <c r="N4619" i="5"/>
  <c r="O4619" i="5"/>
  <c r="V4619" i="5"/>
  <c r="H4620" i="5"/>
  <c r="N4620" i="5"/>
  <c r="O4620" i="5"/>
  <c r="V4620" i="5"/>
  <c r="H4621" i="5"/>
  <c r="N4621" i="5"/>
  <c r="O4621" i="5"/>
  <c r="V4621" i="5"/>
  <c r="H4622" i="5"/>
  <c r="N4622" i="5"/>
  <c r="O4622" i="5"/>
  <c r="V4622" i="5"/>
  <c r="H4623" i="5"/>
  <c r="N4623" i="5"/>
  <c r="O4623" i="5"/>
  <c r="V4623" i="5"/>
  <c r="H4624" i="5"/>
  <c r="N4624" i="5"/>
  <c r="O4624" i="5"/>
  <c r="V4624" i="5"/>
  <c r="C4625" i="5"/>
  <c r="D4625" i="5"/>
  <c r="G4625" i="5"/>
  <c r="I4625" i="5"/>
  <c r="J4625" i="5"/>
  <c r="O4625" i="5" s="1"/>
  <c r="K4625" i="5"/>
  <c r="L4625" i="5"/>
  <c r="M4625" i="5"/>
  <c r="N4625" i="5"/>
  <c r="T4625" i="5"/>
  <c r="H4626" i="5"/>
  <c r="N4626" i="5"/>
  <c r="O4626" i="5"/>
  <c r="H4627" i="5"/>
  <c r="N4627" i="5"/>
  <c r="O4627" i="5"/>
  <c r="V4627" i="5"/>
  <c r="H4628" i="5"/>
  <c r="N4628" i="5"/>
  <c r="O4628" i="5"/>
  <c r="V4628" i="5"/>
  <c r="H4629" i="5"/>
  <c r="N4629" i="5"/>
  <c r="O4629" i="5"/>
  <c r="V4629" i="5"/>
  <c r="H4630" i="5"/>
  <c r="N4630" i="5"/>
  <c r="O4630" i="5"/>
  <c r="V4630" i="5"/>
  <c r="H4631" i="5"/>
  <c r="N4631" i="5"/>
  <c r="O4631" i="5"/>
  <c r="V4631" i="5"/>
  <c r="H4632" i="5"/>
  <c r="N4632" i="5"/>
  <c r="O4632" i="5"/>
  <c r="V4632" i="5"/>
  <c r="H4633" i="5"/>
  <c r="N4633" i="5"/>
  <c r="O4633" i="5"/>
  <c r="V4633" i="5"/>
  <c r="H4634" i="5"/>
  <c r="N4634" i="5"/>
  <c r="O4634" i="5"/>
  <c r="V4634" i="5"/>
  <c r="H4635" i="5"/>
  <c r="N4635" i="5"/>
  <c r="O4635" i="5"/>
  <c r="V4635" i="5"/>
  <c r="C4636" i="5"/>
  <c r="D4636" i="5"/>
  <c r="G4636" i="5"/>
  <c r="A4636" i="5" s="1"/>
  <c r="N4636" i="5"/>
  <c r="Q4636" i="5"/>
  <c r="R4636" i="5"/>
  <c r="S4636" i="5"/>
  <c r="T4636" i="5"/>
  <c r="U4636" i="5"/>
  <c r="V4636" i="5"/>
  <c r="C4637" i="5"/>
  <c r="D4637" i="5"/>
  <c r="G4637" i="5"/>
  <c r="A4637" i="5" s="1"/>
  <c r="I4637" i="5"/>
  <c r="O4637" i="5" s="1"/>
  <c r="J4637" i="5"/>
  <c r="J4636" i="5" s="1"/>
  <c r="K4637" i="5"/>
  <c r="L4637" i="5"/>
  <c r="M4637" i="5"/>
  <c r="N4637" i="5"/>
  <c r="P4637" i="5"/>
  <c r="R4637" i="5"/>
  <c r="T4637" i="5"/>
  <c r="U4637" i="5" s="1"/>
  <c r="V4637" i="5"/>
  <c r="H4638" i="5"/>
  <c r="N4638" i="5"/>
  <c r="O4638" i="5"/>
  <c r="H4639" i="5"/>
  <c r="N4639" i="5"/>
  <c r="O4639" i="5"/>
  <c r="V4639" i="5"/>
  <c r="H4640" i="5"/>
  <c r="N4640" i="5"/>
  <c r="O4640" i="5"/>
  <c r="V4640" i="5"/>
  <c r="H4641" i="5"/>
  <c r="N4641" i="5"/>
  <c r="O4641" i="5"/>
  <c r="V4641" i="5"/>
  <c r="H4642" i="5"/>
  <c r="N4642" i="5"/>
  <c r="O4642" i="5"/>
  <c r="V4642" i="5"/>
  <c r="H4643" i="5"/>
  <c r="N4643" i="5"/>
  <c r="O4643" i="5"/>
  <c r="V4643" i="5"/>
  <c r="H4644" i="5"/>
  <c r="N4644" i="5"/>
  <c r="O4644" i="5"/>
  <c r="V4644" i="5"/>
  <c r="H4645" i="5"/>
  <c r="N4645" i="5"/>
  <c r="O4645" i="5"/>
  <c r="V4645" i="5"/>
  <c r="H4646" i="5"/>
  <c r="N4646" i="5"/>
  <c r="O4646" i="5"/>
  <c r="V4646" i="5"/>
  <c r="H4647" i="5"/>
  <c r="N4647" i="5"/>
  <c r="O4647" i="5"/>
  <c r="V4647" i="5"/>
  <c r="C4648" i="5"/>
  <c r="D4648" i="5"/>
  <c r="G4648" i="5"/>
  <c r="A4648" i="5" s="1"/>
  <c r="I4648" i="5"/>
  <c r="J4648" i="5"/>
  <c r="K4648" i="5"/>
  <c r="L4648" i="5"/>
  <c r="M4648" i="5"/>
  <c r="N4648" i="5"/>
  <c r="O4648" i="5"/>
  <c r="P4648" i="5"/>
  <c r="Q4648" i="5"/>
  <c r="R4648" i="5"/>
  <c r="S4648" i="5"/>
  <c r="T4648" i="5"/>
  <c r="U4648" i="5"/>
  <c r="V4648" i="5"/>
  <c r="G4649" i="5"/>
  <c r="H4649" i="5"/>
  <c r="N4649" i="5"/>
  <c r="O4649" i="5"/>
  <c r="P4649" i="5"/>
  <c r="V4649" i="5"/>
  <c r="H4650" i="5"/>
  <c r="N4650" i="5"/>
  <c r="O4650" i="5"/>
  <c r="V4650" i="5"/>
  <c r="H4651" i="5"/>
  <c r="N4651" i="5"/>
  <c r="O4651" i="5"/>
  <c r="V4651" i="5"/>
  <c r="H4652" i="5"/>
  <c r="N4652" i="5"/>
  <c r="O4652" i="5"/>
  <c r="V4652" i="5"/>
  <c r="H4653" i="5"/>
  <c r="N4653" i="5"/>
  <c r="O4653" i="5"/>
  <c r="V4653" i="5"/>
  <c r="H4654" i="5"/>
  <c r="N4654" i="5"/>
  <c r="O4654" i="5"/>
  <c r="V4654" i="5"/>
  <c r="H4655" i="5"/>
  <c r="N4655" i="5"/>
  <c r="O4655" i="5"/>
  <c r="V4655" i="5"/>
  <c r="H4656" i="5"/>
  <c r="N4656" i="5"/>
  <c r="O4656" i="5"/>
  <c r="V4656" i="5"/>
  <c r="H4657" i="5"/>
  <c r="N4657" i="5"/>
  <c r="O4657" i="5"/>
  <c r="V4657" i="5"/>
  <c r="H4658" i="5"/>
  <c r="N4658" i="5"/>
  <c r="O4658" i="5"/>
  <c r="V4658" i="5"/>
  <c r="C4659" i="5"/>
  <c r="D4659" i="5"/>
  <c r="G4659" i="5"/>
  <c r="I4659" i="5"/>
  <c r="J4659" i="5"/>
  <c r="K4659" i="5"/>
  <c r="L4659" i="5"/>
  <c r="M4659" i="5"/>
  <c r="N4659" i="5"/>
  <c r="P4659" i="5"/>
  <c r="T4659" i="5"/>
  <c r="H4660" i="5"/>
  <c r="N4660" i="5"/>
  <c r="O4660" i="5"/>
  <c r="H4661" i="5"/>
  <c r="N4661" i="5"/>
  <c r="O4661" i="5"/>
  <c r="V4661" i="5"/>
  <c r="H4662" i="5"/>
  <c r="N4662" i="5"/>
  <c r="O4662" i="5"/>
  <c r="V4662" i="5"/>
  <c r="H4663" i="5"/>
  <c r="N4663" i="5"/>
  <c r="O4663" i="5"/>
  <c r="V4663" i="5"/>
  <c r="H4664" i="5"/>
  <c r="N4664" i="5"/>
  <c r="O4664" i="5"/>
  <c r="V4664" i="5"/>
  <c r="H4665" i="5"/>
  <c r="N4665" i="5"/>
  <c r="O4665" i="5"/>
  <c r="V4665" i="5"/>
  <c r="H4666" i="5"/>
  <c r="N4666" i="5"/>
  <c r="O4666" i="5"/>
  <c r="V4666" i="5"/>
  <c r="H4667" i="5"/>
  <c r="N4667" i="5"/>
  <c r="O4667" i="5"/>
  <c r="V4667" i="5"/>
  <c r="H4668" i="5"/>
  <c r="N4668" i="5"/>
  <c r="O4668" i="5"/>
  <c r="V4668" i="5"/>
  <c r="H4669" i="5"/>
  <c r="N4669" i="5"/>
  <c r="O4669" i="5"/>
  <c r="V4669" i="5"/>
  <c r="C4670" i="5"/>
  <c r="D4670" i="5"/>
  <c r="G4670" i="5"/>
  <c r="A4670" i="5" s="1"/>
  <c r="I4670" i="5"/>
  <c r="J4670" i="5"/>
  <c r="K4670" i="5"/>
  <c r="L4670" i="5"/>
  <c r="M4670" i="5"/>
  <c r="N4670" i="5"/>
  <c r="P4670" i="5"/>
  <c r="Q4670" i="5"/>
  <c r="S4670" i="5"/>
  <c r="T4670" i="5"/>
  <c r="V4670" i="5" s="1"/>
  <c r="U4670" i="5"/>
  <c r="G4671" i="5"/>
  <c r="A4671" i="5" s="1"/>
  <c r="H4671" i="5"/>
  <c r="N4671" i="5"/>
  <c r="O4671" i="5"/>
  <c r="P4671" i="5"/>
  <c r="R4671" i="5"/>
  <c r="V4671" i="5"/>
  <c r="H4672" i="5"/>
  <c r="N4672" i="5"/>
  <c r="O4672" i="5"/>
  <c r="V4672" i="5"/>
  <c r="H4673" i="5"/>
  <c r="N4673" i="5"/>
  <c r="O4673" i="5"/>
  <c r="V4673" i="5"/>
  <c r="H4674" i="5"/>
  <c r="N4674" i="5"/>
  <c r="O4674" i="5"/>
  <c r="V4674" i="5"/>
  <c r="H4675" i="5"/>
  <c r="N4675" i="5"/>
  <c r="O4675" i="5"/>
  <c r="V4675" i="5"/>
  <c r="H4676" i="5"/>
  <c r="N4676" i="5"/>
  <c r="O4676" i="5"/>
  <c r="V4676" i="5"/>
  <c r="H4677" i="5"/>
  <c r="N4677" i="5"/>
  <c r="O4677" i="5"/>
  <c r="V4677" i="5"/>
  <c r="H4678" i="5"/>
  <c r="N4678" i="5"/>
  <c r="O4678" i="5"/>
  <c r="V4678" i="5"/>
  <c r="H4679" i="5"/>
  <c r="N4679" i="5"/>
  <c r="O4679" i="5"/>
  <c r="V4679" i="5"/>
  <c r="H4680" i="5"/>
  <c r="N4680" i="5"/>
  <c r="O4680" i="5"/>
  <c r="V4680" i="5"/>
  <c r="C4681" i="5"/>
  <c r="D4681" i="5"/>
  <c r="G4681" i="5"/>
  <c r="A4681" i="5" s="1"/>
  <c r="N4681" i="5"/>
  <c r="P4681" i="5"/>
  <c r="R4681" i="5"/>
  <c r="T4681" i="5"/>
  <c r="C4682" i="5"/>
  <c r="D4682" i="5"/>
  <c r="G4682" i="5"/>
  <c r="A4682" i="5" s="1"/>
  <c r="I4682" i="5"/>
  <c r="J4682" i="5"/>
  <c r="K4682" i="5"/>
  <c r="L4682" i="5"/>
  <c r="M4682" i="5"/>
  <c r="N4682" i="5"/>
  <c r="O4682" i="5"/>
  <c r="P4682" i="5"/>
  <c r="Q4682" i="5"/>
  <c r="R4682" i="5"/>
  <c r="S4682" i="5"/>
  <c r="T4682" i="5"/>
  <c r="U4682" i="5"/>
  <c r="V4682" i="5"/>
  <c r="G4683" i="5"/>
  <c r="H4683" i="5"/>
  <c r="N4683" i="5"/>
  <c r="O4683" i="5"/>
  <c r="P4683" i="5"/>
  <c r="V4683" i="5"/>
  <c r="H4684" i="5"/>
  <c r="N4684" i="5"/>
  <c r="O4684" i="5"/>
  <c r="V4684" i="5"/>
  <c r="H4685" i="5"/>
  <c r="N4685" i="5"/>
  <c r="O4685" i="5"/>
  <c r="V4685" i="5"/>
  <c r="H4686" i="5"/>
  <c r="N4686" i="5"/>
  <c r="O4686" i="5"/>
  <c r="V4686" i="5"/>
  <c r="H4687" i="5"/>
  <c r="N4687" i="5"/>
  <c r="O4687" i="5"/>
  <c r="V4687" i="5"/>
  <c r="H4688" i="5"/>
  <c r="N4688" i="5"/>
  <c r="O4688" i="5"/>
  <c r="V4688" i="5"/>
  <c r="H4689" i="5"/>
  <c r="N4689" i="5"/>
  <c r="O4689" i="5"/>
  <c r="V4689" i="5"/>
  <c r="H4690" i="5"/>
  <c r="N4690" i="5"/>
  <c r="O4690" i="5"/>
  <c r="V4690" i="5"/>
  <c r="H4691" i="5"/>
  <c r="N4691" i="5"/>
  <c r="O4691" i="5"/>
  <c r="V4691" i="5"/>
  <c r="H4692" i="5"/>
  <c r="N4692" i="5"/>
  <c r="O4692" i="5"/>
  <c r="V4692" i="5"/>
  <c r="C4693" i="5"/>
  <c r="D4693" i="5"/>
  <c r="G4693" i="5"/>
  <c r="I4693" i="5"/>
  <c r="J4693" i="5"/>
  <c r="K4693" i="5"/>
  <c r="L4693" i="5"/>
  <c r="M4693" i="5"/>
  <c r="N4693" i="5"/>
  <c r="P4693" i="5"/>
  <c r="T4693" i="5"/>
  <c r="H4694" i="5"/>
  <c r="N4694" i="5"/>
  <c r="O4694" i="5"/>
  <c r="H4695" i="5"/>
  <c r="N4695" i="5"/>
  <c r="O4695" i="5"/>
  <c r="V4695" i="5"/>
  <c r="H4696" i="5"/>
  <c r="N4696" i="5"/>
  <c r="O4696" i="5"/>
  <c r="V4696" i="5"/>
  <c r="H4697" i="5"/>
  <c r="N4697" i="5"/>
  <c r="O4697" i="5"/>
  <c r="V4697" i="5"/>
  <c r="H4698" i="5"/>
  <c r="N4698" i="5"/>
  <c r="O4698" i="5"/>
  <c r="V4698" i="5"/>
  <c r="H4699" i="5"/>
  <c r="N4699" i="5"/>
  <c r="O4699" i="5"/>
  <c r="V4699" i="5"/>
  <c r="H4700" i="5"/>
  <c r="N4700" i="5"/>
  <c r="O4700" i="5"/>
  <c r="V4700" i="5"/>
  <c r="H4701" i="5"/>
  <c r="N4701" i="5"/>
  <c r="O4701" i="5"/>
  <c r="V4701" i="5"/>
  <c r="H4702" i="5"/>
  <c r="N4702" i="5"/>
  <c r="O4702" i="5"/>
  <c r="V4702" i="5"/>
  <c r="H4703" i="5"/>
  <c r="N4703" i="5"/>
  <c r="O4703" i="5"/>
  <c r="V4703" i="5"/>
  <c r="C4704" i="5"/>
  <c r="D4704" i="5"/>
  <c r="G4704" i="5"/>
  <c r="A4704" i="5" s="1"/>
  <c r="I4704" i="5"/>
  <c r="J4704" i="5"/>
  <c r="K4704" i="5"/>
  <c r="L4704" i="5"/>
  <c r="M4704" i="5"/>
  <c r="N4704" i="5"/>
  <c r="P4704" i="5"/>
  <c r="Q4704" i="5"/>
  <c r="S4704" i="5"/>
  <c r="T4704" i="5"/>
  <c r="V4704" i="5" s="1"/>
  <c r="U4704" i="5"/>
  <c r="G4705" i="5"/>
  <c r="A4705" i="5" s="1"/>
  <c r="H4705" i="5"/>
  <c r="N4705" i="5"/>
  <c r="O4705" i="5"/>
  <c r="P4705" i="5"/>
  <c r="R4705" i="5"/>
  <c r="V4705" i="5"/>
  <c r="H4706" i="5"/>
  <c r="N4706" i="5"/>
  <c r="O4706" i="5"/>
  <c r="V4706" i="5"/>
  <c r="H4707" i="5"/>
  <c r="N4707" i="5"/>
  <c r="O4707" i="5"/>
  <c r="V4707" i="5"/>
  <c r="H4708" i="5"/>
  <c r="N4708" i="5"/>
  <c r="O4708" i="5"/>
  <c r="V4708" i="5"/>
  <c r="H4709" i="5"/>
  <c r="N4709" i="5"/>
  <c r="O4709" i="5"/>
  <c r="V4709" i="5"/>
  <c r="H4710" i="5"/>
  <c r="N4710" i="5"/>
  <c r="O4710" i="5"/>
  <c r="V4710" i="5"/>
  <c r="H4711" i="5"/>
  <c r="N4711" i="5"/>
  <c r="O4711" i="5"/>
  <c r="V4711" i="5"/>
  <c r="H4712" i="5"/>
  <c r="N4712" i="5"/>
  <c r="O4712" i="5"/>
  <c r="V4712" i="5"/>
  <c r="H4713" i="5"/>
  <c r="N4713" i="5"/>
  <c r="O4713" i="5"/>
  <c r="V4713" i="5"/>
  <c r="H4714" i="5"/>
  <c r="N4714" i="5"/>
  <c r="O4714" i="5"/>
  <c r="V4714" i="5"/>
  <c r="C4715" i="5"/>
  <c r="D4715" i="5"/>
  <c r="G4715" i="5"/>
  <c r="A4715" i="5" s="1"/>
  <c r="N4715" i="5"/>
  <c r="P4715" i="5"/>
  <c r="R4715" i="5"/>
  <c r="T4715" i="5"/>
  <c r="C4716" i="5"/>
  <c r="D4716" i="5"/>
  <c r="G4716" i="5"/>
  <c r="A4716" i="5" s="1"/>
  <c r="I4716" i="5"/>
  <c r="I4715" i="5" s="1"/>
  <c r="J4716" i="5"/>
  <c r="K4716" i="5"/>
  <c r="K4715" i="5" s="1"/>
  <c r="L4716" i="5"/>
  <c r="M4716" i="5"/>
  <c r="M4715" i="5" s="1"/>
  <c r="N4716" i="5"/>
  <c r="O4716" i="5"/>
  <c r="P4716" i="5"/>
  <c r="Q4716" i="5"/>
  <c r="R4716" i="5"/>
  <c r="S4716" i="5"/>
  <c r="T4716" i="5"/>
  <c r="U4716" i="5"/>
  <c r="V4716" i="5"/>
  <c r="G4717" i="5"/>
  <c r="H4717" i="5"/>
  <c r="N4717" i="5"/>
  <c r="O4717" i="5"/>
  <c r="P4717" i="5"/>
  <c r="V4717" i="5"/>
  <c r="H4718" i="5"/>
  <c r="N4718" i="5"/>
  <c r="O4718" i="5"/>
  <c r="V4718" i="5"/>
  <c r="H4719" i="5"/>
  <c r="N4719" i="5"/>
  <c r="O4719" i="5"/>
  <c r="V4719" i="5"/>
  <c r="H4720" i="5"/>
  <c r="N4720" i="5"/>
  <c r="O4720" i="5"/>
  <c r="V4720" i="5"/>
  <c r="H4721" i="5"/>
  <c r="N4721" i="5"/>
  <c r="O4721" i="5"/>
  <c r="V4721" i="5"/>
  <c r="H4722" i="5"/>
  <c r="N4722" i="5"/>
  <c r="O4722" i="5"/>
  <c r="V4722" i="5"/>
  <c r="H4723" i="5"/>
  <c r="N4723" i="5"/>
  <c r="O4723" i="5"/>
  <c r="V4723" i="5"/>
  <c r="H4724" i="5"/>
  <c r="N4724" i="5"/>
  <c r="O4724" i="5"/>
  <c r="V4724" i="5"/>
  <c r="H4725" i="5"/>
  <c r="N4725" i="5"/>
  <c r="O4725" i="5"/>
  <c r="V4725" i="5"/>
  <c r="H4726" i="5"/>
  <c r="N4726" i="5"/>
  <c r="O4726" i="5"/>
  <c r="V4726" i="5"/>
  <c r="C4727" i="5"/>
  <c r="D4727" i="5"/>
  <c r="G4727" i="5"/>
  <c r="I4727" i="5"/>
  <c r="J4727" i="5"/>
  <c r="K4727" i="5"/>
  <c r="L4727" i="5"/>
  <c r="M4727" i="5"/>
  <c r="N4727" i="5"/>
  <c r="R4727" i="5"/>
  <c r="T4727" i="5"/>
  <c r="V4727" i="5"/>
  <c r="H4728" i="5"/>
  <c r="N4728" i="5"/>
  <c r="O4728" i="5"/>
  <c r="H4729" i="5"/>
  <c r="N4729" i="5"/>
  <c r="O4729" i="5"/>
  <c r="V4729" i="5"/>
  <c r="H4730" i="5"/>
  <c r="N4730" i="5"/>
  <c r="O4730" i="5"/>
  <c r="V4730" i="5"/>
  <c r="H4731" i="5"/>
  <c r="N4731" i="5"/>
  <c r="O4731" i="5"/>
  <c r="V4731" i="5"/>
  <c r="H4732" i="5"/>
  <c r="N4732" i="5"/>
  <c r="O4732" i="5"/>
  <c r="V4732" i="5"/>
  <c r="H4733" i="5"/>
  <c r="N4733" i="5"/>
  <c r="O4733" i="5"/>
  <c r="V4733" i="5"/>
  <c r="H4734" i="5"/>
  <c r="N4734" i="5"/>
  <c r="O4734" i="5"/>
  <c r="V4734" i="5"/>
  <c r="H4735" i="5"/>
  <c r="N4735" i="5"/>
  <c r="O4735" i="5"/>
  <c r="V4735" i="5"/>
  <c r="H4736" i="5"/>
  <c r="N4736" i="5"/>
  <c r="O4736" i="5"/>
  <c r="V4736" i="5"/>
  <c r="H4737" i="5"/>
  <c r="N4737" i="5"/>
  <c r="O4737" i="5"/>
  <c r="V4737" i="5"/>
  <c r="C4738" i="5"/>
  <c r="D4738" i="5"/>
  <c r="G4738" i="5"/>
  <c r="A4738" i="5" s="1"/>
  <c r="N4738" i="5"/>
  <c r="Q4738" i="5"/>
  <c r="R4738" i="5"/>
  <c r="S4738" i="5"/>
  <c r="T4738" i="5"/>
  <c r="U4738" i="5"/>
  <c r="V4738" i="5"/>
  <c r="C4739" i="5"/>
  <c r="D4739" i="5"/>
  <c r="G4739" i="5"/>
  <c r="I4739" i="5"/>
  <c r="O4739" i="5" s="1"/>
  <c r="J4739" i="5"/>
  <c r="K4739" i="5"/>
  <c r="L4739" i="5"/>
  <c r="M4739" i="5"/>
  <c r="N4739" i="5"/>
  <c r="P4739" i="5"/>
  <c r="R4739" i="5"/>
  <c r="T4739" i="5"/>
  <c r="V4739" i="5" s="1"/>
  <c r="H4740" i="5"/>
  <c r="N4740" i="5"/>
  <c r="O4740" i="5"/>
  <c r="H4741" i="5"/>
  <c r="N4741" i="5"/>
  <c r="O4741" i="5"/>
  <c r="V4741" i="5"/>
  <c r="H4742" i="5"/>
  <c r="N4742" i="5"/>
  <c r="O4742" i="5"/>
  <c r="V4742" i="5"/>
  <c r="H4743" i="5"/>
  <c r="N4743" i="5"/>
  <c r="O4743" i="5"/>
  <c r="V4743" i="5"/>
  <c r="H4744" i="5"/>
  <c r="N4744" i="5"/>
  <c r="O4744" i="5"/>
  <c r="V4744" i="5"/>
  <c r="H4745" i="5"/>
  <c r="N4745" i="5"/>
  <c r="O4745" i="5"/>
  <c r="V4745" i="5"/>
  <c r="H4746" i="5"/>
  <c r="N4746" i="5"/>
  <c r="O4746" i="5"/>
  <c r="V4746" i="5"/>
  <c r="H4747" i="5"/>
  <c r="N4747" i="5"/>
  <c r="O4747" i="5"/>
  <c r="V4747" i="5"/>
  <c r="H4748" i="5"/>
  <c r="N4748" i="5"/>
  <c r="O4748" i="5"/>
  <c r="V4748" i="5"/>
  <c r="H4749" i="5"/>
  <c r="N4749" i="5"/>
  <c r="O4749" i="5"/>
  <c r="V4749" i="5"/>
  <c r="C4750" i="5"/>
  <c r="D4750" i="5"/>
  <c r="G4750" i="5"/>
  <c r="A4750" i="5" s="1"/>
  <c r="I4750" i="5"/>
  <c r="J4750" i="5"/>
  <c r="K4750" i="5"/>
  <c r="L4750" i="5"/>
  <c r="M4750" i="5"/>
  <c r="N4750" i="5"/>
  <c r="O4750" i="5"/>
  <c r="P4750" i="5"/>
  <c r="Q4750" i="5"/>
  <c r="R4750" i="5"/>
  <c r="S4750" i="5"/>
  <c r="T4750" i="5"/>
  <c r="U4750" i="5"/>
  <c r="V4750" i="5"/>
  <c r="G4751" i="5"/>
  <c r="H4751" i="5"/>
  <c r="N4751" i="5"/>
  <c r="O4751" i="5"/>
  <c r="P4751" i="5"/>
  <c r="R4751" i="5"/>
  <c r="V4751" i="5"/>
  <c r="H4752" i="5"/>
  <c r="N4752" i="5"/>
  <c r="O4752" i="5"/>
  <c r="V4752" i="5"/>
  <c r="H4753" i="5"/>
  <c r="N4753" i="5"/>
  <c r="O4753" i="5"/>
  <c r="V4753" i="5"/>
  <c r="H4754" i="5"/>
  <c r="N4754" i="5"/>
  <c r="O4754" i="5"/>
  <c r="V4754" i="5"/>
  <c r="H4755" i="5"/>
  <c r="N4755" i="5"/>
  <c r="O4755" i="5"/>
  <c r="V4755" i="5"/>
  <c r="H4756" i="5"/>
  <c r="N4756" i="5"/>
  <c r="O4756" i="5"/>
  <c r="V4756" i="5"/>
  <c r="H4757" i="5"/>
  <c r="N4757" i="5"/>
  <c r="O4757" i="5"/>
  <c r="V4757" i="5"/>
  <c r="H4758" i="5"/>
  <c r="N4758" i="5"/>
  <c r="O4758" i="5"/>
  <c r="V4758" i="5"/>
  <c r="H4759" i="5"/>
  <c r="N4759" i="5"/>
  <c r="O4759" i="5"/>
  <c r="V4759" i="5"/>
  <c r="H4760" i="5"/>
  <c r="N4760" i="5"/>
  <c r="O4760" i="5"/>
  <c r="V4760" i="5"/>
  <c r="C4761" i="5"/>
  <c r="D4761" i="5"/>
  <c r="G4761" i="5"/>
  <c r="P4761" i="5" s="1"/>
  <c r="I4761" i="5"/>
  <c r="J4761" i="5"/>
  <c r="O4761" i="5" s="1"/>
  <c r="K4761" i="5"/>
  <c r="L4761" i="5"/>
  <c r="M4761" i="5"/>
  <c r="N4761" i="5"/>
  <c r="R4761" i="5"/>
  <c r="T4761" i="5"/>
  <c r="V4761" i="5"/>
  <c r="H4762" i="5"/>
  <c r="N4762" i="5"/>
  <c r="O4762" i="5"/>
  <c r="H4763" i="5"/>
  <c r="N4763" i="5"/>
  <c r="O4763" i="5"/>
  <c r="V4763" i="5"/>
  <c r="H4764" i="5"/>
  <c r="N4764" i="5"/>
  <c r="O4764" i="5"/>
  <c r="V4764" i="5"/>
  <c r="H4765" i="5"/>
  <c r="N4765" i="5"/>
  <c r="O4765" i="5"/>
  <c r="V4765" i="5"/>
  <c r="H4766" i="5"/>
  <c r="N4766" i="5"/>
  <c r="O4766" i="5"/>
  <c r="V4766" i="5"/>
  <c r="H4767" i="5"/>
  <c r="N4767" i="5"/>
  <c r="O4767" i="5"/>
  <c r="V4767" i="5"/>
  <c r="H4768" i="5"/>
  <c r="N4768" i="5"/>
  <c r="O4768" i="5"/>
  <c r="V4768" i="5"/>
  <c r="H4769" i="5"/>
  <c r="N4769" i="5"/>
  <c r="O4769" i="5"/>
  <c r="V4769" i="5"/>
  <c r="H4770" i="5"/>
  <c r="N4770" i="5"/>
  <c r="O4770" i="5"/>
  <c r="V4770" i="5"/>
  <c r="H4771" i="5"/>
  <c r="N4771" i="5"/>
  <c r="O4771" i="5"/>
  <c r="V4771" i="5"/>
  <c r="C4772" i="5"/>
  <c r="D4772" i="5"/>
  <c r="G4772" i="5"/>
  <c r="A4772" i="5" s="1"/>
  <c r="I4772" i="5"/>
  <c r="O4772" i="5" s="1"/>
  <c r="J4772" i="5"/>
  <c r="K4772" i="5"/>
  <c r="L4772" i="5"/>
  <c r="M4772" i="5"/>
  <c r="N4772" i="5"/>
  <c r="P4772" i="5"/>
  <c r="Q4772" i="5"/>
  <c r="S4772" i="5"/>
  <c r="T4772" i="5"/>
  <c r="V4772" i="5" s="1"/>
  <c r="U4772" i="5"/>
  <c r="G4773" i="5"/>
  <c r="R4773" i="5" s="1"/>
  <c r="H4773" i="5"/>
  <c r="N4773" i="5"/>
  <c r="O4773" i="5"/>
  <c r="P4773" i="5"/>
  <c r="V4773" i="5"/>
  <c r="H4774" i="5"/>
  <c r="N4774" i="5"/>
  <c r="O4774" i="5"/>
  <c r="V4774" i="5"/>
  <c r="H4775" i="5"/>
  <c r="N4775" i="5"/>
  <c r="O4775" i="5"/>
  <c r="V4775" i="5"/>
  <c r="H4776" i="5"/>
  <c r="N4776" i="5"/>
  <c r="O4776" i="5"/>
  <c r="V4776" i="5"/>
  <c r="H4777" i="5"/>
  <c r="N4777" i="5"/>
  <c r="O4777" i="5"/>
  <c r="V4777" i="5"/>
  <c r="H4778" i="5"/>
  <c r="N4778" i="5"/>
  <c r="O4778" i="5"/>
  <c r="V4778" i="5"/>
  <c r="H4779" i="5"/>
  <c r="N4779" i="5"/>
  <c r="O4779" i="5"/>
  <c r="V4779" i="5"/>
  <c r="H4780" i="5"/>
  <c r="N4780" i="5"/>
  <c r="O4780" i="5"/>
  <c r="V4780" i="5"/>
  <c r="H4781" i="5"/>
  <c r="N4781" i="5"/>
  <c r="O4781" i="5"/>
  <c r="V4781" i="5"/>
  <c r="H4782" i="5"/>
  <c r="N4782" i="5"/>
  <c r="O4782" i="5"/>
  <c r="V4782" i="5"/>
  <c r="C4783" i="5"/>
  <c r="D4783" i="5"/>
  <c r="G4783" i="5"/>
  <c r="I4783" i="5"/>
  <c r="O4783" i="5" s="1"/>
  <c r="J4783" i="5"/>
  <c r="K4783" i="5"/>
  <c r="L4783" i="5"/>
  <c r="M4783" i="5"/>
  <c r="N4783" i="5"/>
  <c r="P4783" i="5"/>
  <c r="R4783" i="5"/>
  <c r="T4783" i="5"/>
  <c r="V4783" i="5" s="1"/>
  <c r="H4784" i="5"/>
  <c r="N4784" i="5"/>
  <c r="O4784" i="5"/>
  <c r="H4785" i="5"/>
  <c r="N4785" i="5"/>
  <c r="O4785" i="5"/>
  <c r="V4785" i="5"/>
  <c r="H4786" i="5"/>
  <c r="N4786" i="5"/>
  <c r="O4786" i="5"/>
  <c r="V4786" i="5"/>
  <c r="H4787" i="5"/>
  <c r="N4787" i="5"/>
  <c r="O4787" i="5"/>
  <c r="V4787" i="5"/>
  <c r="H4788" i="5"/>
  <c r="N4788" i="5"/>
  <c r="O4788" i="5"/>
  <c r="V4788" i="5"/>
  <c r="H4789" i="5"/>
  <c r="N4789" i="5"/>
  <c r="O4789" i="5"/>
  <c r="V4789" i="5"/>
  <c r="H4790" i="5"/>
  <c r="N4790" i="5"/>
  <c r="O4790" i="5"/>
  <c r="V4790" i="5"/>
  <c r="H4791" i="5"/>
  <c r="N4791" i="5"/>
  <c r="O4791" i="5"/>
  <c r="V4791" i="5"/>
  <c r="H4792" i="5"/>
  <c r="N4792" i="5"/>
  <c r="O4792" i="5"/>
  <c r="V4792" i="5"/>
  <c r="H4793" i="5"/>
  <c r="N4793" i="5"/>
  <c r="O4793" i="5"/>
  <c r="V4793" i="5"/>
  <c r="C4794" i="5"/>
  <c r="D4794" i="5"/>
  <c r="G4794" i="5"/>
  <c r="A4794" i="5" s="1"/>
  <c r="I4794" i="5"/>
  <c r="J4794" i="5"/>
  <c r="K4794" i="5"/>
  <c r="L4794" i="5"/>
  <c r="M4794" i="5"/>
  <c r="N4794" i="5"/>
  <c r="O4794" i="5"/>
  <c r="P4794" i="5"/>
  <c r="Q4794" i="5"/>
  <c r="R4794" i="5"/>
  <c r="S4794" i="5"/>
  <c r="T4794" i="5"/>
  <c r="U4794" i="5"/>
  <c r="V4794" i="5"/>
  <c r="G4795" i="5"/>
  <c r="H4795" i="5"/>
  <c r="N4795" i="5"/>
  <c r="O4795" i="5"/>
  <c r="P4795" i="5"/>
  <c r="R4795" i="5"/>
  <c r="V4795" i="5"/>
  <c r="H4796" i="5"/>
  <c r="N4796" i="5"/>
  <c r="O4796" i="5"/>
  <c r="V4796" i="5"/>
  <c r="H4797" i="5"/>
  <c r="N4797" i="5"/>
  <c r="O4797" i="5"/>
  <c r="V4797" i="5"/>
  <c r="H4798" i="5"/>
  <c r="N4798" i="5"/>
  <c r="O4798" i="5"/>
  <c r="V4798" i="5"/>
  <c r="H4799" i="5"/>
  <c r="N4799" i="5"/>
  <c r="O4799" i="5"/>
  <c r="V4799" i="5"/>
  <c r="H4800" i="5"/>
  <c r="N4800" i="5"/>
  <c r="O4800" i="5"/>
  <c r="V4800" i="5"/>
  <c r="H4801" i="5"/>
  <c r="N4801" i="5"/>
  <c r="O4801" i="5"/>
  <c r="V4801" i="5"/>
  <c r="H4802" i="5"/>
  <c r="N4802" i="5"/>
  <c r="O4802" i="5"/>
  <c r="V4802" i="5"/>
  <c r="H4803" i="5"/>
  <c r="N4803" i="5"/>
  <c r="O4803" i="5"/>
  <c r="V4803" i="5"/>
  <c r="H4804" i="5"/>
  <c r="N4804" i="5"/>
  <c r="O4804" i="5"/>
  <c r="V4804" i="5"/>
  <c r="C4805" i="5"/>
  <c r="D4805" i="5"/>
  <c r="G4805" i="5"/>
  <c r="P4805" i="5" s="1"/>
  <c r="I4805" i="5"/>
  <c r="J4805" i="5"/>
  <c r="O4805" i="5" s="1"/>
  <c r="K4805" i="5"/>
  <c r="L4805" i="5"/>
  <c r="M4805" i="5"/>
  <c r="N4805" i="5"/>
  <c r="R4805" i="5"/>
  <c r="T4805" i="5"/>
  <c r="V4805" i="5"/>
  <c r="H4806" i="5"/>
  <c r="N4806" i="5"/>
  <c r="O4806" i="5"/>
  <c r="H4807" i="5"/>
  <c r="N4807" i="5"/>
  <c r="O4807" i="5"/>
  <c r="V4807" i="5"/>
  <c r="H4808" i="5"/>
  <c r="N4808" i="5"/>
  <c r="O4808" i="5"/>
  <c r="V4808" i="5"/>
  <c r="H4809" i="5"/>
  <c r="N4809" i="5"/>
  <c r="O4809" i="5"/>
  <c r="V4809" i="5"/>
  <c r="H4810" i="5"/>
  <c r="N4810" i="5"/>
  <c r="O4810" i="5"/>
  <c r="V4810" i="5"/>
  <c r="H4811" i="5"/>
  <c r="N4811" i="5"/>
  <c r="O4811" i="5"/>
  <c r="V4811" i="5"/>
  <c r="H4812" i="5"/>
  <c r="N4812" i="5"/>
  <c r="O4812" i="5"/>
  <c r="V4812" i="5"/>
  <c r="H4813" i="5"/>
  <c r="N4813" i="5"/>
  <c r="O4813" i="5"/>
  <c r="V4813" i="5"/>
  <c r="H4814" i="5"/>
  <c r="N4814" i="5"/>
  <c r="O4814" i="5"/>
  <c r="V4814" i="5"/>
  <c r="H4815" i="5"/>
  <c r="N4815" i="5"/>
  <c r="O4815" i="5"/>
  <c r="V4815" i="5"/>
  <c r="C4816" i="5"/>
  <c r="D4816" i="5"/>
  <c r="G4816" i="5"/>
  <c r="A4816" i="5" s="1"/>
  <c r="I4816" i="5"/>
  <c r="O4816" i="5" s="1"/>
  <c r="J4816" i="5"/>
  <c r="K4816" i="5"/>
  <c r="L4816" i="5"/>
  <c r="M4816" i="5"/>
  <c r="N4816" i="5"/>
  <c r="P4816" i="5"/>
  <c r="Q4816" i="5"/>
  <c r="S4816" i="5"/>
  <c r="T4816" i="5"/>
  <c r="V4816" i="5" s="1"/>
  <c r="U4816" i="5"/>
  <c r="G4817" i="5"/>
  <c r="R4817" i="5" s="1"/>
  <c r="H4817" i="5"/>
  <c r="N4817" i="5"/>
  <c r="O4817" i="5"/>
  <c r="P4817" i="5"/>
  <c r="V4817" i="5"/>
  <c r="H4818" i="5"/>
  <c r="N4818" i="5"/>
  <c r="O4818" i="5"/>
  <c r="V4818" i="5"/>
  <c r="H4819" i="5"/>
  <c r="N4819" i="5"/>
  <c r="O4819" i="5"/>
  <c r="V4819" i="5"/>
  <c r="H4820" i="5"/>
  <c r="N4820" i="5"/>
  <c r="O4820" i="5"/>
  <c r="V4820" i="5"/>
  <c r="H4821" i="5"/>
  <c r="N4821" i="5"/>
  <c r="O4821" i="5"/>
  <c r="V4821" i="5"/>
  <c r="H4822" i="5"/>
  <c r="N4822" i="5"/>
  <c r="O4822" i="5"/>
  <c r="V4822" i="5"/>
  <c r="H4823" i="5"/>
  <c r="N4823" i="5"/>
  <c r="O4823" i="5"/>
  <c r="V4823" i="5"/>
  <c r="H4824" i="5"/>
  <c r="N4824" i="5"/>
  <c r="O4824" i="5"/>
  <c r="V4824" i="5"/>
  <c r="H4825" i="5"/>
  <c r="N4825" i="5"/>
  <c r="O4825" i="5"/>
  <c r="V4825" i="5"/>
  <c r="H4826" i="5"/>
  <c r="N4826" i="5"/>
  <c r="O4826" i="5"/>
  <c r="V4826" i="5"/>
  <c r="C4827" i="5"/>
  <c r="D4827" i="5"/>
  <c r="G4827" i="5"/>
  <c r="I4827" i="5"/>
  <c r="O4827" i="5" s="1"/>
  <c r="J4827" i="5"/>
  <c r="K4827" i="5"/>
  <c r="L4827" i="5"/>
  <c r="M4827" i="5"/>
  <c r="N4827" i="5"/>
  <c r="R4827" i="5"/>
  <c r="T4827" i="5"/>
  <c r="V4827" i="5" s="1"/>
  <c r="H4828" i="5"/>
  <c r="N4828" i="5"/>
  <c r="O4828" i="5"/>
  <c r="H4829" i="5"/>
  <c r="N4829" i="5"/>
  <c r="O4829" i="5"/>
  <c r="V4829" i="5"/>
  <c r="H4830" i="5"/>
  <c r="N4830" i="5"/>
  <c r="O4830" i="5"/>
  <c r="V4830" i="5"/>
  <c r="H4831" i="5"/>
  <c r="N4831" i="5"/>
  <c r="O4831" i="5"/>
  <c r="V4831" i="5"/>
  <c r="H4832" i="5"/>
  <c r="N4832" i="5"/>
  <c r="O4832" i="5"/>
  <c r="V4832" i="5"/>
  <c r="H4833" i="5"/>
  <c r="N4833" i="5"/>
  <c r="O4833" i="5"/>
  <c r="V4833" i="5"/>
  <c r="H4834" i="5"/>
  <c r="N4834" i="5"/>
  <c r="O4834" i="5"/>
  <c r="V4834" i="5"/>
  <c r="H4835" i="5"/>
  <c r="N4835" i="5"/>
  <c r="O4835" i="5"/>
  <c r="V4835" i="5"/>
  <c r="H4836" i="5"/>
  <c r="N4836" i="5"/>
  <c r="O4836" i="5"/>
  <c r="V4836" i="5"/>
  <c r="H4837" i="5"/>
  <c r="N4837" i="5"/>
  <c r="O4837" i="5"/>
  <c r="V4837" i="5"/>
  <c r="C4838" i="5"/>
  <c r="D4838" i="5"/>
  <c r="G4838" i="5"/>
  <c r="A4838" i="5" s="1"/>
  <c r="I4838" i="5"/>
  <c r="J4838" i="5"/>
  <c r="K4838" i="5"/>
  <c r="L4838" i="5"/>
  <c r="M4838" i="5"/>
  <c r="N4838" i="5"/>
  <c r="O4838" i="5"/>
  <c r="P4838" i="5"/>
  <c r="Q4838" i="5"/>
  <c r="R4838" i="5"/>
  <c r="S4838" i="5"/>
  <c r="T4838" i="5"/>
  <c r="U4838" i="5"/>
  <c r="V4838" i="5"/>
  <c r="G4839" i="5"/>
  <c r="H4839" i="5"/>
  <c r="N4839" i="5"/>
  <c r="O4839" i="5"/>
  <c r="P4839" i="5"/>
  <c r="R4839" i="5"/>
  <c r="V4839" i="5"/>
  <c r="H4840" i="5"/>
  <c r="N4840" i="5"/>
  <c r="O4840" i="5"/>
  <c r="V4840" i="5"/>
  <c r="H4841" i="5"/>
  <c r="N4841" i="5"/>
  <c r="O4841" i="5"/>
  <c r="V4841" i="5"/>
  <c r="H4842" i="5"/>
  <c r="N4842" i="5"/>
  <c r="O4842" i="5"/>
  <c r="V4842" i="5"/>
  <c r="H4843" i="5"/>
  <c r="N4843" i="5"/>
  <c r="O4843" i="5"/>
  <c r="V4843" i="5"/>
  <c r="H4844" i="5"/>
  <c r="N4844" i="5"/>
  <c r="O4844" i="5"/>
  <c r="V4844" i="5"/>
  <c r="H4845" i="5"/>
  <c r="N4845" i="5"/>
  <c r="O4845" i="5"/>
  <c r="V4845" i="5"/>
  <c r="H4846" i="5"/>
  <c r="N4846" i="5"/>
  <c r="O4846" i="5"/>
  <c r="V4846" i="5"/>
  <c r="H4847" i="5"/>
  <c r="N4847" i="5"/>
  <c r="O4847" i="5"/>
  <c r="V4847" i="5"/>
  <c r="H4848" i="5"/>
  <c r="N4848" i="5"/>
  <c r="O4848" i="5"/>
  <c r="V4848" i="5"/>
  <c r="C4849" i="5"/>
  <c r="D4849" i="5"/>
  <c r="G4849" i="5"/>
  <c r="P4849" i="5" s="1"/>
  <c r="I4849" i="5"/>
  <c r="J4849" i="5"/>
  <c r="O4849" i="5" s="1"/>
  <c r="K4849" i="5"/>
  <c r="L4849" i="5"/>
  <c r="M4849" i="5"/>
  <c r="N4849" i="5"/>
  <c r="R4849" i="5"/>
  <c r="T4849" i="5"/>
  <c r="V4849" i="5"/>
  <c r="H4850" i="5"/>
  <c r="N4850" i="5"/>
  <c r="O4850" i="5"/>
  <c r="H4851" i="5"/>
  <c r="N4851" i="5"/>
  <c r="O4851" i="5"/>
  <c r="V4851" i="5"/>
  <c r="H4852" i="5"/>
  <c r="N4852" i="5"/>
  <c r="O4852" i="5"/>
  <c r="V4852" i="5"/>
  <c r="H4853" i="5"/>
  <c r="N4853" i="5"/>
  <c r="O4853" i="5"/>
  <c r="V4853" i="5"/>
  <c r="H4854" i="5"/>
  <c r="N4854" i="5"/>
  <c r="O4854" i="5"/>
  <c r="V4854" i="5"/>
  <c r="H4855" i="5"/>
  <c r="N4855" i="5"/>
  <c r="O4855" i="5"/>
  <c r="V4855" i="5"/>
  <c r="H4856" i="5"/>
  <c r="N4856" i="5"/>
  <c r="O4856" i="5"/>
  <c r="V4856" i="5"/>
  <c r="H4857" i="5"/>
  <c r="N4857" i="5"/>
  <c r="O4857" i="5"/>
  <c r="V4857" i="5"/>
  <c r="H4858" i="5"/>
  <c r="N4858" i="5"/>
  <c r="O4858" i="5"/>
  <c r="V4858" i="5"/>
  <c r="H4859" i="5"/>
  <c r="N4859" i="5"/>
  <c r="O4859" i="5"/>
  <c r="V4859" i="5"/>
  <c r="C4860" i="5"/>
  <c r="D4860" i="5"/>
  <c r="G4860" i="5"/>
  <c r="A4860" i="5" s="1"/>
  <c r="I4860" i="5"/>
  <c r="O4860" i="5" s="1"/>
  <c r="J4860" i="5"/>
  <c r="K4860" i="5"/>
  <c r="L4860" i="5"/>
  <c r="M4860" i="5"/>
  <c r="N4860" i="5"/>
  <c r="P4860" i="5"/>
  <c r="Q4860" i="5"/>
  <c r="S4860" i="5"/>
  <c r="T4860" i="5"/>
  <c r="V4860" i="5" s="1"/>
  <c r="U4860" i="5"/>
  <c r="G4861" i="5"/>
  <c r="R4861" i="5" s="1"/>
  <c r="H4861" i="5"/>
  <c r="N4861" i="5"/>
  <c r="O4861" i="5"/>
  <c r="P4861" i="5"/>
  <c r="V4861" i="5"/>
  <c r="H4862" i="5"/>
  <c r="N4862" i="5"/>
  <c r="O4862" i="5"/>
  <c r="V4862" i="5"/>
  <c r="H4863" i="5"/>
  <c r="N4863" i="5"/>
  <c r="O4863" i="5"/>
  <c r="V4863" i="5"/>
  <c r="H4864" i="5"/>
  <c r="N4864" i="5"/>
  <c r="O4864" i="5"/>
  <c r="V4864" i="5"/>
  <c r="H4865" i="5"/>
  <c r="N4865" i="5"/>
  <c r="O4865" i="5"/>
  <c r="V4865" i="5"/>
  <c r="H4866" i="5"/>
  <c r="N4866" i="5"/>
  <c r="O4866" i="5"/>
  <c r="V4866" i="5"/>
  <c r="H4867" i="5"/>
  <c r="N4867" i="5"/>
  <c r="O4867" i="5"/>
  <c r="V4867" i="5"/>
  <c r="H4868" i="5"/>
  <c r="N4868" i="5"/>
  <c r="O4868" i="5"/>
  <c r="V4868" i="5"/>
  <c r="H4869" i="5"/>
  <c r="N4869" i="5"/>
  <c r="O4869" i="5"/>
  <c r="V4869" i="5"/>
  <c r="H4870" i="5"/>
  <c r="N4870" i="5"/>
  <c r="O4870" i="5"/>
  <c r="V4870" i="5"/>
  <c r="C4871" i="5"/>
  <c r="D4871" i="5"/>
  <c r="G4871" i="5"/>
  <c r="P4871" i="5" s="1"/>
  <c r="N4871" i="5"/>
  <c r="T4871" i="5"/>
  <c r="U4871" i="5" s="1"/>
  <c r="V4871" i="5"/>
  <c r="C4872" i="5"/>
  <c r="D4872" i="5"/>
  <c r="G4872" i="5"/>
  <c r="A4872" i="5" s="1"/>
  <c r="I4872" i="5"/>
  <c r="O4872" i="5" s="1"/>
  <c r="J4872" i="5"/>
  <c r="K4872" i="5"/>
  <c r="L4872" i="5"/>
  <c r="M4872" i="5"/>
  <c r="N4872" i="5"/>
  <c r="P4872" i="5"/>
  <c r="Q4872" i="5"/>
  <c r="R4872" i="5"/>
  <c r="S4872" i="5"/>
  <c r="T4872" i="5"/>
  <c r="U4872" i="5"/>
  <c r="V4872" i="5"/>
  <c r="G4873" i="5"/>
  <c r="H4873" i="5"/>
  <c r="N4873" i="5"/>
  <c r="O4873" i="5"/>
  <c r="P4873" i="5"/>
  <c r="R4873" i="5"/>
  <c r="V4873" i="5"/>
  <c r="H4874" i="5"/>
  <c r="N4874" i="5"/>
  <c r="O4874" i="5"/>
  <c r="V4874" i="5"/>
  <c r="H4875" i="5"/>
  <c r="N4875" i="5"/>
  <c r="O4875" i="5"/>
  <c r="V4875" i="5"/>
  <c r="H4876" i="5"/>
  <c r="N4876" i="5"/>
  <c r="O4876" i="5"/>
  <c r="V4876" i="5"/>
  <c r="H4877" i="5"/>
  <c r="N4877" i="5"/>
  <c r="O4877" i="5"/>
  <c r="V4877" i="5"/>
  <c r="H4878" i="5"/>
  <c r="N4878" i="5"/>
  <c r="O4878" i="5"/>
  <c r="V4878" i="5"/>
  <c r="H4879" i="5"/>
  <c r="N4879" i="5"/>
  <c r="O4879" i="5"/>
  <c r="V4879" i="5"/>
  <c r="H4880" i="5"/>
  <c r="N4880" i="5"/>
  <c r="O4880" i="5"/>
  <c r="V4880" i="5"/>
  <c r="H4881" i="5"/>
  <c r="N4881" i="5"/>
  <c r="O4881" i="5"/>
  <c r="V4881" i="5"/>
  <c r="H4882" i="5"/>
  <c r="N4882" i="5"/>
  <c r="O4882" i="5"/>
  <c r="V4882" i="5"/>
  <c r="C4883" i="5"/>
  <c r="D4883" i="5"/>
  <c r="G4883" i="5"/>
  <c r="I4883" i="5"/>
  <c r="J4883" i="5"/>
  <c r="O4883" i="5" s="1"/>
  <c r="K4883" i="5"/>
  <c r="L4883" i="5"/>
  <c r="M4883" i="5"/>
  <c r="N4883" i="5"/>
  <c r="P4883" i="5"/>
  <c r="R4883" i="5"/>
  <c r="T4883" i="5"/>
  <c r="V4883" i="5"/>
  <c r="H4884" i="5"/>
  <c r="N4884" i="5"/>
  <c r="O4884" i="5"/>
  <c r="H4885" i="5"/>
  <c r="N4885" i="5"/>
  <c r="O4885" i="5"/>
  <c r="V4885" i="5"/>
  <c r="H4886" i="5"/>
  <c r="N4886" i="5"/>
  <c r="O4886" i="5"/>
  <c r="V4886" i="5"/>
  <c r="H4887" i="5"/>
  <c r="N4887" i="5"/>
  <c r="O4887" i="5"/>
  <c r="V4887" i="5"/>
  <c r="H4888" i="5"/>
  <c r="N4888" i="5"/>
  <c r="O4888" i="5"/>
  <c r="V4888" i="5"/>
  <c r="H4889" i="5"/>
  <c r="N4889" i="5"/>
  <c r="O4889" i="5"/>
  <c r="V4889" i="5"/>
  <c r="H4890" i="5"/>
  <c r="N4890" i="5"/>
  <c r="O4890" i="5"/>
  <c r="V4890" i="5"/>
  <c r="H4891" i="5"/>
  <c r="N4891" i="5"/>
  <c r="O4891" i="5"/>
  <c r="V4891" i="5"/>
  <c r="H4892" i="5"/>
  <c r="N4892" i="5"/>
  <c r="O4892" i="5"/>
  <c r="V4892" i="5"/>
  <c r="H4893" i="5"/>
  <c r="N4893" i="5"/>
  <c r="O4893" i="5"/>
  <c r="V4893" i="5"/>
  <c r="C4894" i="5"/>
  <c r="D4894" i="5"/>
  <c r="G4894" i="5"/>
  <c r="A4894" i="5" s="1"/>
  <c r="I4894" i="5"/>
  <c r="O4894" i="5" s="1"/>
  <c r="J4894" i="5"/>
  <c r="K4894" i="5"/>
  <c r="L4894" i="5"/>
  <c r="M4894" i="5"/>
  <c r="N4894" i="5"/>
  <c r="P4894" i="5"/>
  <c r="Q4894" i="5"/>
  <c r="S4894" i="5"/>
  <c r="T4894" i="5"/>
  <c r="V4894" i="5" s="1"/>
  <c r="U4894" i="5"/>
  <c r="G4895" i="5"/>
  <c r="H4895" i="5"/>
  <c r="N4895" i="5"/>
  <c r="O4895" i="5"/>
  <c r="P4895" i="5"/>
  <c r="R4895" i="5"/>
  <c r="V4895" i="5"/>
  <c r="H4896" i="5"/>
  <c r="N4896" i="5"/>
  <c r="O4896" i="5"/>
  <c r="V4896" i="5"/>
  <c r="H4897" i="5"/>
  <c r="N4897" i="5"/>
  <c r="O4897" i="5"/>
  <c r="V4897" i="5"/>
  <c r="H4898" i="5"/>
  <c r="N4898" i="5"/>
  <c r="O4898" i="5"/>
  <c r="V4898" i="5"/>
  <c r="H4899" i="5"/>
  <c r="N4899" i="5"/>
  <c r="O4899" i="5"/>
  <c r="V4899" i="5"/>
  <c r="H4900" i="5"/>
  <c r="N4900" i="5"/>
  <c r="O4900" i="5"/>
  <c r="V4900" i="5"/>
  <c r="H4901" i="5"/>
  <c r="N4901" i="5"/>
  <c r="O4901" i="5"/>
  <c r="V4901" i="5"/>
  <c r="H4902" i="5"/>
  <c r="N4902" i="5"/>
  <c r="O4902" i="5"/>
  <c r="V4902" i="5"/>
  <c r="H4903" i="5"/>
  <c r="N4903" i="5"/>
  <c r="O4903" i="5"/>
  <c r="V4903" i="5"/>
  <c r="H4904" i="5"/>
  <c r="N4904" i="5"/>
  <c r="O4904" i="5"/>
  <c r="V4904" i="5"/>
  <c r="C4905" i="5"/>
  <c r="D4905" i="5"/>
  <c r="G4905" i="5"/>
  <c r="R4905" i="5" s="1"/>
  <c r="N4905" i="5"/>
  <c r="P4905" i="5"/>
  <c r="T4905" i="5"/>
  <c r="U4905" i="5" s="1"/>
  <c r="V4905" i="5"/>
  <c r="C4906" i="5"/>
  <c r="D4906" i="5"/>
  <c r="G4906" i="5"/>
  <c r="A4906" i="5" s="1"/>
  <c r="I4906" i="5"/>
  <c r="O4906" i="5" s="1"/>
  <c r="J4906" i="5"/>
  <c r="K4906" i="5"/>
  <c r="L4906" i="5"/>
  <c r="M4906" i="5"/>
  <c r="N4906" i="5"/>
  <c r="P4906" i="5"/>
  <c r="Q4906" i="5"/>
  <c r="R4906" i="5"/>
  <c r="S4906" i="5"/>
  <c r="T4906" i="5"/>
  <c r="U4906" i="5"/>
  <c r="V4906" i="5"/>
  <c r="G4907" i="5"/>
  <c r="H4907" i="5"/>
  <c r="N4907" i="5"/>
  <c r="O4907" i="5"/>
  <c r="P4907" i="5"/>
  <c r="V4907" i="5"/>
  <c r="H4908" i="5"/>
  <c r="N4908" i="5"/>
  <c r="O4908" i="5"/>
  <c r="V4908" i="5"/>
  <c r="H4909" i="5"/>
  <c r="N4909" i="5"/>
  <c r="O4909" i="5"/>
  <c r="V4909" i="5"/>
  <c r="H4910" i="5"/>
  <c r="N4910" i="5"/>
  <c r="O4910" i="5"/>
  <c r="V4910" i="5"/>
  <c r="H4911" i="5"/>
  <c r="N4911" i="5"/>
  <c r="O4911" i="5"/>
  <c r="V4911" i="5"/>
  <c r="H4912" i="5"/>
  <c r="N4912" i="5"/>
  <c r="O4912" i="5"/>
  <c r="V4912" i="5"/>
  <c r="H4913" i="5"/>
  <c r="N4913" i="5"/>
  <c r="O4913" i="5"/>
  <c r="V4913" i="5"/>
  <c r="H4914" i="5"/>
  <c r="N4914" i="5"/>
  <c r="O4914" i="5"/>
  <c r="V4914" i="5"/>
  <c r="H4915" i="5"/>
  <c r="N4915" i="5"/>
  <c r="O4915" i="5"/>
  <c r="V4915" i="5"/>
  <c r="H4916" i="5"/>
  <c r="N4916" i="5"/>
  <c r="O4916" i="5"/>
  <c r="V4916" i="5"/>
  <c r="C4917" i="5"/>
  <c r="D4917" i="5"/>
  <c r="G4917" i="5"/>
  <c r="I4917" i="5"/>
  <c r="J4917" i="5"/>
  <c r="K4917" i="5"/>
  <c r="L4917" i="5"/>
  <c r="M4917" i="5"/>
  <c r="N4917" i="5"/>
  <c r="R4917" i="5"/>
  <c r="T4917" i="5"/>
  <c r="H4918" i="5"/>
  <c r="N4918" i="5"/>
  <c r="O4918" i="5"/>
  <c r="H4919" i="5"/>
  <c r="N4919" i="5"/>
  <c r="O4919" i="5"/>
  <c r="V4919" i="5"/>
  <c r="H4920" i="5"/>
  <c r="N4920" i="5"/>
  <c r="O4920" i="5"/>
  <c r="V4920" i="5"/>
  <c r="H4921" i="5"/>
  <c r="N4921" i="5"/>
  <c r="O4921" i="5"/>
  <c r="V4921" i="5"/>
  <c r="H4922" i="5"/>
  <c r="N4922" i="5"/>
  <c r="O4922" i="5"/>
  <c r="V4922" i="5"/>
  <c r="H4923" i="5"/>
  <c r="N4923" i="5"/>
  <c r="O4923" i="5"/>
  <c r="V4923" i="5"/>
  <c r="H4924" i="5"/>
  <c r="N4924" i="5"/>
  <c r="O4924" i="5"/>
  <c r="V4924" i="5"/>
  <c r="H4925" i="5"/>
  <c r="N4925" i="5"/>
  <c r="O4925" i="5"/>
  <c r="V4925" i="5"/>
  <c r="H4926" i="5"/>
  <c r="N4926" i="5"/>
  <c r="O4926" i="5"/>
  <c r="V4926" i="5"/>
  <c r="H4927" i="5"/>
  <c r="N4927" i="5"/>
  <c r="O4927" i="5"/>
  <c r="V4927" i="5"/>
  <c r="C4928" i="5"/>
  <c r="D4928" i="5"/>
  <c r="G4928" i="5"/>
  <c r="A4928" i="5" s="1"/>
  <c r="I4928" i="5"/>
  <c r="J4928" i="5"/>
  <c r="K4928" i="5"/>
  <c r="L4928" i="5"/>
  <c r="M4928" i="5"/>
  <c r="N4928" i="5"/>
  <c r="O4928" i="5"/>
  <c r="P4928" i="5"/>
  <c r="Q4928" i="5"/>
  <c r="S4928" i="5"/>
  <c r="T4928" i="5"/>
  <c r="V4928" i="5" s="1"/>
  <c r="U4928" i="5"/>
  <c r="G4929" i="5"/>
  <c r="H4929" i="5"/>
  <c r="N4929" i="5"/>
  <c r="O4929" i="5"/>
  <c r="P4929" i="5"/>
  <c r="R4929" i="5"/>
  <c r="V4929" i="5"/>
  <c r="H4930" i="5"/>
  <c r="N4930" i="5"/>
  <c r="O4930" i="5"/>
  <c r="V4930" i="5"/>
  <c r="H4931" i="5"/>
  <c r="N4931" i="5"/>
  <c r="O4931" i="5"/>
  <c r="V4931" i="5"/>
  <c r="H4932" i="5"/>
  <c r="N4932" i="5"/>
  <c r="O4932" i="5"/>
  <c r="V4932" i="5"/>
  <c r="H4933" i="5"/>
  <c r="N4933" i="5"/>
  <c r="O4933" i="5"/>
  <c r="V4933" i="5"/>
  <c r="H4934" i="5"/>
  <c r="N4934" i="5"/>
  <c r="O4934" i="5"/>
  <c r="V4934" i="5"/>
  <c r="H4935" i="5"/>
  <c r="N4935" i="5"/>
  <c r="O4935" i="5"/>
  <c r="V4935" i="5"/>
  <c r="H4936" i="5"/>
  <c r="N4936" i="5"/>
  <c r="O4936" i="5"/>
  <c r="V4936" i="5"/>
  <c r="H4937" i="5"/>
  <c r="N4937" i="5"/>
  <c r="O4937" i="5"/>
  <c r="V4937" i="5"/>
  <c r="H4938" i="5"/>
  <c r="N4938" i="5"/>
  <c r="O4938" i="5"/>
  <c r="V4938" i="5"/>
  <c r="C4939" i="5"/>
  <c r="D4939" i="5"/>
  <c r="G4939" i="5"/>
  <c r="I4939" i="5"/>
  <c r="J4939" i="5"/>
  <c r="K4939" i="5"/>
  <c r="L4939" i="5"/>
  <c r="M4939" i="5"/>
  <c r="N4939" i="5"/>
  <c r="P4939" i="5"/>
  <c r="R4939" i="5"/>
  <c r="T4939" i="5"/>
  <c r="V4939" i="5"/>
  <c r="H4940" i="5"/>
  <c r="N4940" i="5"/>
  <c r="O4940" i="5"/>
  <c r="H4941" i="5"/>
  <c r="N4941" i="5"/>
  <c r="O4941" i="5"/>
  <c r="V4941" i="5"/>
  <c r="H4942" i="5"/>
  <c r="N4942" i="5"/>
  <c r="O4942" i="5"/>
  <c r="V4942" i="5"/>
  <c r="H4943" i="5"/>
  <c r="N4943" i="5"/>
  <c r="O4943" i="5"/>
  <c r="V4943" i="5"/>
  <c r="H4944" i="5"/>
  <c r="N4944" i="5"/>
  <c r="O4944" i="5"/>
  <c r="V4944" i="5"/>
  <c r="H4945" i="5"/>
  <c r="N4945" i="5"/>
  <c r="O4945" i="5"/>
  <c r="V4945" i="5"/>
  <c r="H4946" i="5"/>
  <c r="N4946" i="5"/>
  <c r="O4946" i="5"/>
  <c r="V4946" i="5"/>
  <c r="H4947" i="5"/>
  <c r="N4947" i="5"/>
  <c r="O4947" i="5"/>
  <c r="V4947" i="5"/>
  <c r="H4948" i="5"/>
  <c r="N4948" i="5"/>
  <c r="O4948" i="5"/>
  <c r="V4948" i="5"/>
  <c r="H4949" i="5"/>
  <c r="N4949" i="5"/>
  <c r="O4949" i="5"/>
  <c r="V4949" i="5"/>
  <c r="C4950" i="5"/>
  <c r="D4950" i="5"/>
  <c r="G4950" i="5"/>
  <c r="A4950" i="5" s="1"/>
  <c r="I4950" i="5"/>
  <c r="O4950" i="5" s="1"/>
  <c r="J4950" i="5"/>
  <c r="K4950" i="5"/>
  <c r="L4950" i="5"/>
  <c r="M4950" i="5"/>
  <c r="N4950" i="5"/>
  <c r="P4950" i="5"/>
  <c r="Q4950" i="5"/>
  <c r="R4950" i="5"/>
  <c r="S4950" i="5"/>
  <c r="T4950" i="5"/>
  <c r="U4950" i="5"/>
  <c r="V4950" i="5"/>
  <c r="G4951" i="5"/>
  <c r="H4951" i="5"/>
  <c r="N4951" i="5"/>
  <c r="O4951" i="5"/>
  <c r="P4951" i="5"/>
  <c r="S4951" i="5"/>
  <c r="V4951" i="5"/>
  <c r="H4952" i="5"/>
  <c r="N4952" i="5"/>
  <c r="O4952" i="5"/>
  <c r="V4952" i="5"/>
  <c r="H4953" i="5"/>
  <c r="N4953" i="5"/>
  <c r="O4953" i="5"/>
  <c r="V4953" i="5"/>
  <c r="H4954" i="5"/>
  <c r="N4954" i="5"/>
  <c r="O4954" i="5"/>
  <c r="V4954" i="5"/>
  <c r="H4955" i="5"/>
  <c r="N4955" i="5"/>
  <c r="O4955" i="5"/>
  <c r="V4955" i="5"/>
  <c r="H4956" i="5"/>
  <c r="N4956" i="5"/>
  <c r="O4956" i="5"/>
  <c r="V4956" i="5"/>
  <c r="H4957" i="5"/>
  <c r="N4957" i="5"/>
  <c r="O4957" i="5"/>
  <c r="V4957" i="5"/>
  <c r="H4958" i="5"/>
  <c r="N4958" i="5"/>
  <c r="O4958" i="5"/>
  <c r="V4958" i="5"/>
  <c r="H4959" i="5"/>
  <c r="N4959" i="5"/>
  <c r="O4959" i="5"/>
  <c r="V4959" i="5"/>
  <c r="H4960" i="5"/>
  <c r="N4960" i="5"/>
  <c r="O4960" i="5"/>
  <c r="V4960" i="5"/>
  <c r="C4961" i="5"/>
  <c r="D4961" i="5"/>
  <c r="G4961" i="5"/>
  <c r="R4961" i="5" s="1"/>
  <c r="I4961" i="5"/>
  <c r="J4961" i="5"/>
  <c r="K4961" i="5"/>
  <c r="L4961" i="5"/>
  <c r="O4961" i="5" s="1"/>
  <c r="M4961" i="5"/>
  <c r="N4961" i="5"/>
  <c r="T4961" i="5"/>
  <c r="U4961" i="5" s="1"/>
  <c r="V4961" i="5"/>
  <c r="H4962" i="5"/>
  <c r="N4962" i="5"/>
  <c r="O4962" i="5"/>
  <c r="V4962" i="5"/>
  <c r="H4963" i="5"/>
  <c r="N4963" i="5"/>
  <c r="O4963" i="5"/>
  <c r="V4963" i="5"/>
  <c r="H4964" i="5"/>
  <c r="N4964" i="5"/>
  <c r="O4964" i="5"/>
  <c r="V4964" i="5"/>
  <c r="H4965" i="5"/>
  <c r="N4965" i="5"/>
  <c r="O4965" i="5"/>
  <c r="V4965" i="5"/>
  <c r="H4966" i="5"/>
  <c r="N4966" i="5"/>
  <c r="O4966" i="5"/>
  <c r="V4966" i="5"/>
  <c r="H4967" i="5"/>
  <c r="N4967" i="5"/>
  <c r="O4967" i="5"/>
  <c r="V4967" i="5"/>
  <c r="H4968" i="5"/>
  <c r="N4968" i="5"/>
  <c r="O4968" i="5"/>
  <c r="V4968" i="5"/>
  <c r="H4969" i="5"/>
  <c r="N4969" i="5"/>
  <c r="O4969" i="5"/>
  <c r="V4969" i="5"/>
  <c r="H4970" i="5"/>
  <c r="N4970" i="5"/>
  <c r="O4970" i="5"/>
  <c r="V4970" i="5"/>
  <c r="H4971" i="5"/>
  <c r="N4971" i="5"/>
  <c r="O4971" i="5"/>
  <c r="V4971" i="5"/>
  <c r="C4972" i="5"/>
  <c r="D4972" i="5"/>
  <c r="G4972" i="5"/>
  <c r="I4972" i="5"/>
  <c r="J4972" i="5"/>
  <c r="K4972" i="5"/>
  <c r="L4972" i="5"/>
  <c r="M4972" i="5"/>
  <c r="N4972" i="5"/>
  <c r="O4972" i="5"/>
  <c r="P4972" i="5"/>
  <c r="S4972" i="5"/>
  <c r="T4972" i="5"/>
  <c r="V4972" i="5" s="1"/>
  <c r="H4973" i="5"/>
  <c r="N4973" i="5"/>
  <c r="O4973" i="5"/>
  <c r="H4974" i="5"/>
  <c r="N4974" i="5"/>
  <c r="O4974" i="5"/>
  <c r="V4974" i="5"/>
  <c r="H4975" i="5"/>
  <c r="N4975" i="5"/>
  <c r="O4975" i="5"/>
  <c r="V4975" i="5"/>
  <c r="H4976" i="5"/>
  <c r="N4976" i="5"/>
  <c r="O4976" i="5"/>
  <c r="V4976" i="5"/>
  <c r="H4977" i="5"/>
  <c r="N4977" i="5"/>
  <c r="O4977" i="5"/>
  <c r="V4977" i="5"/>
  <c r="H4978" i="5"/>
  <c r="N4978" i="5"/>
  <c r="O4978" i="5"/>
  <c r="V4978" i="5"/>
  <c r="H4979" i="5"/>
  <c r="N4979" i="5"/>
  <c r="O4979" i="5"/>
  <c r="V4979" i="5"/>
  <c r="H4980" i="5"/>
  <c r="N4980" i="5"/>
  <c r="O4980" i="5"/>
  <c r="V4980" i="5"/>
  <c r="H4981" i="5"/>
  <c r="N4981" i="5"/>
  <c r="O4981" i="5"/>
  <c r="V4981" i="5"/>
  <c r="H4982" i="5"/>
  <c r="N4982" i="5"/>
  <c r="O4982" i="5"/>
  <c r="V4982" i="5"/>
  <c r="C4983" i="5"/>
  <c r="D4983" i="5"/>
  <c r="G4983" i="5"/>
  <c r="I4983" i="5"/>
  <c r="J4983" i="5"/>
  <c r="K4983" i="5"/>
  <c r="L4983" i="5"/>
  <c r="M4983" i="5"/>
  <c r="N4983" i="5"/>
  <c r="P4983" i="5"/>
  <c r="Q4983" i="5"/>
  <c r="R4983" i="5"/>
  <c r="T4983" i="5"/>
  <c r="V4984" i="5" s="1"/>
  <c r="H4984" i="5"/>
  <c r="N4984" i="5"/>
  <c r="O4984" i="5"/>
  <c r="H4985" i="5"/>
  <c r="N4985" i="5"/>
  <c r="O4985" i="5"/>
  <c r="V4985" i="5"/>
  <c r="H4986" i="5"/>
  <c r="N4986" i="5"/>
  <c r="O4986" i="5"/>
  <c r="V4986" i="5"/>
  <c r="H4987" i="5"/>
  <c r="N4987" i="5"/>
  <c r="O4987" i="5"/>
  <c r="V4987" i="5"/>
  <c r="H4988" i="5"/>
  <c r="N4988" i="5"/>
  <c r="O4988" i="5"/>
  <c r="V4988" i="5"/>
  <c r="H4989" i="5"/>
  <c r="N4989" i="5"/>
  <c r="O4989" i="5"/>
  <c r="V4989" i="5"/>
  <c r="H4990" i="5"/>
  <c r="N4990" i="5"/>
  <c r="O4990" i="5"/>
  <c r="V4990" i="5"/>
  <c r="H4991" i="5"/>
  <c r="N4991" i="5"/>
  <c r="O4991" i="5"/>
  <c r="V4991" i="5"/>
  <c r="H4992" i="5"/>
  <c r="N4992" i="5"/>
  <c r="O4992" i="5"/>
  <c r="V4992" i="5"/>
  <c r="H4993" i="5"/>
  <c r="N4993" i="5"/>
  <c r="O4993" i="5"/>
  <c r="V4993" i="5"/>
  <c r="C4994" i="5"/>
  <c r="D4994" i="5"/>
  <c r="G4994" i="5"/>
  <c r="A4994" i="5" s="1"/>
  <c r="I4994" i="5"/>
  <c r="J4994" i="5"/>
  <c r="K4994" i="5"/>
  <c r="L4994" i="5"/>
  <c r="M4994" i="5"/>
  <c r="N4994" i="5"/>
  <c r="O4994" i="5"/>
  <c r="P4994" i="5"/>
  <c r="Q4994" i="5"/>
  <c r="R4994" i="5"/>
  <c r="S4994" i="5"/>
  <c r="T4994" i="5"/>
  <c r="U4994" i="5"/>
  <c r="V4994" i="5"/>
  <c r="G4995" i="5"/>
  <c r="H4995" i="5"/>
  <c r="N4995" i="5"/>
  <c r="O4995" i="5"/>
  <c r="P4995" i="5"/>
  <c r="V4995" i="5"/>
  <c r="H4996" i="5"/>
  <c r="N4996" i="5"/>
  <c r="O4996" i="5"/>
  <c r="V4996" i="5"/>
  <c r="H4997" i="5"/>
  <c r="N4997" i="5"/>
  <c r="O4997" i="5"/>
  <c r="V4997" i="5"/>
  <c r="H4998" i="5"/>
  <c r="N4998" i="5"/>
  <c r="O4998" i="5"/>
  <c r="V4998" i="5"/>
  <c r="H4999" i="5"/>
  <c r="N4999" i="5"/>
  <c r="O4999" i="5"/>
  <c r="V4999" i="5"/>
  <c r="H5000" i="5"/>
  <c r="N5000" i="5"/>
  <c r="O5000" i="5"/>
  <c r="V5000" i="5"/>
  <c r="H5001" i="5"/>
  <c r="N5001" i="5"/>
  <c r="O5001" i="5"/>
  <c r="V5001" i="5"/>
  <c r="H5002" i="5"/>
  <c r="N5002" i="5"/>
  <c r="O5002" i="5"/>
  <c r="V5002" i="5"/>
  <c r="H5003" i="5"/>
  <c r="N5003" i="5"/>
  <c r="O5003" i="5"/>
  <c r="V5003" i="5"/>
  <c r="H5004" i="5"/>
  <c r="N5004" i="5"/>
  <c r="O5004" i="5"/>
  <c r="V5004" i="5"/>
  <c r="C5005" i="5"/>
  <c r="D5005" i="5"/>
  <c r="G5005" i="5"/>
  <c r="I5005" i="5"/>
  <c r="J5005" i="5"/>
  <c r="O5005" i="5" s="1"/>
  <c r="K5005" i="5"/>
  <c r="L5005" i="5"/>
  <c r="M5005" i="5"/>
  <c r="N5005" i="5"/>
  <c r="P5005" i="5"/>
  <c r="R5005" i="5"/>
  <c r="T5005" i="5"/>
  <c r="U5005" i="5" s="1"/>
  <c r="V5005" i="5"/>
  <c r="G5006" i="5"/>
  <c r="Q5006" i="5" s="1"/>
  <c r="H5006" i="5"/>
  <c r="N5006" i="5"/>
  <c r="O5006" i="5"/>
  <c r="P5006" i="5"/>
  <c r="V5006" i="5"/>
  <c r="G5007" i="5"/>
  <c r="R5007" i="5" s="1"/>
  <c r="H5007" i="5"/>
  <c r="N5007" i="5"/>
  <c r="O5007" i="5"/>
  <c r="P5007" i="5"/>
  <c r="V5007" i="5"/>
  <c r="H5008" i="5"/>
  <c r="N5008" i="5"/>
  <c r="O5008" i="5"/>
  <c r="V5008" i="5"/>
  <c r="H5009" i="5"/>
  <c r="N5009" i="5"/>
  <c r="O5009" i="5"/>
  <c r="V5009" i="5"/>
  <c r="H5010" i="5"/>
  <c r="N5010" i="5"/>
  <c r="O5010" i="5"/>
  <c r="V5010" i="5"/>
  <c r="H5011" i="5"/>
  <c r="N5011" i="5"/>
  <c r="O5011" i="5"/>
  <c r="V5011" i="5"/>
  <c r="H5012" i="5"/>
  <c r="N5012" i="5"/>
  <c r="O5012" i="5"/>
  <c r="V5012" i="5"/>
  <c r="H5013" i="5"/>
  <c r="N5013" i="5"/>
  <c r="O5013" i="5"/>
  <c r="V5013" i="5"/>
  <c r="H5014" i="5"/>
  <c r="N5014" i="5"/>
  <c r="O5014" i="5"/>
  <c r="V5014" i="5"/>
  <c r="H5015" i="5"/>
  <c r="N5015" i="5"/>
  <c r="O5015" i="5"/>
  <c r="V5015" i="5"/>
  <c r="C5016" i="5"/>
  <c r="D5016" i="5"/>
  <c r="G5016" i="5"/>
  <c r="N5016" i="5"/>
  <c r="S5016" i="5"/>
  <c r="T5016" i="5"/>
  <c r="U5016" i="5"/>
  <c r="V5016" i="5"/>
  <c r="C5017" i="5"/>
  <c r="D5017" i="5"/>
  <c r="G5017" i="5"/>
  <c r="I5017" i="5"/>
  <c r="J5017" i="5"/>
  <c r="J5016" i="5" s="1"/>
  <c r="K5017" i="5"/>
  <c r="K5016" i="5" s="1"/>
  <c r="L5017" i="5"/>
  <c r="L5016" i="5" s="1"/>
  <c r="M5017" i="5"/>
  <c r="M5016" i="5" s="1"/>
  <c r="N5017" i="5"/>
  <c r="P5017" i="5"/>
  <c r="Q5017" i="5"/>
  <c r="R5017" i="5"/>
  <c r="T5017" i="5"/>
  <c r="V5018" i="5" s="1"/>
  <c r="H5018" i="5"/>
  <c r="N5018" i="5"/>
  <c r="O5018" i="5"/>
  <c r="H5019" i="5"/>
  <c r="N5019" i="5"/>
  <c r="O5019" i="5"/>
  <c r="V5019" i="5"/>
  <c r="H5020" i="5"/>
  <c r="N5020" i="5"/>
  <c r="O5020" i="5"/>
  <c r="V5020" i="5"/>
  <c r="H5021" i="5"/>
  <c r="N5021" i="5"/>
  <c r="O5021" i="5"/>
  <c r="V5021" i="5"/>
  <c r="H5022" i="5"/>
  <c r="N5022" i="5"/>
  <c r="O5022" i="5"/>
  <c r="V5022" i="5"/>
  <c r="H5023" i="5"/>
  <c r="N5023" i="5"/>
  <c r="O5023" i="5"/>
  <c r="V5023" i="5"/>
  <c r="H5024" i="5"/>
  <c r="N5024" i="5"/>
  <c r="O5024" i="5"/>
  <c r="V5024" i="5"/>
  <c r="H5025" i="5"/>
  <c r="N5025" i="5"/>
  <c r="O5025" i="5"/>
  <c r="V5025" i="5"/>
  <c r="H5026" i="5"/>
  <c r="N5026" i="5"/>
  <c r="O5026" i="5"/>
  <c r="V5026" i="5"/>
  <c r="H5027" i="5"/>
  <c r="N5027" i="5"/>
  <c r="O5027" i="5"/>
  <c r="V5027" i="5"/>
  <c r="S8" i="4"/>
  <c r="T8" i="4"/>
  <c r="U8" i="4"/>
  <c r="V8" i="4"/>
  <c r="W8" i="4"/>
  <c r="X8" i="4"/>
  <c r="Y8" i="4"/>
  <c r="Z8" i="4"/>
  <c r="AA8" i="4"/>
  <c r="AB8" i="4"/>
  <c r="AC8" i="4"/>
  <c r="AD8" i="4"/>
  <c r="O10" i="4"/>
  <c r="O8" i="4" s="1"/>
  <c r="P10" i="4"/>
  <c r="P8" i="4" s="1"/>
  <c r="Q10" i="4"/>
  <c r="R10" i="4"/>
  <c r="AF10" i="4"/>
  <c r="AF8" i="4" s="1"/>
  <c r="AG10" i="4"/>
  <c r="O18" i="4"/>
  <c r="P18" i="4"/>
  <c r="Q18" i="4"/>
  <c r="R18" i="4"/>
  <c r="AE18" i="4"/>
  <c r="AF18" i="4"/>
  <c r="AG18" i="4"/>
  <c r="O24" i="4"/>
  <c r="P24" i="4"/>
  <c r="Q24" i="4"/>
  <c r="R24" i="4"/>
  <c r="AE24" i="4"/>
  <c r="AF24" i="4"/>
  <c r="AG24" i="4"/>
  <c r="AK7" i="16"/>
  <c r="AK8" i="16"/>
  <c r="AK9" i="16"/>
  <c r="AK10" i="16"/>
  <c r="AK11" i="16"/>
  <c r="AK12" i="16"/>
  <c r="AK13" i="16"/>
  <c r="AK14" i="16"/>
  <c r="AK15" i="16"/>
  <c r="AK16" i="16"/>
  <c r="AK17" i="16"/>
  <c r="AK18" i="16"/>
  <c r="AK19" i="16"/>
  <c r="CB19" i="16" s="1"/>
  <c r="AK20" i="16"/>
  <c r="AK21" i="16"/>
  <c r="AK22" i="16"/>
  <c r="AK23" i="16"/>
  <c r="AK24" i="16"/>
  <c r="CB24" i="16" s="1"/>
  <c r="AK26" i="16"/>
  <c r="AK27" i="16"/>
  <c r="AK28" i="16"/>
  <c r="AK29" i="16"/>
  <c r="AK30" i="16"/>
  <c r="AK31" i="16"/>
  <c r="AK32" i="16"/>
  <c r="AK33" i="16"/>
  <c r="AK34" i="16"/>
  <c r="AK35" i="16"/>
  <c r="AK36" i="16"/>
  <c r="AK37" i="16"/>
  <c r="AK38" i="16"/>
  <c r="AK39" i="16"/>
  <c r="AK40" i="16"/>
  <c r="AK41" i="16"/>
  <c r="AK42" i="16"/>
  <c r="AK43" i="16"/>
  <c r="AK44" i="16"/>
  <c r="AK45" i="16"/>
  <c r="AK46" i="16"/>
  <c r="AK47" i="16"/>
  <c r="AK48" i="16"/>
  <c r="AK119" i="16"/>
  <c r="J16" i="20"/>
  <c r="K16" i="20"/>
  <c r="O16" i="20" s="1"/>
  <c r="S16" i="20" s="1"/>
  <c r="N16" i="20"/>
  <c r="R16" i="20" s="1"/>
  <c r="J17" i="20"/>
  <c r="K17" i="20"/>
  <c r="N17" i="20"/>
  <c r="R17" i="20" s="1"/>
  <c r="O17" i="20"/>
  <c r="V17" i="20" s="1"/>
  <c r="S17" i="20"/>
  <c r="J18" i="20"/>
  <c r="K18" i="20"/>
  <c r="N18" i="20"/>
  <c r="R18" i="20" s="1"/>
  <c r="O18" i="20"/>
  <c r="S18" i="20" s="1"/>
  <c r="V18" i="20"/>
  <c r="J19" i="20"/>
  <c r="N19" i="20" s="1"/>
  <c r="R19" i="20" s="1"/>
  <c r="K19" i="20"/>
  <c r="K20" i="20"/>
  <c r="J26" i="20"/>
  <c r="N26" i="20" s="1"/>
  <c r="R26" i="20" s="1"/>
  <c r="K26" i="20"/>
  <c r="O26" i="20" s="1"/>
  <c r="S26" i="20"/>
  <c r="J32" i="20"/>
  <c r="K32" i="20"/>
  <c r="N32" i="20"/>
  <c r="R32" i="20" s="1"/>
  <c r="O32" i="20"/>
  <c r="S32" i="20" s="1"/>
  <c r="J33" i="20"/>
  <c r="K33" i="20"/>
  <c r="O33" i="20" s="1"/>
  <c r="S33" i="20" s="1"/>
  <c r="N33" i="20"/>
  <c r="R33" i="20" s="1"/>
  <c r="J34" i="20"/>
  <c r="N34" i="20" s="1"/>
  <c r="R34" i="20" s="1"/>
  <c r="K34" i="20"/>
  <c r="O34" i="20"/>
  <c r="S34" i="20" s="1"/>
  <c r="J35" i="20"/>
  <c r="N35" i="20" s="1"/>
  <c r="R35" i="20" s="1"/>
  <c r="K35" i="20"/>
  <c r="O35" i="20" s="1"/>
  <c r="S35" i="20"/>
  <c r="J40" i="20"/>
  <c r="K40" i="20"/>
  <c r="N40" i="20"/>
  <c r="R40" i="20" s="1"/>
  <c r="O40" i="20"/>
  <c r="S40" i="20" s="1"/>
  <c r="J41" i="20"/>
  <c r="K41" i="20"/>
  <c r="O41" i="20" s="1"/>
  <c r="S41" i="20" s="1"/>
  <c r="N41" i="20"/>
  <c r="R41" i="20" s="1"/>
  <c r="K42" i="20"/>
  <c r="O42" i="20" s="1"/>
  <c r="S42" i="20"/>
  <c r="J60" i="20"/>
  <c r="N60" i="20" s="1"/>
  <c r="K60" i="20"/>
  <c r="O60" i="20"/>
  <c r="S60" i="20" s="1"/>
  <c r="R60" i="20"/>
  <c r="J61" i="20"/>
  <c r="K61" i="20"/>
  <c r="O61" i="20" s="1"/>
  <c r="S61" i="20" s="1"/>
  <c r="N61" i="20"/>
  <c r="R61" i="20" s="1"/>
  <c r="J62" i="20"/>
  <c r="N62" i="20" s="1"/>
  <c r="R62" i="20" s="1"/>
  <c r="K62" i="20"/>
  <c r="O62" i="20" s="1"/>
  <c r="S62" i="20" s="1"/>
  <c r="J63" i="20"/>
  <c r="K63" i="20"/>
  <c r="N63" i="20"/>
  <c r="R63" i="20" s="1"/>
  <c r="O63" i="20"/>
  <c r="S63" i="20"/>
  <c r="J64" i="20"/>
  <c r="N64" i="20" s="1"/>
  <c r="K64" i="20"/>
  <c r="O64" i="20"/>
  <c r="S64" i="20" s="1"/>
  <c r="R64" i="20"/>
  <c r="J65" i="20"/>
  <c r="K65" i="20"/>
  <c r="O65" i="20" s="1"/>
  <c r="S65" i="20" s="1"/>
  <c r="N65" i="20"/>
  <c r="R65" i="20" s="1"/>
  <c r="J70" i="20"/>
  <c r="N70" i="20" s="1"/>
  <c r="R70" i="20" s="1"/>
  <c r="K70" i="20"/>
  <c r="O70" i="20" s="1"/>
  <c r="S70" i="20" s="1"/>
  <c r="J71" i="20"/>
  <c r="K71" i="20"/>
  <c r="N71" i="20"/>
  <c r="R71" i="20" s="1"/>
  <c r="O71" i="20"/>
  <c r="S71" i="20"/>
  <c r="J72" i="20"/>
  <c r="N72" i="20" s="1"/>
  <c r="K72" i="20"/>
  <c r="O72" i="20"/>
  <c r="S72" i="20" s="1"/>
  <c r="R72" i="20"/>
  <c r="J78" i="20"/>
  <c r="K78" i="20"/>
  <c r="O78" i="20" s="1"/>
  <c r="S78" i="20" s="1"/>
  <c r="N78" i="20"/>
  <c r="R78" i="20" s="1"/>
  <c r="J79" i="20"/>
  <c r="N79" i="20" s="1"/>
  <c r="R79" i="20" s="1"/>
  <c r="K79" i="20"/>
  <c r="O79" i="20" s="1"/>
  <c r="S79" i="20" s="1"/>
  <c r="J80" i="20"/>
  <c r="K80" i="20"/>
  <c r="N80" i="20"/>
  <c r="R80" i="20" s="1"/>
  <c r="O80" i="20"/>
  <c r="S80" i="20"/>
  <c r="J81" i="20"/>
  <c r="N81" i="20" s="1"/>
  <c r="K81" i="20"/>
  <c r="O81" i="20"/>
  <c r="S81" i="20" s="1"/>
  <c r="R81" i="20"/>
  <c r="J85" i="20"/>
  <c r="K85" i="20"/>
  <c r="O85" i="20" s="1"/>
  <c r="S85" i="20" s="1"/>
  <c r="N85" i="20"/>
  <c r="R85" i="20" s="1"/>
  <c r="J86" i="20"/>
  <c r="N86" i="20" s="1"/>
  <c r="R86" i="20" s="1"/>
  <c r="K86" i="20"/>
  <c r="O86" i="20" s="1"/>
  <c r="S86" i="20" s="1"/>
  <c r="J87" i="20"/>
  <c r="K87" i="20"/>
  <c r="N87" i="20"/>
  <c r="R87" i="20" s="1"/>
  <c r="O87" i="20"/>
  <c r="S87" i="20"/>
  <c r="J91" i="20"/>
  <c r="N91" i="20" s="1"/>
  <c r="K91" i="20"/>
  <c r="O91" i="20"/>
  <c r="S91" i="20" s="1"/>
  <c r="R91" i="20"/>
  <c r="J92" i="20"/>
  <c r="K92" i="20"/>
  <c r="O92" i="20" s="1"/>
  <c r="S92" i="20" s="1"/>
  <c r="N92" i="20"/>
  <c r="R92" i="20" s="1"/>
  <c r="J96" i="20"/>
  <c r="N96" i="20" s="1"/>
  <c r="R96" i="20" s="1"/>
  <c r="K96" i="20"/>
  <c r="O96" i="20" s="1"/>
  <c r="S96" i="20" s="1"/>
  <c r="J100" i="20"/>
  <c r="K100" i="20"/>
  <c r="N100" i="20"/>
  <c r="R100" i="20" s="1"/>
  <c r="O100" i="20"/>
  <c r="S100" i="20"/>
  <c r="J104" i="20"/>
  <c r="N104" i="20" s="1"/>
  <c r="K104" i="20"/>
  <c r="O104" i="20"/>
  <c r="S104" i="20" s="1"/>
  <c r="R104" i="20"/>
  <c r="K106" i="20"/>
  <c r="O106" i="20"/>
  <c r="S106" i="20"/>
  <c r="K107" i="20"/>
  <c r="O107" i="20" s="1"/>
  <c r="S107" i="20" s="1"/>
  <c r="K108" i="20"/>
  <c r="O108" i="20"/>
  <c r="S108" i="20" s="1"/>
  <c r="J113" i="20"/>
  <c r="K113" i="20"/>
  <c r="O113" i="20" s="1"/>
  <c r="N113" i="20"/>
  <c r="R113" i="20"/>
  <c r="S113" i="20"/>
  <c r="J114" i="20"/>
  <c r="K114" i="20"/>
  <c r="N114" i="20"/>
  <c r="R114" i="20" s="1"/>
  <c r="O114" i="20"/>
  <c r="S114" i="20" s="1"/>
  <c r="J115" i="20"/>
  <c r="N115" i="20" s="1"/>
  <c r="R115" i="20" s="1"/>
  <c r="K115" i="20"/>
  <c r="O115" i="20" s="1"/>
  <c r="S115" i="20" s="1"/>
  <c r="J116" i="20"/>
  <c r="N116" i="20" s="1"/>
  <c r="R116" i="20" s="1"/>
  <c r="K116" i="20"/>
  <c r="O116" i="20"/>
  <c r="S116" i="20" s="1"/>
  <c r="J121" i="20"/>
  <c r="K121" i="20"/>
  <c r="O121" i="20" s="1"/>
  <c r="N121" i="20"/>
  <c r="R121" i="20"/>
  <c r="S121" i="20"/>
  <c r="J122" i="20"/>
  <c r="K122" i="20"/>
  <c r="N122" i="20"/>
  <c r="R122" i="20" s="1"/>
  <c r="O122" i="20"/>
  <c r="S122" i="20" s="1"/>
  <c r="J124" i="20"/>
  <c r="N124" i="20" s="1"/>
  <c r="R124" i="20" s="1"/>
  <c r="K124" i="20"/>
  <c r="O124" i="20" s="1"/>
  <c r="S124" i="20" s="1"/>
  <c r="J143" i="20"/>
  <c r="N143" i="20" s="1"/>
  <c r="R143" i="20" s="1"/>
  <c r="K143" i="20"/>
  <c r="O143" i="20"/>
  <c r="S143" i="20" s="1"/>
  <c r="G144" i="20"/>
  <c r="J144" i="20"/>
  <c r="N144" i="20" s="1"/>
  <c r="K144" i="20"/>
  <c r="O144" i="20"/>
  <c r="S144" i="20" s="1"/>
  <c r="R144" i="20"/>
  <c r="J145" i="20"/>
  <c r="K145" i="20"/>
  <c r="O145" i="20" s="1"/>
  <c r="S145" i="20" s="1"/>
  <c r="N145" i="20"/>
  <c r="R145" i="20" s="1"/>
  <c r="J146" i="20"/>
  <c r="N146" i="20" s="1"/>
  <c r="R146" i="20" s="1"/>
  <c r="K146" i="20"/>
  <c r="O146" i="20" s="1"/>
  <c r="S146" i="20" s="1"/>
  <c r="J147" i="20"/>
  <c r="K147" i="20"/>
  <c r="O147" i="20"/>
  <c r="S147" i="20"/>
  <c r="J152" i="20"/>
  <c r="N152" i="20"/>
  <c r="R152" i="20"/>
  <c r="N153" i="20"/>
  <c r="R153" i="20" s="1"/>
  <c r="N154" i="20"/>
  <c r="R154" i="20" s="1"/>
  <c r="J159" i="20"/>
  <c r="N159" i="20" s="1"/>
  <c r="R159" i="20"/>
  <c r="J164" i="20"/>
  <c r="N164" i="20" s="1"/>
  <c r="R164" i="20" s="1"/>
  <c r="J169" i="20"/>
  <c r="N169" i="20"/>
  <c r="R169" i="20" s="1"/>
  <c r="J170" i="20"/>
  <c r="N170" i="20"/>
  <c r="R170" i="20"/>
  <c r="J175" i="20"/>
  <c r="N175" i="20" s="1"/>
  <c r="R175" i="20" s="1"/>
  <c r="J176" i="20"/>
  <c r="N176" i="20"/>
  <c r="R176" i="20" s="1"/>
  <c r="J181" i="20"/>
  <c r="K181" i="20"/>
  <c r="O181" i="20" s="1"/>
  <c r="N181" i="20"/>
  <c r="R181" i="20"/>
  <c r="S181" i="20"/>
  <c r="J187" i="20"/>
  <c r="K187" i="20"/>
  <c r="N187" i="20"/>
  <c r="R187" i="20" s="1"/>
  <c r="O187" i="20"/>
  <c r="S187" i="20" s="1"/>
  <c r="J188" i="20"/>
  <c r="N188" i="20" s="1"/>
  <c r="R188" i="20" s="1"/>
  <c r="K188" i="20"/>
  <c r="O188" i="20" s="1"/>
  <c r="S188" i="20" s="1"/>
  <c r="J194" i="20"/>
  <c r="N194" i="20" s="1"/>
  <c r="R194" i="20" s="1"/>
  <c r="K194" i="20"/>
  <c r="O194" i="20"/>
  <c r="S194" i="20" s="1"/>
  <c r="J195" i="20"/>
  <c r="K195" i="20"/>
  <c r="O195" i="20" s="1"/>
  <c r="N195" i="20"/>
  <c r="R195" i="20"/>
  <c r="S195" i="20"/>
  <c r="J196" i="20"/>
  <c r="K196" i="20"/>
  <c r="N196" i="20"/>
  <c r="R196" i="20" s="1"/>
  <c r="O196" i="20"/>
  <c r="S196" i="20" s="1"/>
  <c r="J197" i="20"/>
  <c r="N197" i="20" s="1"/>
  <c r="R197" i="20" s="1"/>
  <c r="K197" i="20"/>
  <c r="O197" i="20" s="1"/>
  <c r="S197" i="20" s="1"/>
  <c r="J198" i="20"/>
  <c r="N198" i="20" s="1"/>
  <c r="R198" i="20" s="1"/>
  <c r="K198" i="20"/>
  <c r="O198" i="20"/>
  <c r="S198" i="20" s="1"/>
  <c r="J199" i="20"/>
  <c r="K199" i="20"/>
  <c r="O199" i="20" s="1"/>
  <c r="N199" i="20"/>
  <c r="R199" i="20"/>
  <c r="S199" i="20"/>
  <c r="J200" i="20"/>
  <c r="K200" i="20"/>
  <c r="N200" i="20"/>
  <c r="R200" i="20" s="1"/>
  <c r="O200" i="20"/>
  <c r="S200" i="20" s="1"/>
  <c r="J205" i="20"/>
  <c r="N205" i="20" s="1"/>
  <c r="R205" i="20" s="1"/>
  <c r="K205" i="20"/>
  <c r="O205" i="20" s="1"/>
  <c r="S205" i="20" s="1"/>
  <c r="J206" i="20"/>
  <c r="N206" i="20" s="1"/>
  <c r="R206" i="20" s="1"/>
  <c r="K206" i="20"/>
  <c r="O206" i="20"/>
  <c r="S206" i="20" s="1"/>
  <c r="J207" i="20"/>
  <c r="K207" i="20"/>
  <c r="O207" i="20" s="1"/>
  <c r="N207" i="20"/>
  <c r="R207" i="20"/>
  <c r="S207" i="20"/>
  <c r="J218" i="20"/>
  <c r="K218" i="20"/>
  <c r="N218" i="20"/>
  <c r="R218" i="20" s="1"/>
  <c r="O218" i="20"/>
  <c r="S218" i="20" s="1"/>
  <c r="J219" i="20"/>
  <c r="N219" i="20" s="1"/>
  <c r="R219" i="20" s="1"/>
  <c r="K219" i="20"/>
  <c r="O219" i="20" s="1"/>
  <c r="S219" i="20" s="1"/>
  <c r="J220" i="20"/>
  <c r="N220" i="20" s="1"/>
  <c r="R220" i="20" s="1"/>
  <c r="K220" i="20"/>
  <c r="O220" i="20"/>
  <c r="S220" i="20" s="1"/>
  <c r="J225" i="20"/>
  <c r="K225" i="20"/>
  <c r="O225" i="20" s="1"/>
  <c r="N225" i="20"/>
  <c r="R225" i="20"/>
  <c r="S225" i="20"/>
  <c r="J235" i="20"/>
  <c r="K235" i="20"/>
  <c r="N235" i="20"/>
  <c r="R235" i="20" s="1"/>
  <c r="O235" i="20"/>
  <c r="S235" i="20" s="1"/>
  <c r="K236" i="20"/>
  <c r="O236" i="20"/>
  <c r="S236" i="20" s="1"/>
  <c r="K241" i="20"/>
  <c r="O241" i="20"/>
  <c r="S241" i="20"/>
  <c r="K242" i="20"/>
  <c r="O242" i="20" s="1"/>
  <c r="S242" i="20" s="1"/>
  <c r="J249" i="20"/>
  <c r="N249" i="20" s="1"/>
  <c r="R249" i="20" s="1"/>
  <c r="K249" i="20"/>
  <c r="O249" i="20" s="1"/>
  <c r="S249" i="20" s="1"/>
  <c r="J250" i="20"/>
  <c r="K250" i="20"/>
  <c r="N250" i="20"/>
  <c r="R250" i="20" s="1"/>
  <c r="O250" i="20"/>
  <c r="S250" i="20"/>
  <c r="J251" i="20"/>
  <c r="N251" i="20" s="1"/>
  <c r="K251" i="20"/>
  <c r="O251" i="20"/>
  <c r="S251" i="20" s="1"/>
  <c r="R251" i="20"/>
  <c r="J252" i="20"/>
  <c r="K252" i="20"/>
  <c r="O252" i="20" s="1"/>
  <c r="S252" i="20" s="1"/>
  <c r="N252" i="20"/>
  <c r="R252" i="20" s="1"/>
  <c r="J253" i="20"/>
  <c r="N253" i="20" s="1"/>
  <c r="R253" i="20" s="1"/>
  <c r="K253" i="20"/>
  <c r="O253" i="20" s="1"/>
  <c r="S253" i="20" s="1"/>
  <c r="J254" i="20"/>
  <c r="K254" i="20"/>
  <c r="N254" i="20"/>
  <c r="R254" i="20" s="1"/>
  <c r="O254" i="20"/>
  <c r="S254" i="20"/>
  <c r="J259" i="20"/>
  <c r="N259" i="20" s="1"/>
  <c r="K259" i="20"/>
  <c r="O259" i="20"/>
  <c r="S259" i="20" s="1"/>
  <c r="R259" i="20"/>
  <c r="J260" i="20"/>
  <c r="K260" i="20"/>
  <c r="O260" i="20" s="1"/>
  <c r="S260" i="20" s="1"/>
  <c r="N260" i="20"/>
  <c r="R260" i="20" s="1"/>
  <c r="J275" i="20"/>
  <c r="N275" i="20" s="1"/>
  <c r="R275" i="20" s="1"/>
  <c r="K275" i="20"/>
  <c r="O275" i="20" s="1"/>
  <c r="S275" i="20" s="1"/>
  <c r="J283" i="20"/>
  <c r="K283" i="20"/>
  <c r="N283" i="20"/>
  <c r="R283" i="20" s="1"/>
  <c r="O283" i="20"/>
  <c r="S283" i="20"/>
  <c r="J284" i="20"/>
  <c r="N284" i="20" s="1"/>
  <c r="K284" i="20"/>
  <c r="O284" i="20"/>
  <c r="S284" i="20" s="1"/>
  <c r="R284" i="20"/>
  <c r="J285" i="20"/>
  <c r="K285" i="20"/>
  <c r="O285" i="20" s="1"/>
  <c r="S285" i="20" s="1"/>
  <c r="N285" i="20"/>
  <c r="R285" i="20" s="1"/>
  <c r="J286" i="20"/>
  <c r="N286" i="20" s="1"/>
  <c r="R286" i="20" s="1"/>
  <c r="K286" i="20"/>
  <c r="O286" i="20" s="1"/>
  <c r="S286" i="20" s="1"/>
  <c r="J287" i="20"/>
  <c r="K287" i="20"/>
  <c r="N287" i="20"/>
  <c r="R287" i="20" s="1"/>
  <c r="O287" i="20"/>
  <c r="S287" i="20"/>
  <c r="J292" i="20"/>
  <c r="N292" i="20" s="1"/>
  <c r="K292" i="20"/>
  <c r="O292" i="20"/>
  <c r="S292" i="20" s="1"/>
  <c r="R292" i="20"/>
  <c r="J293" i="20"/>
  <c r="K293" i="20"/>
  <c r="O293" i="20" s="1"/>
  <c r="S293" i="20" s="1"/>
  <c r="N293" i="20"/>
  <c r="R293" i="20" s="1"/>
  <c r="J294" i="20"/>
  <c r="N294" i="20" s="1"/>
  <c r="R294" i="20" s="1"/>
  <c r="K294" i="20"/>
  <c r="O294" i="20" s="1"/>
  <c r="S294" i="20" s="1"/>
  <c r="J295" i="20"/>
  <c r="K295" i="20"/>
  <c r="N295" i="20"/>
  <c r="R295" i="20" s="1"/>
  <c r="O295" i="20"/>
  <c r="S295" i="20"/>
  <c r="J301" i="20"/>
  <c r="N301" i="20" s="1"/>
  <c r="K301" i="20"/>
  <c r="O301" i="20"/>
  <c r="S301" i="20" s="1"/>
  <c r="R301" i="20"/>
  <c r="J302" i="20"/>
  <c r="K302" i="20"/>
  <c r="O302" i="20" s="1"/>
  <c r="S302" i="20" s="1"/>
  <c r="N302" i="20"/>
  <c r="R302" i="20" s="1"/>
  <c r="J303" i="20"/>
  <c r="N303" i="20" s="1"/>
  <c r="R303" i="20" s="1"/>
  <c r="K303" i="20"/>
  <c r="O303" i="20" s="1"/>
  <c r="S303" i="20" s="1"/>
  <c r="J304" i="20"/>
  <c r="K304" i="20"/>
  <c r="N304" i="20"/>
  <c r="R304" i="20" s="1"/>
  <c r="O304" i="20"/>
  <c r="S304" i="20"/>
  <c r="J314" i="20"/>
  <c r="N314" i="20" s="1"/>
  <c r="K314" i="20"/>
  <c r="O314" i="20"/>
  <c r="S314" i="20" s="1"/>
  <c r="R314" i="20"/>
  <c r="J315" i="20"/>
  <c r="K315" i="20"/>
  <c r="O315" i="20" s="1"/>
  <c r="S315" i="20" s="1"/>
  <c r="N315" i="20"/>
  <c r="R315" i="20" s="1"/>
  <c r="J316" i="20"/>
  <c r="N316" i="20" s="1"/>
  <c r="R316" i="20" s="1"/>
  <c r="K316" i="20"/>
  <c r="O316" i="20" s="1"/>
  <c r="S316" i="20" s="1"/>
  <c r="J317" i="20"/>
  <c r="N317" i="20"/>
  <c r="R317" i="20" s="1"/>
  <c r="K318" i="20"/>
  <c r="O318" i="20" s="1"/>
  <c r="S318" i="20"/>
  <c r="J323" i="20"/>
  <c r="N323" i="20" s="1"/>
  <c r="K323" i="20"/>
  <c r="O323" i="20"/>
  <c r="S323" i="20" s="1"/>
  <c r="R323" i="20"/>
  <c r="J324" i="20"/>
  <c r="K324" i="20"/>
  <c r="O324" i="20"/>
  <c r="S324" i="20"/>
  <c r="J325" i="20"/>
  <c r="K325" i="20"/>
  <c r="O325" i="20" s="1"/>
  <c r="S325" i="20" s="1"/>
  <c r="N325" i="20"/>
  <c r="R325" i="20" s="1"/>
  <c r="J330" i="20"/>
  <c r="N330" i="20" s="1"/>
  <c r="R330" i="20" s="1"/>
  <c r="K330" i="20"/>
  <c r="O330" i="20" s="1"/>
  <c r="S330" i="20" s="1"/>
  <c r="J331" i="20"/>
  <c r="K331" i="20"/>
  <c r="N331" i="20"/>
  <c r="R331" i="20" s="1"/>
  <c r="O331" i="20"/>
  <c r="S331" i="20"/>
  <c r="J338" i="20"/>
  <c r="N338" i="20" s="1"/>
  <c r="K338" i="20"/>
  <c r="O338" i="20"/>
  <c r="S338" i="20" s="1"/>
  <c r="R338" i="20"/>
  <c r="J353" i="20"/>
  <c r="K353" i="20"/>
  <c r="O353" i="20" s="1"/>
  <c r="S353" i="20" s="1"/>
  <c r="N353" i="20"/>
  <c r="R353" i="20" s="1"/>
  <c r="J354" i="20"/>
  <c r="N354" i="20" s="1"/>
  <c r="R354" i="20" s="1"/>
  <c r="K354" i="20"/>
  <c r="O354" i="20" s="1"/>
  <c r="S354" i="20" s="1"/>
  <c r="J355" i="20"/>
  <c r="K355" i="20"/>
  <c r="N355" i="20"/>
  <c r="R355" i="20" s="1"/>
  <c r="O355" i="20"/>
  <c r="S355" i="20"/>
  <c r="J356" i="20"/>
  <c r="N356" i="20" s="1"/>
  <c r="K356" i="20"/>
  <c r="O356" i="20"/>
  <c r="S356" i="20" s="1"/>
  <c r="R356" i="20"/>
  <c r="J361" i="20"/>
  <c r="K361" i="20"/>
  <c r="O361" i="20" s="1"/>
  <c r="S361" i="20" s="1"/>
  <c r="N361" i="20"/>
  <c r="R361" i="20" s="1"/>
  <c r="J362" i="20"/>
  <c r="N362" i="20" s="1"/>
  <c r="R362" i="20" s="1"/>
  <c r="K362" i="20"/>
  <c r="O362" i="20" s="1"/>
  <c r="S362" i="20" s="1"/>
  <c r="J363" i="20"/>
  <c r="K363" i="20"/>
  <c r="N363" i="20"/>
  <c r="R363" i="20" s="1"/>
  <c r="O363" i="20"/>
  <c r="S363" i="20"/>
  <c r="J364" i="20"/>
  <c r="N364" i="20" s="1"/>
  <c r="K364" i="20"/>
  <c r="O364" i="20"/>
  <c r="S364" i="20" s="1"/>
  <c r="R364" i="20"/>
  <c r="J373" i="20"/>
  <c r="K373" i="20"/>
  <c r="O373" i="20" s="1"/>
  <c r="S373" i="20" s="1"/>
  <c r="N373" i="20"/>
  <c r="R373" i="20" s="1"/>
  <c r="J374" i="20"/>
  <c r="N374" i="20" s="1"/>
  <c r="R374" i="20" s="1"/>
  <c r="K374" i="20"/>
  <c r="O374" i="20" s="1"/>
  <c r="S374" i="20" s="1"/>
  <c r="J375" i="20"/>
  <c r="K375" i="20"/>
  <c r="N375" i="20"/>
  <c r="R375" i="20" s="1"/>
  <c r="O375" i="20"/>
  <c r="S375" i="20"/>
  <c r="J376" i="20"/>
  <c r="N376" i="20" s="1"/>
  <c r="K376" i="20"/>
  <c r="O376" i="20"/>
  <c r="S376" i="20" s="1"/>
  <c r="R376" i="20"/>
  <c r="J377" i="20"/>
  <c r="K377" i="20"/>
  <c r="O377" i="20" s="1"/>
  <c r="S377" i="20" s="1"/>
  <c r="N377" i="20"/>
  <c r="R377" i="20" s="1"/>
  <c r="J382" i="20"/>
  <c r="N382" i="20" s="1"/>
  <c r="R382" i="20" s="1"/>
  <c r="K382" i="20"/>
  <c r="O382" i="20" s="1"/>
  <c r="S382" i="20" s="1"/>
  <c r="J383" i="20"/>
  <c r="K383" i="20"/>
  <c r="N383" i="20"/>
  <c r="R383" i="20" s="1"/>
  <c r="O383" i="20"/>
  <c r="S383" i="20"/>
  <c r="J384" i="20"/>
  <c r="N384" i="20" s="1"/>
  <c r="K384" i="20"/>
  <c r="O384" i="20"/>
  <c r="S384" i="20" s="1"/>
  <c r="R384" i="20"/>
  <c r="J389" i="20"/>
  <c r="K389" i="20"/>
  <c r="O389" i="20" s="1"/>
  <c r="S389" i="20" s="1"/>
  <c r="N389" i="20"/>
  <c r="R389" i="20" s="1"/>
  <c r="J390" i="20"/>
  <c r="N390" i="20" s="1"/>
  <c r="R390" i="20" s="1"/>
  <c r="K390" i="20"/>
  <c r="O390" i="20" s="1"/>
  <c r="S390" i="20" s="1"/>
  <c r="J391" i="20"/>
  <c r="K391" i="20"/>
  <c r="N391" i="20"/>
  <c r="R391" i="20" s="1"/>
  <c r="O391" i="20"/>
  <c r="S391" i="20"/>
  <c r="J410" i="20"/>
  <c r="N410" i="20" s="1"/>
  <c r="K410" i="20"/>
  <c r="O410" i="20"/>
  <c r="S410" i="20" s="1"/>
  <c r="R410" i="20"/>
  <c r="J439" i="20"/>
  <c r="K439" i="20"/>
  <c r="O439" i="20" s="1"/>
  <c r="S439" i="20" s="1"/>
  <c r="N439" i="20"/>
  <c r="R439" i="20" s="1"/>
  <c r="J440" i="20"/>
  <c r="N440" i="20" s="1"/>
  <c r="R440" i="20" s="1"/>
  <c r="K440" i="20"/>
  <c r="O440" i="20" s="1"/>
  <c r="S440" i="20" s="1"/>
  <c r="J441" i="20"/>
  <c r="K441" i="20"/>
  <c r="N441" i="20"/>
  <c r="R441" i="20" s="1"/>
  <c r="O441" i="20"/>
  <c r="S441" i="20"/>
  <c r="J442" i="20"/>
  <c r="N442" i="20" s="1"/>
  <c r="K442" i="20"/>
  <c r="O442" i="20"/>
  <c r="S442" i="20" s="1"/>
  <c r="R442" i="20"/>
  <c r="J448" i="20"/>
  <c r="K448" i="20"/>
  <c r="O448" i="20" s="1"/>
  <c r="S448" i="20" s="1"/>
  <c r="N448" i="20"/>
  <c r="R448" i="20" s="1"/>
  <c r="J449" i="20"/>
  <c r="N449" i="20" s="1"/>
  <c r="R449" i="20" s="1"/>
  <c r="K449" i="20"/>
  <c r="O449" i="20" s="1"/>
  <c r="S449" i="20" s="1"/>
  <c r="J450" i="20"/>
  <c r="K450" i="20"/>
  <c r="N450" i="20"/>
  <c r="R450" i="20" s="1"/>
  <c r="O450" i="20"/>
  <c r="S450" i="20"/>
  <c r="K451" i="20"/>
  <c r="O451" i="20" s="1"/>
  <c r="S451" i="20" s="1"/>
  <c r="K452" i="20"/>
  <c r="O452" i="20"/>
  <c r="S452" i="20" s="1"/>
  <c r="G460" i="20"/>
  <c r="J460" i="20"/>
  <c r="N460" i="20" s="1"/>
  <c r="R460" i="20" s="1"/>
  <c r="K460" i="20"/>
  <c r="O460" i="20" s="1"/>
  <c r="S460" i="20" s="1"/>
  <c r="J461" i="20"/>
  <c r="N461" i="20" s="1"/>
  <c r="R461" i="20" s="1"/>
  <c r="K461" i="20"/>
  <c r="O461" i="20"/>
  <c r="S461" i="20" s="1"/>
  <c r="J462" i="20"/>
  <c r="K462" i="20"/>
  <c r="O462" i="20" s="1"/>
  <c r="N462" i="20"/>
  <c r="R462" i="20"/>
  <c r="S462" i="20"/>
  <c r="J472" i="20"/>
  <c r="K472" i="20"/>
  <c r="N472" i="20"/>
  <c r="R472" i="20" s="1"/>
  <c r="O472" i="20"/>
  <c r="S472" i="20" s="1"/>
  <c r="J473" i="20"/>
  <c r="N473" i="20" s="1"/>
  <c r="R473" i="20" s="1"/>
  <c r="K473" i="20"/>
  <c r="O473" i="20" s="1"/>
  <c r="S473" i="20" s="1"/>
  <c r="J484" i="20"/>
  <c r="N484" i="20" s="1"/>
  <c r="R484" i="20" s="1"/>
  <c r="K484" i="20"/>
  <c r="O484" i="20"/>
  <c r="S484" i="20" s="1"/>
  <c r="A5016" i="5" l="1"/>
  <c r="P5016" i="5"/>
  <c r="A4995" i="5"/>
  <c r="Q4995" i="5"/>
  <c r="G4996" i="5"/>
  <c r="P4961" i="5"/>
  <c r="A5005" i="5"/>
  <c r="Q5005" i="5"/>
  <c r="O4983" i="5"/>
  <c r="U5017" i="5"/>
  <c r="S5005" i="5"/>
  <c r="R4995" i="5"/>
  <c r="U4983" i="5"/>
  <c r="V4973" i="5"/>
  <c r="U4972" i="5"/>
  <c r="A4972" i="5"/>
  <c r="R4972" i="5"/>
  <c r="G4962" i="5"/>
  <c r="A4951" i="5"/>
  <c r="Q4951" i="5"/>
  <c r="G4952" i="5"/>
  <c r="A4939" i="5"/>
  <c r="Q4939" i="5"/>
  <c r="S4939" i="5"/>
  <c r="G4940" i="5"/>
  <c r="V4918" i="5"/>
  <c r="U4917" i="5"/>
  <c r="A4907" i="5"/>
  <c r="S4907" i="5"/>
  <c r="Q4907" i="5"/>
  <c r="G4908" i="5"/>
  <c r="K4905" i="5"/>
  <c r="A4883" i="5"/>
  <c r="S4883" i="5"/>
  <c r="G4884" i="5"/>
  <c r="Q4883" i="5"/>
  <c r="J4738" i="5"/>
  <c r="V4728" i="5"/>
  <c r="U4727" i="5"/>
  <c r="O4693" i="5"/>
  <c r="O4659" i="5"/>
  <c r="A4615" i="5"/>
  <c r="S4615" i="5"/>
  <c r="Q4615" i="5"/>
  <c r="G4616" i="5"/>
  <c r="R4615" i="5"/>
  <c r="O4581" i="5"/>
  <c r="A5007" i="5"/>
  <c r="Q5007" i="5"/>
  <c r="G5008" i="5"/>
  <c r="A4861" i="5"/>
  <c r="Q4861" i="5"/>
  <c r="G4862" i="5"/>
  <c r="S4861" i="5"/>
  <c r="U4827" i="5"/>
  <c r="V4828" i="5"/>
  <c r="A4817" i="5"/>
  <c r="Q4817" i="5"/>
  <c r="G4818" i="5"/>
  <c r="S4817" i="5"/>
  <c r="U4783" i="5"/>
  <c r="V4784" i="5"/>
  <c r="A4773" i="5"/>
  <c r="Q4773" i="5"/>
  <c r="G4774" i="5"/>
  <c r="S4773" i="5"/>
  <c r="U4739" i="5"/>
  <c r="V4740" i="5"/>
  <c r="A4727" i="5"/>
  <c r="S4727" i="5"/>
  <c r="G4728" i="5"/>
  <c r="Q4727" i="5"/>
  <c r="A4717" i="5"/>
  <c r="S4717" i="5"/>
  <c r="Q4717" i="5"/>
  <c r="G4718" i="5"/>
  <c r="R4717" i="5"/>
  <c r="A4683" i="5"/>
  <c r="S4683" i="5"/>
  <c r="Q4683" i="5"/>
  <c r="G4684" i="5"/>
  <c r="R4683" i="5"/>
  <c r="A4649" i="5"/>
  <c r="S4649" i="5"/>
  <c r="Q4649" i="5"/>
  <c r="G4650" i="5"/>
  <c r="R4649" i="5"/>
  <c r="V4626" i="5"/>
  <c r="U4625" i="5"/>
  <c r="V4625" i="5"/>
  <c r="A4625" i="5"/>
  <c r="S4625" i="5"/>
  <c r="G4626" i="5"/>
  <c r="Q4625" i="5"/>
  <c r="R4625" i="5"/>
  <c r="A4571" i="5"/>
  <c r="S4571" i="5"/>
  <c r="Q4571" i="5"/>
  <c r="G4572" i="5"/>
  <c r="R4571" i="5"/>
  <c r="A4961" i="5"/>
  <c r="Q4961" i="5"/>
  <c r="A4917" i="5"/>
  <c r="S4917" i="5"/>
  <c r="G4918" i="5"/>
  <c r="Q4917" i="5"/>
  <c r="I5016" i="5"/>
  <c r="O5017" i="5"/>
  <c r="R5016" i="5"/>
  <c r="P4917" i="5"/>
  <c r="M4905" i="5"/>
  <c r="I4905" i="5"/>
  <c r="A4895" i="5"/>
  <c r="Q4895" i="5"/>
  <c r="G4896" i="5"/>
  <c r="S4895" i="5"/>
  <c r="A4871" i="5"/>
  <c r="S4871" i="5"/>
  <c r="Q4871" i="5"/>
  <c r="V4850" i="5"/>
  <c r="U4849" i="5"/>
  <c r="A4839" i="5"/>
  <c r="S4839" i="5"/>
  <c r="Q4839" i="5"/>
  <c r="G4840" i="5"/>
  <c r="A4827" i="5"/>
  <c r="Q4827" i="5"/>
  <c r="S4827" i="5"/>
  <c r="G4828" i="5"/>
  <c r="V4806" i="5"/>
  <c r="U4805" i="5"/>
  <c r="A4795" i="5"/>
  <c r="S4795" i="5"/>
  <c r="Q4795" i="5"/>
  <c r="G4796" i="5"/>
  <c r="A4783" i="5"/>
  <c r="Q4783" i="5"/>
  <c r="S4783" i="5"/>
  <c r="G4784" i="5"/>
  <c r="V4762" i="5"/>
  <c r="U4761" i="5"/>
  <c r="A4751" i="5"/>
  <c r="S4751" i="5"/>
  <c r="Q4751" i="5"/>
  <c r="G4752" i="5"/>
  <c r="L4738" i="5"/>
  <c r="A4739" i="5"/>
  <c r="Q4739" i="5"/>
  <c r="S4739" i="5"/>
  <c r="G4740" i="5"/>
  <c r="P4727" i="5"/>
  <c r="O4704" i="5"/>
  <c r="V4694" i="5"/>
  <c r="U4693" i="5"/>
  <c r="V4693" i="5"/>
  <c r="A4693" i="5"/>
  <c r="S4693" i="5"/>
  <c r="G4694" i="5"/>
  <c r="Q4693" i="5"/>
  <c r="R4693" i="5"/>
  <c r="O4670" i="5"/>
  <c r="V4660" i="5"/>
  <c r="U4659" i="5"/>
  <c r="V4659" i="5"/>
  <c r="A4659" i="5"/>
  <c r="S4659" i="5"/>
  <c r="G4660" i="5"/>
  <c r="Q4659" i="5"/>
  <c r="R4659" i="5"/>
  <c r="P4625" i="5"/>
  <c r="O4603" i="5"/>
  <c r="O4592" i="5"/>
  <c r="V4582" i="5"/>
  <c r="U4581" i="5"/>
  <c r="V4581" i="5"/>
  <c r="A4581" i="5"/>
  <c r="S4581" i="5"/>
  <c r="G4582" i="5"/>
  <c r="Q4581" i="5"/>
  <c r="R4581" i="5"/>
  <c r="A5006" i="5"/>
  <c r="R5006" i="5"/>
  <c r="V16" i="20"/>
  <c r="AE10" i="4"/>
  <c r="AE8" i="4" s="1"/>
  <c r="O20" i="20"/>
  <c r="S20" i="20" s="1"/>
  <c r="O19" i="20"/>
  <c r="S19" i="20" s="1"/>
  <c r="R8" i="4"/>
  <c r="V5017" i="5"/>
  <c r="A5017" i="5"/>
  <c r="S5017" i="5"/>
  <c r="G5018" i="5"/>
  <c r="Q5016" i="5"/>
  <c r="S5007" i="5"/>
  <c r="S5006" i="5"/>
  <c r="S4995" i="5"/>
  <c r="V4983" i="5"/>
  <c r="A4983" i="5"/>
  <c r="S4983" i="5"/>
  <c r="G4984" i="5"/>
  <c r="G4973" i="5"/>
  <c r="Q4972" i="5"/>
  <c r="S4961" i="5"/>
  <c r="R4951" i="5"/>
  <c r="U4939" i="5"/>
  <c r="V4940" i="5"/>
  <c r="O4939" i="5"/>
  <c r="A4929" i="5"/>
  <c r="Q4929" i="5"/>
  <c r="G4930" i="5"/>
  <c r="S4929" i="5"/>
  <c r="V4917" i="5"/>
  <c r="O4917" i="5"/>
  <c r="R4907" i="5"/>
  <c r="A4905" i="5"/>
  <c r="S4905" i="5"/>
  <c r="Q4905" i="5"/>
  <c r="V4884" i="5"/>
  <c r="U4883" i="5"/>
  <c r="A4873" i="5"/>
  <c r="S4873" i="5"/>
  <c r="Q4873" i="5"/>
  <c r="G4874" i="5"/>
  <c r="R4871" i="5"/>
  <c r="A4849" i="5"/>
  <c r="S4849" i="5"/>
  <c r="G4850" i="5"/>
  <c r="Q4849" i="5"/>
  <c r="P4827" i="5"/>
  <c r="A4805" i="5"/>
  <c r="S4805" i="5"/>
  <c r="G4806" i="5"/>
  <c r="Q4805" i="5"/>
  <c r="A4761" i="5"/>
  <c r="S4761" i="5"/>
  <c r="G4762" i="5"/>
  <c r="Q4761" i="5"/>
  <c r="O4727" i="5"/>
  <c r="U4715" i="5"/>
  <c r="V4715" i="5"/>
  <c r="U4681" i="5"/>
  <c r="V4681" i="5"/>
  <c r="M4569" i="5"/>
  <c r="I4569" i="5"/>
  <c r="V4569" i="5"/>
  <c r="V4547" i="5"/>
  <c r="R4547" i="5"/>
  <c r="V4513" i="5"/>
  <c r="R4513" i="5"/>
  <c r="O4490" i="5"/>
  <c r="P4489" i="5"/>
  <c r="R4479" i="5"/>
  <c r="P4455" i="5"/>
  <c r="R4445" i="5"/>
  <c r="O4422" i="5"/>
  <c r="P4421" i="5"/>
  <c r="R4411" i="5"/>
  <c r="R4379" i="5"/>
  <c r="S4378" i="5"/>
  <c r="V4366" i="5"/>
  <c r="A4366" i="5"/>
  <c r="S4366" i="5"/>
  <c r="G4367" i="5"/>
  <c r="A4358" i="5"/>
  <c r="Q4358" i="5"/>
  <c r="G4359" i="5"/>
  <c r="A4357" i="5"/>
  <c r="R4357" i="5"/>
  <c r="A4356" i="5"/>
  <c r="S4356" i="5"/>
  <c r="V4354" i="5"/>
  <c r="S4344" i="5"/>
  <c r="V4332" i="5"/>
  <c r="A4332" i="5"/>
  <c r="S4332" i="5"/>
  <c r="G4333" i="5"/>
  <c r="A4324" i="5"/>
  <c r="Q4324" i="5"/>
  <c r="G4325" i="5"/>
  <c r="A4323" i="5"/>
  <c r="R4323" i="5"/>
  <c r="A4322" i="5"/>
  <c r="S4322" i="5"/>
  <c r="V4320" i="5"/>
  <c r="S4310" i="5"/>
  <c r="V4298" i="5"/>
  <c r="A4298" i="5"/>
  <c r="S4298" i="5"/>
  <c r="G4299" i="5"/>
  <c r="A4290" i="5"/>
  <c r="Q4290" i="5"/>
  <c r="G4291" i="5"/>
  <c r="A4289" i="5"/>
  <c r="R4289" i="5"/>
  <c r="A4288" i="5"/>
  <c r="S4288" i="5"/>
  <c r="S4276" i="5"/>
  <c r="J4275" i="5"/>
  <c r="A4252" i="5"/>
  <c r="S4252" i="5"/>
  <c r="Q4252" i="5"/>
  <c r="U4184" i="5"/>
  <c r="V4185" i="5"/>
  <c r="A4174" i="5"/>
  <c r="Q4174" i="5"/>
  <c r="G4175" i="5"/>
  <c r="S4174" i="5"/>
  <c r="A4162" i="5"/>
  <c r="S4162" i="5"/>
  <c r="G4163" i="5"/>
  <c r="Q4162" i="5"/>
  <c r="A4128" i="5"/>
  <c r="S4128" i="5"/>
  <c r="Q4128" i="5"/>
  <c r="G4129" i="5"/>
  <c r="O4116" i="5"/>
  <c r="A4104" i="5"/>
  <c r="Q4104" i="5"/>
  <c r="S4104" i="5"/>
  <c r="U4082" i="5"/>
  <c r="V4083" i="5"/>
  <c r="A4070" i="5"/>
  <c r="S4070" i="5"/>
  <c r="G4071" i="5"/>
  <c r="Q4070" i="5"/>
  <c r="U4048" i="5"/>
  <c r="V4049" i="5"/>
  <c r="A4036" i="5"/>
  <c r="S4036" i="5"/>
  <c r="G4037" i="5"/>
  <c r="Q4036" i="5"/>
  <c r="U4014" i="5"/>
  <c r="V4015" i="5"/>
  <c r="A4004" i="5"/>
  <c r="Q4004" i="5"/>
  <c r="G4005" i="5"/>
  <c r="S4004" i="5"/>
  <c r="L3991" i="5"/>
  <c r="A3992" i="5"/>
  <c r="S3992" i="5"/>
  <c r="G3993" i="5"/>
  <c r="Q3992" i="5"/>
  <c r="A3980" i="5"/>
  <c r="Q3980" i="5"/>
  <c r="G3981" i="5"/>
  <c r="R3980" i="5"/>
  <c r="S3980" i="5"/>
  <c r="O3946" i="5"/>
  <c r="L4636" i="5"/>
  <c r="AG8" i="4"/>
  <c r="Q8" i="4"/>
  <c r="R4928" i="5"/>
  <c r="L4905" i="5"/>
  <c r="R4894" i="5"/>
  <c r="R4860" i="5"/>
  <c r="R4816" i="5"/>
  <c r="R4772" i="5"/>
  <c r="K4738" i="5"/>
  <c r="P4738" i="5"/>
  <c r="L4715" i="5"/>
  <c r="Q4715" i="5"/>
  <c r="S4705" i="5"/>
  <c r="R4704" i="5"/>
  <c r="Q4681" i="5"/>
  <c r="S4671" i="5"/>
  <c r="R4670" i="5"/>
  <c r="V4638" i="5"/>
  <c r="G4638" i="5"/>
  <c r="S4637" i="5"/>
  <c r="K4636" i="5"/>
  <c r="P4636" i="5"/>
  <c r="V4604" i="5"/>
  <c r="G4604" i="5"/>
  <c r="S4603" i="5"/>
  <c r="S4593" i="5"/>
  <c r="R4592" i="5"/>
  <c r="L4569" i="5"/>
  <c r="Q4569" i="5"/>
  <c r="S4559" i="5"/>
  <c r="R4558" i="5"/>
  <c r="U4547" i="5"/>
  <c r="Q4547" i="5"/>
  <c r="M4546" i="5"/>
  <c r="I4546" i="5"/>
  <c r="V4536" i="5"/>
  <c r="G4536" i="5"/>
  <c r="S4535" i="5"/>
  <c r="S4525" i="5"/>
  <c r="R4524" i="5"/>
  <c r="U4513" i="5"/>
  <c r="Q4513" i="5"/>
  <c r="V4502" i="5"/>
  <c r="G4502" i="5"/>
  <c r="S4501" i="5"/>
  <c r="S4491" i="5"/>
  <c r="R4490" i="5"/>
  <c r="J4489" i="5"/>
  <c r="S4489" i="5"/>
  <c r="G4480" i="5"/>
  <c r="Q4479" i="5"/>
  <c r="V4468" i="5"/>
  <c r="G4468" i="5"/>
  <c r="S4467" i="5"/>
  <c r="S4457" i="5"/>
  <c r="R4456" i="5"/>
  <c r="S4455" i="5"/>
  <c r="G4446" i="5"/>
  <c r="Q4445" i="5"/>
  <c r="V4434" i="5"/>
  <c r="G4434" i="5"/>
  <c r="S4433" i="5"/>
  <c r="S4423" i="5"/>
  <c r="R4422" i="5"/>
  <c r="J4421" i="5"/>
  <c r="S4421" i="5"/>
  <c r="G4412" i="5"/>
  <c r="Q4411" i="5"/>
  <c r="V4400" i="5"/>
  <c r="G4400" i="5"/>
  <c r="S4399" i="5"/>
  <c r="S4389" i="5"/>
  <c r="R4388" i="5"/>
  <c r="G4380" i="5"/>
  <c r="Q4379" i="5"/>
  <c r="U4366" i="5"/>
  <c r="P4366" i="5"/>
  <c r="V4356" i="5"/>
  <c r="U4355" i="5"/>
  <c r="L4354" i="5"/>
  <c r="A4355" i="5"/>
  <c r="R4355" i="5"/>
  <c r="U4332" i="5"/>
  <c r="P4332" i="5"/>
  <c r="V4322" i="5"/>
  <c r="U4321" i="5"/>
  <c r="A4321" i="5"/>
  <c r="R4321" i="5"/>
  <c r="U4298" i="5"/>
  <c r="P4298" i="5"/>
  <c r="V4288" i="5"/>
  <c r="U4287" i="5"/>
  <c r="A4287" i="5"/>
  <c r="R4287" i="5"/>
  <c r="G4277" i="5"/>
  <c r="U4275" i="5"/>
  <c r="R4252" i="5"/>
  <c r="V4197" i="5"/>
  <c r="U4196" i="5"/>
  <c r="A4184" i="5"/>
  <c r="Q4184" i="5"/>
  <c r="S4184" i="5"/>
  <c r="G4185" i="5"/>
  <c r="P4162" i="5"/>
  <c r="O4150" i="5"/>
  <c r="A4138" i="5"/>
  <c r="Q4138" i="5"/>
  <c r="S4138" i="5"/>
  <c r="U4116" i="5"/>
  <c r="V4117" i="5"/>
  <c r="A4106" i="5"/>
  <c r="Q4106" i="5"/>
  <c r="G4107" i="5"/>
  <c r="S4106" i="5"/>
  <c r="R4104" i="5"/>
  <c r="A4082" i="5"/>
  <c r="Q4082" i="5"/>
  <c r="S4082" i="5"/>
  <c r="G4083" i="5"/>
  <c r="P4070" i="5"/>
  <c r="A4048" i="5"/>
  <c r="Q4048" i="5"/>
  <c r="S4048" i="5"/>
  <c r="G4049" i="5"/>
  <c r="P4036" i="5"/>
  <c r="A4014" i="5"/>
  <c r="Q4014" i="5"/>
  <c r="S4014" i="5"/>
  <c r="G4015" i="5"/>
  <c r="P3992" i="5"/>
  <c r="A3990" i="5"/>
  <c r="S3990" i="5"/>
  <c r="P3990" i="5"/>
  <c r="Q3990" i="5"/>
  <c r="A3936" i="5"/>
  <c r="Q3936" i="5"/>
  <c r="G3937" i="5"/>
  <c r="R3936" i="5"/>
  <c r="S3936" i="5"/>
  <c r="O3902" i="5"/>
  <c r="A4378" i="5"/>
  <c r="Q4378" i="5"/>
  <c r="A4344" i="5"/>
  <c r="Q4344" i="5"/>
  <c r="G4345" i="5"/>
  <c r="A4310" i="5"/>
  <c r="Q4310" i="5"/>
  <c r="G4311" i="5"/>
  <c r="A4276" i="5"/>
  <c r="Q4276" i="5"/>
  <c r="O4264" i="5"/>
  <c r="V4231" i="5"/>
  <c r="U4230" i="5"/>
  <c r="A4220" i="5"/>
  <c r="S4220" i="5"/>
  <c r="Q4220" i="5"/>
  <c r="G4221" i="5"/>
  <c r="A4208" i="5"/>
  <c r="Q4208" i="5"/>
  <c r="G4209" i="5"/>
  <c r="S4208" i="5"/>
  <c r="A4196" i="5"/>
  <c r="S4196" i="5"/>
  <c r="G4197" i="5"/>
  <c r="Q4196" i="5"/>
  <c r="U4150" i="5"/>
  <c r="V4151" i="5"/>
  <c r="A4140" i="5"/>
  <c r="Q4140" i="5"/>
  <c r="G4141" i="5"/>
  <c r="S4140" i="5"/>
  <c r="A4116" i="5"/>
  <c r="Q4116" i="5"/>
  <c r="S4116" i="5"/>
  <c r="G4117" i="5"/>
  <c r="J3991" i="5"/>
  <c r="O3957" i="5"/>
  <c r="U3946" i="5"/>
  <c r="V3946" i="5"/>
  <c r="V3947" i="5"/>
  <c r="A3946" i="5"/>
  <c r="Q3946" i="5"/>
  <c r="R3946" i="5"/>
  <c r="S3946" i="5"/>
  <c r="G3947" i="5"/>
  <c r="A3892" i="5"/>
  <c r="Q3892" i="5"/>
  <c r="G3893" i="5"/>
  <c r="R3892" i="5"/>
  <c r="S3892" i="5"/>
  <c r="J4905" i="5"/>
  <c r="M4738" i="5"/>
  <c r="I4738" i="5"/>
  <c r="J4715" i="5"/>
  <c r="S4715" i="5"/>
  <c r="G4706" i="5"/>
  <c r="Q4705" i="5"/>
  <c r="S4681" i="5"/>
  <c r="G4672" i="5"/>
  <c r="Q4671" i="5"/>
  <c r="Q4637" i="5"/>
  <c r="M4636" i="5"/>
  <c r="I4636" i="5"/>
  <c r="Q4603" i="5"/>
  <c r="G4594" i="5"/>
  <c r="Q4593" i="5"/>
  <c r="J4569" i="5"/>
  <c r="S4569" i="5"/>
  <c r="G4560" i="5"/>
  <c r="Q4559" i="5"/>
  <c r="G4548" i="5"/>
  <c r="S4547" i="5"/>
  <c r="O4547" i="5"/>
  <c r="K4546" i="5"/>
  <c r="Q4535" i="5"/>
  <c r="G4526" i="5"/>
  <c r="Q4525" i="5"/>
  <c r="G4514" i="5"/>
  <c r="S4513" i="5"/>
  <c r="Q4501" i="5"/>
  <c r="G4492" i="5"/>
  <c r="Q4491" i="5"/>
  <c r="L4489" i="5"/>
  <c r="Q4489" i="5"/>
  <c r="S4479" i="5"/>
  <c r="Q4467" i="5"/>
  <c r="G4458" i="5"/>
  <c r="Q4457" i="5"/>
  <c r="Q4455" i="5"/>
  <c r="S4445" i="5"/>
  <c r="Q4433" i="5"/>
  <c r="G4424" i="5"/>
  <c r="Q4423" i="5"/>
  <c r="L4421" i="5"/>
  <c r="Q4421" i="5"/>
  <c r="S4411" i="5"/>
  <c r="Q4399" i="5"/>
  <c r="G4390" i="5"/>
  <c r="Q4389" i="5"/>
  <c r="S4379" i="5"/>
  <c r="R4366" i="5"/>
  <c r="O4366" i="5"/>
  <c r="R4358" i="5"/>
  <c r="Q4357" i="5"/>
  <c r="Q4356" i="5"/>
  <c r="A4354" i="5"/>
  <c r="S4354" i="5"/>
  <c r="R4332" i="5"/>
  <c r="O4332" i="5"/>
  <c r="R4324" i="5"/>
  <c r="Q4323" i="5"/>
  <c r="Q4322" i="5"/>
  <c r="A4320" i="5"/>
  <c r="S4320" i="5"/>
  <c r="R4298" i="5"/>
  <c r="O4298" i="5"/>
  <c r="R4290" i="5"/>
  <c r="Q4289" i="5"/>
  <c r="Q4288" i="5"/>
  <c r="O4276" i="5"/>
  <c r="K4275" i="5"/>
  <c r="A4264" i="5"/>
  <c r="S4264" i="5"/>
  <c r="G4265" i="5"/>
  <c r="A4256" i="5"/>
  <c r="Q4256" i="5"/>
  <c r="G4257" i="5"/>
  <c r="A4255" i="5"/>
  <c r="R4255" i="5"/>
  <c r="A4254" i="5"/>
  <c r="S4254" i="5"/>
  <c r="M4252" i="5"/>
  <c r="I4252" i="5"/>
  <c r="V4252" i="5"/>
  <c r="A4242" i="5"/>
  <c r="Q4242" i="5"/>
  <c r="G4243" i="5"/>
  <c r="S4242" i="5"/>
  <c r="A4230" i="5"/>
  <c r="S4230" i="5"/>
  <c r="G4231" i="5"/>
  <c r="Q4230" i="5"/>
  <c r="A4218" i="5"/>
  <c r="S4218" i="5"/>
  <c r="Q4218" i="5"/>
  <c r="P4196" i="5"/>
  <c r="V4184" i="5"/>
  <c r="R4174" i="5"/>
  <c r="V4163" i="5"/>
  <c r="U4162" i="5"/>
  <c r="O4162" i="5"/>
  <c r="A4150" i="5"/>
  <c r="Q4150" i="5"/>
  <c r="S4150" i="5"/>
  <c r="G4151" i="5"/>
  <c r="R4128" i="5"/>
  <c r="P4116" i="5"/>
  <c r="V4104" i="5"/>
  <c r="A4094" i="5"/>
  <c r="S4094" i="5"/>
  <c r="Q4094" i="5"/>
  <c r="G4095" i="5"/>
  <c r="V4082" i="5"/>
  <c r="J4081" i="5"/>
  <c r="O4082" i="5"/>
  <c r="V4071" i="5"/>
  <c r="U4070" i="5"/>
  <c r="O4070" i="5"/>
  <c r="A4060" i="5"/>
  <c r="S4060" i="5"/>
  <c r="Q4060" i="5"/>
  <c r="G4061" i="5"/>
  <c r="V4048" i="5"/>
  <c r="V4037" i="5"/>
  <c r="U4036" i="5"/>
  <c r="O4036" i="5"/>
  <c r="A4026" i="5"/>
  <c r="S4026" i="5"/>
  <c r="Q4026" i="5"/>
  <c r="G4027" i="5"/>
  <c r="V4014" i="5"/>
  <c r="R4004" i="5"/>
  <c r="V3993" i="5"/>
  <c r="U3992" i="5"/>
  <c r="P3946" i="5"/>
  <c r="O3924" i="5"/>
  <c r="O3913" i="5"/>
  <c r="U3902" i="5"/>
  <c r="V3902" i="5"/>
  <c r="V3903" i="5"/>
  <c r="A3902" i="5"/>
  <c r="Q3902" i="5"/>
  <c r="R3902" i="5"/>
  <c r="S3902" i="5"/>
  <c r="G3903" i="5"/>
  <c r="J3879" i="5"/>
  <c r="M4195" i="5"/>
  <c r="I4195" i="5"/>
  <c r="J4138" i="5"/>
  <c r="K4081" i="5"/>
  <c r="M3991" i="5"/>
  <c r="I3991" i="5"/>
  <c r="U3968" i="5"/>
  <c r="Q3968" i="5"/>
  <c r="G3959" i="5"/>
  <c r="Q3958" i="5"/>
  <c r="U3924" i="5"/>
  <c r="Q3924" i="5"/>
  <c r="G3915" i="5"/>
  <c r="Q3914" i="5"/>
  <c r="U3880" i="5"/>
  <c r="Q3880" i="5"/>
  <c r="M3879" i="5"/>
  <c r="I3879" i="5"/>
  <c r="V3869" i="5"/>
  <c r="G3869" i="5"/>
  <c r="S3868" i="5"/>
  <c r="S3858" i="5"/>
  <c r="U3846" i="5"/>
  <c r="Q3846" i="5"/>
  <c r="G3837" i="5"/>
  <c r="Q3836" i="5"/>
  <c r="V3825" i="5"/>
  <c r="G3825" i="5"/>
  <c r="S3824" i="5"/>
  <c r="S3814" i="5"/>
  <c r="U3802" i="5"/>
  <c r="Q3802" i="5"/>
  <c r="G3793" i="5"/>
  <c r="Q3792" i="5"/>
  <c r="V3781" i="5"/>
  <c r="G3781" i="5"/>
  <c r="S3780" i="5"/>
  <c r="S3770" i="5"/>
  <c r="U3758" i="5"/>
  <c r="Q3758" i="5"/>
  <c r="G3749" i="5"/>
  <c r="Q3748" i="5"/>
  <c r="V3737" i="5"/>
  <c r="G3737" i="5"/>
  <c r="S3736" i="5"/>
  <c r="S3726" i="5"/>
  <c r="U3714" i="5"/>
  <c r="Q3714" i="5"/>
  <c r="M3713" i="5"/>
  <c r="I3713" i="5"/>
  <c r="V3703" i="5"/>
  <c r="G3703" i="5"/>
  <c r="S3702" i="5"/>
  <c r="S3692" i="5"/>
  <c r="U3680" i="5"/>
  <c r="Q3680" i="5"/>
  <c r="G3671" i="5"/>
  <c r="Q3670" i="5"/>
  <c r="V3659" i="5"/>
  <c r="G3659" i="5"/>
  <c r="S3658" i="5"/>
  <c r="S3648" i="5"/>
  <c r="G3639" i="5"/>
  <c r="Q3638" i="5"/>
  <c r="U3636" i="5"/>
  <c r="A3625" i="5"/>
  <c r="S3625" i="5"/>
  <c r="G3626" i="5"/>
  <c r="G3615" i="5"/>
  <c r="M3613" i="5"/>
  <c r="I3613" i="5"/>
  <c r="Q3613" i="5"/>
  <c r="A3591" i="5"/>
  <c r="S3591" i="5"/>
  <c r="G3592" i="5"/>
  <c r="G3581" i="5"/>
  <c r="U3547" i="5"/>
  <c r="P3547" i="5"/>
  <c r="V3537" i="5"/>
  <c r="U3536" i="5"/>
  <c r="A3536" i="5"/>
  <c r="R3536" i="5"/>
  <c r="G3526" i="5"/>
  <c r="A3515" i="5"/>
  <c r="Q3515" i="5"/>
  <c r="G3516" i="5"/>
  <c r="V3482" i="5"/>
  <c r="V3481" i="5"/>
  <c r="A3481" i="5"/>
  <c r="Q3481" i="5"/>
  <c r="M3458" i="5"/>
  <c r="I3458" i="5"/>
  <c r="O3459" i="5"/>
  <c r="R3458" i="5"/>
  <c r="V3448" i="5"/>
  <c r="V3447" i="5"/>
  <c r="A3447" i="5"/>
  <c r="Q3447" i="5"/>
  <c r="O3425" i="5"/>
  <c r="A3381" i="5"/>
  <c r="S3381" i="5"/>
  <c r="G3382" i="5"/>
  <c r="G3371" i="5"/>
  <c r="U3337" i="5"/>
  <c r="P3337" i="5"/>
  <c r="V3327" i="5"/>
  <c r="U3326" i="5"/>
  <c r="A3326" i="5"/>
  <c r="R3326" i="5"/>
  <c r="G3316" i="5"/>
  <c r="A3305" i="5"/>
  <c r="Q3305" i="5"/>
  <c r="G3306" i="5"/>
  <c r="V3260" i="5"/>
  <c r="V3259" i="5"/>
  <c r="O3259" i="5"/>
  <c r="A3248" i="5"/>
  <c r="R3248" i="5"/>
  <c r="Q3248" i="5"/>
  <c r="A3194" i="5"/>
  <c r="R3194" i="5"/>
  <c r="S3194" i="5"/>
  <c r="Q3194" i="5"/>
  <c r="G3195" i="5"/>
  <c r="V3192" i="5"/>
  <c r="U3192" i="5"/>
  <c r="O3158" i="5"/>
  <c r="O3147" i="5"/>
  <c r="V3136" i="5"/>
  <c r="V3137" i="5"/>
  <c r="U3136" i="5"/>
  <c r="A3136" i="5"/>
  <c r="R3136" i="5"/>
  <c r="S3136" i="5"/>
  <c r="G3137" i="5"/>
  <c r="Q3136" i="5"/>
  <c r="L3879" i="5"/>
  <c r="V3868" i="5"/>
  <c r="R3868" i="5"/>
  <c r="R3858" i="5"/>
  <c r="V3824" i="5"/>
  <c r="R3824" i="5"/>
  <c r="R3814" i="5"/>
  <c r="V3780" i="5"/>
  <c r="R3780" i="5"/>
  <c r="R3770" i="5"/>
  <c r="V3736" i="5"/>
  <c r="R3736" i="5"/>
  <c r="R3726" i="5"/>
  <c r="L3713" i="5"/>
  <c r="V3702" i="5"/>
  <c r="R3702" i="5"/>
  <c r="R3692" i="5"/>
  <c r="V3658" i="5"/>
  <c r="R3658" i="5"/>
  <c r="R3648" i="5"/>
  <c r="L3613" i="5"/>
  <c r="A3614" i="5"/>
  <c r="R3614" i="5"/>
  <c r="A3580" i="5"/>
  <c r="R3580" i="5"/>
  <c r="A3571" i="5"/>
  <c r="Q3571" i="5"/>
  <c r="G3572" i="5"/>
  <c r="A3570" i="5"/>
  <c r="R3570" i="5"/>
  <c r="A3559" i="5"/>
  <c r="Q3559" i="5"/>
  <c r="G3560" i="5"/>
  <c r="S3539" i="5"/>
  <c r="S3538" i="5"/>
  <c r="R3537" i="5"/>
  <c r="A3525" i="5"/>
  <c r="Q3525" i="5"/>
  <c r="O3503" i="5"/>
  <c r="S3492" i="5"/>
  <c r="S3483" i="5"/>
  <c r="S3482" i="5"/>
  <c r="S3471" i="5"/>
  <c r="V3459" i="5"/>
  <c r="L3458" i="5"/>
  <c r="A3459" i="5"/>
  <c r="S3459" i="5"/>
  <c r="G3460" i="5"/>
  <c r="S3449" i="5"/>
  <c r="S3448" i="5"/>
  <c r="S3437" i="5"/>
  <c r="V3425" i="5"/>
  <c r="A3425" i="5"/>
  <c r="S3425" i="5"/>
  <c r="G3426" i="5"/>
  <c r="A3417" i="5"/>
  <c r="Q3417" i="5"/>
  <c r="G3418" i="5"/>
  <c r="A3416" i="5"/>
  <c r="R3416" i="5"/>
  <c r="A3415" i="5"/>
  <c r="S3415" i="5"/>
  <c r="S3403" i="5"/>
  <c r="A3370" i="5"/>
  <c r="R3370" i="5"/>
  <c r="A3361" i="5"/>
  <c r="Q3361" i="5"/>
  <c r="G3362" i="5"/>
  <c r="A3360" i="5"/>
  <c r="R3360" i="5"/>
  <c r="A3349" i="5"/>
  <c r="Q3349" i="5"/>
  <c r="G3350" i="5"/>
  <c r="S3329" i="5"/>
  <c r="S3328" i="5"/>
  <c r="R3327" i="5"/>
  <c r="A3315" i="5"/>
  <c r="Q3315" i="5"/>
  <c r="O3293" i="5"/>
  <c r="S3282" i="5"/>
  <c r="A3281" i="5"/>
  <c r="S3281" i="5"/>
  <c r="A3259" i="5"/>
  <c r="S3259" i="5"/>
  <c r="G3260" i="5"/>
  <c r="R3259" i="5"/>
  <c r="A3249" i="5"/>
  <c r="S3249" i="5"/>
  <c r="R3249" i="5"/>
  <c r="O3226" i="5"/>
  <c r="O3215" i="5"/>
  <c r="V3204" i="5"/>
  <c r="V3205" i="5"/>
  <c r="U3204" i="5"/>
  <c r="A3204" i="5"/>
  <c r="R3204" i="5"/>
  <c r="S3204" i="5"/>
  <c r="G3205" i="5"/>
  <c r="Q3204" i="5"/>
  <c r="O3181" i="5"/>
  <c r="V3170" i="5"/>
  <c r="V3171" i="5"/>
  <c r="U3170" i="5"/>
  <c r="A3170" i="5"/>
  <c r="R3170" i="5"/>
  <c r="S3170" i="5"/>
  <c r="G3171" i="5"/>
  <c r="Q3170" i="5"/>
  <c r="J4354" i="5"/>
  <c r="M4275" i="5"/>
  <c r="I4275" i="5"/>
  <c r="R4253" i="5"/>
  <c r="J4252" i="5"/>
  <c r="R4219" i="5"/>
  <c r="O4196" i="5"/>
  <c r="K4195" i="5"/>
  <c r="P4195" i="5"/>
  <c r="P4161" i="5"/>
  <c r="L4138" i="5"/>
  <c r="R4127" i="5"/>
  <c r="R4093" i="5"/>
  <c r="M4081" i="5"/>
  <c r="I4081" i="5"/>
  <c r="R4059" i="5"/>
  <c r="R4025" i="5"/>
  <c r="O3992" i="5"/>
  <c r="K3991" i="5"/>
  <c r="P3991" i="5"/>
  <c r="G3969" i="5"/>
  <c r="S3968" i="5"/>
  <c r="S3958" i="5"/>
  <c r="R3957" i="5"/>
  <c r="G3925" i="5"/>
  <c r="S3924" i="5"/>
  <c r="S3914" i="5"/>
  <c r="R3913" i="5"/>
  <c r="G3881" i="5"/>
  <c r="S3880" i="5"/>
  <c r="O3880" i="5"/>
  <c r="K3879" i="5"/>
  <c r="P3879" i="5"/>
  <c r="Q3868" i="5"/>
  <c r="G3859" i="5"/>
  <c r="Q3858" i="5"/>
  <c r="G3847" i="5"/>
  <c r="S3846" i="5"/>
  <c r="S3836" i="5"/>
  <c r="R3835" i="5"/>
  <c r="Q3824" i="5"/>
  <c r="G3815" i="5"/>
  <c r="Q3814" i="5"/>
  <c r="G3803" i="5"/>
  <c r="S3802" i="5"/>
  <c r="S3792" i="5"/>
  <c r="R3791" i="5"/>
  <c r="Q3780" i="5"/>
  <c r="G3771" i="5"/>
  <c r="Q3770" i="5"/>
  <c r="G3759" i="5"/>
  <c r="S3758" i="5"/>
  <c r="S3748" i="5"/>
  <c r="R3747" i="5"/>
  <c r="Q3736" i="5"/>
  <c r="G3727" i="5"/>
  <c r="Q3726" i="5"/>
  <c r="G3715" i="5"/>
  <c r="S3714" i="5"/>
  <c r="O3714" i="5"/>
  <c r="K3713" i="5"/>
  <c r="P3713" i="5"/>
  <c r="Q3702" i="5"/>
  <c r="G3693" i="5"/>
  <c r="Q3692" i="5"/>
  <c r="G3681" i="5"/>
  <c r="S3680" i="5"/>
  <c r="S3670" i="5"/>
  <c r="R3669" i="5"/>
  <c r="Q3658" i="5"/>
  <c r="G3649" i="5"/>
  <c r="Q3648" i="5"/>
  <c r="S3638" i="5"/>
  <c r="O3614" i="5"/>
  <c r="K3613" i="5"/>
  <c r="A3603" i="5"/>
  <c r="Q3603" i="5"/>
  <c r="G3604" i="5"/>
  <c r="V3570" i="5"/>
  <c r="V3569" i="5"/>
  <c r="A3569" i="5"/>
  <c r="Q3569" i="5"/>
  <c r="O3547" i="5"/>
  <c r="S3536" i="5"/>
  <c r="S3515" i="5"/>
  <c r="V3503" i="5"/>
  <c r="A3503" i="5"/>
  <c r="S3503" i="5"/>
  <c r="G3504" i="5"/>
  <c r="G3493" i="5"/>
  <c r="S3481" i="5"/>
  <c r="U3459" i="5"/>
  <c r="P3459" i="5"/>
  <c r="U3425" i="5"/>
  <c r="P3425" i="5"/>
  <c r="V3415" i="5"/>
  <c r="U3414" i="5"/>
  <c r="A3414" i="5"/>
  <c r="R3414" i="5"/>
  <c r="G3404" i="5"/>
  <c r="A3393" i="5"/>
  <c r="Q3393" i="5"/>
  <c r="G3394" i="5"/>
  <c r="V3360" i="5"/>
  <c r="V3359" i="5"/>
  <c r="A3359" i="5"/>
  <c r="Q3359" i="5"/>
  <c r="O3337" i="5"/>
  <c r="S3326" i="5"/>
  <c r="S3305" i="5"/>
  <c r="V3293" i="5"/>
  <c r="A3293" i="5"/>
  <c r="S3293" i="5"/>
  <c r="G3294" i="5"/>
  <c r="G3283" i="5"/>
  <c r="Q3281" i="5"/>
  <c r="P3259" i="5"/>
  <c r="G3250" i="5"/>
  <c r="V3248" i="5"/>
  <c r="U3248" i="5"/>
  <c r="P3204" i="5"/>
  <c r="P3170" i="5"/>
  <c r="J3713" i="5"/>
  <c r="O3625" i="5"/>
  <c r="A3613" i="5"/>
  <c r="S3613" i="5"/>
  <c r="O3591" i="5"/>
  <c r="A3547" i="5"/>
  <c r="S3547" i="5"/>
  <c r="G3548" i="5"/>
  <c r="A3539" i="5"/>
  <c r="Q3539" i="5"/>
  <c r="G3540" i="5"/>
  <c r="A3538" i="5"/>
  <c r="R3538" i="5"/>
  <c r="A3537" i="5"/>
  <c r="S3537" i="5"/>
  <c r="A3492" i="5"/>
  <c r="R3492" i="5"/>
  <c r="A3483" i="5"/>
  <c r="Q3483" i="5"/>
  <c r="G3484" i="5"/>
  <c r="A3482" i="5"/>
  <c r="R3482" i="5"/>
  <c r="A3471" i="5"/>
  <c r="Q3471" i="5"/>
  <c r="G3472" i="5"/>
  <c r="J3458" i="5"/>
  <c r="A3458" i="5"/>
  <c r="P3458" i="5"/>
  <c r="A3449" i="5"/>
  <c r="Q3449" i="5"/>
  <c r="G3450" i="5"/>
  <c r="A3448" i="5"/>
  <c r="R3448" i="5"/>
  <c r="A3437" i="5"/>
  <c r="Q3437" i="5"/>
  <c r="G3438" i="5"/>
  <c r="A3403" i="5"/>
  <c r="Q3403" i="5"/>
  <c r="O3381" i="5"/>
  <c r="A3337" i="5"/>
  <c r="S3337" i="5"/>
  <c r="G3338" i="5"/>
  <c r="A3329" i="5"/>
  <c r="Q3329" i="5"/>
  <c r="G3330" i="5"/>
  <c r="A3328" i="5"/>
  <c r="R3328" i="5"/>
  <c r="A3327" i="5"/>
  <c r="S3327" i="5"/>
  <c r="A3282" i="5"/>
  <c r="R3282" i="5"/>
  <c r="O3270" i="5"/>
  <c r="A3238" i="5"/>
  <c r="R3238" i="5"/>
  <c r="Q3238" i="5"/>
  <c r="G3239" i="5"/>
  <c r="A3126" i="5"/>
  <c r="R3126" i="5"/>
  <c r="S3126" i="5"/>
  <c r="Q3126" i="5"/>
  <c r="G3127" i="5"/>
  <c r="V3215" i="5"/>
  <c r="R3215" i="5"/>
  <c r="L3192" i="5"/>
  <c r="V3181" i="5"/>
  <c r="R3181" i="5"/>
  <c r="V3147" i="5"/>
  <c r="R3147" i="5"/>
  <c r="V3103" i="5"/>
  <c r="R3103" i="5"/>
  <c r="U3092" i="5"/>
  <c r="Q3092" i="5"/>
  <c r="G3083" i="5"/>
  <c r="Q3082" i="5"/>
  <c r="K3069" i="5"/>
  <c r="P3069" i="5"/>
  <c r="U3058" i="5"/>
  <c r="Q3058" i="5"/>
  <c r="G3049" i="5"/>
  <c r="Q3048" i="5"/>
  <c r="V3025" i="5"/>
  <c r="R3025" i="5"/>
  <c r="U3014" i="5"/>
  <c r="Q3014" i="5"/>
  <c r="G3005" i="5"/>
  <c r="Q3004" i="5"/>
  <c r="V2981" i="5"/>
  <c r="R2981" i="5"/>
  <c r="U2970" i="5"/>
  <c r="Q2970" i="5"/>
  <c r="G2961" i="5"/>
  <c r="Q2960" i="5"/>
  <c r="L2958" i="5"/>
  <c r="U2958" i="5"/>
  <c r="V2947" i="5"/>
  <c r="R2947" i="5"/>
  <c r="S2946" i="5"/>
  <c r="G2937" i="5"/>
  <c r="Q2936" i="5"/>
  <c r="V2913" i="5"/>
  <c r="R2913" i="5"/>
  <c r="U2902" i="5"/>
  <c r="Q2902" i="5"/>
  <c r="V2891" i="5"/>
  <c r="A2891" i="5"/>
  <c r="S2891" i="5"/>
  <c r="G2892" i="5"/>
  <c r="G2881" i="5"/>
  <c r="U2857" i="5"/>
  <c r="V2847" i="5"/>
  <c r="U2846" i="5"/>
  <c r="A2846" i="5"/>
  <c r="R2846" i="5"/>
  <c r="G2836" i="5"/>
  <c r="A2825" i="5"/>
  <c r="Q2825" i="5"/>
  <c r="G2826" i="5"/>
  <c r="A2812" i="5"/>
  <c r="P2812" i="5"/>
  <c r="G2802" i="5"/>
  <c r="A2791" i="5"/>
  <c r="Q2791" i="5"/>
  <c r="G2792" i="5"/>
  <c r="V2758" i="5"/>
  <c r="V2757" i="5"/>
  <c r="A2757" i="5"/>
  <c r="Q2757" i="5"/>
  <c r="J2745" i="5"/>
  <c r="V2735" i="5"/>
  <c r="U2734" i="5"/>
  <c r="A2734" i="5"/>
  <c r="R2734" i="5"/>
  <c r="G2724" i="5"/>
  <c r="A2713" i="5"/>
  <c r="S2713" i="5"/>
  <c r="Q2713" i="5"/>
  <c r="G2714" i="5"/>
  <c r="A2701" i="5"/>
  <c r="Q2701" i="5"/>
  <c r="S2701" i="5"/>
  <c r="G2702" i="5"/>
  <c r="U2633" i="5"/>
  <c r="V2633" i="5"/>
  <c r="O2600" i="5"/>
  <c r="A2334" i="5"/>
  <c r="R2334" i="5"/>
  <c r="S2334" i="5"/>
  <c r="Q2334" i="5"/>
  <c r="G2335" i="5"/>
  <c r="P2334" i="5"/>
  <c r="J3069" i="5"/>
  <c r="A2880" i="5"/>
  <c r="R2880" i="5"/>
  <c r="A2871" i="5"/>
  <c r="Q2871" i="5"/>
  <c r="G2872" i="5"/>
  <c r="A2870" i="5"/>
  <c r="R2870" i="5"/>
  <c r="A2835" i="5"/>
  <c r="Q2835" i="5"/>
  <c r="O2813" i="5"/>
  <c r="A2801" i="5"/>
  <c r="Q2801" i="5"/>
  <c r="O2779" i="5"/>
  <c r="M2745" i="5"/>
  <c r="I2745" i="5"/>
  <c r="A2723" i="5"/>
  <c r="Q2723" i="5"/>
  <c r="U2667" i="5"/>
  <c r="V2668" i="5"/>
  <c r="O2656" i="5"/>
  <c r="A2589" i="5"/>
  <c r="S2589" i="5"/>
  <c r="G2590" i="5"/>
  <c r="P2589" i="5"/>
  <c r="R2589" i="5"/>
  <c r="A2368" i="5"/>
  <c r="R2368" i="5"/>
  <c r="S2368" i="5"/>
  <c r="Q2368" i="5"/>
  <c r="G2369" i="5"/>
  <c r="P2368" i="5"/>
  <c r="V3093" i="5"/>
  <c r="G3093" i="5"/>
  <c r="S3092" i="5"/>
  <c r="S3082" i="5"/>
  <c r="M3069" i="5"/>
  <c r="I3069" i="5"/>
  <c r="V3059" i="5"/>
  <c r="G3059" i="5"/>
  <c r="S3058" i="5"/>
  <c r="S3048" i="5"/>
  <c r="V3015" i="5"/>
  <c r="G3015" i="5"/>
  <c r="S3014" i="5"/>
  <c r="S3004" i="5"/>
  <c r="V2971" i="5"/>
  <c r="G2971" i="5"/>
  <c r="S2970" i="5"/>
  <c r="S2960" i="5"/>
  <c r="Q2946" i="5"/>
  <c r="S2936" i="5"/>
  <c r="V2903" i="5"/>
  <c r="G2903" i="5"/>
  <c r="S2902" i="5"/>
  <c r="L2868" i="5"/>
  <c r="A2869" i="5"/>
  <c r="Q2869" i="5"/>
  <c r="O2857" i="5"/>
  <c r="A2813" i="5"/>
  <c r="S2813" i="5"/>
  <c r="G2814" i="5"/>
  <c r="A2779" i="5"/>
  <c r="S2779" i="5"/>
  <c r="G2780" i="5"/>
  <c r="A2771" i="5"/>
  <c r="Q2771" i="5"/>
  <c r="G2772" i="5"/>
  <c r="A2770" i="5"/>
  <c r="R2770" i="5"/>
  <c r="A2769" i="5"/>
  <c r="S2769" i="5"/>
  <c r="V2690" i="5"/>
  <c r="U2689" i="5"/>
  <c r="A2679" i="5"/>
  <c r="S2679" i="5"/>
  <c r="Q2679" i="5"/>
  <c r="G2680" i="5"/>
  <c r="Q2589" i="5"/>
  <c r="J3613" i="5"/>
  <c r="K3458" i="5"/>
  <c r="G3272" i="5"/>
  <c r="Q3271" i="5"/>
  <c r="Q3237" i="5"/>
  <c r="G3228" i="5"/>
  <c r="Q3227" i="5"/>
  <c r="G3216" i="5"/>
  <c r="S3215" i="5"/>
  <c r="Q3193" i="5"/>
  <c r="M3192" i="5"/>
  <c r="I3192" i="5"/>
  <c r="G3182" i="5"/>
  <c r="S3181" i="5"/>
  <c r="S3169" i="5"/>
  <c r="G3160" i="5"/>
  <c r="Q3159" i="5"/>
  <c r="G3148" i="5"/>
  <c r="S3147" i="5"/>
  <c r="Q3125" i="5"/>
  <c r="G3116" i="5"/>
  <c r="Q3115" i="5"/>
  <c r="G3104" i="5"/>
  <c r="S3103" i="5"/>
  <c r="R3092" i="5"/>
  <c r="R3082" i="5"/>
  <c r="Q3081" i="5"/>
  <c r="G3072" i="5"/>
  <c r="Q3071" i="5"/>
  <c r="L3069" i="5"/>
  <c r="Q3069" i="5"/>
  <c r="R3058" i="5"/>
  <c r="R3048" i="5"/>
  <c r="Q3047" i="5"/>
  <c r="G3038" i="5"/>
  <c r="Q3037" i="5"/>
  <c r="G3026" i="5"/>
  <c r="S3025" i="5"/>
  <c r="R3014" i="5"/>
  <c r="R3004" i="5"/>
  <c r="Q3003" i="5"/>
  <c r="G2994" i="5"/>
  <c r="Q2993" i="5"/>
  <c r="G2982" i="5"/>
  <c r="S2981" i="5"/>
  <c r="R2970" i="5"/>
  <c r="R2960" i="5"/>
  <c r="Q2959" i="5"/>
  <c r="M2958" i="5"/>
  <c r="I2958" i="5"/>
  <c r="G2948" i="5"/>
  <c r="S2947" i="5"/>
  <c r="P2946" i="5"/>
  <c r="R2936" i="5"/>
  <c r="Q2935" i="5"/>
  <c r="G2926" i="5"/>
  <c r="Q2925" i="5"/>
  <c r="G2914" i="5"/>
  <c r="S2913" i="5"/>
  <c r="R2902" i="5"/>
  <c r="R2891" i="5"/>
  <c r="O2891" i="5"/>
  <c r="S2880" i="5"/>
  <c r="S2871" i="5"/>
  <c r="S2870" i="5"/>
  <c r="O2869" i="5"/>
  <c r="K2868" i="5"/>
  <c r="V2857" i="5"/>
  <c r="A2857" i="5"/>
  <c r="S2857" i="5"/>
  <c r="G2858" i="5"/>
  <c r="G2847" i="5"/>
  <c r="Q2846" i="5"/>
  <c r="S2835" i="5"/>
  <c r="R2825" i="5"/>
  <c r="U2813" i="5"/>
  <c r="P2813" i="5"/>
  <c r="S2801" i="5"/>
  <c r="R2791" i="5"/>
  <c r="U2779" i="5"/>
  <c r="P2779" i="5"/>
  <c r="V2769" i="5"/>
  <c r="U2768" i="5"/>
  <c r="A2768" i="5"/>
  <c r="R2768" i="5"/>
  <c r="G2758" i="5"/>
  <c r="R2757" i="5"/>
  <c r="A2747" i="5"/>
  <c r="Q2747" i="5"/>
  <c r="G2748" i="5"/>
  <c r="O2746" i="5"/>
  <c r="K2745" i="5"/>
  <c r="A2745" i="5"/>
  <c r="Q2745" i="5"/>
  <c r="G2735" i="5"/>
  <c r="Q2734" i="5"/>
  <c r="S2723" i="5"/>
  <c r="R2713" i="5"/>
  <c r="U2701" i="5"/>
  <c r="V2702" i="5"/>
  <c r="O2701" i="5"/>
  <c r="A2689" i="5"/>
  <c r="S2689" i="5"/>
  <c r="G2690" i="5"/>
  <c r="Q2689" i="5"/>
  <c r="U2611" i="5"/>
  <c r="V2611" i="5"/>
  <c r="V2612" i="5"/>
  <c r="A2645" i="5"/>
  <c r="Q2645" i="5"/>
  <c r="J2633" i="5"/>
  <c r="A2622" i="5"/>
  <c r="R2622" i="5"/>
  <c r="A2613" i="5"/>
  <c r="Q2613" i="5"/>
  <c r="G2614" i="5"/>
  <c r="A2612" i="5"/>
  <c r="R2612" i="5"/>
  <c r="A2601" i="5"/>
  <c r="Q2601" i="5"/>
  <c r="G2602" i="5"/>
  <c r="A2588" i="5"/>
  <c r="P2588" i="5"/>
  <c r="A2579" i="5"/>
  <c r="Q2579" i="5"/>
  <c r="G2580" i="5"/>
  <c r="A2578" i="5"/>
  <c r="R2578" i="5"/>
  <c r="A2567" i="5"/>
  <c r="Q2567" i="5"/>
  <c r="G2568" i="5"/>
  <c r="A2554" i="5"/>
  <c r="P2554" i="5"/>
  <c r="A2545" i="5"/>
  <c r="Q2545" i="5"/>
  <c r="G2546" i="5"/>
  <c r="A2544" i="5"/>
  <c r="R2544" i="5"/>
  <c r="A2533" i="5"/>
  <c r="Q2533" i="5"/>
  <c r="G2534" i="5"/>
  <c r="S2513" i="5"/>
  <c r="S2512" i="5"/>
  <c r="R2511" i="5"/>
  <c r="A2499" i="5"/>
  <c r="Q2499" i="5"/>
  <c r="O2477" i="5"/>
  <c r="S2466" i="5"/>
  <c r="S2457" i="5"/>
  <c r="S2456" i="5"/>
  <c r="S2445" i="5"/>
  <c r="V2433" i="5"/>
  <c r="A2433" i="5"/>
  <c r="S2433" i="5"/>
  <c r="G2434" i="5"/>
  <c r="A2425" i="5"/>
  <c r="Q2425" i="5"/>
  <c r="G2426" i="5"/>
  <c r="A2424" i="5"/>
  <c r="R2424" i="5"/>
  <c r="A2423" i="5"/>
  <c r="S2423" i="5"/>
  <c r="S2411" i="5"/>
  <c r="A2378" i="5"/>
  <c r="R2378" i="5"/>
  <c r="S2378" i="5"/>
  <c r="G2379" i="5"/>
  <c r="A2344" i="5"/>
  <c r="R2344" i="5"/>
  <c r="S2344" i="5"/>
  <c r="G2345" i="5"/>
  <c r="O2333" i="5"/>
  <c r="A2310" i="5"/>
  <c r="R2310" i="5"/>
  <c r="S2310" i="5"/>
  <c r="G2311" i="5"/>
  <c r="A2300" i="5"/>
  <c r="R2300" i="5"/>
  <c r="S2300" i="5"/>
  <c r="A2266" i="5"/>
  <c r="R2266" i="5"/>
  <c r="S2266" i="5"/>
  <c r="G2267" i="5"/>
  <c r="A2256" i="5"/>
  <c r="R2256" i="5"/>
  <c r="S2256" i="5"/>
  <c r="A2212" i="5"/>
  <c r="R2212" i="5"/>
  <c r="S2212" i="5"/>
  <c r="Q2212" i="5"/>
  <c r="G2213" i="5"/>
  <c r="M2868" i="5"/>
  <c r="I2868" i="5"/>
  <c r="L2745" i="5"/>
  <c r="K2700" i="5"/>
  <c r="P2700" i="5"/>
  <c r="G2668" i="5"/>
  <c r="S2667" i="5"/>
  <c r="S2657" i="5"/>
  <c r="R2656" i="5"/>
  <c r="A2611" i="5"/>
  <c r="Q2611" i="5"/>
  <c r="O2589" i="5"/>
  <c r="R2588" i="5"/>
  <c r="V2578" i="5"/>
  <c r="V2577" i="5"/>
  <c r="A2577" i="5"/>
  <c r="Q2577" i="5"/>
  <c r="M2554" i="5"/>
  <c r="I2554" i="5"/>
  <c r="O2555" i="5"/>
  <c r="R2554" i="5"/>
  <c r="V2544" i="5"/>
  <c r="V2543" i="5"/>
  <c r="A2543" i="5"/>
  <c r="Q2543" i="5"/>
  <c r="O2521" i="5"/>
  <c r="V2477" i="5"/>
  <c r="A2477" i="5"/>
  <c r="S2477" i="5"/>
  <c r="G2478" i="5"/>
  <c r="G2467" i="5"/>
  <c r="U2433" i="5"/>
  <c r="P2433" i="5"/>
  <c r="V2423" i="5"/>
  <c r="U2422" i="5"/>
  <c r="A2422" i="5"/>
  <c r="R2422" i="5"/>
  <c r="G2412" i="5"/>
  <c r="A2401" i="5"/>
  <c r="Q2401" i="5"/>
  <c r="G2402" i="5"/>
  <c r="P2378" i="5"/>
  <c r="U2367" i="5"/>
  <c r="V2367" i="5"/>
  <c r="P2344" i="5"/>
  <c r="U2333" i="5"/>
  <c r="V2333" i="5"/>
  <c r="P2310" i="5"/>
  <c r="G2301" i="5"/>
  <c r="U2299" i="5"/>
  <c r="V2299" i="5"/>
  <c r="P2266" i="5"/>
  <c r="G2257" i="5"/>
  <c r="U2255" i="5"/>
  <c r="V2255" i="5"/>
  <c r="O2233" i="5"/>
  <c r="V2222" i="5"/>
  <c r="V2223" i="5"/>
  <c r="U2222" i="5"/>
  <c r="A2222" i="5"/>
  <c r="R2222" i="5"/>
  <c r="S2222" i="5"/>
  <c r="G2223" i="5"/>
  <c r="Q2222" i="5"/>
  <c r="O2178" i="5"/>
  <c r="A2555" i="5"/>
  <c r="S2555" i="5"/>
  <c r="G2556" i="5"/>
  <c r="A2521" i="5"/>
  <c r="S2521" i="5"/>
  <c r="G2522" i="5"/>
  <c r="A2513" i="5"/>
  <c r="Q2513" i="5"/>
  <c r="G2514" i="5"/>
  <c r="A2512" i="5"/>
  <c r="R2512" i="5"/>
  <c r="A2511" i="5"/>
  <c r="S2511" i="5"/>
  <c r="A2466" i="5"/>
  <c r="R2466" i="5"/>
  <c r="A2457" i="5"/>
  <c r="Q2457" i="5"/>
  <c r="G2458" i="5"/>
  <c r="A2456" i="5"/>
  <c r="R2456" i="5"/>
  <c r="A2445" i="5"/>
  <c r="Q2445" i="5"/>
  <c r="G2446" i="5"/>
  <c r="A2411" i="5"/>
  <c r="Q2411" i="5"/>
  <c r="O2389" i="5"/>
  <c r="O2355" i="5"/>
  <c r="O2321" i="5"/>
  <c r="A2289" i="5"/>
  <c r="Q2289" i="5"/>
  <c r="G2290" i="5"/>
  <c r="R2289" i="5"/>
  <c r="O2277" i="5"/>
  <c r="O2189" i="5"/>
  <c r="V2178" i="5"/>
  <c r="V2179" i="5"/>
  <c r="U2178" i="5"/>
  <c r="A2178" i="5"/>
  <c r="R2178" i="5"/>
  <c r="S2178" i="5"/>
  <c r="G2179" i="5"/>
  <c r="Q2178" i="5"/>
  <c r="V2176" i="5"/>
  <c r="U2176" i="5"/>
  <c r="M2700" i="5"/>
  <c r="I2700" i="5"/>
  <c r="Q2667" i="5"/>
  <c r="G2658" i="5"/>
  <c r="Q2657" i="5"/>
  <c r="G2646" i="5"/>
  <c r="R2645" i="5"/>
  <c r="A2635" i="5"/>
  <c r="Q2635" i="5"/>
  <c r="G2636" i="5"/>
  <c r="O2634" i="5"/>
  <c r="A2633" i="5"/>
  <c r="Q2633" i="5"/>
  <c r="G2623" i="5"/>
  <c r="Q2622" i="5"/>
  <c r="R2613" i="5"/>
  <c r="Q2612" i="5"/>
  <c r="R2601" i="5"/>
  <c r="P2555" i="5"/>
  <c r="P2521" i="5"/>
  <c r="A2510" i="5"/>
  <c r="R2510" i="5"/>
  <c r="A2501" i="5"/>
  <c r="Q2501" i="5"/>
  <c r="G2502" i="5"/>
  <c r="A2500" i="5"/>
  <c r="R2500" i="5"/>
  <c r="A2489" i="5"/>
  <c r="Q2489" i="5"/>
  <c r="G2490" i="5"/>
  <c r="A2455" i="5"/>
  <c r="Q2455" i="5"/>
  <c r="O2433" i="5"/>
  <c r="A2389" i="5"/>
  <c r="S2389" i="5"/>
  <c r="G2390" i="5"/>
  <c r="V2378" i="5"/>
  <c r="V2379" i="5"/>
  <c r="O2378" i="5"/>
  <c r="A2367" i="5"/>
  <c r="Q2367" i="5"/>
  <c r="R2367" i="5"/>
  <c r="V2344" i="5"/>
  <c r="V2345" i="5"/>
  <c r="O2344" i="5"/>
  <c r="A2333" i="5"/>
  <c r="Q2333" i="5"/>
  <c r="R2333" i="5"/>
  <c r="V2310" i="5"/>
  <c r="V2311" i="5"/>
  <c r="O2310" i="5"/>
  <c r="A2299" i="5"/>
  <c r="Q2299" i="5"/>
  <c r="R2299" i="5"/>
  <c r="V2266" i="5"/>
  <c r="V2267" i="5"/>
  <c r="O2266" i="5"/>
  <c r="Q2256" i="5"/>
  <c r="A2255" i="5"/>
  <c r="Q2255" i="5"/>
  <c r="R2255" i="5"/>
  <c r="P2178" i="5"/>
  <c r="U2154" i="5"/>
  <c r="Q2154" i="5"/>
  <c r="G2145" i="5"/>
  <c r="Q2144" i="5"/>
  <c r="U2110" i="5"/>
  <c r="Q2110" i="5"/>
  <c r="G2101" i="5"/>
  <c r="Q2100" i="5"/>
  <c r="J2076" i="5"/>
  <c r="S2076" i="5"/>
  <c r="G2067" i="5"/>
  <c r="Q2066" i="5"/>
  <c r="J2042" i="5"/>
  <c r="O2042" i="5" s="1"/>
  <c r="S2042" i="5"/>
  <c r="G2033" i="5"/>
  <c r="Q2032" i="5"/>
  <c r="U1998" i="5"/>
  <c r="Q1998" i="5"/>
  <c r="G1989" i="5"/>
  <c r="Q1988" i="5"/>
  <c r="K1975" i="5"/>
  <c r="U1964" i="5"/>
  <c r="Q1964" i="5"/>
  <c r="G1955" i="5"/>
  <c r="Q1954" i="5"/>
  <c r="U1942" i="5"/>
  <c r="U1908" i="5"/>
  <c r="V1841" i="5"/>
  <c r="U1840" i="5"/>
  <c r="A1760" i="5"/>
  <c r="Q1760" i="5"/>
  <c r="G1761" i="5"/>
  <c r="R1760" i="5"/>
  <c r="S1760" i="5"/>
  <c r="M2076" i="5"/>
  <c r="I2076" i="5"/>
  <c r="J1975" i="5"/>
  <c r="A1941" i="5"/>
  <c r="P1941" i="5"/>
  <c r="A1932" i="5"/>
  <c r="Q1932" i="5"/>
  <c r="G1933" i="5"/>
  <c r="A1931" i="5"/>
  <c r="R1931" i="5"/>
  <c r="A1920" i="5"/>
  <c r="Q1920" i="5"/>
  <c r="G1921" i="5"/>
  <c r="J1907" i="5"/>
  <c r="A1907" i="5"/>
  <c r="P1907" i="5"/>
  <c r="A1898" i="5"/>
  <c r="Q1898" i="5"/>
  <c r="G1899" i="5"/>
  <c r="A1897" i="5"/>
  <c r="R1897" i="5"/>
  <c r="A1886" i="5"/>
  <c r="Q1886" i="5"/>
  <c r="G1887" i="5"/>
  <c r="J1873" i="5"/>
  <c r="U1862" i="5"/>
  <c r="V1863" i="5"/>
  <c r="A1852" i="5"/>
  <c r="Q1852" i="5"/>
  <c r="G1853" i="5"/>
  <c r="S1852" i="5"/>
  <c r="A1840" i="5"/>
  <c r="S1840" i="5"/>
  <c r="G1841" i="5"/>
  <c r="Q1840" i="5"/>
  <c r="V1827" i="5"/>
  <c r="U1826" i="5"/>
  <c r="O1826" i="5"/>
  <c r="A1816" i="5"/>
  <c r="S1816" i="5"/>
  <c r="Q1816" i="5"/>
  <c r="G1817" i="5"/>
  <c r="A1792" i="5"/>
  <c r="Q1792" i="5"/>
  <c r="S1792" i="5"/>
  <c r="O1781" i="5"/>
  <c r="U1770" i="5"/>
  <c r="V1770" i="5"/>
  <c r="V1771" i="5"/>
  <c r="A1770" i="5"/>
  <c r="Q1770" i="5"/>
  <c r="R1770" i="5"/>
  <c r="S1770" i="5"/>
  <c r="G1771" i="5"/>
  <c r="R2245" i="5"/>
  <c r="V2211" i="5"/>
  <c r="R2211" i="5"/>
  <c r="R2201" i="5"/>
  <c r="P2177" i="5"/>
  <c r="V2155" i="5"/>
  <c r="G2155" i="5"/>
  <c r="S2154" i="5"/>
  <c r="S2144" i="5"/>
  <c r="V2143" i="5"/>
  <c r="R2143" i="5"/>
  <c r="R2133" i="5"/>
  <c r="V2111" i="5"/>
  <c r="G2111" i="5"/>
  <c r="S2110" i="5"/>
  <c r="S2100" i="5"/>
  <c r="V2099" i="5"/>
  <c r="R2099" i="5"/>
  <c r="R2089" i="5"/>
  <c r="L2076" i="5"/>
  <c r="Q2076" i="5"/>
  <c r="S2066" i="5"/>
  <c r="V2065" i="5"/>
  <c r="R2065" i="5"/>
  <c r="R2055" i="5"/>
  <c r="L2042" i="5"/>
  <c r="Q2042" i="5"/>
  <c r="S2032" i="5"/>
  <c r="V2031" i="5"/>
  <c r="R2031" i="5"/>
  <c r="R2021" i="5"/>
  <c r="V1999" i="5"/>
  <c r="G1999" i="5"/>
  <c r="S1998" i="5"/>
  <c r="S1988" i="5"/>
  <c r="V1987" i="5"/>
  <c r="R1987" i="5"/>
  <c r="R1977" i="5"/>
  <c r="M1975" i="5"/>
  <c r="I1975" i="5"/>
  <c r="V1975" i="5"/>
  <c r="V1965" i="5"/>
  <c r="G1965" i="5"/>
  <c r="S1964" i="5"/>
  <c r="S1954" i="5"/>
  <c r="V1953" i="5"/>
  <c r="M1941" i="5"/>
  <c r="I1941" i="5"/>
  <c r="O1942" i="5"/>
  <c r="R1941" i="5"/>
  <c r="A1930" i="5"/>
  <c r="Q1930" i="5"/>
  <c r="I1907" i="5"/>
  <c r="O1908" i="5"/>
  <c r="R1907" i="5"/>
  <c r="A1896" i="5"/>
  <c r="Q1896" i="5"/>
  <c r="I1873" i="5"/>
  <c r="O1874" i="5"/>
  <c r="A1862" i="5"/>
  <c r="Q1862" i="5"/>
  <c r="S1862" i="5"/>
  <c r="G1863" i="5"/>
  <c r="P1840" i="5"/>
  <c r="A1826" i="5"/>
  <c r="S1826" i="5"/>
  <c r="G1827" i="5"/>
  <c r="Q1826" i="5"/>
  <c r="U1804" i="5"/>
  <c r="V1805" i="5"/>
  <c r="A1794" i="5"/>
  <c r="Q1794" i="5"/>
  <c r="G1795" i="5"/>
  <c r="S1794" i="5"/>
  <c r="O1793" i="5"/>
  <c r="R1792" i="5"/>
  <c r="P1770" i="5"/>
  <c r="U1758" i="5"/>
  <c r="V1758" i="5"/>
  <c r="L2633" i="5"/>
  <c r="K2554" i="5"/>
  <c r="G2356" i="5"/>
  <c r="S2355" i="5"/>
  <c r="M2332" i="5"/>
  <c r="I2332" i="5"/>
  <c r="G2322" i="5"/>
  <c r="S2321" i="5"/>
  <c r="G2278" i="5"/>
  <c r="S2277" i="5"/>
  <c r="G2246" i="5"/>
  <c r="Q2245" i="5"/>
  <c r="G2234" i="5"/>
  <c r="S2233" i="5"/>
  <c r="Q2211" i="5"/>
  <c r="G2202" i="5"/>
  <c r="Q2201" i="5"/>
  <c r="G2190" i="5"/>
  <c r="S2189" i="5"/>
  <c r="S2177" i="5"/>
  <c r="G2166" i="5"/>
  <c r="S2165" i="5"/>
  <c r="R2154" i="5"/>
  <c r="R2144" i="5"/>
  <c r="Q2143" i="5"/>
  <c r="G2134" i="5"/>
  <c r="Q2133" i="5"/>
  <c r="G2122" i="5"/>
  <c r="S2121" i="5"/>
  <c r="R2110" i="5"/>
  <c r="R2100" i="5"/>
  <c r="Q2099" i="5"/>
  <c r="G2090" i="5"/>
  <c r="Q2089" i="5"/>
  <c r="G2078" i="5"/>
  <c r="S2077" i="5"/>
  <c r="O2077" i="5"/>
  <c r="K2076" i="5"/>
  <c r="P2076" i="5"/>
  <c r="G2056" i="5"/>
  <c r="G2044" i="5"/>
  <c r="O2043" i="5"/>
  <c r="K2042" i="5"/>
  <c r="R2032" i="5"/>
  <c r="Q2031" i="5"/>
  <c r="G2022" i="5"/>
  <c r="Q2021" i="5"/>
  <c r="G2010" i="5"/>
  <c r="S2009" i="5"/>
  <c r="R1998" i="5"/>
  <c r="R1988" i="5"/>
  <c r="Q1987" i="5"/>
  <c r="G1978" i="5"/>
  <c r="Q1977" i="5"/>
  <c r="L1975" i="5"/>
  <c r="Q1975" i="5"/>
  <c r="R1964" i="5"/>
  <c r="R1954" i="5"/>
  <c r="V1942" i="5"/>
  <c r="L1941" i="5"/>
  <c r="A1942" i="5"/>
  <c r="S1942" i="5"/>
  <c r="G1943" i="5"/>
  <c r="Q1941" i="5"/>
  <c r="S1932" i="5"/>
  <c r="S1931" i="5"/>
  <c r="S1920" i="5"/>
  <c r="V1908" i="5"/>
  <c r="L1907" i="5"/>
  <c r="A1908" i="5"/>
  <c r="S1908" i="5"/>
  <c r="G1909" i="5"/>
  <c r="Q1907" i="5"/>
  <c r="S1898" i="5"/>
  <c r="S1897" i="5"/>
  <c r="S1886" i="5"/>
  <c r="V1874" i="5"/>
  <c r="L1873" i="5"/>
  <c r="O1873" i="5" s="1"/>
  <c r="A1874" i="5"/>
  <c r="S1874" i="5"/>
  <c r="G1875" i="5"/>
  <c r="P1862" i="5"/>
  <c r="V1840" i="5"/>
  <c r="J1839" i="5"/>
  <c r="J1838" i="5" s="1"/>
  <c r="J1837" i="5" s="1"/>
  <c r="A1838" i="5"/>
  <c r="S1838" i="5"/>
  <c r="Q1838" i="5"/>
  <c r="P1826" i="5"/>
  <c r="A1804" i="5"/>
  <c r="Q1804" i="5"/>
  <c r="S1804" i="5"/>
  <c r="G1805" i="5"/>
  <c r="P1792" i="5"/>
  <c r="O1770" i="5"/>
  <c r="M1839" i="5"/>
  <c r="I1839" i="5"/>
  <c r="O1839" i="5" s="1"/>
  <c r="J1792" i="5"/>
  <c r="G1783" i="5"/>
  <c r="Q1782" i="5"/>
  <c r="J1758" i="5"/>
  <c r="S1758" i="5"/>
  <c r="G1749" i="5"/>
  <c r="Q1748" i="5"/>
  <c r="V1737" i="5"/>
  <c r="G1737" i="5"/>
  <c r="S1736" i="5"/>
  <c r="S1726" i="5"/>
  <c r="J1724" i="5"/>
  <c r="S1724" i="5"/>
  <c r="G1715" i="5"/>
  <c r="Q1714" i="5"/>
  <c r="V1703" i="5"/>
  <c r="G1703" i="5"/>
  <c r="S1702" i="5"/>
  <c r="S1692" i="5"/>
  <c r="J1690" i="5"/>
  <c r="S1690" i="5"/>
  <c r="V1679" i="5"/>
  <c r="G1679" i="5"/>
  <c r="S1678" i="5"/>
  <c r="S1668" i="5"/>
  <c r="U1656" i="5"/>
  <c r="Q1656" i="5"/>
  <c r="M1655" i="5"/>
  <c r="I1655" i="5"/>
  <c r="O1655" i="5" s="1"/>
  <c r="V1645" i="5"/>
  <c r="U1644" i="5"/>
  <c r="A1644" i="5"/>
  <c r="R1644" i="5"/>
  <c r="G1634" i="5"/>
  <c r="A1623" i="5"/>
  <c r="Q1623" i="5"/>
  <c r="G1624" i="5"/>
  <c r="K1621" i="5"/>
  <c r="A1621" i="5"/>
  <c r="Q1621" i="5"/>
  <c r="G1611" i="5"/>
  <c r="M1553" i="5"/>
  <c r="I1553" i="5"/>
  <c r="V1553" i="5"/>
  <c r="V1532" i="5"/>
  <c r="V1531" i="5"/>
  <c r="A1531" i="5"/>
  <c r="Q1531" i="5"/>
  <c r="J1519" i="5"/>
  <c r="O1519" i="5" s="1"/>
  <c r="A1508" i="5"/>
  <c r="R1508" i="5"/>
  <c r="S1508" i="5"/>
  <c r="G1509" i="5"/>
  <c r="G1498" i="5"/>
  <c r="U1485" i="5"/>
  <c r="V1485" i="5"/>
  <c r="A1453" i="5"/>
  <c r="Q1453" i="5"/>
  <c r="G1454" i="5"/>
  <c r="R1453" i="5"/>
  <c r="O1452" i="5"/>
  <c r="K1451" i="5"/>
  <c r="A1440" i="5"/>
  <c r="R1440" i="5"/>
  <c r="S1440" i="5"/>
  <c r="G1441" i="5"/>
  <c r="G1430" i="5"/>
  <c r="U1417" i="5"/>
  <c r="V1417" i="5"/>
  <c r="A1382" i="5"/>
  <c r="P1382" i="5"/>
  <c r="Q1382" i="5"/>
  <c r="S1382" i="5"/>
  <c r="M1758" i="5"/>
  <c r="I1758" i="5"/>
  <c r="V1736" i="5"/>
  <c r="R1736" i="5"/>
  <c r="R1726" i="5"/>
  <c r="M1724" i="5"/>
  <c r="I1724" i="5"/>
  <c r="V1724" i="5"/>
  <c r="V1702" i="5"/>
  <c r="R1702" i="5"/>
  <c r="R1692" i="5"/>
  <c r="M1690" i="5"/>
  <c r="M1689" i="5" s="1"/>
  <c r="I1690" i="5"/>
  <c r="I1689" i="5" s="1"/>
  <c r="V1690" i="5"/>
  <c r="V1678" i="5"/>
  <c r="R1678" i="5"/>
  <c r="R1668" i="5"/>
  <c r="L1655" i="5"/>
  <c r="S1647" i="5"/>
  <c r="S1646" i="5"/>
  <c r="R1645" i="5"/>
  <c r="A1633" i="5"/>
  <c r="Q1633" i="5"/>
  <c r="J1621" i="5"/>
  <c r="A1610" i="5"/>
  <c r="R1610" i="5"/>
  <c r="A1601" i="5"/>
  <c r="Q1601" i="5"/>
  <c r="G1602" i="5"/>
  <c r="A1600" i="5"/>
  <c r="R1600" i="5"/>
  <c r="A1589" i="5"/>
  <c r="Q1589" i="5"/>
  <c r="G1590" i="5"/>
  <c r="O1588" i="5"/>
  <c r="K1587" i="5"/>
  <c r="A1587" i="5"/>
  <c r="Q1587" i="5"/>
  <c r="A1579" i="5"/>
  <c r="Q1579" i="5"/>
  <c r="G1580" i="5"/>
  <c r="A1578" i="5"/>
  <c r="R1578" i="5"/>
  <c r="A1577" i="5"/>
  <c r="S1577" i="5"/>
  <c r="S1565" i="5"/>
  <c r="S1542" i="5"/>
  <c r="S1533" i="5"/>
  <c r="S1532" i="5"/>
  <c r="S1521" i="5"/>
  <c r="U1497" i="5"/>
  <c r="V1497" i="5"/>
  <c r="V1474" i="5"/>
  <c r="V1475" i="5"/>
  <c r="O1474" i="5"/>
  <c r="A1463" i="5"/>
  <c r="Q1463" i="5"/>
  <c r="R1463" i="5"/>
  <c r="U1429" i="5"/>
  <c r="V1429" i="5"/>
  <c r="A1405" i="5"/>
  <c r="Q1405" i="5"/>
  <c r="R1405" i="5"/>
  <c r="K1941" i="5"/>
  <c r="K1907" i="5"/>
  <c r="K1873" i="5"/>
  <c r="P1873" i="5"/>
  <c r="O1840" i="5"/>
  <c r="K1839" i="5"/>
  <c r="P1839" i="5"/>
  <c r="R1815" i="5"/>
  <c r="L1792" i="5"/>
  <c r="S1782" i="5"/>
  <c r="R1781" i="5"/>
  <c r="L1758" i="5"/>
  <c r="Q1758" i="5"/>
  <c r="S1748" i="5"/>
  <c r="R1747" i="5"/>
  <c r="Q1736" i="5"/>
  <c r="G1727" i="5"/>
  <c r="Q1726" i="5"/>
  <c r="L1724" i="5"/>
  <c r="Q1724" i="5"/>
  <c r="S1714" i="5"/>
  <c r="R1713" i="5"/>
  <c r="Q1702" i="5"/>
  <c r="G1693" i="5"/>
  <c r="Q1692" i="5"/>
  <c r="L1690" i="5"/>
  <c r="L1689" i="5" s="1"/>
  <c r="Q1690" i="5"/>
  <c r="P1689" i="5"/>
  <c r="Q1678" i="5"/>
  <c r="G1669" i="5"/>
  <c r="Q1668" i="5"/>
  <c r="G1657" i="5"/>
  <c r="S1656" i="5"/>
  <c r="O1656" i="5"/>
  <c r="K1655" i="5"/>
  <c r="P1655" i="5"/>
  <c r="S1644" i="5"/>
  <c r="S1623" i="5"/>
  <c r="M1621" i="5"/>
  <c r="I1621" i="5"/>
  <c r="V1621" i="5"/>
  <c r="P1621" i="5"/>
  <c r="V1600" i="5"/>
  <c r="V1599" i="5"/>
  <c r="A1599" i="5"/>
  <c r="Q1599" i="5"/>
  <c r="J1587" i="5"/>
  <c r="R1587" i="5"/>
  <c r="V1577" i="5"/>
  <c r="U1576" i="5"/>
  <c r="A1576" i="5"/>
  <c r="R1576" i="5"/>
  <c r="G1566" i="5"/>
  <c r="A1555" i="5"/>
  <c r="Q1555" i="5"/>
  <c r="G1556" i="5"/>
  <c r="O1554" i="5"/>
  <c r="K1553" i="5"/>
  <c r="A1553" i="5"/>
  <c r="Q1553" i="5"/>
  <c r="G1543" i="5"/>
  <c r="S1531" i="5"/>
  <c r="V1498" i="5"/>
  <c r="A1487" i="5"/>
  <c r="Q1487" i="5"/>
  <c r="G1488" i="5"/>
  <c r="R1487" i="5"/>
  <c r="O1486" i="5"/>
  <c r="A1474" i="5"/>
  <c r="R1474" i="5"/>
  <c r="S1474" i="5"/>
  <c r="G1475" i="5"/>
  <c r="G1464" i="5"/>
  <c r="U1451" i="5"/>
  <c r="V1451" i="5"/>
  <c r="A1419" i="5"/>
  <c r="Q1419" i="5"/>
  <c r="G1420" i="5"/>
  <c r="R1419" i="5"/>
  <c r="O1418" i="5"/>
  <c r="A1416" i="5"/>
  <c r="P1416" i="5"/>
  <c r="Q1416" i="5"/>
  <c r="A1406" i="5"/>
  <c r="R1406" i="5"/>
  <c r="S1406" i="5"/>
  <c r="A1647" i="5"/>
  <c r="Q1647" i="5"/>
  <c r="G1648" i="5"/>
  <c r="A1646" i="5"/>
  <c r="R1646" i="5"/>
  <c r="A1645" i="5"/>
  <c r="S1645" i="5"/>
  <c r="A1565" i="5"/>
  <c r="Q1565" i="5"/>
  <c r="A1542" i="5"/>
  <c r="R1542" i="5"/>
  <c r="A1533" i="5"/>
  <c r="Q1533" i="5"/>
  <c r="G1534" i="5"/>
  <c r="A1532" i="5"/>
  <c r="R1532" i="5"/>
  <c r="A1521" i="5"/>
  <c r="Q1521" i="5"/>
  <c r="G1522" i="5"/>
  <c r="K1519" i="5"/>
  <c r="K1416" i="5" s="1"/>
  <c r="V1508" i="5"/>
  <c r="V1509" i="5"/>
  <c r="O1508" i="5"/>
  <c r="A1497" i="5"/>
  <c r="Q1497" i="5"/>
  <c r="R1497" i="5"/>
  <c r="U1463" i="5"/>
  <c r="V1463" i="5"/>
  <c r="V1440" i="5"/>
  <c r="V1441" i="5"/>
  <c r="O1440" i="5"/>
  <c r="A1429" i="5"/>
  <c r="Q1429" i="5"/>
  <c r="R1429" i="5"/>
  <c r="S1416" i="5"/>
  <c r="A1407" i="5"/>
  <c r="Q1407" i="5"/>
  <c r="G1408" i="5"/>
  <c r="R1407" i="5"/>
  <c r="U1405" i="5"/>
  <c r="V1405" i="5"/>
  <c r="I1382" i="5"/>
  <c r="I1347" i="5" s="1"/>
  <c r="O1383" i="5"/>
  <c r="J1382" i="5"/>
  <c r="G1373" i="5"/>
  <c r="Q1372" i="5"/>
  <c r="J1348" i="5"/>
  <c r="J1347" i="5" s="1"/>
  <c r="S1348" i="5"/>
  <c r="U1314" i="5"/>
  <c r="Q1314" i="5"/>
  <c r="M1313" i="5"/>
  <c r="I1313" i="5"/>
  <c r="O1313" i="5" s="1"/>
  <c r="U1280" i="5"/>
  <c r="Q1280" i="5"/>
  <c r="M1279" i="5"/>
  <c r="I1279" i="5"/>
  <c r="O1279" i="5" s="1"/>
  <c r="U1246" i="5"/>
  <c r="Q1246" i="5"/>
  <c r="M1245" i="5"/>
  <c r="I1245" i="5"/>
  <c r="U1212" i="5"/>
  <c r="Q1212" i="5"/>
  <c r="M1211" i="5"/>
  <c r="I1211" i="5"/>
  <c r="O1211" i="5" s="1"/>
  <c r="A1201" i="5"/>
  <c r="Q1201" i="5"/>
  <c r="G1202" i="5"/>
  <c r="K1177" i="5"/>
  <c r="U1176" i="5"/>
  <c r="A1144" i="5"/>
  <c r="Q1144" i="5"/>
  <c r="G1145" i="5"/>
  <c r="R1144" i="5"/>
  <c r="U1142" i="5"/>
  <c r="V1142" i="5"/>
  <c r="U1120" i="5"/>
  <c r="V1120" i="5"/>
  <c r="O1189" i="5"/>
  <c r="A1177" i="5"/>
  <c r="S1177" i="5"/>
  <c r="O1165" i="5"/>
  <c r="A1154" i="5"/>
  <c r="Q1154" i="5"/>
  <c r="R1154" i="5"/>
  <c r="A1110" i="5"/>
  <c r="Q1110" i="5"/>
  <c r="G1111" i="5"/>
  <c r="R1110" i="5"/>
  <c r="U1108" i="5"/>
  <c r="V1108" i="5"/>
  <c r="A1076" i="5"/>
  <c r="S1076" i="5"/>
  <c r="Q1076" i="5"/>
  <c r="G1077" i="5"/>
  <c r="R1076" i="5"/>
  <c r="U1074" i="5"/>
  <c r="V1074" i="5"/>
  <c r="M1485" i="5"/>
  <c r="I1485" i="5"/>
  <c r="M1451" i="5"/>
  <c r="I1451" i="5"/>
  <c r="M1417" i="5"/>
  <c r="M1416" i="5" s="1"/>
  <c r="I1417" i="5"/>
  <c r="R1395" i="5"/>
  <c r="L1382" i="5"/>
  <c r="S1372" i="5"/>
  <c r="V1371" i="5"/>
  <c r="R1371" i="5"/>
  <c r="R1361" i="5"/>
  <c r="L1348" i="5"/>
  <c r="Q1348" i="5"/>
  <c r="P1347" i="5"/>
  <c r="R1337" i="5"/>
  <c r="V1315" i="5"/>
  <c r="G1315" i="5"/>
  <c r="S1314" i="5"/>
  <c r="O1314" i="5"/>
  <c r="K1313" i="5"/>
  <c r="P1313" i="5"/>
  <c r="R1303" i="5"/>
  <c r="V1281" i="5"/>
  <c r="G1281" i="5"/>
  <c r="S1280" i="5"/>
  <c r="O1280" i="5"/>
  <c r="K1279" i="5"/>
  <c r="P1279" i="5"/>
  <c r="R1269" i="5"/>
  <c r="V1247" i="5"/>
  <c r="G1247" i="5"/>
  <c r="S1246" i="5"/>
  <c r="O1246" i="5"/>
  <c r="K1245" i="5"/>
  <c r="P1245" i="5"/>
  <c r="R1235" i="5"/>
  <c r="V1213" i="5"/>
  <c r="G1213" i="5"/>
  <c r="S1212" i="5"/>
  <c r="O1212" i="5"/>
  <c r="K1211" i="5"/>
  <c r="P1211" i="5"/>
  <c r="S1201" i="5"/>
  <c r="V1189" i="5"/>
  <c r="A1189" i="5"/>
  <c r="S1189" i="5"/>
  <c r="G1190" i="5"/>
  <c r="A1181" i="5"/>
  <c r="Q1181" i="5"/>
  <c r="G1182" i="5"/>
  <c r="A1180" i="5"/>
  <c r="R1180" i="5"/>
  <c r="A1179" i="5"/>
  <c r="S1179" i="5"/>
  <c r="M1177" i="5"/>
  <c r="I1177" i="5"/>
  <c r="V1177" i="5"/>
  <c r="Q1177" i="5"/>
  <c r="V1165" i="5"/>
  <c r="A1165" i="5"/>
  <c r="S1165" i="5"/>
  <c r="G1166" i="5"/>
  <c r="G1155" i="5"/>
  <c r="K1142" i="5"/>
  <c r="V1131" i="5"/>
  <c r="V1132" i="5"/>
  <c r="O1131" i="5"/>
  <c r="A1120" i="5"/>
  <c r="Q1120" i="5"/>
  <c r="R1120" i="5"/>
  <c r="O1097" i="5"/>
  <c r="V1087" i="5"/>
  <c r="U1086" i="5"/>
  <c r="V1086" i="5"/>
  <c r="A1086" i="5"/>
  <c r="S1086" i="5"/>
  <c r="G1087" i="5"/>
  <c r="Q1086" i="5"/>
  <c r="R1086" i="5"/>
  <c r="A1062" i="5"/>
  <c r="S1062" i="5"/>
  <c r="Q1062" i="5"/>
  <c r="G1063" i="5"/>
  <c r="R1062" i="5"/>
  <c r="L1621" i="5"/>
  <c r="L1587" i="5"/>
  <c r="O1587" i="5" s="1"/>
  <c r="L1553" i="5"/>
  <c r="L1519" i="5"/>
  <c r="Q1519" i="5"/>
  <c r="L1485" i="5"/>
  <c r="O1485" i="5" s="1"/>
  <c r="Q1485" i="5"/>
  <c r="L1451" i="5"/>
  <c r="Q1451" i="5"/>
  <c r="L1417" i="5"/>
  <c r="L1416" i="5" s="1"/>
  <c r="Q1417" i="5"/>
  <c r="G1396" i="5"/>
  <c r="Q1395" i="5"/>
  <c r="G1384" i="5"/>
  <c r="S1383" i="5"/>
  <c r="K1382" i="5"/>
  <c r="R1372" i="5"/>
  <c r="Q1371" i="5"/>
  <c r="G1362" i="5"/>
  <c r="Q1361" i="5"/>
  <c r="G1350" i="5"/>
  <c r="S1349" i="5"/>
  <c r="O1349" i="5"/>
  <c r="K1348" i="5"/>
  <c r="P1348" i="5"/>
  <c r="S1347" i="5"/>
  <c r="G1338" i="5"/>
  <c r="Q1337" i="5"/>
  <c r="G1326" i="5"/>
  <c r="S1325" i="5"/>
  <c r="R1314" i="5"/>
  <c r="J1313" i="5"/>
  <c r="S1313" i="5"/>
  <c r="G1304" i="5"/>
  <c r="Q1303" i="5"/>
  <c r="G1292" i="5"/>
  <c r="S1291" i="5"/>
  <c r="R1280" i="5"/>
  <c r="J1279" i="5"/>
  <c r="S1279" i="5"/>
  <c r="G1270" i="5"/>
  <c r="Q1269" i="5"/>
  <c r="G1258" i="5"/>
  <c r="S1257" i="5"/>
  <c r="R1246" i="5"/>
  <c r="J1245" i="5"/>
  <c r="S1245" i="5"/>
  <c r="G1236" i="5"/>
  <c r="Q1235" i="5"/>
  <c r="G1224" i="5"/>
  <c r="S1223" i="5"/>
  <c r="R1212" i="5"/>
  <c r="J1211" i="5"/>
  <c r="S1211" i="5"/>
  <c r="R1201" i="5"/>
  <c r="U1189" i="5"/>
  <c r="P1189" i="5"/>
  <c r="V1179" i="5"/>
  <c r="U1178" i="5"/>
  <c r="L1177" i="5"/>
  <c r="A1178" i="5"/>
  <c r="R1178" i="5"/>
  <c r="P1177" i="5"/>
  <c r="U1165" i="5"/>
  <c r="P1165" i="5"/>
  <c r="U1154" i="5"/>
  <c r="V1154" i="5"/>
  <c r="S1144" i="5"/>
  <c r="J1142" i="5"/>
  <c r="O1142" i="5" s="1"/>
  <c r="A1131" i="5"/>
  <c r="R1131" i="5"/>
  <c r="S1131" i="5"/>
  <c r="G1132" i="5"/>
  <c r="G1121" i="5"/>
  <c r="O1109" i="5"/>
  <c r="K1108" i="5"/>
  <c r="P1086" i="5"/>
  <c r="A1072" i="5"/>
  <c r="Q1072" i="5"/>
  <c r="S1072" i="5"/>
  <c r="P1072" i="5"/>
  <c r="A926" i="5"/>
  <c r="R926" i="5"/>
  <c r="S926" i="5"/>
  <c r="Q926" i="5"/>
  <c r="G927" i="5"/>
  <c r="P926" i="5"/>
  <c r="J1177" i="5"/>
  <c r="J1176" i="5" s="1"/>
  <c r="Q1143" i="5"/>
  <c r="M1142" i="5"/>
  <c r="I1142" i="5"/>
  <c r="Q1109" i="5"/>
  <c r="M1108" i="5"/>
  <c r="I1108" i="5"/>
  <c r="O1108" i="5" s="1"/>
  <c r="V1098" i="5"/>
  <c r="G1098" i="5"/>
  <c r="S1097" i="5"/>
  <c r="Q1075" i="5"/>
  <c r="M1074" i="5"/>
  <c r="I1074" i="5"/>
  <c r="I1073" i="5" s="1"/>
  <c r="Q1073" i="5"/>
  <c r="Q1061" i="5"/>
  <c r="G1052" i="5"/>
  <c r="Q1051" i="5"/>
  <c r="U1039" i="5"/>
  <c r="V1029" i="5"/>
  <c r="U1028" i="5"/>
  <c r="A1028" i="5"/>
  <c r="R1028" i="5"/>
  <c r="G1018" i="5"/>
  <c r="A1007" i="5"/>
  <c r="Q1007" i="5"/>
  <c r="G1008" i="5"/>
  <c r="K1005" i="5"/>
  <c r="A1005" i="5"/>
  <c r="Q1005" i="5"/>
  <c r="S995" i="5"/>
  <c r="S994" i="5"/>
  <c r="S983" i="5"/>
  <c r="V971" i="5"/>
  <c r="L970" i="5"/>
  <c r="A971" i="5"/>
  <c r="S971" i="5"/>
  <c r="G972" i="5"/>
  <c r="S961" i="5"/>
  <c r="S960" i="5"/>
  <c r="A936" i="5"/>
  <c r="P936" i="5"/>
  <c r="Q936" i="5"/>
  <c r="L1142" i="5"/>
  <c r="L1108" i="5"/>
  <c r="R1097" i="5"/>
  <c r="L1074" i="5"/>
  <c r="L1073" i="5" s="1"/>
  <c r="L1072" i="5" s="1"/>
  <c r="P1073" i="5"/>
  <c r="V1018" i="5"/>
  <c r="V1017" i="5"/>
  <c r="A1017" i="5"/>
  <c r="Q1017" i="5"/>
  <c r="J1005" i="5"/>
  <c r="U971" i="5"/>
  <c r="J936" i="5"/>
  <c r="U925" i="5"/>
  <c r="V925" i="5"/>
  <c r="O1039" i="5"/>
  <c r="M1005" i="5"/>
  <c r="I1005" i="5"/>
  <c r="O1005" i="5" s="1"/>
  <c r="A1004" i="5"/>
  <c r="P1004" i="5"/>
  <c r="A995" i="5"/>
  <c r="Q995" i="5"/>
  <c r="G996" i="5"/>
  <c r="A994" i="5"/>
  <c r="R994" i="5"/>
  <c r="A983" i="5"/>
  <c r="Q983" i="5"/>
  <c r="G984" i="5"/>
  <c r="A970" i="5"/>
  <c r="P970" i="5"/>
  <c r="A961" i="5"/>
  <c r="Q961" i="5"/>
  <c r="G962" i="5"/>
  <c r="A960" i="5"/>
  <c r="R960" i="5"/>
  <c r="A949" i="5"/>
  <c r="Q949" i="5"/>
  <c r="G950" i="5"/>
  <c r="R949" i="5"/>
  <c r="I936" i="5"/>
  <c r="O936" i="5" s="1"/>
  <c r="O937" i="5"/>
  <c r="A915" i="5"/>
  <c r="Q915" i="5"/>
  <c r="G916" i="5"/>
  <c r="R915" i="5"/>
  <c r="O903" i="5"/>
  <c r="I891" i="5"/>
  <c r="O892" i="5"/>
  <c r="A1039" i="5"/>
  <c r="S1039" i="5"/>
  <c r="G1040" i="5"/>
  <c r="A1031" i="5"/>
  <c r="Q1031" i="5"/>
  <c r="G1032" i="5"/>
  <c r="A1030" i="5"/>
  <c r="R1030" i="5"/>
  <c r="A1029" i="5"/>
  <c r="S1029" i="5"/>
  <c r="R1004" i="5"/>
  <c r="A993" i="5"/>
  <c r="Q993" i="5"/>
  <c r="I970" i="5"/>
  <c r="O971" i="5"/>
  <c r="R970" i="5"/>
  <c r="A959" i="5"/>
  <c r="Q959" i="5"/>
  <c r="A925" i="5"/>
  <c r="Q925" i="5"/>
  <c r="R925" i="5"/>
  <c r="A813" i="5"/>
  <c r="R813" i="5"/>
  <c r="A804" i="5"/>
  <c r="Q804" i="5"/>
  <c r="G805" i="5"/>
  <c r="A803" i="5"/>
  <c r="R803" i="5"/>
  <c r="A792" i="5"/>
  <c r="Q792" i="5"/>
  <c r="G793" i="5"/>
  <c r="S792" i="5"/>
  <c r="A780" i="5"/>
  <c r="S780" i="5"/>
  <c r="G781" i="5"/>
  <c r="Q780" i="5"/>
  <c r="U758" i="5"/>
  <c r="V759" i="5"/>
  <c r="O723" i="5"/>
  <c r="V712" i="5"/>
  <c r="V713" i="5"/>
  <c r="U712" i="5"/>
  <c r="L891" i="5"/>
  <c r="Q891" i="5"/>
  <c r="S881" i="5"/>
  <c r="J857" i="5"/>
  <c r="O857" i="5" s="1"/>
  <c r="A857" i="5"/>
  <c r="P857" i="5"/>
  <c r="A848" i="5"/>
  <c r="Q848" i="5"/>
  <c r="G849" i="5"/>
  <c r="A847" i="5"/>
  <c r="R847" i="5"/>
  <c r="A836" i="5"/>
  <c r="Q836" i="5"/>
  <c r="G837" i="5"/>
  <c r="A802" i="5"/>
  <c r="Q802" i="5"/>
  <c r="L757" i="5"/>
  <c r="L756" i="5" s="1"/>
  <c r="A758" i="5"/>
  <c r="Q758" i="5"/>
  <c r="S758" i="5"/>
  <c r="G759" i="5"/>
  <c r="L936" i="5"/>
  <c r="V893" i="5"/>
  <c r="G893" i="5"/>
  <c r="S892" i="5"/>
  <c r="K891" i="5"/>
  <c r="P891" i="5"/>
  <c r="R881" i="5"/>
  <c r="R861" i="5"/>
  <c r="S860" i="5"/>
  <c r="V859" i="5"/>
  <c r="M857" i="5"/>
  <c r="I857" i="5"/>
  <c r="O858" i="5"/>
  <c r="R857" i="5"/>
  <c r="A846" i="5"/>
  <c r="Q846" i="5"/>
  <c r="O824" i="5"/>
  <c r="S813" i="5"/>
  <c r="S804" i="5"/>
  <c r="S803" i="5"/>
  <c r="P758" i="5"/>
  <c r="A746" i="5"/>
  <c r="R746" i="5"/>
  <c r="S746" i="5"/>
  <c r="Q746" i="5"/>
  <c r="G747" i="5"/>
  <c r="L1005" i="5"/>
  <c r="L1004" i="5" s="1"/>
  <c r="K970" i="5"/>
  <c r="G938" i="5"/>
  <c r="S937" i="5"/>
  <c r="K936" i="5"/>
  <c r="G904" i="5"/>
  <c r="S903" i="5"/>
  <c r="R892" i="5"/>
  <c r="J891" i="5"/>
  <c r="O891" i="5" s="1"/>
  <c r="S891" i="5"/>
  <c r="G882" i="5"/>
  <c r="Q881" i="5"/>
  <c r="G870" i="5"/>
  <c r="S869" i="5"/>
  <c r="G862" i="5"/>
  <c r="Q861" i="5"/>
  <c r="R860" i="5"/>
  <c r="S859" i="5"/>
  <c r="L857" i="5"/>
  <c r="A858" i="5"/>
  <c r="S858" i="5"/>
  <c r="Q857" i="5"/>
  <c r="S848" i="5"/>
  <c r="S847" i="5"/>
  <c r="S836" i="5"/>
  <c r="V824" i="5"/>
  <c r="A824" i="5"/>
  <c r="S824" i="5"/>
  <c r="G825" i="5"/>
  <c r="G814" i="5"/>
  <c r="Q813" i="5"/>
  <c r="R804" i="5"/>
  <c r="Q803" i="5"/>
  <c r="S802" i="5"/>
  <c r="R792" i="5"/>
  <c r="V781" i="5"/>
  <c r="U780" i="5"/>
  <c r="O780" i="5"/>
  <c r="A770" i="5"/>
  <c r="S770" i="5"/>
  <c r="Q770" i="5"/>
  <c r="G771" i="5"/>
  <c r="V758" i="5"/>
  <c r="J757" i="5"/>
  <c r="J756" i="5" s="1"/>
  <c r="O758" i="5"/>
  <c r="A756" i="5"/>
  <c r="Q756" i="5"/>
  <c r="S756" i="5"/>
  <c r="K757" i="5"/>
  <c r="K756" i="5" s="1"/>
  <c r="V735" i="5"/>
  <c r="G735" i="5"/>
  <c r="S734" i="5"/>
  <c r="S724" i="5"/>
  <c r="Q712" i="5"/>
  <c r="G703" i="5"/>
  <c r="Q702" i="5"/>
  <c r="V691" i="5"/>
  <c r="G691" i="5"/>
  <c r="S690" i="5"/>
  <c r="S680" i="5"/>
  <c r="J678" i="5"/>
  <c r="J677" i="5" s="1"/>
  <c r="S678" i="5"/>
  <c r="V667" i="5"/>
  <c r="G667" i="5"/>
  <c r="S666" i="5"/>
  <c r="S656" i="5"/>
  <c r="V634" i="5"/>
  <c r="V633" i="5"/>
  <c r="A633" i="5"/>
  <c r="Q633" i="5"/>
  <c r="O611" i="5"/>
  <c r="K588" i="5"/>
  <c r="V578" i="5"/>
  <c r="U577" i="5"/>
  <c r="V577" i="5"/>
  <c r="A577" i="5"/>
  <c r="S577" i="5"/>
  <c r="G578" i="5"/>
  <c r="Q577" i="5"/>
  <c r="R577" i="5"/>
  <c r="M678" i="5"/>
  <c r="M677" i="5" s="1"/>
  <c r="I678" i="5"/>
  <c r="A611" i="5"/>
  <c r="S611" i="5"/>
  <c r="G612" i="5"/>
  <c r="A603" i="5"/>
  <c r="Q603" i="5"/>
  <c r="G604" i="5"/>
  <c r="A602" i="5"/>
  <c r="R602" i="5"/>
  <c r="A601" i="5"/>
  <c r="S601" i="5"/>
  <c r="J588" i="5"/>
  <c r="K857" i="5"/>
  <c r="R769" i="5"/>
  <c r="M757" i="5"/>
  <c r="M756" i="5" s="1"/>
  <c r="I757" i="5"/>
  <c r="O757" i="5" s="1"/>
  <c r="R745" i="5"/>
  <c r="Q734" i="5"/>
  <c r="G725" i="5"/>
  <c r="Q724" i="5"/>
  <c r="G713" i="5"/>
  <c r="S712" i="5"/>
  <c r="S702" i="5"/>
  <c r="R701" i="5"/>
  <c r="Q690" i="5"/>
  <c r="G681" i="5"/>
  <c r="Q680" i="5"/>
  <c r="L678" i="5"/>
  <c r="L677" i="5" s="1"/>
  <c r="L509" i="5" s="1"/>
  <c r="Q678" i="5"/>
  <c r="P677" i="5"/>
  <c r="Q666" i="5"/>
  <c r="G657" i="5"/>
  <c r="Q656" i="5"/>
  <c r="G645" i="5"/>
  <c r="S633" i="5"/>
  <c r="U611" i="5"/>
  <c r="P611" i="5"/>
  <c r="V601" i="5"/>
  <c r="U600" i="5"/>
  <c r="A600" i="5"/>
  <c r="R600" i="5"/>
  <c r="G590" i="5"/>
  <c r="U588" i="5"/>
  <c r="R712" i="5"/>
  <c r="R702" i="5"/>
  <c r="O679" i="5"/>
  <c r="K678" i="5"/>
  <c r="K677" i="5" s="1"/>
  <c r="P678" i="5"/>
  <c r="A644" i="5"/>
  <c r="R644" i="5"/>
  <c r="A635" i="5"/>
  <c r="Q635" i="5"/>
  <c r="G636" i="5"/>
  <c r="A634" i="5"/>
  <c r="R634" i="5"/>
  <c r="A623" i="5"/>
  <c r="Q623" i="5"/>
  <c r="G624" i="5"/>
  <c r="S603" i="5"/>
  <c r="S602" i="5"/>
  <c r="R601" i="5"/>
  <c r="L588" i="5"/>
  <c r="A589" i="5"/>
  <c r="Q589" i="5"/>
  <c r="R567" i="5"/>
  <c r="U566" i="5"/>
  <c r="A545" i="5"/>
  <c r="Q545" i="5"/>
  <c r="G546" i="5"/>
  <c r="U511" i="5"/>
  <c r="V511" i="5"/>
  <c r="G568" i="5"/>
  <c r="Q567" i="5"/>
  <c r="O533" i="5"/>
  <c r="V522" i="5"/>
  <c r="V523" i="5"/>
  <c r="O522" i="5"/>
  <c r="L510" i="5"/>
  <c r="A511" i="5"/>
  <c r="Q511" i="5"/>
  <c r="R511" i="5"/>
  <c r="M588" i="5"/>
  <c r="I588" i="5"/>
  <c r="S567" i="5"/>
  <c r="R566" i="5"/>
  <c r="G558" i="5"/>
  <c r="Q557" i="5"/>
  <c r="R556" i="5"/>
  <c r="Q555" i="5"/>
  <c r="R545" i="5"/>
  <c r="A522" i="5"/>
  <c r="R522" i="5"/>
  <c r="S522" i="5"/>
  <c r="G523" i="5"/>
  <c r="G512" i="5"/>
  <c r="O511" i="5"/>
  <c r="U509" i="5"/>
  <c r="V509" i="5"/>
  <c r="O498" i="5"/>
  <c r="V488" i="5"/>
  <c r="U487" i="5"/>
  <c r="V487" i="5"/>
  <c r="J510" i="5"/>
  <c r="V499" i="5"/>
  <c r="G499" i="5"/>
  <c r="S498" i="5"/>
  <c r="R487" i="5"/>
  <c r="R477" i="5"/>
  <c r="S467" i="5"/>
  <c r="S466" i="5"/>
  <c r="S455" i="5"/>
  <c r="V443" i="5"/>
  <c r="V432" i="5"/>
  <c r="V433" i="5"/>
  <c r="O432" i="5"/>
  <c r="A421" i="5"/>
  <c r="Q421" i="5"/>
  <c r="R421" i="5"/>
  <c r="A398" i="5"/>
  <c r="S398" i="5"/>
  <c r="P398" i="5"/>
  <c r="Q398" i="5"/>
  <c r="A352" i="5"/>
  <c r="Q352" i="5"/>
  <c r="P352" i="5"/>
  <c r="R352" i="5"/>
  <c r="S352" i="5"/>
  <c r="G534" i="5"/>
  <c r="S533" i="5"/>
  <c r="M510" i="5"/>
  <c r="M509" i="5" s="1"/>
  <c r="I510" i="5"/>
  <c r="O510" i="5" s="1"/>
  <c r="Q509" i="5"/>
  <c r="R498" i="5"/>
  <c r="Q487" i="5"/>
  <c r="G478" i="5"/>
  <c r="Q477" i="5"/>
  <c r="U443" i="5"/>
  <c r="A432" i="5"/>
  <c r="R432" i="5"/>
  <c r="S432" i="5"/>
  <c r="G433" i="5"/>
  <c r="G422" i="5"/>
  <c r="A467" i="5"/>
  <c r="Q467" i="5"/>
  <c r="G468" i="5"/>
  <c r="A466" i="5"/>
  <c r="R466" i="5"/>
  <c r="A455" i="5"/>
  <c r="Q455" i="5"/>
  <c r="G456" i="5"/>
  <c r="U421" i="5"/>
  <c r="V421" i="5"/>
  <c r="V376" i="5"/>
  <c r="U376" i="5"/>
  <c r="V377" i="5"/>
  <c r="A365" i="5"/>
  <c r="Q365" i="5"/>
  <c r="R365" i="5"/>
  <c r="G366" i="5"/>
  <c r="S365" i="5"/>
  <c r="J353" i="5"/>
  <c r="O354" i="5"/>
  <c r="A342" i="5"/>
  <c r="S342" i="5"/>
  <c r="R342" i="5"/>
  <c r="Q342" i="5"/>
  <c r="G343" i="5"/>
  <c r="G488" i="5"/>
  <c r="S487" i="5"/>
  <c r="S477" i="5"/>
  <c r="A465" i="5"/>
  <c r="Q465" i="5"/>
  <c r="O443" i="5"/>
  <c r="A411" i="5"/>
  <c r="Q411" i="5"/>
  <c r="G412" i="5"/>
  <c r="R411" i="5"/>
  <c r="M398" i="5"/>
  <c r="I398" i="5"/>
  <c r="O398" i="5" s="1"/>
  <c r="O399" i="5"/>
  <c r="A388" i="5"/>
  <c r="Q388" i="5"/>
  <c r="G389" i="5"/>
  <c r="R388" i="5"/>
  <c r="S388" i="5"/>
  <c r="P365" i="5"/>
  <c r="L398" i="5"/>
  <c r="V387" i="5"/>
  <c r="R387" i="5"/>
  <c r="S376" i="5"/>
  <c r="S355" i="5"/>
  <c r="M353" i="5"/>
  <c r="M352" i="5" s="1"/>
  <c r="I353" i="5"/>
  <c r="V341" i="5"/>
  <c r="U341" i="5"/>
  <c r="G444" i="5"/>
  <c r="S443" i="5"/>
  <c r="G400" i="5"/>
  <c r="S399" i="5"/>
  <c r="K398" i="5"/>
  <c r="Q387" i="5"/>
  <c r="G377" i="5"/>
  <c r="A331" i="5"/>
  <c r="R331" i="5"/>
  <c r="Q331" i="5"/>
  <c r="G332" i="5"/>
  <c r="O319" i="5"/>
  <c r="J398" i="5"/>
  <c r="J352" i="5" s="1"/>
  <c r="A376" i="5"/>
  <c r="R376" i="5"/>
  <c r="A355" i="5"/>
  <c r="Q355" i="5"/>
  <c r="G356" i="5"/>
  <c r="K353" i="5"/>
  <c r="A341" i="5"/>
  <c r="R341" i="5"/>
  <c r="Q341" i="5"/>
  <c r="L353" i="5"/>
  <c r="Q353" i="5"/>
  <c r="G320" i="5"/>
  <c r="S319" i="5"/>
  <c r="V308" i="5"/>
  <c r="R308" i="5"/>
  <c r="G300" i="5"/>
  <c r="Q299" i="5"/>
  <c r="R298" i="5"/>
  <c r="U297" i="5"/>
  <c r="Q297" i="5"/>
  <c r="M296" i="5"/>
  <c r="I296" i="5"/>
  <c r="G286" i="5"/>
  <c r="S285" i="5"/>
  <c r="V275" i="5"/>
  <c r="U274" i="5"/>
  <c r="A274" i="5"/>
  <c r="R274" i="5"/>
  <c r="G264" i="5"/>
  <c r="A253" i="5"/>
  <c r="Q253" i="5"/>
  <c r="G254" i="5"/>
  <c r="J251" i="5"/>
  <c r="L296" i="5"/>
  <c r="V264" i="5"/>
  <c r="V263" i="5"/>
  <c r="A263" i="5"/>
  <c r="Q263" i="5"/>
  <c r="M251" i="5"/>
  <c r="I251" i="5"/>
  <c r="O251" i="5" s="1"/>
  <c r="O252" i="5"/>
  <c r="S299" i="5"/>
  <c r="O297" i="5"/>
  <c r="K296" i="5"/>
  <c r="K250" i="5" s="1"/>
  <c r="A251" i="5"/>
  <c r="Q251" i="5"/>
  <c r="P251" i="5"/>
  <c r="A240" i="5"/>
  <c r="R240" i="5"/>
  <c r="S240" i="5"/>
  <c r="Q240" i="5"/>
  <c r="G241" i="5"/>
  <c r="G309" i="5"/>
  <c r="S308" i="5"/>
  <c r="R299" i="5"/>
  <c r="S298" i="5"/>
  <c r="R297" i="5"/>
  <c r="J296" i="5"/>
  <c r="A277" i="5"/>
  <c r="Q277" i="5"/>
  <c r="G278" i="5"/>
  <c r="A276" i="5"/>
  <c r="R276" i="5"/>
  <c r="A275" i="5"/>
  <c r="S275" i="5"/>
  <c r="Q274" i="5"/>
  <c r="S263" i="5"/>
  <c r="R253" i="5"/>
  <c r="S251" i="5"/>
  <c r="A250" i="5"/>
  <c r="P250" i="5"/>
  <c r="S250" i="5"/>
  <c r="K251" i="5"/>
  <c r="V217" i="5"/>
  <c r="R217" i="5"/>
  <c r="U206" i="5"/>
  <c r="Q206" i="5"/>
  <c r="M205" i="5"/>
  <c r="M204" i="5" s="1"/>
  <c r="I205" i="5"/>
  <c r="I204" i="5" s="1"/>
  <c r="O204" i="5" s="1"/>
  <c r="U204" i="5"/>
  <c r="V193" i="5"/>
  <c r="R193" i="5"/>
  <c r="U182" i="5"/>
  <c r="Q182" i="5"/>
  <c r="G173" i="5"/>
  <c r="Q172" i="5"/>
  <c r="L205" i="5"/>
  <c r="L204" i="5" s="1"/>
  <c r="U160" i="5"/>
  <c r="V161" i="5"/>
  <c r="A150" i="5"/>
  <c r="Q150" i="5"/>
  <c r="G151" i="5"/>
  <c r="S150" i="5"/>
  <c r="M148" i="5"/>
  <c r="I148" i="5"/>
  <c r="V148" i="5"/>
  <c r="V207" i="5"/>
  <c r="G207" i="5"/>
  <c r="S206" i="5"/>
  <c r="O206" i="5"/>
  <c r="K205" i="5"/>
  <c r="K204" i="5" s="1"/>
  <c r="V183" i="5"/>
  <c r="G183" i="5"/>
  <c r="S182" i="5"/>
  <c r="S172" i="5"/>
  <c r="A160" i="5"/>
  <c r="Q160" i="5"/>
  <c r="S160" i="5"/>
  <c r="G161" i="5"/>
  <c r="L251" i="5"/>
  <c r="Q239" i="5"/>
  <c r="G230" i="5"/>
  <c r="Q229" i="5"/>
  <c r="G218" i="5"/>
  <c r="S217" i="5"/>
  <c r="R206" i="5"/>
  <c r="J205" i="5"/>
  <c r="J204" i="5" s="1"/>
  <c r="G194" i="5"/>
  <c r="S193" i="5"/>
  <c r="R182" i="5"/>
  <c r="R172" i="5"/>
  <c r="P160" i="5"/>
  <c r="K148" i="5"/>
  <c r="R149" i="5"/>
  <c r="J148" i="5"/>
  <c r="S148" i="5"/>
  <c r="G139" i="5"/>
  <c r="Q138" i="5"/>
  <c r="V127" i="5"/>
  <c r="G127" i="5"/>
  <c r="S126" i="5"/>
  <c r="S116" i="5"/>
  <c r="R115" i="5"/>
  <c r="V104" i="5"/>
  <c r="L103" i="5"/>
  <c r="L102" i="5" s="1"/>
  <c r="L55" i="5" s="1"/>
  <c r="A104" i="5"/>
  <c r="S104" i="5"/>
  <c r="G105" i="5"/>
  <c r="A102" i="5"/>
  <c r="S102" i="5"/>
  <c r="O91" i="5"/>
  <c r="U80" i="5"/>
  <c r="V80" i="5"/>
  <c r="V81" i="5"/>
  <c r="A80" i="5"/>
  <c r="Q80" i="5"/>
  <c r="R80" i="5"/>
  <c r="S80" i="5"/>
  <c r="G81" i="5"/>
  <c r="V126" i="5"/>
  <c r="R126" i="5"/>
  <c r="R116" i="5"/>
  <c r="L148" i="5"/>
  <c r="Q148" i="5"/>
  <c r="S138" i="5"/>
  <c r="Q126" i="5"/>
  <c r="G117" i="5"/>
  <c r="Q116" i="5"/>
  <c r="J103" i="5"/>
  <c r="A103" i="5"/>
  <c r="P103" i="5"/>
  <c r="M103" i="5"/>
  <c r="M102" i="5" s="1"/>
  <c r="I103" i="5"/>
  <c r="O104" i="5"/>
  <c r="A92" i="5"/>
  <c r="S92" i="5"/>
  <c r="Q92" i="5"/>
  <c r="G93" i="5"/>
  <c r="K103" i="5"/>
  <c r="S70" i="5"/>
  <c r="R69" i="5"/>
  <c r="V59" i="5"/>
  <c r="V58" i="5"/>
  <c r="L57" i="5"/>
  <c r="L56" i="5" s="1"/>
  <c r="A58" i="5"/>
  <c r="Q58" i="5"/>
  <c r="R56" i="5"/>
  <c r="A55" i="5"/>
  <c r="P55" i="5"/>
  <c r="S55" i="5"/>
  <c r="R70" i="5"/>
  <c r="S60" i="5"/>
  <c r="S59" i="5"/>
  <c r="K57" i="5"/>
  <c r="K56" i="5" s="1"/>
  <c r="K55" i="5" s="1"/>
  <c r="G71" i="5"/>
  <c r="Q70" i="5"/>
  <c r="J57" i="5"/>
  <c r="J56" i="5" s="1"/>
  <c r="A60" i="5"/>
  <c r="Q60" i="5"/>
  <c r="G61" i="5"/>
  <c r="A59" i="5"/>
  <c r="R59" i="5"/>
  <c r="A56" i="5"/>
  <c r="Q56" i="5"/>
  <c r="A45" i="5"/>
  <c r="R45" i="5"/>
  <c r="Q45" i="5"/>
  <c r="G46" i="5"/>
  <c r="CF164" i="16"/>
  <c r="V22" i="5"/>
  <c r="R22" i="5"/>
  <c r="R12" i="5"/>
  <c r="U11" i="5"/>
  <c r="Q11" i="5"/>
  <c r="M10" i="5"/>
  <c r="I10" i="5"/>
  <c r="U9" i="5"/>
  <c r="P8" i="5"/>
  <c r="Q7" i="5"/>
  <c r="CB50" i="16"/>
  <c r="CB54" i="16"/>
  <c r="CB159" i="16"/>
  <c r="U22" i="5"/>
  <c r="Q22" i="5"/>
  <c r="G13" i="5"/>
  <c r="Q12" i="5"/>
  <c r="L10" i="5"/>
  <c r="L9" i="5" s="1"/>
  <c r="L8" i="5" s="1"/>
  <c r="P9" i="5"/>
  <c r="S8" i="5"/>
  <c r="P7" i="5"/>
  <c r="K10" i="5"/>
  <c r="K9" i="5" s="1"/>
  <c r="K8" i="5" s="1"/>
  <c r="P10" i="5"/>
  <c r="S9" i="5"/>
  <c r="V8" i="5"/>
  <c r="CB161" i="16"/>
  <c r="M57" i="5"/>
  <c r="M56" i="5" s="1"/>
  <c r="I57" i="5"/>
  <c r="I56" i="5" s="1"/>
  <c r="Q44" i="5"/>
  <c r="G35" i="5"/>
  <c r="Q34" i="5"/>
  <c r="G23" i="5"/>
  <c r="S22" i="5"/>
  <c r="S12" i="5"/>
  <c r="R11" i="5"/>
  <c r="J10" i="5"/>
  <c r="S10" i="5"/>
  <c r="CB49" i="16"/>
  <c r="CB53" i="16"/>
  <c r="CB163" i="16"/>
  <c r="CD146" i="16"/>
  <c r="CB158" i="16"/>
  <c r="CB160" i="16"/>
  <c r="CB162" i="16"/>
  <c r="CB164" i="16"/>
  <c r="CD158" i="16"/>
  <c r="CB148" i="16"/>
  <c r="CB150" i="16"/>
  <c r="CB152" i="16"/>
  <c r="CB154" i="16"/>
  <c r="CB156" i="16"/>
  <c r="CB157" i="16"/>
  <c r="CB147" i="16"/>
  <c r="CB149" i="16"/>
  <c r="CB151" i="16"/>
  <c r="CB153" i="16"/>
  <c r="CB155" i="16"/>
  <c r="CD156" i="16"/>
  <c r="CB133" i="16"/>
  <c r="CB135" i="16"/>
  <c r="CB137" i="16"/>
  <c r="CB139" i="16"/>
  <c r="CB141" i="16"/>
  <c r="CB143" i="16"/>
  <c r="CB145" i="16"/>
  <c r="CB134" i="16"/>
  <c r="CB136" i="16"/>
  <c r="CB138" i="16"/>
  <c r="CB140" i="16"/>
  <c r="CB142" i="16"/>
  <c r="CB144" i="16"/>
  <c r="CB146" i="16"/>
  <c r="CD131" i="16"/>
  <c r="CB113" i="16"/>
  <c r="CB115" i="16"/>
  <c r="CB117" i="16"/>
  <c r="CB119" i="16"/>
  <c r="CB122" i="16"/>
  <c r="CB124" i="16"/>
  <c r="CB126" i="16"/>
  <c r="CB128" i="16"/>
  <c r="CB130" i="16"/>
  <c r="CB114" i="16"/>
  <c r="CB116" i="16"/>
  <c r="CB118" i="16"/>
  <c r="CB120" i="16"/>
  <c r="CB123" i="16"/>
  <c r="CB125" i="16"/>
  <c r="CB127" i="16"/>
  <c r="CB129" i="16"/>
  <c r="CB131" i="16"/>
  <c r="CB112" i="16"/>
  <c r="CD94" i="16"/>
  <c r="CB96" i="16"/>
  <c r="CB98" i="16"/>
  <c r="CB100" i="16"/>
  <c r="CB102" i="16"/>
  <c r="CB104" i="16"/>
  <c r="CB106" i="16"/>
  <c r="CB108" i="16"/>
  <c r="CB110" i="16"/>
  <c r="CD111" i="16"/>
  <c r="CB99" i="16"/>
  <c r="CB101" i="16"/>
  <c r="CB103" i="16"/>
  <c r="CB105" i="16"/>
  <c r="CB107" i="16"/>
  <c r="CB109" i="16"/>
  <c r="CB111" i="16"/>
  <c r="CB95" i="16"/>
  <c r="CB97" i="16"/>
  <c r="CB78" i="16"/>
  <c r="CB82" i="16"/>
  <c r="CB84" i="16"/>
  <c r="CB86" i="16"/>
  <c r="CB88" i="16"/>
  <c r="CB90" i="16"/>
  <c r="CB92" i="16"/>
  <c r="CB94" i="16"/>
  <c r="CB83" i="16"/>
  <c r="CB85" i="16"/>
  <c r="CB87" i="16"/>
  <c r="CB89" i="16"/>
  <c r="CB91" i="16"/>
  <c r="CB93" i="16"/>
  <c r="CB80" i="16"/>
  <c r="CC81" i="16"/>
  <c r="CB42" i="16"/>
  <c r="CB40" i="16"/>
  <c r="CB38" i="16"/>
  <c r="CB36" i="16"/>
  <c r="CB34" i="16"/>
  <c r="CB32" i="16"/>
  <c r="CB30" i="16"/>
  <c r="CB28" i="16"/>
  <c r="CB26" i="16"/>
  <c r="CB79" i="16"/>
  <c r="CB81" i="16"/>
  <c r="CB76" i="16"/>
  <c r="CC77" i="16"/>
  <c r="CC43" i="16"/>
  <c r="CB22" i="16"/>
  <c r="CB58" i="16"/>
  <c r="CB60" i="16"/>
  <c r="CB62" i="16"/>
  <c r="CB64" i="16"/>
  <c r="CB66" i="16"/>
  <c r="CB68" i="16"/>
  <c r="CB70" i="16"/>
  <c r="CB72" i="16"/>
  <c r="CB74" i="16"/>
  <c r="CB75" i="16"/>
  <c r="CB77" i="16"/>
  <c r="CB44" i="16"/>
  <c r="CB46" i="16"/>
  <c r="CB48" i="16"/>
  <c r="CC74" i="16"/>
  <c r="CB8" i="16"/>
  <c r="CB10" i="16"/>
  <c r="CB12" i="16"/>
  <c r="CB14" i="16"/>
  <c r="CB16" i="16"/>
  <c r="CB18" i="16"/>
  <c r="CB21" i="16"/>
  <c r="CB23" i="16"/>
  <c r="CB27" i="16"/>
  <c r="CB29" i="16"/>
  <c r="CB31" i="16"/>
  <c r="CB33" i="16"/>
  <c r="CB35" i="16"/>
  <c r="CB37" i="16"/>
  <c r="CB39" i="16"/>
  <c r="CB41" i="16"/>
  <c r="CB43" i="16"/>
  <c r="CB45" i="16"/>
  <c r="CB47" i="16"/>
  <c r="CB57" i="16"/>
  <c r="CB59" i="16"/>
  <c r="CB61" i="16"/>
  <c r="CB63" i="16"/>
  <c r="CB65" i="16"/>
  <c r="CB67" i="16"/>
  <c r="CB69" i="16"/>
  <c r="CB71" i="16"/>
  <c r="CB73" i="16"/>
  <c r="CB7" i="16"/>
  <c r="CB9" i="16"/>
  <c r="CB11" i="16"/>
  <c r="CB13" i="16"/>
  <c r="CB15" i="16"/>
  <c r="CB17" i="16"/>
  <c r="CC18" i="16"/>
  <c r="O3991" i="5"/>
  <c r="O5016" i="5"/>
  <c r="O4905" i="5"/>
  <c r="M4871" i="5"/>
  <c r="L4871" i="5"/>
  <c r="K4871" i="5"/>
  <c r="J4871" i="5"/>
  <c r="I4871" i="5"/>
  <c r="O4738" i="5"/>
  <c r="O4715" i="5"/>
  <c r="M4681" i="5"/>
  <c r="L4681" i="5"/>
  <c r="K4681" i="5"/>
  <c r="J4681" i="5"/>
  <c r="I4681" i="5"/>
  <c r="O4636" i="5"/>
  <c r="O4569" i="5"/>
  <c r="O4546" i="5"/>
  <c r="M4512" i="5"/>
  <c r="L4512" i="5"/>
  <c r="K4512" i="5"/>
  <c r="J4512" i="5"/>
  <c r="I4512" i="5"/>
  <c r="O4489" i="5"/>
  <c r="M4455" i="5"/>
  <c r="L4455" i="5"/>
  <c r="K4455" i="5"/>
  <c r="J4455" i="5"/>
  <c r="I4455" i="5"/>
  <c r="O4421" i="5"/>
  <c r="O4354" i="5"/>
  <c r="M4320" i="5"/>
  <c r="L4320" i="5"/>
  <c r="K4320" i="5"/>
  <c r="J4320" i="5"/>
  <c r="I4320" i="5"/>
  <c r="O4275" i="5"/>
  <c r="O4252" i="5"/>
  <c r="M4218" i="5"/>
  <c r="L4218" i="5"/>
  <c r="K4218" i="5"/>
  <c r="J4218" i="5"/>
  <c r="I4218" i="5"/>
  <c r="O4195" i="5"/>
  <c r="M4161" i="5"/>
  <c r="L4161" i="5"/>
  <c r="K4161" i="5"/>
  <c r="J4161" i="5"/>
  <c r="I4161" i="5"/>
  <c r="O4138" i="5"/>
  <c r="M4104" i="5"/>
  <c r="L4104" i="5"/>
  <c r="K4104" i="5"/>
  <c r="K3990" i="5" s="1"/>
  <c r="J4104" i="5"/>
  <c r="J3990" i="5" s="1"/>
  <c r="I4104" i="5"/>
  <c r="O4081" i="5"/>
  <c r="M4047" i="5"/>
  <c r="L4047" i="5"/>
  <c r="L3990" i="5" s="1"/>
  <c r="K4047" i="5"/>
  <c r="J4047" i="5"/>
  <c r="I4047" i="5"/>
  <c r="M3990" i="5"/>
  <c r="O3879" i="5"/>
  <c r="O3713" i="5"/>
  <c r="O3613" i="5"/>
  <c r="O3458" i="5"/>
  <c r="I1838" i="5"/>
  <c r="O1690" i="5"/>
  <c r="M3281" i="5"/>
  <c r="L3281" i="5"/>
  <c r="K3281" i="5"/>
  <c r="J3281" i="5"/>
  <c r="I3281" i="5"/>
  <c r="O3281" i="5" s="1"/>
  <c r="O3192" i="5"/>
  <c r="M3169" i="5"/>
  <c r="L3169" i="5"/>
  <c r="K3169" i="5"/>
  <c r="J3169" i="5"/>
  <c r="I3169" i="5"/>
  <c r="O3069" i="5"/>
  <c r="O2958" i="5"/>
  <c r="M2946" i="5"/>
  <c r="L2946" i="5"/>
  <c r="K2946" i="5"/>
  <c r="J2946" i="5"/>
  <c r="I2946" i="5"/>
  <c r="O2868" i="5"/>
  <c r="M2812" i="5"/>
  <c r="L2812" i="5"/>
  <c r="K2812" i="5"/>
  <c r="J2812" i="5"/>
  <c r="I2812" i="5"/>
  <c r="O2745" i="5"/>
  <c r="O2700" i="5"/>
  <c r="O2633" i="5"/>
  <c r="M2588" i="5"/>
  <c r="L2588" i="5"/>
  <c r="K2588" i="5"/>
  <c r="J2588" i="5"/>
  <c r="I2588" i="5"/>
  <c r="O2554" i="5"/>
  <c r="M2366" i="5"/>
  <c r="L2366" i="5"/>
  <c r="K2366" i="5"/>
  <c r="J2366" i="5"/>
  <c r="I2366" i="5"/>
  <c r="O2332" i="5"/>
  <c r="M2177" i="5"/>
  <c r="M2176" i="5" s="1"/>
  <c r="L2177" i="5"/>
  <c r="L2176" i="5" s="1"/>
  <c r="K2177" i="5"/>
  <c r="J2177" i="5"/>
  <c r="I2177" i="5"/>
  <c r="O2076" i="5"/>
  <c r="O1975" i="5"/>
  <c r="O1941" i="5"/>
  <c r="O1907" i="5"/>
  <c r="M1838" i="5"/>
  <c r="M1837" i="5" s="1"/>
  <c r="L1838" i="5"/>
  <c r="L1837" i="5" s="1"/>
  <c r="K1838" i="5"/>
  <c r="K1837" i="5" s="1"/>
  <c r="O1792" i="5"/>
  <c r="O1758" i="5"/>
  <c r="O1724" i="5"/>
  <c r="K1689" i="5"/>
  <c r="J1689" i="5"/>
  <c r="O1621" i="5"/>
  <c r="O1553" i="5"/>
  <c r="I1416" i="5"/>
  <c r="O1417" i="5"/>
  <c r="O1348" i="5"/>
  <c r="O1177" i="5"/>
  <c r="I756" i="5"/>
  <c r="O756" i="5" s="1"/>
  <c r="I677" i="5"/>
  <c r="O1451" i="5"/>
  <c r="J1416" i="5"/>
  <c r="M1347" i="5"/>
  <c r="L1347" i="5"/>
  <c r="K1347" i="5"/>
  <c r="O1245" i="5"/>
  <c r="M1176" i="5"/>
  <c r="L1176" i="5"/>
  <c r="K1176" i="5"/>
  <c r="M1073" i="5"/>
  <c r="K1073" i="5"/>
  <c r="J1073" i="5"/>
  <c r="O970" i="5"/>
  <c r="I509" i="5"/>
  <c r="I250" i="5"/>
  <c r="O205" i="5"/>
  <c r="O588" i="5"/>
  <c r="K509" i="5"/>
  <c r="J509" i="5"/>
  <c r="L352" i="5"/>
  <c r="K352" i="5"/>
  <c r="M250" i="5"/>
  <c r="L250" i="5"/>
  <c r="J250" i="5"/>
  <c r="I102" i="5"/>
  <c r="O103" i="5"/>
  <c r="O148" i="5"/>
  <c r="K102" i="5"/>
  <c r="J102" i="5"/>
  <c r="J55" i="5" s="1"/>
  <c r="J9" i="5" s="1"/>
  <c r="J8" i="5" s="1"/>
  <c r="M55" i="5" l="1"/>
  <c r="L7" i="5"/>
  <c r="M9" i="5"/>
  <c r="M8" i="5" s="1"/>
  <c r="A35" i="5"/>
  <c r="P35" i="5"/>
  <c r="R35" i="5"/>
  <c r="S35" i="5"/>
  <c r="Q35" i="5"/>
  <c r="G36" i="5"/>
  <c r="A230" i="5"/>
  <c r="P230" i="5"/>
  <c r="Q230" i="5"/>
  <c r="G231" i="5"/>
  <c r="R230" i="5"/>
  <c r="S230" i="5"/>
  <c r="A241" i="5"/>
  <c r="Q241" i="5"/>
  <c r="G242" i="5"/>
  <c r="R241" i="5"/>
  <c r="P241" i="5"/>
  <c r="S241" i="5"/>
  <c r="A444" i="5"/>
  <c r="P444" i="5"/>
  <c r="R444" i="5"/>
  <c r="S444" i="5"/>
  <c r="G445" i="5"/>
  <c r="Q444" i="5"/>
  <c r="A534" i="5"/>
  <c r="P534" i="5"/>
  <c r="G535" i="5"/>
  <c r="Q534" i="5"/>
  <c r="R534" i="5"/>
  <c r="S534" i="5"/>
  <c r="A568" i="5"/>
  <c r="R568" i="5"/>
  <c r="P568" i="5"/>
  <c r="Q568" i="5"/>
  <c r="G569" i="5"/>
  <c r="S568" i="5"/>
  <c r="A825" i="5"/>
  <c r="P825" i="5"/>
  <c r="Q825" i="5"/>
  <c r="R825" i="5"/>
  <c r="S825" i="5"/>
  <c r="G826" i="5"/>
  <c r="A1032" i="5"/>
  <c r="P1032" i="5"/>
  <c r="R1032" i="5"/>
  <c r="S1032" i="5"/>
  <c r="Q1032" i="5"/>
  <c r="G1033" i="5"/>
  <c r="A1182" i="5"/>
  <c r="P1182" i="5"/>
  <c r="Q1182" i="5"/>
  <c r="G1183" i="5"/>
  <c r="R1182" i="5"/>
  <c r="S1182" i="5"/>
  <c r="A1420" i="5"/>
  <c r="P1420" i="5"/>
  <c r="Q1420" i="5"/>
  <c r="G1421" i="5"/>
  <c r="S1420" i="5"/>
  <c r="R1420" i="5"/>
  <c r="A1669" i="5"/>
  <c r="S1669" i="5"/>
  <c r="P1669" i="5"/>
  <c r="Q1669" i="5"/>
  <c r="G1670" i="5"/>
  <c r="R1669" i="5"/>
  <c r="A1580" i="5"/>
  <c r="P1580" i="5"/>
  <c r="Q1580" i="5"/>
  <c r="G1581" i="5"/>
  <c r="R1580" i="5"/>
  <c r="S1580" i="5"/>
  <c r="A1602" i="5"/>
  <c r="P1602" i="5"/>
  <c r="Q1602" i="5"/>
  <c r="G1603" i="5"/>
  <c r="R1602" i="5"/>
  <c r="S1602" i="5"/>
  <c r="A1441" i="5"/>
  <c r="S1441" i="5"/>
  <c r="P1441" i="5"/>
  <c r="Q1441" i="5"/>
  <c r="R1441" i="5"/>
  <c r="G1442" i="5"/>
  <c r="A1498" i="5"/>
  <c r="R1498" i="5"/>
  <c r="S1498" i="5"/>
  <c r="Q1498" i="5"/>
  <c r="G1499" i="5"/>
  <c r="P1498" i="5"/>
  <c r="A1634" i="5"/>
  <c r="R1634" i="5"/>
  <c r="Q1634" i="5"/>
  <c r="S1634" i="5"/>
  <c r="P1634" i="5"/>
  <c r="G1635" i="5"/>
  <c r="A1715" i="5"/>
  <c r="Q1715" i="5"/>
  <c r="G1716" i="5"/>
  <c r="R1715" i="5"/>
  <c r="S1715" i="5"/>
  <c r="P1715" i="5"/>
  <c r="A1749" i="5"/>
  <c r="R1749" i="5"/>
  <c r="S1749" i="5"/>
  <c r="P1749" i="5"/>
  <c r="G1750" i="5"/>
  <c r="Q1749" i="5"/>
  <c r="A1783" i="5"/>
  <c r="R1783" i="5"/>
  <c r="S1783" i="5"/>
  <c r="P1783" i="5"/>
  <c r="G1784" i="5"/>
  <c r="Q1783" i="5"/>
  <c r="A2022" i="5"/>
  <c r="P2022" i="5"/>
  <c r="Q2022" i="5"/>
  <c r="G2023" i="5"/>
  <c r="R2022" i="5"/>
  <c r="S2022" i="5"/>
  <c r="A2134" i="5"/>
  <c r="P2134" i="5"/>
  <c r="Q2134" i="5"/>
  <c r="G2135" i="5"/>
  <c r="R2134" i="5"/>
  <c r="S2134" i="5"/>
  <c r="A2190" i="5"/>
  <c r="P2190" i="5"/>
  <c r="Q2190" i="5"/>
  <c r="G2191" i="5"/>
  <c r="S2190" i="5"/>
  <c r="R2190" i="5"/>
  <c r="A1795" i="5"/>
  <c r="P1795" i="5"/>
  <c r="R1795" i="5"/>
  <c r="S1795" i="5"/>
  <c r="G1796" i="5"/>
  <c r="Q1795" i="5"/>
  <c r="A1999" i="5"/>
  <c r="S1999" i="5"/>
  <c r="P1999" i="5"/>
  <c r="Q1999" i="5"/>
  <c r="G2000" i="5"/>
  <c r="R1999" i="5"/>
  <c r="A1899" i="5"/>
  <c r="P1899" i="5"/>
  <c r="Q1899" i="5"/>
  <c r="G1900" i="5"/>
  <c r="R1899" i="5"/>
  <c r="S1899" i="5"/>
  <c r="A2290" i="5"/>
  <c r="P2290" i="5"/>
  <c r="Q2290" i="5"/>
  <c r="G2291" i="5"/>
  <c r="S2290" i="5"/>
  <c r="R2290" i="5"/>
  <c r="A2446" i="5"/>
  <c r="P2446" i="5"/>
  <c r="Q2446" i="5"/>
  <c r="G2447" i="5"/>
  <c r="R2446" i="5"/>
  <c r="S2446" i="5"/>
  <c r="A2556" i="5"/>
  <c r="P2556" i="5"/>
  <c r="G2557" i="5"/>
  <c r="Q2556" i="5"/>
  <c r="R2556" i="5"/>
  <c r="S2556" i="5"/>
  <c r="A2213" i="5"/>
  <c r="Q2213" i="5"/>
  <c r="G2214" i="5"/>
  <c r="R2213" i="5"/>
  <c r="P2213" i="5"/>
  <c r="S2213" i="5"/>
  <c r="A2267" i="5"/>
  <c r="S2267" i="5"/>
  <c r="P2267" i="5"/>
  <c r="Q2267" i="5"/>
  <c r="R2267" i="5"/>
  <c r="G2268" i="5"/>
  <c r="A2345" i="5"/>
  <c r="S2345" i="5"/>
  <c r="P2345" i="5"/>
  <c r="Q2345" i="5"/>
  <c r="R2345" i="5"/>
  <c r="G2346" i="5"/>
  <c r="A2379" i="5"/>
  <c r="S2379" i="5"/>
  <c r="P2379" i="5"/>
  <c r="Q2379" i="5"/>
  <c r="R2379" i="5"/>
  <c r="G2380" i="5"/>
  <c r="A2434" i="5"/>
  <c r="P2434" i="5"/>
  <c r="R2434" i="5"/>
  <c r="S2434" i="5"/>
  <c r="G2435" i="5"/>
  <c r="Q2434" i="5"/>
  <c r="A2568" i="5"/>
  <c r="P2568" i="5"/>
  <c r="S2568" i="5"/>
  <c r="Q2568" i="5"/>
  <c r="G2569" i="5"/>
  <c r="R2568" i="5"/>
  <c r="A2735" i="5"/>
  <c r="S2735" i="5"/>
  <c r="P2735" i="5"/>
  <c r="G2736" i="5"/>
  <c r="Q2735" i="5"/>
  <c r="R2735" i="5"/>
  <c r="A2858" i="5"/>
  <c r="P2858" i="5"/>
  <c r="Q2858" i="5"/>
  <c r="R2858" i="5"/>
  <c r="S2858" i="5"/>
  <c r="G2859" i="5"/>
  <c r="A2948" i="5"/>
  <c r="P2948" i="5"/>
  <c r="Q2948" i="5"/>
  <c r="G2949" i="5"/>
  <c r="R2948" i="5"/>
  <c r="S2948" i="5"/>
  <c r="A3038" i="5"/>
  <c r="P3038" i="5"/>
  <c r="Q3038" i="5"/>
  <c r="G3039" i="5"/>
  <c r="R3038" i="5"/>
  <c r="S3038" i="5"/>
  <c r="A3104" i="5"/>
  <c r="P3104" i="5"/>
  <c r="Q3104" i="5"/>
  <c r="G3105" i="5"/>
  <c r="R3104" i="5"/>
  <c r="S3104" i="5"/>
  <c r="A3272" i="5"/>
  <c r="P3272" i="5"/>
  <c r="S3272" i="5"/>
  <c r="Q3272" i="5"/>
  <c r="R3272" i="5"/>
  <c r="G3273" i="5"/>
  <c r="A2680" i="5"/>
  <c r="R2680" i="5"/>
  <c r="P2680" i="5"/>
  <c r="S2680" i="5"/>
  <c r="G2681" i="5"/>
  <c r="Q2680" i="5"/>
  <c r="A2814" i="5"/>
  <c r="P2814" i="5"/>
  <c r="G2815" i="5"/>
  <c r="Q2814" i="5"/>
  <c r="R2814" i="5"/>
  <c r="S2814" i="5"/>
  <c r="A2903" i="5"/>
  <c r="S2903" i="5"/>
  <c r="P2903" i="5"/>
  <c r="Q2903" i="5"/>
  <c r="G2904" i="5"/>
  <c r="R2903" i="5"/>
  <c r="A3093" i="5"/>
  <c r="S3093" i="5"/>
  <c r="P3093" i="5"/>
  <c r="Q3093" i="5"/>
  <c r="G3094" i="5"/>
  <c r="R3093" i="5"/>
  <c r="A2872" i="5"/>
  <c r="P2872" i="5"/>
  <c r="Q2872" i="5"/>
  <c r="G2873" i="5"/>
  <c r="R2872" i="5"/>
  <c r="S2872" i="5"/>
  <c r="A2802" i="5"/>
  <c r="R2802" i="5"/>
  <c r="Q2802" i="5"/>
  <c r="S2802" i="5"/>
  <c r="P2802" i="5"/>
  <c r="G2803" i="5"/>
  <c r="A2881" i="5"/>
  <c r="S2881" i="5"/>
  <c r="Q2881" i="5"/>
  <c r="R2881" i="5"/>
  <c r="P2881" i="5"/>
  <c r="G2882" i="5"/>
  <c r="A3239" i="5"/>
  <c r="Q3239" i="5"/>
  <c r="G3240" i="5"/>
  <c r="P3239" i="5"/>
  <c r="R3239" i="5"/>
  <c r="S3239" i="5"/>
  <c r="A3438" i="5"/>
  <c r="P3438" i="5"/>
  <c r="R3438" i="5"/>
  <c r="S3438" i="5"/>
  <c r="Q3438" i="5"/>
  <c r="G3439" i="5"/>
  <c r="A3484" i="5"/>
  <c r="P3484" i="5"/>
  <c r="R3484" i="5"/>
  <c r="S3484" i="5"/>
  <c r="Q3484" i="5"/>
  <c r="G3485" i="5"/>
  <c r="A3548" i="5"/>
  <c r="P3548" i="5"/>
  <c r="Q3548" i="5"/>
  <c r="R3548" i="5"/>
  <c r="S3548" i="5"/>
  <c r="G3549" i="5"/>
  <c r="A3250" i="5"/>
  <c r="R3250" i="5"/>
  <c r="Q3250" i="5"/>
  <c r="G3251" i="5"/>
  <c r="P3250" i="5"/>
  <c r="S3250" i="5"/>
  <c r="A3294" i="5"/>
  <c r="P3294" i="5"/>
  <c r="G3295" i="5"/>
  <c r="Q3294" i="5"/>
  <c r="R3294" i="5"/>
  <c r="S3294" i="5"/>
  <c r="A3493" i="5"/>
  <c r="S3493" i="5"/>
  <c r="P3493" i="5"/>
  <c r="G3494" i="5"/>
  <c r="Q3493" i="5"/>
  <c r="R3493" i="5"/>
  <c r="A3604" i="5"/>
  <c r="P3604" i="5"/>
  <c r="Q3604" i="5"/>
  <c r="G3605" i="5"/>
  <c r="R3604" i="5"/>
  <c r="S3604" i="5"/>
  <c r="A3681" i="5"/>
  <c r="S3681" i="5"/>
  <c r="P3681" i="5"/>
  <c r="Q3681" i="5"/>
  <c r="G3682" i="5"/>
  <c r="R3681" i="5"/>
  <c r="A3715" i="5"/>
  <c r="S3715" i="5"/>
  <c r="P3715" i="5"/>
  <c r="Q3715" i="5"/>
  <c r="G3716" i="5"/>
  <c r="R3715" i="5"/>
  <c r="A3815" i="5"/>
  <c r="S3815" i="5"/>
  <c r="P3815" i="5"/>
  <c r="Q3815" i="5"/>
  <c r="G3816" i="5"/>
  <c r="R3815" i="5"/>
  <c r="A3205" i="5"/>
  <c r="S3205" i="5"/>
  <c r="P3205" i="5"/>
  <c r="R3205" i="5"/>
  <c r="Q3205" i="5"/>
  <c r="G3206" i="5"/>
  <c r="A3418" i="5"/>
  <c r="P3418" i="5"/>
  <c r="Q3418" i="5"/>
  <c r="G3419" i="5"/>
  <c r="R3418" i="5"/>
  <c r="S3418" i="5"/>
  <c r="A3316" i="5"/>
  <c r="R3316" i="5"/>
  <c r="Q3316" i="5"/>
  <c r="S3316" i="5"/>
  <c r="P3316" i="5"/>
  <c r="G3317" i="5"/>
  <c r="A3382" i="5"/>
  <c r="P3382" i="5"/>
  <c r="R3382" i="5"/>
  <c r="S3382" i="5"/>
  <c r="G3383" i="5"/>
  <c r="Q3382" i="5"/>
  <c r="A3516" i="5"/>
  <c r="P3516" i="5"/>
  <c r="S3516" i="5"/>
  <c r="Q3516" i="5"/>
  <c r="G3517" i="5"/>
  <c r="R3516" i="5"/>
  <c r="A4095" i="5"/>
  <c r="R4095" i="5"/>
  <c r="P4095" i="5"/>
  <c r="G4096" i="5"/>
  <c r="Q4095" i="5"/>
  <c r="S4095" i="5"/>
  <c r="A4390" i="5"/>
  <c r="P4390" i="5"/>
  <c r="Q4390" i="5"/>
  <c r="G4391" i="5"/>
  <c r="R4390" i="5"/>
  <c r="S4390" i="5"/>
  <c r="A4514" i="5"/>
  <c r="P4514" i="5"/>
  <c r="Q4514" i="5"/>
  <c r="G4515" i="5"/>
  <c r="R4514" i="5"/>
  <c r="S4514" i="5"/>
  <c r="A4141" i="5"/>
  <c r="P4141" i="5"/>
  <c r="R4141" i="5"/>
  <c r="S4141" i="5"/>
  <c r="G4142" i="5"/>
  <c r="Q4141" i="5"/>
  <c r="A4380" i="5"/>
  <c r="R4380" i="5"/>
  <c r="S4380" i="5"/>
  <c r="P4380" i="5"/>
  <c r="Q4380" i="5"/>
  <c r="G4381" i="5"/>
  <c r="A4400" i="5"/>
  <c r="R4400" i="5"/>
  <c r="S4400" i="5"/>
  <c r="P4400" i="5"/>
  <c r="Q4400" i="5"/>
  <c r="G4401" i="5"/>
  <c r="A4446" i="5"/>
  <c r="R4446" i="5"/>
  <c r="S4446" i="5"/>
  <c r="P4446" i="5"/>
  <c r="Q4446" i="5"/>
  <c r="G4447" i="5"/>
  <c r="A4480" i="5"/>
  <c r="R4480" i="5"/>
  <c r="S4480" i="5"/>
  <c r="P4480" i="5"/>
  <c r="Q4480" i="5"/>
  <c r="G4481" i="5"/>
  <c r="A4129" i="5"/>
  <c r="R4129" i="5"/>
  <c r="P4129" i="5"/>
  <c r="G4130" i="5"/>
  <c r="Q4129" i="5"/>
  <c r="S4129" i="5"/>
  <c r="A4325" i="5"/>
  <c r="P4325" i="5"/>
  <c r="S4325" i="5"/>
  <c r="Q4325" i="5"/>
  <c r="G4326" i="5"/>
  <c r="R4325" i="5"/>
  <c r="A4367" i="5"/>
  <c r="P4367" i="5"/>
  <c r="R4367" i="5"/>
  <c r="S4367" i="5"/>
  <c r="G4368" i="5"/>
  <c r="Q4367" i="5"/>
  <c r="A4850" i="5"/>
  <c r="P4850" i="5"/>
  <c r="R4850" i="5"/>
  <c r="G4851" i="5"/>
  <c r="Q4850" i="5"/>
  <c r="S4850" i="5"/>
  <c r="A4874" i="5"/>
  <c r="R4874" i="5"/>
  <c r="P4874" i="5"/>
  <c r="Q4874" i="5"/>
  <c r="G4875" i="5"/>
  <c r="S4874" i="5"/>
  <c r="A4582" i="5"/>
  <c r="P4582" i="5"/>
  <c r="R4582" i="5"/>
  <c r="S4582" i="5"/>
  <c r="Q4582" i="5"/>
  <c r="G4583" i="5"/>
  <c r="A4694" i="5"/>
  <c r="P4694" i="5"/>
  <c r="R4694" i="5"/>
  <c r="S4694" i="5"/>
  <c r="Q4694" i="5"/>
  <c r="G4695" i="5"/>
  <c r="A4740" i="5"/>
  <c r="R4740" i="5"/>
  <c r="P4740" i="5"/>
  <c r="S4740" i="5"/>
  <c r="G4741" i="5"/>
  <c r="Q4740" i="5"/>
  <c r="A4650" i="5"/>
  <c r="R4650" i="5"/>
  <c r="P4650" i="5"/>
  <c r="Q4650" i="5"/>
  <c r="G4651" i="5"/>
  <c r="S4650" i="5"/>
  <c r="A5008" i="5"/>
  <c r="P5008" i="5"/>
  <c r="Q5008" i="5"/>
  <c r="G5009" i="5"/>
  <c r="S5008" i="5"/>
  <c r="R5008" i="5"/>
  <c r="A4962" i="5"/>
  <c r="R4962" i="5"/>
  <c r="Q4962" i="5"/>
  <c r="S4962" i="5"/>
  <c r="P4962" i="5"/>
  <c r="G4963" i="5"/>
  <c r="CF158" i="16"/>
  <c r="A93" i="5"/>
  <c r="R93" i="5"/>
  <c r="P93" i="5"/>
  <c r="G94" i="5"/>
  <c r="Q93" i="5"/>
  <c r="S93" i="5"/>
  <c r="A151" i="5"/>
  <c r="P151" i="5"/>
  <c r="R151" i="5"/>
  <c r="Q151" i="5"/>
  <c r="S151" i="5"/>
  <c r="G152" i="5"/>
  <c r="A805" i="5"/>
  <c r="P805" i="5"/>
  <c r="S805" i="5"/>
  <c r="Q805" i="5"/>
  <c r="G806" i="5"/>
  <c r="R805" i="5"/>
  <c r="A927" i="5"/>
  <c r="Q927" i="5"/>
  <c r="G928" i="5"/>
  <c r="R927" i="5"/>
  <c r="P927" i="5"/>
  <c r="S927" i="5"/>
  <c r="A1213" i="5"/>
  <c r="S1213" i="5"/>
  <c r="P1213" i="5"/>
  <c r="Q1213" i="5"/>
  <c r="G1214" i="5"/>
  <c r="R1213" i="5"/>
  <c r="A1488" i="5"/>
  <c r="P1488" i="5"/>
  <c r="Q1488" i="5"/>
  <c r="G1489" i="5"/>
  <c r="S1488" i="5"/>
  <c r="R1488" i="5"/>
  <c r="O10" i="5"/>
  <c r="O2812" i="5"/>
  <c r="O4161" i="5"/>
  <c r="A389" i="5"/>
  <c r="P389" i="5"/>
  <c r="Q389" i="5"/>
  <c r="G390" i="5"/>
  <c r="R389" i="5"/>
  <c r="S389" i="5"/>
  <c r="A725" i="5"/>
  <c r="S725" i="5"/>
  <c r="P725" i="5"/>
  <c r="R725" i="5"/>
  <c r="G726" i="5"/>
  <c r="Q725" i="5"/>
  <c r="A1326" i="5"/>
  <c r="P1326" i="5"/>
  <c r="Q1326" i="5"/>
  <c r="G1327" i="5"/>
  <c r="R1326" i="5"/>
  <c r="S1326" i="5"/>
  <c r="A1087" i="5"/>
  <c r="P1087" i="5"/>
  <c r="R1087" i="5"/>
  <c r="S1087" i="5"/>
  <c r="Q1087" i="5"/>
  <c r="G1088" i="5"/>
  <c r="A1315" i="5"/>
  <c r="S1315" i="5"/>
  <c r="P1315" i="5"/>
  <c r="Q1315" i="5"/>
  <c r="G1316" i="5"/>
  <c r="R1315" i="5"/>
  <c r="A1111" i="5"/>
  <c r="P1111" i="5"/>
  <c r="Q1111" i="5"/>
  <c r="G1112" i="5"/>
  <c r="R1111" i="5"/>
  <c r="S1111" i="5"/>
  <c r="A1202" i="5"/>
  <c r="P1202" i="5"/>
  <c r="S1202" i="5"/>
  <c r="Q1202" i="5"/>
  <c r="G1203" i="5"/>
  <c r="R1202" i="5"/>
  <c r="A1522" i="5"/>
  <c r="P1522" i="5"/>
  <c r="R1522" i="5"/>
  <c r="S1522" i="5"/>
  <c r="Q1522" i="5"/>
  <c r="G1523" i="5"/>
  <c r="A1648" i="5"/>
  <c r="P1648" i="5"/>
  <c r="R1648" i="5"/>
  <c r="S1648" i="5"/>
  <c r="Q1648" i="5"/>
  <c r="G1649" i="5"/>
  <c r="A1464" i="5"/>
  <c r="R1464" i="5"/>
  <c r="S1464" i="5"/>
  <c r="G1465" i="5"/>
  <c r="P1464" i="5"/>
  <c r="Q1464" i="5"/>
  <c r="A1543" i="5"/>
  <c r="S1543" i="5"/>
  <c r="P1543" i="5"/>
  <c r="G1544" i="5"/>
  <c r="Q1543" i="5"/>
  <c r="R1543" i="5"/>
  <c r="A1566" i="5"/>
  <c r="R1566" i="5"/>
  <c r="P1566" i="5"/>
  <c r="G1567" i="5"/>
  <c r="Q1566" i="5"/>
  <c r="S1566" i="5"/>
  <c r="A1727" i="5"/>
  <c r="S1727" i="5"/>
  <c r="P1727" i="5"/>
  <c r="Q1727" i="5"/>
  <c r="G1728" i="5"/>
  <c r="R1727" i="5"/>
  <c r="A1509" i="5"/>
  <c r="S1509" i="5"/>
  <c r="P1509" i="5"/>
  <c r="Q1509" i="5"/>
  <c r="R1509" i="5"/>
  <c r="G1510" i="5"/>
  <c r="A1611" i="5"/>
  <c r="S1611" i="5"/>
  <c r="Q1611" i="5"/>
  <c r="R1611" i="5"/>
  <c r="P1611" i="5"/>
  <c r="G1612" i="5"/>
  <c r="A1624" i="5"/>
  <c r="P1624" i="5"/>
  <c r="S1624" i="5"/>
  <c r="Q1624" i="5"/>
  <c r="G1625" i="5"/>
  <c r="R1624" i="5"/>
  <c r="A1703" i="5"/>
  <c r="Q1703" i="5"/>
  <c r="G1704" i="5"/>
  <c r="R1703" i="5"/>
  <c r="S1703" i="5"/>
  <c r="P1703" i="5"/>
  <c r="A1737" i="5"/>
  <c r="Q1737" i="5"/>
  <c r="G1738" i="5"/>
  <c r="R1737" i="5"/>
  <c r="S1737" i="5"/>
  <c r="P1737" i="5"/>
  <c r="A1875" i="5"/>
  <c r="P1875" i="5"/>
  <c r="Q1875" i="5"/>
  <c r="R1875" i="5"/>
  <c r="S1875" i="5"/>
  <c r="G1876" i="5"/>
  <c r="A1978" i="5"/>
  <c r="P1978" i="5"/>
  <c r="Q1978" i="5"/>
  <c r="G1979" i="5"/>
  <c r="R1978" i="5"/>
  <c r="S1978" i="5"/>
  <c r="P2044" i="5"/>
  <c r="Q2044" i="5"/>
  <c r="G2045" i="5"/>
  <c r="R2044" i="5"/>
  <c r="S2044" i="5"/>
  <c r="A2090" i="5"/>
  <c r="P2090" i="5"/>
  <c r="Q2090" i="5"/>
  <c r="G2091" i="5"/>
  <c r="R2090" i="5"/>
  <c r="S2090" i="5"/>
  <c r="A2166" i="5"/>
  <c r="P2166" i="5"/>
  <c r="Q2166" i="5"/>
  <c r="G2167" i="5"/>
  <c r="S2166" i="5"/>
  <c r="R2166" i="5"/>
  <c r="A2234" i="5"/>
  <c r="P2234" i="5"/>
  <c r="Q2234" i="5"/>
  <c r="G2235" i="5"/>
  <c r="S2234" i="5"/>
  <c r="R2234" i="5"/>
  <c r="A2278" i="5"/>
  <c r="P2278" i="5"/>
  <c r="Q2278" i="5"/>
  <c r="G2279" i="5"/>
  <c r="R2278" i="5"/>
  <c r="S2278" i="5"/>
  <c r="A1771" i="5"/>
  <c r="R1771" i="5"/>
  <c r="S1771" i="5"/>
  <c r="P1771" i="5"/>
  <c r="Q1771" i="5"/>
  <c r="G1772" i="5"/>
  <c r="A1817" i="5"/>
  <c r="R1817" i="5"/>
  <c r="P1817" i="5"/>
  <c r="Q1817" i="5"/>
  <c r="S1817" i="5"/>
  <c r="G1818" i="5"/>
  <c r="A1841" i="5"/>
  <c r="P1841" i="5"/>
  <c r="R1841" i="5"/>
  <c r="Q1841" i="5"/>
  <c r="S1841" i="5"/>
  <c r="G1842" i="5"/>
  <c r="A1853" i="5"/>
  <c r="P1853" i="5"/>
  <c r="R1853" i="5"/>
  <c r="Q1853" i="5"/>
  <c r="S1853" i="5"/>
  <c r="G1854" i="5"/>
  <c r="A1761" i="5"/>
  <c r="P1761" i="5"/>
  <c r="Q1761" i="5"/>
  <c r="G1762" i="5"/>
  <c r="R1761" i="5"/>
  <c r="S1761" i="5"/>
  <c r="A1955" i="5"/>
  <c r="Q1955" i="5"/>
  <c r="G1956" i="5"/>
  <c r="R1955" i="5"/>
  <c r="S1955" i="5"/>
  <c r="P1955" i="5"/>
  <c r="A2490" i="5"/>
  <c r="P2490" i="5"/>
  <c r="R2490" i="5"/>
  <c r="S2490" i="5"/>
  <c r="Q2490" i="5"/>
  <c r="G2491" i="5"/>
  <c r="A2623" i="5"/>
  <c r="S2623" i="5"/>
  <c r="P2623" i="5"/>
  <c r="G2624" i="5"/>
  <c r="R2623" i="5"/>
  <c r="Q2623" i="5"/>
  <c r="A2636" i="5"/>
  <c r="P2636" i="5"/>
  <c r="R2636" i="5"/>
  <c r="Q2636" i="5"/>
  <c r="G2637" i="5"/>
  <c r="S2636" i="5"/>
  <c r="A2646" i="5"/>
  <c r="R2646" i="5"/>
  <c r="P2646" i="5"/>
  <c r="G2647" i="5"/>
  <c r="S2646" i="5"/>
  <c r="Q2646" i="5"/>
  <c r="A2458" i="5"/>
  <c r="P2458" i="5"/>
  <c r="Q2458" i="5"/>
  <c r="G2459" i="5"/>
  <c r="R2458" i="5"/>
  <c r="S2458" i="5"/>
  <c r="A2522" i="5"/>
  <c r="P2522" i="5"/>
  <c r="G2523" i="5"/>
  <c r="Q2522" i="5"/>
  <c r="R2522" i="5"/>
  <c r="S2522" i="5"/>
  <c r="A2223" i="5"/>
  <c r="S2223" i="5"/>
  <c r="P2223" i="5"/>
  <c r="R2223" i="5"/>
  <c r="Q2223" i="5"/>
  <c r="G2224" i="5"/>
  <c r="A2467" i="5"/>
  <c r="S2467" i="5"/>
  <c r="R2467" i="5"/>
  <c r="P2467" i="5"/>
  <c r="G2468" i="5"/>
  <c r="Q2467" i="5"/>
  <c r="A2426" i="5"/>
  <c r="P2426" i="5"/>
  <c r="S2426" i="5"/>
  <c r="Q2426" i="5"/>
  <c r="G2427" i="5"/>
  <c r="R2426" i="5"/>
  <c r="A2580" i="5"/>
  <c r="P2580" i="5"/>
  <c r="S2580" i="5"/>
  <c r="Q2580" i="5"/>
  <c r="G2581" i="5"/>
  <c r="R2580" i="5"/>
  <c r="A2748" i="5"/>
  <c r="P2748" i="5"/>
  <c r="R2748" i="5"/>
  <c r="S2748" i="5"/>
  <c r="Q2748" i="5"/>
  <c r="G2749" i="5"/>
  <c r="A2758" i="5"/>
  <c r="R2758" i="5"/>
  <c r="P2758" i="5"/>
  <c r="G2759" i="5"/>
  <c r="Q2758" i="5"/>
  <c r="S2758" i="5"/>
  <c r="A2914" i="5"/>
  <c r="P2914" i="5"/>
  <c r="Q2914" i="5"/>
  <c r="G2915" i="5"/>
  <c r="R2914" i="5"/>
  <c r="S2914" i="5"/>
  <c r="A2994" i="5"/>
  <c r="P2994" i="5"/>
  <c r="Q2994" i="5"/>
  <c r="G2995" i="5"/>
  <c r="R2994" i="5"/>
  <c r="S2994" i="5"/>
  <c r="A3148" i="5"/>
  <c r="P3148" i="5"/>
  <c r="Q3148" i="5"/>
  <c r="G3149" i="5"/>
  <c r="S3148" i="5"/>
  <c r="R3148" i="5"/>
  <c r="A3228" i="5"/>
  <c r="P3228" i="5"/>
  <c r="S3228" i="5"/>
  <c r="G3229" i="5"/>
  <c r="Q3228" i="5"/>
  <c r="R3228" i="5"/>
  <c r="A2780" i="5"/>
  <c r="P2780" i="5"/>
  <c r="G2781" i="5"/>
  <c r="Q2780" i="5"/>
  <c r="R2780" i="5"/>
  <c r="S2780" i="5"/>
  <c r="A2792" i="5"/>
  <c r="P2792" i="5"/>
  <c r="S2792" i="5"/>
  <c r="Q2792" i="5"/>
  <c r="G2793" i="5"/>
  <c r="R2792" i="5"/>
  <c r="A2892" i="5"/>
  <c r="P2892" i="5"/>
  <c r="R2892" i="5"/>
  <c r="S2892" i="5"/>
  <c r="G2893" i="5"/>
  <c r="Q2892" i="5"/>
  <c r="A2961" i="5"/>
  <c r="Q2961" i="5"/>
  <c r="G2962" i="5"/>
  <c r="R2961" i="5"/>
  <c r="S2961" i="5"/>
  <c r="P2961" i="5"/>
  <c r="A3049" i="5"/>
  <c r="Q3049" i="5"/>
  <c r="G3050" i="5"/>
  <c r="R3049" i="5"/>
  <c r="S3049" i="5"/>
  <c r="P3049" i="5"/>
  <c r="A3450" i="5"/>
  <c r="P3450" i="5"/>
  <c r="R3450" i="5"/>
  <c r="S3450" i="5"/>
  <c r="Q3450" i="5"/>
  <c r="G3451" i="5"/>
  <c r="A3540" i="5"/>
  <c r="P3540" i="5"/>
  <c r="R3540" i="5"/>
  <c r="S3540" i="5"/>
  <c r="Q3540" i="5"/>
  <c r="G3541" i="5"/>
  <c r="A3504" i="5"/>
  <c r="P3504" i="5"/>
  <c r="G3505" i="5"/>
  <c r="Q3504" i="5"/>
  <c r="R3504" i="5"/>
  <c r="S3504" i="5"/>
  <c r="A3771" i="5"/>
  <c r="S3771" i="5"/>
  <c r="P3771" i="5"/>
  <c r="Q3771" i="5"/>
  <c r="G3772" i="5"/>
  <c r="R3771" i="5"/>
  <c r="A3847" i="5"/>
  <c r="S3847" i="5"/>
  <c r="P3847" i="5"/>
  <c r="Q3847" i="5"/>
  <c r="G3848" i="5"/>
  <c r="R3847" i="5"/>
  <c r="A3881" i="5"/>
  <c r="P3881" i="5"/>
  <c r="Q3881" i="5"/>
  <c r="G3882" i="5"/>
  <c r="R3881" i="5"/>
  <c r="S3881" i="5"/>
  <c r="A3925" i="5"/>
  <c r="P3925" i="5"/>
  <c r="Q3925" i="5"/>
  <c r="G3926" i="5"/>
  <c r="R3925" i="5"/>
  <c r="S3925" i="5"/>
  <c r="A3969" i="5"/>
  <c r="P3969" i="5"/>
  <c r="Q3969" i="5"/>
  <c r="G3970" i="5"/>
  <c r="R3969" i="5"/>
  <c r="S3969" i="5"/>
  <c r="A3260" i="5"/>
  <c r="P3260" i="5"/>
  <c r="S3260" i="5"/>
  <c r="Q3260" i="5"/>
  <c r="R3260" i="5"/>
  <c r="G3261" i="5"/>
  <c r="A3350" i="5"/>
  <c r="P3350" i="5"/>
  <c r="Q3350" i="5"/>
  <c r="G3351" i="5"/>
  <c r="R3350" i="5"/>
  <c r="S3350" i="5"/>
  <c r="A3560" i="5"/>
  <c r="P3560" i="5"/>
  <c r="Q3560" i="5"/>
  <c r="G3561" i="5"/>
  <c r="R3560" i="5"/>
  <c r="S3560" i="5"/>
  <c r="A3306" i="5"/>
  <c r="P3306" i="5"/>
  <c r="S3306" i="5"/>
  <c r="Q3306" i="5"/>
  <c r="G3307" i="5"/>
  <c r="R3306" i="5"/>
  <c r="A3615" i="5"/>
  <c r="S3615" i="5"/>
  <c r="Q3615" i="5"/>
  <c r="R3615" i="5"/>
  <c r="P3615" i="5"/>
  <c r="G3616" i="5"/>
  <c r="A3671" i="5"/>
  <c r="Q3671" i="5"/>
  <c r="G3672" i="5"/>
  <c r="R3671" i="5"/>
  <c r="S3671" i="5"/>
  <c r="P3671" i="5"/>
  <c r="A3749" i="5"/>
  <c r="Q3749" i="5"/>
  <c r="G3750" i="5"/>
  <c r="R3749" i="5"/>
  <c r="S3749" i="5"/>
  <c r="P3749" i="5"/>
  <c r="A3793" i="5"/>
  <c r="Q3793" i="5"/>
  <c r="G3794" i="5"/>
  <c r="R3793" i="5"/>
  <c r="S3793" i="5"/>
  <c r="P3793" i="5"/>
  <c r="A3837" i="5"/>
  <c r="Q3837" i="5"/>
  <c r="G3838" i="5"/>
  <c r="R3837" i="5"/>
  <c r="S3837" i="5"/>
  <c r="P3837" i="5"/>
  <c r="A3915" i="5"/>
  <c r="R3915" i="5"/>
  <c r="S3915" i="5"/>
  <c r="P3915" i="5"/>
  <c r="Q3915" i="5"/>
  <c r="G3916" i="5"/>
  <c r="A3959" i="5"/>
  <c r="R3959" i="5"/>
  <c r="S3959" i="5"/>
  <c r="P3959" i="5"/>
  <c r="G3960" i="5"/>
  <c r="Q3959" i="5"/>
  <c r="A4231" i="5"/>
  <c r="P4231" i="5"/>
  <c r="R4231" i="5"/>
  <c r="G4232" i="5"/>
  <c r="Q4231" i="5"/>
  <c r="S4231" i="5"/>
  <c r="A4243" i="5"/>
  <c r="P4243" i="5"/>
  <c r="R4243" i="5"/>
  <c r="G4244" i="5"/>
  <c r="Q4243" i="5"/>
  <c r="S4243" i="5"/>
  <c r="A4492" i="5"/>
  <c r="P4492" i="5"/>
  <c r="Q4492" i="5"/>
  <c r="G4493" i="5"/>
  <c r="R4492" i="5"/>
  <c r="S4492" i="5"/>
  <c r="A4560" i="5"/>
  <c r="P4560" i="5"/>
  <c r="Q4560" i="5"/>
  <c r="G4561" i="5"/>
  <c r="R4560" i="5"/>
  <c r="S4560" i="5"/>
  <c r="A4594" i="5"/>
  <c r="P4594" i="5"/>
  <c r="R4594" i="5"/>
  <c r="S4594" i="5"/>
  <c r="G4595" i="5"/>
  <c r="Q4594" i="5"/>
  <c r="A3947" i="5"/>
  <c r="R3947" i="5"/>
  <c r="S3947" i="5"/>
  <c r="P3947" i="5"/>
  <c r="Q3947" i="5"/>
  <c r="G3948" i="5"/>
  <c r="A4221" i="5"/>
  <c r="R4221" i="5"/>
  <c r="P4221" i="5"/>
  <c r="S4221" i="5"/>
  <c r="G4222" i="5"/>
  <c r="Q4221" i="5"/>
  <c r="A4345" i="5"/>
  <c r="P4345" i="5"/>
  <c r="Q4345" i="5"/>
  <c r="G4346" i="5"/>
  <c r="R4345" i="5"/>
  <c r="S4345" i="5"/>
  <c r="A3937" i="5"/>
  <c r="P3937" i="5"/>
  <c r="Q3937" i="5"/>
  <c r="G3938" i="5"/>
  <c r="R3937" i="5"/>
  <c r="S3937" i="5"/>
  <c r="A4015" i="5"/>
  <c r="R4015" i="5"/>
  <c r="P4015" i="5"/>
  <c r="Q4015" i="5"/>
  <c r="S4015" i="5"/>
  <c r="G4016" i="5"/>
  <c r="A4107" i="5"/>
  <c r="P4107" i="5"/>
  <c r="R4107" i="5"/>
  <c r="Q4107" i="5"/>
  <c r="S4107" i="5"/>
  <c r="G4108" i="5"/>
  <c r="A4434" i="5"/>
  <c r="R4434" i="5"/>
  <c r="S4434" i="5"/>
  <c r="P4434" i="5"/>
  <c r="Q4434" i="5"/>
  <c r="G4435" i="5"/>
  <c r="A4468" i="5"/>
  <c r="R4468" i="5"/>
  <c r="S4468" i="5"/>
  <c r="P4468" i="5"/>
  <c r="Q4468" i="5"/>
  <c r="G4469" i="5"/>
  <c r="A4536" i="5"/>
  <c r="R4536" i="5"/>
  <c r="S4536" i="5"/>
  <c r="P4536" i="5"/>
  <c r="Q4536" i="5"/>
  <c r="G4537" i="5"/>
  <c r="A4037" i="5"/>
  <c r="P4037" i="5"/>
  <c r="R4037" i="5"/>
  <c r="Q4037" i="5"/>
  <c r="S4037" i="5"/>
  <c r="G4038" i="5"/>
  <c r="A4163" i="5"/>
  <c r="P4163" i="5"/>
  <c r="R4163" i="5"/>
  <c r="Q4163" i="5"/>
  <c r="S4163" i="5"/>
  <c r="G4164" i="5"/>
  <c r="A4175" i="5"/>
  <c r="P4175" i="5"/>
  <c r="R4175" i="5"/>
  <c r="G4176" i="5"/>
  <c r="Q4175" i="5"/>
  <c r="S4175" i="5"/>
  <c r="A4359" i="5"/>
  <c r="P4359" i="5"/>
  <c r="S4359" i="5"/>
  <c r="Q4359" i="5"/>
  <c r="G4360" i="5"/>
  <c r="R4359" i="5"/>
  <c r="A4930" i="5"/>
  <c r="P4930" i="5"/>
  <c r="R4930" i="5"/>
  <c r="G4931" i="5"/>
  <c r="Q4930" i="5"/>
  <c r="S4930" i="5"/>
  <c r="A4752" i="5"/>
  <c r="R4752" i="5"/>
  <c r="P4752" i="5"/>
  <c r="S4752" i="5"/>
  <c r="G4753" i="5"/>
  <c r="Q4752" i="5"/>
  <c r="A4828" i="5"/>
  <c r="R4828" i="5"/>
  <c r="P4828" i="5"/>
  <c r="S4828" i="5"/>
  <c r="G4829" i="5"/>
  <c r="Q4828" i="5"/>
  <c r="A4840" i="5"/>
  <c r="R4840" i="5"/>
  <c r="P4840" i="5"/>
  <c r="S4840" i="5"/>
  <c r="G4841" i="5"/>
  <c r="Q4840" i="5"/>
  <c r="A4918" i="5"/>
  <c r="P4918" i="5"/>
  <c r="R4918" i="5"/>
  <c r="Q4918" i="5"/>
  <c r="S4918" i="5"/>
  <c r="G4919" i="5"/>
  <c r="A4626" i="5"/>
  <c r="P4626" i="5"/>
  <c r="R4626" i="5"/>
  <c r="S4626" i="5"/>
  <c r="Q4626" i="5"/>
  <c r="G4627" i="5"/>
  <c r="A4684" i="5"/>
  <c r="R4684" i="5"/>
  <c r="P4684" i="5"/>
  <c r="Q4684" i="5"/>
  <c r="G4685" i="5"/>
  <c r="S4684" i="5"/>
  <c r="A4774" i="5"/>
  <c r="P4774" i="5"/>
  <c r="R4774" i="5"/>
  <c r="Q4774" i="5"/>
  <c r="S4774" i="5"/>
  <c r="G4775" i="5"/>
  <c r="A4862" i="5"/>
  <c r="P4862" i="5"/>
  <c r="R4862" i="5"/>
  <c r="Q4862" i="5"/>
  <c r="S4862" i="5"/>
  <c r="G4863" i="5"/>
  <c r="A4616" i="5"/>
  <c r="R4616" i="5"/>
  <c r="P4616" i="5"/>
  <c r="Q4616" i="5"/>
  <c r="G4617" i="5"/>
  <c r="S4616" i="5"/>
  <c r="A4940" i="5"/>
  <c r="R4940" i="5"/>
  <c r="P4940" i="5"/>
  <c r="S4940" i="5"/>
  <c r="Q4940" i="5"/>
  <c r="G4941" i="5"/>
  <c r="A4952" i="5"/>
  <c r="P4952" i="5"/>
  <c r="S4952" i="5"/>
  <c r="Q4952" i="5"/>
  <c r="G4953" i="5"/>
  <c r="R4952" i="5"/>
  <c r="V19" i="20"/>
  <c r="M1072" i="5"/>
  <c r="M1004" i="5" s="1"/>
  <c r="A488" i="5"/>
  <c r="P488" i="5"/>
  <c r="R488" i="5"/>
  <c r="S488" i="5"/>
  <c r="Q488" i="5"/>
  <c r="G489" i="5"/>
  <c r="A612" i="5"/>
  <c r="P612" i="5"/>
  <c r="S612" i="5"/>
  <c r="G613" i="5"/>
  <c r="Q612" i="5"/>
  <c r="R612" i="5"/>
  <c r="A1018" i="5"/>
  <c r="R1018" i="5"/>
  <c r="Q1018" i="5"/>
  <c r="S1018" i="5"/>
  <c r="P1018" i="5"/>
  <c r="G1019" i="5"/>
  <c r="A1121" i="5"/>
  <c r="R1121" i="5"/>
  <c r="S1121" i="5"/>
  <c r="P1121" i="5"/>
  <c r="Q1121" i="5"/>
  <c r="G1122" i="5"/>
  <c r="A1166" i="5"/>
  <c r="P1166" i="5"/>
  <c r="G1167" i="5"/>
  <c r="Q1166" i="5"/>
  <c r="R1166" i="5"/>
  <c r="S1166" i="5"/>
  <c r="A1145" i="5"/>
  <c r="P1145" i="5"/>
  <c r="Q1145" i="5"/>
  <c r="G1146" i="5"/>
  <c r="R1145" i="5"/>
  <c r="S1145" i="5"/>
  <c r="O353" i="5"/>
  <c r="O678" i="5"/>
  <c r="O2588" i="5"/>
  <c r="O4455" i="5"/>
  <c r="A139" i="5"/>
  <c r="Q139" i="5"/>
  <c r="G140" i="5"/>
  <c r="R139" i="5"/>
  <c r="S139" i="5"/>
  <c r="P139" i="5"/>
  <c r="A343" i="5"/>
  <c r="R343" i="5"/>
  <c r="Q343" i="5"/>
  <c r="G344" i="5"/>
  <c r="P343" i="5"/>
  <c r="S343" i="5"/>
  <c r="A512" i="5"/>
  <c r="R512" i="5"/>
  <c r="S512" i="5"/>
  <c r="P512" i="5"/>
  <c r="Q512" i="5"/>
  <c r="G513" i="5"/>
  <c r="A604" i="5"/>
  <c r="P604" i="5"/>
  <c r="Q604" i="5"/>
  <c r="G605" i="5"/>
  <c r="R604" i="5"/>
  <c r="S604" i="5"/>
  <c r="A667" i="5"/>
  <c r="Q667" i="5"/>
  <c r="G668" i="5"/>
  <c r="R667" i="5"/>
  <c r="S667" i="5"/>
  <c r="P667" i="5"/>
  <c r="A1008" i="5"/>
  <c r="P1008" i="5"/>
  <c r="S1008" i="5"/>
  <c r="Q1008" i="5"/>
  <c r="G1009" i="5"/>
  <c r="R1008" i="5"/>
  <c r="A1270" i="5"/>
  <c r="P1270" i="5"/>
  <c r="Q1270" i="5"/>
  <c r="G1271" i="5"/>
  <c r="R1270" i="5"/>
  <c r="S1270" i="5"/>
  <c r="A1350" i="5"/>
  <c r="P1350" i="5"/>
  <c r="Q1350" i="5"/>
  <c r="G1351" i="5"/>
  <c r="R1350" i="5"/>
  <c r="S1350" i="5"/>
  <c r="O57" i="5"/>
  <c r="O296" i="5"/>
  <c r="O1074" i="5"/>
  <c r="J2176" i="5"/>
  <c r="O4871" i="5"/>
  <c r="CD166" i="16"/>
  <c r="F75" i="16"/>
  <c r="A61" i="5"/>
  <c r="P61" i="5"/>
  <c r="R61" i="5"/>
  <c r="S61" i="5"/>
  <c r="Q61" i="5"/>
  <c r="G62" i="5"/>
  <c r="A207" i="5"/>
  <c r="S207" i="5"/>
  <c r="P207" i="5"/>
  <c r="Q207" i="5"/>
  <c r="G208" i="5"/>
  <c r="R207" i="5"/>
  <c r="A456" i="5"/>
  <c r="P456" i="5"/>
  <c r="Q456" i="5"/>
  <c r="G457" i="5"/>
  <c r="R456" i="5"/>
  <c r="S456" i="5"/>
  <c r="A523" i="5"/>
  <c r="S523" i="5"/>
  <c r="P523" i="5"/>
  <c r="G524" i="5"/>
  <c r="Q523" i="5"/>
  <c r="R523" i="5"/>
  <c r="A681" i="5"/>
  <c r="S681" i="5"/>
  <c r="P681" i="5"/>
  <c r="Q681" i="5"/>
  <c r="G682" i="5"/>
  <c r="R681" i="5"/>
  <c r="A938" i="5"/>
  <c r="P938" i="5"/>
  <c r="Q938" i="5"/>
  <c r="G939" i="5"/>
  <c r="R938" i="5"/>
  <c r="S938" i="5"/>
  <c r="A837" i="5"/>
  <c r="P837" i="5"/>
  <c r="Q837" i="5"/>
  <c r="G838" i="5"/>
  <c r="R837" i="5"/>
  <c r="S837" i="5"/>
  <c r="A1236" i="5"/>
  <c r="P1236" i="5"/>
  <c r="Q1236" i="5"/>
  <c r="G1237" i="5"/>
  <c r="R1236" i="5"/>
  <c r="S1236" i="5"/>
  <c r="A1292" i="5"/>
  <c r="P1292" i="5"/>
  <c r="Q1292" i="5"/>
  <c r="G1293" i="5"/>
  <c r="R1292" i="5"/>
  <c r="S1292" i="5"/>
  <c r="A1396" i="5"/>
  <c r="P1396" i="5"/>
  <c r="Q1396" i="5"/>
  <c r="G1397" i="5"/>
  <c r="R1396" i="5"/>
  <c r="S1396" i="5"/>
  <c r="A1077" i="5"/>
  <c r="R1077" i="5"/>
  <c r="P1077" i="5"/>
  <c r="Q1077" i="5"/>
  <c r="G1078" i="5"/>
  <c r="S1077" i="5"/>
  <c r="A1534" i="5"/>
  <c r="P1534" i="5"/>
  <c r="R1534" i="5"/>
  <c r="S1534" i="5"/>
  <c r="Q1534" i="5"/>
  <c r="G1535" i="5"/>
  <c r="A1657" i="5"/>
  <c r="S1657" i="5"/>
  <c r="P1657" i="5"/>
  <c r="Q1657" i="5"/>
  <c r="G1658" i="5"/>
  <c r="R1657" i="5"/>
  <c r="A1909" i="5"/>
  <c r="P1909" i="5"/>
  <c r="Q1909" i="5"/>
  <c r="R1909" i="5"/>
  <c r="S1909" i="5"/>
  <c r="G1910" i="5"/>
  <c r="P2056" i="5"/>
  <c r="Q2056" i="5"/>
  <c r="G2057" i="5"/>
  <c r="R2056" i="5"/>
  <c r="S2056" i="5"/>
  <c r="A2122" i="5"/>
  <c r="P2122" i="5"/>
  <c r="Q2122" i="5"/>
  <c r="G2123" i="5"/>
  <c r="R2122" i="5"/>
  <c r="S2122" i="5"/>
  <c r="A2202" i="5"/>
  <c r="P2202" i="5"/>
  <c r="Q2202" i="5"/>
  <c r="G2203" i="5"/>
  <c r="S2202" i="5"/>
  <c r="R2202" i="5"/>
  <c r="A1827" i="5"/>
  <c r="P1827" i="5"/>
  <c r="R1827" i="5"/>
  <c r="S1827" i="5"/>
  <c r="G1828" i="5"/>
  <c r="Q1827" i="5"/>
  <c r="A1863" i="5"/>
  <c r="R1863" i="5"/>
  <c r="P1863" i="5"/>
  <c r="S1863" i="5"/>
  <c r="G1864" i="5"/>
  <c r="Q1863" i="5"/>
  <c r="A1921" i="5"/>
  <c r="P1921" i="5"/>
  <c r="Q1921" i="5"/>
  <c r="G1922" i="5"/>
  <c r="R1921" i="5"/>
  <c r="S1921" i="5"/>
  <c r="A1989" i="5"/>
  <c r="Q1989" i="5"/>
  <c r="G1990" i="5"/>
  <c r="R1989" i="5"/>
  <c r="S1989" i="5"/>
  <c r="P1989" i="5"/>
  <c r="A2033" i="5"/>
  <c r="Q2033" i="5"/>
  <c r="G2034" i="5"/>
  <c r="R2033" i="5"/>
  <c r="S2033" i="5"/>
  <c r="P2033" i="5"/>
  <c r="Q2067" i="5"/>
  <c r="G2068" i="5"/>
  <c r="R2067" i="5"/>
  <c r="S2067" i="5"/>
  <c r="P2067" i="5"/>
  <c r="A2101" i="5"/>
  <c r="Q2101" i="5"/>
  <c r="G2102" i="5"/>
  <c r="R2101" i="5"/>
  <c r="S2101" i="5"/>
  <c r="P2101" i="5"/>
  <c r="A2145" i="5"/>
  <c r="Q2145" i="5"/>
  <c r="G2146" i="5"/>
  <c r="R2145" i="5"/>
  <c r="S2145" i="5"/>
  <c r="P2145" i="5"/>
  <c r="A2502" i="5"/>
  <c r="P2502" i="5"/>
  <c r="R2502" i="5"/>
  <c r="S2502" i="5"/>
  <c r="Q2502" i="5"/>
  <c r="G2503" i="5"/>
  <c r="A2179" i="5"/>
  <c r="S2179" i="5"/>
  <c r="P2179" i="5"/>
  <c r="R2179" i="5"/>
  <c r="Q2179" i="5"/>
  <c r="G2180" i="5"/>
  <c r="A2514" i="5"/>
  <c r="P2514" i="5"/>
  <c r="Q2514" i="5"/>
  <c r="G2515" i="5"/>
  <c r="R2514" i="5"/>
  <c r="S2514" i="5"/>
  <c r="A2412" i="5"/>
  <c r="R2412" i="5"/>
  <c r="S2412" i="5"/>
  <c r="P2412" i="5"/>
  <c r="G2413" i="5"/>
  <c r="Q2412" i="5"/>
  <c r="A2478" i="5"/>
  <c r="P2478" i="5"/>
  <c r="S2478" i="5"/>
  <c r="G2479" i="5"/>
  <c r="Q2478" i="5"/>
  <c r="R2478" i="5"/>
  <c r="A2668" i="5"/>
  <c r="R2668" i="5"/>
  <c r="P2668" i="5"/>
  <c r="S2668" i="5"/>
  <c r="G2669" i="5"/>
  <c r="Q2668" i="5"/>
  <c r="A2534" i="5"/>
  <c r="P2534" i="5"/>
  <c r="S2534" i="5"/>
  <c r="Q2534" i="5"/>
  <c r="G2535" i="5"/>
  <c r="R2534" i="5"/>
  <c r="A2602" i="5"/>
  <c r="P2602" i="5"/>
  <c r="S2602" i="5"/>
  <c r="Q2602" i="5"/>
  <c r="G2603" i="5"/>
  <c r="R2602" i="5"/>
  <c r="A3026" i="5"/>
  <c r="P3026" i="5"/>
  <c r="Q3026" i="5"/>
  <c r="G3027" i="5"/>
  <c r="R3026" i="5"/>
  <c r="S3026" i="5"/>
  <c r="A3116" i="5"/>
  <c r="P3116" i="5"/>
  <c r="Q3116" i="5"/>
  <c r="G3117" i="5"/>
  <c r="S3116" i="5"/>
  <c r="R3116" i="5"/>
  <c r="A3182" i="5"/>
  <c r="P3182" i="5"/>
  <c r="Q3182" i="5"/>
  <c r="G3183" i="5"/>
  <c r="S3182" i="5"/>
  <c r="R3182" i="5"/>
  <c r="A2772" i="5"/>
  <c r="P2772" i="5"/>
  <c r="Q2772" i="5"/>
  <c r="G2773" i="5"/>
  <c r="R2772" i="5"/>
  <c r="S2772" i="5"/>
  <c r="A2971" i="5"/>
  <c r="S2971" i="5"/>
  <c r="P2971" i="5"/>
  <c r="Q2971" i="5"/>
  <c r="G2972" i="5"/>
  <c r="R2971" i="5"/>
  <c r="A3015" i="5"/>
  <c r="S3015" i="5"/>
  <c r="P3015" i="5"/>
  <c r="Q3015" i="5"/>
  <c r="G3016" i="5"/>
  <c r="R3015" i="5"/>
  <c r="A3059" i="5"/>
  <c r="S3059" i="5"/>
  <c r="P3059" i="5"/>
  <c r="Q3059" i="5"/>
  <c r="G3060" i="5"/>
  <c r="R3059" i="5"/>
  <c r="A2590" i="5"/>
  <c r="P2590" i="5"/>
  <c r="G2591" i="5"/>
  <c r="R2590" i="5"/>
  <c r="S2590" i="5"/>
  <c r="Q2590" i="5"/>
  <c r="A2836" i="5"/>
  <c r="R2836" i="5"/>
  <c r="Q2836" i="5"/>
  <c r="S2836" i="5"/>
  <c r="P2836" i="5"/>
  <c r="G2837" i="5"/>
  <c r="A2937" i="5"/>
  <c r="Q2937" i="5"/>
  <c r="G2938" i="5"/>
  <c r="R2937" i="5"/>
  <c r="S2937" i="5"/>
  <c r="P2937" i="5"/>
  <c r="A3338" i="5"/>
  <c r="P3338" i="5"/>
  <c r="Q3338" i="5"/>
  <c r="R3338" i="5"/>
  <c r="S3338" i="5"/>
  <c r="G3339" i="5"/>
  <c r="A3404" i="5"/>
  <c r="R3404" i="5"/>
  <c r="P3404" i="5"/>
  <c r="G3405" i="5"/>
  <c r="Q3404" i="5"/>
  <c r="S3404" i="5"/>
  <c r="A3693" i="5"/>
  <c r="S3693" i="5"/>
  <c r="P3693" i="5"/>
  <c r="Q3693" i="5"/>
  <c r="G3694" i="5"/>
  <c r="R3693" i="5"/>
  <c r="A3727" i="5"/>
  <c r="S3727" i="5"/>
  <c r="P3727" i="5"/>
  <c r="Q3727" i="5"/>
  <c r="G3728" i="5"/>
  <c r="R3727" i="5"/>
  <c r="A3803" i="5"/>
  <c r="S3803" i="5"/>
  <c r="P3803" i="5"/>
  <c r="Q3803" i="5"/>
  <c r="G3804" i="5"/>
  <c r="R3803" i="5"/>
  <c r="A3362" i="5"/>
  <c r="P3362" i="5"/>
  <c r="Q3362" i="5"/>
  <c r="G3363" i="5"/>
  <c r="R3362" i="5"/>
  <c r="S3362" i="5"/>
  <c r="A3460" i="5"/>
  <c r="P3460" i="5"/>
  <c r="S3460" i="5"/>
  <c r="G3461" i="5"/>
  <c r="Q3460" i="5"/>
  <c r="R3460" i="5"/>
  <c r="A3572" i="5"/>
  <c r="P3572" i="5"/>
  <c r="Q3572" i="5"/>
  <c r="G3573" i="5"/>
  <c r="R3572" i="5"/>
  <c r="S3572" i="5"/>
  <c r="A3195" i="5"/>
  <c r="Q3195" i="5"/>
  <c r="G3196" i="5"/>
  <c r="R3195" i="5"/>
  <c r="P3195" i="5"/>
  <c r="S3195" i="5"/>
  <c r="A3581" i="5"/>
  <c r="S3581" i="5"/>
  <c r="Q3581" i="5"/>
  <c r="R3581" i="5"/>
  <c r="P3581" i="5"/>
  <c r="G3582" i="5"/>
  <c r="A3626" i="5"/>
  <c r="P3626" i="5"/>
  <c r="R3626" i="5"/>
  <c r="S3626" i="5"/>
  <c r="G3627" i="5"/>
  <c r="Q3626" i="5"/>
  <c r="A3659" i="5"/>
  <c r="Q3659" i="5"/>
  <c r="G3660" i="5"/>
  <c r="R3659" i="5"/>
  <c r="S3659" i="5"/>
  <c r="P3659" i="5"/>
  <c r="A3703" i="5"/>
  <c r="Q3703" i="5"/>
  <c r="G3704" i="5"/>
  <c r="R3703" i="5"/>
  <c r="S3703" i="5"/>
  <c r="P3703" i="5"/>
  <c r="A3737" i="5"/>
  <c r="Q3737" i="5"/>
  <c r="G3738" i="5"/>
  <c r="R3737" i="5"/>
  <c r="S3737" i="5"/>
  <c r="P3737" i="5"/>
  <c r="A3781" i="5"/>
  <c r="Q3781" i="5"/>
  <c r="G3782" i="5"/>
  <c r="R3781" i="5"/>
  <c r="S3781" i="5"/>
  <c r="P3781" i="5"/>
  <c r="A3825" i="5"/>
  <c r="Q3825" i="5"/>
  <c r="G3826" i="5"/>
  <c r="R3825" i="5"/>
  <c r="S3825" i="5"/>
  <c r="P3825" i="5"/>
  <c r="A3869" i="5"/>
  <c r="Q3869" i="5"/>
  <c r="G3870" i="5"/>
  <c r="R3869" i="5"/>
  <c r="S3869" i="5"/>
  <c r="P3869" i="5"/>
  <c r="A4027" i="5"/>
  <c r="R4027" i="5"/>
  <c r="P4027" i="5"/>
  <c r="G4028" i="5"/>
  <c r="Q4027" i="5"/>
  <c r="S4027" i="5"/>
  <c r="A4061" i="5"/>
  <c r="R4061" i="5"/>
  <c r="P4061" i="5"/>
  <c r="G4062" i="5"/>
  <c r="Q4061" i="5"/>
  <c r="S4061" i="5"/>
  <c r="A4265" i="5"/>
  <c r="P4265" i="5"/>
  <c r="Q4265" i="5"/>
  <c r="R4265" i="5"/>
  <c r="S4265" i="5"/>
  <c r="G4266" i="5"/>
  <c r="A4424" i="5"/>
  <c r="P4424" i="5"/>
  <c r="Q4424" i="5"/>
  <c r="G4425" i="5"/>
  <c r="R4424" i="5"/>
  <c r="S4424" i="5"/>
  <c r="A4526" i="5"/>
  <c r="P4526" i="5"/>
  <c r="Q4526" i="5"/>
  <c r="G4527" i="5"/>
  <c r="R4526" i="5"/>
  <c r="S4526" i="5"/>
  <c r="A4706" i="5"/>
  <c r="P4706" i="5"/>
  <c r="R4706" i="5"/>
  <c r="S4706" i="5"/>
  <c r="G4707" i="5"/>
  <c r="Q4706" i="5"/>
  <c r="A3893" i="5"/>
  <c r="P3893" i="5"/>
  <c r="Q3893" i="5"/>
  <c r="G3894" i="5"/>
  <c r="R3893" i="5"/>
  <c r="S3893" i="5"/>
  <c r="A4197" i="5"/>
  <c r="P4197" i="5"/>
  <c r="R4197" i="5"/>
  <c r="S4197" i="5"/>
  <c r="G4198" i="5"/>
  <c r="Q4197" i="5"/>
  <c r="A4209" i="5"/>
  <c r="P4209" i="5"/>
  <c r="R4209" i="5"/>
  <c r="S4209" i="5"/>
  <c r="G4210" i="5"/>
  <c r="Q4209" i="5"/>
  <c r="A4311" i="5"/>
  <c r="P4311" i="5"/>
  <c r="Q4311" i="5"/>
  <c r="G4312" i="5"/>
  <c r="R4311" i="5"/>
  <c r="S4311" i="5"/>
  <c r="A4049" i="5"/>
  <c r="R4049" i="5"/>
  <c r="P4049" i="5"/>
  <c r="Q4049" i="5"/>
  <c r="S4049" i="5"/>
  <c r="G4050" i="5"/>
  <c r="A4502" i="5"/>
  <c r="R4502" i="5"/>
  <c r="S4502" i="5"/>
  <c r="P4502" i="5"/>
  <c r="Q4502" i="5"/>
  <c r="G4503" i="5"/>
  <c r="A4604" i="5"/>
  <c r="R4604" i="5"/>
  <c r="P4604" i="5"/>
  <c r="Q4604" i="5"/>
  <c r="G4605" i="5"/>
  <c r="S4604" i="5"/>
  <c r="A3981" i="5"/>
  <c r="P3981" i="5"/>
  <c r="Q3981" i="5"/>
  <c r="G3982" i="5"/>
  <c r="R3981" i="5"/>
  <c r="S3981" i="5"/>
  <c r="A3993" i="5"/>
  <c r="P3993" i="5"/>
  <c r="R3993" i="5"/>
  <c r="Q3993" i="5"/>
  <c r="S3993" i="5"/>
  <c r="G3994" i="5"/>
  <c r="A4299" i="5"/>
  <c r="P4299" i="5"/>
  <c r="R4299" i="5"/>
  <c r="S4299" i="5"/>
  <c r="G4300" i="5"/>
  <c r="Q4299" i="5"/>
  <c r="A4973" i="5"/>
  <c r="S4973" i="5"/>
  <c r="P4973" i="5"/>
  <c r="G4974" i="5"/>
  <c r="R4973" i="5"/>
  <c r="Q4973" i="5"/>
  <c r="A4718" i="5"/>
  <c r="R4718" i="5"/>
  <c r="P4718" i="5"/>
  <c r="Q4718" i="5"/>
  <c r="G4719" i="5"/>
  <c r="S4718" i="5"/>
  <c r="V20" i="20"/>
  <c r="A254" i="5"/>
  <c r="P254" i="5"/>
  <c r="S254" i="5"/>
  <c r="Q254" i="5"/>
  <c r="G255" i="5"/>
  <c r="R254" i="5"/>
  <c r="A300" i="5"/>
  <c r="Q300" i="5"/>
  <c r="G301" i="5"/>
  <c r="R300" i="5"/>
  <c r="S300" i="5"/>
  <c r="P300" i="5"/>
  <c r="A320" i="5"/>
  <c r="Q320" i="5"/>
  <c r="G321" i="5"/>
  <c r="P320" i="5"/>
  <c r="R320" i="5"/>
  <c r="S320" i="5"/>
  <c r="A412" i="5"/>
  <c r="P412" i="5"/>
  <c r="Q412" i="5"/>
  <c r="G413" i="5"/>
  <c r="R412" i="5"/>
  <c r="S412" i="5"/>
  <c r="A657" i="5"/>
  <c r="S657" i="5"/>
  <c r="P657" i="5"/>
  <c r="Q657" i="5"/>
  <c r="G658" i="5"/>
  <c r="R657" i="5"/>
  <c r="A870" i="5"/>
  <c r="P870" i="5"/>
  <c r="Q870" i="5"/>
  <c r="G871" i="5"/>
  <c r="R870" i="5"/>
  <c r="S870" i="5"/>
  <c r="A893" i="5"/>
  <c r="S893" i="5"/>
  <c r="P893" i="5"/>
  <c r="Q893" i="5"/>
  <c r="G894" i="5"/>
  <c r="R893" i="5"/>
  <c r="A950" i="5"/>
  <c r="P950" i="5"/>
  <c r="Q950" i="5"/>
  <c r="G951" i="5"/>
  <c r="S950" i="5"/>
  <c r="R950" i="5"/>
  <c r="A1224" i="5"/>
  <c r="P1224" i="5"/>
  <c r="Q1224" i="5"/>
  <c r="G1225" i="5"/>
  <c r="R1224" i="5"/>
  <c r="S1224" i="5"/>
  <c r="A1304" i="5"/>
  <c r="P1304" i="5"/>
  <c r="Q1304" i="5"/>
  <c r="G1305" i="5"/>
  <c r="R1304" i="5"/>
  <c r="S1304" i="5"/>
  <c r="A1384" i="5"/>
  <c r="P1384" i="5"/>
  <c r="Q1384" i="5"/>
  <c r="G1385" i="5"/>
  <c r="S1384" i="5"/>
  <c r="R1384" i="5"/>
  <c r="J1072" i="5"/>
  <c r="J1004" i="5" s="1"/>
  <c r="J7" i="5" s="1"/>
  <c r="I1176" i="5"/>
  <c r="O4047" i="5"/>
  <c r="F44" i="16"/>
  <c r="F82" i="16"/>
  <c r="F132" i="16"/>
  <c r="A183" i="5"/>
  <c r="S183" i="5"/>
  <c r="P183" i="5"/>
  <c r="Q183" i="5"/>
  <c r="G184" i="5"/>
  <c r="R183" i="5"/>
  <c r="A286" i="5"/>
  <c r="Q286" i="5"/>
  <c r="G287" i="5"/>
  <c r="R286" i="5"/>
  <c r="S286" i="5"/>
  <c r="P286" i="5"/>
  <c r="A366" i="5"/>
  <c r="R366" i="5"/>
  <c r="P366" i="5"/>
  <c r="G367" i="5"/>
  <c r="Q366" i="5"/>
  <c r="S366" i="5"/>
  <c r="A478" i="5"/>
  <c r="R478" i="5"/>
  <c r="S478" i="5"/>
  <c r="P478" i="5"/>
  <c r="Q478" i="5"/>
  <c r="G479" i="5"/>
  <c r="A747" i="5"/>
  <c r="Q747" i="5"/>
  <c r="G748" i="5"/>
  <c r="R747" i="5"/>
  <c r="P747" i="5"/>
  <c r="S747" i="5"/>
  <c r="A962" i="5"/>
  <c r="P962" i="5"/>
  <c r="Q962" i="5"/>
  <c r="G963" i="5"/>
  <c r="R962" i="5"/>
  <c r="S962" i="5"/>
  <c r="A1132" i="5"/>
  <c r="S1132" i="5"/>
  <c r="P1132" i="5"/>
  <c r="G1133" i="5"/>
  <c r="Q1132" i="5"/>
  <c r="R1132" i="5"/>
  <c r="I352" i="5"/>
  <c r="K1072" i="5"/>
  <c r="K1004" i="5" s="1"/>
  <c r="K7" i="5" s="1"/>
  <c r="O677" i="5"/>
  <c r="O3169" i="5"/>
  <c r="O4320" i="5"/>
  <c r="A23" i="5"/>
  <c r="P23" i="5"/>
  <c r="Q23" i="5"/>
  <c r="G24" i="5"/>
  <c r="R23" i="5"/>
  <c r="S23" i="5"/>
  <c r="A13" i="5"/>
  <c r="R13" i="5"/>
  <c r="S13" i="5"/>
  <c r="P13" i="5"/>
  <c r="Q13" i="5"/>
  <c r="G14" i="5"/>
  <c r="A46" i="5"/>
  <c r="Q46" i="5"/>
  <c r="G47" i="5"/>
  <c r="P46" i="5"/>
  <c r="R46" i="5"/>
  <c r="S46" i="5"/>
  <c r="A105" i="5"/>
  <c r="P105" i="5"/>
  <c r="R105" i="5"/>
  <c r="S105" i="5"/>
  <c r="G106" i="5"/>
  <c r="Q105" i="5"/>
  <c r="A127" i="5"/>
  <c r="Q127" i="5"/>
  <c r="G128" i="5"/>
  <c r="R127" i="5"/>
  <c r="S127" i="5"/>
  <c r="P127" i="5"/>
  <c r="A194" i="5"/>
  <c r="P194" i="5"/>
  <c r="Q194" i="5"/>
  <c r="G195" i="5"/>
  <c r="R194" i="5"/>
  <c r="S194" i="5"/>
  <c r="A218" i="5"/>
  <c r="P218" i="5"/>
  <c r="Q218" i="5"/>
  <c r="G219" i="5"/>
  <c r="R218" i="5"/>
  <c r="S218" i="5"/>
  <c r="A332" i="5"/>
  <c r="Q332" i="5"/>
  <c r="G333" i="5"/>
  <c r="P332" i="5"/>
  <c r="S332" i="5"/>
  <c r="R332" i="5"/>
  <c r="A377" i="5"/>
  <c r="S377" i="5"/>
  <c r="P377" i="5"/>
  <c r="G378" i="5"/>
  <c r="Q377" i="5"/>
  <c r="R377" i="5"/>
  <c r="A400" i="5"/>
  <c r="S400" i="5"/>
  <c r="P400" i="5"/>
  <c r="Q400" i="5"/>
  <c r="G401" i="5"/>
  <c r="R400" i="5"/>
  <c r="A422" i="5"/>
  <c r="R422" i="5"/>
  <c r="S422" i="5"/>
  <c r="G423" i="5"/>
  <c r="P422" i="5"/>
  <c r="Q422" i="5"/>
  <c r="A558" i="5"/>
  <c r="P558" i="5"/>
  <c r="Q558" i="5"/>
  <c r="G559" i="5"/>
  <c r="R558" i="5"/>
  <c r="S558" i="5"/>
  <c r="A624" i="5"/>
  <c r="P624" i="5"/>
  <c r="R624" i="5"/>
  <c r="S624" i="5"/>
  <c r="Q624" i="5"/>
  <c r="G625" i="5"/>
  <c r="A590" i="5"/>
  <c r="R590" i="5"/>
  <c r="P590" i="5"/>
  <c r="G591" i="5"/>
  <c r="Q590" i="5"/>
  <c r="S590" i="5"/>
  <c r="A645" i="5"/>
  <c r="S645" i="5"/>
  <c r="P645" i="5"/>
  <c r="G646" i="5"/>
  <c r="Q645" i="5"/>
  <c r="R645" i="5"/>
  <c r="A703" i="5"/>
  <c r="Q703" i="5"/>
  <c r="G704" i="5"/>
  <c r="R703" i="5"/>
  <c r="S703" i="5"/>
  <c r="P703" i="5"/>
  <c r="A735" i="5"/>
  <c r="Q735" i="5"/>
  <c r="G736" i="5"/>
  <c r="R735" i="5"/>
  <c r="P735" i="5"/>
  <c r="S735" i="5"/>
  <c r="A862" i="5"/>
  <c r="P862" i="5"/>
  <c r="Q862" i="5"/>
  <c r="G863" i="5"/>
  <c r="R862" i="5"/>
  <c r="S862" i="5"/>
  <c r="A882" i="5"/>
  <c r="P882" i="5"/>
  <c r="Q882" i="5"/>
  <c r="G883" i="5"/>
  <c r="R882" i="5"/>
  <c r="S882" i="5"/>
  <c r="A916" i="5"/>
  <c r="P916" i="5"/>
  <c r="Q916" i="5"/>
  <c r="G917" i="5"/>
  <c r="S916" i="5"/>
  <c r="R916" i="5"/>
  <c r="A984" i="5"/>
  <c r="P984" i="5"/>
  <c r="Q984" i="5"/>
  <c r="G985" i="5"/>
  <c r="R984" i="5"/>
  <c r="S984" i="5"/>
  <c r="A972" i="5"/>
  <c r="P972" i="5"/>
  <c r="R972" i="5"/>
  <c r="S972" i="5"/>
  <c r="G973" i="5"/>
  <c r="Q972" i="5"/>
  <c r="A1098" i="5"/>
  <c r="Q1098" i="5"/>
  <c r="G1099" i="5"/>
  <c r="S1098" i="5"/>
  <c r="P1098" i="5"/>
  <c r="R1098" i="5"/>
  <c r="A1281" i="5"/>
  <c r="S1281" i="5"/>
  <c r="P1281" i="5"/>
  <c r="Q1281" i="5"/>
  <c r="G1282" i="5"/>
  <c r="R1281" i="5"/>
  <c r="A1408" i="5"/>
  <c r="P1408" i="5"/>
  <c r="Q1408" i="5"/>
  <c r="G1409" i="5"/>
  <c r="R1408" i="5"/>
  <c r="S1408" i="5"/>
  <c r="A1475" i="5"/>
  <c r="S1475" i="5"/>
  <c r="P1475" i="5"/>
  <c r="R1475" i="5"/>
  <c r="G1476" i="5"/>
  <c r="Q1475" i="5"/>
  <c r="A1556" i="5"/>
  <c r="P1556" i="5"/>
  <c r="Q1556" i="5"/>
  <c r="G1557" i="5"/>
  <c r="R1556" i="5"/>
  <c r="S1556" i="5"/>
  <c r="A1693" i="5"/>
  <c r="S1693" i="5"/>
  <c r="P1693" i="5"/>
  <c r="Q1693" i="5"/>
  <c r="G1694" i="5"/>
  <c r="R1693" i="5"/>
  <c r="A1805" i="5"/>
  <c r="R1805" i="5"/>
  <c r="P1805" i="5"/>
  <c r="G1806" i="5"/>
  <c r="Q1805" i="5"/>
  <c r="S1805" i="5"/>
  <c r="A2010" i="5"/>
  <c r="P2010" i="5"/>
  <c r="Q2010" i="5"/>
  <c r="G2011" i="5"/>
  <c r="R2010" i="5"/>
  <c r="S2010" i="5"/>
  <c r="A1965" i="5"/>
  <c r="S1965" i="5"/>
  <c r="P1965" i="5"/>
  <c r="Q1965" i="5"/>
  <c r="G1966" i="5"/>
  <c r="R1965" i="5"/>
  <c r="A2155" i="5"/>
  <c r="S2155" i="5"/>
  <c r="P2155" i="5"/>
  <c r="Q2155" i="5"/>
  <c r="G2156" i="5"/>
  <c r="R2155" i="5"/>
  <c r="O1382" i="5"/>
  <c r="K2176" i="5"/>
  <c r="O2366" i="5"/>
  <c r="O2946" i="5"/>
  <c r="O4104" i="5"/>
  <c r="O4218" i="5"/>
  <c r="O4512" i="5"/>
  <c r="O4681" i="5"/>
  <c r="F78" i="16"/>
  <c r="A71" i="5"/>
  <c r="P71" i="5"/>
  <c r="Q71" i="5"/>
  <c r="G72" i="5"/>
  <c r="R71" i="5"/>
  <c r="S71" i="5"/>
  <c r="A117" i="5"/>
  <c r="S117" i="5"/>
  <c r="P117" i="5"/>
  <c r="Q117" i="5"/>
  <c r="G118" i="5"/>
  <c r="R117" i="5"/>
  <c r="A81" i="5"/>
  <c r="R81" i="5"/>
  <c r="S81" i="5"/>
  <c r="P81" i="5"/>
  <c r="G82" i="5"/>
  <c r="Q81" i="5"/>
  <c r="A161" i="5"/>
  <c r="R161" i="5"/>
  <c r="P161" i="5"/>
  <c r="S161" i="5"/>
  <c r="G162" i="5"/>
  <c r="Q161" i="5"/>
  <c r="A173" i="5"/>
  <c r="Q173" i="5"/>
  <c r="G174" i="5"/>
  <c r="R173" i="5"/>
  <c r="S173" i="5"/>
  <c r="P173" i="5"/>
  <c r="A278" i="5"/>
  <c r="P278" i="5"/>
  <c r="R278" i="5"/>
  <c r="S278" i="5"/>
  <c r="Q278" i="5"/>
  <c r="G279" i="5"/>
  <c r="A309" i="5"/>
  <c r="P309" i="5"/>
  <c r="Q309" i="5"/>
  <c r="G310" i="5"/>
  <c r="S309" i="5"/>
  <c r="R309" i="5"/>
  <c r="A264" i="5"/>
  <c r="R264" i="5"/>
  <c r="Q264" i="5"/>
  <c r="S264" i="5"/>
  <c r="P264" i="5"/>
  <c r="G265" i="5"/>
  <c r="A356" i="5"/>
  <c r="P356" i="5"/>
  <c r="R356" i="5"/>
  <c r="S356" i="5"/>
  <c r="G357" i="5"/>
  <c r="Q356" i="5"/>
  <c r="A468" i="5"/>
  <c r="P468" i="5"/>
  <c r="Q468" i="5"/>
  <c r="G469" i="5"/>
  <c r="R468" i="5"/>
  <c r="S468" i="5"/>
  <c r="A433" i="5"/>
  <c r="S433" i="5"/>
  <c r="P433" i="5"/>
  <c r="Q433" i="5"/>
  <c r="R433" i="5"/>
  <c r="G434" i="5"/>
  <c r="A499" i="5"/>
  <c r="Q499" i="5"/>
  <c r="G500" i="5"/>
  <c r="S499" i="5"/>
  <c r="P499" i="5"/>
  <c r="R499" i="5"/>
  <c r="A546" i="5"/>
  <c r="P546" i="5"/>
  <c r="S546" i="5"/>
  <c r="Q546" i="5"/>
  <c r="G547" i="5"/>
  <c r="R546" i="5"/>
  <c r="A636" i="5"/>
  <c r="P636" i="5"/>
  <c r="R636" i="5"/>
  <c r="S636" i="5"/>
  <c r="Q636" i="5"/>
  <c r="G637" i="5"/>
  <c r="A713" i="5"/>
  <c r="S713" i="5"/>
  <c r="P713" i="5"/>
  <c r="R713" i="5"/>
  <c r="G714" i="5"/>
  <c r="Q713" i="5"/>
  <c r="A578" i="5"/>
  <c r="P578" i="5"/>
  <c r="R578" i="5"/>
  <c r="S578" i="5"/>
  <c r="G579" i="5"/>
  <c r="Q578" i="5"/>
  <c r="A691" i="5"/>
  <c r="Q691" i="5"/>
  <c r="G692" i="5"/>
  <c r="R691" i="5"/>
  <c r="S691" i="5"/>
  <c r="P691" i="5"/>
  <c r="A771" i="5"/>
  <c r="R771" i="5"/>
  <c r="P771" i="5"/>
  <c r="G772" i="5"/>
  <c r="Q771" i="5"/>
  <c r="S771" i="5"/>
  <c r="A814" i="5"/>
  <c r="S814" i="5"/>
  <c r="P814" i="5"/>
  <c r="G815" i="5"/>
  <c r="Q814" i="5"/>
  <c r="R814" i="5"/>
  <c r="A904" i="5"/>
  <c r="P904" i="5"/>
  <c r="Q904" i="5"/>
  <c r="G905" i="5"/>
  <c r="R904" i="5"/>
  <c r="S904" i="5"/>
  <c r="A759" i="5"/>
  <c r="R759" i="5"/>
  <c r="P759" i="5"/>
  <c r="Q759" i="5"/>
  <c r="S759" i="5"/>
  <c r="G760" i="5"/>
  <c r="A849" i="5"/>
  <c r="P849" i="5"/>
  <c r="Q849" i="5"/>
  <c r="G850" i="5"/>
  <c r="R849" i="5"/>
  <c r="S849" i="5"/>
  <c r="A781" i="5"/>
  <c r="P781" i="5"/>
  <c r="R781" i="5"/>
  <c r="Q781" i="5"/>
  <c r="S781" i="5"/>
  <c r="G782" i="5"/>
  <c r="A793" i="5"/>
  <c r="P793" i="5"/>
  <c r="R793" i="5"/>
  <c r="G794" i="5"/>
  <c r="Q793" i="5"/>
  <c r="S793" i="5"/>
  <c r="A1040" i="5"/>
  <c r="P1040" i="5"/>
  <c r="Q1040" i="5"/>
  <c r="R1040" i="5"/>
  <c r="S1040" i="5"/>
  <c r="G1041" i="5"/>
  <c r="A996" i="5"/>
  <c r="P996" i="5"/>
  <c r="Q996" i="5"/>
  <c r="G997" i="5"/>
  <c r="R996" i="5"/>
  <c r="S996" i="5"/>
  <c r="A1052" i="5"/>
  <c r="Q1052" i="5"/>
  <c r="G1053" i="5"/>
  <c r="S1052" i="5"/>
  <c r="P1052" i="5"/>
  <c r="R1052" i="5"/>
  <c r="A1258" i="5"/>
  <c r="P1258" i="5"/>
  <c r="Q1258" i="5"/>
  <c r="G1259" i="5"/>
  <c r="R1258" i="5"/>
  <c r="S1258" i="5"/>
  <c r="A1338" i="5"/>
  <c r="P1338" i="5"/>
  <c r="Q1338" i="5"/>
  <c r="G1339" i="5"/>
  <c r="R1338" i="5"/>
  <c r="S1338" i="5"/>
  <c r="A1362" i="5"/>
  <c r="P1362" i="5"/>
  <c r="Q1362" i="5"/>
  <c r="G1363" i="5"/>
  <c r="R1362" i="5"/>
  <c r="S1362" i="5"/>
  <c r="A1063" i="5"/>
  <c r="R1063" i="5"/>
  <c r="P1063" i="5"/>
  <c r="Q1063" i="5"/>
  <c r="G1064" i="5"/>
  <c r="S1063" i="5"/>
  <c r="A1155" i="5"/>
  <c r="R1155" i="5"/>
  <c r="S1155" i="5"/>
  <c r="G1156" i="5"/>
  <c r="P1155" i="5"/>
  <c r="Q1155" i="5"/>
  <c r="A1190" i="5"/>
  <c r="P1190" i="5"/>
  <c r="G1191" i="5"/>
  <c r="Q1190" i="5"/>
  <c r="R1190" i="5"/>
  <c r="S1190" i="5"/>
  <c r="A1247" i="5"/>
  <c r="S1247" i="5"/>
  <c r="P1247" i="5"/>
  <c r="Q1247" i="5"/>
  <c r="G1248" i="5"/>
  <c r="R1247" i="5"/>
  <c r="A1373" i="5"/>
  <c r="Q1373" i="5"/>
  <c r="G1374" i="5"/>
  <c r="R1373" i="5"/>
  <c r="P1373" i="5"/>
  <c r="S1373" i="5"/>
  <c r="A1590" i="5"/>
  <c r="P1590" i="5"/>
  <c r="Q1590" i="5"/>
  <c r="G1591" i="5"/>
  <c r="R1590" i="5"/>
  <c r="S1590" i="5"/>
  <c r="A1430" i="5"/>
  <c r="R1430" i="5"/>
  <c r="S1430" i="5"/>
  <c r="Q1430" i="5"/>
  <c r="G1431" i="5"/>
  <c r="P1430" i="5"/>
  <c r="A1454" i="5"/>
  <c r="P1454" i="5"/>
  <c r="Q1454" i="5"/>
  <c r="G1455" i="5"/>
  <c r="R1454" i="5"/>
  <c r="S1454" i="5"/>
  <c r="A1679" i="5"/>
  <c r="Q1679" i="5"/>
  <c r="G1680" i="5"/>
  <c r="R1679" i="5"/>
  <c r="S1679" i="5"/>
  <c r="P1679" i="5"/>
  <c r="A1943" i="5"/>
  <c r="P1943" i="5"/>
  <c r="Q1943" i="5"/>
  <c r="R1943" i="5"/>
  <c r="S1943" i="5"/>
  <c r="G1944" i="5"/>
  <c r="A2078" i="5"/>
  <c r="P2078" i="5"/>
  <c r="Q2078" i="5"/>
  <c r="G2079" i="5"/>
  <c r="R2078" i="5"/>
  <c r="S2078" i="5"/>
  <c r="A2246" i="5"/>
  <c r="P2246" i="5"/>
  <c r="Q2246" i="5"/>
  <c r="G2247" i="5"/>
  <c r="S2246" i="5"/>
  <c r="R2246" i="5"/>
  <c r="A2322" i="5"/>
  <c r="P2322" i="5"/>
  <c r="Q2322" i="5"/>
  <c r="G2323" i="5"/>
  <c r="R2322" i="5"/>
  <c r="S2322" i="5"/>
  <c r="A2356" i="5"/>
  <c r="P2356" i="5"/>
  <c r="Q2356" i="5"/>
  <c r="G2357" i="5"/>
  <c r="R2356" i="5"/>
  <c r="S2356" i="5"/>
  <c r="A2111" i="5"/>
  <c r="S2111" i="5"/>
  <c r="P2111" i="5"/>
  <c r="Q2111" i="5"/>
  <c r="G2112" i="5"/>
  <c r="R2111" i="5"/>
  <c r="A1887" i="5"/>
  <c r="P1887" i="5"/>
  <c r="Q1887" i="5"/>
  <c r="G1888" i="5"/>
  <c r="R1887" i="5"/>
  <c r="S1887" i="5"/>
  <c r="A1933" i="5"/>
  <c r="P1933" i="5"/>
  <c r="Q1933" i="5"/>
  <c r="G1934" i="5"/>
  <c r="R1933" i="5"/>
  <c r="S1933" i="5"/>
  <c r="A2390" i="5"/>
  <c r="P2390" i="5"/>
  <c r="Q2390" i="5"/>
  <c r="R2390" i="5"/>
  <c r="S2390" i="5"/>
  <c r="G2391" i="5"/>
  <c r="A2658" i="5"/>
  <c r="P2658" i="5"/>
  <c r="R2658" i="5"/>
  <c r="S2658" i="5"/>
  <c r="G2659" i="5"/>
  <c r="Q2658" i="5"/>
  <c r="A2257" i="5"/>
  <c r="Q2257" i="5"/>
  <c r="G2258" i="5"/>
  <c r="R2257" i="5"/>
  <c r="P2257" i="5"/>
  <c r="S2257" i="5"/>
  <c r="A2301" i="5"/>
  <c r="Q2301" i="5"/>
  <c r="G2302" i="5"/>
  <c r="R2301" i="5"/>
  <c r="P2301" i="5"/>
  <c r="S2301" i="5"/>
  <c r="A2402" i="5"/>
  <c r="P2402" i="5"/>
  <c r="Q2402" i="5"/>
  <c r="G2403" i="5"/>
  <c r="R2402" i="5"/>
  <c r="S2402" i="5"/>
  <c r="A2311" i="5"/>
  <c r="S2311" i="5"/>
  <c r="P2311" i="5"/>
  <c r="Q2311" i="5"/>
  <c r="R2311" i="5"/>
  <c r="G2312" i="5"/>
  <c r="A2546" i="5"/>
  <c r="P2546" i="5"/>
  <c r="S2546" i="5"/>
  <c r="Q2546" i="5"/>
  <c r="G2547" i="5"/>
  <c r="R2546" i="5"/>
  <c r="A2614" i="5"/>
  <c r="P2614" i="5"/>
  <c r="S2614" i="5"/>
  <c r="Q2614" i="5"/>
  <c r="G2615" i="5"/>
  <c r="R2614" i="5"/>
  <c r="A2690" i="5"/>
  <c r="P2690" i="5"/>
  <c r="R2690" i="5"/>
  <c r="G2691" i="5"/>
  <c r="Q2690" i="5"/>
  <c r="S2690" i="5"/>
  <c r="A2847" i="5"/>
  <c r="S2847" i="5"/>
  <c r="P2847" i="5"/>
  <c r="G2848" i="5"/>
  <c r="Q2847" i="5"/>
  <c r="R2847" i="5"/>
  <c r="A2926" i="5"/>
  <c r="P2926" i="5"/>
  <c r="Q2926" i="5"/>
  <c r="G2927" i="5"/>
  <c r="R2926" i="5"/>
  <c r="S2926" i="5"/>
  <c r="A2982" i="5"/>
  <c r="P2982" i="5"/>
  <c r="Q2982" i="5"/>
  <c r="G2983" i="5"/>
  <c r="R2982" i="5"/>
  <c r="S2982" i="5"/>
  <c r="A3072" i="5"/>
  <c r="P3072" i="5"/>
  <c r="Q3072" i="5"/>
  <c r="G3073" i="5"/>
  <c r="R3072" i="5"/>
  <c r="S3072" i="5"/>
  <c r="A3160" i="5"/>
  <c r="P3160" i="5"/>
  <c r="Q3160" i="5"/>
  <c r="G3161" i="5"/>
  <c r="S3160" i="5"/>
  <c r="R3160" i="5"/>
  <c r="A3216" i="5"/>
  <c r="P3216" i="5"/>
  <c r="Q3216" i="5"/>
  <c r="G3217" i="5"/>
  <c r="S3216" i="5"/>
  <c r="R3216" i="5"/>
  <c r="A2369" i="5"/>
  <c r="Q2369" i="5"/>
  <c r="G2370" i="5"/>
  <c r="R2369" i="5"/>
  <c r="P2369" i="5"/>
  <c r="S2369" i="5"/>
  <c r="A2335" i="5"/>
  <c r="Q2335" i="5"/>
  <c r="G2336" i="5"/>
  <c r="R2335" i="5"/>
  <c r="P2335" i="5"/>
  <c r="S2335" i="5"/>
  <c r="A2702" i="5"/>
  <c r="R2702" i="5"/>
  <c r="P2702" i="5"/>
  <c r="Q2702" i="5"/>
  <c r="S2702" i="5"/>
  <c r="G2703" i="5"/>
  <c r="A2714" i="5"/>
  <c r="R2714" i="5"/>
  <c r="P2714" i="5"/>
  <c r="G2715" i="5"/>
  <c r="Q2714" i="5"/>
  <c r="S2714" i="5"/>
  <c r="A2724" i="5"/>
  <c r="R2724" i="5"/>
  <c r="Q2724" i="5"/>
  <c r="S2724" i="5"/>
  <c r="P2724" i="5"/>
  <c r="G2725" i="5"/>
  <c r="A2826" i="5"/>
  <c r="P2826" i="5"/>
  <c r="S2826" i="5"/>
  <c r="Q2826" i="5"/>
  <c r="G2827" i="5"/>
  <c r="R2826" i="5"/>
  <c r="A3005" i="5"/>
  <c r="Q3005" i="5"/>
  <c r="G3006" i="5"/>
  <c r="R3005" i="5"/>
  <c r="S3005" i="5"/>
  <c r="P3005" i="5"/>
  <c r="A3083" i="5"/>
  <c r="Q3083" i="5"/>
  <c r="G3084" i="5"/>
  <c r="R3083" i="5"/>
  <c r="S3083" i="5"/>
  <c r="P3083" i="5"/>
  <c r="A3127" i="5"/>
  <c r="Q3127" i="5"/>
  <c r="G3128" i="5"/>
  <c r="R3127" i="5"/>
  <c r="P3127" i="5"/>
  <c r="S3127" i="5"/>
  <c r="A3330" i="5"/>
  <c r="P3330" i="5"/>
  <c r="R3330" i="5"/>
  <c r="S3330" i="5"/>
  <c r="Q3330" i="5"/>
  <c r="G3331" i="5"/>
  <c r="A3472" i="5"/>
  <c r="P3472" i="5"/>
  <c r="R3472" i="5"/>
  <c r="S3472" i="5"/>
  <c r="Q3472" i="5"/>
  <c r="G3473" i="5"/>
  <c r="A3283" i="5"/>
  <c r="S3283" i="5"/>
  <c r="P3283" i="5"/>
  <c r="G3284" i="5"/>
  <c r="Q3283" i="5"/>
  <c r="R3283" i="5"/>
  <c r="A3394" i="5"/>
  <c r="P3394" i="5"/>
  <c r="Q3394" i="5"/>
  <c r="G3395" i="5"/>
  <c r="R3394" i="5"/>
  <c r="S3394" i="5"/>
  <c r="A3649" i="5"/>
  <c r="S3649" i="5"/>
  <c r="P3649" i="5"/>
  <c r="Q3649" i="5"/>
  <c r="G3650" i="5"/>
  <c r="R3649" i="5"/>
  <c r="A3759" i="5"/>
  <c r="S3759" i="5"/>
  <c r="P3759" i="5"/>
  <c r="Q3759" i="5"/>
  <c r="G3760" i="5"/>
  <c r="R3759" i="5"/>
  <c r="A3859" i="5"/>
  <c r="S3859" i="5"/>
  <c r="P3859" i="5"/>
  <c r="Q3859" i="5"/>
  <c r="G3860" i="5"/>
  <c r="R3859" i="5"/>
  <c r="A3171" i="5"/>
  <c r="S3171" i="5"/>
  <c r="P3171" i="5"/>
  <c r="R3171" i="5"/>
  <c r="Q3171" i="5"/>
  <c r="G3172" i="5"/>
  <c r="A3426" i="5"/>
  <c r="P3426" i="5"/>
  <c r="S3426" i="5"/>
  <c r="G3427" i="5"/>
  <c r="Q3426" i="5"/>
  <c r="R3426" i="5"/>
  <c r="A3137" i="5"/>
  <c r="S3137" i="5"/>
  <c r="P3137" i="5"/>
  <c r="R3137" i="5"/>
  <c r="G3138" i="5"/>
  <c r="Q3137" i="5"/>
  <c r="A3371" i="5"/>
  <c r="S3371" i="5"/>
  <c r="Q3371" i="5"/>
  <c r="R3371" i="5"/>
  <c r="P3371" i="5"/>
  <c r="G3372" i="5"/>
  <c r="A3526" i="5"/>
  <c r="R3526" i="5"/>
  <c r="Q3526" i="5"/>
  <c r="S3526" i="5"/>
  <c r="P3526" i="5"/>
  <c r="G3527" i="5"/>
  <c r="A3592" i="5"/>
  <c r="P3592" i="5"/>
  <c r="R3592" i="5"/>
  <c r="S3592" i="5"/>
  <c r="G3593" i="5"/>
  <c r="Q3592" i="5"/>
  <c r="A3639" i="5"/>
  <c r="Q3639" i="5"/>
  <c r="G3640" i="5"/>
  <c r="R3639" i="5"/>
  <c r="S3639" i="5"/>
  <c r="P3639" i="5"/>
  <c r="A3903" i="5"/>
  <c r="R3903" i="5"/>
  <c r="S3903" i="5"/>
  <c r="P3903" i="5"/>
  <c r="Q3903" i="5"/>
  <c r="G3904" i="5"/>
  <c r="A4151" i="5"/>
  <c r="R4151" i="5"/>
  <c r="P4151" i="5"/>
  <c r="G4152" i="5"/>
  <c r="Q4151" i="5"/>
  <c r="S4151" i="5"/>
  <c r="A4257" i="5"/>
  <c r="P4257" i="5"/>
  <c r="R4257" i="5"/>
  <c r="S4257" i="5"/>
  <c r="Q4257" i="5"/>
  <c r="G4258" i="5"/>
  <c r="A4458" i="5"/>
  <c r="P4458" i="5"/>
  <c r="Q4458" i="5"/>
  <c r="G4459" i="5"/>
  <c r="R4458" i="5"/>
  <c r="S4458" i="5"/>
  <c r="A4548" i="5"/>
  <c r="P4548" i="5"/>
  <c r="Q4548" i="5"/>
  <c r="G4549" i="5"/>
  <c r="R4548" i="5"/>
  <c r="S4548" i="5"/>
  <c r="A4672" i="5"/>
  <c r="P4672" i="5"/>
  <c r="R4672" i="5"/>
  <c r="S4672" i="5"/>
  <c r="G4673" i="5"/>
  <c r="Q4672" i="5"/>
  <c r="A4117" i="5"/>
  <c r="R4117" i="5"/>
  <c r="P4117" i="5"/>
  <c r="S4117" i="5"/>
  <c r="G4118" i="5"/>
  <c r="Q4117" i="5"/>
  <c r="A4083" i="5"/>
  <c r="R4083" i="5"/>
  <c r="P4083" i="5"/>
  <c r="Q4083" i="5"/>
  <c r="S4083" i="5"/>
  <c r="G4084" i="5"/>
  <c r="A4185" i="5"/>
  <c r="R4185" i="5"/>
  <c r="P4185" i="5"/>
  <c r="Q4185" i="5"/>
  <c r="S4185" i="5"/>
  <c r="G4186" i="5"/>
  <c r="A4277" i="5"/>
  <c r="R4277" i="5"/>
  <c r="S4277" i="5"/>
  <c r="P4277" i="5"/>
  <c r="G4278" i="5"/>
  <c r="Q4277" i="5"/>
  <c r="A4412" i="5"/>
  <c r="R4412" i="5"/>
  <c r="S4412" i="5"/>
  <c r="P4412" i="5"/>
  <c r="Q4412" i="5"/>
  <c r="G4413" i="5"/>
  <c r="A4638" i="5"/>
  <c r="R4638" i="5"/>
  <c r="P4638" i="5"/>
  <c r="Q4638" i="5"/>
  <c r="G4639" i="5"/>
  <c r="S4638" i="5"/>
  <c r="A4005" i="5"/>
  <c r="P4005" i="5"/>
  <c r="R4005" i="5"/>
  <c r="G4006" i="5"/>
  <c r="Q4005" i="5"/>
  <c r="S4005" i="5"/>
  <c r="A4071" i="5"/>
  <c r="P4071" i="5"/>
  <c r="R4071" i="5"/>
  <c r="Q4071" i="5"/>
  <c r="S4071" i="5"/>
  <c r="G4072" i="5"/>
  <c r="A4291" i="5"/>
  <c r="P4291" i="5"/>
  <c r="S4291" i="5"/>
  <c r="Q4291" i="5"/>
  <c r="G4292" i="5"/>
  <c r="R4291" i="5"/>
  <c r="A4333" i="5"/>
  <c r="P4333" i="5"/>
  <c r="R4333" i="5"/>
  <c r="S4333" i="5"/>
  <c r="G4334" i="5"/>
  <c r="Q4333" i="5"/>
  <c r="A4762" i="5"/>
  <c r="P4762" i="5"/>
  <c r="R4762" i="5"/>
  <c r="G4763" i="5"/>
  <c r="Q4762" i="5"/>
  <c r="S4762" i="5"/>
  <c r="A4806" i="5"/>
  <c r="P4806" i="5"/>
  <c r="R4806" i="5"/>
  <c r="G4807" i="5"/>
  <c r="Q4806" i="5"/>
  <c r="S4806" i="5"/>
  <c r="A4984" i="5"/>
  <c r="P4984" i="5"/>
  <c r="Q4984" i="5"/>
  <c r="R4984" i="5"/>
  <c r="S4984" i="5"/>
  <c r="G4985" i="5"/>
  <c r="A5018" i="5"/>
  <c r="P5018" i="5"/>
  <c r="Q5018" i="5"/>
  <c r="R5018" i="5"/>
  <c r="S5018" i="5"/>
  <c r="G5019" i="5"/>
  <c r="A4660" i="5"/>
  <c r="P4660" i="5"/>
  <c r="R4660" i="5"/>
  <c r="S4660" i="5"/>
  <c r="Q4660" i="5"/>
  <c r="G4661" i="5"/>
  <c r="A4784" i="5"/>
  <c r="R4784" i="5"/>
  <c r="P4784" i="5"/>
  <c r="S4784" i="5"/>
  <c r="G4785" i="5"/>
  <c r="Q4784" i="5"/>
  <c r="A4796" i="5"/>
  <c r="R4796" i="5"/>
  <c r="P4796" i="5"/>
  <c r="S4796" i="5"/>
  <c r="G4797" i="5"/>
  <c r="Q4796" i="5"/>
  <c r="A4896" i="5"/>
  <c r="P4896" i="5"/>
  <c r="R4896" i="5"/>
  <c r="S4896" i="5"/>
  <c r="G4897" i="5"/>
  <c r="Q4896" i="5"/>
  <c r="A4572" i="5"/>
  <c r="R4572" i="5"/>
  <c r="P4572" i="5"/>
  <c r="Q4572" i="5"/>
  <c r="G4573" i="5"/>
  <c r="S4572" i="5"/>
  <c r="A4728" i="5"/>
  <c r="P4728" i="5"/>
  <c r="R4728" i="5"/>
  <c r="Q4728" i="5"/>
  <c r="S4728" i="5"/>
  <c r="G4729" i="5"/>
  <c r="A4818" i="5"/>
  <c r="P4818" i="5"/>
  <c r="R4818" i="5"/>
  <c r="Q4818" i="5"/>
  <c r="S4818" i="5"/>
  <c r="G4819" i="5"/>
  <c r="A4884" i="5"/>
  <c r="P4884" i="5"/>
  <c r="R4884" i="5"/>
  <c r="S4884" i="5"/>
  <c r="Q4884" i="5"/>
  <c r="G4885" i="5"/>
  <c r="A4908" i="5"/>
  <c r="R4908" i="5"/>
  <c r="P4908" i="5"/>
  <c r="G4909" i="5"/>
  <c r="Q4908" i="5"/>
  <c r="S4908" i="5"/>
  <c r="A4996" i="5"/>
  <c r="P4996" i="5"/>
  <c r="R4996" i="5"/>
  <c r="S4996" i="5"/>
  <c r="Q4996" i="5"/>
  <c r="G4997" i="5"/>
  <c r="CF131" i="16"/>
  <c r="CF111" i="16"/>
  <c r="CF81" i="16"/>
  <c r="I55" i="5"/>
  <c r="O56" i="5"/>
  <c r="I1072" i="5"/>
  <c r="O1073" i="5"/>
  <c r="I2176" i="5"/>
  <c r="O2176" i="5" s="1"/>
  <c r="O2177" i="5"/>
  <c r="I1837" i="5"/>
  <c r="O1837" i="5" s="1"/>
  <c r="O1838" i="5"/>
  <c r="O102" i="5"/>
  <c r="O250" i="5"/>
  <c r="O352" i="5"/>
  <c r="O509" i="5"/>
  <c r="O1176" i="5"/>
  <c r="O1347" i="5"/>
  <c r="O1416" i="5"/>
  <c r="O1689" i="5"/>
  <c r="I3990" i="5"/>
  <c r="O3990" i="5" s="1"/>
  <c r="CD167" i="16" l="1"/>
  <c r="D159" i="16" s="1"/>
  <c r="A4997" i="5"/>
  <c r="S4997" i="5"/>
  <c r="Q4997" i="5"/>
  <c r="R4997" i="5"/>
  <c r="P4997" i="5"/>
  <c r="G4998" i="5"/>
  <c r="A4909" i="5"/>
  <c r="Q4909" i="5"/>
  <c r="G4910" i="5"/>
  <c r="S4909" i="5"/>
  <c r="P4909" i="5"/>
  <c r="R4909" i="5"/>
  <c r="A4885" i="5"/>
  <c r="S4885" i="5"/>
  <c r="Q4885" i="5"/>
  <c r="G4886" i="5"/>
  <c r="R4885" i="5"/>
  <c r="P4885" i="5"/>
  <c r="A4729" i="5"/>
  <c r="S4729" i="5"/>
  <c r="Q4729" i="5"/>
  <c r="G4730" i="5"/>
  <c r="P4729" i="5"/>
  <c r="R4729" i="5"/>
  <c r="A5019" i="5"/>
  <c r="S5019" i="5"/>
  <c r="Q5019" i="5"/>
  <c r="R5019" i="5"/>
  <c r="P5019" i="5"/>
  <c r="G5020" i="5"/>
  <c r="A4763" i="5"/>
  <c r="S4763" i="5"/>
  <c r="Q4763" i="5"/>
  <c r="G4764" i="5"/>
  <c r="P4763" i="5"/>
  <c r="R4763" i="5"/>
  <c r="A4072" i="5"/>
  <c r="S4072" i="5"/>
  <c r="Q4072" i="5"/>
  <c r="G4073" i="5"/>
  <c r="R4072" i="5"/>
  <c r="P4072" i="5"/>
  <c r="A4006" i="5"/>
  <c r="S4006" i="5"/>
  <c r="Q4006" i="5"/>
  <c r="G4007" i="5"/>
  <c r="P4006" i="5"/>
  <c r="R4006" i="5"/>
  <c r="A4084" i="5"/>
  <c r="Q4084" i="5"/>
  <c r="G4085" i="5"/>
  <c r="S4084" i="5"/>
  <c r="P4084" i="5"/>
  <c r="R4084" i="5"/>
  <c r="A4549" i="5"/>
  <c r="S4549" i="5"/>
  <c r="P4549" i="5"/>
  <c r="Q4549" i="5"/>
  <c r="G4550" i="5"/>
  <c r="R4549" i="5"/>
  <c r="A3527" i="5"/>
  <c r="Q3527" i="5"/>
  <c r="G3528" i="5"/>
  <c r="R3527" i="5"/>
  <c r="S3527" i="5"/>
  <c r="P3527" i="5"/>
  <c r="A3427" i="5"/>
  <c r="S3427" i="5"/>
  <c r="P3427" i="5"/>
  <c r="G3428" i="5"/>
  <c r="Q3427" i="5"/>
  <c r="R3427" i="5"/>
  <c r="A3172" i="5"/>
  <c r="R3172" i="5"/>
  <c r="S3172" i="5"/>
  <c r="Q3172" i="5"/>
  <c r="G3173" i="5"/>
  <c r="P3172" i="5"/>
  <c r="A3284" i="5"/>
  <c r="R3284" i="5"/>
  <c r="P3284" i="5"/>
  <c r="G3285" i="5"/>
  <c r="Q3284" i="5"/>
  <c r="S3284" i="5"/>
  <c r="A3473" i="5"/>
  <c r="S3473" i="5"/>
  <c r="Q3473" i="5"/>
  <c r="R3473" i="5"/>
  <c r="P3473" i="5"/>
  <c r="G3474" i="5"/>
  <c r="A2725" i="5"/>
  <c r="Q2725" i="5"/>
  <c r="G2726" i="5"/>
  <c r="R2725" i="5"/>
  <c r="S2725" i="5"/>
  <c r="P2725" i="5"/>
  <c r="A2715" i="5"/>
  <c r="Q2715" i="5"/>
  <c r="G2716" i="5"/>
  <c r="S2715" i="5"/>
  <c r="P2715" i="5"/>
  <c r="R2715" i="5"/>
  <c r="A2703" i="5"/>
  <c r="Q2703" i="5"/>
  <c r="G2704" i="5"/>
  <c r="S2703" i="5"/>
  <c r="R2703" i="5"/>
  <c r="P2703" i="5"/>
  <c r="A3217" i="5"/>
  <c r="S3217" i="5"/>
  <c r="P3217" i="5"/>
  <c r="R3217" i="5"/>
  <c r="G3218" i="5"/>
  <c r="Q3217" i="5"/>
  <c r="A3073" i="5"/>
  <c r="S3073" i="5"/>
  <c r="P3073" i="5"/>
  <c r="Q3073" i="5"/>
  <c r="G3074" i="5"/>
  <c r="R3073" i="5"/>
  <c r="A2927" i="5"/>
  <c r="S2927" i="5"/>
  <c r="P2927" i="5"/>
  <c r="Q2927" i="5"/>
  <c r="G2928" i="5"/>
  <c r="R2927" i="5"/>
  <c r="A2691" i="5"/>
  <c r="S2691" i="5"/>
  <c r="Q2691" i="5"/>
  <c r="G2692" i="5"/>
  <c r="P2691" i="5"/>
  <c r="R2691" i="5"/>
  <c r="A2312" i="5"/>
  <c r="R2312" i="5"/>
  <c r="S2312" i="5"/>
  <c r="Q2312" i="5"/>
  <c r="G2313" i="5"/>
  <c r="P2312" i="5"/>
  <c r="A2403" i="5"/>
  <c r="S2403" i="5"/>
  <c r="P2403" i="5"/>
  <c r="G2404" i="5"/>
  <c r="Q2403" i="5"/>
  <c r="R2403" i="5"/>
  <c r="A1888" i="5"/>
  <c r="S1888" i="5"/>
  <c r="P1888" i="5"/>
  <c r="G1889" i="5"/>
  <c r="Q1888" i="5"/>
  <c r="R1888" i="5"/>
  <c r="A2357" i="5"/>
  <c r="S2357" i="5"/>
  <c r="P2357" i="5"/>
  <c r="G2358" i="5"/>
  <c r="Q2357" i="5"/>
  <c r="R2357" i="5"/>
  <c r="A2247" i="5"/>
  <c r="S2247" i="5"/>
  <c r="P2247" i="5"/>
  <c r="G2248" i="5"/>
  <c r="Q2247" i="5"/>
  <c r="R2247" i="5"/>
  <c r="A1455" i="5"/>
  <c r="S1455" i="5"/>
  <c r="P1455" i="5"/>
  <c r="R1455" i="5"/>
  <c r="G1456" i="5"/>
  <c r="Q1455" i="5"/>
  <c r="A1591" i="5"/>
  <c r="S1591" i="5"/>
  <c r="P1591" i="5"/>
  <c r="G1592" i="5"/>
  <c r="Q1591" i="5"/>
  <c r="R1591" i="5"/>
  <c r="A1156" i="5"/>
  <c r="Q1156" i="5"/>
  <c r="G1157" i="5"/>
  <c r="R1156" i="5"/>
  <c r="P1156" i="5"/>
  <c r="S1156" i="5"/>
  <c r="A1363" i="5"/>
  <c r="S1363" i="5"/>
  <c r="P1363" i="5"/>
  <c r="Q1363" i="5"/>
  <c r="G1364" i="5"/>
  <c r="R1363" i="5"/>
  <c r="A1259" i="5"/>
  <c r="S1259" i="5"/>
  <c r="P1259" i="5"/>
  <c r="Q1259" i="5"/>
  <c r="G1260" i="5"/>
  <c r="R1259" i="5"/>
  <c r="A997" i="5"/>
  <c r="S997" i="5"/>
  <c r="P997" i="5"/>
  <c r="G998" i="5"/>
  <c r="Q997" i="5"/>
  <c r="R997" i="5"/>
  <c r="A1041" i="5"/>
  <c r="S1041" i="5"/>
  <c r="Q1041" i="5"/>
  <c r="R1041" i="5"/>
  <c r="P1041" i="5"/>
  <c r="G1042" i="5"/>
  <c r="A794" i="5"/>
  <c r="S794" i="5"/>
  <c r="Q794" i="5"/>
  <c r="G795" i="5"/>
  <c r="P794" i="5"/>
  <c r="R794" i="5"/>
  <c r="A782" i="5"/>
  <c r="S782" i="5"/>
  <c r="Q782" i="5"/>
  <c r="G783" i="5"/>
  <c r="R782" i="5"/>
  <c r="P782" i="5"/>
  <c r="A850" i="5"/>
  <c r="S850" i="5"/>
  <c r="P850" i="5"/>
  <c r="G851" i="5"/>
  <c r="Q850" i="5"/>
  <c r="R850" i="5"/>
  <c r="A760" i="5"/>
  <c r="Q760" i="5"/>
  <c r="G761" i="5"/>
  <c r="S760" i="5"/>
  <c r="P760" i="5"/>
  <c r="R760" i="5"/>
  <c r="A905" i="5"/>
  <c r="S905" i="5"/>
  <c r="P905" i="5"/>
  <c r="G906" i="5"/>
  <c r="Q905" i="5"/>
  <c r="R905" i="5"/>
  <c r="A772" i="5"/>
  <c r="Q772" i="5"/>
  <c r="G773" i="5"/>
  <c r="S772" i="5"/>
  <c r="P772" i="5"/>
  <c r="R772" i="5"/>
  <c r="A434" i="5"/>
  <c r="R434" i="5"/>
  <c r="S434" i="5"/>
  <c r="G435" i="5"/>
  <c r="P434" i="5"/>
  <c r="Q434" i="5"/>
  <c r="A469" i="5"/>
  <c r="S469" i="5"/>
  <c r="P469" i="5"/>
  <c r="G470" i="5"/>
  <c r="Q469" i="5"/>
  <c r="R469" i="5"/>
  <c r="A1806" i="5"/>
  <c r="Q1806" i="5"/>
  <c r="G1807" i="5"/>
  <c r="S1806" i="5"/>
  <c r="P1806" i="5"/>
  <c r="R1806" i="5"/>
  <c r="A1557" i="5"/>
  <c r="S1557" i="5"/>
  <c r="P1557" i="5"/>
  <c r="G1558" i="5"/>
  <c r="Q1557" i="5"/>
  <c r="R1557" i="5"/>
  <c r="A1409" i="5"/>
  <c r="S1409" i="5"/>
  <c r="P1409" i="5"/>
  <c r="Q1409" i="5"/>
  <c r="R1409" i="5"/>
  <c r="G1410" i="5"/>
  <c r="A985" i="5"/>
  <c r="S985" i="5"/>
  <c r="P985" i="5"/>
  <c r="G986" i="5"/>
  <c r="Q985" i="5"/>
  <c r="R985" i="5"/>
  <c r="A883" i="5"/>
  <c r="S883" i="5"/>
  <c r="P883" i="5"/>
  <c r="Q883" i="5"/>
  <c r="G884" i="5"/>
  <c r="R883" i="5"/>
  <c r="A646" i="5"/>
  <c r="R646" i="5"/>
  <c r="P646" i="5"/>
  <c r="G647" i="5"/>
  <c r="Q646" i="5"/>
  <c r="S646" i="5"/>
  <c r="A423" i="5"/>
  <c r="Q423" i="5"/>
  <c r="G424" i="5"/>
  <c r="R423" i="5"/>
  <c r="P423" i="5"/>
  <c r="S423" i="5"/>
  <c r="A378" i="5"/>
  <c r="R378" i="5"/>
  <c r="P378" i="5"/>
  <c r="G379" i="5"/>
  <c r="Q378" i="5"/>
  <c r="S378" i="5"/>
  <c r="A219" i="5"/>
  <c r="S219" i="5"/>
  <c r="P219" i="5"/>
  <c r="Q219" i="5"/>
  <c r="G220" i="5"/>
  <c r="R219" i="5"/>
  <c r="A14" i="5"/>
  <c r="Q14" i="5"/>
  <c r="G15" i="5"/>
  <c r="R14" i="5"/>
  <c r="S14" i="5"/>
  <c r="P14" i="5"/>
  <c r="A24" i="5"/>
  <c r="S24" i="5"/>
  <c r="P24" i="5"/>
  <c r="Q24" i="5"/>
  <c r="G25" i="5"/>
  <c r="R24" i="5"/>
  <c r="A748" i="5"/>
  <c r="P748" i="5"/>
  <c r="Q748" i="5"/>
  <c r="G749" i="5"/>
  <c r="S748" i="5"/>
  <c r="R748" i="5"/>
  <c r="A321" i="5"/>
  <c r="P321" i="5"/>
  <c r="S321" i="5"/>
  <c r="G322" i="5"/>
  <c r="Q321" i="5"/>
  <c r="R321" i="5"/>
  <c r="A4974" i="5"/>
  <c r="R4974" i="5"/>
  <c r="P4974" i="5"/>
  <c r="G4975" i="5"/>
  <c r="S4974" i="5"/>
  <c r="Q4974" i="5"/>
  <c r="A4503" i="5"/>
  <c r="Q4503" i="5"/>
  <c r="G4504" i="5"/>
  <c r="R4503" i="5"/>
  <c r="S4503" i="5"/>
  <c r="P4503" i="5"/>
  <c r="A3894" i="5"/>
  <c r="S3894" i="5"/>
  <c r="P3894" i="5"/>
  <c r="Q3894" i="5"/>
  <c r="G3895" i="5"/>
  <c r="R3894" i="5"/>
  <c r="A4527" i="5"/>
  <c r="S4527" i="5"/>
  <c r="P4527" i="5"/>
  <c r="Q4527" i="5"/>
  <c r="G4528" i="5"/>
  <c r="R4527" i="5"/>
  <c r="A4028" i="5"/>
  <c r="Q4028" i="5"/>
  <c r="G4029" i="5"/>
  <c r="S4028" i="5"/>
  <c r="P4028" i="5"/>
  <c r="R4028" i="5"/>
  <c r="A3573" i="5"/>
  <c r="S3573" i="5"/>
  <c r="P3573" i="5"/>
  <c r="G3574" i="5"/>
  <c r="Q3573" i="5"/>
  <c r="R3573" i="5"/>
  <c r="A3363" i="5"/>
  <c r="S3363" i="5"/>
  <c r="P3363" i="5"/>
  <c r="G3364" i="5"/>
  <c r="Q3363" i="5"/>
  <c r="R3363" i="5"/>
  <c r="A3405" i="5"/>
  <c r="Q3405" i="5"/>
  <c r="G3406" i="5"/>
  <c r="P3405" i="5"/>
  <c r="R3405" i="5"/>
  <c r="S3405" i="5"/>
  <c r="A3339" i="5"/>
  <c r="S3339" i="5"/>
  <c r="Q3339" i="5"/>
  <c r="R3339" i="5"/>
  <c r="P3339" i="5"/>
  <c r="G3340" i="5"/>
  <c r="A2837" i="5"/>
  <c r="Q2837" i="5"/>
  <c r="G2838" i="5"/>
  <c r="R2837" i="5"/>
  <c r="S2837" i="5"/>
  <c r="P2837" i="5"/>
  <c r="A2773" i="5"/>
  <c r="S2773" i="5"/>
  <c r="P2773" i="5"/>
  <c r="G2774" i="5"/>
  <c r="Q2773" i="5"/>
  <c r="R2773" i="5"/>
  <c r="A3117" i="5"/>
  <c r="S3117" i="5"/>
  <c r="P3117" i="5"/>
  <c r="R3117" i="5"/>
  <c r="G3118" i="5"/>
  <c r="Q3117" i="5"/>
  <c r="A2503" i="5"/>
  <c r="S2503" i="5"/>
  <c r="Q2503" i="5"/>
  <c r="R2503" i="5"/>
  <c r="P2503" i="5"/>
  <c r="G2504" i="5"/>
  <c r="A1990" i="5"/>
  <c r="P1990" i="5"/>
  <c r="Q1990" i="5"/>
  <c r="G1991" i="5"/>
  <c r="R1990" i="5"/>
  <c r="S1990" i="5"/>
  <c r="A1828" i="5"/>
  <c r="S1828" i="5"/>
  <c r="Q1828" i="5"/>
  <c r="G1829" i="5"/>
  <c r="P1828" i="5"/>
  <c r="R1828" i="5"/>
  <c r="A1397" i="5"/>
  <c r="S1397" i="5"/>
  <c r="P1397" i="5"/>
  <c r="R1397" i="5"/>
  <c r="G1398" i="5"/>
  <c r="Q1397" i="5"/>
  <c r="A1237" i="5"/>
  <c r="S1237" i="5"/>
  <c r="P1237" i="5"/>
  <c r="Q1237" i="5"/>
  <c r="G1238" i="5"/>
  <c r="R1237" i="5"/>
  <c r="A939" i="5"/>
  <c r="S939" i="5"/>
  <c r="P939" i="5"/>
  <c r="G940" i="5"/>
  <c r="Q939" i="5"/>
  <c r="R939" i="5"/>
  <c r="A524" i="5"/>
  <c r="R524" i="5"/>
  <c r="S524" i="5"/>
  <c r="P524" i="5"/>
  <c r="Q524" i="5"/>
  <c r="G525" i="5"/>
  <c r="A62" i="5"/>
  <c r="S62" i="5"/>
  <c r="Q62" i="5"/>
  <c r="R62" i="5"/>
  <c r="P62" i="5"/>
  <c r="G63" i="5"/>
  <c r="F159" i="16"/>
  <c r="F95" i="16"/>
  <c r="F112" i="16"/>
  <c r="A1351" i="5"/>
  <c r="S1351" i="5"/>
  <c r="P1351" i="5"/>
  <c r="Q1351" i="5"/>
  <c r="G1352" i="5"/>
  <c r="R1351" i="5"/>
  <c r="A605" i="5"/>
  <c r="S605" i="5"/>
  <c r="P605" i="5"/>
  <c r="G606" i="5"/>
  <c r="Q605" i="5"/>
  <c r="R605" i="5"/>
  <c r="A513" i="5"/>
  <c r="Q513" i="5"/>
  <c r="G514" i="5"/>
  <c r="R513" i="5"/>
  <c r="S513" i="5"/>
  <c r="P513" i="5"/>
  <c r="A344" i="5"/>
  <c r="Q344" i="5"/>
  <c r="G345" i="5"/>
  <c r="P344" i="5"/>
  <c r="R344" i="5"/>
  <c r="S344" i="5"/>
  <c r="A1146" i="5"/>
  <c r="S1146" i="5"/>
  <c r="P1146" i="5"/>
  <c r="R1146" i="5"/>
  <c r="G1147" i="5"/>
  <c r="Q1146" i="5"/>
  <c r="A1019" i="5"/>
  <c r="Q1019" i="5"/>
  <c r="G1020" i="5"/>
  <c r="R1019" i="5"/>
  <c r="S1019" i="5"/>
  <c r="P1019" i="5"/>
  <c r="A613" i="5"/>
  <c r="S613" i="5"/>
  <c r="P613" i="5"/>
  <c r="G614" i="5"/>
  <c r="Q613" i="5"/>
  <c r="R613" i="5"/>
  <c r="A489" i="5"/>
  <c r="S489" i="5"/>
  <c r="Q489" i="5"/>
  <c r="G490" i="5"/>
  <c r="R489" i="5"/>
  <c r="P489" i="5"/>
  <c r="A4775" i="5"/>
  <c r="S4775" i="5"/>
  <c r="Q4775" i="5"/>
  <c r="G4776" i="5"/>
  <c r="R4775" i="5"/>
  <c r="P4775" i="5"/>
  <c r="A4627" i="5"/>
  <c r="S4627" i="5"/>
  <c r="Q4627" i="5"/>
  <c r="G4628" i="5"/>
  <c r="R4627" i="5"/>
  <c r="P4627" i="5"/>
  <c r="A4931" i="5"/>
  <c r="S4931" i="5"/>
  <c r="Q4931" i="5"/>
  <c r="G4932" i="5"/>
  <c r="P4931" i="5"/>
  <c r="R4931" i="5"/>
  <c r="A4176" i="5"/>
  <c r="S4176" i="5"/>
  <c r="Q4176" i="5"/>
  <c r="G4177" i="5"/>
  <c r="P4176" i="5"/>
  <c r="R4176" i="5"/>
  <c r="A4164" i="5"/>
  <c r="S4164" i="5"/>
  <c r="Q4164" i="5"/>
  <c r="G4165" i="5"/>
  <c r="R4164" i="5"/>
  <c r="P4164" i="5"/>
  <c r="A4537" i="5"/>
  <c r="Q4537" i="5"/>
  <c r="G4538" i="5"/>
  <c r="R4537" i="5"/>
  <c r="S4537" i="5"/>
  <c r="P4537" i="5"/>
  <c r="A4435" i="5"/>
  <c r="Q4435" i="5"/>
  <c r="G4436" i="5"/>
  <c r="R4435" i="5"/>
  <c r="S4435" i="5"/>
  <c r="P4435" i="5"/>
  <c r="A4016" i="5"/>
  <c r="Q4016" i="5"/>
  <c r="G4017" i="5"/>
  <c r="S4016" i="5"/>
  <c r="P4016" i="5"/>
  <c r="R4016" i="5"/>
  <c r="A3938" i="5"/>
  <c r="S3938" i="5"/>
  <c r="P3938" i="5"/>
  <c r="Q3938" i="5"/>
  <c r="G3939" i="5"/>
  <c r="R3938" i="5"/>
  <c r="A3948" i="5"/>
  <c r="Q3948" i="5"/>
  <c r="G3949" i="5"/>
  <c r="R3948" i="5"/>
  <c r="S3948" i="5"/>
  <c r="P3948" i="5"/>
  <c r="A4493" i="5"/>
  <c r="S4493" i="5"/>
  <c r="P4493" i="5"/>
  <c r="Q4493" i="5"/>
  <c r="G4494" i="5"/>
  <c r="R4493" i="5"/>
  <c r="A4232" i="5"/>
  <c r="S4232" i="5"/>
  <c r="Q4232" i="5"/>
  <c r="G4233" i="5"/>
  <c r="P4232" i="5"/>
  <c r="R4232" i="5"/>
  <c r="A3616" i="5"/>
  <c r="R3616" i="5"/>
  <c r="Q3616" i="5"/>
  <c r="S3616" i="5"/>
  <c r="P3616" i="5"/>
  <c r="G3617" i="5"/>
  <c r="A3351" i="5"/>
  <c r="S3351" i="5"/>
  <c r="P3351" i="5"/>
  <c r="G3352" i="5"/>
  <c r="Q3351" i="5"/>
  <c r="R3351" i="5"/>
  <c r="A3261" i="5"/>
  <c r="S3261" i="5"/>
  <c r="R3261" i="5"/>
  <c r="G3262" i="5"/>
  <c r="P3261" i="5"/>
  <c r="Q3261" i="5"/>
  <c r="A3970" i="5"/>
  <c r="S3970" i="5"/>
  <c r="P3970" i="5"/>
  <c r="Q3970" i="5"/>
  <c r="G3971" i="5"/>
  <c r="R3970" i="5"/>
  <c r="A3882" i="5"/>
  <c r="S3882" i="5"/>
  <c r="P3882" i="5"/>
  <c r="Q3882" i="5"/>
  <c r="G3883" i="5"/>
  <c r="R3882" i="5"/>
  <c r="A3451" i="5"/>
  <c r="S3451" i="5"/>
  <c r="Q3451" i="5"/>
  <c r="R3451" i="5"/>
  <c r="P3451" i="5"/>
  <c r="G3452" i="5"/>
  <c r="A3149" i="5"/>
  <c r="S3149" i="5"/>
  <c r="P3149" i="5"/>
  <c r="R3149" i="5"/>
  <c r="Q3149" i="5"/>
  <c r="G3150" i="5"/>
  <c r="A2915" i="5"/>
  <c r="S2915" i="5"/>
  <c r="P2915" i="5"/>
  <c r="Q2915" i="5"/>
  <c r="G2916" i="5"/>
  <c r="R2915" i="5"/>
  <c r="A2459" i="5"/>
  <c r="S2459" i="5"/>
  <c r="P2459" i="5"/>
  <c r="G2460" i="5"/>
  <c r="Q2459" i="5"/>
  <c r="R2459" i="5"/>
  <c r="A1762" i="5"/>
  <c r="S1762" i="5"/>
  <c r="P1762" i="5"/>
  <c r="Q1762" i="5"/>
  <c r="G1763" i="5"/>
  <c r="R1762" i="5"/>
  <c r="A1854" i="5"/>
  <c r="S1854" i="5"/>
  <c r="Q1854" i="5"/>
  <c r="G1855" i="5"/>
  <c r="R1854" i="5"/>
  <c r="P1854" i="5"/>
  <c r="A1818" i="5"/>
  <c r="Q1818" i="5"/>
  <c r="G1819" i="5"/>
  <c r="S1818" i="5"/>
  <c r="R1818" i="5"/>
  <c r="P1818" i="5"/>
  <c r="A2235" i="5"/>
  <c r="S2235" i="5"/>
  <c r="P2235" i="5"/>
  <c r="R2235" i="5"/>
  <c r="Q2235" i="5"/>
  <c r="G2236" i="5"/>
  <c r="A2091" i="5"/>
  <c r="S2091" i="5"/>
  <c r="P2091" i="5"/>
  <c r="Q2091" i="5"/>
  <c r="G2092" i="5"/>
  <c r="R2091" i="5"/>
  <c r="A1738" i="5"/>
  <c r="P1738" i="5"/>
  <c r="Q1738" i="5"/>
  <c r="G1739" i="5"/>
  <c r="R1738" i="5"/>
  <c r="S1738" i="5"/>
  <c r="A1728" i="5"/>
  <c r="R1728" i="5"/>
  <c r="S1728" i="5"/>
  <c r="P1728" i="5"/>
  <c r="Q1728" i="5"/>
  <c r="G1729" i="5"/>
  <c r="A1203" i="5"/>
  <c r="S1203" i="5"/>
  <c r="R1203" i="5"/>
  <c r="P1203" i="5"/>
  <c r="G1204" i="5"/>
  <c r="Q1203" i="5"/>
  <c r="A1316" i="5"/>
  <c r="R1316" i="5"/>
  <c r="S1316" i="5"/>
  <c r="P1316" i="5"/>
  <c r="Q1316" i="5"/>
  <c r="G1317" i="5"/>
  <c r="A1489" i="5"/>
  <c r="S1489" i="5"/>
  <c r="P1489" i="5"/>
  <c r="G1490" i="5"/>
  <c r="Q1489" i="5"/>
  <c r="R1489" i="5"/>
  <c r="D132" i="16"/>
  <c r="A4741" i="5"/>
  <c r="Q4741" i="5"/>
  <c r="G4742" i="5"/>
  <c r="S4741" i="5"/>
  <c r="P4741" i="5"/>
  <c r="R4741" i="5"/>
  <c r="A4326" i="5"/>
  <c r="S4326" i="5"/>
  <c r="R4326" i="5"/>
  <c r="P4326" i="5"/>
  <c r="G4327" i="5"/>
  <c r="Q4326" i="5"/>
  <c r="A4142" i="5"/>
  <c r="S4142" i="5"/>
  <c r="Q4142" i="5"/>
  <c r="G4143" i="5"/>
  <c r="P4142" i="5"/>
  <c r="R4142" i="5"/>
  <c r="A3517" i="5"/>
  <c r="S3517" i="5"/>
  <c r="R3517" i="5"/>
  <c r="P3517" i="5"/>
  <c r="G3518" i="5"/>
  <c r="Q3517" i="5"/>
  <c r="A3716" i="5"/>
  <c r="R3716" i="5"/>
  <c r="S3716" i="5"/>
  <c r="P3716" i="5"/>
  <c r="Q3716" i="5"/>
  <c r="G3717" i="5"/>
  <c r="A3240" i="5"/>
  <c r="P3240" i="5"/>
  <c r="S3240" i="5"/>
  <c r="Q3240" i="5"/>
  <c r="R3240" i="5"/>
  <c r="G3241" i="5"/>
  <c r="A2904" i="5"/>
  <c r="R2904" i="5"/>
  <c r="S2904" i="5"/>
  <c r="P2904" i="5"/>
  <c r="Q2904" i="5"/>
  <c r="G2905" i="5"/>
  <c r="A2815" i="5"/>
  <c r="S2815" i="5"/>
  <c r="P2815" i="5"/>
  <c r="G2816" i="5"/>
  <c r="Q2815" i="5"/>
  <c r="R2815" i="5"/>
  <c r="A2681" i="5"/>
  <c r="Q2681" i="5"/>
  <c r="G2682" i="5"/>
  <c r="S2681" i="5"/>
  <c r="P2681" i="5"/>
  <c r="R2681" i="5"/>
  <c r="A2435" i="5"/>
  <c r="S2435" i="5"/>
  <c r="R2435" i="5"/>
  <c r="P2435" i="5"/>
  <c r="G2436" i="5"/>
  <c r="Q2435" i="5"/>
  <c r="A2557" i="5"/>
  <c r="S2557" i="5"/>
  <c r="P2557" i="5"/>
  <c r="G2558" i="5"/>
  <c r="Q2557" i="5"/>
  <c r="R2557" i="5"/>
  <c r="A1796" i="5"/>
  <c r="S1796" i="5"/>
  <c r="Q1796" i="5"/>
  <c r="G1797" i="5"/>
  <c r="P1796" i="5"/>
  <c r="R1796" i="5"/>
  <c r="A1784" i="5"/>
  <c r="Q1784" i="5"/>
  <c r="G1785" i="5"/>
  <c r="R1784" i="5"/>
  <c r="S1784" i="5"/>
  <c r="P1784" i="5"/>
  <c r="A1499" i="5"/>
  <c r="Q1499" i="5"/>
  <c r="G1500" i="5"/>
  <c r="R1499" i="5"/>
  <c r="P1499" i="5"/>
  <c r="S1499" i="5"/>
  <c r="A1670" i="5"/>
  <c r="R1670" i="5"/>
  <c r="S1670" i="5"/>
  <c r="P1670" i="5"/>
  <c r="Q1670" i="5"/>
  <c r="G1671" i="5"/>
  <c r="M7" i="5"/>
  <c r="A4785" i="5"/>
  <c r="Q4785" i="5"/>
  <c r="G4786" i="5"/>
  <c r="S4785" i="5"/>
  <c r="P4785" i="5"/>
  <c r="R4785" i="5"/>
  <c r="A4334" i="5"/>
  <c r="S4334" i="5"/>
  <c r="R4334" i="5"/>
  <c r="P4334" i="5"/>
  <c r="G4335" i="5"/>
  <c r="Q4334" i="5"/>
  <c r="A4639" i="5"/>
  <c r="Q4639" i="5"/>
  <c r="G4640" i="5"/>
  <c r="S4639" i="5"/>
  <c r="P4639" i="5"/>
  <c r="R4639" i="5"/>
  <c r="A4278" i="5"/>
  <c r="Q4278" i="5"/>
  <c r="G4279" i="5"/>
  <c r="S4278" i="5"/>
  <c r="P4278" i="5"/>
  <c r="R4278" i="5"/>
  <c r="A4673" i="5"/>
  <c r="S4673" i="5"/>
  <c r="Q4673" i="5"/>
  <c r="G4674" i="5"/>
  <c r="R4673" i="5"/>
  <c r="P4673" i="5"/>
  <c r="A3138" i="5"/>
  <c r="R3138" i="5"/>
  <c r="S3138" i="5"/>
  <c r="Q3138" i="5"/>
  <c r="G3139" i="5"/>
  <c r="P3138" i="5"/>
  <c r="A3760" i="5"/>
  <c r="R3760" i="5"/>
  <c r="S3760" i="5"/>
  <c r="P3760" i="5"/>
  <c r="Q3760" i="5"/>
  <c r="G3761" i="5"/>
  <c r="A3084" i="5"/>
  <c r="P3084" i="5"/>
  <c r="Q3084" i="5"/>
  <c r="G3085" i="5"/>
  <c r="R3084" i="5"/>
  <c r="S3084" i="5"/>
  <c r="A2336" i="5"/>
  <c r="P2336" i="5"/>
  <c r="Q2336" i="5"/>
  <c r="G2337" i="5"/>
  <c r="R2336" i="5"/>
  <c r="S2336" i="5"/>
  <c r="A2615" i="5"/>
  <c r="S2615" i="5"/>
  <c r="R2615" i="5"/>
  <c r="P2615" i="5"/>
  <c r="G2616" i="5"/>
  <c r="Q2615" i="5"/>
  <c r="A2258" i="5"/>
  <c r="P2258" i="5"/>
  <c r="Q2258" i="5"/>
  <c r="G2259" i="5"/>
  <c r="R2258" i="5"/>
  <c r="S2258" i="5"/>
  <c r="A2659" i="5"/>
  <c r="S2659" i="5"/>
  <c r="Q2659" i="5"/>
  <c r="G2660" i="5"/>
  <c r="R2659" i="5"/>
  <c r="P2659" i="5"/>
  <c r="A2112" i="5"/>
  <c r="R2112" i="5"/>
  <c r="S2112" i="5"/>
  <c r="P2112" i="5"/>
  <c r="Q2112" i="5"/>
  <c r="G2113" i="5"/>
  <c r="A1431" i="5"/>
  <c r="Q1431" i="5"/>
  <c r="G1432" i="5"/>
  <c r="R1431" i="5"/>
  <c r="P1431" i="5"/>
  <c r="S1431" i="5"/>
  <c r="A1064" i="5"/>
  <c r="Q1064" i="5"/>
  <c r="G1065" i="5"/>
  <c r="S1064" i="5"/>
  <c r="P1064" i="5"/>
  <c r="R1064" i="5"/>
  <c r="A714" i="5"/>
  <c r="R714" i="5"/>
  <c r="S714" i="5"/>
  <c r="Q714" i="5"/>
  <c r="G715" i="5"/>
  <c r="P714" i="5"/>
  <c r="A547" i="5"/>
  <c r="S547" i="5"/>
  <c r="R547" i="5"/>
  <c r="P547" i="5"/>
  <c r="G548" i="5"/>
  <c r="Q547" i="5"/>
  <c r="A500" i="5"/>
  <c r="P500" i="5"/>
  <c r="R500" i="5"/>
  <c r="S500" i="5"/>
  <c r="Q500" i="5"/>
  <c r="G501" i="5"/>
  <c r="A357" i="5"/>
  <c r="S357" i="5"/>
  <c r="Q357" i="5"/>
  <c r="R357" i="5"/>
  <c r="P357" i="5"/>
  <c r="G358" i="5"/>
  <c r="A82" i="5"/>
  <c r="Q82" i="5"/>
  <c r="G83" i="5"/>
  <c r="R82" i="5"/>
  <c r="S82" i="5"/>
  <c r="P82" i="5"/>
  <c r="A2156" i="5"/>
  <c r="R2156" i="5"/>
  <c r="S2156" i="5"/>
  <c r="P2156" i="5"/>
  <c r="Q2156" i="5"/>
  <c r="G2157" i="5"/>
  <c r="A1694" i="5"/>
  <c r="R1694" i="5"/>
  <c r="S1694" i="5"/>
  <c r="P1694" i="5"/>
  <c r="Q1694" i="5"/>
  <c r="G1695" i="5"/>
  <c r="A1476" i="5"/>
  <c r="R1476" i="5"/>
  <c r="S1476" i="5"/>
  <c r="G1477" i="5"/>
  <c r="P1476" i="5"/>
  <c r="Q1476" i="5"/>
  <c r="A1282" i="5"/>
  <c r="R1282" i="5"/>
  <c r="S1282" i="5"/>
  <c r="P1282" i="5"/>
  <c r="Q1282" i="5"/>
  <c r="G1283" i="5"/>
  <c r="A1099" i="5"/>
  <c r="P1099" i="5"/>
  <c r="R1099" i="5"/>
  <c r="S1099" i="5"/>
  <c r="G1100" i="5"/>
  <c r="Q1099" i="5"/>
  <c r="A973" i="5"/>
  <c r="S973" i="5"/>
  <c r="R973" i="5"/>
  <c r="P973" i="5"/>
  <c r="G974" i="5"/>
  <c r="Q973" i="5"/>
  <c r="A736" i="5"/>
  <c r="P736" i="5"/>
  <c r="Q736" i="5"/>
  <c r="G737" i="5"/>
  <c r="S736" i="5"/>
  <c r="R736" i="5"/>
  <c r="A401" i="5"/>
  <c r="R401" i="5"/>
  <c r="S401" i="5"/>
  <c r="P401" i="5"/>
  <c r="G402" i="5"/>
  <c r="Q401" i="5"/>
  <c r="A128" i="5"/>
  <c r="P128" i="5"/>
  <c r="Q128" i="5"/>
  <c r="G129" i="5"/>
  <c r="R128" i="5"/>
  <c r="S128" i="5"/>
  <c r="A106" i="5"/>
  <c r="S106" i="5"/>
  <c r="R106" i="5"/>
  <c r="P106" i="5"/>
  <c r="G107" i="5"/>
  <c r="Q106" i="5"/>
  <c r="A47" i="5"/>
  <c r="P47" i="5"/>
  <c r="S47" i="5"/>
  <c r="Q47" i="5"/>
  <c r="R47" i="5"/>
  <c r="G48" i="5"/>
  <c r="A963" i="5"/>
  <c r="S963" i="5"/>
  <c r="P963" i="5"/>
  <c r="G964" i="5"/>
  <c r="Q963" i="5"/>
  <c r="R963" i="5"/>
  <c r="A1305" i="5"/>
  <c r="S1305" i="5"/>
  <c r="P1305" i="5"/>
  <c r="Q1305" i="5"/>
  <c r="G1306" i="5"/>
  <c r="R1305" i="5"/>
  <c r="A951" i="5"/>
  <c r="S951" i="5"/>
  <c r="P951" i="5"/>
  <c r="G952" i="5"/>
  <c r="Q951" i="5"/>
  <c r="R951" i="5"/>
  <c r="A871" i="5"/>
  <c r="S871" i="5"/>
  <c r="P871" i="5"/>
  <c r="Q871" i="5"/>
  <c r="G872" i="5"/>
  <c r="R871" i="5"/>
  <c r="A413" i="5"/>
  <c r="S413" i="5"/>
  <c r="P413" i="5"/>
  <c r="Q413" i="5"/>
  <c r="R413" i="5"/>
  <c r="G414" i="5"/>
  <c r="A4719" i="5"/>
  <c r="Q4719" i="5"/>
  <c r="G4720" i="5"/>
  <c r="S4719" i="5"/>
  <c r="P4719" i="5"/>
  <c r="R4719" i="5"/>
  <c r="A4300" i="5"/>
  <c r="S4300" i="5"/>
  <c r="R4300" i="5"/>
  <c r="P4300" i="5"/>
  <c r="G4301" i="5"/>
  <c r="Q4300" i="5"/>
  <c r="A4198" i="5"/>
  <c r="S4198" i="5"/>
  <c r="Q4198" i="5"/>
  <c r="G4199" i="5"/>
  <c r="P4198" i="5"/>
  <c r="R4198" i="5"/>
  <c r="A4707" i="5"/>
  <c r="S4707" i="5"/>
  <c r="Q4707" i="5"/>
  <c r="G4708" i="5"/>
  <c r="R4707" i="5"/>
  <c r="P4707" i="5"/>
  <c r="A3826" i="5"/>
  <c r="P3826" i="5"/>
  <c r="Q3826" i="5"/>
  <c r="G3827" i="5"/>
  <c r="R3826" i="5"/>
  <c r="S3826" i="5"/>
  <c r="A3738" i="5"/>
  <c r="P3738" i="5"/>
  <c r="Q3738" i="5"/>
  <c r="G3739" i="5"/>
  <c r="R3738" i="5"/>
  <c r="S3738" i="5"/>
  <c r="A3660" i="5"/>
  <c r="P3660" i="5"/>
  <c r="Q3660" i="5"/>
  <c r="G3661" i="5"/>
  <c r="R3660" i="5"/>
  <c r="S3660" i="5"/>
  <c r="A3627" i="5"/>
  <c r="S3627" i="5"/>
  <c r="R3627" i="5"/>
  <c r="P3627" i="5"/>
  <c r="G3628" i="5"/>
  <c r="Q3627" i="5"/>
  <c r="A3804" i="5"/>
  <c r="R3804" i="5"/>
  <c r="S3804" i="5"/>
  <c r="P3804" i="5"/>
  <c r="Q3804" i="5"/>
  <c r="G3805" i="5"/>
  <c r="A3694" i="5"/>
  <c r="R3694" i="5"/>
  <c r="S3694" i="5"/>
  <c r="P3694" i="5"/>
  <c r="Q3694" i="5"/>
  <c r="G3695" i="5"/>
  <c r="A2938" i="5"/>
  <c r="P2938" i="5"/>
  <c r="Q2938" i="5"/>
  <c r="G2939" i="5"/>
  <c r="R2938" i="5"/>
  <c r="S2938" i="5"/>
  <c r="A2591" i="5"/>
  <c r="S2591" i="5"/>
  <c r="P2591" i="5"/>
  <c r="G2592" i="5"/>
  <c r="R2591" i="5"/>
  <c r="Q2591" i="5"/>
  <c r="A3060" i="5"/>
  <c r="R3060" i="5"/>
  <c r="S3060" i="5"/>
  <c r="P3060" i="5"/>
  <c r="Q3060" i="5"/>
  <c r="G3061" i="5"/>
  <c r="A2972" i="5"/>
  <c r="R2972" i="5"/>
  <c r="S2972" i="5"/>
  <c r="P2972" i="5"/>
  <c r="Q2972" i="5"/>
  <c r="G2973" i="5"/>
  <c r="A2535" i="5"/>
  <c r="S2535" i="5"/>
  <c r="R2535" i="5"/>
  <c r="P2535" i="5"/>
  <c r="G2536" i="5"/>
  <c r="Q2535" i="5"/>
  <c r="A2146" i="5"/>
  <c r="P2146" i="5"/>
  <c r="Q2146" i="5"/>
  <c r="G2147" i="5"/>
  <c r="R2146" i="5"/>
  <c r="S2146" i="5"/>
  <c r="P2068" i="5"/>
  <c r="Q2068" i="5"/>
  <c r="G2069" i="5"/>
  <c r="R2068" i="5"/>
  <c r="S2068" i="5"/>
  <c r="A1922" i="5"/>
  <c r="S1922" i="5"/>
  <c r="P1922" i="5"/>
  <c r="G1923" i="5"/>
  <c r="Q1922" i="5"/>
  <c r="R1922" i="5"/>
  <c r="A2123" i="5"/>
  <c r="S2123" i="5"/>
  <c r="P2123" i="5"/>
  <c r="Q2123" i="5"/>
  <c r="G2124" i="5"/>
  <c r="R2123" i="5"/>
  <c r="A1658" i="5"/>
  <c r="R1658" i="5"/>
  <c r="S1658" i="5"/>
  <c r="P1658" i="5"/>
  <c r="Q1658" i="5"/>
  <c r="G1659" i="5"/>
  <c r="A1078" i="5"/>
  <c r="Q1078" i="5"/>
  <c r="G1079" i="5"/>
  <c r="S1078" i="5"/>
  <c r="P1078" i="5"/>
  <c r="R1078" i="5"/>
  <c r="A682" i="5"/>
  <c r="R682" i="5"/>
  <c r="S682" i="5"/>
  <c r="P682" i="5"/>
  <c r="Q682" i="5"/>
  <c r="G683" i="5"/>
  <c r="A4953" i="5"/>
  <c r="S4953" i="5"/>
  <c r="R4953" i="5"/>
  <c r="P4953" i="5"/>
  <c r="G4954" i="5"/>
  <c r="Q4953" i="5"/>
  <c r="A4617" i="5"/>
  <c r="Q4617" i="5"/>
  <c r="G4618" i="5"/>
  <c r="S4617" i="5"/>
  <c r="P4617" i="5"/>
  <c r="R4617" i="5"/>
  <c r="A4841" i="5"/>
  <c r="Q4841" i="5"/>
  <c r="G4842" i="5"/>
  <c r="S4841" i="5"/>
  <c r="P4841" i="5"/>
  <c r="R4841" i="5"/>
  <c r="A4753" i="5"/>
  <c r="Q4753" i="5"/>
  <c r="G4754" i="5"/>
  <c r="S4753" i="5"/>
  <c r="P4753" i="5"/>
  <c r="R4753" i="5"/>
  <c r="A4360" i="5"/>
  <c r="S4360" i="5"/>
  <c r="R4360" i="5"/>
  <c r="P4360" i="5"/>
  <c r="G4361" i="5"/>
  <c r="Q4360" i="5"/>
  <c r="A3960" i="5"/>
  <c r="Q3960" i="5"/>
  <c r="G3961" i="5"/>
  <c r="R3960" i="5"/>
  <c r="S3960" i="5"/>
  <c r="P3960" i="5"/>
  <c r="A3794" i="5"/>
  <c r="P3794" i="5"/>
  <c r="Q3794" i="5"/>
  <c r="G3795" i="5"/>
  <c r="R3794" i="5"/>
  <c r="S3794" i="5"/>
  <c r="A3672" i="5"/>
  <c r="P3672" i="5"/>
  <c r="Q3672" i="5"/>
  <c r="G3673" i="5"/>
  <c r="R3672" i="5"/>
  <c r="S3672" i="5"/>
  <c r="A3848" i="5"/>
  <c r="R3848" i="5"/>
  <c r="S3848" i="5"/>
  <c r="P3848" i="5"/>
  <c r="Q3848" i="5"/>
  <c r="G3849" i="5"/>
  <c r="A3050" i="5"/>
  <c r="P3050" i="5"/>
  <c r="Q3050" i="5"/>
  <c r="G3051" i="5"/>
  <c r="R3050" i="5"/>
  <c r="S3050" i="5"/>
  <c r="A2793" i="5"/>
  <c r="S2793" i="5"/>
  <c r="R2793" i="5"/>
  <c r="P2793" i="5"/>
  <c r="G2794" i="5"/>
  <c r="Q2793" i="5"/>
  <c r="A2781" i="5"/>
  <c r="S2781" i="5"/>
  <c r="P2781" i="5"/>
  <c r="G2782" i="5"/>
  <c r="Q2781" i="5"/>
  <c r="R2781" i="5"/>
  <c r="A2581" i="5"/>
  <c r="S2581" i="5"/>
  <c r="R2581" i="5"/>
  <c r="P2581" i="5"/>
  <c r="G2582" i="5"/>
  <c r="Q2581" i="5"/>
  <c r="A2468" i="5"/>
  <c r="R2468" i="5"/>
  <c r="S2468" i="5"/>
  <c r="P2468" i="5"/>
  <c r="G2469" i="5"/>
  <c r="Q2468" i="5"/>
  <c r="A1510" i="5"/>
  <c r="R1510" i="5"/>
  <c r="S1510" i="5"/>
  <c r="Q1510" i="5"/>
  <c r="G1511" i="5"/>
  <c r="P1510" i="5"/>
  <c r="A1544" i="5"/>
  <c r="R1544" i="5"/>
  <c r="P1544" i="5"/>
  <c r="G1545" i="5"/>
  <c r="Q1544" i="5"/>
  <c r="S1544" i="5"/>
  <c r="A1523" i="5"/>
  <c r="S1523" i="5"/>
  <c r="Q1523" i="5"/>
  <c r="R1523" i="5"/>
  <c r="P1523" i="5"/>
  <c r="G1524" i="5"/>
  <c r="A1088" i="5"/>
  <c r="S1088" i="5"/>
  <c r="Q1088" i="5"/>
  <c r="G1089" i="5"/>
  <c r="R1088" i="5"/>
  <c r="P1088" i="5"/>
  <c r="A1327" i="5"/>
  <c r="S1327" i="5"/>
  <c r="P1327" i="5"/>
  <c r="Q1327" i="5"/>
  <c r="G1328" i="5"/>
  <c r="R1327" i="5"/>
  <c r="A390" i="5"/>
  <c r="S390" i="5"/>
  <c r="P390" i="5"/>
  <c r="Q390" i="5"/>
  <c r="G391" i="5"/>
  <c r="R390" i="5"/>
  <c r="F121" i="16"/>
  <c r="A1214" i="5"/>
  <c r="R1214" i="5"/>
  <c r="S1214" i="5"/>
  <c r="P1214" i="5"/>
  <c r="Q1214" i="5"/>
  <c r="G1215" i="5"/>
  <c r="A928" i="5"/>
  <c r="P928" i="5"/>
  <c r="Q928" i="5"/>
  <c r="G929" i="5"/>
  <c r="R928" i="5"/>
  <c r="S928" i="5"/>
  <c r="A806" i="5"/>
  <c r="S806" i="5"/>
  <c r="R806" i="5"/>
  <c r="P806" i="5"/>
  <c r="G807" i="5"/>
  <c r="Q806" i="5"/>
  <c r="A4963" i="5"/>
  <c r="Q4963" i="5"/>
  <c r="G4964" i="5"/>
  <c r="R4963" i="5"/>
  <c r="S4963" i="5"/>
  <c r="P4963" i="5"/>
  <c r="A5009" i="5"/>
  <c r="S5009" i="5"/>
  <c r="P5009" i="5"/>
  <c r="G5010" i="5"/>
  <c r="R5009" i="5"/>
  <c r="Q5009" i="5"/>
  <c r="A4695" i="5"/>
  <c r="S4695" i="5"/>
  <c r="Q4695" i="5"/>
  <c r="G4696" i="5"/>
  <c r="R4695" i="5"/>
  <c r="P4695" i="5"/>
  <c r="A4851" i="5"/>
  <c r="S4851" i="5"/>
  <c r="Q4851" i="5"/>
  <c r="G4852" i="5"/>
  <c r="P4851" i="5"/>
  <c r="R4851" i="5"/>
  <c r="A4447" i="5"/>
  <c r="Q4447" i="5"/>
  <c r="G4448" i="5"/>
  <c r="R4447" i="5"/>
  <c r="S4447" i="5"/>
  <c r="P4447" i="5"/>
  <c r="A4381" i="5"/>
  <c r="Q4381" i="5"/>
  <c r="G4382" i="5"/>
  <c r="R4381" i="5"/>
  <c r="S4381" i="5"/>
  <c r="P4381" i="5"/>
  <c r="A4391" i="5"/>
  <c r="S4391" i="5"/>
  <c r="P4391" i="5"/>
  <c r="Q4391" i="5"/>
  <c r="G4392" i="5"/>
  <c r="R4391" i="5"/>
  <c r="A3605" i="5"/>
  <c r="S3605" i="5"/>
  <c r="P3605" i="5"/>
  <c r="G3606" i="5"/>
  <c r="Q3605" i="5"/>
  <c r="R3605" i="5"/>
  <c r="A3485" i="5"/>
  <c r="S3485" i="5"/>
  <c r="Q3485" i="5"/>
  <c r="R3485" i="5"/>
  <c r="P3485" i="5"/>
  <c r="G3486" i="5"/>
  <c r="A2803" i="5"/>
  <c r="Q2803" i="5"/>
  <c r="G2804" i="5"/>
  <c r="R2803" i="5"/>
  <c r="S2803" i="5"/>
  <c r="P2803" i="5"/>
  <c r="A2873" i="5"/>
  <c r="S2873" i="5"/>
  <c r="P2873" i="5"/>
  <c r="G2874" i="5"/>
  <c r="Q2873" i="5"/>
  <c r="R2873" i="5"/>
  <c r="A3273" i="5"/>
  <c r="S3273" i="5"/>
  <c r="R3273" i="5"/>
  <c r="Q3273" i="5"/>
  <c r="G3274" i="5"/>
  <c r="P3273" i="5"/>
  <c r="A3105" i="5"/>
  <c r="S3105" i="5"/>
  <c r="P3105" i="5"/>
  <c r="Q3105" i="5"/>
  <c r="G3106" i="5"/>
  <c r="R3105" i="5"/>
  <c r="A2949" i="5"/>
  <c r="S2949" i="5"/>
  <c r="P2949" i="5"/>
  <c r="Q2949" i="5"/>
  <c r="G2950" i="5"/>
  <c r="R2949" i="5"/>
  <c r="A2859" i="5"/>
  <c r="S2859" i="5"/>
  <c r="Q2859" i="5"/>
  <c r="R2859" i="5"/>
  <c r="P2859" i="5"/>
  <c r="G2860" i="5"/>
  <c r="A2736" i="5"/>
  <c r="R2736" i="5"/>
  <c r="P2736" i="5"/>
  <c r="G2737" i="5"/>
  <c r="Q2736" i="5"/>
  <c r="S2736" i="5"/>
  <c r="A2380" i="5"/>
  <c r="R2380" i="5"/>
  <c r="S2380" i="5"/>
  <c r="Q2380" i="5"/>
  <c r="G2381" i="5"/>
  <c r="P2380" i="5"/>
  <c r="A2268" i="5"/>
  <c r="R2268" i="5"/>
  <c r="S2268" i="5"/>
  <c r="Q2268" i="5"/>
  <c r="G2269" i="5"/>
  <c r="P2268" i="5"/>
  <c r="A2447" i="5"/>
  <c r="S2447" i="5"/>
  <c r="P2447" i="5"/>
  <c r="G2448" i="5"/>
  <c r="Q2447" i="5"/>
  <c r="R2447" i="5"/>
  <c r="A1900" i="5"/>
  <c r="S1900" i="5"/>
  <c r="P1900" i="5"/>
  <c r="G1901" i="5"/>
  <c r="Q1900" i="5"/>
  <c r="R1900" i="5"/>
  <c r="A2135" i="5"/>
  <c r="S2135" i="5"/>
  <c r="P2135" i="5"/>
  <c r="Q2135" i="5"/>
  <c r="G2136" i="5"/>
  <c r="R2135" i="5"/>
  <c r="A1635" i="5"/>
  <c r="Q1635" i="5"/>
  <c r="G1636" i="5"/>
  <c r="R1635" i="5"/>
  <c r="S1635" i="5"/>
  <c r="P1635" i="5"/>
  <c r="A1442" i="5"/>
  <c r="R1442" i="5"/>
  <c r="S1442" i="5"/>
  <c r="Q1442" i="5"/>
  <c r="G1443" i="5"/>
  <c r="P1442" i="5"/>
  <c r="A1603" i="5"/>
  <c r="S1603" i="5"/>
  <c r="P1603" i="5"/>
  <c r="G1604" i="5"/>
  <c r="Q1603" i="5"/>
  <c r="R1603" i="5"/>
  <c r="A1183" i="5"/>
  <c r="S1183" i="5"/>
  <c r="P1183" i="5"/>
  <c r="G1184" i="5"/>
  <c r="Q1183" i="5"/>
  <c r="R1183" i="5"/>
  <c r="A1033" i="5"/>
  <c r="S1033" i="5"/>
  <c r="Q1033" i="5"/>
  <c r="R1033" i="5"/>
  <c r="P1033" i="5"/>
  <c r="G1034" i="5"/>
  <c r="F99" i="16"/>
  <c r="A4897" i="5"/>
  <c r="S4897" i="5"/>
  <c r="Q4897" i="5"/>
  <c r="G4898" i="5"/>
  <c r="P4897" i="5"/>
  <c r="R4897" i="5"/>
  <c r="D82" i="16"/>
  <c r="A4807" i="5"/>
  <c r="S4807" i="5"/>
  <c r="Q4807" i="5"/>
  <c r="G4808" i="5"/>
  <c r="P4807" i="5"/>
  <c r="R4807" i="5"/>
  <c r="A4413" i="5"/>
  <c r="Q4413" i="5"/>
  <c r="G4414" i="5"/>
  <c r="R4413" i="5"/>
  <c r="S4413" i="5"/>
  <c r="P4413" i="5"/>
  <c r="A4186" i="5"/>
  <c r="Q4186" i="5"/>
  <c r="G4187" i="5"/>
  <c r="S4186" i="5"/>
  <c r="P4186" i="5"/>
  <c r="R4186" i="5"/>
  <c r="A4459" i="5"/>
  <c r="S4459" i="5"/>
  <c r="P4459" i="5"/>
  <c r="Q4459" i="5"/>
  <c r="G4460" i="5"/>
  <c r="R4459" i="5"/>
  <c r="A4258" i="5"/>
  <c r="S4258" i="5"/>
  <c r="Q4258" i="5"/>
  <c r="R4258" i="5"/>
  <c r="P4258" i="5"/>
  <c r="G4259" i="5"/>
  <c r="A4152" i="5"/>
  <c r="Q4152" i="5"/>
  <c r="G4153" i="5"/>
  <c r="S4152" i="5"/>
  <c r="P4152" i="5"/>
  <c r="R4152" i="5"/>
  <c r="A3904" i="5"/>
  <c r="Q3904" i="5"/>
  <c r="G3905" i="5"/>
  <c r="R3904" i="5"/>
  <c r="S3904" i="5"/>
  <c r="P3904" i="5"/>
  <c r="A3372" i="5"/>
  <c r="R3372" i="5"/>
  <c r="Q3372" i="5"/>
  <c r="S3372" i="5"/>
  <c r="P3372" i="5"/>
  <c r="G3373" i="5"/>
  <c r="A3395" i="5"/>
  <c r="S3395" i="5"/>
  <c r="P3395" i="5"/>
  <c r="G3396" i="5"/>
  <c r="Q3395" i="5"/>
  <c r="R3395" i="5"/>
  <c r="A3331" i="5"/>
  <c r="S3331" i="5"/>
  <c r="Q3331" i="5"/>
  <c r="R3331" i="5"/>
  <c r="P3331" i="5"/>
  <c r="G3332" i="5"/>
  <c r="A3161" i="5"/>
  <c r="S3161" i="5"/>
  <c r="P3161" i="5"/>
  <c r="R3161" i="5"/>
  <c r="Q3161" i="5"/>
  <c r="G3162" i="5"/>
  <c r="A2983" i="5"/>
  <c r="S2983" i="5"/>
  <c r="P2983" i="5"/>
  <c r="Q2983" i="5"/>
  <c r="G2984" i="5"/>
  <c r="R2983" i="5"/>
  <c r="A2848" i="5"/>
  <c r="R2848" i="5"/>
  <c r="P2848" i="5"/>
  <c r="G2849" i="5"/>
  <c r="Q2848" i="5"/>
  <c r="S2848" i="5"/>
  <c r="A2391" i="5"/>
  <c r="S2391" i="5"/>
  <c r="Q2391" i="5"/>
  <c r="R2391" i="5"/>
  <c r="P2391" i="5"/>
  <c r="G2392" i="5"/>
  <c r="A1934" i="5"/>
  <c r="S1934" i="5"/>
  <c r="P1934" i="5"/>
  <c r="G1935" i="5"/>
  <c r="Q1934" i="5"/>
  <c r="R1934" i="5"/>
  <c r="A2323" i="5"/>
  <c r="S2323" i="5"/>
  <c r="P2323" i="5"/>
  <c r="G2324" i="5"/>
  <c r="Q2323" i="5"/>
  <c r="R2323" i="5"/>
  <c r="A2079" i="5"/>
  <c r="S2079" i="5"/>
  <c r="P2079" i="5"/>
  <c r="Q2079" i="5"/>
  <c r="G2080" i="5"/>
  <c r="R2079" i="5"/>
  <c r="A1944" i="5"/>
  <c r="S1944" i="5"/>
  <c r="Q1944" i="5"/>
  <c r="R1944" i="5"/>
  <c r="P1944" i="5"/>
  <c r="G1945" i="5"/>
  <c r="A1339" i="5"/>
  <c r="S1339" i="5"/>
  <c r="P1339" i="5"/>
  <c r="Q1339" i="5"/>
  <c r="G1340" i="5"/>
  <c r="R1339" i="5"/>
  <c r="A815" i="5"/>
  <c r="R815" i="5"/>
  <c r="P815" i="5"/>
  <c r="G816" i="5"/>
  <c r="Q815" i="5"/>
  <c r="S815" i="5"/>
  <c r="A637" i="5"/>
  <c r="S637" i="5"/>
  <c r="Q637" i="5"/>
  <c r="R637" i="5"/>
  <c r="P637" i="5"/>
  <c r="G638" i="5"/>
  <c r="A265" i="5"/>
  <c r="Q265" i="5"/>
  <c r="G266" i="5"/>
  <c r="R265" i="5"/>
  <c r="S265" i="5"/>
  <c r="P265" i="5"/>
  <c r="A310" i="5"/>
  <c r="S310" i="5"/>
  <c r="P310" i="5"/>
  <c r="R310" i="5"/>
  <c r="Q310" i="5"/>
  <c r="G311" i="5"/>
  <c r="A279" i="5"/>
  <c r="S279" i="5"/>
  <c r="Q279" i="5"/>
  <c r="R279" i="5"/>
  <c r="P279" i="5"/>
  <c r="G280" i="5"/>
  <c r="A72" i="5"/>
  <c r="S72" i="5"/>
  <c r="P72" i="5"/>
  <c r="Q72" i="5"/>
  <c r="G73" i="5"/>
  <c r="R72" i="5"/>
  <c r="A2011" i="5"/>
  <c r="S2011" i="5"/>
  <c r="P2011" i="5"/>
  <c r="Q2011" i="5"/>
  <c r="G2012" i="5"/>
  <c r="R2011" i="5"/>
  <c r="A917" i="5"/>
  <c r="S917" i="5"/>
  <c r="P917" i="5"/>
  <c r="G918" i="5"/>
  <c r="Q917" i="5"/>
  <c r="R917" i="5"/>
  <c r="A863" i="5"/>
  <c r="S863" i="5"/>
  <c r="P863" i="5"/>
  <c r="Q863" i="5"/>
  <c r="G864" i="5"/>
  <c r="R863" i="5"/>
  <c r="A591" i="5"/>
  <c r="Q591" i="5"/>
  <c r="G592" i="5"/>
  <c r="P591" i="5"/>
  <c r="R591" i="5"/>
  <c r="S591" i="5"/>
  <c r="A625" i="5"/>
  <c r="S625" i="5"/>
  <c r="Q625" i="5"/>
  <c r="R625" i="5"/>
  <c r="P625" i="5"/>
  <c r="G626" i="5"/>
  <c r="A559" i="5"/>
  <c r="S559" i="5"/>
  <c r="P559" i="5"/>
  <c r="Q559" i="5"/>
  <c r="G560" i="5"/>
  <c r="R559" i="5"/>
  <c r="A195" i="5"/>
  <c r="S195" i="5"/>
  <c r="P195" i="5"/>
  <c r="Q195" i="5"/>
  <c r="G196" i="5"/>
  <c r="R195" i="5"/>
  <c r="A287" i="5"/>
  <c r="P287" i="5"/>
  <c r="Q287" i="5"/>
  <c r="G288" i="5"/>
  <c r="R287" i="5"/>
  <c r="S287" i="5"/>
  <c r="A184" i="5"/>
  <c r="R184" i="5"/>
  <c r="S184" i="5"/>
  <c r="P184" i="5"/>
  <c r="Q184" i="5"/>
  <c r="G185" i="5"/>
  <c r="A894" i="5"/>
  <c r="R894" i="5"/>
  <c r="S894" i="5"/>
  <c r="P894" i="5"/>
  <c r="G895" i="5"/>
  <c r="Q894" i="5"/>
  <c r="A658" i="5"/>
  <c r="R658" i="5"/>
  <c r="S658" i="5"/>
  <c r="P658" i="5"/>
  <c r="Q658" i="5"/>
  <c r="G659" i="5"/>
  <c r="A301" i="5"/>
  <c r="P301" i="5"/>
  <c r="Q301" i="5"/>
  <c r="G302" i="5"/>
  <c r="R301" i="5"/>
  <c r="S301" i="5"/>
  <c r="A255" i="5"/>
  <c r="S255" i="5"/>
  <c r="R255" i="5"/>
  <c r="P255" i="5"/>
  <c r="G256" i="5"/>
  <c r="Q255" i="5"/>
  <c r="A3994" i="5"/>
  <c r="S3994" i="5"/>
  <c r="Q3994" i="5"/>
  <c r="G3995" i="5"/>
  <c r="R3994" i="5"/>
  <c r="P3994" i="5"/>
  <c r="A3982" i="5"/>
  <c r="S3982" i="5"/>
  <c r="P3982" i="5"/>
  <c r="Q3982" i="5"/>
  <c r="G3983" i="5"/>
  <c r="R3982" i="5"/>
  <c r="A4050" i="5"/>
  <c r="Q4050" i="5"/>
  <c r="G4051" i="5"/>
  <c r="S4050" i="5"/>
  <c r="P4050" i="5"/>
  <c r="R4050" i="5"/>
  <c r="A4312" i="5"/>
  <c r="S4312" i="5"/>
  <c r="P4312" i="5"/>
  <c r="G4313" i="5"/>
  <c r="Q4312" i="5"/>
  <c r="R4312" i="5"/>
  <c r="A4425" i="5"/>
  <c r="S4425" i="5"/>
  <c r="P4425" i="5"/>
  <c r="Q4425" i="5"/>
  <c r="G4426" i="5"/>
  <c r="R4425" i="5"/>
  <c r="A4266" i="5"/>
  <c r="S4266" i="5"/>
  <c r="Q4266" i="5"/>
  <c r="R4266" i="5"/>
  <c r="P4266" i="5"/>
  <c r="G4267" i="5"/>
  <c r="A4062" i="5"/>
  <c r="Q4062" i="5"/>
  <c r="G4063" i="5"/>
  <c r="S4062" i="5"/>
  <c r="P4062" i="5"/>
  <c r="R4062" i="5"/>
  <c r="A3582" i="5"/>
  <c r="R3582" i="5"/>
  <c r="Q3582" i="5"/>
  <c r="S3582" i="5"/>
  <c r="P3582" i="5"/>
  <c r="G3583" i="5"/>
  <c r="A3461" i="5"/>
  <c r="S3461" i="5"/>
  <c r="P3461" i="5"/>
  <c r="G3462" i="5"/>
  <c r="Q3461" i="5"/>
  <c r="R3461" i="5"/>
  <c r="A3183" i="5"/>
  <c r="S3183" i="5"/>
  <c r="P3183" i="5"/>
  <c r="R3183" i="5"/>
  <c r="G3184" i="5"/>
  <c r="Q3183" i="5"/>
  <c r="A3027" i="5"/>
  <c r="S3027" i="5"/>
  <c r="P3027" i="5"/>
  <c r="Q3027" i="5"/>
  <c r="G3028" i="5"/>
  <c r="R3027" i="5"/>
  <c r="A2479" i="5"/>
  <c r="S2479" i="5"/>
  <c r="P2479" i="5"/>
  <c r="G2480" i="5"/>
  <c r="Q2479" i="5"/>
  <c r="R2479" i="5"/>
  <c r="A2515" i="5"/>
  <c r="S2515" i="5"/>
  <c r="P2515" i="5"/>
  <c r="G2516" i="5"/>
  <c r="Q2515" i="5"/>
  <c r="R2515" i="5"/>
  <c r="A2180" i="5"/>
  <c r="R2180" i="5"/>
  <c r="S2180" i="5"/>
  <c r="Q2180" i="5"/>
  <c r="G2181" i="5"/>
  <c r="P2180" i="5"/>
  <c r="A2034" i="5"/>
  <c r="P2034" i="5"/>
  <c r="Q2034" i="5"/>
  <c r="G2035" i="5"/>
  <c r="R2034" i="5"/>
  <c r="S2034" i="5"/>
  <c r="A1864" i="5"/>
  <c r="Q1864" i="5"/>
  <c r="G1865" i="5"/>
  <c r="S1864" i="5"/>
  <c r="P1864" i="5"/>
  <c r="R1864" i="5"/>
  <c r="A1910" i="5"/>
  <c r="S1910" i="5"/>
  <c r="Q1910" i="5"/>
  <c r="R1910" i="5"/>
  <c r="P1910" i="5"/>
  <c r="G1911" i="5"/>
  <c r="A1535" i="5"/>
  <c r="S1535" i="5"/>
  <c r="Q1535" i="5"/>
  <c r="R1535" i="5"/>
  <c r="P1535" i="5"/>
  <c r="G1536" i="5"/>
  <c r="A1293" i="5"/>
  <c r="S1293" i="5"/>
  <c r="P1293" i="5"/>
  <c r="Q1293" i="5"/>
  <c r="G1294" i="5"/>
  <c r="R1293" i="5"/>
  <c r="A838" i="5"/>
  <c r="S838" i="5"/>
  <c r="P838" i="5"/>
  <c r="G839" i="5"/>
  <c r="Q838" i="5"/>
  <c r="R838" i="5"/>
  <c r="A457" i="5"/>
  <c r="S457" i="5"/>
  <c r="P457" i="5"/>
  <c r="G458" i="5"/>
  <c r="Q457" i="5"/>
  <c r="R457" i="5"/>
  <c r="A1271" i="5"/>
  <c r="S1271" i="5"/>
  <c r="P1271" i="5"/>
  <c r="Q1271" i="5"/>
  <c r="G1272" i="5"/>
  <c r="R1271" i="5"/>
  <c r="A1122" i="5"/>
  <c r="Q1122" i="5"/>
  <c r="G1123" i="5"/>
  <c r="R1122" i="5"/>
  <c r="S1122" i="5"/>
  <c r="P1122" i="5"/>
  <c r="A4941" i="5"/>
  <c r="Q4941" i="5"/>
  <c r="G4942" i="5"/>
  <c r="S4941" i="5"/>
  <c r="R4941" i="5"/>
  <c r="P4941" i="5"/>
  <c r="A4863" i="5"/>
  <c r="S4863" i="5"/>
  <c r="Q4863" i="5"/>
  <c r="G4864" i="5"/>
  <c r="R4863" i="5"/>
  <c r="P4863" i="5"/>
  <c r="A4919" i="5"/>
  <c r="S4919" i="5"/>
  <c r="Q4919" i="5"/>
  <c r="G4920" i="5"/>
  <c r="R4919" i="5"/>
  <c r="P4919" i="5"/>
  <c r="A4038" i="5"/>
  <c r="S4038" i="5"/>
  <c r="Q4038" i="5"/>
  <c r="G4039" i="5"/>
  <c r="R4038" i="5"/>
  <c r="P4038" i="5"/>
  <c r="A4469" i="5"/>
  <c r="Q4469" i="5"/>
  <c r="G4470" i="5"/>
  <c r="R4469" i="5"/>
  <c r="S4469" i="5"/>
  <c r="P4469" i="5"/>
  <c r="A4108" i="5"/>
  <c r="S4108" i="5"/>
  <c r="Q4108" i="5"/>
  <c r="G4109" i="5"/>
  <c r="R4108" i="5"/>
  <c r="P4108" i="5"/>
  <c r="A4346" i="5"/>
  <c r="S4346" i="5"/>
  <c r="P4346" i="5"/>
  <c r="G4347" i="5"/>
  <c r="Q4346" i="5"/>
  <c r="R4346" i="5"/>
  <c r="A4561" i="5"/>
  <c r="S4561" i="5"/>
  <c r="P4561" i="5"/>
  <c r="Q4561" i="5"/>
  <c r="G4562" i="5"/>
  <c r="R4561" i="5"/>
  <c r="A4244" i="5"/>
  <c r="S4244" i="5"/>
  <c r="Q4244" i="5"/>
  <c r="G4245" i="5"/>
  <c r="P4244" i="5"/>
  <c r="R4244" i="5"/>
  <c r="A3916" i="5"/>
  <c r="Q3916" i="5"/>
  <c r="G3917" i="5"/>
  <c r="R3916" i="5"/>
  <c r="S3916" i="5"/>
  <c r="P3916" i="5"/>
  <c r="A3561" i="5"/>
  <c r="S3561" i="5"/>
  <c r="P3561" i="5"/>
  <c r="G3562" i="5"/>
  <c r="Q3561" i="5"/>
  <c r="R3561" i="5"/>
  <c r="A3926" i="5"/>
  <c r="S3926" i="5"/>
  <c r="P3926" i="5"/>
  <c r="Q3926" i="5"/>
  <c r="G3927" i="5"/>
  <c r="R3926" i="5"/>
  <c r="A3541" i="5"/>
  <c r="S3541" i="5"/>
  <c r="Q3541" i="5"/>
  <c r="R3541" i="5"/>
  <c r="P3541" i="5"/>
  <c r="G3542" i="5"/>
  <c r="A3229" i="5"/>
  <c r="S3229" i="5"/>
  <c r="R3229" i="5"/>
  <c r="G3230" i="5"/>
  <c r="P3229" i="5"/>
  <c r="Q3229" i="5"/>
  <c r="A2995" i="5"/>
  <c r="S2995" i="5"/>
  <c r="P2995" i="5"/>
  <c r="Q2995" i="5"/>
  <c r="G2996" i="5"/>
  <c r="R2995" i="5"/>
  <c r="A2759" i="5"/>
  <c r="Q2759" i="5"/>
  <c r="G2760" i="5"/>
  <c r="P2759" i="5"/>
  <c r="R2759" i="5"/>
  <c r="S2759" i="5"/>
  <c r="A2749" i="5"/>
  <c r="S2749" i="5"/>
  <c r="Q2749" i="5"/>
  <c r="R2749" i="5"/>
  <c r="P2749" i="5"/>
  <c r="G2750" i="5"/>
  <c r="A2224" i="5"/>
  <c r="R2224" i="5"/>
  <c r="S2224" i="5"/>
  <c r="Q2224" i="5"/>
  <c r="G2225" i="5"/>
  <c r="P2224" i="5"/>
  <c r="A2647" i="5"/>
  <c r="Q2647" i="5"/>
  <c r="G2648" i="5"/>
  <c r="P2647" i="5"/>
  <c r="S2647" i="5"/>
  <c r="R2647" i="5"/>
  <c r="A2624" i="5"/>
  <c r="R2624" i="5"/>
  <c r="P2624" i="5"/>
  <c r="G2625" i="5"/>
  <c r="S2624" i="5"/>
  <c r="Q2624" i="5"/>
  <c r="A2491" i="5"/>
  <c r="S2491" i="5"/>
  <c r="Q2491" i="5"/>
  <c r="R2491" i="5"/>
  <c r="P2491" i="5"/>
  <c r="G2492" i="5"/>
  <c r="A1842" i="5"/>
  <c r="S1842" i="5"/>
  <c r="Q1842" i="5"/>
  <c r="G1843" i="5"/>
  <c r="P1842" i="5"/>
  <c r="R1842" i="5"/>
  <c r="A1772" i="5"/>
  <c r="Q1772" i="5"/>
  <c r="G1773" i="5"/>
  <c r="R1772" i="5"/>
  <c r="S1772" i="5"/>
  <c r="P1772" i="5"/>
  <c r="A2279" i="5"/>
  <c r="S2279" i="5"/>
  <c r="P2279" i="5"/>
  <c r="G2280" i="5"/>
  <c r="Q2279" i="5"/>
  <c r="R2279" i="5"/>
  <c r="A2167" i="5"/>
  <c r="S2167" i="5"/>
  <c r="P2167" i="5"/>
  <c r="R2167" i="5"/>
  <c r="Q2167" i="5"/>
  <c r="G2168" i="5"/>
  <c r="S2045" i="5"/>
  <c r="P2045" i="5"/>
  <c r="Q2045" i="5"/>
  <c r="G2046" i="5"/>
  <c r="R2045" i="5"/>
  <c r="A1704" i="5"/>
  <c r="P1704" i="5"/>
  <c r="Q1704" i="5"/>
  <c r="G1705" i="5"/>
  <c r="R1704" i="5"/>
  <c r="S1704" i="5"/>
  <c r="A1625" i="5"/>
  <c r="S1625" i="5"/>
  <c r="R1625" i="5"/>
  <c r="P1625" i="5"/>
  <c r="G1626" i="5"/>
  <c r="Q1625" i="5"/>
  <c r="A726" i="5"/>
  <c r="R726" i="5"/>
  <c r="S726" i="5"/>
  <c r="Q726" i="5"/>
  <c r="G727" i="5"/>
  <c r="P726" i="5"/>
  <c r="F19" i="16"/>
  <c r="A152" i="5"/>
  <c r="S152" i="5"/>
  <c r="Q152" i="5"/>
  <c r="G153" i="5"/>
  <c r="R152" i="5"/>
  <c r="P152" i="5"/>
  <c r="A94" i="5"/>
  <c r="Q94" i="5"/>
  <c r="G95" i="5"/>
  <c r="S94" i="5"/>
  <c r="P94" i="5"/>
  <c r="R94" i="5"/>
  <c r="F157" i="16"/>
  <c r="A4651" i="5"/>
  <c r="Q4651" i="5"/>
  <c r="G4652" i="5"/>
  <c r="S4651" i="5"/>
  <c r="P4651" i="5"/>
  <c r="R4651" i="5"/>
  <c r="A4875" i="5"/>
  <c r="Q4875" i="5"/>
  <c r="G4876" i="5"/>
  <c r="S4875" i="5"/>
  <c r="R4875" i="5"/>
  <c r="P4875" i="5"/>
  <c r="A4368" i="5"/>
  <c r="S4368" i="5"/>
  <c r="R4368" i="5"/>
  <c r="P4368" i="5"/>
  <c r="G4369" i="5"/>
  <c r="Q4368" i="5"/>
  <c r="A3383" i="5"/>
  <c r="S3383" i="5"/>
  <c r="R3383" i="5"/>
  <c r="P3383" i="5"/>
  <c r="G3384" i="5"/>
  <c r="Q3383" i="5"/>
  <c r="A3816" i="5"/>
  <c r="R3816" i="5"/>
  <c r="S3816" i="5"/>
  <c r="P3816" i="5"/>
  <c r="Q3816" i="5"/>
  <c r="G3817" i="5"/>
  <c r="A3682" i="5"/>
  <c r="R3682" i="5"/>
  <c r="S3682" i="5"/>
  <c r="P3682" i="5"/>
  <c r="Q3682" i="5"/>
  <c r="G3683" i="5"/>
  <c r="A3295" i="5"/>
  <c r="S3295" i="5"/>
  <c r="P3295" i="5"/>
  <c r="G3296" i="5"/>
  <c r="Q3295" i="5"/>
  <c r="R3295" i="5"/>
  <c r="A3094" i="5"/>
  <c r="R3094" i="5"/>
  <c r="S3094" i="5"/>
  <c r="P3094" i="5"/>
  <c r="Q3094" i="5"/>
  <c r="G3095" i="5"/>
  <c r="A2569" i="5"/>
  <c r="S2569" i="5"/>
  <c r="R2569" i="5"/>
  <c r="P2569" i="5"/>
  <c r="G2570" i="5"/>
  <c r="Q2569" i="5"/>
  <c r="A2214" i="5"/>
  <c r="P2214" i="5"/>
  <c r="Q2214" i="5"/>
  <c r="G2215" i="5"/>
  <c r="S2214" i="5"/>
  <c r="R2214" i="5"/>
  <c r="A2000" i="5"/>
  <c r="R2000" i="5"/>
  <c r="S2000" i="5"/>
  <c r="P2000" i="5"/>
  <c r="Q2000" i="5"/>
  <c r="G2001" i="5"/>
  <c r="A1750" i="5"/>
  <c r="Q1750" i="5"/>
  <c r="G1751" i="5"/>
  <c r="R1750" i="5"/>
  <c r="S1750" i="5"/>
  <c r="P1750" i="5"/>
  <c r="A1716" i="5"/>
  <c r="P1716" i="5"/>
  <c r="Q1716" i="5"/>
  <c r="G1717" i="5"/>
  <c r="R1716" i="5"/>
  <c r="S1716" i="5"/>
  <c r="A569" i="5"/>
  <c r="Q569" i="5"/>
  <c r="G570" i="5"/>
  <c r="S569" i="5"/>
  <c r="P569" i="5"/>
  <c r="R569" i="5"/>
  <c r="A535" i="5"/>
  <c r="S535" i="5"/>
  <c r="P535" i="5"/>
  <c r="G536" i="5"/>
  <c r="Q535" i="5"/>
  <c r="R535" i="5"/>
  <c r="A445" i="5"/>
  <c r="S445" i="5"/>
  <c r="R445" i="5"/>
  <c r="P445" i="5"/>
  <c r="G446" i="5"/>
  <c r="Q445" i="5"/>
  <c r="A242" i="5"/>
  <c r="P242" i="5"/>
  <c r="Q242" i="5"/>
  <c r="G243" i="5"/>
  <c r="S242" i="5"/>
  <c r="R242" i="5"/>
  <c r="A4819" i="5"/>
  <c r="S4819" i="5"/>
  <c r="Q4819" i="5"/>
  <c r="G4820" i="5"/>
  <c r="R4819" i="5"/>
  <c r="P4819" i="5"/>
  <c r="A4661" i="5"/>
  <c r="S4661" i="5"/>
  <c r="Q4661" i="5"/>
  <c r="G4662" i="5"/>
  <c r="R4661" i="5"/>
  <c r="P4661" i="5"/>
  <c r="A4985" i="5"/>
  <c r="S4985" i="5"/>
  <c r="Q4985" i="5"/>
  <c r="R4985" i="5"/>
  <c r="P4985" i="5"/>
  <c r="G4986" i="5"/>
  <c r="D112" i="16"/>
  <c r="A4573" i="5"/>
  <c r="Q4573" i="5"/>
  <c r="G4574" i="5"/>
  <c r="S4573" i="5"/>
  <c r="P4573" i="5"/>
  <c r="R4573" i="5"/>
  <c r="A4797" i="5"/>
  <c r="Q4797" i="5"/>
  <c r="G4798" i="5"/>
  <c r="S4797" i="5"/>
  <c r="P4797" i="5"/>
  <c r="R4797" i="5"/>
  <c r="A4292" i="5"/>
  <c r="S4292" i="5"/>
  <c r="R4292" i="5"/>
  <c r="P4292" i="5"/>
  <c r="G4293" i="5"/>
  <c r="Q4292" i="5"/>
  <c r="A4118" i="5"/>
  <c r="Q4118" i="5"/>
  <c r="G4119" i="5"/>
  <c r="S4118" i="5"/>
  <c r="P4118" i="5"/>
  <c r="R4118" i="5"/>
  <c r="A3640" i="5"/>
  <c r="P3640" i="5"/>
  <c r="Q3640" i="5"/>
  <c r="G3641" i="5"/>
  <c r="R3640" i="5"/>
  <c r="S3640" i="5"/>
  <c r="A3593" i="5"/>
  <c r="S3593" i="5"/>
  <c r="R3593" i="5"/>
  <c r="P3593" i="5"/>
  <c r="G3594" i="5"/>
  <c r="Q3593" i="5"/>
  <c r="A3860" i="5"/>
  <c r="R3860" i="5"/>
  <c r="S3860" i="5"/>
  <c r="P3860" i="5"/>
  <c r="Q3860" i="5"/>
  <c r="G3861" i="5"/>
  <c r="A3650" i="5"/>
  <c r="R3650" i="5"/>
  <c r="S3650" i="5"/>
  <c r="P3650" i="5"/>
  <c r="Q3650" i="5"/>
  <c r="G3651" i="5"/>
  <c r="A3128" i="5"/>
  <c r="P3128" i="5"/>
  <c r="Q3128" i="5"/>
  <c r="G3129" i="5"/>
  <c r="S3128" i="5"/>
  <c r="R3128" i="5"/>
  <c r="A3006" i="5"/>
  <c r="P3006" i="5"/>
  <c r="Q3006" i="5"/>
  <c r="G3007" i="5"/>
  <c r="R3006" i="5"/>
  <c r="S3006" i="5"/>
  <c r="A2827" i="5"/>
  <c r="S2827" i="5"/>
  <c r="R2827" i="5"/>
  <c r="P2827" i="5"/>
  <c r="G2828" i="5"/>
  <c r="Q2827" i="5"/>
  <c r="A2370" i="5"/>
  <c r="P2370" i="5"/>
  <c r="Q2370" i="5"/>
  <c r="G2371" i="5"/>
  <c r="R2370" i="5"/>
  <c r="S2370" i="5"/>
  <c r="A2547" i="5"/>
  <c r="S2547" i="5"/>
  <c r="R2547" i="5"/>
  <c r="P2547" i="5"/>
  <c r="G2548" i="5"/>
  <c r="Q2547" i="5"/>
  <c r="A2302" i="5"/>
  <c r="P2302" i="5"/>
  <c r="Q2302" i="5"/>
  <c r="G2303" i="5"/>
  <c r="R2302" i="5"/>
  <c r="S2302" i="5"/>
  <c r="A1680" i="5"/>
  <c r="P1680" i="5"/>
  <c r="Q1680" i="5"/>
  <c r="G1681" i="5"/>
  <c r="R1680" i="5"/>
  <c r="S1680" i="5"/>
  <c r="A1374" i="5"/>
  <c r="P1374" i="5"/>
  <c r="Q1374" i="5"/>
  <c r="G1375" i="5"/>
  <c r="S1374" i="5"/>
  <c r="R1374" i="5"/>
  <c r="A1248" i="5"/>
  <c r="R1248" i="5"/>
  <c r="S1248" i="5"/>
  <c r="P1248" i="5"/>
  <c r="Q1248" i="5"/>
  <c r="G1249" i="5"/>
  <c r="A1191" i="5"/>
  <c r="S1191" i="5"/>
  <c r="P1191" i="5"/>
  <c r="G1192" i="5"/>
  <c r="Q1191" i="5"/>
  <c r="R1191" i="5"/>
  <c r="A1053" i="5"/>
  <c r="P1053" i="5"/>
  <c r="R1053" i="5"/>
  <c r="S1053" i="5"/>
  <c r="G1054" i="5"/>
  <c r="Q1053" i="5"/>
  <c r="A692" i="5"/>
  <c r="P692" i="5"/>
  <c r="Q692" i="5"/>
  <c r="G693" i="5"/>
  <c r="R692" i="5"/>
  <c r="S692" i="5"/>
  <c r="A579" i="5"/>
  <c r="S579" i="5"/>
  <c r="Q579" i="5"/>
  <c r="G580" i="5"/>
  <c r="R579" i="5"/>
  <c r="P579" i="5"/>
  <c r="A174" i="5"/>
  <c r="P174" i="5"/>
  <c r="Q174" i="5"/>
  <c r="G175" i="5"/>
  <c r="R174" i="5"/>
  <c r="S174" i="5"/>
  <c r="A162" i="5"/>
  <c r="Q162" i="5"/>
  <c r="G163" i="5"/>
  <c r="S162" i="5"/>
  <c r="P162" i="5"/>
  <c r="R162" i="5"/>
  <c r="A118" i="5"/>
  <c r="R118" i="5"/>
  <c r="S118" i="5"/>
  <c r="P118" i="5"/>
  <c r="Q118" i="5"/>
  <c r="G119" i="5"/>
  <c r="A1966" i="5"/>
  <c r="R1966" i="5"/>
  <c r="S1966" i="5"/>
  <c r="P1966" i="5"/>
  <c r="Q1966" i="5"/>
  <c r="G1967" i="5"/>
  <c r="A704" i="5"/>
  <c r="P704" i="5"/>
  <c r="Q704" i="5"/>
  <c r="G705" i="5"/>
  <c r="R704" i="5"/>
  <c r="S704" i="5"/>
  <c r="A333" i="5"/>
  <c r="P333" i="5"/>
  <c r="S333" i="5"/>
  <c r="G334" i="5"/>
  <c r="Q333" i="5"/>
  <c r="R333" i="5"/>
  <c r="A1133" i="5"/>
  <c r="R1133" i="5"/>
  <c r="S1133" i="5"/>
  <c r="P1133" i="5"/>
  <c r="Q1133" i="5"/>
  <c r="G1134" i="5"/>
  <c r="A479" i="5"/>
  <c r="Q479" i="5"/>
  <c r="G480" i="5"/>
  <c r="R479" i="5"/>
  <c r="S479" i="5"/>
  <c r="P479" i="5"/>
  <c r="A367" i="5"/>
  <c r="Q367" i="5"/>
  <c r="G368" i="5"/>
  <c r="P367" i="5"/>
  <c r="R367" i="5"/>
  <c r="S367" i="5"/>
  <c r="A1385" i="5"/>
  <c r="S1385" i="5"/>
  <c r="P1385" i="5"/>
  <c r="R1385" i="5"/>
  <c r="G1386" i="5"/>
  <c r="Q1385" i="5"/>
  <c r="A1225" i="5"/>
  <c r="S1225" i="5"/>
  <c r="P1225" i="5"/>
  <c r="Q1225" i="5"/>
  <c r="G1226" i="5"/>
  <c r="R1225" i="5"/>
  <c r="A4605" i="5"/>
  <c r="Q4605" i="5"/>
  <c r="G4606" i="5"/>
  <c r="S4605" i="5"/>
  <c r="P4605" i="5"/>
  <c r="R4605" i="5"/>
  <c r="A4210" i="5"/>
  <c r="S4210" i="5"/>
  <c r="Q4210" i="5"/>
  <c r="G4211" i="5"/>
  <c r="P4210" i="5"/>
  <c r="R4210" i="5"/>
  <c r="A3870" i="5"/>
  <c r="P3870" i="5"/>
  <c r="Q3870" i="5"/>
  <c r="G3871" i="5"/>
  <c r="R3870" i="5"/>
  <c r="S3870" i="5"/>
  <c r="A3782" i="5"/>
  <c r="P3782" i="5"/>
  <c r="Q3782" i="5"/>
  <c r="G3783" i="5"/>
  <c r="R3782" i="5"/>
  <c r="S3782" i="5"/>
  <c r="A3704" i="5"/>
  <c r="P3704" i="5"/>
  <c r="Q3704" i="5"/>
  <c r="G3705" i="5"/>
  <c r="R3704" i="5"/>
  <c r="S3704" i="5"/>
  <c r="A3196" i="5"/>
  <c r="P3196" i="5"/>
  <c r="Q3196" i="5"/>
  <c r="G3197" i="5"/>
  <c r="S3196" i="5"/>
  <c r="R3196" i="5"/>
  <c r="A3728" i="5"/>
  <c r="R3728" i="5"/>
  <c r="S3728" i="5"/>
  <c r="P3728" i="5"/>
  <c r="Q3728" i="5"/>
  <c r="G3729" i="5"/>
  <c r="A3016" i="5"/>
  <c r="R3016" i="5"/>
  <c r="S3016" i="5"/>
  <c r="P3016" i="5"/>
  <c r="Q3016" i="5"/>
  <c r="G3017" i="5"/>
  <c r="A2603" i="5"/>
  <c r="S2603" i="5"/>
  <c r="R2603" i="5"/>
  <c r="P2603" i="5"/>
  <c r="G2604" i="5"/>
  <c r="Q2603" i="5"/>
  <c r="A2669" i="5"/>
  <c r="Q2669" i="5"/>
  <c r="G2670" i="5"/>
  <c r="S2669" i="5"/>
  <c r="P2669" i="5"/>
  <c r="R2669" i="5"/>
  <c r="A2413" i="5"/>
  <c r="Q2413" i="5"/>
  <c r="G2414" i="5"/>
  <c r="S2413" i="5"/>
  <c r="P2413" i="5"/>
  <c r="R2413" i="5"/>
  <c r="A2102" i="5"/>
  <c r="P2102" i="5"/>
  <c r="Q2102" i="5"/>
  <c r="G2103" i="5"/>
  <c r="R2102" i="5"/>
  <c r="S2102" i="5"/>
  <c r="A2203" i="5"/>
  <c r="S2203" i="5"/>
  <c r="P2203" i="5"/>
  <c r="R2203" i="5"/>
  <c r="G2204" i="5"/>
  <c r="Q2203" i="5"/>
  <c r="S2057" i="5"/>
  <c r="P2057" i="5"/>
  <c r="Q2057" i="5"/>
  <c r="G2058" i="5"/>
  <c r="R2057" i="5"/>
  <c r="A208" i="5"/>
  <c r="R208" i="5"/>
  <c r="S208" i="5"/>
  <c r="P208" i="5"/>
  <c r="Q208" i="5"/>
  <c r="G209" i="5"/>
  <c r="F7" i="16"/>
  <c r="A1009" i="5"/>
  <c r="S1009" i="5"/>
  <c r="R1009" i="5"/>
  <c r="P1009" i="5"/>
  <c r="G1010" i="5"/>
  <c r="Q1009" i="5"/>
  <c r="A668" i="5"/>
  <c r="P668" i="5"/>
  <c r="Q668" i="5"/>
  <c r="G669" i="5"/>
  <c r="R668" i="5"/>
  <c r="S668" i="5"/>
  <c r="A140" i="5"/>
  <c r="P140" i="5"/>
  <c r="Q140" i="5"/>
  <c r="G141" i="5"/>
  <c r="R140" i="5"/>
  <c r="S140" i="5"/>
  <c r="A1167" i="5"/>
  <c r="S1167" i="5"/>
  <c r="P1167" i="5"/>
  <c r="G1168" i="5"/>
  <c r="Q1167" i="5"/>
  <c r="R1167" i="5"/>
  <c r="A4685" i="5"/>
  <c r="Q4685" i="5"/>
  <c r="G4686" i="5"/>
  <c r="S4685" i="5"/>
  <c r="P4685" i="5"/>
  <c r="R4685" i="5"/>
  <c r="A4829" i="5"/>
  <c r="Q4829" i="5"/>
  <c r="G4830" i="5"/>
  <c r="S4829" i="5"/>
  <c r="P4829" i="5"/>
  <c r="R4829" i="5"/>
  <c r="A4222" i="5"/>
  <c r="Q4222" i="5"/>
  <c r="G4223" i="5"/>
  <c r="S4222" i="5"/>
  <c r="P4222" i="5"/>
  <c r="R4222" i="5"/>
  <c r="A4595" i="5"/>
  <c r="S4595" i="5"/>
  <c r="Q4595" i="5"/>
  <c r="G4596" i="5"/>
  <c r="R4595" i="5"/>
  <c r="P4595" i="5"/>
  <c r="A3838" i="5"/>
  <c r="P3838" i="5"/>
  <c r="Q3838" i="5"/>
  <c r="G3839" i="5"/>
  <c r="R3838" i="5"/>
  <c r="S3838" i="5"/>
  <c r="A3750" i="5"/>
  <c r="P3750" i="5"/>
  <c r="Q3750" i="5"/>
  <c r="G3751" i="5"/>
  <c r="R3750" i="5"/>
  <c r="S3750" i="5"/>
  <c r="A3307" i="5"/>
  <c r="S3307" i="5"/>
  <c r="R3307" i="5"/>
  <c r="P3307" i="5"/>
  <c r="G3308" i="5"/>
  <c r="Q3307" i="5"/>
  <c r="A3772" i="5"/>
  <c r="R3772" i="5"/>
  <c r="S3772" i="5"/>
  <c r="P3772" i="5"/>
  <c r="Q3772" i="5"/>
  <c r="G3773" i="5"/>
  <c r="A3505" i="5"/>
  <c r="S3505" i="5"/>
  <c r="P3505" i="5"/>
  <c r="G3506" i="5"/>
  <c r="Q3505" i="5"/>
  <c r="R3505" i="5"/>
  <c r="A2962" i="5"/>
  <c r="P2962" i="5"/>
  <c r="Q2962" i="5"/>
  <c r="G2963" i="5"/>
  <c r="R2962" i="5"/>
  <c r="S2962" i="5"/>
  <c r="A2893" i="5"/>
  <c r="S2893" i="5"/>
  <c r="R2893" i="5"/>
  <c r="P2893" i="5"/>
  <c r="G2894" i="5"/>
  <c r="Q2893" i="5"/>
  <c r="A2427" i="5"/>
  <c r="S2427" i="5"/>
  <c r="R2427" i="5"/>
  <c r="P2427" i="5"/>
  <c r="G2428" i="5"/>
  <c r="Q2427" i="5"/>
  <c r="A2523" i="5"/>
  <c r="S2523" i="5"/>
  <c r="P2523" i="5"/>
  <c r="G2524" i="5"/>
  <c r="Q2523" i="5"/>
  <c r="R2523" i="5"/>
  <c r="A2637" i="5"/>
  <c r="S2637" i="5"/>
  <c r="Q2637" i="5"/>
  <c r="P2637" i="5"/>
  <c r="G2638" i="5"/>
  <c r="R2637" i="5"/>
  <c r="A1956" i="5"/>
  <c r="P1956" i="5"/>
  <c r="Q1956" i="5"/>
  <c r="G1957" i="5"/>
  <c r="R1956" i="5"/>
  <c r="S1956" i="5"/>
  <c r="A1979" i="5"/>
  <c r="S1979" i="5"/>
  <c r="P1979" i="5"/>
  <c r="Q1979" i="5"/>
  <c r="G1980" i="5"/>
  <c r="R1979" i="5"/>
  <c r="A1876" i="5"/>
  <c r="S1876" i="5"/>
  <c r="Q1876" i="5"/>
  <c r="R1876" i="5"/>
  <c r="P1876" i="5"/>
  <c r="G1877" i="5"/>
  <c r="A1612" i="5"/>
  <c r="R1612" i="5"/>
  <c r="Q1612" i="5"/>
  <c r="S1612" i="5"/>
  <c r="P1612" i="5"/>
  <c r="G1613" i="5"/>
  <c r="A1567" i="5"/>
  <c r="Q1567" i="5"/>
  <c r="G1568" i="5"/>
  <c r="P1567" i="5"/>
  <c r="R1567" i="5"/>
  <c r="S1567" i="5"/>
  <c r="A1465" i="5"/>
  <c r="Q1465" i="5"/>
  <c r="G1466" i="5"/>
  <c r="R1465" i="5"/>
  <c r="P1465" i="5"/>
  <c r="S1465" i="5"/>
  <c r="A1649" i="5"/>
  <c r="S1649" i="5"/>
  <c r="Q1649" i="5"/>
  <c r="R1649" i="5"/>
  <c r="P1649" i="5"/>
  <c r="G1650" i="5"/>
  <c r="A1112" i="5"/>
  <c r="S1112" i="5"/>
  <c r="P1112" i="5"/>
  <c r="G1113" i="5"/>
  <c r="Q1112" i="5"/>
  <c r="R1112" i="5"/>
  <c r="F147" i="16"/>
  <c r="A4583" i="5"/>
  <c r="S4583" i="5"/>
  <c r="Q4583" i="5"/>
  <c r="G4584" i="5"/>
  <c r="R4583" i="5"/>
  <c r="P4583" i="5"/>
  <c r="A4130" i="5"/>
  <c r="Q4130" i="5"/>
  <c r="G4131" i="5"/>
  <c r="S4130" i="5"/>
  <c r="P4130" i="5"/>
  <c r="R4130" i="5"/>
  <c r="A4481" i="5"/>
  <c r="Q4481" i="5"/>
  <c r="G4482" i="5"/>
  <c r="R4481" i="5"/>
  <c r="S4481" i="5"/>
  <c r="P4481" i="5"/>
  <c r="A4401" i="5"/>
  <c r="Q4401" i="5"/>
  <c r="G4402" i="5"/>
  <c r="R4401" i="5"/>
  <c r="S4401" i="5"/>
  <c r="P4401" i="5"/>
  <c r="A4515" i="5"/>
  <c r="S4515" i="5"/>
  <c r="P4515" i="5"/>
  <c r="Q4515" i="5"/>
  <c r="G4516" i="5"/>
  <c r="R4515" i="5"/>
  <c r="A4096" i="5"/>
  <c r="Q4096" i="5"/>
  <c r="G4097" i="5"/>
  <c r="S4096" i="5"/>
  <c r="P4096" i="5"/>
  <c r="R4096" i="5"/>
  <c r="A3317" i="5"/>
  <c r="Q3317" i="5"/>
  <c r="G3318" i="5"/>
  <c r="R3317" i="5"/>
  <c r="S3317" i="5"/>
  <c r="P3317" i="5"/>
  <c r="A3419" i="5"/>
  <c r="S3419" i="5"/>
  <c r="P3419" i="5"/>
  <c r="G3420" i="5"/>
  <c r="Q3419" i="5"/>
  <c r="R3419" i="5"/>
  <c r="A3206" i="5"/>
  <c r="R3206" i="5"/>
  <c r="S3206" i="5"/>
  <c r="Q3206" i="5"/>
  <c r="G3207" i="5"/>
  <c r="P3206" i="5"/>
  <c r="A3494" i="5"/>
  <c r="R3494" i="5"/>
  <c r="P3494" i="5"/>
  <c r="G3495" i="5"/>
  <c r="Q3494" i="5"/>
  <c r="S3494" i="5"/>
  <c r="A3251" i="5"/>
  <c r="Q3251" i="5"/>
  <c r="G3252" i="5"/>
  <c r="P3251" i="5"/>
  <c r="S3251" i="5"/>
  <c r="R3251" i="5"/>
  <c r="A3549" i="5"/>
  <c r="S3549" i="5"/>
  <c r="Q3549" i="5"/>
  <c r="R3549" i="5"/>
  <c r="P3549" i="5"/>
  <c r="G3550" i="5"/>
  <c r="A3439" i="5"/>
  <c r="S3439" i="5"/>
  <c r="Q3439" i="5"/>
  <c r="R3439" i="5"/>
  <c r="P3439" i="5"/>
  <c r="G3440" i="5"/>
  <c r="A2882" i="5"/>
  <c r="R2882" i="5"/>
  <c r="Q2882" i="5"/>
  <c r="S2882" i="5"/>
  <c r="P2882" i="5"/>
  <c r="G2883" i="5"/>
  <c r="A3039" i="5"/>
  <c r="S3039" i="5"/>
  <c r="P3039" i="5"/>
  <c r="Q3039" i="5"/>
  <c r="G3040" i="5"/>
  <c r="R3039" i="5"/>
  <c r="A2346" i="5"/>
  <c r="R2346" i="5"/>
  <c r="S2346" i="5"/>
  <c r="Q2346" i="5"/>
  <c r="G2347" i="5"/>
  <c r="P2346" i="5"/>
  <c r="A2291" i="5"/>
  <c r="S2291" i="5"/>
  <c r="P2291" i="5"/>
  <c r="G2292" i="5"/>
  <c r="Q2291" i="5"/>
  <c r="R2291" i="5"/>
  <c r="A2191" i="5"/>
  <c r="S2191" i="5"/>
  <c r="P2191" i="5"/>
  <c r="R2191" i="5"/>
  <c r="Q2191" i="5"/>
  <c r="G2192" i="5"/>
  <c r="A2023" i="5"/>
  <c r="S2023" i="5"/>
  <c r="P2023" i="5"/>
  <c r="Q2023" i="5"/>
  <c r="G2024" i="5"/>
  <c r="R2023" i="5"/>
  <c r="A1581" i="5"/>
  <c r="S1581" i="5"/>
  <c r="P1581" i="5"/>
  <c r="G1582" i="5"/>
  <c r="Q1581" i="5"/>
  <c r="R1581" i="5"/>
  <c r="A1421" i="5"/>
  <c r="S1421" i="5"/>
  <c r="P1421" i="5"/>
  <c r="G1422" i="5"/>
  <c r="Q1421" i="5"/>
  <c r="R1421" i="5"/>
  <c r="A826" i="5"/>
  <c r="S826" i="5"/>
  <c r="Q826" i="5"/>
  <c r="R826" i="5"/>
  <c r="P826" i="5"/>
  <c r="G827" i="5"/>
  <c r="A231" i="5"/>
  <c r="S231" i="5"/>
  <c r="P231" i="5"/>
  <c r="Q231" i="5"/>
  <c r="G232" i="5"/>
  <c r="R231" i="5"/>
  <c r="A36" i="5"/>
  <c r="S36" i="5"/>
  <c r="Q36" i="5"/>
  <c r="G37" i="5"/>
  <c r="R36" i="5"/>
  <c r="P36" i="5"/>
  <c r="O1072" i="5"/>
  <c r="I1004" i="5"/>
  <c r="O1004" i="5" s="1"/>
  <c r="O55" i="5"/>
  <c r="I9" i="5"/>
  <c r="A2883" i="5" l="1"/>
  <c r="Q2883" i="5"/>
  <c r="G2884" i="5"/>
  <c r="R2883" i="5"/>
  <c r="S2883" i="5"/>
  <c r="P2883" i="5"/>
  <c r="A3550" i="5"/>
  <c r="R3550" i="5"/>
  <c r="Q3550" i="5"/>
  <c r="S3550" i="5"/>
  <c r="P3550" i="5"/>
  <c r="G3551" i="5"/>
  <c r="A4584" i="5"/>
  <c r="R4584" i="5"/>
  <c r="P4584" i="5"/>
  <c r="Q4584" i="5"/>
  <c r="G4585" i="5"/>
  <c r="S4584" i="5"/>
  <c r="A1466" i="5"/>
  <c r="P1466" i="5"/>
  <c r="Q1466" i="5"/>
  <c r="G1467" i="5"/>
  <c r="R1466" i="5"/>
  <c r="S1466" i="5"/>
  <c r="A2894" i="5"/>
  <c r="R2894" i="5"/>
  <c r="S2894" i="5"/>
  <c r="P2894" i="5"/>
  <c r="G2895" i="5"/>
  <c r="Q2894" i="5"/>
  <c r="A3308" i="5"/>
  <c r="R3308" i="5"/>
  <c r="S3308" i="5"/>
  <c r="P3308" i="5"/>
  <c r="G3309" i="5"/>
  <c r="Q3308" i="5"/>
  <c r="A4830" i="5"/>
  <c r="P4830" i="5"/>
  <c r="R4830" i="5"/>
  <c r="S4830" i="5"/>
  <c r="G4831" i="5"/>
  <c r="Q4830" i="5"/>
  <c r="A1010" i="5"/>
  <c r="R1010" i="5"/>
  <c r="S1010" i="5"/>
  <c r="P1010" i="5"/>
  <c r="G1011" i="5"/>
  <c r="Q1010" i="5"/>
  <c r="A2414" i="5"/>
  <c r="P2414" i="5"/>
  <c r="Q2414" i="5"/>
  <c r="G2415" i="5"/>
  <c r="R2414" i="5"/>
  <c r="S2414" i="5"/>
  <c r="A4606" i="5"/>
  <c r="P4606" i="5"/>
  <c r="R4606" i="5"/>
  <c r="S4606" i="5"/>
  <c r="G4607" i="5"/>
  <c r="Q4606" i="5"/>
  <c r="A1226" i="5"/>
  <c r="R1226" i="5"/>
  <c r="S1226" i="5"/>
  <c r="P1226" i="5"/>
  <c r="Q1226" i="5"/>
  <c r="G1227" i="5"/>
  <c r="A480" i="5"/>
  <c r="P480" i="5"/>
  <c r="Q480" i="5"/>
  <c r="G481" i="5"/>
  <c r="R480" i="5"/>
  <c r="S480" i="5"/>
  <c r="A163" i="5"/>
  <c r="R163" i="5"/>
  <c r="Q163" i="5"/>
  <c r="S163" i="5"/>
  <c r="P163" i="5"/>
  <c r="G164" i="5"/>
  <c r="A3594" i="5"/>
  <c r="R3594" i="5"/>
  <c r="S3594" i="5"/>
  <c r="P3594" i="5"/>
  <c r="G3595" i="5"/>
  <c r="Q3594" i="5"/>
  <c r="A4574" i="5"/>
  <c r="P4574" i="5"/>
  <c r="R4574" i="5"/>
  <c r="S4574" i="5"/>
  <c r="Q4574" i="5"/>
  <c r="G4575" i="5"/>
  <c r="A4986" i="5"/>
  <c r="R4986" i="5"/>
  <c r="Q4986" i="5"/>
  <c r="S4986" i="5"/>
  <c r="P4986" i="5"/>
  <c r="G4987" i="5"/>
  <c r="A4662" i="5"/>
  <c r="R4662" i="5"/>
  <c r="P4662" i="5"/>
  <c r="Q4662" i="5"/>
  <c r="G4663" i="5"/>
  <c r="S4662" i="5"/>
  <c r="A243" i="5"/>
  <c r="S243" i="5"/>
  <c r="P243" i="5"/>
  <c r="R243" i="5"/>
  <c r="Q243" i="5"/>
  <c r="G244" i="5"/>
  <c r="A536" i="5"/>
  <c r="R536" i="5"/>
  <c r="P536" i="5"/>
  <c r="G537" i="5"/>
  <c r="Q536" i="5"/>
  <c r="S536" i="5"/>
  <c r="A1717" i="5"/>
  <c r="S1717" i="5"/>
  <c r="P1717" i="5"/>
  <c r="Q1717" i="5"/>
  <c r="G1718" i="5"/>
  <c r="R1717" i="5"/>
  <c r="A3095" i="5"/>
  <c r="Q3095" i="5"/>
  <c r="G3096" i="5"/>
  <c r="R3095" i="5"/>
  <c r="S3095" i="5"/>
  <c r="P3095" i="5"/>
  <c r="A3296" i="5"/>
  <c r="R3296" i="5"/>
  <c r="P3296" i="5"/>
  <c r="G3297" i="5"/>
  <c r="Q3296" i="5"/>
  <c r="S3296" i="5"/>
  <c r="A3683" i="5"/>
  <c r="Q3683" i="5"/>
  <c r="G3684" i="5"/>
  <c r="R3683" i="5"/>
  <c r="S3683" i="5"/>
  <c r="P3683" i="5"/>
  <c r="A95" i="5"/>
  <c r="P95" i="5"/>
  <c r="R95" i="5"/>
  <c r="S95" i="5"/>
  <c r="G96" i="5"/>
  <c r="Q95" i="5"/>
  <c r="A1705" i="5"/>
  <c r="S1705" i="5"/>
  <c r="P1705" i="5"/>
  <c r="Q1705" i="5"/>
  <c r="G1706" i="5"/>
  <c r="R1705" i="5"/>
  <c r="A1773" i="5"/>
  <c r="P1773" i="5"/>
  <c r="Q1773" i="5"/>
  <c r="G1774" i="5"/>
  <c r="R1773" i="5"/>
  <c r="S1773" i="5"/>
  <c r="A2648" i="5"/>
  <c r="P2648" i="5"/>
  <c r="R2648" i="5"/>
  <c r="Q2648" i="5"/>
  <c r="G2649" i="5"/>
  <c r="S2648" i="5"/>
  <c r="A2225" i="5"/>
  <c r="Q2225" i="5"/>
  <c r="G2226" i="5"/>
  <c r="R2225" i="5"/>
  <c r="P2225" i="5"/>
  <c r="S2225" i="5"/>
  <c r="A3927" i="5"/>
  <c r="R3927" i="5"/>
  <c r="S3927" i="5"/>
  <c r="P3927" i="5"/>
  <c r="G3928" i="5"/>
  <c r="Q3927" i="5"/>
  <c r="A4562" i="5"/>
  <c r="R4562" i="5"/>
  <c r="S4562" i="5"/>
  <c r="P4562" i="5"/>
  <c r="Q4562" i="5"/>
  <c r="G4563" i="5"/>
  <c r="A4470" i="5"/>
  <c r="P4470" i="5"/>
  <c r="Q4470" i="5"/>
  <c r="G4471" i="5"/>
  <c r="R4470" i="5"/>
  <c r="S4470" i="5"/>
  <c r="A4942" i="5"/>
  <c r="P4942" i="5"/>
  <c r="R4942" i="5"/>
  <c r="G4943" i="5"/>
  <c r="S4942" i="5"/>
  <c r="Q4942" i="5"/>
  <c r="A1294" i="5"/>
  <c r="R1294" i="5"/>
  <c r="S1294" i="5"/>
  <c r="P1294" i="5"/>
  <c r="Q1294" i="5"/>
  <c r="G1295" i="5"/>
  <c r="A1865" i="5"/>
  <c r="P1865" i="5"/>
  <c r="R1865" i="5"/>
  <c r="S1865" i="5"/>
  <c r="G1866" i="5"/>
  <c r="Q1865" i="5"/>
  <c r="A3028" i="5"/>
  <c r="R3028" i="5"/>
  <c r="S3028" i="5"/>
  <c r="P3028" i="5"/>
  <c r="Q3028" i="5"/>
  <c r="G3029" i="5"/>
  <c r="A4426" i="5"/>
  <c r="R4426" i="5"/>
  <c r="S4426" i="5"/>
  <c r="P4426" i="5"/>
  <c r="Q4426" i="5"/>
  <c r="G4427" i="5"/>
  <c r="A895" i="5"/>
  <c r="Q895" i="5"/>
  <c r="G896" i="5"/>
  <c r="R895" i="5"/>
  <c r="S895" i="5"/>
  <c r="P895" i="5"/>
  <c r="A560" i="5"/>
  <c r="R560" i="5"/>
  <c r="S560" i="5"/>
  <c r="P560" i="5"/>
  <c r="Q560" i="5"/>
  <c r="G561" i="5"/>
  <c r="A73" i="5"/>
  <c r="R73" i="5"/>
  <c r="S73" i="5"/>
  <c r="P73" i="5"/>
  <c r="G74" i="5"/>
  <c r="Q73" i="5"/>
  <c r="A266" i="5"/>
  <c r="P266" i="5"/>
  <c r="S266" i="5"/>
  <c r="Q266" i="5"/>
  <c r="G267" i="5"/>
  <c r="R266" i="5"/>
  <c r="A1340" i="5"/>
  <c r="R1340" i="5"/>
  <c r="S1340" i="5"/>
  <c r="P1340" i="5"/>
  <c r="Q1340" i="5"/>
  <c r="G1341" i="5"/>
  <c r="A2080" i="5"/>
  <c r="R2080" i="5"/>
  <c r="S2080" i="5"/>
  <c r="P2080" i="5"/>
  <c r="Q2080" i="5"/>
  <c r="G2081" i="5"/>
  <c r="A4153" i="5"/>
  <c r="P4153" i="5"/>
  <c r="R4153" i="5"/>
  <c r="G4154" i="5"/>
  <c r="Q4153" i="5"/>
  <c r="S4153" i="5"/>
  <c r="A4414" i="5"/>
  <c r="P4414" i="5"/>
  <c r="Q4414" i="5"/>
  <c r="G4415" i="5"/>
  <c r="R4414" i="5"/>
  <c r="S4414" i="5"/>
  <c r="A4898" i="5"/>
  <c r="R4898" i="5"/>
  <c r="P4898" i="5"/>
  <c r="Q4898" i="5"/>
  <c r="S4898" i="5"/>
  <c r="G4899" i="5"/>
  <c r="A1443" i="5"/>
  <c r="Q1443" i="5"/>
  <c r="G1444" i="5"/>
  <c r="R1443" i="5"/>
  <c r="P1443" i="5"/>
  <c r="S1443" i="5"/>
  <c r="A1636" i="5"/>
  <c r="P1636" i="5"/>
  <c r="S1636" i="5"/>
  <c r="Q1636" i="5"/>
  <c r="G1637" i="5"/>
  <c r="R1636" i="5"/>
  <c r="A2136" i="5"/>
  <c r="R2136" i="5"/>
  <c r="S2136" i="5"/>
  <c r="P2136" i="5"/>
  <c r="Q2136" i="5"/>
  <c r="G2137" i="5"/>
  <c r="A2381" i="5"/>
  <c r="Q2381" i="5"/>
  <c r="G2382" i="5"/>
  <c r="R2381" i="5"/>
  <c r="P2381" i="5"/>
  <c r="S2381" i="5"/>
  <c r="A3106" i="5"/>
  <c r="R3106" i="5"/>
  <c r="S3106" i="5"/>
  <c r="P3106" i="5"/>
  <c r="Q3106" i="5"/>
  <c r="G3107" i="5"/>
  <c r="A2804" i="5"/>
  <c r="P2804" i="5"/>
  <c r="S2804" i="5"/>
  <c r="Q2804" i="5"/>
  <c r="G2805" i="5"/>
  <c r="R2804" i="5"/>
  <c r="A4392" i="5"/>
  <c r="R4392" i="5"/>
  <c r="S4392" i="5"/>
  <c r="P4392" i="5"/>
  <c r="Q4392" i="5"/>
  <c r="G4393" i="5"/>
  <c r="A4382" i="5"/>
  <c r="P4382" i="5"/>
  <c r="Q4382" i="5"/>
  <c r="G4383" i="5"/>
  <c r="R4382" i="5"/>
  <c r="S4382" i="5"/>
  <c r="A3795" i="5"/>
  <c r="S3795" i="5"/>
  <c r="P3795" i="5"/>
  <c r="Q3795" i="5"/>
  <c r="G3796" i="5"/>
  <c r="R3795" i="5"/>
  <c r="A683" i="5"/>
  <c r="Q683" i="5"/>
  <c r="G684" i="5"/>
  <c r="R683" i="5"/>
  <c r="S683" i="5"/>
  <c r="P683" i="5"/>
  <c r="A1659" i="5"/>
  <c r="Q1659" i="5"/>
  <c r="G1660" i="5"/>
  <c r="R1659" i="5"/>
  <c r="S1659" i="5"/>
  <c r="P1659" i="5"/>
  <c r="S2069" i="5"/>
  <c r="P2069" i="5"/>
  <c r="Q2069" i="5"/>
  <c r="G2070" i="5"/>
  <c r="R2069" i="5"/>
  <c r="A3628" i="5"/>
  <c r="R3628" i="5"/>
  <c r="S3628" i="5"/>
  <c r="P3628" i="5"/>
  <c r="G3629" i="5"/>
  <c r="Q3628" i="5"/>
  <c r="A4301" i="5"/>
  <c r="R4301" i="5"/>
  <c r="S4301" i="5"/>
  <c r="P4301" i="5"/>
  <c r="G4302" i="5"/>
  <c r="Q4301" i="5"/>
  <c r="A4720" i="5"/>
  <c r="P4720" i="5"/>
  <c r="R4720" i="5"/>
  <c r="S4720" i="5"/>
  <c r="Q4720" i="5"/>
  <c r="G4721" i="5"/>
  <c r="A107" i="5"/>
  <c r="R107" i="5"/>
  <c r="S107" i="5"/>
  <c r="P107" i="5"/>
  <c r="G108" i="5"/>
  <c r="Q107" i="5"/>
  <c r="A402" i="5"/>
  <c r="Q402" i="5"/>
  <c r="G403" i="5"/>
  <c r="R402" i="5"/>
  <c r="S402" i="5"/>
  <c r="P402" i="5"/>
  <c r="A974" i="5"/>
  <c r="R974" i="5"/>
  <c r="S974" i="5"/>
  <c r="P974" i="5"/>
  <c r="G975" i="5"/>
  <c r="Q974" i="5"/>
  <c r="A715" i="5"/>
  <c r="Q715" i="5"/>
  <c r="G716" i="5"/>
  <c r="R715" i="5"/>
  <c r="P715" i="5"/>
  <c r="S715" i="5"/>
  <c r="A1065" i="5"/>
  <c r="P1065" i="5"/>
  <c r="R1065" i="5"/>
  <c r="S1065" i="5"/>
  <c r="Q1065" i="5"/>
  <c r="G1066" i="5"/>
  <c r="A2616" i="5"/>
  <c r="R2616" i="5"/>
  <c r="S2616" i="5"/>
  <c r="P2616" i="5"/>
  <c r="G2617" i="5"/>
  <c r="Q2616" i="5"/>
  <c r="A3139" i="5"/>
  <c r="Q3139" i="5"/>
  <c r="G3140" i="5"/>
  <c r="R3139" i="5"/>
  <c r="P3139" i="5"/>
  <c r="S3139" i="5"/>
  <c r="A4640" i="5"/>
  <c r="P4640" i="5"/>
  <c r="R4640" i="5"/>
  <c r="S4640" i="5"/>
  <c r="G4641" i="5"/>
  <c r="Q4640" i="5"/>
  <c r="A4335" i="5"/>
  <c r="R4335" i="5"/>
  <c r="S4335" i="5"/>
  <c r="P4335" i="5"/>
  <c r="G4336" i="5"/>
  <c r="Q4335" i="5"/>
  <c r="A4786" i="5"/>
  <c r="P4786" i="5"/>
  <c r="R4786" i="5"/>
  <c r="S4786" i="5"/>
  <c r="G4787" i="5"/>
  <c r="Q4786" i="5"/>
  <c r="A1671" i="5"/>
  <c r="Q1671" i="5"/>
  <c r="G1672" i="5"/>
  <c r="R1671" i="5"/>
  <c r="S1671" i="5"/>
  <c r="P1671" i="5"/>
  <c r="A1797" i="5"/>
  <c r="R1797" i="5"/>
  <c r="P1797" i="5"/>
  <c r="Q1797" i="5"/>
  <c r="S1797" i="5"/>
  <c r="G1798" i="5"/>
  <c r="A2816" i="5"/>
  <c r="R2816" i="5"/>
  <c r="P2816" i="5"/>
  <c r="G2817" i="5"/>
  <c r="Q2816" i="5"/>
  <c r="S2816" i="5"/>
  <c r="A2905" i="5"/>
  <c r="Q2905" i="5"/>
  <c r="G2906" i="5"/>
  <c r="R2905" i="5"/>
  <c r="S2905" i="5"/>
  <c r="P2905" i="5"/>
  <c r="A3717" i="5"/>
  <c r="Q3717" i="5"/>
  <c r="G3718" i="5"/>
  <c r="R3717" i="5"/>
  <c r="S3717" i="5"/>
  <c r="P3717" i="5"/>
  <c r="A1204" i="5"/>
  <c r="R1204" i="5"/>
  <c r="S1204" i="5"/>
  <c r="P1204" i="5"/>
  <c r="G1205" i="5"/>
  <c r="Q1204" i="5"/>
  <c r="A1819" i="5"/>
  <c r="P1819" i="5"/>
  <c r="R1819" i="5"/>
  <c r="G1820" i="5"/>
  <c r="Q1819" i="5"/>
  <c r="S1819" i="5"/>
  <c r="A3883" i="5"/>
  <c r="R3883" i="5"/>
  <c r="S3883" i="5"/>
  <c r="P3883" i="5"/>
  <c r="Q3883" i="5"/>
  <c r="G3884" i="5"/>
  <c r="A4494" i="5"/>
  <c r="R4494" i="5"/>
  <c r="S4494" i="5"/>
  <c r="P4494" i="5"/>
  <c r="Q4494" i="5"/>
  <c r="G4495" i="5"/>
  <c r="A3949" i="5"/>
  <c r="P3949" i="5"/>
  <c r="Q3949" i="5"/>
  <c r="G3950" i="5"/>
  <c r="R3949" i="5"/>
  <c r="S3949" i="5"/>
  <c r="A3939" i="5"/>
  <c r="R3939" i="5"/>
  <c r="S3939" i="5"/>
  <c r="P3939" i="5"/>
  <c r="Q3939" i="5"/>
  <c r="G3940" i="5"/>
  <c r="A4017" i="5"/>
  <c r="P4017" i="5"/>
  <c r="R4017" i="5"/>
  <c r="Q4017" i="5"/>
  <c r="S4017" i="5"/>
  <c r="G4018" i="5"/>
  <c r="A4538" i="5"/>
  <c r="P4538" i="5"/>
  <c r="Q4538" i="5"/>
  <c r="G4539" i="5"/>
  <c r="R4538" i="5"/>
  <c r="S4538" i="5"/>
  <c r="A1020" i="5"/>
  <c r="P1020" i="5"/>
  <c r="S1020" i="5"/>
  <c r="Q1020" i="5"/>
  <c r="G1021" i="5"/>
  <c r="R1020" i="5"/>
  <c r="A1147" i="5"/>
  <c r="R1147" i="5"/>
  <c r="S1147" i="5"/>
  <c r="G1148" i="5"/>
  <c r="P1147" i="5"/>
  <c r="Q1147" i="5"/>
  <c r="A345" i="5"/>
  <c r="P345" i="5"/>
  <c r="S345" i="5"/>
  <c r="G346" i="5"/>
  <c r="Q345" i="5"/>
  <c r="R345" i="5"/>
  <c r="A1352" i="5"/>
  <c r="R1352" i="5"/>
  <c r="S1352" i="5"/>
  <c r="P1352" i="5"/>
  <c r="Q1352" i="5"/>
  <c r="G1353" i="5"/>
  <c r="A63" i="5"/>
  <c r="R63" i="5"/>
  <c r="Q63" i="5"/>
  <c r="S63" i="5"/>
  <c r="P63" i="5"/>
  <c r="G64" i="5"/>
  <c r="A1829" i="5"/>
  <c r="R1829" i="5"/>
  <c r="P1829" i="5"/>
  <c r="S1829" i="5"/>
  <c r="G1830" i="5"/>
  <c r="Q1829" i="5"/>
  <c r="A2774" i="5"/>
  <c r="R2774" i="5"/>
  <c r="P2774" i="5"/>
  <c r="G2775" i="5"/>
  <c r="Q2774" i="5"/>
  <c r="S2774" i="5"/>
  <c r="A3364" i="5"/>
  <c r="R3364" i="5"/>
  <c r="P3364" i="5"/>
  <c r="G3365" i="5"/>
  <c r="Q3364" i="5"/>
  <c r="S3364" i="5"/>
  <c r="A4975" i="5"/>
  <c r="Q4975" i="5"/>
  <c r="G4976" i="5"/>
  <c r="P4975" i="5"/>
  <c r="S4975" i="5"/>
  <c r="R4975" i="5"/>
  <c r="A749" i="5"/>
  <c r="S749" i="5"/>
  <c r="P749" i="5"/>
  <c r="R749" i="5"/>
  <c r="Q749" i="5"/>
  <c r="G750" i="5"/>
  <c r="A379" i="5"/>
  <c r="Q379" i="5"/>
  <c r="G380" i="5"/>
  <c r="P379" i="5"/>
  <c r="R379" i="5"/>
  <c r="S379" i="5"/>
  <c r="A647" i="5"/>
  <c r="Q647" i="5"/>
  <c r="G648" i="5"/>
  <c r="P647" i="5"/>
  <c r="R647" i="5"/>
  <c r="S647" i="5"/>
  <c r="A986" i="5"/>
  <c r="R986" i="5"/>
  <c r="P986" i="5"/>
  <c r="G987" i="5"/>
  <c r="Q986" i="5"/>
  <c r="S986" i="5"/>
  <c r="A1410" i="5"/>
  <c r="R1410" i="5"/>
  <c r="S1410" i="5"/>
  <c r="Q1410" i="5"/>
  <c r="G1411" i="5"/>
  <c r="P1410" i="5"/>
  <c r="A1558" i="5"/>
  <c r="R1558" i="5"/>
  <c r="P1558" i="5"/>
  <c r="G1559" i="5"/>
  <c r="Q1558" i="5"/>
  <c r="S1558" i="5"/>
  <c r="A470" i="5"/>
  <c r="R470" i="5"/>
  <c r="P470" i="5"/>
  <c r="G471" i="5"/>
  <c r="Q470" i="5"/>
  <c r="S470" i="5"/>
  <c r="A783" i="5"/>
  <c r="R783" i="5"/>
  <c r="P783" i="5"/>
  <c r="G784" i="5"/>
  <c r="Q783" i="5"/>
  <c r="S783" i="5"/>
  <c r="A2358" i="5"/>
  <c r="R2358" i="5"/>
  <c r="S2358" i="5"/>
  <c r="P2358" i="5"/>
  <c r="Q2358" i="5"/>
  <c r="G2359" i="5"/>
  <c r="A2404" i="5"/>
  <c r="R2404" i="5"/>
  <c r="P2404" i="5"/>
  <c r="G2405" i="5"/>
  <c r="Q2404" i="5"/>
  <c r="S2404" i="5"/>
  <c r="A2692" i="5"/>
  <c r="R2692" i="5"/>
  <c r="P2692" i="5"/>
  <c r="G2693" i="5"/>
  <c r="Q2692" i="5"/>
  <c r="S2692" i="5"/>
  <c r="A3474" i="5"/>
  <c r="R3474" i="5"/>
  <c r="Q3474" i="5"/>
  <c r="S3474" i="5"/>
  <c r="P3474" i="5"/>
  <c r="G3475" i="5"/>
  <c r="A3285" i="5"/>
  <c r="Q3285" i="5"/>
  <c r="G3286" i="5"/>
  <c r="P3285" i="5"/>
  <c r="R3285" i="5"/>
  <c r="S3285" i="5"/>
  <c r="A3428" i="5"/>
  <c r="R3428" i="5"/>
  <c r="P3428" i="5"/>
  <c r="G3429" i="5"/>
  <c r="Q3428" i="5"/>
  <c r="S3428" i="5"/>
  <c r="A4007" i="5"/>
  <c r="R4007" i="5"/>
  <c r="P4007" i="5"/>
  <c r="G4008" i="5"/>
  <c r="Q4007" i="5"/>
  <c r="S4007" i="5"/>
  <c r="A4764" i="5"/>
  <c r="R4764" i="5"/>
  <c r="P4764" i="5"/>
  <c r="G4765" i="5"/>
  <c r="Q4764" i="5"/>
  <c r="S4764" i="5"/>
  <c r="A5020" i="5"/>
  <c r="R5020" i="5"/>
  <c r="Q5020" i="5"/>
  <c r="S5020" i="5"/>
  <c r="P5020" i="5"/>
  <c r="G5021" i="5"/>
  <c r="A4730" i="5"/>
  <c r="R4730" i="5"/>
  <c r="P4730" i="5"/>
  <c r="Q4730" i="5"/>
  <c r="S4730" i="5"/>
  <c r="G4731" i="5"/>
  <c r="A4998" i="5"/>
  <c r="R4998" i="5"/>
  <c r="Q4998" i="5"/>
  <c r="S4998" i="5"/>
  <c r="P4998" i="5"/>
  <c r="G4999" i="5"/>
  <c r="A827" i="5"/>
  <c r="R827" i="5"/>
  <c r="Q827" i="5"/>
  <c r="S827" i="5"/>
  <c r="P827" i="5"/>
  <c r="G828" i="5"/>
  <c r="A1957" i="5"/>
  <c r="S1957" i="5"/>
  <c r="P1957" i="5"/>
  <c r="Q1957" i="5"/>
  <c r="G1958" i="5"/>
  <c r="R1957" i="5"/>
  <c r="A2524" i="5"/>
  <c r="R2524" i="5"/>
  <c r="P2524" i="5"/>
  <c r="G2525" i="5"/>
  <c r="Q2524" i="5"/>
  <c r="S2524" i="5"/>
  <c r="A3506" i="5"/>
  <c r="R3506" i="5"/>
  <c r="P3506" i="5"/>
  <c r="G3507" i="5"/>
  <c r="Q3506" i="5"/>
  <c r="S3506" i="5"/>
  <c r="A3773" i="5"/>
  <c r="Q3773" i="5"/>
  <c r="G3774" i="5"/>
  <c r="R3773" i="5"/>
  <c r="S3773" i="5"/>
  <c r="P3773" i="5"/>
  <c r="A3839" i="5"/>
  <c r="S3839" i="5"/>
  <c r="P3839" i="5"/>
  <c r="Q3839" i="5"/>
  <c r="G3840" i="5"/>
  <c r="R3839" i="5"/>
  <c r="A141" i="5"/>
  <c r="S141" i="5"/>
  <c r="P141" i="5"/>
  <c r="Q141" i="5"/>
  <c r="G142" i="5"/>
  <c r="R141" i="5"/>
  <c r="F165" i="16"/>
  <c r="R2058" i="5"/>
  <c r="S2058" i="5"/>
  <c r="P2058" i="5"/>
  <c r="Q2058" i="5"/>
  <c r="G2059" i="5"/>
  <c r="A2103" i="5"/>
  <c r="S2103" i="5"/>
  <c r="P2103" i="5"/>
  <c r="Q2103" i="5"/>
  <c r="G2104" i="5"/>
  <c r="R2103" i="5"/>
  <c r="A3729" i="5"/>
  <c r="Q3729" i="5"/>
  <c r="G3730" i="5"/>
  <c r="R3729" i="5"/>
  <c r="S3729" i="5"/>
  <c r="P3729" i="5"/>
  <c r="A3197" i="5"/>
  <c r="S3197" i="5"/>
  <c r="P3197" i="5"/>
  <c r="R3197" i="5"/>
  <c r="G3198" i="5"/>
  <c r="Q3197" i="5"/>
  <c r="A3783" i="5"/>
  <c r="S3783" i="5"/>
  <c r="P3783" i="5"/>
  <c r="Q3783" i="5"/>
  <c r="G3784" i="5"/>
  <c r="R3783" i="5"/>
  <c r="A4211" i="5"/>
  <c r="R4211" i="5"/>
  <c r="P4211" i="5"/>
  <c r="Q4211" i="5"/>
  <c r="S4211" i="5"/>
  <c r="G4212" i="5"/>
  <c r="A705" i="5"/>
  <c r="S705" i="5"/>
  <c r="P705" i="5"/>
  <c r="Q705" i="5"/>
  <c r="G706" i="5"/>
  <c r="R705" i="5"/>
  <c r="A1967" i="5"/>
  <c r="Q1967" i="5"/>
  <c r="G1968" i="5"/>
  <c r="R1967" i="5"/>
  <c r="S1967" i="5"/>
  <c r="P1967" i="5"/>
  <c r="A175" i="5"/>
  <c r="S175" i="5"/>
  <c r="P175" i="5"/>
  <c r="Q175" i="5"/>
  <c r="G176" i="5"/>
  <c r="R175" i="5"/>
  <c r="A693" i="5"/>
  <c r="S693" i="5"/>
  <c r="P693" i="5"/>
  <c r="Q693" i="5"/>
  <c r="G694" i="5"/>
  <c r="R693" i="5"/>
  <c r="A1192" i="5"/>
  <c r="R1192" i="5"/>
  <c r="P1192" i="5"/>
  <c r="G1193" i="5"/>
  <c r="Q1192" i="5"/>
  <c r="S1192" i="5"/>
  <c r="A1249" i="5"/>
  <c r="Q1249" i="5"/>
  <c r="G1250" i="5"/>
  <c r="R1249" i="5"/>
  <c r="S1249" i="5"/>
  <c r="P1249" i="5"/>
  <c r="A1375" i="5"/>
  <c r="S1375" i="5"/>
  <c r="P1375" i="5"/>
  <c r="R1375" i="5"/>
  <c r="G1376" i="5"/>
  <c r="Q1375" i="5"/>
  <c r="A2303" i="5"/>
  <c r="S2303" i="5"/>
  <c r="P2303" i="5"/>
  <c r="G2304" i="5"/>
  <c r="Q2303" i="5"/>
  <c r="R2303" i="5"/>
  <c r="A2371" i="5"/>
  <c r="S2371" i="5"/>
  <c r="P2371" i="5"/>
  <c r="G2372" i="5"/>
  <c r="Q2371" i="5"/>
  <c r="R2371" i="5"/>
  <c r="A3007" i="5"/>
  <c r="S3007" i="5"/>
  <c r="P3007" i="5"/>
  <c r="Q3007" i="5"/>
  <c r="G3008" i="5"/>
  <c r="R3007" i="5"/>
  <c r="A3861" i="5"/>
  <c r="Q3861" i="5"/>
  <c r="G3862" i="5"/>
  <c r="R3861" i="5"/>
  <c r="S3861" i="5"/>
  <c r="P3861" i="5"/>
  <c r="A446" i="5"/>
  <c r="R446" i="5"/>
  <c r="S446" i="5"/>
  <c r="P446" i="5"/>
  <c r="G447" i="5"/>
  <c r="Q446" i="5"/>
  <c r="A3384" i="5"/>
  <c r="R3384" i="5"/>
  <c r="S3384" i="5"/>
  <c r="P3384" i="5"/>
  <c r="G3385" i="5"/>
  <c r="Q3384" i="5"/>
  <c r="A4652" i="5"/>
  <c r="P4652" i="5"/>
  <c r="R4652" i="5"/>
  <c r="S4652" i="5"/>
  <c r="Q4652" i="5"/>
  <c r="G4653" i="5"/>
  <c r="A153" i="5"/>
  <c r="R153" i="5"/>
  <c r="P153" i="5"/>
  <c r="G154" i="5"/>
  <c r="Q153" i="5"/>
  <c r="S153" i="5"/>
  <c r="A1626" i="5"/>
  <c r="R1626" i="5"/>
  <c r="S1626" i="5"/>
  <c r="P1626" i="5"/>
  <c r="G1627" i="5"/>
  <c r="Q1626" i="5"/>
  <c r="R2046" i="5"/>
  <c r="S2046" i="5"/>
  <c r="P2046" i="5"/>
  <c r="Q2046" i="5"/>
  <c r="G2047" i="5"/>
  <c r="A2168" i="5"/>
  <c r="R2168" i="5"/>
  <c r="S2168" i="5"/>
  <c r="Q2168" i="5"/>
  <c r="G2169" i="5"/>
  <c r="P2168" i="5"/>
  <c r="A2280" i="5"/>
  <c r="R2280" i="5"/>
  <c r="S2280" i="5"/>
  <c r="P2280" i="5"/>
  <c r="Q2280" i="5"/>
  <c r="G2281" i="5"/>
  <c r="A1843" i="5"/>
  <c r="R1843" i="5"/>
  <c r="P1843" i="5"/>
  <c r="Q1843" i="5"/>
  <c r="S1843" i="5"/>
  <c r="G1844" i="5"/>
  <c r="A2492" i="5"/>
  <c r="R2492" i="5"/>
  <c r="Q2492" i="5"/>
  <c r="S2492" i="5"/>
  <c r="P2492" i="5"/>
  <c r="G2493" i="5"/>
  <c r="A2625" i="5"/>
  <c r="Q2625" i="5"/>
  <c r="G2626" i="5"/>
  <c r="P2625" i="5"/>
  <c r="S2625" i="5"/>
  <c r="R2625" i="5"/>
  <c r="A2750" i="5"/>
  <c r="R2750" i="5"/>
  <c r="Q2750" i="5"/>
  <c r="S2750" i="5"/>
  <c r="P2750" i="5"/>
  <c r="G2751" i="5"/>
  <c r="A3230" i="5"/>
  <c r="R3230" i="5"/>
  <c r="Q3230" i="5"/>
  <c r="G3231" i="5"/>
  <c r="P3230" i="5"/>
  <c r="S3230" i="5"/>
  <c r="A3542" i="5"/>
  <c r="R3542" i="5"/>
  <c r="Q3542" i="5"/>
  <c r="S3542" i="5"/>
  <c r="P3542" i="5"/>
  <c r="G3543" i="5"/>
  <c r="A4109" i="5"/>
  <c r="R4109" i="5"/>
  <c r="P4109" i="5"/>
  <c r="G4110" i="5"/>
  <c r="Q4109" i="5"/>
  <c r="S4109" i="5"/>
  <c r="A4039" i="5"/>
  <c r="R4039" i="5"/>
  <c r="P4039" i="5"/>
  <c r="G4040" i="5"/>
  <c r="Q4039" i="5"/>
  <c r="S4039" i="5"/>
  <c r="A4864" i="5"/>
  <c r="R4864" i="5"/>
  <c r="P4864" i="5"/>
  <c r="G4865" i="5"/>
  <c r="Q4864" i="5"/>
  <c r="S4864" i="5"/>
  <c r="A458" i="5"/>
  <c r="R458" i="5"/>
  <c r="P458" i="5"/>
  <c r="G459" i="5"/>
  <c r="Q458" i="5"/>
  <c r="S458" i="5"/>
  <c r="A1536" i="5"/>
  <c r="R1536" i="5"/>
  <c r="Q1536" i="5"/>
  <c r="S1536" i="5"/>
  <c r="P1536" i="5"/>
  <c r="G1537" i="5"/>
  <c r="A2035" i="5"/>
  <c r="S2035" i="5"/>
  <c r="P2035" i="5"/>
  <c r="Q2035" i="5"/>
  <c r="G2036" i="5"/>
  <c r="R2035" i="5"/>
  <c r="A2516" i="5"/>
  <c r="R2516" i="5"/>
  <c r="P2516" i="5"/>
  <c r="G2517" i="5"/>
  <c r="Q2516" i="5"/>
  <c r="S2516" i="5"/>
  <c r="A3462" i="5"/>
  <c r="R3462" i="5"/>
  <c r="P3462" i="5"/>
  <c r="G3463" i="5"/>
  <c r="Q3462" i="5"/>
  <c r="S3462" i="5"/>
  <c r="A3583" i="5"/>
  <c r="Q3583" i="5"/>
  <c r="G3584" i="5"/>
  <c r="R3583" i="5"/>
  <c r="S3583" i="5"/>
  <c r="P3583" i="5"/>
  <c r="A4267" i="5"/>
  <c r="R4267" i="5"/>
  <c r="Q4267" i="5"/>
  <c r="S4267" i="5"/>
  <c r="P4267" i="5"/>
  <c r="G4268" i="5"/>
  <c r="A3995" i="5"/>
  <c r="R3995" i="5"/>
  <c r="P3995" i="5"/>
  <c r="G3996" i="5"/>
  <c r="Q3995" i="5"/>
  <c r="S3995" i="5"/>
  <c r="A302" i="5"/>
  <c r="S302" i="5"/>
  <c r="P302" i="5"/>
  <c r="Q302" i="5"/>
  <c r="G303" i="5"/>
  <c r="R302" i="5"/>
  <c r="A659" i="5"/>
  <c r="Q659" i="5"/>
  <c r="G660" i="5"/>
  <c r="R659" i="5"/>
  <c r="S659" i="5"/>
  <c r="P659" i="5"/>
  <c r="A185" i="5"/>
  <c r="Q185" i="5"/>
  <c r="G186" i="5"/>
  <c r="R185" i="5"/>
  <c r="S185" i="5"/>
  <c r="P185" i="5"/>
  <c r="A288" i="5"/>
  <c r="S288" i="5"/>
  <c r="P288" i="5"/>
  <c r="Q288" i="5"/>
  <c r="G289" i="5"/>
  <c r="R288" i="5"/>
  <c r="A626" i="5"/>
  <c r="R626" i="5"/>
  <c r="Q626" i="5"/>
  <c r="S626" i="5"/>
  <c r="P626" i="5"/>
  <c r="G627" i="5"/>
  <c r="A918" i="5"/>
  <c r="R918" i="5"/>
  <c r="S918" i="5"/>
  <c r="P918" i="5"/>
  <c r="Q918" i="5"/>
  <c r="G919" i="5"/>
  <c r="A280" i="5"/>
  <c r="R280" i="5"/>
  <c r="Q280" i="5"/>
  <c r="S280" i="5"/>
  <c r="P280" i="5"/>
  <c r="G281" i="5"/>
  <c r="A1945" i="5"/>
  <c r="R1945" i="5"/>
  <c r="Q1945" i="5"/>
  <c r="S1945" i="5"/>
  <c r="P1945" i="5"/>
  <c r="G1946" i="5"/>
  <c r="A1935" i="5"/>
  <c r="R1935" i="5"/>
  <c r="P1935" i="5"/>
  <c r="G1936" i="5"/>
  <c r="Q1935" i="5"/>
  <c r="S1935" i="5"/>
  <c r="A2392" i="5"/>
  <c r="R2392" i="5"/>
  <c r="Q2392" i="5"/>
  <c r="S2392" i="5"/>
  <c r="P2392" i="5"/>
  <c r="G2393" i="5"/>
  <c r="A2849" i="5"/>
  <c r="Q2849" i="5"/>
  <c r="G2850" i="5"/>
  <c r="P2849" i="5"/>
  <c r="R2849" i="5"/>
  <c r="S2849" i="5"/>
  <c r="A3332" i="5"/>
  <c r="R3332" i="5"/>
  <c r="Q3332" i="5"/>
  <c r="S3332" i="5"/>
  <c r="P3332" i="5"/>
  <c r="G3333" i="5"/>
  <c r="A3396" i="5"/>
  <c r="R3396" i="5"/>
  <c r="P3396" i="5"/>
  <c r="G3397" i="5"/>
  <c r="Q3396" i="5"/>
  <c r="S3396" i="5"/>
  <c r="A3373" i="5"/>
  <c r="Q3373" i="5"/>
  <c r="G3374" i="5"/>
  <c r="R3373" i="5"/>
  <c r="S3373" i="5"/>
  <c r="P3373" i="5"/>
  <c r="A4808" i="5"/>
  <c r="R4808" i="5"/>
  <c r="P4808" i="5"/>
  <c r="G4809" i="5"/>
  <c r="Q4808" i="5"/>
  <c r="S4808" i="5"/>
  <c r="A1034" i="5"/>
  <c r="R1034" i="5"/>
  <c r="Q1034" i="5"/>
  <c r="S1034" i="5"/>
  <c r="P1034" i="5"/>
  <c r="G1035" i="5"/>
  <c r="A1184" i="5"/>
  <c r="R1184" i="5"/>
  <c r="P1184" i="5"/>
  <c r="G1185" i="5"/>
  <c r="Q1184" i="5"/>
  <c r="S1184" i="5"/>
  <c r="A2448" i="5"/>
  <c r="R2448" i="5"/>
  <c r="P2448" i="5"/>
  <c r="G2449" i="5"/>
  <c r="Q2448" i="5"/>
  <c r="S2448" i="5"/>
  <c r="A2874" i="5"/>
  <c r="R2874" i="5"/>
  <c r="P2874" i="5"/>
  <c r="G2875" i="5"/>
  <c r="Q2874" i="5"/>
  <c r="S2874" i="5"/>
  <c r="A4696" i="5"/>
  <c r="R4696" i="5"/>
  <c r="P4696" i="5"/>
  <c r="Q4696" i="5"/>
  <c r="G4697" i="5"/>
  <c r="S4696" i="5"/>
  <c r="A929" i="5"/>
  <c r="S929" i="5"/>
  <c r="P929" i="5"/>
  <c r="G930" i="5"/>
  <c r="Q929" i="5"/>
  <c r="R929" i="5"/>
  <c r="A1215" i="5"/>
  <c r="Q1215" i="5"/>
  <c r="G1216" i="5"/>
  <c r="R1215" i="5"/>
  <c r="S1215" i="5"/>
  <c r="P1215" i="5"/>
  <c r="A391" i="5"/>
  <c r="R391" i="5"/>
  <c r="S391" i="5"/>
  <c r="P391" i="5"/>
  <c r="G392" i="5"/>
  <c r="Q391" i="5"/>
  <c r="A2469" i="5"/>
  <c r="Q2469" i="5"/>
  <c r="G2470" i="5"/>
  <c r="S2469" i="5"/>
  <c r="P2469" i="5"/>
  <c r="R2469" i="5"/>
  <c r="A4842" i="5"/>
  <c r="P4842" i="5"/>
  <c r="R4842" i="5"/>
  <c r="Q4842" i="5"/>
  <c r="S4842" i="5"/>
  <c r="G4843" i="5"/>
  <c r="A1079" i="5"/>
  <c r="P1079" i="5"/>
  <c r="R1079" i="5"/>
  <c r="S1079" i="5"/>
  <c r="Q1079" i="5"/>
  <c r="G1080" i="5"/>
  <c r="A2147" i="5"/>
  <c r="S2147" i="5"/>
  <c r="P2147" i="5"/>
  <c r="Q2147" i="5"/>
  <c r="G2148" i="5"/>
  <c r="R2147" i="5"/>
  <c r="A3061" i="5"/>
  <c r="Q3061" i="5"/>
  <c r="G3062" i="5"/>
  <c r="R3061" i="5"/>
  <c r="S3061" i="5"/>
  <c r="P3061" i="5"/>
  <c r="A2592" i="5"/>
  <c r="R2592" i="5"/>
  <c r="P2592" i="5"/>
  <c r="G2593" i="5"/>
  <c r="S2592" i="5"/>
  <c r="Q2592" i="5"/>
  <c r="A3805" i="5"/>
  <c r="Q3805" i="5"/>
  <c r="G3806" i="5"/>
  <c r="R3805" i="5"/>
  <c r="S3805" i="5"/>
  <c r="P3805" i="5"/>
  <c r="A3739" i="5"/>
  <c r="S3739" i="5"/>
  <c r="P3739" i="5"/>
  <c r="Q3739" i="5"/>
  <c r="G3740" i="5"/>
  <c r="R3739" i="5"/>
  <c r="A4708" i="5"/>
  <c r="R4708" i="5"/>
  <c r="P4708" i="5"/>
  <c r="Q4708" i="5"/>
  <c r="G4709" i="5"/>
  <c r="S4708" i="5"/>
  <c r="A952" i="5"/>
  <c r="R952" i="5"/>
  <c r="S952" i="5"/>
  <c r="P952" i="5"/>
  <c r="Q952" i="5"/>
  <c r="G953" i="5"/>
  <c r="A964" i="5"/>
  <c r="R964" i="5"/>
  <c r="P964" i="5"/>
  <c r="G965" i="5"/>
  <c r="Q964" i="5"/>
  <c r="S964" i="5"/>
  <c r="A48" i="5"/>
  <c r="S48" i="5"/>
  <c r="R48" i="5"/>
  <c r="Q48" i="5"/>
  <c r="G49" i="5"/>
  <c r="P48" i="5"/>
  <c r="A2157" i="5"/>
  <c r="Q2157" i="5"/>
  <c r="G2158" i="5"/>
  <c r="R2157" i="5"/>
  <c r="S2157" i="5"/>
  <c r="P2157" i="5"/>
  <c r="A358" i="5"/>
  <c r="R358" i="5"/>
  <c r="Q358" i="5"/>
  <c r="S358" i="5"/>
  <c r="G359" i="5"/>
  <c r="P358" i="5"/>
  <c r="A2113" i="5"/>
  <c r="Q2113" i="5"/>
  <c r="G2114" i="5"/>
  <c r="R2113" i="5"/>
  <c r="S2113" i="5"/>
  <c r="P2113" i="5"/>
  <c r="A2660" i="5"/>
  <c r="R2660" i="5"/>
  <c r="P2660" i="5"/>
  <c r="Q2660" i="5"/>
  <c r="G2661" i="5"/>
  <c r="S2660" i="5"/>
  <c r="A3085" i="5"/>
  <c r="S3085" i="5"/>
  <c r="P3085" i="5"/>
  <c r="Q3085" i="5"/>
  <c r="G3086" i="5"/>
  <c r="R3085" i="5"/>
  <c r="A3761" i="5"/>
  <c r="Q3761" i="5"/>
  <c r="G3762" i="5"/>
  <c r="R3761" i="5"/>
  <c r="S3761" i="5"/>
  <c r="P3761" i="5"/>
  <c r="A1500" i="5"/>
  <c r="P1500" i="5"/>
  <c r="Q1500" i="5"/>
  <c r="G1501" i="5"/>
  <c r="R1500" i="5"/>
  <c r="S1500" i="5"/>
  <c r="A1490" i="5"/>
  <c r="R1490" i="5"/>
  <c r="S1490" i="5"/>
  <c r="P1490" i="5"/>
  <c r="Q1490" i="5"/>
  <c r="G1491" i="5"/>
  <c r="A1317" i="5"/>
  <c r="Q1317" i="5"/>
  <c r="G1318" i="5"/>
  <c r="R1317" i="5"/>
  <c r="S1317" i="5"/>
  <c r="P1317" i="5"/>
  <c r="A1729" i="5"/>
  <c r="Q1729" i="5"/>
  <c r="G1730" i="5"/>
  <c r="R1729" i="5"/>
  <c r="S1729" i="5"/>
  <c r="P1729" i="5"/>
  <c r="A1739" i="5"/>
  <c r="S1739" i="5"/>
  <c r="P1739" i="5"/>
  <c r="Q1739" i="5"/>
  <c r="G1740" i="5"/>
  <c r="R1739" i="5"/>
  <c r="A1855" i="5"/>
  <c r="R1855" i="5"/>
  <c r="P1855" i="5"/>
  <c r="G1856" i="5"/>
  <c r="Q1855" i="5"/>
  <c r="S1855" i="5"/>
  <c r="A2460" i="5"/>
  <c r="R2460" i="5"/>
  <c r="P2460" i="5"/>
  <c r="G2461" i="5"/>
  <c r="Q2460" i="5"/>
  <c r="S2460" i="5"/>
  <c r="A3452" i="5"/>
  <c r="R3452" i="5"/>
  <c r="Q3452" i="5"/>
  <c r="S3452" i="5"/>
  <c r="P3452" i="5"/>
  <c r="G3453" i="5"/>
  <c r="A3262" i="5"/>
  <c r="R3262" i="5"/>
  <c r="Q3262" i="5"/>
  <c r="G3263" i="5"/>
  <c r="P3262" i="5"/>
  <c r="S3262" i="5"/>
  <c r="A4165" i="5"/>
  <c r="R4165" i="5"/>
  <c r="P4165" i="5"/>
  <c r="G4166" i="5"/>
  <c r="Q4165" i="5"/>
  <c r="S4165" i="5"/>
  <c r="A4932" i="5"/>
  <c r="R4932" i="5"/>
  <c r="P4932" i="5"/>
  <c r="S4932" i="5"/>
  <c r="G4933" i="5"/>
  <c r="Q4932" i="5"/>
  <c r="A4776" i="5"/>
  <c r="R4776" i="5"/>
  <c r="P4776" i="5"/>
  <c r="G4777" i="5"/>
  <c r="Q4776" i="5"/>
  <c r="S4776" i="5"/>
  <c r="A614" i="5"/>
  <c r="R614" i="5"/>
  <c r="P614" i="5"/>
  <c r="G615" i="5"/>
  <c r="Q614" i="5"/>
  <c r="S614" i="5"/>
  <c r="A1398" i="5"/>
  <c r="R1398" i="5"/>
  <c r="S1398" i="5"/>
  <c r="G1399" i="5"/>
  <c r="P1398" i="5"/>
  <c r="Q1398" i="5"/>
  <c r="A3118" i="5"/>
  <c r="R3118" i="5"/>
  <c r="S3118" i="5"/>
  <c r="Q3118" i="5"/>
  <c r="G3119" i="5"/>
  <c r="P3118" i="5"/>
  <c r="A4029" i="5"/>
  <c r="P4029" i="5"/>
  <c r="R4029" i="5"/>
  <c r="S4029" i="5"/>
  <c r="G4030" i="5"/>
  <c r="Q4029" i="5"/>
  <c r="A4528" i="5"/>
  <c r="R4528" i="5"/>
  <c r="S4528" i="5"/>
  <c r="P4528" i="5"/>
  <c r="Q4528" i="5"/>
  <c r="G4529" i="5"/>
  <c r="A25" i="5"/>
  <c r="R25" i="5"/>
  <c r="S25" i="5"/>
  <c r="P25" i="5"/>
  <c r="Q25" i="5"/>
  <c r="G26" i="5"/>
  <c r="A15" i="5"/>
  <c r="P15" i="5"/>
  <c r="Q15" i="5"/>
  <c r="G16" i="5"/>
  <c r="R15" i="5"/>
  <c r="S15" i="5"/>
  <c r="A220" i="5"/>
  <c r="R220" i="5"/>
  <c r="S220" i="5"/>
  <c r="P220" i="5"/>
  <c r="Q220" i="5"/>
  <c r="G221" i="5"/>
  <c r="A884" i="5"/>
  <c r="R884" i="5"/>
  <c r="S884" i="5"/>
  <c r="P884" i="5"/>
  <c r="Q884" i="5"/>
  <c r="G885" i="5"/>
  <c r="A773" i="5"/>
  <c r="P773" i="5"/>
  <c r="R773" i="5"/>
  <c r="S773" i="5"/>
  <c r="G774" i="5"/>
  <c r="Q773" i="5"/>
  <c r="A761" i="5"/>
  <c r="P761" i="5"/>
  <c r="R761" i="5"/>
  <c r="Q761" i="5"/>
  <c r="S761" i="5"/>
  <c r="G762" i="5"/>
  <c r="A1364" i="5"/>
  <c r="R1364" i="5"/>
  <c r="S1364" i="5"/>
  <c r="P1364" i="5"/>
  <c r="Q1364" i="5"/>
  <c r="G1365" i="5"/>
  <c r="A1157" i="5"/>
  <c r="P1157" i="5"/>
  <c r="Q1157" i="5"/>
  <c r="G1158" i="5"/>
  <c r="R1157" i="5"/>
  <c r="S1157" i="5"/>
  <c r="A2313" i="5"/>
  <c r="Q2313" i="5"/>
  <c r="G2314" i="5"/>
  <c r="R2313" i="5"/>
  <c r="P2313" i="5"/>
  <c r="S2313" i="5"/>
  <c r="A2928" i="5"/>
  <c r="R2928" i="5"/>
  <c r="S2928" i="5"/>
  <c r="P2928" i="5"/>
  <c r="Q2928" i="5"/>
  <c r="G2929" i="5"/>
  <c r="A3218" i="5"/>
  <c r="R3218" i="5"/>
  <c r="S3218" i="5"/>
  <c r="Q3218" i="5"/>
  <c r="G3219" i="5"/>
  <c r="P3218" i="5"/>
  <c r="A2704" i="5"/>
  <c r="P2704" i="5"/>
  <c r="R2704" i="5"/>
  <c r="G2705" i="5"/>
  <c r="Q2704" i="5"/>
  <c r="S2704" i="5"/>
  <c r="A2726" i="5"/>
  <c r="P2726" i="5"/>
  <c r="S2726" i="5"/>
  <c r="Q2726" i="5"/>
  <c r="G2727" i="5"/>
  <c r="R2726" i="5"/>
  <c r="A3173" i="5"/>
  <c r="Q3173" i="5"/>
  <c r="G3174" i="5"/>
  <c r="R3173" i="5"/>
  <c r="P3173" i="5"/>
  <c r="S3173" i="5"/>
  <c r="A4910" i="5"/>
  <c r="P4910" i="5"/>
  <c r="R4910" i="5"/>
  <c r="G4911" i="5"/>
  <c r="Q4910" i="5"/>
  <c r="S4910" i="5"/>
  <c r="A1422" i="5"/>
  <c r="R1422" i="5"/>
  <c r="S1422" i="5"/>
  <c r="P1422" i="5"/>
  <c r="Q1422" i="5"/>
  <c r="G1423" i="5"/>
  <c r="A2192" i="5"/>
  <c r="R2192" i="5"/>
  <c r="S2192" i="5"/>
  <c r="Q2192" i="5"/>
  <c r="G2193" i="5"/>
  <c r="P2192" i="5"/>
  <c r="A3252" i="5"/>
  <c r="P3252" i="5"/>
  <c r="S3252" i="5"/>
  <c r="G3253" i="5"/>
  <c r="Q3252" i="5"/>
  <c r="R3252" i="5"/>
  <c r="A3318" i="5"/>
  <c r="P3318" i="5"/>
  <c r="S3318" i="5"/>
  <c r="Q3318" i="5"/>
  <c r="G3319" i="5"/>
  <c r="R3318" i="5"/>
  <c r="A37" i="5"/>
  <c r="R37" i="5"/>
  <c r="P37" i="5"/>
  <c r="Q37" i="5"/>
  <c r="G38" i="5"/>
  <c r="S37" i="5"/>
  <c r="A1582" i="5"/>
  <c r="R1582" i="5"/>
  <c r="P1582" i="5"/>
  <c r="G1583" i="5"/>
  <c r="Q1582" i="5"/>
  <c r="S1582" i="5"/>
  <c r="A3440" i="5"/>
  <c r="R3440" i="5"/>
  <c r="Q3440" i="5"/>
  <c r="S3440" i="5"/>
  <c r="P3440" i="5"/>
  <c r="G3441" i="5"/>
  <c r="A3495" i="5"/>
  <c r="Q3495" i="5"/>
  <c r="G3496" i="5"/>
  <c r="P3495" i="5"/>
  <c r="R3495" i="5"/>
  <c r="S3495" i="5"/>
  <c r="A3420" i="5"/>
  <c r="R3420" i="5"/>
  <c r="P3420" i="5"/>
  <c r="G3421" i="5"/>
  <c r="Q3420" i="5"/>
  <c r="S3420" i="5"/>
  <c r="A1980" i="5"/>
  <c r="R1980" i="5"/>
  <c r="S1980" i="5"/>
  <c r="P1980" i="5"/>
  <c r="Q1980" i="5"/>
  <c r="G1981" i="5"/>
  <c r="A2638" i="5"/>
  <c r="R2638" i="5"/>
  <c r="Q2638" i="5"/>
  <c r="P2638" i="5"/>
  <c r="G2639" i="5"/>
  <c r="S2638" i="5"/>
  <c r="A2428" i="5"/>
  <c r="R2428" i="5"/>
  <c r="S2428" i="5"/>
  <c r="P2428" i="5"/>
  <c r="G2429" i="5"/>
  <c r="Q2428" i="5"/>
  <c r="A4223" i="5"/>
  <c r="P4223" i="5"/>
  <c r="R4223" i="5"/>
  <c r="Q4223" i="5"/>
  <c r="S4223" i="5"/>
  <c r="G4224" i="5"/>
  <c r="A4686" i="5"/>
  <c r="P4686" i="5"/>
  <c r="R4686" i="5"/>
  <c r="S4686" i="5"/>
  <c r="Q4686" i="5"/>
  <c r="G4687" i="5"/>
  <c r="A209" i="5"/>
  <c r="Q209" i="5"/>
  <c r="G210" i="5"/>
  <c r="R209" i="5"/>
  <c r="S209" i="5"/>
  <c r="P209" i="5"/>
  <c r="A2204" i="5"/>
  <c r="R2204" i="5"/>
  <c r="S2204" i="5"/>
  <c r="Q2204" i="5"/>
  <c r="G2205" i="5"/>
  <c r="P2204" i="5"/>
  <c r="A2670" i="5"/>
  <c r="P2670" i="5"/>
  <c r="R2670" i="5"/>
  <c r="S2670" i="5"/>
  <c r="G2671" i="5"/>
  <c r="Q2670" i="5"/>
  <c r="A2604" i="5"/>
  <c r="R2604" i="5"/>
  <c r="S2604" i="5"/>
  <c r="P2604" i="5"/>
  <c r="G2605" i="5"/>
  <c r="Q2604" i="5"/>
  <c r="A1386" i="5"/>
  <c r="R1386" i="5"/>
  <c r="S1386" i="5"/>
  <c r="Q1386" i="5"/>
  <c r="G1387" i="5"/>
  <c r="P1386" i="5"/>
  <c r="A368" i="5"/>
  <c r="P368" i="5"/>
  <c r="R368" i="5"/>
  <c r="S368" i="5"/>
  <c r="G369" i="5"/>
  <c r="Q368" i="5"/>
  <c r="A1054" i="5"/>
  <c r="S1054" i="5"/>
  <c r="Q1054" i="5"/>
  <c r="G1055" i="5"/>
  <c r="R1054" i="5"/>
  <c r="P1054" i="5"/>
  <c r="A2548" i="5"/>
  <c r="R2548" i="5"/>
  <c r="S2548" i="5"/>
  <c r="P2548" i="5"/>
  <c r="G2549" i="5"/>
  <c r="Q2548" i="5"/>
  <c r="A2828" i="5"/>
  <c r="R2828" i="5"/>
  <c r="S2828" i="5"/>
  <c r="P2828" i="5"/>
  <c r="G2829" i="5"/>
  <c r="Q2828" i="5"/>
  <c r="A4119" i="5"/>
  <c r="P4119" i="5"/>
  <c r="R4119" i="5"/>
  <c r="S4119" i="5"/>
  <c r="G4120" i="5"/>
  <c r="Q4119" i="5"/>
  <c r="A4293" i="5"/>
  <c r="R4293" i="5"/>
  <c r="S4293" i="5"/>
  <c r="P4293" i="5"/>
  <c r="G4294" i="5"/>
  <c r="Q4293" i="5"/>
  <c r="A4798" i="5"/>
  <c r="P4798" i="5"/>
  <c r="R4798" i="5"/>
  <c r="Q4798" i="5"/>
  <c r="S4798" i="5"/>
  <c r="G4799" i="5"/>
  <c r="A4820" i="5"/>
  <c r="R4820" i="5"/>
  <c r="P4820" i="5"/>
  <c r="G4821" i="5"/>
  <c r="Q4820" i="5"/>
  <c r="S4820" i="5"/>
  <c r="A2001" i="5"/>
  <c r="Q2001" i="5"/>
  <c r="G2002" i="5"/>
  <c r="R2001" i="5"/>
  <c r="S2001" i="5"/>
  <c r="P2001" i="5"/>
  <c r="A2215" i="5"/>
  <c r="S2215" i="5"/>
  <c r="P2215" i="5"/>
  <c r="R2215" i="5"/>
  <c r="G2216" i="5"/>
  <c r="Q2215" i="5"/>
  <c r="A3817" i="5"/>
  <c r="Q3817" i="5"/>
  <c r="G3818" i="5"/>
  <c r="R3817" i="5"/>
  <c r="S3817" i="5"/>
  <c r="P3817" i="5"/>
  <c r="A2760" i="5"/>
  <c r="P2760" i="5"/>
  <c r="R2760" i="5"/>
  <c r="S2760" i="5"/>
  <c r="Q2760" i="5"/>
  <c r="G2761" i="5"/>
  <c r="A2996" i="5"/>
  <c r="R2996" i="5"/>
  <c r="S2996" i="5"/>
  <c r="P2996" i="5"/>
  <c r="Q2996" i="5"/>
  <c r="G2997" i="5"/>
  <c r="A3917" i="5"/>
  <c r="P3917" i="5"/>
  <c r="Q3917" i="5"/>
  <c r="G3918" i="5"/>
  <c r="R3917" i="5"/>
  <c r="S3917" i="5"/>
  <c r="A1123" i="5"/>
  <c r="P1123" i="5"/>
  <c r="Q1123" i="5"/>
  <c r="G1124" i="5"/>
  <c r="R1123" i="5"/>
  <c r="S1123" i="5"/>
  <c r="A1272" i="5"/>
  <c r="R1272" i="5"/>
  <c r="S1272" i="5"/>
  <c r="P1272" i="5"/>
  <c r="Q1272" i="5"/>
  <c r="G1273" i="5"/>
  <c r="A2181" i="5"/>
  <c r="Q2181" i="5"/>
  <c r="G2182" i="5"/>
  <c r="R2181" i="5"/>
  <c r="P2181" i="5"/>
  <c r="S2181" i="5"/>
  <c r="A3184" i="5"/>
  <c r="R3184" i="5"/>
  <c r="S3184" i="5"/>
  <c r="Q3184" i="5"/>
  <c r="G3185" i="5"/>
  <c r="P3184" i="5"/>
  <c r="A4063" i="5"/>
  <c r="P4063" i="5"/>
  <c r="R4063" i="5"/>
  <c r="S4063" i="5"/>
  <c r="G4064" i="5"/>
  <c r="Q4063" i="5"/>
  <c r="A4051" i="5"/>
  <c r="P4051" i="5"/>
  <c r="R4051" i="5"/>
  <c r="Q4051" i="5"/>
  <c r="S4051" i="5"/>
  <c r="G4052" i="5"/>
  <c r="A3983" i="5"/>
  <c r="R3983" i="5"/>
  <c r="S3983" i="5"/>
  <c r="P3983" i="5"/>
  <c r="G3984" i="5"/>
  <c r="Q3983" i="5"/>
  <c r="A256" i="5"/>
  <c r="R256" i="5"/>
  <c r="S256" i="5"/>
  <c r="P256" i="5"/>
  <c r="G257" i="5"/>
  <c r="Q256" i="5"/>
  <c r="A196" i="5"/>
  <c r="R196" i="5"/>
  <c r="S196" i="5"/>
  <c r="P196" i="5"/>
  <c r="Q196" i="5"/>
  <c r="G197" i="5"/>
  <c r="A592" i="5"/>
  <c r="P592" i="5"/>
  <c r="Q592" i="5"/>
  <c r="G593" i="5"/>
  <c r="R592" i="5"/>
  <c r="S592" i="5"/>
  <c r="A864" i="5"/>
  <c r="R864" i="5"/>
  <c r="S864" i="5"/>
  <c r="P864" i="5"/>
  <c r="Q864" i="5"/>
  <c r="G865" i="5"/>
  <c r="A2012" i="5"/>
  <c r="R2012" i="5"/>
  <c r="S2012" i="5"/>
  <c r="P2012" i="5"/>
  <c r="Q2012" i="5"/>
  <c r="G2013" i="5"/>
  <c r="A2984" i="5"/>
  <c r="R2984" i="5"/>
  <c r="S2984" i="5"/>
  <c r="P2984" i="5"/>
  <c r="Q2984" i="5"/>
  <c r="G2985" i="5"/>
  <c r="A3905" i="5"/>
  <c r="P3905" i="5"/>
  <c r="Q3905" i="5"/>
  <c r="G3906" i="5"/>
  <c r="R3905" i="5"/>
  <c r="S3905" i="5"/>
  <c r="A4460" i="5"/>
  <c r="R4460" i="5"/>
  <c r="S4460" i="5"/>
  <c r="P4460" i="5"/>
  <c r="Q4460" i="5"/>
  <c r="G4461" i="5"/>
  <c r="A4187" i="5"/>
  <c r="P4187" i="5"/>
  <c r="R4187" i="5"/>
  <c r="Q4187" i="5"/>
  <c r="S4187" i="5"/>
  <c r="G4188" i="5"/>
  <c r="A2269" i="5"/>
  <c r="Q2269" i="5"/>
  <c r="G2270" i="5"/>
  <c r="R2269" i="5"/>
  <c r="P2269" i="5"/>
  <c r="S2269" i="5"/>
  <c r="A2950" i="5"/>
  <c r="R2950" i="5"/>
  <c r="S2950" i="5"/>
  <c r="P2950" i="5"/>
  <c r="Q2950" i="5"/>
  <c r="G2951" i="5"/>
  <c r="A3274" i="5"/>
  <c r="R3274" i="5"/>
  <c r="S3274" i="5"/>
  <c r="P3274" i="5"/>
  <c r="G3275" i="5"/>
  <c r="Q3274" i="5"/>
  <c r="A4448" i="5"/>
  <c r="P4448" i="5"/>
  <c r="Q4448" i="5"/>
  <c r="G4449" i="5"/>
  <c r="R4448" i="5"/>
  <c r="S4448" i="5"/>
  <c r="A4964" i="5"/>
  <c r="P4964" i="5"/>
  <c r="S4964" i="5"/>
  <c r="Q4964" i="5"/>
  <c r="G4965" i="5"/>
  <c r="R4964" i="5"/>
  <c r="A807" i="5"/>
  <c r="R807" i="5"/>
  <c r="S807" i="5"/>
  <c r="P807" i="5"/>
  <c r="G808" i="5"/>
  <c r="Q807" i="5"/>
  <c r="A1089" i="5"/>
  <c r="R1089" i="5"/>
  <c r="P1089" i="5"/>
  <c r="Q1089" i="5"/>
  <c r="G1090" i="5"/>
  <c r="S1089" i="5"/>
  <c r="A1524" i="5"/>
  <c r="R1524" i="5"/>
  <c r="Q1524" i="5"/>
  <c r="S1524" i="5"/>
  <c r="P1524" i="5"/>
  <c r="G1525" i="5"/>
  <c r="A1545" i="5"/>
  <c r="Q1545" i="5"/>
  <c r="G1546" i="5"/>
  <c r="P1545" i="5"/>
  <c r="R1545" i="5"/>
  <c r="S1545" i="5"/>
  <c r="A2782" i="5"/>
  <c r="R2782" i="5"/>
  <c r="P2782" i="5"/>
  <c r="G2783" i="5"/>
  <c r="Q2782" i="5"/>
  <c r="S2782" i="5"/>
  <c r="A3051" i="5"/>
  <c r="S3051" i="5"/>
  <c r="P3051" i="5"/>
  <c r="Q3051" i="5"/>
  <c r="G3052" i="5"/>
  <c r="R3051" i="5"/>
  <c r="A3849" i="5"/>
  <c r="Q3849" i="5"/>
  <c r="G3850" i="5"/>
  <c r="R3849" i="5"/>
  <c r="S3849" i="5"/>
  <c r="P3849" i="5"/>
  <c r="A3673" i="5"/>
  <c r="S3673" i="5"/>
  <c r="P3673" i="5"/>
  <c r="Q3673" i="5"/>
  <c r="G3674" i="5"/>
  <c r="R3673" i="5"/>
  <c r="A1923" i="5"/>
  <c r="R1923" i="5"/>
  <c r="P1923" i="5"/>
  <c r="G1924" i="5"/>
  <c r="Q1923" i="5"/>
  <c r="S1923" i="5"/>
  <c r="A2536" i="5"/>
  <c r="R2536" i="5"/>
  <c r="S2536" i="5"/>
  <c r="P2536" i="5"/>
  <c r="G2537" i="5"/>
  <c r="Q2536" i="5"/>
  <c r="A872" i="5"/>
  <c r="R872" i="5"/>
  <c r="S872" i="5"/>
  <c r="P872" i="5"/>
  <c r="Q872" i="5"/>
  <c r="G873" i="5"/>
  <c r="A1306" i="5"/>
  <c r="R1306" i="5"/>
  <c r="S1306" i="5"/>
  <c r="P1306" i="5"/>
  <c r="Q1306" i="5"/>
  <c r="G1307" i="5"/>
  <c r="A1100" i="5"/>
  <c r="S1100" i="5"/>
  <c r="Q1100" i="5"/>
  <c r="G1101" i="5"/>
  <c r="R1100" i="5"/>
  <c r="P1100" i="5"/>
  <c r="A83" i="5"/>
  <c r="P83" i="5"/>
  <c r="Q83" i="5"/>
  <c r="G84" i="5"/>
  <c r="R83" i="5"/>
  <c r="S83" i="5"/>
  <c r="A548" i="5"/>
  <c r="R548" i="5"/>
  <c r="S548" i="5"/>
  <c r="P548" i="5"/>
  <c r="G549" i="5"/>
  <c r="Q548" i="5"/>
  <c r="A1432" i="5"/>
  <c r="P1432" i="5"/>
  <c r="Q1432" i="5"/>
  <c r="G1433" i="5"/>
  <c r="R1432" i="5"/>
  <c r="S1432" i="5"/>
  <c r="A4279" i="5"/>
  <c r="P4279" i="5"/>
  <c r="Q4279" i="5"/>
  <c r="G4280" i="5"/>
  <c r="R4279" i="5"/>
  <c r="S4279" i="5"/>
  <c r="A2558" i="5"/>
  <c r="R2558" i="5"/>
  <c r="P2558" i="5"/>
  <c r="G2559" i="5"/>
  <c r="Q2558" i="5"/>
  <c r="S2558" i="5"/>
  <c r="A3241" i="5"/>
  <c r="S3241" i="5"/>
  <c r="R3241" i="5"/>
  <c r="Q3241" i="5"/>
  <c r="G3242" i="5"/>
  <c r="P3241" i="5"/>
  <c r="A4143" i="5"/>
  <c r="R4143" i="5"/>
  <c r="P4143" i="5"/>
  <c r="Q4143" i="5"/>
  <c r="S4143" i="5"/>
  <c r="G4144" i="5"/>
  <c r="A2092" i="5"/>
  <c r="R2092" i="5"/>
  <c r="S2092" i="5"/>
  <c r="P2092" i="5"/>
  <c r="Q2092" i="5"/>
  <c r="G2093" i="5"/>
  <c r="A1763" i="5"/>
  <c r="R1763" i="5"/>
  <c r="S1763" i="5"/>
  <c r="P1763" i="5"/>
  <c r="G1764" i="5"/>
  <c r="Q1763" i="5"/>
  <c r="A2916" i="5"/>
  <c r="R2916" i="5"/>
  <c r="S2916" i="5"/>
  <c r="P2916" i="5"/>
  <c r="Q2916" i="5"/>
  <c r="G2917" i="5"/>
  <c r="A3971" i="5"/>
  <c r="R3971" i="5"/>
  <c r="S3971" i="5"/>
  <c r="P3971" i="5"/>
  <c r="G3972" i="5"/>
  <c r="Q3971" i="5"/>
  <c r="A4436" i="5"/>
  <c r="P4436" i="5"/>
  <c r="Q4436" i="5"/>
  <c r="G4437" i="5"/>
  <c r="R4436" i="5"/>
  <c r="S4436" i="5"/>
  <c r="A514" i="5"/>
  <c r="P514" i="5"/>
  <c r="Q514" i="5"/>
  <c r="G515" i="5"/>
  <c r="R514" i="5"/>
  <c r="S514" i="5"/>
  <c r="A525" i="5"/>
  <c r="Q525" i="5"/>
  <c r="G526" i="5"/>
  <c r="R525" i="5"/>
  <c r="S525" i="5"/>
  <c r="P525" i="5"/>
  <c r="A940" i="5"/>
  <c r="R940" i="5"/>
  <c r="S940" i="5"/>
  <c r="P940" i="5"/>
  <c r="Q940" i="5"/>
  <c r="G941" i="5"/>
  <c r="A1991" i="5"/>
  <c r="S1991" i="5"/>
  <c r="P1991" i="5"/>
  <c r="Q1991" i="5"/>
  <c r="G1992" i="5"/>
  <c r="R1991" i="5"/>
  <c r="A2504" i="5"/>
  <c r="R2504" i="5"/>
  <c r="Q2504" i="5"/>
  <c r="S2504" i="5"/>
  <c r="P2504" i="5"/>
  <c r="G2505" i="5"/>
  <c r="A3340" i="5"/>
  <c r="R3340" i="5"/>
  <c r="Q3340" i="5"/>
  <c r="S3340" i="5"/>
  <c r="P3340" i="5"/>
  <c r="G3341" i="5"/>
  <c r="A3574" i="5"/>
  <c r="R3574" i="5"/>
  <c r="P3574" i="5"/>
  <c r="G3575" i="5"/>
  <c r="Q3574" i="5"/>
  <c r="S3574" i="5"/>
  <c r="A322" i="5"/>
  <c r="S322" i="5"/>
  <c r="R322" i="5"/>
  <c r="P322" i="5"/>
  <c r="Q322" i="5"/>
  <c r="G323" i="5"/>
  <c r="A435" i="5"/>
  <c r="Q435" i="5"/>
  <c r="G436" i="5"/>
  <c r="R435" i="5"/>
  <c r="P435" i="5"/>
  <c r="S435" i="5"/>
  <c r="A906" i="5"/>
  <c r="R906" i="5"/>
  <c r="S906" i="5"/>
  <c r="P906" i="5"/>
  <c r="Q906" i="5"/>
  <c r="G907" i="5"/>
  <c r="A851" i="5"/>
  <c r="R851" i="5"/>
  <c r="P851" i="5"/>
  <c r="G852" i="5"/>
  <c r="Q851" i="5"/>
  <c r="S851" i="5"/>
  <c r="A795" i="5"/>
  <c r="R795" i="5"/>
  <c r="P795" i="5"/>
  <c r="G796" i="5"/>
  <c r="Q795" i="5"/>
  <c r="S795" i="5"/>
  <c r="A1042" i="5"/>
  <c r="R1042" i="5"/>
  <c r="Q1042" i="5"/>
  <c r="S1042" i="5"/>
  <c r="P1042" i="5"/>
  <c r="G1043" i="5"/>
  <c r="A998" i="5"/>
  <c r="R998" i="5"/>
  <c r="P998" i="5"/>
  <c r="G999" i="5"/>
  <c r="Q998" i="5"/>
  <c r="S998" i="5"/>
  <c r="A1592" i="5"/>
  <c r="R1592" i="5"/>
  <c r="P1592" i="5"/>
  <c r="G1593" i="5"/>
  <c r="Q1592" i="5"/>
  <c r="S1592" i="5"/>
  <c r="A2248" i="5"/>
  <c r="R2248" i="5"/>
  <c r="S2248" i="5"/>
  <c r="P2248" i="5"/>
  <c r="Q2248" i="5"/>
  <c r="G2249" i="5"/>
  <c r="A1889" i="5"/>
  <c r="R1889" i="5"/>
  <c r="P1889" i="5"/>
  <c r="G1890" i="5"/>
  <c r="Q1889" i="5"/>
  <c r="S1889" i="5"/>
  <c r="A4073" i="5"/>
  <c r="R4073" i="5"/>
  <c r="P4073" i="5"/>
  <c r="G4074" i="5"/>
  <c r="Q4073" i="5"/>
  <c r="S4073" i="5"/>
  <c r="A4886" i="5"/>
  <c r="R4886" i="5"/>
  <c r="P4886" i="5"/>
  <c r="G4887" i="5"/>
  <c r="Q4886" i="5"/>
  <c r="S4886" i="5"/>
  <c r="A2292" i="5"/>
  <c r="R2292" i="5"/>
  <c r="S2292" i="5"/>
  <c r="P2292" i="5"/>
  <c r="Q2292" i="5"/>
  <c r="G2293" i="5"/>
  <c r="A2347" i="5"/>
  <c r="Q2347" i="5"/>
  <c r="G2348" i="5"/>
  <c r="R2347" i="5"/>
  <c r="P2347" i="5"/>
  <c r="S2347" i="5"/>
  <c r="A4482" i="5"/>
  <c r="P4482" i="5"/>
  <c r="Q4482" i="5"/>
  <c r="G4483" i="5"/>
  <c r="R4482" i="5"/>
  <c r="S4482" i="5"/>
  <c r="A1613" i="5"/>
  <c r="Q1613" i="5"/>
  <c r="G1614" i="5"/>
  <c r="R1613" i="5"/>
  <c r="S1613" i="5"/>
  <c r="P1613" i="5"/>
  <c r="A1568" i="5"/>
  <c r="P1568" i="5"/>
  <c r="Q1568" i="5"/>
  <c r="G1569" i="5"/>
  <c r="R1568" i="5"/>
  <c r="S1568" i="5"/>
  <c r="A232" i="5"/>
  <c r="R232" i="5"/>
  <c r="S232" i="5"/>
  <c r="P232" i="5"/>
  <c r="Q232" i="5"/>
  <c r="G233" i="5"/>
  <c r="A2024" i="5"/>
  <c r="R2024" i="5"/>
  <c r="S2024" i="5"/>
  <c r="P2024" i="5"/>
  <c r="Q2024" i="5"/>
  <c r="G2025" i="5"/>
  <c r="A3040" i="5"/>
  <c r="R3040" i="5"/>
  <c r="S3040" i="5"/>
  <c r="P3040" i="5"/>
  <c r="Q3040" i="5"/>
  <c r="G3041" i="5"/>
  <c r="A3207" i="5"/>
  <c r="Q3207" i="5"/>
  <c r="G3208" i="5"/>
  <c r="R3207" i="5"/>
  <c r="P3207" i="5"/>
  <c r="S3207" i="5"/>
  <c r="A4097" i="5"/>
  <c r="P4097" i="5"/>
  <c r="R4097" i="5"/>
  <c r="S4097" i="5"/>
  <c r="G4098" i="5"/>
  <c r="Q4097" i="5"/>
  <c r="A4516" i="5"/>
  <c r="R4516" i="5"/>
  <c r="S4516" i="5"/>
  <c r="P4516" i="5"/>
  <c r="Q4516" i="5"/>
  <c r="G4517" i="5"/>
  <c r="A4402" i="5"/>
  <c r="P4402" i="5"/>
  <c r="Q4402" i="5"/>
  <c r="G4403" i="5"/>
  <c r="R4402" i="5"/>
  <c r="S4402" i="5"/>
  <c r="A4131" i="5"/>
  <c r="P4131" i="5"/>
  <c r="R4131" i="5"/>
  <c r="G4132" i="5"/>
  <c r="Q4131" i="5"/>
  <c r="S4131" i="5"/>
  <c r="A1113" i="5"/>
  <c r="R1113" i="5"/>
  <c r="S1113" i="5"/>
  <c r="G1114" i="5"/>
  <c r="P1113" i="5"/>
  <c r="Q1113" i="5"/>
  <c r="A1650" i="5"/>
  <c r="R1650" i="5"/>
  <c r="Q1650" i="5"/>
  <c r="S1650" i="5"/>
  <c r="P1650" i="5"/>
  <c r="G1651" i="5"/>
  <c r="A1877" i="5"/>
  <c r="R1877" i="5"/>
  <c r="Q1877" i="5"/>
  <c r="S1877" i="5"/>
  <c r="P1877" i="5"/>
  <c r="G1878" i="5"/>
  <c r="A2963" i="5"/>
  <c r="S2963" i="5"/>
  <c r="P2963" i="5"/>
  <c r="Q2963" i="5"/>
  <c r="G2964" i="5"/>
  <c r="R2963" i="5"/>
  <c r="A3751" i="5"/>
  <c r="S3751" i="5"/>
  <c r="P3751" i="5"/>
  <c r="Q3751" i="5"/>
  <c r="G3752" i="5"/>
  <c r="R3751" i="5"/>
  <c r="A4596" i="5"/>
  <c r="R4596" i="5"/>
  <c r="P4596" i="5"/>
  <c r="Q4596" i="5"/>
  <c r="G4597" i="5"/>
  <c r="S4596" i="5"/>
  <c r="A1168" i="5"/>
  <c r="R1168" i="5"/>
  <c r="P1168" i="5"/>
  <c r="G1169" i="5"/>
  <c r="Q1168" i="5"/>
  <c r="S1168" i="5"/>
  <c r="A669" i="5"/>
  <c r="S669" i="5"/>
  <c r="P669" i="5"/>
  <c r="Q669" i="5"/>
  <c r="G670" i="5"/>
  <c r="R669" i="5"/>
  <c r="A3017" i="5"/>
  <c r="Q3017" i="5"/>
  <c r="G3018" i="5"/>
  <c r="R3017" i="5"/>
  <c r="S3017" i="5"/>
  <c r="P3017" i="5"/>
  <c r="A3705" i="5"/>
  <c r="S3705" i="5"/>
  <c r="P3705" i="5"/>
  <c r="Q3705" i="5"/>
  <c r="G3706" i="5"/>
  <c r="R3705" i="5"/>
  <c r="A3871" i="5"/>
  <c r="S3871" i="5"/>
  <c r="P3871" i="5"/>
  <c r="Q3871" i="5"/>
  <c r="G3872" i="5"/>
  <c r="R3871" i="5"/>
  <c r="A1134" i="5"/>
  <c r="Q1134" i="5"/>
  <c r="G1135" i="5"/>
  <c r="R1134" i="5"/>
  <c r="S1134" i="5"/>
  <c r="P1134" i="5"/>
  <c r="A334" i="5"/>
  <c r="S334" i="5"/>
  <c r="R334" i="5"/>
  <c r="P334" i="5"/>
  <c r="Q334" i="5"/>
  <c r="G335" i="5"/>
  <c r="A119" i="5"/>
  <c r="Q119" i="5"/>
  <c r="G120" i="5"/>
  <c r="R119" i="5"/>
  <c r="S119" i="5"/>
  <c r="P119" i="5"/>
  <c r="A580" i="5"/>
  <c r="R580" i="5"/>
  <c r="P580" i="5"/>
  <c r="Q580" i="5"/>
  <c r="G581" i="5"/>
  <c r="S580" i="5"/>
  <c r="A1681" i="5"/>
  <c r="S1681" i="5"/>
  <c r="P1681" i="5"/>
  <c r="Q1681" i="5"/>
  <c r="G1682" i="5"/>
  <c r="R1681" i="5"/>
  <c r="A3129" i="5"/>
  <c r="S3129" i="5"/>
  <c r="P3129" i="5"/>
  <c r="R3129" i="5"/>
  <c r="G3130" i="5"/>
  <c r="Q3129" i="5"/>
  <c r="A3651" i="5"/>
  <c r="Q3651" i="5"/>
  <c r="G3652" i="5"/>
  <c r="R3651" i="5"/>
  <c r="S3651" i="5"/>
  <c r="P3651" i="5"/>
  <c r="A3641" i="5"/>
  <c r="S3641" i="5"/>
  <c r="P3641" i="5"/>
  <c r="Q3641" i="5"/>
  <c r="G3642" i="5"/>
  <c r="R3641" i="5"/>
  <c r="A570" i="5"/>
  <c r="P570" i="5"/>
  <c r="R570" i="5"/>
  <c r="S570" i="5"/>
  <c r="G571" i="5"/>
  <c r="Q570" i="5"/>
  <c r="A1751" i="5"/>
  <c r="P1751" i="5"/>
  <c r="Q1751" i="5"/>
  <c r="G1752" i="5"/>
  <c r="R1751" i="5"/>
  <c r="S1751" i="5"/>
  <c r="A2570" i="5"/>
  <c r="R2570" i="5"/>
  <c r="S2570" i="5"/>
  <c r="P2570" i="5"/>
  <c r="G2571" i="5"/>
  <c r="Q2570" i="5"/>
  <c r="A4369" i="5"/>
  <c r="R4369" i="5"/>
  <c r="S4369" i="5"/>
  <c r="P4369" i="5"/>
  <c r="G4370" i="5"/>
  <c r="Q4369" i="5"/>
  <c r="A4876" i="5"/>
  <c r="P4876" i="5"/>
  <c r="R4876" i="5"/>
  <c r="S4876" i="5"/>
  <c r="G4877" i="5"/>
  <c r="Q4876" i="5"/>
  <c r="A727" i="5"/>
  <c r="Q727" i="5"/>
  <c r="G728" i="5"/>
  <c r="R727" i="5"/>
  <c r="P727" i="5"/>
  <c r="S727" i="5"/>
  <c r="A3562" i="5"/>
  <c r="R3562" i="5"/>
  <c r="P3562" i="5"/>
  <c r="G3563" i="5"/>
  <c r="Q3562" i="5"/>
  <c r="S3562" i="5"/>
  <c r="A4245" i="5"/>
  <c r="R4245" i="5"/>
  <c r="P4245" i="5"/>
  <c r="S4245" i="5"/>
  <c r="G4246" i="5"/>
  <c r="Q4245" i="5"/>
  <c r="A4347" i="5"/>
  <c r="R4347" i="5"/>
  <c r="P4347" i="5"/>
  <c r="G4348" i="5"/>
  <c r="Q4347" i="5"/>
  <c r="S4347" i="5"/>
  <c r="A4920" i="5"/>
  <c r="R4920" i="5"/>
  <c r="P4920" i="5"/>
  <c r="Q4920" i="5"/>
  <c r="S4920" i="5"/>
  <c r="G4921" i="5"/>
  <c r="A839" i="5"/>
  <c r="R839" i="5"/>
  <c r="P839" i="5"/>
  <c r="G840" i="5"/>
  <c r="Q839" i="5"/>
  <c r="S839" i="5"/>
  <c r="A1911" i="5"/>
  <c r="R1911" i="5"/>
  <c r="Q1911" i="5"/>
  <c r="S1911" i="5"/>
  <c r="P1911" i="5"/>
  <c r="G1912" i="5"/>
  <c r="A2480" i="5"/>
  <c r="R2480" i="5"/>
  <c r="P2480" i="5"/>
  <c r="G2481" i="5"/>
  <c r="Q2480" i="5"/>
  <c r="S2480" i="5"/>
  <c r="A4313" i="5"/>
  <c r="R4313" i="5"/>
  <c r="P4313" i="5"/>
  <c r="G4314" i="5"/>
  <c r="Q4313" i="5"/>
  <c r="S4313" i="5"/>
  <c r="A311" i="5"/>
  <c r="R311" i="5"/>
  <c r="S311" i="5"/>
  <c r="Q311" i="5"/>
  <c r="G312" i="5"/>
  <c r="P311" i="5"/>
  <c r="A638" i="5"/>
  <c r="R638" i="5"/>
  <c r="Q638" i="5"/>
  <c r="S638" i="5"/>
  <c r="P638" i="5"/>
  <c r="G639" i="5"/>
  <c r="A816" i="5"/>
  <c r="Q816" i="5"/>
  <c r="G817" i="5"/>
  <c r="P816" i="5"/>
  <c r="R816" i="5"/>
  <c r="S816" i="5"/>
  <c r="A2324" i="5"/>
  <c r="R2324" i="5"/>
  <c r="S2324" i="5"/>
  <c r="P2324" i="5"/>
  <c r="Q2324" i="5"/>
  <c r="G2325" i="5"/>
  <c r="A3162" i="5"/>
  <c r="R3162" i="5"/>
  <c r="S3162" i="5"/>
  <c r="Q3162" i="5"/>
  <c r="G3163" i="5"/>
  <c r="P3162" i="5"/>
  <c r="A4259" i="5"/>
  <c r="R4259" i="5"/>
  <c r="Q4259" i="5"/>
  <c r="S4259" i="5"/>
  <c r="P4259" i="5"/>
  <c r="G4260" i="5"/>
  <c r="A1604" i="5"/>
  <c r="R1604" i="5"/>
  <c r="P1604" i="5"/>
  <c r="G1605" i="5"/>
  <c r="Q1604" i="5"/>
  <c r="S1604" i="5"/>
  <c r="A1901" i="5"/>
  <c r="R1901" i="5"/>
  <c r="P1901" i="5"/>
  <c r="G1902" i="5"/>
  <c r="Q1901" i="5"/>
  <c r="S1901" i="5"/>
  <c r="A2737" i="5"/>
  <c r="Q2737" i="5"/>
  <c r="G2738" i="5"/>
  <c r="P2737" i="5"/>
  <c r="R2737" i="5"/>
  <c r="S2737" i="5"/>
  <c r="A2860" i="5"/>
  <c r="R2860" i="5"/>
  <c r="Q2860" i="5"/>
  <c r="S2860" i="5"/>
  <c r="P2860" i="5"/>
  <c r="G2861" i="5"/>
  <c r="A3486" i="5"/>
  <c r="R3486" i="5"/>
  <c r="Q3486" i="5"/>
  <c r="S3486" i="5"/>
  <c r="P3486" i="5"/>
  <c r="G3487" i="5"/>
  <c r="A3606" i="5"/>
  <c r="R3606" i="5"/>
  <c r="P3606" i="5"/>
  <c r="G3607" i="5"/>
  <c r="Q3606" i="5"/>
  <c r="S3606" i="5"/>
  <c r="A4852" i="5"/>
  <c r="R4852" i="5"/>
  <c r="P4852" i="5"/>
  <c r="G4853" i="5"/>
  <c r="Q4852" i="5"/>
  <c r="S4852" i="5"/>
  <c r="A5010" i="5"/>
  <c r="R5010" i="5"/>
  <c r="P5010" i="5"/>
  <c r="G5011" i="5"/>
  <c r="S5010" i="5"/>
  <c r="Q5010" i="5"/>
  <c r="A1328" i="5"/>
  <c r="R1328" i="5"/>
  <c r="S1328" i="5"/>
  <c r="P1328" i="5"/>
  <c r="Q1328" i="5"/>
  <c r="G1329" i="5"/>
  <c r="A1511" i="5"/>
  <c r="Q1511" i="5"/>
  <c r="G1512" i="5"/>
  <c r="R1511" i="5"/>
  <c r="P1511" i="5"/>
  <c r="S1511" i="5"/>
  <c r="A2582" i="5"/>
  <c r="R2582" i="5"/>
  <c r="S2582" i="5"/>
  <c r="P2582" i="5"/>
  <c r="G2583" i="5"/>
  <c r="Q2582" i="5"/>
  <c r="A2794" i="5"/>
  <c r="R2794" i="5"/>
  <c r="S2794" i="5"/>
  <c r="P2794" i="5"/>
  <c r="G2795" i="5"/>
  <c r="Q2794" i="5"/>
  <c r="A3961" i="5"/>
  <c r="P3961" i="5"/>
  <c r="Q3961" i="5"/>
  <c r="G3962" i="5"/>
  <c r="R3961" i="5"/>
  <c r="S3961" i="5"/>
  <c r="A4361" i="5"/>
  <c r="R4361" i="5"/>
  <c r="S4361" i="5"/>
  <c r="P4361" i="5"/>
  <c r="G4362" i="5"/>
  <c r="Q4361" i="5"/>
  <c r="A4754" i="5"/>
  <c r="P4754" i="5"/>
  <c r="R4754" i="5"/>
  <c r="Q4754" i="5"/>
  <c r="S4754" i="5"/>
  <c r="G4755" i="5"/>
  <c r="A4618" i="5"/>
  <c r="P4618" i="5"/>
  <c r="R4618" i="5"/>
  <c r="S4618" i="5"/>
  <c r="G4619" i="5"/>
  <c r="Q4618" i="5"/>
  <c r="A4954" i="5"/>
  <c r="R4954" i="5"/>
  <c r="S4954" i="5"/>
  <c r="P4954" i="5"/>
  <c r="G4955" i="5"/>
  <c r="Q4954" i="5"/>
  <c r="A2124" i="5"/>
  <c r="R2124" i="5"/>
  <c r="S2124" i="5"/>
  <c r="P2124" i="5"/>
  <c r="Q2124" i="5"/>
  <c r="G2125" i="5"/>
  <c r="A2973" i="5"/>
  <c r="Q2973" i="5"/>
  <c r="G2974" i="5"/>
  <c r="R2973" i="5"/>
  <c r="S2973" i="5"/>
  <c r="P2973" i="5"/>
  <c r="A2939" i="5"/>
  <c r="S2939" i="5"/>
  <c r="P2939" i="5"/>
  <c r="Q2939" i="5"/>
  <c r="G2940" i="5"/>
  <c r="R2939" i="5"/>
  <c r="A3695" i="5"/>
  <c r="Q3695" i="5"/>
  <c r="G3696" i="5"/>
  <c r="R3695" i="5"/>
  <c r="S3695" i="5"/>
  <c r="P3695" i="5"/>
  <c r="A3661" i="5"/>
  <c r="S3661" i="5"/>
  <c r="P3661" i="5"/>
  <c r="Q3661" i="5"/>
  <c r="G3662" i="5"/>
  <c r="R3661" i="5"/>
  <c r="A3827" i="5"/>
  <c r="S3827" i="5"/>
  <c r="P3827" i="5"/>
  <c r="Q3827" i="5"/>
  <c r="G3828" i="5"/>
  <c r="R3827" i="5"/>
  <c r="A4199" i="5"/>
  <c r="R4199" i="5"/>
  <c r="P4199" i="5"/>
  <c r="S4199" i="5"/>
  <c r="G4200" i="5"/>
  <c r="Q4199" i="5"/>
  <c r="A414" i="5"/>
  <c r="R414" i="5"/>
  <c r="S414" i="5"/>
  <c r="Q414" i="5"/>
  <c r="G415" i="5"/>
  <c r="P414" i="5"/>
  <c r="A129" i="5"/>
  <c r="S129" i="5"/>
  <c r="P129" i="5"/>
  <c r="Q129" i="5"/>
  <c r="G130" i="5"/>
  <c r="R129" i="5"/>
  <c r="A737" i="5"/>
  <c r="S737" i="5"/>
  <c r="P737" i="5"/>
  <c r="R737" i="5"/>
  <c r="G738" i="5"/>
  <c r="Q737" i="5"/>
  <c r="A1283" i="5"/>
  <c r="Q1283" i="5"/>
  <c r="G1284" i="5"/>
  <c r="R1283" i="5"/>
  <c r="S1283" i="5"/>
  <c r="P1283" i="5"/>
  <c r="A1477" i="5"/>
  <c r="Q1477" i="5"/>
  <c r="G1478" i="5"/>
  <c r="R1477" i="5"/>
  <c r="P1477" i="5"/>
  <c r="S1477" i="5"/>
  <c r="A1695" i="5"/>
  <c r="Q1695" i="5"/>
  <c r="G1696" i="5"/>
  <c r="R1695" i="5"/>
  <c r="S1695" i="5"/>
  <c r="P1695" i="5"/>
  <c r="A501" i="5"/>
  <c r="S501" i="5"/>
  <c r="Q501" i="5"/>
  <c r="G502" i="5"/>
  <c r="R501" i="5"/>
  <c r="P501" i="5"/>
  <c r="A2259" i="5"/>
  <c r="S2259" i="5"/>
  <c r="P2259" i="5"/>
  <c r="G2260" i="5"/>
  <c r="Q2259" i="5"/>
  <c r="R2259" i="5"/>
  <c r="A2337" i="5"/>
  <c r="S2337" i="5"/>
  <c r="P2337" i="5"/>
  <c r="G2338" i="5"/>
  <c r="Q2337" i="5"/>
  <c r="R2337" i="5"/>
  <c r="A4674" i="5"/>
  <c r="R4674" i="5"/>
  <c r="P4674" i="5"/>
  <c r="Q4674" i="5"/>
  <c r="G4675" i="5"/>
  <c r="S4674" i="5"/>
  <c r="A1785" i="5"/>
  <c r="P1785" i="5"/>
  <c r="Q1785" i="5"/>
  <c r="G1786" i="5"/>
  <c r="R1785" i="5"/>
  <c r="S1785" i="5"/>
  <c r="A2436" i="5"/>
  <c r="R2436" i="5"/>
  <c r="S2436" i="5"/>
  <c r="P2436" i="5"/>
  <c r="G2437" i="5"/>
  <c r="Q2436" i="5"/>
  <c r="A2682" i="5"/>
  <c r="P2682" i="5"/>
  <c r="R2682" i="5"/>
  <c r="Q2682" i="5"/>
  <c r="S2682" i="5"/>
  <c r="G2683" i="5"/>
  <c r="A3518" i="5"/>
  <c r="R3518" i="5"/>
  <c r="S3518" i="5"/>
  <c r="P3518" i="5"/>
  <c r="G3519" i="5"/>
  <c r="Q3518" i="5"/>
  <c r="A4327" i="5"/>
  <c r="R4327" i="5"/>
  <c r="S4327" i="5"/>
  <c r="P4327" i="5"/>
  <c r="G4328" i="5"/>
  <c r="Q4327" i="5"/>
  <c r="A4742" i="5"/>
  <c r="P4742" i="5"/>
  <c r="R4742" i="5"/>
  <c r="S4742" i="5"/>
  <c r="G4743" i="5"/>
  <c r="Q4742" i="5"/>
  <c r="A2236" i="5"/>
  <c r="R2236" i="5"/>
  <c r="S2236" i="5"/>
  <c r="Q2236" i="5"/>
  <c r="G2237" i="5"/>
  <c r="P2236" i="5"/>
  <c r="A3150" i="5"/>
  <c r="R3150" i="5"/>
  <c r="S3150" i="5"/>
  <c r="Q3150" i="5"/>
  <c r="G3151" i="5"/>
  <c r="P3150" i="5"/>
  <c r="A3352" i="5"/>
  <c r="R3352" i="5"/>
  <c r="P3352" i="5"/>
  <c r="G3353" i="5"/>
  <c r="Q3352" i="5"/>
  <c r="S3352" i="5"/>
  <c r="A3617" i="5"/>
  <c r="Q3617" i="5"/>
  <c r="G3618" i="5"/>
  <c r="R3617" i="5"/>
  <c r="S3617" i="5"/>
  <c r="P3617" i="5"/>
  <c r="A4233" i="5"/>
  <c r="R4233" i="5"/>
  <c r="P4233" i="5"/>
  <c r="G4234" i="5"/>
  <c r="Q4233" i="5"/>
  <c r="S4233" i="5"/>
  <c r="A4177" i="5"/>
  <c r="R4177" i="5"/>
  <c r="P4177" i="5"/>
  <c r="G4178" i="5"/>
  <c r="Q4177" i="5"/>
  <c r="S4177" i="5"/>
  <c r="A4628" i="5"/>
  <c r="R4628" i="5"/>
  <c r="P4628" i="5"/>
  <c r="Q4628" i="5"/>
  <c r="G4629" i="5"/>
  <c r="S4628" i="5"/>
  <c r="A490" i="5"/>
  <c r="R490" i="5"/>
  <c r="P490" i="5"/>
  <c r="Q490" i="5"/>
  <c r="G491" i="5"/>
  <c r="S490" i="5"/>
  <c r="A606" i="5"/>
  <c r="R606" i="5"/>
  <c r="P606" i="5"/>
  <c r="G607" i="5"/>
  <c r="Q606" i="5"/>
  <c r="S606" i="5"/>
  <c r="A1238" i="5"/>
  <c r="R1238" i="5"/>
  <c r="S1238" i="5"/>
  <c r="P1238" i="5"/>
  <c r="Q1238" i="5"/>
  <c r="G1239" i="5"/>
  <c r="A2838" i="5"/>
  <c r="P2838" i="5"/>
  <c r="S2838" i="5"/>
  <c r="Q2838" i="5"/>
  <c r="G2839" i="5"/>
  <c r="R2838" i="5"/>
  <c r="A3406" i="5"/>
  <c r="P3406" i="5"/>
  <c r="Q3406" i="5"/>
  <c r="G3407" i="5"/>
  <c r="R3406" i="5"/>
  <c r="S3406" i="5"/>
  <c r="A3895" i="5"/>
  <c r="R3895" i="5"/>
  <c r="S3895" i="5"/>
  <c r="P3895" i="5"/>
  <c r="Q3895" i="5"/>
  <c r="G3896" i="5"/>
  <c r="A4504" i="5"/>
  <c r="P4504" i="5"/>
  <c r="Q4504" i="5"/>
  <c r="G4505" i="5"/>
  <c r="R4504" i="5"/>
  <c r="S4504" i="5"/>
  <c r="A424" i="5"/>
  <c r="P424" i="5"/>
  <c r="Q424" i="5"/>
  <c r="G425" i="5"/>
  <c r="S424" i="5"/>
  <c r="R424" i="5"/>
  <c r="A1807" i="5"/>
  <c r="P1807" i="5"/>
  <c r="R1807" i="5"/>
  <c r="G1808" i="5"/>
  <c r="Q1807" i="5"/>
  <c r="S1807" i="5"/>
  <c r="A1260" i="5"/>
  <c r="R1260" i="5"/>
  <c r="S1260" i="5"/>
  <c r="P1260" i="5"/>
  <c r="Q1260" i="5"/>
  <c r="G1261" i="5"/>
  <c r="A1456" i="5"/>
  <c r="R1456" i="5"/>
  <c r="S1456" i="5"/>
  <c r="G1457" i="5"/>
  <c r="P1456" i="5"/>
  <c r="Q1456" i="5"/>
  <c r="A3074" i="5"/>
  <c r="R3074" i="5"/>
  <c r="S3074" i="5"/>
  <c r="P3074" i="5"/>
  <c r="Q3074" i="5"/>
  <c r="G3075" i="5"/>
  <c r="A2716" i="5"/>
  <c r="P2716" i="5"/>
  <c r="R2716" i="5"/>
  <c r="G2717" i="5"/>
  <c r="Q2716" i="5"/>
  <c r="S2716" i="5"/>
  <c r="A3528" i="5"/>
  <c r="P3528" i="5"/>
  <c r="S3528" i="5"/>
  <c r="Q3528" i="5"/>
  <c r="G3529" i="5"/>
  <c r="R3528" i="5"/>
  <c r="A4550" i="5"/>
  <c r="R4550" i="5"/>
  <c r="S4550" i="5"/>
  <c r="P4550" i="5"/>
  <c r="Q4550" i="5"/>
  <c r="G4551" i="5"/>
  <c r="A4085" i="5"/>
  <c r="P4085" i="5"/>
  <c r="R4085" i="5"/>
  <c r="Q4085" i="5"/>
  <c r="S4085" i="5"/>
  <c r="G4086" i="5"/>
  <c r="D7" i="16"/>
  <c r="I8" i="5"/>
  <c r="O9" i="5"/>
  <c r="A4551" i="5" l="1"/>
  <c r="Q4551" i="5"/>
  <c r="G4552" i="5"/>
  <c r="R4551" i="5"/>
  <c r="S4551" i="5"/>
  <c r="P4551" i="5"/>
  <c r="A425" i="5"/>
  <c r="S425" i="5"/>
  <c r="P425" i="5"/>
  <c r="G426" i="5"/>
  <c r="Q425" i="5"/>
  <c r="R425" i="5"/>
  <c r="A1239" i="5"/>
  <c r="Q1239" i="5"/>
  <c r="G1240" i="5"/>
  <c r="R1239" i="5"/>
  <c r="S1239" i="5"/>
  <c r="P1239" i="5"/>
  <c r="A607" i="5"/>
  <c r="Q607" i="5"/>
  <c r="G608" i="5"/>
  <c r="P607" i="5"/>
  <c r="R607" i="5"/>
  <c r="S607" i="5"/>
  <c r="A4234" i="5"/>
  <c r="Q4234" i="5"/>
  <c r="G4235" i="5"/>
  <c r="S4234" i="5"/>
  <c r="P4234" i="5"/>
  <c r="R4234" i="5"/>
  <c r="A3353" i="5"/>
  <c r="Q3353" i="5"/>
  <c r="G3354" i="5"/>
  <c r="P3353" i="5"/>
  <c r="R3353" i="5"/>
  <c r="S3353" i="5"/>
  <c r="A1786" i="5"/>
  <c r="S1786" i="5"/>
  <c r="P1786" i="5"/>
  <c r="Q1786" i="5"/>
  <c r="G1787" i="5"/>
  <c r="R1786" i="5"/>
  <c r="A2338" i="5"/>
  <c r="R2338" i="5"/>
  <c r="S2338" i="5"/>
  <c r="G2339" i="5"/>
  <c r="P2338" i="5"/>
  <c r="Q2338" i="5"/>
  <c r="A502" i="5"/>
  <c r="R502" i="5"/>
  <c r="P502" i="5"/>
  <c r="Q502" i="5"/>
  <c r="G503" i="5"/>
  <c r="S502" i="5"/>
  <c r="A2125" i="5"/>
  <c r="Q2125" i="5"/>
  <c r="G2126" i="5"/>
  <c r="R2125" i="5"/>
  <c r="S2125" i="5"/>
  <c r="P2125" i="5"/>
  <c r="A3962" i="5"/>
  <c r="S3962" i="5"/>
  <c r="P3962" i="5"/>
  <c r="Q3962" i="5"/>
  <c r="G3963" i="5"/>
  <c r="R3962" i="5"/>
  <c r="A4853" i="5"/>
  <c r="Q4853" i="5"/>
  <c r="G4854" i="5"/>
  <c r="S4853" i="5"/>
  <c r="P4853" i="5"/>
  <c r="R4853" i="5"/>
  <c r="A2861" i="5"/>
  <c r="Q2861" i="5"/>
  <c r="G2862" i="5"/>
  <c r="R2861" i="5"/>
  <c r="S2861" i="5"/>
  <c r="P2861" i="5"/>
  <c r="A1605" i="5"/>
  <c r="Q1605" i="5"/>
  <c r="G1606" i="5"/>
  <c r="P1605" i="5"/>
  <c r="R1605" i="5"/>
  <c r="S1605" i="5"/>
  <c r="A4260" i="5"/>
  <c r="Q4260" i="5"/>
  <c r="G4261" i="5"/>
  <c r="R4260" i="5"/>
  <c r="S4260" i="5"/>
  <c r="P4260" i="5"/>
  <c r="A2325" i="5"/>
  <c r="Q2325" i="5"/>
  <c r="G2326" i="5"/>
  <c r="R2325" i="5"/>
  <c r="S2325" i="5"/>
  <c r="P2325" i="5"/>
  <c r="A639" i="5"/>
  <c r="Q639" i="5"/>
  <c r="G640" i="5"/>
  <c r="R639" i="5"/>
  <c r="S639" i="5"/>
  <c r="P639" i="5"/>
  <c r="A2481" i="5"/>
  <c r="Q2481" i="5"/>
  <c r="G2482" i="5"/>
  <c r="P2481" i="5"/>
  <c r="R2481" i="5"/>
  <c r="S2481" i="5"/>
  <c r="A1912" i="5"/>
  <c r="Q1912" i="5"/>
  <c r="G1913" i="5"/>
  <c r="R1912" i="5"/>
  <c r="S1912" i="5"/>
  <c r="P1912" i="5"/>
  <c r="A840" i="5"/>
  <c r="Q840" i="5"/>
  <c r="G841" i="5"/>
  <c r="P840" i="5"/>
  <c r="R840" i="5"/>
  <c r="S840" i="5"/>
  <c r="A4921" i="5"/>
  <c r="Q4921" i="5"/>
  <c r="G4922" i="5"/>
  <c r="S4921" i="5"/>
  <c r="R4921" i="5"/>
  <c r="P4921" i="5"/>
  <c r="A4348" i="5"/>
  <c r="Q4348" i="5"/>
  <c r="G4349" i="5"/>
  <c r="P4348" i="5"/>
  <c r="R4348" i="5"/>
  <c r="S4348" i="5"/>
  <c r="A3563" i="5"/>
  <c r="Q3563" i="5"/>
  <c r="G3564" i="5"/>
  <c r="P3563" i="5"/>
  <c r="R3563" i="5"/>
  <c r="S3563" i="5"/>
  <c r="A335" i="5"/>
  <c r="R335" i="5"/>
  <c r="Q335" i="5"/>
  <c r="G336" i="5"/>
  <c r="S335" i="5"/>
  <c r="P335" i="5"/>
  <c r="A1878" i="5"/>
  <c r="Q1878" i="5"/>
  <c r="G1879" i="5"/>
  <c r="R1878" i="5"/>
  <c r="S1878" i="5"/>
  <c r="P1878" i="5"/>
  <c r="A4132" i="5"/>
  <c r="S4132" i="5"/>
  <c r="Q4132" i="5"/>
  <c r="G4133" i="5"/>
  <c r="P4132" i="5"/>
  <c r="R4132" i="5"/>
  <c r="A3041" i="5"/>
  <c r="Q3041" i="5"/>
  <c r="G3042" i="5"/>
  <c r="R3041" i="5"/>
  <c r="S3041" i="5"/>
  <c r="P3041" i="5"/>
  <c r="A233" i="5"/>
  <c r="Q233" i="5"/>
  <c r="G234" i="5"/>
  <c r="R233" i="5"/>
  <c r="P233" i="5"/>
  <c r="S233" i="5"/>
  <c r="A1569" i="5"/>
  <c r="S1569" i="5"/>
  <c r="P1569" i="5"/>
  <c r="G1570" i="5"/>
  <c r="Q1569" i="5"/>
  <c r="R1569" i="5"/>
  <c r="A4483" i="5"/>
  <c r="S4483" i="5"/>
  <c r="P4483" i="5"/>
  <c r="Q4483" i="5"/>
  <c r="G4484" i="5"/>
  <c r="R4483" i="5"/>
  <c r="A4074" i="5"/>
  <c r="Q4074" i="5"/>
  <c r="G4075" i="5"/>
  <c r="S4074" i="5"/>
  <c r="P4074" i="5"/>
  <c r="R4074" i="5"/>
  <c r="A999" i="5"/>
  <c r="Q999" i="5"/>
  <c r="G1000" i="5"/>
  <c r="P999" i="5"/>
  <c r="R999" i="5"/>
  <c r="S999" i="5"/>
  <c r="A1043" i="5"/>
  <c r="Q1043" i="5"/>
  <c r="G1044" i="5"/>
  <c r="R1043" i="5"/>
  <c r="S1043" i="5"/>
  <c r="P1043" i="5"/>
  <c r="A796" i="5"/>
  <c r="Q796" i="5"/>
  <c r="G797" i="5"/>
  <c r="S796" i="5"/>
  <c r="P796" i="5"/>
  <c r="R796" i="5"/>
  <c r="A2505" i="5"/>
  <c r="Q2505" i="5"/>
  <c r="G2506" i="5"/>
  <c r="R2505" i="5"/>
  <c r="S2505" i="5"/>
  <c r="P2505" i="5"/>
  <c r="A941" i="5"/>
  <c r="Q941" i="5"/>
  <c r="G942" i="5"/>
  <c r="R941" i="5"/>
  <c r="S941" i="5"/>
  <c r="P941" i="5"/>
  <c r="A4437" i="5"/>
  <c r="S4437" i="5"/>
  <c r="P4437" i="5"/>
  <c r="Q4437" i="5"/>
  <c r="G4438" i="5"/>
  <c r="R4437" i="5"/>
  <c r="A4144" i="5"/>
  <c r="Q4144" i="5"/>
  <c r="G4145" i="5"/>
  <c r="S4144" i="5"/>
  <c r="R4144" i="5"/>
  <c r="P4144" i="5"/>
  <c r="A4280" i="5"/>
  <c r="S4280" i="5"/>
  <c r="P4280" i="5"/>
  <c r="G4281" i="5"/>
  <c r="Q4280" i="5"/>
  <c r="R4280" i="5"/>
  <c r="A1101" i="5"/>
  <c r="R1101" i="5"/>
  <c r="P1101" i="5"/>
  <c r="Q1101" i="5"/>
  <c r="G1102" i="5"/>
  <c r="S1101" i="5"/>
  <c r="A1307" i="5"/>
  <c r="Q1307" i="5"/>
  <c r="G1308" i="5"/>
  <c r="R1307" i="5"/>
  <c r="S1307" i="5"/>
  <c r="P1307" i="5"/>
  <c r="A1924" i="5"/>
  <c r="Q1924" i="5"/>
  <c r="G1925" i="5"/>
  <c r="P1924" i="5"/>
  <c r="R1924" i="5"/>
  <c r="S1924" i="5"/>
  <c r="A2783" i="5"/>
  <c r="Q2783" i="5"/>
  <c r="G2784" i="5"/>
  <c r="P2783" i="5"/>
  <c r="R2783" i="5"/>
  <c r="S2783" i="5"/>
  <c r="A4449" i="5"/>
  <c r="S4449" i="5"/>
  <c r="P4449" i="5"/>
  <c r="Q4449" i="5"/>
  <c r="G4450" i="5"/>
  <c r="R4449" i="5"/>
  <c r="A4461" i="5"/>
  <c r="Q4461" i="5"/>
  <c r="G4462" i="5"/>
  <c r="R4461" i="5"/>
  <c r="S4461" i="5"/>
  <c r="P4461" i="5"/>
  <c r="A3906" i="5"/>
  <c r="S3906" i="5"/>
  <c r="P3906" i="5"/>
  <c r="Q3906" i="5"/>
  <c r="G3907" i="5"/>
  <c r="R3906" i="5"/>
  <c r="A2985" i="5"/>
  <c r="Q2985" i="5"/>
  <c r="G2986" i="5"/>
  <c r="R2985" i="5"/>
  <c r="S2985" i="5"/>
  <c r="P2985" i="5"/>
  <c r="A865" i="5"/>
  <c r="Q865" i="5"/>
  <c r="G866" i="5"/>
  <c r="R865" i="5"/>
  <c r="S865" i="5"/>
  <c r="P865" i="5"/>
  <c r="A593" i="5"/>
  <c r="S593" i="5"/>
  <c r="P593" i="5"/>
  <c r="G594" i="5"/>
  <c r="Q593" i="5"/>
  <c r="R593" i="5"/>
  <c r="A197" i="5"/>
  <c r="Q197" i="5"/>
  <c r="G198" i="5"/>
  <c r="R197" i="5"/>
  <c r="S197" i="5"/>
  <c r="P197" i="5"/>
  <c r="A3918" i="5"/>
  <c r="S3918" i="5"/>
  <c r="P3918" i="5"/>
  <c r="Q3918" i="5"/>
  <c r="G3919" i="5"/>
  <c r="R3918" i="5"/>
  <c r="A2997" i="5"/>
  <c r="Q2997" i="5"/>
  <c r="G2998" i="5"/>
  <c r="R2997" i="5"/>
  <c r="S2997" i="5"/>
  <c r="P2997" i="5"/>
  <c r="A4821" i="5"/>
  <c r="Q4821" i="5"/>
  <c r="G4822" i="5"/>
  <c r="S4821" i="5"/>
  <c r="P4821" i="5"/>
  <c r="R4821" i="5"/>
  <c r="A4799" i="5"/>
  <c r="S4799" i="5"/>
  <c r="Q4799" i="5"/>
  <c r="G4800" i="5"/>
  <c r="R4799" i="5"/>
  <c r="P4799" i="5"/>
  <c r="A1055" i="5"/>
  <c r="R1055" i="5"/>
  <c r="P1055" i="5"/>
  <c r="Q1055" i="5"/>
  <c r="G1056" i="5"/>
  <c r="S1055" i="5"/>
  <c r="A4687" i="5"/>
  <c r="S4687" i="5"/>
  <c r="Q4687" i="5"/>
  <c r="G4688" i="5"/>
  <c r="R4687" i="5"/>
  <c r="P4687" i="5"/>
  <c r="A1981" i="5"/>
  <c r="Q1981" i="5"/>
  <c r="G1982" i="5"/>
  <c r="R1981" i="5"/>
  <c r="S1981" i="5"/>
  <c r="P1981" i="5"/>
  <c r="A3421" i="5"/>
  <c r="Q3421" i="5"/>
  <c r="G3422" i="5"/>
  <c r="P3421" i="5"/>
  <c r="R3421" i="5"/>
  <c r="S3421" i="5"/>
  <c r="A3253" i="5"/>
  <c r="S3253" i="5"/>
  <c r="R3253" i="5"/>
  <c r="P3253" i="5"/>
  <c r="Q3253" i="5"/>
  <c r="G3254" i="5"/>
  <c r="A2705" i="5"/>
  <c r="S2705" i="5"/>
  <c r="Q2705" i="5"/>
  <c r="G2706" i="5"/>
  <c r="P2705" i="5"/>
  <c r="R2705" i="5"/>
  <c r="A1158" i="5"/>
  <c r="S1158" i="5"/>
  <c r="P1158" i="5"/>
  <c r="Q1158" i="5"/>
  <c r="R1158" i="5"/>
  <c r="G1159" i="5"/>
  <c r="A1365" i="5"/>
  <c r="Q1365" i="5"/>
  <c r="G1366" i="5"/>
  <c r="R1365" i="5"/>
  <c r="S1365" i="5"/>
  <c r="P1365" i="5"/>
  <c r="A221" i="5"/>
  <c r="Q221" i="5"/>
  <c r="G222" i="5"/>
  <c r="R221" i="5"/>
  <c r="S221" i="5"/>
  <c r="P221" i="5"/>
  <c r="A16" i="5"/>
  <c r="S16" i="5"/>
  <c r="P16" i="5"/>
  <c r="Q16" i="5"/>
  <c r="G17" i="5"/>
  <c r="R16" i="5"/>
  <c r="A26" i="5"/>
  <c r="Q26" i="5"/>
  <c r="G27" i="5"/>
  <c r="R26" i="5"/>
  <c r="S26" i="5"/>
  <c r="P26" i="5"/>
  <c r="A615" i="5"/>
  <c r="Q615" i="5"/>
  <c r="G616" i="5"/>
  <c r="P615" i="5"/>
  <c r="R615" i="5"/>
  <c r="S615" i="5"/>
  <c r="A3263" i="5"/>
  <c r="Q3263" i="5"/>
  <c r="G3264" i="5"/>
  <c r="P3263" i="5"/>
  <c r="S3263" i="5"/>
  <c r="R3263" i="5"/>
  <c r="A3453" i="5"/>
  <c r="Q3453" i="5"/>
  <c r="G3454" i="5"/>
  <c r="R3453" i="5"/>
  <c r="S3453" i="5"/>
  <c r="P3453" i="5"/>
  <c r="A2461" i="5"/>
  <c r="Q2461" i="5"/>
  <c r="G2462" i="5"/>
  <c r="P2461" i="5"/>
  <c r="R2461" i="5"/>
  <c r="S2461" i="5"/>
  <c r="A1491" i="5"/>
  <c r="Q1491" i="5"/>
  <c r="G1492" i="5"/>
  <c r="R1491" i="5"/>
  <c r="S1491" i="5"/>
  <c r="P1491" i="5"/>
  <c r="A1501" i="5"/>
  <c r="S1501" i="5"/>
  <c r="P1501" i="5"/>
  <c r="G1502" i="5"/>
  <c r="Q1501" i="5"/>
  <c r="R1501" i="5"/>
  <c r="A965" i="5"/>
  <c r="Q965" i="5"/>
  <c r="G966" i="5"/>
  <c r="P965" i="5"/>
  <c r="R965" i="5"/>
  <c r="S965" i="5"/>
  <c r="A953" i="5"/>
  <c r="Q953" i="5"/>
  <c r="G954" i="5"/>
  <c r="R953" i="5"/>
  <c r="S953" i="5"/>
  <c r="P953" i="5"/>
  <c r="A4843" i="5"/>
  <c r="S4843" i="5"/>
  <c r="Q4843" i="5"/>
  <c r="G4844" i="5"/>
  <c r="R4843" i="5"/>
  <c r="P4843" i="5"/>
  <c r="A2449" i="5"/>
  <c r="Q2449" i="5"/>
  <c r="G2450" i="5"/>
  <c r="P2449" i="5"/>
  <c r="R2449" i="5"/>
  <c r="S2449" i="5"/>
  <c r="A281" i="5"/>
  <c r="Q281" i="5"/>
  <c r="G282" i="5"/>
  <c r="R281" i="5"/>
  <c r="S281" i="5"/>
  <c r="P281" i="5"/>
  <c r="A627" i="5"/>
  <c r="Q627" i="5"/>
  <c r="G628" i="5"/>
  <c r="R627" i="5"/>
  <c r="S627" i="5"/>
  <c r="P627" i="5"/>
  <c r="A3996" i="5"/>
  <c r="Q3996" i="5"/>
  <c r="G3997" i="5"/>
  <c r="S3996" i="5"/>
  <c r="P3996" i="5"/>
  <c r="R3996" i="5"/>
  <c r="A4268" i="5"/>
  <c r="Q4268" i="5"/>
  <c r="G4269" i="5"/>
  <c r="R4268" i="5"/>
  <c r="S4268" i="5"/>
  <c r="P4268" i="5"/>
  <c r="A2517" i="5"/>
  <c r="Q2517" i="5"/>
  <c r="G2518" i="5"/>
  <c r="P2517" i="5"/>
  <c r="R2517" i="5"/>
  <c r="S2517" i="5"/>
  <c r="A4865" i="5"/>
  <c r="Q4865" i="5"/>
  <c r="G4866" i="5"/>
  <c r="S4865" i="5"/>
  <c r="P4865" i="5"/>
  <c r="R4865" i="5"/>
  <c r="A4110" i="5"/>
  <c r="Q4110" i="5"/>
  <c r="G4111" i="5"/>
  <c r="S4110" i="5"/>
  <c r="P4110" i="5"/>
  <c r="R4110" i="5"/>
  <c r="A3543" i="5"/>
  <c r="Q3543" i="5"/>
  <c r="G3544" i="5"/>
  <c r="R3543" i="5"/>
  <c r="S3543" i="5"/>
  <c r="P3543" i="5"/>
  <c r="A3231" i="5"/>
  <c r="Q3231" i="5"/>
  <c r="G3232" i="5"/>
  <c r="P3231" i="5"/>
  <c r="R3231" i="5"/>
  <c r="S3231" i="5"/>
  <c r="A2751" i="5"/>
  <c r="Q2751" i="5"/>
  <c r="G2752" i="5"/>
  <c r="R2751" i="5"/>
  <c r="S2751" i="5"/>
  <c r="P2751" i="5"/>
  <c r="A2493" i="5"/>
  <c r="Q2493" i="5"/>
  <c r="G2494" i="5"/>
  <c r="R2493" i="5"/>
  <c r="S2493" i="5"/>
  <c r="P2493" i="5"/>
  <c r="A2281" i="5"/>
  <c r="Q2281" i="5"/>
  <c r="G2282" i="5"/>
  <c r="R2281" i="5"/>
  <c r="S2281" i="5"/>
  <c r="P2281" i="5"/>
  <c r="Q2047" i="5"/>
  <c r="G2048" i="5"/>
  <c r="R2047" i="5"/>
  <c r="S2047" i="5"/>
  <c r="P2047" i="5"/>
  <c r="A3385" i="5"/>
  <c r="Q3385" i="5"/>
  <c r="G3386" i="5"/>
  <c r="S3385" i="5"/>
  <c r="P3385" i="5"/>
  <c r="R3385" i="5"/>
  <c r="A1376" i="5"/>
  <c r="R1376" i="5"/>
  <c r="S1376" i="5"/>
  <c r="Q1376" i="5"/>
  <c r="G1377" i="5"/>
  <c r="P1376" i="5"/>
  <c r="A1250" i="5"/>
  <c r="P1250" i="5"/>
  <c r="Q1250" i="5"/>
  <c r="G1251" i="5"/>
  <c r="R1250" i="5"/>
  <c r="S1250" i="5"/>
  <c r="A176" i="5"/>
  <c r="R176" i="5"/>
  <c r="S176" i="5"/>
  <c r="P176" i="5"/>
  <c r="Q176" i="5"/>
  <c r="G177" i="5"/>
  <c r="A1968" i="5"/>
  <c r="P1968" i="5"/>
  <c r="Q1968" i="5"/>
  <c r="G1969" i="5"/>
  <c r="R1968" i="5"/>
  <c r="S1968" i="5"/>
  <c r="A706" i="5"/>
  <c r="R706" i="5"/>
  <c r="S706" i="5"/>
  <c r="P706" i="5"/>
  <c r="Q706" i="5"/>
  <c r="G707" i="5"/>
  <c r="A3784" i="5"/>
  <c r="R3784" i="5"/>
  <c r="S3784" i="5"/>
  <c r="P3784" i="5"/>
  <c r="Q3784" i="5"/>
  <c r="G3785" i="5"/>
  <c r="A3840" i="5"/>
  <c r="R3840" i="5"/>
  <c r="S3840" i="5"/>
  <c r="P3840" i="5"/>
  <c r="Q3840" i="5"/>
  <c r="G3841" i="5"/>
  <c r="A3774" i="5"/>
  <c r="P3774" i="5"/>
  <c r="Q3774" i="5"/>
  <c r="G3775" i="5"/>
  <c r="R3774" i="5"/>
  <c r="S3774" i="5"/>
  <c r="A1958" i="5"/>
  <c r="R1958" i="5"/>
  <c r="S1958" i="5"/>
  <c r="P1958" i="5"/>
  <c r="Q1958" i="5"/>
  <c r="G1959" i="5"/>
  <c r="A1411" i="5"/>
  <c r="Q1411" i="5"/>
  <c r="G1412" i="5"/>
  <c r="R1411" i="5"/>
  <c r="P1411" i="5"/>
  <c r="S1411" i="5"/>
  <c r="A380" i="5"/>
  <c r="P380" i="5"/>
  <c r="Q380" i="5"/>
  <c r="G381" i="5"/>
  <c r="R380" i="5"/>
  <c r="S380" i="5"/>
  <c r="A4976" i="5"/>
  <c r="P4976" i="5"/>
  <c r="R4976" i="5"/>
  <c r="Q4976" i="5"/>
  <c r="G4977" i="5"/>
  <c r="S4976" i="5"/>
  <c r="A1830" i="5"/>
  <c r="Q1830" i="5"/>
  <c r="G1831" i="5"/>
  <c r="S1830" i="5"/>
  <c r="P1830" i="5"/>
  <c r="R1830" i="5"/>
  <c r="A2906" i="5"/>
  <c r="P2906" i="5"/>
  <c r="Q2906" i="5"/>
  <c r="G2907" i="5"/>
  <c r="R2906" i="5"/>
  <c r="S2906" i="5"/>
  <c r="A4336" i="5"/>
  <c r="Q4336" i="5"/>
  <c r="G4337" i="5"/>
  <c r="S4336" i="5"/>
  <c r="P4336" i="5"/>
  <c r="R4336" i="5"/>
  <c r="A716" i="5"/>
  <c r="P716" i="5"/>
  <c r="Q716" i="5"/>
  <c r="G717" i="5"/>
  <c r="S716" i="5"/>
  <c r="R716" i="5"/>
  <c r="A975" i="5"/>
  <c r="Q975" i="5"/>
  <c r="G976" i="5"/>
  <c r="S975" i="5"/>
  <c r="P975" i="5"/>
  <c r="R975" i="5"/>
  <c r="A403" i="5"/>
  <c r="P403" i="5"/>
  <c r="Q403" i="5"/>
  <c r="G404" i="5"/>
  <c r="R403" i="5"/>
  <c r="S403" i="5"/>
  <c r="A108" i="5"/>
  <c r="Q108" i="5"/>
  <c r="G109" i="5"/>
  <c r="S108" i="5"/>
  <c r="P108" i="5"/>
  <c r="R108" i="5"/>
  <c r="A4302" i="5"/>
  <c r="Q4302" i="5"/>
  <c r="G4303" i="5"/>
  <c r="S4302" i="5"/>
  <c r="P4302" i="5"/>
  <c r="R4302" i="5"/>
  <c r="R2070" i="5"/>
  <c r="S2070" i="5"/>
  <c r="P2070" i="5"/>
  <c r="Q2070" i="5"/>
  <c r="G2071" i="5"/>
  <c r="A4383" i="5"/>
  <c r="S4383" i="5"/>
  <c r="P4383" i="5"/>
  <c r="Q4383" i="5"/>
  <c r="G4384" i="5"/>
  <c r="R4383" i="5"/>
  <c r="A4393" i="5"/>
  <c r="Q4393" i="5"/>
  <c r="G4394" i="5"/>
  <c r="R4393" i="5"/>
  <c r="S4393" i="5"/>
  <c r="P4393" i="5"/>
  <c r="A3107" i="5"/>
  <c r="Q3107" i="5"/>
  <c r="G3108" i="5"/>
  <c r="R3107" i="5"/>
  <c r="S3107" i="5"/>
  <c r="P3107" i="5"/>
  <c r="A2137" i="5"/>
  <c r="Q2137" i="5"/>
  <c r="G2138" i="5"/>
  <c r="R2137" i="5"/>
  <c r="S2137" i="5"/>
  <c r="P2137" i="5"/>
  <c r="A4154" i="5"/>
  <c r="S4154" i="5"/>
  <c r="Q4154" i="5"/>
  <c r="G4155" i="5"/>
  <c r="P4154" i="5"/>
  <c r="R4154" i="5"/>
  <c r="A2081" i="5"/>
  <c r="Q2081" i="5"/>
  <c r="G2082" i="5"/>
  <c r="R2081" i="5"/>
  <c r="S2081" i="5"/>
  <c r="P2081" i="5"/>
  <c r="A561" i="5"/>
  <c r="Q561" i="5"/>
  <c r="G562" i="5"/>
  <c r="R561" i="5"/>
  <c r="S561" i="5"/>
  <c r="P561" i="5"/>
  <c r="A4427" i="5"/>
  <c r="Q4427" i="5"/>
  <c r="G4428" i="5"/>
  <c r="R4427" i="5"/>
  <c r="S4427" i="5"/>
  <c r="P4427" i="5"/>
  <c r="A4471" i="5"/>
  <c r="S4471" i="5"/>
  <c r="P4471" i="5"/>
  <c r="Q4471" i="5"/>
  <c r="G4472" i="5"/>
  <c r="R4471" i="5"/>
  <c r="A4563" i="5"/>
  <c r="Q4563" i="5"/>
  <c r="G4564" i="5"/>
  <c r="R4563" i="5"/>
  <c r="S4563" i="5"/>
  <c r="P4563" i="5"/>
  <c r="A537" i="5"/>
  <c r="Q537" i="5"/>
  <c r="G538" i="5"/>
  <c r="P537" i="5"/>
  <c r="R537" i="5"/>
  <c r="S537" i="5"/>
  <c r="A244" i="5"/>
  <c r="R244" i="5"/>
  <c r="S244" i="5"/>
  <c r="Q244" i="5"/>
  <c r="G245" i="5"/>
  <c r="P244" i="5"/>
  <c r="A4987" i="5"/>
  <c r="Q4987" i="5"/>
  <c r="G4988" i="5"/>
  <c r="R4987" i="5"/>
  <c r="S4987" i="5"/>
  <c r="P4987" i="5"/>
  <c r="A2415" i="5"/>
  <c r="S2415" i="5"/>
  <c r="P2415" i="5"/>
  <c r="G2416" i="5"/>
  <c r="Q2415" i="5"/>
  <c r="R2415" i="5"/>
  <c r="A3551" i="5"/>
  <c r="Q3551" i="5"/>
  <c r="G3552" i="5"/>
  <c r="R3551" i="5"/>
  <c r="S3551" i="5"/>
  <c r="P3551" i="5"/>
  <c r="A491" i="5"/>
  <c r="Q491" i="5"/>
  <c r="G492" i="5"/>
  <c r="S491" i="5"/>
  <c r="P491" i="5"/>
  <c r="R491" i="5"/>
  <c r="A3151" i="5"/>
  <c r="Q3151" i="5"/>
  <c r="G3152" i="5"/>
  <c r="R3151" i="5"/>
  <c r="P3151" i="5"/>
  <c r="S3151" i="5"/>
  <c r="A4743" i="5"/>
  <c r="S4743" i="5"/>
  <c r="Q4743" i="5"/>
  <c r="G4744" i="5"/>
  <c r="P4743" i="5"/>
  <c r="R4743" i="5"/>
  <c r="A3519" i="5"/>
  <c r="Q3519" i="5"/>
  <c r="G3520" i="5"/>
  <c r="S3519" i="5"/>
  <c r="P3519" i="5"/>
  <c r="R3519" i="5"/>
  <c r="A2437" i="5"/>
  <c r="Q2437" i="5"/>
  <c r="G2438" i="5"/>
  <c r="S2437" i="5"/>
  <c r="P2437" i="5"/>
  <c r="R2437" i="5"/>
  <c r="A4675" i="5"/>
  <c r="Q4675" i="5"/>
  <c r="G4676" i="5"/>
  <c r="S4675" i="5"/>
  <c r="P4675" i="5"/>
  <c r="R4675" i="5"/>
  <c r="A1478" i="5"/>
  <c r="P1478" i="5"/>
  <c r="Q1478" i="5"/>
  <c r="G1479" i="5"/>
  <c r="R1478" i="5"/>
  <c r="S1478" i="5"/>
  <c r="A130" i="5"/>
  <c r="R130" i="5"/>
  <c r="S130" i="5"/>
  <c r="P130" i="5"/>
  <c r="Q130" i="5"/>
  <c r="G131" i="5"/>
  <c r="A4200" i="5"/>
  <c r="Q4200" i="5"/>
  <c r="G4201" i="5"/>
  <c r="S4200" i="5"/>
  <c r="P4200" i="5"/>
  <c r="R4200" i="5"/>
  <c r="A3662" i="5"/>
  <c r="R3662" i="5"/>
  <c r="S3662" i="5"/>
  <c r="P3662" i="5"/>
  <c r="Q3662" i="5"/>
  <c r="G3663" i="5"/>
  <c r="A3696" i="5"/>
  <c r="P3696" i="5"/>
  <c r="Q3696" i="5"/>
  <c r="G3697" i="5"/>
  <c r="R3696" i="5"/>
  <c r="S3696" i="5"/>
  <c r="A2940" i="5"/>
  <c r="R2940" i="5"/>
  <c r="S2940" i="5"/>
  <c r="P2940" i="5"/>
  <c r="Q2940" i="5"/>
  <c r="G2941" i="5"/>
  <c r="A2974" i="5"/>
  <c r="P2974" i="5"/>
  <c r="Q2974" i="5"/>
  <c r="G2975" i="5"/>
  <c r="R2974" i="5"/>
  <c r="S2974" i="5"/>
  <c r="A4619" i="5"/>
  <c r="S4619" i="5"/>
  <c r="Q4619" i="5"/>
  <c r="G4620" i="5"/>
  <c r="R4619" i="5"/>
  <c r="P4619" i="5"/>
  <c r="A4362" i="5"/>
  <c r="Q4362" i="5"/>
  <c r="G4363" i="5"/>
  <c r="S4362" i="5"/>
  <c r="P4362" i="5"/>
  <c r="R4362" i="5"/>
  <c r="A2795" i="5"/>
  <c r="Q2795" i="5"/>
  <c r="G2796" i="5"/>
  <c r="S2795" i="5"/>
  <c r="P2795" i="5"/>
  <c r="R2795" i="5"/>
  <c r="A2738" i="5"/>
  <c r="P2738" i="5"/>
  <c r="R2738" i="5"/>
  <c r="S2738" i="5"/>
  <c r="Q2738" i="5"/>
  <c r="G2739" i="5"/>
  <c r="A817" i="5"/>
  <c r="P817" i="5"/>
  <c r="R817" i="5"/>
  <c r="S817" i="5"/>
  <c r="Q817" i="5"/>
  <c r="G818" i="5"/>
  <c r="A4246" i="5"/>
  <c r="Q4246" i="5"/>
  <c r="G4247" i="5"/>
  <c r="S4246" i="5"/>
  <c r="P4246" i="5"/>
  <c r="R4246" i="5"/>
  <c r="A4370" i="5"/>
  <c r="Q4370" i="5"/>
  <c r="G4371" i="5"/>
  <c r="S4370" i="5"/>
  <c r="P4370" i="5"/>
  <c r="R4370" i="5"/>
  <c r="A3642" i="5"/>
  <c r="R3642" i="5"/>
  <c r="S3642" i="5"/>
  <c r="P3642" i="5"/>
  <c r="Q3642" i="5"/>
  <c r="G3643" i="5"/>
  <c r="A3652" i="5"/>
  <c r="P3652" i="5"/>
  <c r="Q3652" i="5"/>
  <c r="G3653" i="5"/>
  <c r="R3652" i="5"/>
  <c r="S3652" i="5"/>
  <c r="A3130" i="5"/>
  <c r="R3130" i="5"/>
  <c r="S3130" i="5"/>
  <c r="Q3130" i="5"/>
  <c r="G3131" i="5"/>
  <c r="P3130" i="5"/>
  <c r="A581" i="5"/>
  <c r="Q581" i="5"/>
  <c r="G582" i="5"/>
  <c r="S581" i="5"/>
  <c r="P581" i="5"/>
  <c r="R581" i="5"/>
  <c r="A120" i="5"/>
  <c r="P120" i="5"/>
  <c r="Q120" i="5"/>
  <c r="G121" i="5"/>
  <c r="R120" i="5"/>
  <c r="S120" i="5"/>
  <c r="A1135" i="5"/>
  <c r="P1135" i="5"/>
  <c r="Q1135" i="5"/>
  <c r="G1136" i="5"/>
  <c r="R1135" i="5"/>
  <c r="S1135" i="5"/>
  <c r="A3872" i="5"/>
  <c r="R3872" i="5"/>
  <c r="S3872" i="5"/>
  <c r="P3872" i="5"/>
  <c r="Q3872" i="5"/>
  <c r="G3873" i="5"/>
  <c r="A3752" i="5"/>
  <c r="R3752" i="5"/>
  <c r="S3752" i="5"/>
  <c r="P3752" i="5"/>
  <c r="Q3752" i="5"/>
  <c r="G3753" i="5"/>
  <c r="A4098" i="5"/>
  <c r="S4098" i="5"/>
  <c r="Q4098" i="5"/>
  <c r="G4099" i="5"/>
  <c r="P4098" i="5"/>
  <c r="R4098" i="5"/>
  <c r="A3208" i="5"/>
  <c r="P3208" i="5"/>
  <c r="Q3208" i="5"/>
  <c r="G3209" i="5"/>
  <c r="S3208" i="5"/>
  <c r="R3208" i="5"/>
  <c r="A526" i="5"/>
  <c r="P526" i="5"/>
  <c r="Q526" i="5"/>
  <c r="G527" i="5"/>
  <c r="R526" i="5"/>
  <c r="S526" i="5"/>
  <c r="A3972" i="5"/>
  <c r="Q3972" i="5"/>
  <c r="G3973" i="5"/>
  <c r="R3972" i="5"/>
  <c r="S3972" i="5"/>
  <c r="P3972" i="5"/>
  <c r="A1764" i="5"/>
  <c r="Q1764" i="5"/>
  <c r="G1765" i="5"/>
  <c r="R1764" i="5"/>
  <c r="S1764" i="5"/>
  <c r="P1764" i="5"/>
  <c r="A2537" i="5"/>
  <c r="Q2537" i="5"/>
  <c r="G2538" i="5"/>
  <c r="S2537" i="5"/>
  <c r="P2537" i="5"/>
  <c r="R2537" i="5"/>
  <c r="A3674" i="5"/>
  <c r="R3674" i="5"/>
  <c r="S3674" i="5"/>
  <c r="P3674" i="5"/>
  <c r="Q3674" i="5"/>
  <c r="G3675" i="5"/>
  <c r="A3850" i="5"/>
  <c r="P3850" i="5"/>
  <c r="Q3850" i="5"/>
  <c r="G3851" i="5"/>
  <c r="R3850" i="5"/>
  <c r="S3850" i="5"/>
  <c r="A3052" i="5"/>
  <c r="R3052" i="5"/>
  <c r="S3052" i="5"/>
  <c r="P3052" i="5"/>
  <c r="Q3052" i="5"/>
  <c r="G3053" i="5"/>
  <c r="A1090" i="5"/>
  <c r="Q1090" i="5"/>
  <c r="G1091" i="5"/>
  <c r="S1090" i="5"/>
  <c r="P1090" i="5"/>
  <c r="R1090" i="5"/>
  <c r="A4965" i="5"/>
  <c r="S4965" i="5"/>
  <c r="R4965" i="5"/>
  <c r="Q4965" i="5"/>
  <c r="P4965" i="5"/>
  <c r="G4966" i="5"/>
  <c r="A3275" i="5"/>
  <c r="Q3275" i="5"/>
  <c r="G3276" i="5"/>
  <c r="S3275" i="5"/>
  <c r="P3275" i="5"/>
  <c r="R3275" i="5"/>
  <c r="A3984" i="5"/>
  <c r="Q3984" i="5"/>
  <c r="G3985" i="5"/>
  <c r="R3984" i="5"/>
  <c r="S3984" i="5"/>
  <c r="P3984" i="5"/>
  <c r="A4064" i="5"/>
  <c r="S4064" i="5"/>
  <c r="Q4064" i="5"/>
  <c r="G4065" i="5"/>
  <c r="P4064" i="5"/>
  <c r="R4064" i="5"/>
  <c r="A4120" i="5"/>
  <c r="S4120" i="5"/>
  <c r="Q4120" i="5"/>
  <c r="G4121" i="5"/>
  <c r="P4120" i="5"/>
  <c r="R4120" i="5"/>
  <c r="A2549" i="5"/>
  <c r="Q2549" i="5"/>
  <c r="G2550" i="5"/>
  <c r="S2549" i="5"/>
  <c r="P2549" i="5"/>
  <c r="R2549" i="5"/>
  <c r="A369" i="5"/>
  <c r="S369" i="5"/>
  <c r="Q369" i="5"/>
  <c r="R369" i="5"/>
  <c r="P369" i="5"/>
  <c r="G370" i="5"/>
  <c r="A2605" i="5"/>
  <c r="Q2605" i="5"/>
  <c r="G2606" i="5"/>
  <c r="S2605" i="5"/>
  <c r="P2605" i="5"/>
  <c r="R2605" i="5"/>
  <c r="A2205" i="5"/>
  <c r="Q2205" i="5"/>
  <c r="G2206" i="5"/>
  <c r="R2205" i="5"/>
  <c r="P2205" i="5"/>
  <c r="S2205" i="5"/>
  <c r="A210" i="5"/>
  <c r="P210" i="5"/>
  <c r="Q210" i="5"/>
  <c r="G211" i="5"/>
  <c r="R210" i="5"/>
  <c r="S210" i="5"/>
  <c r="A2429" i="5"/>
  <c r="Q2429" i="5"/>
  <c r="G2430" i="5"/>
  <c r="S2429" i="5"/>
  <c r="P2429" i="5"/>
  <c r="R2429" i="5"/>
  <c r="A3319" i="5"/>
  <c r="S3319" i="5"/>
  <c r="R3319" i="5"/>
  <c r="P3319" i="5"/>
  <c r="G3320" i="5"/>
  <c r="Q3319" i="5"/>
  <c r="A2193" i="5"/>
  <c r="Q2193" i="5"/>
  <c r="G2194" i="5"/>
  <c r="R2193" i="5"/>
  <c r="P2193" i="5"/>
  <c r="S2193" i="5"/>
  <c r="A3174" i="5"/>
  <c r="P3174" i="5"/>
  <c r="Q3174" i="5"/>
  <c r="G3175" i="5"/>
  <c r="S3174" i="5"/>
  <c r="R3174" i="5"/>
  <c r="A2727" i="5"/>
  <c r="S2727" i="5"/>
  <c r="R2727" i="5"/>
  <c r="P2727" i="5"/>
  <c r="G2728" i="5"/>
  <c r="Q2727" i="5"/>
  <c r="A3219" i="5"/>
  <c r="Q3219" i="5"/>
  <c r="G3220" i="5"/>
  <c r="R3219" i="5"/>
  <c r="P3219" i="5"/>
  <c r="S3219" i="5"/>
  <c r="A774" i="5"/>
  <c r="S774" i="5"/>
  <c r="Q774" i="5"/>
  <c r="G775" i="5"/>
  <c r="P774" i="5"/>
  <c r="R774" i="5"/>
  <c r="A4030" i="5"/>
  <c r="S4030" i="5"/>
  <c r="Q4030" i="5"/>
  <c r="G4031" i="5"/>
  <c r="P4030" i="5"/>
  <c r="R4030" i="5"/>
  <c r="A1318" i="5"/>
  <c r="P1318" i="5"/>
  <c r="Q1318" i="5"/>
  <c r="G1319" i="5"/>
  <c r="R1318" i="5"/>
  <c r="S1318" i="5"/>
  <c r="A2661" i="5"/>
  <c r="Q2661" i="5"/>
  <c r="G2662" i="5"/>
  <c r="S2661" i="5"/>
  <c r="P2661" i="5"/>
  <c r="R2661" i="5"/>
  <c r="A2114" i="5"/>
  <c r="P2114" i="5"/>
  <c r="Q2114" i="5"/>
  <c r="G2115" i="5"/>
  <c r="R2114" i="5"/>
  <c r="S2114" i="5"/>
  <c r="A359" i="5"/>
  <c r="Q359" i="5"/>
  <c r="G360" i="5"/>
  <c r="R359" i="5"/>
  <c r="S359" i="5"/>
  <c r="P359" i="5"/>
  <c r="A2158" i="5"/>
  <c r="P2158" i="5"/>
  <c r="Q2158" i="5"/>
  <c r="G2159" i="5"/>
  <c r="R2158" i="5"/>
  <c r="S2158" i="5"/>
  <c r="A49" i="5"/>
  <c r="R49" i="5"/>
  <c r="Q49" i="5"/>
  <c r="G50" i="5"/>
  <c r="P49" i="5"/>
  <c r="S49" i="5"/>
  <c r="A3740" i="5"/>
  <c r="R3740" i="5"/>
  <c r="S3740" i="5"/>
  <c r="P3740" i="5"/>
  <c r="Q3740" i="5"/>
  <c r="G3741" i="5"/>
  <c r="A3806" i="5"/>
  <c r="P3806" i="5"/>
  <c r="Q3806" i="5"/>
  <c r="G3807" i="5"/>
  <c r="R3806" i="5"/>
  <c r="S3806" i="5"/>
  <c r="A3062" i="5"/>
  <c r="P3062" i="5"/>
  <c r="Q3062" i="5"/>
  <c r="G3063" i="5"/>
  <c r="R3062" i="5"/>
  <c r="S3062" i="5"/>
  <c r="A2148" i="5"/>
  <c r="R2148" i="5"/>
  <c r="S2148" i="5"/>
  <c r="P2148" i="5"/>
  <c r="Q2148" i="5"/>
  <c r="G2149" i="5"/>
  <c r="A2470" i="5"/>
  <c r="P2470" i="5"/>
  <c r="Q2470" i="5"/>
  <c r="G2471" i="5"/>
  <c r="R2470" i="5"/>
  <c r="S2470" i="5"/>
  <c r="A392" i="5"/>
  <c r="Q392" i="5"/>
  <c r="G393" i="5"/>
  <c r="R392" i="5"/>
  <c r="S392" i="5"/>
  <c r="P392" i="5"/>
  <c r="A1216" i="5"/>
  <c r="P1216" i="5"/>
  <c r="Q1216" i="5"/>
  <c r="G1217" i="5"/>
  <c r="R1216" i="5"/>
  <c r="S1216" i="5"/>
  <c r="A3374" i="5"/>
  <c r="P3374" i="5"/>
  <c r="S3374" i="5"/>
  <c r="Q3374" i="5"/>
  <c r="G3375" i="5"/>
  <c r="R3374" i="5"/>
  <c r="A660" i="5"/>
  <c r="P660" i="5"/>
  <c r="Q660" i="5"/>
  <c r="G661" i="5"/>
  <c r="R660" i="5"/>
  <c r="S660" i="5"/>
  <c r="A303" i="5"/>
  <c r="R303" i="5"/>
  <c r="S303" i="5"/>
  <c r="P303" i="5"/>
  <c r="Q303" i="5"/>
  <c r="G304" i="5"/>
  <c r="A3584" i="5"/>
  <c r="P3584" i="5"/>
  <c r="S3584" i="5"/>
  <c r="Q3584" i="5"/>
  <c r="G3585" i="5"/>
  <c r="R3584" i="5"/>
  <c r="A2036" i="5"/>
  <c r="R2036" i="5"/>
  <c r="S2036" i="5"/>
  <c r="P2036" i="5"/>
  <c r="Q2036" i="5"/>
  <c r="G2037" i="5"/>
  <c r="A2626" i="5"/>
  <c r="P2626" i="5"/>
  <c r="R2626" i="5"/>
  <c r="Q2626" i="5"/>
  <c r="G2627" i="5"/>
  <c r="S2626" i="5"/>
  <c r="A154" i="5"/>
  <c r="Q154" i="5"/>
  <c r="G155" i="5"/>
  <c r="S154" i="5"/>
  <c r="P154" i="5"/>
  <c r="R154" i="5"/>
  <c r="A4653" i="5"/>
  <c r="S4653" i="5"/>
  <c r="Q4653" i="5"/>
  <c r="G4654" i="5"/>
  <c r="R4653" i="5"/>
  <c r="P4653" i="5"/>
  <c r="A2372" i="5"/>
  <c r="R2372" i="5"/>
  <c r="S2372" i="5"/>
  <c r="G2373" i="5"/>
  <c r="P2372" i="5"/>
  <c r="Q2372" i="5"/>
  <c r="A1193" i="5"/>
  <c r="Q1193" i="5"/>
  <c r="G1194" i="5"/>
  <c r="P1193" i="5"/>
  <c r="R1193" i="5"/>
  <c r="S1193" i="5"/>
  <c r="A4212" i="5"/>
  <c r="Q4212" i="5"/>
  <c r="G4213" i="5"/>
  <c r="S4212" i="5"/>
  <c r="R4212" i="5"/>
  <c r="P4212" i="5"/>
  <c r="A3507" i="5"/>
  <c r="Q3507" i="5"/>
  <c r="G3508" i="5"/>
  <c r="P3507" i="5"/>
  <c r="R3507" i="5"/>
  <c r="S3507" i="5"/>
  <c r="A828" i="5"/>
  <c r="Q828" i="5"/>
  <c r="G829" i="5"/>
  <c r="R828" i="5"/>
  <c r="S828" i="5"/>
  <c r="P828" i="5"/>
  <c r="A4731" i="5"/>
  <c r="Q4731" i="5"/>
  <c r="G4732" i="5"/>
  <c r="S4731" i="5"/>
  <c r="R4731" i="5"/>
  <c r="P4731" i="5"/>
  <c r="A4008" i="5"/>
  <c r="Q4008" i="5"/>
  <c r="G4009" i="5"/>
  <c r="S4008" i="5"/>
  <c r="P4008" i="5"/>
  <c r="R4008" i="5"/>
  <c r="A3475" i="5"/>
  <c r="Q3475" i="5"/>
  <c r="G3476" i="5"/>
  <c r="R3475" i="5"/>
  <c r="S3475" i="5"/>
  <c r="P3475" i="5"/>
  <c r="A2693" i="5"/>
  <c r="Q2693" i="5"/>
  <c r="G2694" i="5"/>
  <c r="S2693" i="5"/>
  <c r="P2693" i="5"/>
  <c r="R2693" i="5"/>
  <c r="A471" i="5"/>
  <c r="Q471" i="5"/>
  <c r="G472" i="5"/>
  <c r="P471" i="5"/>
  <c r="R471" i="5"/>
  <c r="S471" i="5"/>
  <c r="A3365" i="5"/>
  <c r="Q3365" i="5"/>
  <c r="G3366" i="5"/>
  <c r="P3365" i="5"/>
  <c r="R3365" i="5"/>
  <c r="S3365" i="5"/>
  <c r="A64" i="5"/>
  <c r="Q64" i="5"/>
  <c r="R64" i="5"/>
  <c r="S64" i="5"/>
  <c r="P64" i="5"/>
  <c r="G65" i="5"/>
  <c r="A1148" i="5"/>
  <c r="Q1148" i="5"/>
  <c r="G1149" i="5"/>
  <c r="R1148" i="5"/>
  <c r="P1148" i="5"/>
  <c r="S1148" i="5"/>
  <c r="A4539" i="5"/>
  <c r="S4539" i="5"/>
  <c r="P4539" i="5"/>
  <c r="Q4539" i="5"/>
  <c r="G4540" i="5"/>
  <c r="R4539" i="5"/>
  <c r="A4018" i="5"/>
  <c r="S4018" i="5"/>
  <c r="Q4018" i="5"/>
  <c r="G4019" i="5"/>
  <c r="R4018" i="5"/>
  <c r="P4018" i="5"/>
  <c r="A3884" i="5"/>
  <c r="Q3884" i="5"/>
  <c r="G3885" i="5"/>
  <c r="R3884" i="5"/>
  <c r="S3884" i="5"/>
  <c r="P3884" i="5"/>
  <c r="A1820" i="5"/>
  <c r="S1820" i="5"/>
  <c r="Q1820" i="5"/>
  <c r="G1821" i="5"/>
  <c r="P1820" i="5"/>
  <c r="R1820" i="5"/>
  <c r="A2817" i="5"/>
  <c r="Q2817" i="5"/>
  <c r="G2818" i="5"/>
  <c r="P2817" i="5"/>
  <c r="R2817" i="5"/>
  <c r="S2817" i="5"/>
  <c r="A1798" i="5"/>
  <c r="Q1798" i="5"/>
  <c r="G1799" i="5"/>
  <c r="S1798" i="5"/>
  <c r="R1798" i="5"/>
  <c r="P1798" i="5"/>
  <c r="A4721" i="5"/>
  <c r="S4721" i="5"/>
  <c r="Q4721" i="5"/>
  <c r="G4722" i="5"/>
  <c r="R4721" i="5"/>
  <c r="P4721" i="5"/>
  <c r="A684" i="5"/>
  <c r="P684" i="5"/>
  <c r="Q684" i="5"/>
  <c r="G685" i="5"/>
  <c r="R684" i="5"/>
  <c r="S684" i="5"/>
  <c r="A3796" i="5"/>
  <c r="R3796" i="5"/>
  <c r="S3796" i="5"/>
  <c r="P3796" i="5"/>
  <c r="Q3796" i="5"/>
  <c r="G3797" i="5"/>
  <c r="A2382" i="5"/>
  <c r="P2382" i="5"/>
  <c r="Q2382" i="5"/>
  <c r="G2383" i="5"/>
  <c r="R2382" i="5"/>
  <c r="S2382" i="5"/>
  <c r="A267" i="5"/>
  <c r="S267" i="5"/>
  <c r="R267" i="5"/>
  <c r="P267" i="5"/>
  <c r="G268" i="5"/>
  <c r="Q267" i="5"/>
  <c r="A896" i="5"/>
  <c r="P896" i="5"/>
  <c r="Q896" i="5"/>
  <c r="G897" i="5"/>
  <c r="R896" i="5"/>
  <c r="S896" i="5"/>
  <c r="A1866" i="5"/>
  <c r="S1866" i="5"/>
  <c r="Q1866" i="5"/>
  <c r="G1867" i="5"/>
  <c r="P1866" i="5"/>
  <c r="R1866" i="5"/>
  <c r="A96" i="5"/>
  <c r="S96" i="5"/>
  <c r="Q96" i="5"/>
  <c r="G97" i="5"/>
  <c r="P96" i="5"/>
  <c r="R96" i="5"/>
  <c r="A3684" i="5"/>
  <c r="P3684" i="5"/>
  <c r="Q3684" i="5"/>
  <c r="G3685" i="5"/>
  <c r="R3684" i="5"/>
  <c r="S3684" i="5"/>
  <c r="A3096" i="5"/>
  <c r="P3096" i="5"/>
  <c r="Q3096" i="5"/>
  <c r="G3097" i="5"/>
  <c r="R3096" i="5"/>
  <c r="S3096" i="5"/>
  <c r="A1718" i="5"/>
  <c r="R1718" i="5"/>
  <c r="S1718" i="5"/>
  <c r="P1718" i="5"/>
  <c r="Q1718" i="5"/>
  <c r="G1719" i="5"/>
  <c r="A3595" i="5"/>
  <c r="Q3595" i="5"/>
  <c r="G3596" i="5"/>
  <c r="S3595" i="5"/>
  <c r="P3595" i="5"/>
  <c r="R3595" i="5"/>
  <c r="A4607" i="5"/>
  <c r="S4607" i="5"/>
  <c r="Q4607" i="5"/>
  <c r="G4608" i="5"/>
  <c r="R4607" i="5"/>
  <c r="P4607" i="5"/>
  <c r="A1011" i="5"/>
  <c r="Q1011" i="5"/>
  <c r="G1012" i="5"/>
  <c r="S1011" i="5"/>
  <c r="P1011" i="5"/>
  <c r="R1011" i="5"/>
  <c r="A3309" i="5"/>
  <c r="Q3309" i="5"/>
  <c r="G3310" i="5"/>
  <c r="S3309" i="5"/>
  <c r="P3309" i="5"/>
  <c r="R3309" i="5"/>
  <c r="A2884" i="5"/>
  <c r="P2884" i="5"/>
  <c r="S2884" i="5"/>
  <c r="Q2884" i="5"/>
  <c r="G2885" i="5"/>
  <c r="R2884" i="5"/>
  <c r="A2717" i="5"/>
  <c r="S2717" i="5"/>
  <c r="Q2717" i="5"/>
  <c r="G2718" i="5"/>
  <c r="P2717" i="5"/>
  <c r="R2717" i="5"/>
  <c r="A3075" i="5"/>
  <c r="Q3075" i="5"/>
  <c r="G3076" i="5"/>
  <c r="R3075" i="5"/>
  <c r="S3075" i="5"/>
  <c r="P3075" i="5"/>
  <c r="A3407" i="5"/>
  <c r="S3407" i="5"/>
  <c r="P3407" i="5"/>
  <c r="G3408" i="5"/>
  <c r="Q3407" i="5"/>
  <c r="R3407" i="5"/>
  <c r="A4178" i="5"/>
  <c r="Q4178" i="5"/>
  <c r="G4179" i="5"/>
  <c r="S4178" i="5"/>
  <c r="P4178" i="5"/>
  <c r="R4178" i="5"/>
  <c r="A2683" i="5"/>
  <c r="S2683" i="5"/>
  <c r="Q2683" i="5"/>
  <c r="G2684" i="5"/>
  <c r="R2683" i="5"/>
  <c r="P2683" i="5"/>
  <c r="A2260" i="5"/>
  <c r="R2260" i="5"/>
  <c r="S2260" i="5"/>
  <c r="G2261" i="5"/>
  <c r="P2260" i="5"/>
  <c r="Q2260" i="5"/>
  <c r="A4755" i="5"/>
  <c r="S4755" i="5"/>
  <c r="Q4755" i="5"/>
  <c r="G4756" i="5"/>
  <c r="R4755" i="5"/>
  <c r="P4755" i="5"/>
  <c r="A1329" i="5"/>
  <c r="Q1329" i="5"/>
  <c r="G1330" i="5"/>
  <c r="R1329" i="5"/>
  <c r="S1329" i="5"/>
  <c r="P1329" i="5"/>
  <c r="A5011" i="5"/>
  <c r="Q5011" i="5"/>
  <c r="G5012" i="5"/>
  <c r="P5011" i="5"/>
  <c r="S5011" i="5"/>
  <c r="R5011" i="5"/>
  <c r="A3607" i="5"/>
  <c r="Q3607" i="5"/>
  <c r="G3608" i="5"/>
  <c r="P3607" i="5"/>
  <c r="R3607" i="5"/>
  <c r="S3607" i="5"/>
  <c r="A3487" i="5"/>
  <c r="Q3487" i="5"/>
  <c r="G3488" i="5"/>
  <c r="R3487" i="5"/>
  <c r="S3487" i="5"/>
  <c r="P3487" i="5"/>
  <c r="A1902" i="5"/>
  <c r="Q1902" i="5"/>
  <c r="G1903" i="5"/>
  <c r="P1902" i="5"/>
  <c r="R1902" i="5"/>
  <c r="S1902" i="5"/>
  <c r="A4314" i="5"/>
  <c r="Q4314" i="5"/>
  <c r="G4315" i="5"/>
  <c r="P4314" i="5"/>
  <c r="R4314" i="5"/>
  <c r="S4314" i="5"/>
  <c r="A1752" i="5"/>
  <c r="S1752" i="5"/>
  <c r="P1752" i="5"/>
  <c r="Q1752" i="5"/>
  <c r="G1753" i="5"/>
  <c r="R1752" i="5"/>
  <c r="A1169" i="5"/>
  <c r="Q1169" i="5"/>
  <c r="G1170" i="5"/>
  <c r="P1169" i="5"/>
  <c r="R1169" i="5"/>
  <c r="S1169" i="5"/>
  <c r="A1651" i="5"/>
  <c r="Q1651" i="5"/>
  <c r="G1652" i="5"/>
  <c r="R1651" i="5"/>
  <c r="S1651" i="5"/>
  <c r="P1651" i="5"/>
  <c r="A1114" i="5"/>
  <c r="Q1114" i="5"/>
  <c r="G1115" i="5"/>
  <c r="R1114" i="5"/>
  <c r="P1114" i="5"/>
  <c r="S1114" i="5"/>
  <c r="A4403" i="5"/>
  <c r="S4403" i="5"/>
  <c r="P4403" i="5"/>
  <c r="Q4403" i="5"/>
  <c r="G4404" i="5"/>
  <c r="R4403" i="5"/>
  <c r="A4517" i="5"/>
  <c r="Q4517" i="5"/>
  <c r="G4518" i="5"/>
  <c r="R4517" i="5"/>
  <c r="S4517" i="5"/>
  <c r="P4517" i="5"/>
  <c r="A2025" i="5"/>
  <c r="Q2025" i="5"/>
  <c r="G2026" i="5"/>
  <c r="R2025" i="5"/>
  <c r="S2025" i="5"/>
  <c r="P2025" i="5"/>
  <c r="A2293" i="5"/>
  <c r="Q2293" i="5"/>
  <c r="G2294" i="5"/>
  <c r="R2293" i="5"/>
  <c r="S2293" i="5"/>
  <c r="P2293" i="5"/>
  <c r="A4887" i="5"/>
  <c r="Q4887" i="5"/>
  <c r="G4888" i="5"/>
  <c r="S4887" i="5"/>
  <c r="P4887" i="5"/>
  <c r="R4887" i="5"/>
  <c r="A1890" i="5"/>
  <c r="Q1890" i="5"/>
  <c r="G1891" i="5"/>
  <c r="P1890" i="5"/>
  <c r="R1890" i="5"/>
  <c r="S1890" i="5"/>
  <c r="A2249" i="5"/>
  <c r="Q2249" i="5"/>
  <c r="G2250" i="5"/>
  <c r="R2249" i="5"/>
  <c r="S2249" i="5"/>
  <c r="P2249" i="5"/>
  <c r="A1593" i="5"/>
  <c r="Q1593" i="5"/>
  <c r="G1594" i="5"/>
  <c r="P1593" i="5"/>
  <c r="R1593" i="5"/>
  <c r="S1593" i="5"/>
  <c r="A852" i="5"/>
  <c r="Q852" i="5"/>
  <c r="G853" i="5"/>
  <c r="P852" i="5"/>
  <c r="R852" i="5"/>
  <c r="S852" i="5"/>
  <c r="A907" i="5"/>
  <c r="Q907" i="5"/>
  <c r="G908" i="5"/>
  <c r="R907" i="5"/>
  <c r="S907" i="5"/>
  <c r="P907" i="5"/>
  <c r="A323" i="5"/>
  <c r="R323" i="5"/>
  <c r="Q323" i="5"/>
  <c r="G324" i="5"/>
  <c r="S323" i="5"/>
  <c r="P323" i="5"/>
  <c r="A3575" i="5"/>
  <c r="Q3575" i="5"/>
  <c r="G3576" i="5"/>
  <c r="P3575" i="5"/>
  <c r="R3575" i="5"/>
  <c r="S3575" i="5"/>
  <c r="A3341" i="5"/>
  <c r="Q3341" i="5"/>
  <c r="G3342" i="5"/>
  <c r="R3341" i="5"/>
  <c r="S3341" i="5"/>
  <c r="P3341" i="5"/>
  <c r="A515" i="5"/>
  <c r="S515" i="5"/>
  <c r="P515" i="5"/>
  <c r="R515" i="5"/>
  <c r="G516" i="5"/>
  <c r="Q515" i="5"/>
  <c r="A2917" i="5"/>
  <c r="Q2917" i="5"/>
  <c r="G2918" i="5"/>
  <c r="R2917" i="5"/>
  <c r="S2917" i="5"/>
  <c r="P2917" i="5"/>
  <c r="A2093" i="5"/>
  <c r="Q2093" i="5"/>
  <c r="G2094" i="5"/>
  <c r="R2093" i="5"/>
  <c r="S2093" i="5"/>
  <c r="P2093" i="5"/>
  <c r="A2559" i="5"/>
  <c r="Q2559" i="5"/>
  <c r="G2560" i="5"/>
  <c r="P2559" i="5"/>
  <c r="R2559" i="5"/>
  <c r="S2559" i="5"/>
  <c r="A1433" i="5"/>
  <c r="S1433" i="5"/>
  <c r="P1433" i="5"/>
  <c r="G1434" i="5"/>
  <c r="Q1433" i="5"/>
  <c r="R1433" i="5"/>
  <c r="A84" i="5"/>
  <c r="S84" i="5"/>
  <c r="P84" i="5"/>
  <c r="Q84" i="5"/>
  <c r="G85" i="5"/>
  <c r="R84" i="5"/>
  <c r="A873" i="5"/>
  <c r="Q873" i="5"/>
  <c r="G874" i="5"/>
  <c r="R873" i="5"/>
  <c r="S873" i="5"/>
  <c r="P873" i="5"/>
  <c r="A1525" i="5"/>
  <c r="Q1525" i="5"/>
  <c r="G1526" i="5"/>
  <c r="R1525" i="5"/>
  <c r="S1525" i="5"/>
  <c r="P1525" i="5"/>
  <c r="A2951" i="5"/>
  <c r="Q2951" i="5"/>
  <c r="G2952" i="5"/>
  <c r="R2951" i="5"/>
  <c r="S2951" i="5"/>
  <c r="P2951" i="5"/>
  <c r="A4188" i="5"/>
  <c r="S4188" i="5"/>
  <c r="Q4188" i="5"/>
  <c r="G4189" i="5"/>
  <c r="R4188" i="5"/>
  <c r="P4188" i="5"/>
  <c r="A2013" i="5"/>
  <c r="Q2013" i="5"/>
  <c r="G2014" i="5"/>
  <c r="R2013" i="5"/>
  <c r="S2013" i="5"/>
  <c r="P2013" i="5"/>
  <c r="A4052" i="5"/>
  <c r="S4052" i="5"/>
  <c r="Q4052" i="5"/>
  <c r="G4053" i="5"/>
  <c r="R4052" i="5"/>
  <c r="P4052" i="5"/>
  <c r="A1273" i="5"/>
  <c r="Q1273" i="5"/>
  <c r="G1274" i="5"/>
  <c r="R1273" i="5"/>
  <c r="S1273" i="5"/>
  <c r="P1273" i="5"/>
  <c r="A1124" i="5"/>
  <c r="S1124" i="5"/>
  <c r="P1124" i="5"/>
  <c r="R1124" i="5"/>
  <c r="G1125" i="5"/>
  <c r="Q1124" i="5"/>
  <c r="A2761" i="5"/>
  <c r="S2761" i="5"/>
  <c r="Q2761" i="5"/>
  <c r="R2761" i="5"/>
  <c r="P2761" i="5"/>
  <c r="G2762" i="5"/>
  <c r="A4224" i="5"/>
  <c r="S4224" i="5"/>
  <c r="Q4224" i="5"/>
  <c r="G4225" i="5"/>
  <c r="R4224" i="5"/>
  <c r="P4224" i="5"/>
  <c r="A3441" i="5"/>
  <c r="Q3441" i="5"/>
  <c r="G3442" i="5"/>
  <c r="R3441" i="5"/>
  <c r="S3441" i="5"/>
  <c r="P3441" i="5"/>
  <c r="A1583" i="5"/>
  <c r="Q1583" i="5"/>
  <c r="G1584" i="5"/>
  <c r="P1583" i="5"/>
  <c r="R1583" i="5"/>
  <c r="S1583" i="5"/>
  <c r="A1423" i="5"/>
  <c r="Q1423" i="5"/>
  <c r="G1424" i="5"/>
  <c r="R1423" i="5"/>
  <c r="S1423" i="5"/>
  <c r="P1423" i="5"/>
  <c r="A4911" i="5"/>
  <c r="S4911" i="5"/>
  <c r="Q4911" i="5"/>
  <c r="G4912" i="5"/>
  <c r="P4911" i="5"/>
  <c r="R4911" i="5"/>
  <c r="A2929" i="5"/>
  <c r="Q2929" i="5"/>
  <c r="G2930" i="5"/>
  <c r="R2929" i="5"/>
  <c r="S2929" i="5"/>
  <c r="P2929" i="5"/>
  <c r="A762" i="5"/>
  <c r="S762" i="5"/>
  <c r="Q762" i="5"/>
  <c r="G763" i="5"/>
  <c r="R762" i="5"/>
  <c r="P762" i="5"/>
  <c r="A885" i="5"/>
  <c r="Q885" i="5"/>
  <c r="G886" i="5"/>
  <c r="R885" i="5"/>
  <c r="S885" i="5"/>
  <c r="P885" i="5"/>
  <c r="A4529" i="5"/>
  <c r="Q4529" i="5"/>
  <c r="G4530" i="5"/>
  <c r="R4529" i="5"/>
  <c r="S4529" i="5"/>
  <c r="P4529" i="5"/>
  <c r="A1399" i="5"/>
  <c r="Q1399" i="5"/>
  <c r="G1400" i="5"/>
  <c r="R1399" i="5"/>
  <c r="P1399" i="5"/>
  <c r="S1399" i="5"/>
  <c r="A4777" i="5"/>
  <c r="Q4777" i="5"/>
  <c r="G4778" i="5"/>
  <c r="S4777" i="5"/>
  <c r="P4777" i="5"/>
  <c r="R4777" i="5"/>
  <c r="A4166" i="5"/>
  <c r="Q4166" i="5"/>
  <c r="G4167" i="5"/>
  <c r="S4166" i="5"/>
  <c r="P4166" i="5"/>
  <c r="R4166" i="5"/>
  <c r="A1856" i="5"/>
  <c r="Q1856" i="5"/>
  <c r="G1857" i="5"/>
  <c r="S1856" i="5"/>
  <c r="P1856" i="5"/>
  <c r="R1856" i="5"/>
  <c r="A2593" i="5"/>
  <c r="Q2593" i="5"/>
  <c r="G2594" i="5"/>
  <c r="P2593" i="5"/>
  <c r="S2593" i="5"/>
  <c r="R2593" i="5"/>
  <c r="A1080" i="5"/>
  <c r="S1080" i="5"/>
  <c r="Q1080" i="5"/>
  <c r="G1081" i="5"/>
  <c r="R1080" i="5"/>
  <c r="P1080" i="5"/>
  <c r="A930" i="5"/>
  <c r="R930" i="5"/>
  <c r="S930" i="5"/>
  <c r="G931" i="5"/>
  <c r="P930" i="5"/>
  <c r="Q930" i="5"/>
  <c r="A2875" i="5"/>
  <c r="Q2875" i="5"/>
  <c r="G2876" i="5"/>
  <c r="P2875" i="5"/>
  <c r="R2875" i="5"/>
  <c r="S2875" i="5"/>
  <c r="A1185" i="5"/>
  <c r="Q1185" i="5"/>
  <c r="G1186" i="5"/>
  <c r="P1185" i="5"/>
  <c r="R1185" i="5"/>
  <c r="S1185" i="5"/>
  <c r="A1035" i="5"/>
  <c r="Q1035" i="5"/>
  <c r="G1036" i="5"/>
  <c r="R1035" i="5"/>
  <c r="S1035" i="5"/>
  <c r="P1035" i="5"/>
  <c r="A4809" i="5"/>
  <c r="Q4809" i="5"/>
  <c r="G4810" i="5"/>
  <c r="S4809" i="5"/>
  <c r="P4809" i="5"/>
  <c r="R4809" i="5"/>
  <c r="A3397" i="5"/>
  <c r="Q3397" i="5"/>
  <c r="G3398" i="5"/>
  <c r="P3397" i="5"/>
  <c r="R3397" i="5"/>
  <c r="S3397" i="5"/>
  <c r="A3333" i="5"/>
  <c r="Q3333" i="5"/>
  <c r="G3334" i="5"/>
  <c r="R3333" i="5"/>
  <c r="S3333" i="5"/>
  <c r="P3333" i="5"/>
  <c r="A2393" i="5"/>
  <c r="Q2393" i="5"/>
  <c r="G2394" i="5"/>
  <c r="R2393" i="5"/>
  <c r="S2393" i="5"/>
  <c r="P2393" i="5"/>
  <c r="A1936" i="5"/>
  <c r="Q1936" i="5"/>
  <c r="G1937" i="5"/>
  <c r="P1936" i="5"/>
  <c r="R1936" i="5"/>
  <c r="S1936" i="5"/>
  <c r="A1946" i="5"/>
  <c r="Q1946" i="5"/>
  <c r="G1947" i="5"/>
  <c r="R1946" i="5"/>
  <c r="S1946" i="5"/>
  <c r="P1946" i="5"/>
  <c r="A919" i="5"/>
  <c r="Q919" i="5"/>
  <c r="G920" i="5"/>
  <c r="R919" i="5"/>
  <c r="S919" i="5"/>
  <c r="P919" i="5"/>
  <c r="A3463" i="5"/>
  <c r="Q3463" i="5"/>
  <c r="G3464" i="5"/>
  <c r="P3463" i="5"/>
  <c r="R3463" i="5"/>
  <c r="S3463" i="5"/>
  <c r="A1537" i="5"/>
  <c r="Q1537" i="5"/>
  <c r="G1538" i="5"/>
  <c r="R1537" i="5"/>
  <c r="S1537" i="5"/>
  <c r="P1537" i="5"/>
  <c r="A459" i="5"/>
  <c r="Q459" i="5"/>
  <c r="G460" i="5"/>
  <c r="P459" i="5"/>
  <c r="R459" i="5"/>
  <c r="S459" i="5"/>
  <c r="A4040" i="5"/>
  <c r="Q4040" i="5"/>
  <c r="G4041" i="5"/>
  <c r="S4040" i="5"/>
  <c r="P4040" i="5"/>
  <c r="R4040" i="5"/>
  <c r="A1844" i="5"/>
  <c r="Q1844" i="5"/>
  <c r="G1845" i="5"/>
  <c r="S1844" i="5"/>
  <c r="R1844" i="5"/>
  <c r="P1844" i="5"/>
  <c r="A1627" i="5"/>
  <c r="Q1627" i="5"/>
  <c r="G1628" i="5"/>
  <c r="S1627" i="5"/>
  <c r="P1627" i="5"/>
  <c r="R1627" i="5"/>
  <c r="A447" i="5"/>
  <c r="Q447" i="5"/>
  <c r="G448" i="5"/>
  <c r="S447" i="5"/>
  <c r="P447" i="5"/>
  <c r="R447" i="5"/>
  <c r="A3862" i="5"/>
  <c r="P3862" i="5"/>
  <c r="Q3862" i="5"/>
  <c r="G3863" i="5"/>
  <c r="R3862" i="5"/>
  <c r="S3862" i="5"/>
  <c r="A3008" i="5"/>
  <c r="R3008" i="5"/>
  <c r="S3008" i="5"/>
  <c r="P3008" i="5"/>
  <c r="Q3008" i="5"/>
  <c r="G3009" i="5"/>
  <c r="A694" i="5"/>
  <c r="R694" i="5"/>
  <c r="S694" i="5"/>
  <c r="P694" i="5"/>
  <c r="Q694" i="5"/>
  <c r="G695" i="5"/>
  <c r="A3198" i="5"/>
  <c r="R3198" i="5"/>
  <c r="S3198" i="5"/>
  <c r="Q3198" i="5"/>
  <c r="G3199" i="5"/>
  <c r="P3198" i="5"/>
  <c r="A3730" i="5"/>
  <c r="P3730" i="5"/>
  <c r="Q3730" i="5"/>
  <c r="G3731" i="5"/>
  <c r="R3730" i="5"/>
  <c r="S3730" i="5"/>
  <c r="A2104" i="5"/>
  <c r="R2104" i="5"/>
  <c r="S2104" i="5"/>
  <c r="P2104" i="5"/>
  <c r="Q2104" i="5"/>
  <c r="G2105" i="5"/>
  <c r="A142" i="5"/>
  <c r="R142" i="5"/>
  <c r="S142" i="5"/>
  <c r="P142" i="5"/>
  <c r="Q142" i="5"/>
  <c r="G143" i="5"/>
  <c r="A3286" i="5"/>
  <c r="P3286" i="5"/>
  <c r="Q3286" i="5"/>
  <c r="G3287" i="5"/>
  <c r="R3286" i="5"/>
  <c r="S3286" i="5"/>
  <c r="A648" i="5"/>
  <c r="P648" i="5"/>
  <c r="Q648" i="5"/>
  <c r="G649" i="5"/>
  <c r="R648" i="5"/>
  <c r="S648" i="5"/>
  <c r="A1021" i="5"/>
  <c r="S1021" i="5"/>
  <c r="R1021" i="5"/>
  <c r="P1021" i="5"/>
  <c r="G1022" i="5"/>
  <c r="Q1021" i="5"/>
  <c r="A1205" i="5"/>
  <c r="Q1205" i="5"/>
  <c r="G1206" i="5"/>
  <c r="S1205" i="5"/>
  <c r="P1205" i="5"/>
  <c r="R1205" i="5"/>
  <c r="A3718" i="5"/>
  <c r="P3718" i="5"/>
  <c r="Q3718" i="5"/>
  <c r="G3719" i="5"/>
  <c r="R3718" i="5"/>
  <c r="S3718" i="5"/>
  <c r="A1672" i="5"/>
  <c r="P1672" i="5"/>
  <c r="Q1672" i="5"/>
  <c r="G1673" i="5"/>
  <c r="R1672" i="5"/>
  <c r="S1672" i="5"/>
  <c r="A4787" i="5"/>
  <c r="S4787" i="5"/>
  <c r="Q4787" i="5"/>
  <c r="G4788" i="5"/>
  <c r="P4787" i="5"/>
  <c r="R4787" i="5"/>
  <c r="A4641" i="5"/>
  <c r="S4641" i="5"/>
  <c r="Q4641" i="5"/>
  <c r="G4642" i="5"/>
  <c r="R4641" i="5"/>
  <c r="P4641" i="5"/>
  <c r="A3140" i="5"/>
  <c r="P3140" i="5"/>
  <c r="Q3140" i="5"/>
  <c r="G3141" i="5"/>
  <c r="S3140" i="5"/>
  <c r="R3140" i="5"/>
  <c r="A2617" i="5"/>
  <c r="Q2617" i="5"/>
  <c r="G2618" i="5"/>
  <c r="S2617" i="5"/>
  <c r="P2617" i="5"/>
  <c r="R2617" i="5"/>
  <c r="A3629" i="5"/>
  <c r="Q3629" i="5"/>
  <c r="G3630" i="5"/>
  <c r="S3629" i="5"/>
  <c r="P3629" i="5"/>
  <c r="R3629" i="5"/>
  <c r="A4899" i="5"/>
  <c r="Q4899" i="5"/>
  <c r="G4900" i="5"/>
  <c r="S4899" i="5"/>
  <c r="R4899" i="5"/>
  <c r="P4899" i="5"/>
  <c r="A4415" i="5"/>
  <c r="S4415" i="5"/>
  <c r="P4415" i="5"/>
  <c r="Q4415" i="5"/>
  <c r="G4416" i="5"/>
  <c r="R4415" i="5"/>
  <c r="A1341" i="5"/>
  <c r="Q1341" i="5"/>
  <c r="G1342" i="5"/>
  <c r="R1341" i="5"/>
  <c r="S1341" i="5"/>
  <c r="P1341" i="5"/>
  <c r="A3029" i="5"/>
  <c r="Q3029" i="5"/>
  <c r="G3030" i="5"/>
  <c r="R3029" i="5"/>
  <c r="S3029" i="5"/>
  <c r="P3029" i="5"/>
  <c r="A1295" i="5"/>
  <c r="Q1295" i="5"/>
  <c r="G1296" i="5"/>
  <c r="R1295" i="5"/>
  <c r="S1295" i="5"/>
  <c r="P1295" i="5"/>
  <c r="A4943" i="5"/>
  <c r="S4943" i="5"/>
  <c r="Q4943" i="5"/>
  <c r="G4944" i="5"/>
  <c r="P4943" i="5"/>
  <c r="R4943" i="5"/>
  <c r="A1774" i="5"/>
  <c r="S1774" i="5"/>
  <c r="P1774" i="5"/>
  <c r="Q1774" i="5"/>
  <c r="G1775" i="5"/>
  <c r="R1774" i="5"/>
  <c r="A3297" i="5"/>
  <c r="Q3297" i="5"/>
  <c r="G3298" i="5"/>
  <c r="P3297" i="5"/>
  <c r="R3297" i="5"/>
  <c r="S3297" i="5"/>
  <c r="A4575" i="5"/>
  <c r="S4575" i="5"/>
  <c r="Q4575" i="5"/>
  <c r="G4576" i="5"/>
  <c r="R4575" i="5"/>
  <c r="P4575" i="5"/>
  <c r="A164" i="5"/>
  <c r="Q164" i="5"/>
  <c r="G165" i="5"/>
  <c r="R164" i="5"/>
  <c r="S164" i="5"/>
  <c r="P164" i="5"/>
  <c r="A481" i="5"/>
  <c r="S481" i="5"/>
  <c r="P481" i="5"/>
  <c r="Q481" i="5"/>
  <c r="G482" i="5"/>
  <c r="R481" i="5"/>
  <c r="A1227" i="5"/>
  <c r="Q1227" i="5"/>
  <c r="G1228" i="5"/>
  <c r="R1227" i="5"/>
  <c r="S1227" i="5"/>
  <c r="P1227" i="5"/>
  <c r="A1467" i="5"/>
  <c r="S1467" i="5"/>
  <c r="P1467" i="5"/>
  <c r="Q1467" i="5"/>
  <c r="R1467" i="5"/>
  <c r="G1468" i="5"/>
  <c r="A4086" i="5"/>
  <c r="S4086" i="5"/>
  <c r="Q4086" i="5"/>
  <c r="G4087" i="5"/>
  <c r="R4086" i="5"/>
  <c r="P4086" i="5"/>
  <c r="A1457" i="5"/>
  <c r="Q1457" i="5"/>
  <c r="G1458" i="5"/>
  <c r="R1457" i="5"/>
  <c r="P1457" i="5"/>
  <c r="S1457" i="5"/>
  <c r="A1261" i="5"/>
  <c r="Q1261" i="5"/>
  <c r="G1262" i="5"/>
  <c r="R1261" i="5"/>
  <c r="S1261" i="5"/>
  <c r="P1261" i="5"/>
  <c r="A1808" i="5"/>
  <c r="S1808" i="5"/>
  <c r="Q1808" i="5"/>
  <c r="G1809" i="5"/>
  <c r="P1808" i="5"/>
  <c r="R1808" i="5"/>
  <c r="A4505" i="5"/>
  <c r="S4505" i="5"/>
  <c r="P4505" i="5"/>
  <c r="Q4505" i="5"/>
  <c r="G4506" i="5"/>
  <c r="R4505" i="5"/>
  <c r="A3896" i="5"/>
  <c r="Q3896" i="5"/>
  <c r="G3897" i="5"/>
  <c r="R3896" i="5"/>
  <c r="S3896" i="5"/>
  <c r="P3896" i="5"/>
  <c r="A3529" i="5"/>
  <c r="S3529" i="5"/>
  <c r="R3529" i="5"/>
  <c r="P3529" i="5"/>
  <c r="G3530" i="5"/>
  <c r="Q3529" i="5"/>
  <c r="A2839" i="5"/>
  <c r="S2839" i="5"/>
  <c r="R2839" i="5"/>
  <c r="P2839" i="5"/>
  <c r="G2840" i="5"/>
  <c r="Q2839" i="5"/>
  <c r="A4629" i="5"/>
  <c r="Q4629" i="5"/>
  <c r="G4630" i="5"/>
  <c r="S4629" i="5"/>
  <c r="P4629" i="5"/>
  <c r="R4629" i="5"/>
  <c r="A3618" i="5"/>
  <c r="P3618" i="5"/>
  <c r="S3618" i="5"/>
  <c r="Q3618" i="5"/>
  <c r="G3619" i="5"/>
  <c r="R3618" i="5"/>
  <c r="A2237" i="5"/>
  <c r="Q2237" i="5"/>
  <c r="G2238" i="5"/>
  <c r="R2237" i="5"/>
  <c r="P2237" i="5"/>
  <c r="S2237" i="5"/>
  <c r="A4328" i="5"/>
  <c r="Q4328" i="5"/>
  <c r="G4329" i="5"/>
  <c r="S4328" i="5"/>
  <c r="P4328" i="5"/>
  <c r="R4328" i="5"/>
  <c r="A1696" i="5"/>
  <c r="P1696" i="5"/>
  <c r="Q1696" i="5"/>
  <c r="G1697" i="5"/>
  <c r="R1696" i="5"/>
  <c r="S1696" i="5"/>
  <c r="A1284" i="5"/>
  <c r="P1284" i="5"/>
  <c r="Q1284" i="5"/>
  <c r="G1285" i="5"/>
  <c r="R1284" i="5"/>
  <c r="S1284" i="5"/>
  <c r="A738" i="5"/>
  <c r="R738" i="5"/>
  <c r="S738" i="5"/>
  <c r="Q738" i="5"/>
  <c r="G739" i="5"/>
  <c r="P738" i="5"/>
  <c r="A415" i="5"/>
  <c r="Q415" i="5"/>
  <c r="G416" i="5"/>
  <c r="R415" i="5"/>
  <c r="P415" i="5"/>
  <c r="S415" i="5"/>
  <c r="A3828" i="5"/>
  <c r="R3828" i="5"/>
  <c r="S3828" i="5"/>
  <c r="P3828" i="5"/>
  <c r="Q3828" i="5"/>
  <c r="G3829" i="5"/>
  <c r="A4955" i="5"/>
  <c r="Q4955" i="5"/>
  <c r="G4956" i="5"/>
  <c r="S4955" i="5"/>
  <c r="P4955" i="5"/>
  <c r="R4955" i="5"/>
  <c r="A2583" i="5"/>
  <c r="Q2583" i="5"/>
  <c r="G2584" i="5"/>
  <c r="S2583" i="5"/>
  <c r="P2583" i="5"/>
  <c r="R2583" i="5"/>
  <c r="A1512" i="5"/>
  <c r="P1512" i="5"/>
  <c r="Q1512" i="5"/>
  <c r="G1513" i="5"/>
  <c r="R1512" i="5"/>
  <c r="S1512" i="5"/>
  <c r="A3163" i="5"/>
  <c r="Q3163" i="5"/>
  <c r="G3164" i="5"/>
  <c r="R3163" i="5"/>
  <c r="P3163" i="5"/>
  <c r="S3163" i="5"/>
  <c r="A312" i="5"/>
  <c r="Q312" i="5"/>
  <c r="G313" i="5"/>
  <c r="R312" i="5"/>
  <c r="P312" i="5"/>
  <c r="S312" i="5"/>
  <c r="A728" i="5"/>
  <c r="P728" i="5"/>
  <c r="Q728" i="5"/>
  <c r="G729" i="5"/>
  <c r="S728" i="5"/>
  <c r="R728" i="5"/>
  <c r="A4877" i="5"/>
  <c r="S4877" i="5"/>
  <c r="Q4877" i="5"/>
  <c r="G4878" i="5"/>
  <c r="P4877" i="5"/>
  <c r="R4877" i="5"/>
  <c r="A2571" i="5"/>
  <c r="Q2571" i="5"/>
  <c r="G2572" i="5"/>
  <c r="S2571" i="5"/>
  <c r="P2571" i="5"/>
  <c r="R2571" i="5"/>
  <c r="A571" i="5"/>
  <c r="S571" i="5"/>
  <c r="Q571" i="5"/>
  <c r="G572" i="5"/>
  <c r="R571" i="5"/>
  <c r="P571" i="5"/>
  <c r="A1682" i="5"/>
  <c r="R1682" i="5"/>
  <c r="S1682" i="5"/>
  <c r="P1682" i="5"/>
  <c r="Q1682" i="5"/>
  <c r="G1683" i="5"/>
  <c r="A3706" i="5"/>
  <c r="R3706" i="5"/>
  <c r="S3706" i="5"/>
  <c r="P3706" i="5"/>
  <c r="Q3706" i="5"/>
  <c r="G3707" i="5"/>
  <c r="A3018" i="5"/>
  <c r="P3018" i="5"/>
  <c r="Q3018" i="5"/>
  <c r="G3019" i="5"/>
  <c r="R3018" i="5"/>
  <c r="S3018" i="5"/>
  <c r="A670" i="5"/>
  <c r="R670" i="5"/>
  <c r="S670" i="5"/>
  <c r="P670" i="5"/>
  <c r="Q670" i="5"/>
  <c r="G671" i="5"/>
  <c r="A4597" i="5"/>
  <c r="Q4597" i="5"/>
  <c r="G4598" i="5"/>
  <c r="S4597" i="5"/>
  <c r="P4597" i="5"/>
  <c r="R4597" i="5"/>
  <c r="A2964" i="5"/>
  <c r="R2964" i="5"/>
  <c r="S2964" i="5"/>
  <c r="P2964" i="5"/>
  <c r="Q2964" i="5"/>
  <c r="G2965" i="5"/>
  <c r="A1614" i="5"/>
  <c r="P1614" i="5"/>
  <c r="S1614" i="5"/>
  <c r="Q1614" i="5"/>
  <c r="G1615" i="5"/>
  <c r="R1614" i="5"/>
  <c r="A2348" i="5"/>
  <c r="P2348" i="5"/>
  <c r="Q2348" i="5"/>
  <c r="G2349" i="5"/>
  <c r="R2348" i="5"/>
  <c r="S2348" i="5"/>
  <c r="A436" i="5"/>
  <c r="P436" i="5"/>
  <c r="Q436" i="5"/>
  <c r="G437" i="5"/>
  <c r="S436" i="5"/>
  <c r="R436" i="5"/>
  <c r="A1992" i="5"/>
  <c r="R1992" i="5"/>
  <c r="S1992" i="5"/>
  <c r="P1992" i="5"/>
  <c r="Q1992" i="5"/>
  <c r="G1993" i="5"/>
  <c r="A3242" i="5"/>
  <c r="R3242" i="5"/>
  <c r="Q3242" i="5"/>
  <c r="G3243" i="5"/>
  <c r="P3242" i="5"/>
  <c r="S3242" i="5"/>
  <c r="A549" i="5"/>
  <c r="Q549" i="5"/>
  <c r="G550" i="5"/>
  <c r="S549" i="5"/>
  <c r="P549" i="5"/>
  <c r="R549" i="5"/>
  <c r="A1546" i="5"/>
  <c r="P1546" i="5"/>
  <c r="Q1546" i="5"/>
  <c r="G1547" i="5"/>
  <c r="R1546" i="5"/>
  <c r="S1546" i="5"/>
  <c r="A808" i="5"/>
  <c r="Q808" i="5"/>
  <c r="G809" i="5"/>
  <c r="S808" i="5"/>
  <c r="P808" i="5"/>
  <c r="R808" i="5"/>
  <c r="A2270" i="5"/>
  <c r="P2270" i="5"/>
  <c r="Q2270" i="5"/>
  <c r="G2271" i="5"/>
  <c r="R2270" i="5"/>
  <c r="S2270" i="5"/>
  <c r="A257" i="5"/>
  <c r="Q257" i="5"/>
  <c r="G258" i="5"/>
  <c r="S257" i="5"/>
  <c r="P257" i="5"/>
  <c r="R257" i="5"/>
  <c r="A3185" i="5"/>
  <c r="Q3185" i="5"/>
  <c r="G3186" i="5"/>
  <c r="R3185" i="5"/>
  <c r="P3185" i="5"/>
  <c r="S3185" i="5"/>
  <c r="A2182" i="5"/>
  <c r="P2182" i="5"/>
  <c r="Q2182" i="5"/>
  <c r="G2183" i="5"/>
  <c r="S2182" i="5"/>
  <c r="R2182" i="5"/>
  <c r="A3818" i="5"/>
  <c r="P3818" i="5"/>
  <c r="Q3818" i="5"/>
  <c r="G3819" i="5"/>
  <c r="R3818" i="5"/>
  <c r="S3818" i="5"/>
  <c r="A2216" i="5"/>
  <c r="R2216" i="5"/>
  <c r="S2216" i="5"/>
  <c r="Q2216" i="5"/>
  <c r="G2217" i="5"/>
  <c r="P2216" i="5"/>
  <c r="A2002" i="5"/>
  <c r="P2002" i="5"/>
  <c r="Q2002" i="5"/>
  <c r="G2003" i="5"/>
  <c r="R2002" i="5"/>
  <c r="S2002" i="5"/>
  <c r="A4294" i="5"/>
  <c r="Q4294" i="5"/>
  <c r="G4295" i="5"/>
  <c r="S4294" i="5"/>
  <c r="P4294" i="5"/>
  <c r="R4294" i="5"/>
  <c r="A2829" i="5"/>
  <c r="Q2829" i="5"/>
  <c r="G2830" i="5"/>
  <c r="S2829" i="5"/>
  <c r="P2829" i="5"/>
  <c r="R2829" i="5"/>
  <c r="A1387" i="5"/>
  <c r="Q1387" i="5"/>
  <c r="G1388" i="5"/>
  <c r="R1387" i="5"/>
  <c r="P1387" i="5"/>
  <c r="S1387" i="5"/>
  <c r="A2671" i="5"/>
  <c r="S2671" i="5"/>
  <c r="Q2671" i="5"/>
  <c r="G2672" i="5"/>
  <c r="P2671" i="5"/>
  <c r="R2671" i="5"/>
  <c r="A2639" i="5"/>
  <c r="Q2639" i="5"/>
  <c r="G2640" i="5"/>
  <c r="R2639" i="5"/>
  <c r="P2639" i="5"/>
  <c r="S2639" i="5"/>
  <c r="A3496" i="5"/>
  <c r="P3496" i="5"/>
  <c r="Q3496" i="5"/>
  <c r="G3497" i="5"/>
  <c r="R3496" i="5"/>
  <c r="S3496" i="5"/>
  <c r="A38" i="5"/>
  <c r="Q38" i="5"/>
  <c r="G39" i="5"/>
  <c r="S38" i="5"/>
  <c r="P38" i="5"/>
  <c r="R38" i="5"/>
  <c r="A2314" i="5"/>
  <c r="P2314" i="5"/>
  <c r="Q2314" i="5"/>
  <c r="G2315" i="5"/>
  <c r="R2314" i="5"/>
  <c r="S2314" i="5"/>
  <c r="A3119" i="5"/>
  <c r="Q3119" i="5"/>
  <c r="G3120" i="5"/>
  <c r="R3119" i="5"/>
  <c r="P3119" i="5"/>
  <c r="S3119" i="5"/>
  <c r="A4933" i="5"/>
  <c r="Q4933" i="5"/>
  <c r="G4934" i="5"/>
  <c r="S4933" i="5"/>
  <c r="P4933" i="5"/>
  <c r="R4933" i="5"/>
  <c r="A1740" i="5"/>
  <c r="R1740" i="5"/>
  <c r="S1740" i="5"/>
  <c r="P1740" i="5"/>
  <c r="Q1740" i="5"/>
  <c r="G1741" i="5"/>
  <c r="A1730" i="5"/>
  <c r="P1730" i="5"/>
  <c r="Q1730" i="5"/>
  <c r="G1731" i="5"/>
  <c r="R1730" i="5"/>
  <c r="S1730" i="5"/>
  <c r="A3762" i="5"/>
  <c r="P3762" i="5"/>
  <c r="Q3762" i="5"/>
  <c r="G3763" i="5"/>
  <c r="R3762" i="5"/>
  <c r="S3762" i="5"/>
  <c r="A3086" i="5"/>
  <c r="R3086" i="5"/>
  <c r="S3086" i="5"/>
  <c r="P3086" i="5"/>
  <c r="Q3086" i="5"/>
  <c r="G3087" i="5"/>
  <c r="A4709" i="5"/>
  <c r="Q4709" i="5"/>
  <c r="G4710" i="5"/>
  <c r="S4709" i="5"/>
  <c r="P4709" i="5"/>
  <c r="R4709" i="5"/>
  <c r="A4697" i="5"/>
  <c r="Q4697" i="5"/>
  <c r="G4698" i="5"/>
  <c r="S4697" i="5"/>
  <c r="P4697" i="5"/>
  <c r="R4697" i="5"/>
  <c r="A2850" i="5"/>
  <c r="P2850" i="5"/>
  <c r="R2850" i="5"/>
  <c r="S2850" i="5"/>
  <c r="Q2850" i="5"/>
  <c r="G2851" i="5"/>
  <c r="A289" i="5"/>
  <c r="R289" i="5"/>
  <c r="S289" i="5"/>
  <c r="P289" i="5"/>
  <c r="Q289" i="5"/>
  <c r="G290" i="5"/>
  <c r="A186" i="5"/>
  <c r="P186" i="5"/>
  <c r="Q186" i="5"/>
  <c r="G187" i="5"/>
  <c r="R186" i="5"/>
  <c r="S186" i="5"/>
  <c r="A2169" i="5"/>
  <c r="Q2169" i="5"/>
  <c r="G2170" i="5"/>
  <c r="R2169" i="5"/>
  <c r="P2169" i="5"/>
  <c r="S2169" i="5"/>
  <c r="A2304" i="5"/>
  <c r="R2304" i="5"/>
  <c r="S2304" i="5"/>
  <c r="G2305" i="5"/>
  <c r="P2304" i="5"/>
  <c r="Q2304" i="5"/>
  <c r="Q2059" i="5"/>
  <c r="G2060" i="5"/>
  <c r="R2059" i="5"/>
  <c r="S2059" i="5"/>
  <c r="P2059" i="5"/>
  <c r="A2525" i="5"/>
  <c r="Q2525" i="5"/>
  <c r="G2526" i="5"/>
  <c r="P2525" i="5"/>
  <c r="R2525" i="5"/>
  <c r="S2525" i="5"/>
  <c r="A4999" i="5"/>
  <c r="Q4999" i="5"/>
  <c r="G5000" i="5"/>
  <c r="R4999" i="5"/>
  <c r="S4999" i="5"/>
  <c r="P4999" i="5"/>
  <c r="A5021" i="5"/>
  <c r="Q5021" i="5"/>
  <c r="G5022" i="5"/>
  <c r="R5021" i="5"/>
  <c r="S5021" i="5"/>
  <c r="P5021" i="5"/>
  <c r="A4765" i="5"/>
  <c r="Q4765" i="5"/>
  <c r="G4766" i="5"/>
  <c r="S4765" i="5"/>
  <c r="P4765" i="5"/>
  <c r="R4765" i="5"/>
  <c r="A3429" i="5"/>
  <c r="Q3429" i="5"/>
  <c r="G3430" i="5"/>
  <c r="P3429" i="5"/>
  <c r="R3429" i="5"/>
  <c r="S3429" i="5"/>
  <c r="A2405" i="5"/>
  <c r="Q2405" i="5"/>
  <c r="G2406" i="5"/>
  <c r="P2405" i="5"/>
  <c r="R2405" i="5"/>
  <c r="S2405" i="5"/>
  <c r="A2359" i="5"/>
  <c r="Q2359" i="5"/>
  <c r="G2360" i="5"/>
  <c r="R2359" i="5"/>
  <c r="S2359" i="5"/>
  <c r="P2359" i="5"/>
  <c r="A784" i="5"/>
  <c r="Q784" i="5"/>
  <c r="G785" i="5"/>
  <c r="S784" i="5"/>
  <c r="P784" i="5"/>
  <c r="R784" i="5"/>
  <c r="A1559" i="5"/>
  <c r="Q1559" i="5"/>
  <c r="G1560" i="5"/>
  <c r="P1559" i="5"/>
  <c r="R1559" i="5"/>
  <c r="S1559" i="5"/>
  <c r="A987" i="5"/>
  <c r="Q987" i="5"/>
  <c r="G988" i="5"/>
  <c r="P987" i="5"/>
  <c r="R987" i="5"/>
  <c r="S987" i="5"/>
  <c r="A750" i="5"/>
  <c r="R750" i="5"/>
  <c r="S750" i="5"/>
  <c r="Q750" i="5"/>
  <c r="G751" i="5"/>
  <c r="P750" i="5"/>
  <c r="A2775" i="5"/>
  <c r="Q2775" i="5"/>
  <c r="G2776" i="5"/>
  <c r="P2775" i="5"/>
  <c r="R2775" i="5"/>
  <c r="S2775" i="5"/>
  <c r="A1353" i="5"/>
  <c r="Q1353" i="5"/>
  <c r="G1354" i="5"/>
  <c r="R1353" i="5"/>
  <c r="S1353" i="5"/>
  <c r="P1353" i="5"/>
  <c r="A346" i="5"/>
  <c r="S346" i="5"/>
  <c r="R346" i="5"/>
  <c r="G347" i="5"/>
  <c r="P346" i="5"/>
  <c r="Q346" i="5"/>
  <c r="A3940" i="5"/>
  <c r="Q3940" i="5"/>
  <c r="G3941" i="5"/>
  <c r="R3940" i="5"/>
  <c r="S3940" i="5"/>
  <c r="P3940" i="5"/>
  <c r="A3950" i="5"/>
  <c r="S3950" i="5"/>
  <c r="P3950" i="5"/>
  <c r="Q3950" i="5"/>
  <c r="G3951" i="5"/>
  <c r="R3950" i="5"/>
  <c r="A4495" i="5"/>
  <c r="Q4495" i="5"/>
  <c r="G4496" i="5"/>
  <c r="R4495" i="5"/>
  <c r="S4495" i="5"/>
  <c r="P4495" i="5"/>
  <c r="A1066" i="5"/>
  <c r="S1066" i="5"/>
  <c r="Q1066" i="5"/>
  <c r="G1067" i="5"/>
  <c r="R1066" i="5"/>
  <c r="P1066" i="5"/>
  <c r="A1660" i="5"/>
  <c r="P1660" i="5"/>
  <c r="Q1660" i="5"/>
  <c r="G1661" i="5"/>
  <c r="R1660" i="5"/>
  <c r="S1660" i="5"/>
  <c r="A2805" i="5"/>
  <c r="S2805" i="5"/>
  <c r="R2805" i="5"/>
  <c r="P2805" i="5"/>
  <c r="G2806" i="5"/>
  <c r="Q2805" i="5"/>
  <c r="A1637" i="5"/>
  <c r="S1637" i="5"/>
  <c r="R1637" i="5"/>
  <c r="P1637" i="5"/>
  <c r="G1638" i="5"/>
  <c r="Q1637" i="5"/>
  <c r="A1444" i="5"/>
  <c r="P1444" i="5"/>
  <c r="Q1444" i="5"/>
  <c r="G1445" i="5"/>
  <c r="R1444" i="5"/>
  <c r="S1444" i="5"/>
  <c r="A74" i="5"/>
  <c r="Q74" i="5"/>
  <c r="G75" i="5"/>
  <c r="R74" i="5"/>
  <c r="S74" i="5"/>
  <c r="P74" i="5"/>
  <c r="A3928" i="5"/>
  <c r="Q3928" i="5"/>
  <c r="G3929" i="5"/>
  <c r="R3928" i="5"/>
  <c r="S3928" i="5"/>
  <c r="P3928" i="5"/>
  <c r="A2226" i="5"/>
  <c r="P2226" i="5"/>
  <c r="Q2226" i="5"/>
  <c r="G2227" i="5"/>
  <c r="S2226" i="5"/>
  <c r="R2226" i="5"/>
  <c r="A2649" i="5"/>
  <c r="S2649" i="5"/>
  <c r="Q2649" i="5"/>
  <c r="P2649" i="5"/>
  <c r="G2650" i="5"/>
  <c r="R2649" i="5"/>
  <c r="A1706" i="5"/>
  <c r="R1706" i="5"/>
  <c r="S1706" i="5"/>
  <c r="P1706" i="5"/>
  <c r="Q1706" i="5"/>
  <c r="G1707" i="5"/>
  <c r="A4663" i="5"/>
  <c r="Q4663" i="5"/>
  <c r="G4664" i="5"/>
  <c r="S4663" i="5"/>
  <c r="P4663" i="5"/>
  <c r="R4663" i="5"/>
  <c r="A4831" i="5"/>
  <c r="S4831" i="5"/>
  <c r="Q4831" i="5"/>
  <c r="G4832" i="5"/>
  <c r="P4831" i="5"/>
  <c r="R4831" i="5"/>
  <c r="A2895" i="5"/>
  <c r="Q2895" i="5"/>
  <c r="S2895" i="5"/>
  <c r="P2895" i="5"/>
  <c r="G2896" i="5"/>
  <c r="R2895" i="5"/>
  <c r="A4585" i="5"/>
  <c r="Q4585" i="5"/>
  <c r="G4586" i="5"/>
  <c r="S4585" i="5"/>
  <c r="P4585" i="5"/>
  <c r="R4585" i="5"/>
  <c r="I7" i="5"/>
  <c r="O7" i="5" s="1"/>
  <c r="O8" i="5"/>
  <c r="A4766" i="5" l="1"/>
  <c r="P4766" i="5"/>
  <c r="R4766" i="5"/>
  <c r="S4766" i="5"/>
  <c r="G4767" i="5"/>
  <c r="Q4766" i="5"/>
  <c r="P2060" i="5"/>
  <c r="Q2060" i="5"/>
  <c r="G2061" i="5"/>
  <c r="R2060" i="5"/>
  <c r="S2060" i="5"/>
  <c r="A2305" i="5"/>
  <c r="Q2305" i="5"/>
  <c r="G2306" i="5"/>
  <c r="R2305" i="5"/>
  <c r="P2305" i="5"/>
  <c r="S2305" i="5"/>
  <c r="A3763" i="5"/>
  <c r="S3763" i="5"/>
  <c r="P3763" i="5"/>
  <c r="Q3763" i="5"/>
  <c r="G3764" i="5"/>
  <c r="R3763" i="5"/>
  <c r="A2183" i="5"/>
  <c r="S2183" i="5"/>
  <c r="P2183" i="5"/>
  <c r="R2183" i="5"/>
  <c r="Q2183" i="5"/>
  <c r="G2184" i="5"/>
  <c r="A2349" i="5"/>
  <c r="S2349" i="5"/>
  <c r="P2349" i="5"/>
  <c r="G2350" i="5"/>
  <c r="Q2349" i="5"/>
  <c r="R2349" i="5"/>
  <c r="A1683" i="5"/>
  <c r="Q1683" i="5"/>
  <c r="G1684" i="5"/>
  <c r="R1683" i="5"/>
  <c r="S1683" i="5"/>
  <c r="P1683" i="5"/>
  <c r="A572" i="5"/>
  <c r="R572" i="5"/>
  <c r="P572" i="5"/>
  <c r="Q572" i="5"/>
  <c r="G573" i="5"/>
  <c r="S572" i="5"/>
  <c r="A4878" i="5"/>
  <c r="R4878" i="5"/>
  <c r="P4878" i="5"/>
  <c r="Q4878" i="5"/>
  <c r="S4878" i="5"/>
  <c r="G4879" i="5"/>
  <c r="A1513" i="5"/>
  <c r="S1513" i="5"/>
  <c r="P1513" i="5"/>
  <c r="G1514" i="5"/>
  <c r="Q1513" i="5"/>
  <c r="R1513" i="5"/>
  <c r="A3829" i="5"/>
  <c r="Q3829" i="5"/>
  <c r="G3830" i="5"/>
  <c r="R3829" i="5"/>
  <c r="S3829" i="5"/>
  <c r="P3829" i="5"/>
  <c r="A1285" i="5"/>
  <c r="S1285" i="5"/>
  <c r="P1285" i="5"/>
  <c r="Q1285" i="5"/>
  <c r="G1286" i="5"/>
  <c r="R1285" i="5"/>
  <c r="A1809" i="5"/>
  <c r="R1809" i="5"/>
  <c r="P1809" i="5"/>
  <c r="S1809" i="5"/>
  <c r="G1810" i="5"/>
  <c r="Q1809" i="5"/>
  <c r="A4576" i="5"/>
  <c r="R4576" i="5"/>
  <c r="P4576" i="5"/>
  <c r="Q4576" i="5"/>
  <c r="G4577" i="5"/>
  <c r="S4576" i="5"/>
  <c r="A4642" i="5"/>
  <c r="R4642" i="5"/>
  <c r="P4642" i="5"/>
  <c r="Q4642" i="5"/>
  <c r="G4643" i="5"/>
  <c r="S4642" i="5"/>
  <c r="A1673" i="5"/>
  <c r="S1673" i="5"/>
  <c r="P1673" i="5"/>
  <c r="Q1673" i="5"/>
  <c r="G1674" i="5"/>
  <c r="R1673" i="5"/>
  <c r="A649" i="5"/>
  <c r="S649" i="5"/>
  <c r="P649" i="5"/>
  <c r="Q649" i="5"/>
  <c r="G650" i="5"/>
  <c r="R649" i="5"/>
  <c r="A2105" i="5"/>
  <c r="Q2105" i="5"/>
  <c r="G2106" i="5"/>
  <c r="R2105" i="5"/>
  <c r="S2105" i="5"/>
  <c r="P2105" i="5"/>
  <c r="A3731" i="5"/>
  <c r="S3731" i="5"/>
  <c r="P3731" i="5"/>
  <c r="Q3731" i="5"/>
  <c r="G3732" i="5"/>
  <c r="R3731" i="5"/>
  <c r="A3009" i="5"/>
  <c r="Q3009" i="5"/>
  <c r="G3010" i="5"/>
  <c r="R3009" i="5"/>
  <c r="S3009" i="5"/>
  <c r="P3009" i="5"/>
  <c r="A3863" i="5"/>
  <c r="S3863" i="5"/>
  <c r="P3863" i="5"/>
  <c r="Q3863" i="5"/>
  <c r="G3864" i="5"/>
  <c r="R3863" i="5"/>
  <c r="A931" i="5"/>
  <c r="Q931" i="5"/>
  <c r="G932" i="5"/>
  <c r="R931" i="5"/>
  <c r="P931" i="5"/>
  <c r="S931" i="5"/>
  <c r="A1434" i="5"/>
  <c r="R1434" i="5"/>
  <c r="S1434" i="5"/>
  <c r="G1435" i="5"/>
  <c r="P1434" i="5"/>
  <c r="Q1434" i="5"/>
  <c r="A4756" i="5"/>
  <c r="R4756" i="5"/>
  <c r="P4756" i="5"/>
  <c r="G4757" i="5"/>
  <c r="Q4756" i="5"/>
  <c r="S4756" i="5"/>
  <c r="A2684" i="5"/>
  <c r="R2684" i="5"/>
  <c r="P2684" i="5"/>
  <c r="G2685" i="5"/>
  <c r="Q2684" i="5"/>
  <c r="S2684" i="5"/>
  <c r="A3408" i="5"/>
  <c r="R3408" i="5"/>
  <c r="P3408" i="5"/>
  <c r="G3409" i="5"/>
  <c r="Q3408" i="5"/>
  <c r="S3408" i="5"/>
  <c r="A2718" i="5"/>
  <c r="R2718" i="5"/>
  <c r="P2718" i="5"/>
  <c r="S2718" i="5"/>
  <c r="G2719" i="5"/>
  <c r="Q2718" i="5"/>
  <c r="A4608" i="5"/>
  <c r="R4608" i="5"/>
  <c r="P4608" i="5"/>
  <c r="Q4608" i="5"/>
  <c r="G4609" i="5"/>
  <c r="S4608" i="5"/>
  <c r="A3685" i="5"/>
  <c r="S3685" i="5"/>
  <c r="P3685" i="5"/>
  <c r="Q3685" i="5"/>
  <c r="G3686" i="5"/>
  <c r="R3685" i="5"/>
  <c r="A1867" i="5"/>
  <c r="R1867" i="5"/>
  <c r="P1867" i="5"/>
  <c r="Q1867" i="5"/>
  <c r="S1867" i="5"/>
  <c r="G1868" i="5"/>
  <c r="A4722" i="5"/>
  <c r="R4722" i="5"/>
  <c r="P4722" i="5"/>
  <c r="Q4722" i="5"/>
  <c r="G4723" i="5"/>
  <c r="S4722" i="5"/>
  <c r="A4654" i="5"/>
  <c r="R4654" i="5"/>
  <c r="P4654" i="5"/>
  <c r="Q4654" i="5"/>
  <c r="G4655" i="5"/>
  <c r="S4654" i="5"/>
  <c r="A2037" i="5"/>
  <c r="Q2037" i="5"/>
  <c r="G2038" i="5"/>
  <c r="R2037" i="5"/>
  <c r="S2037" i="5"/>
  <c r="P2037" i="5"/>
  <c r="A304" i="5"/>
  <c r="Q304" i="5"/>
  <c r="G305" i="5"/>
  <c r="R304" i="5"/>
  <c r="S304" i="5"/>
  <c r="P304" i="5"/>
  <c r="A661" i="5"/>
  <c r="S661" i="5"/>
  <c r="P661" i="5"/>
  <c r="Q661" i="5"/>
  <c r="G662" i="5"/>
  <c r="R661" i="5"/>
  <c r="A1217" i="5"/>
  <c r="S1217" i="5"/>
  <c r="P1217" i="5"/>
  <c r="Q1217" i="5"/>
  <c r="G1218" i="5"/>
  <c r="R1217" i="5"/>
  <c r="A2471" i="5"/>
  <c r="S2471" i="5"/>
  <c r="P2471" i="5"/>
  <c r="G2472" i="5"/>
  <c r="Q2471" i="5"/>
  <c r="R2471" i="5"/>
  <c r="A2149" i="5"/>
  <c r="Q2149" i="5"/>
  <c r="G2150" i="5"/>
  <c r="R2149" i="5"/>
  <c r="S2149" i="5"/>
  <c r="P2149" i="5"/>
  <c r="A3063" i="5"/>
  <c r="S3063" i="5"/>
  <c r="P3063" i="5"/>
  <c r="Q3063" i="5"/>
  <c r="G3064" i="5"/>
  <c r="R3063" i="5"/>
  <c r="A2159" i="5"/>
  <c r="S2159" i="5"/>
  <c r="P2159" i="5"/>
  <c r="Q2159" i="5"/>
  <c r="G2160" i="5"/>
  <c r="R2159" i="5"/>
  <c r="A2115" i="5"/>
  <c r="S2115" i="5"/>
  <c r="P2115" i="5"/>
  <c r="Q2115" i="5"/>
  <c r="G2116" i="5"/>
  <c r="R2115" i="5"/>
  <c r="A1319" i="5"/>
  <c r="S1319" i="5"/>
  <c r="P1319" i="5"/>
  <c r="Q1319" i="5"/>
  <c r="G1320" i="5"/>
  <c r="R1319" i="5"/>
  <c r="A775" i="5"/>
  <c r="R775" i="5"/>
  <c r="P775" i="5"/>
  <c r="Q775" i="5"/>
  <c r="S775" i="5"/>
  <c r="G776" i="5"/>
  <c r="A4121" i="5"/>
  <c r="R4121" i="5"/>
  <c r="P4121" i="5"/>
  <c r="Q4121" i="5"/>
  <c r="S4121" i="5"/>
  <c r="G4122" i="5"/>
  <c r="A527" i="5"/>
  <c r="S527" i="5"/>
  <c r="P527" i="5"/>
  <c r="R527" i="5"/>
  <c r="G528" i="5"/>
  <c r="Q527" i="5"/>
  <c r="A4099" i="5"/>
  <c r="R4099" i="5"/>
  <c r="P4099" i="5"/>
  <c r="Q4099" i="5"/>
  <c r="S4099" i="5"/>
  <c r="G4100" i="5"/>
  <c r="A3753" i="5"/>
  <c r="Q3753" i="5"/>
  <c r="G3754" i="5"/>
  <c r="R3753" i="5"/>
  <c r="S3753" i="5"/>
  <c r="P3753" i="5"/>
  <c r="A121" i="5"/>
  <c r="S121" i="5"/>
  <c r="P121" i="5"/>
  <c r="Q121" i="5"/>
  <c r="G122" i="5"/>
  <c r="R121" i="5"/>
  <c r="A818" i="5"/>
  <c r="S818" i="5"/>
  <c r="Q818" i="5"/>
  <c r="R818" i="5"/>
  <c r="P818" i="5"/>
  <c r="G819" i="5"/>
  <c r="A2975" i="5"/>
  <c r="S2975" i="5"/>
  <c r="P2975" i="5"/>
  <c r="Q2975" i="5"/>
  <c r="G2976" i="5"/>
  <c r="R2975" i="5"/>
  <c r="A2941" i="5"/>
  <c r="Q2941" i="5"/>
  <c r="G2942" i="5"/>
  <c r="R2941" i="5"/>
  <c r="S2941" i="5"/>
  <c r="P2941" i="5"/>
  <c r="A3697" i="5"/>
  <c r="S3697" i="5"/>
  <c r="P3697" i="5"/>
  <c r="Q3697" i="5"/>
  <c r="G3698" i="5"/>
  <c r="R3697" i="5"/>
  <c r="A3663" i="5"/>
  <c r="Q3663" i="5"/>
  <c r="G3664" i="5"/>
  <c r="R3663" i="5"/>
  <c r="S3663" i="5"/>
  <c r="P3663" i="5"/>
  <c r="A131" i="5"/>
  <c r="Q131" i="5"/>
  <c r="G132" i="5"/>
  <c r="R131" i="5"/>
  <c r="S131" i="5"/>
  <c r="P131" i="5"/>
  <c r="A1479" i="5"/>
  <c r="S1479" i="5"/>
  <c r="P1479" i="5"/>
  <c r="Q1479" i="5"/>
  <c r="R1479" i="5"/>
  <c r="G1480" i="5"/>
  <c r="A4744" i="5"/>
  <c r="R4744" i="5"/>
  <c r="P4744" i="5"/>
  <c r="Q4744" i="5"/>
  <c r="S4744" i="5"/>
  <c r="G4745" i="5"/>
  <c r="A2416" i="5"/>
  <c r="R2416" i="5"/>
  <c r="P2416" i="5"/>
  <c r="G2417" i="5"/>
  <c r="Q2416" i="5"/>
  <c r="S2416" i="5"/>
  <c r="A109" i="5"/>
  <c r="P109" i="5"/>
  <c r="Q109" i="5"/>
  <c r="G110" i="5"/>
  <c r="R109" i="5"/>
  <c r="S109" i="5"/>
  <c r="A976" i="5"/>
  <c r="P976" i="5"/>
  <c r="Q976" i="5"/>
  <c r="G977" i="5"/>
  <c r="R976" i="5"/>
  <c r="S976" i="5"/>
  <c r="A4337" i="5"/>
  <c r="P4337" i="5"/>
  <c r="Q4337" i="5"/>
  <c r="G4338" i="5"/>
  <c r="R4337" i="5"/>
  <c r="S4337" i="5"/>
  <c r="A1831" i="5"/>
  <c r="P1831" i="5"/>
  <c r="R1831" i="5"/>
  <c r="Q1831" i="5"/>
  <c r="S1831" i="5"/>
  <c r="G1832" i="5"/>
  <c r="A4977" i="5"/>
  <c r="S4977" i="5"/>
  <c r="Q4977" i="5"/>
  <c r="P4977" i="5"/>
  <c r="G4978" i="5"/>
  <c r="R4977" i="5"/>
  <c r="P2048" i="5"/>
  <c r="Q2048" i="5"/>
  <c r="G2049" i="5"/>
  <c r="R2048" i="5"/>
  <c r="S2048" i="5"/>
  <c r="A1502" i="5"/>
  <c r="R1502" i="5"/>
  <c r="S1502" i="5"/>
  <c r="G1503" i="5"/>
  <c r="P1502" i="5"/>
  <c r="Q1502" i="5"/>
  <c r="A594" i="5"/>
  <c r="R594" i="5"/>
  <c r="P594" i="5"/>
  <c r="G595" i="5"/>
  <c r="Q594" i="5"/>
  <c r="S594" i="5"/>
  <c r="A4281" i="5"/>
  <c r="R4281" i="5"/>
  <c r="P4281" i="5"/>
  <c r="G4282" i="5"/>
  <c r="Q4281" i="5"/>
  <c r="S4281" i="5"/>
  <c r="A1570" i="5"/>
  <c r="R1570" i="5"/>
  <c r="P1570" i="5"/>
  <c r="G1571" i="5"/>
  <c r="Q1570" i="5"/>
  <c r="S1570" i="5"/>
  <c r="A1638" i="5"/>
  <c r="R1638" i="5"/>
  <c r="S1638" i="5"/>
  <c r="P1638" i="5"/>
  <c r="G1639" i="5"/>
  <c r="Q1638" i="5"/>
  <c r="A2776" i="5"/>
  <c r="P2776" i="5"/>
  <c r="R2776" i="5"/>
  <c r="S2776" i="5"/>
  <c r="Q2776" i="5"/>
  <c r="G2777" i="5"/>
  <c r="A751" i="5"/>
  <c r="Q751" i="5"/>
  <c r="G752" i="5"/>
  <c r="R751" i="5"/>
  <c r="P751" i="5"/>
  <c r="S751" i="5"/>
  <c r="A785" i="5"/>
  <c r="P785" i="5"/>
  <c r="R785" i="5"/>
  <c r="G786" i="5"/>
  <c r="Q785" i="5"/>
  <c r="S785" i="5"/>
  <c r="A2227" i="5"/>
  <c r="S2227" i="5"/>
  <c r="P2227" i="5"/>
  <c r="R2227" i="5"/>
  <c r="G2228" i="5"/>
  <c r="Q2227" i="5"/>
  <c r="A1661" i="5"/>
  <c r="S1661" i="5"/>
  <c r="P1661" i="5"/>
  <c r="Q1661" i="5"/>
  <c r="G1662" i="5"/>
  <c r="R1661" i="5"/>
  <c r="A4710" i="5"/>
  <c r="P4710" i="5"/>
  <c r="R4710" i="5"/>
  <c r="S4710" i="5"/>
  <c r="G4711" i="5"/>
  <c r="Q4710" i="5"/>
  <c r="A3120" i="5"/>
  <c r="P3120" i="5"/>
  <c r="Q3120" i="5"/>
  <c r="G3121" i="5"/>
  <c r="S3120" i="5"/>
  <c r="R3120" i="5"/>
  <c r="A39" i="5"/>
  <c r="P39" i="5"/>
  <c r="R39" i="5"/>
  <c r="S39" i="5"/>
  <c r="G40" i="5"/>
  <c r="Q39" i="5"/>
  <c r="A2640" i="5"/>
  <c r="P2640" i="5"/>
  <c r="S2640" i="5"/>
  <c r="Q2640" i="5"/>
  <c r="G2641" i="5"/>
  <c r="R2640" i="5"/>
  <c r="A1388" i="5"/>
  <c r="P1388" i="5"/>
  <c r="Q1388" i="5"/>
  <c r="G1389" i="5"/>
  <c r="S1388" i="5"/>
  <c r="R1388" i="5"/>
  <c r="A4295" i="5"/>
  <c r="P4295" i="5"/>
  <c r="Q4295" i="5"/>
  <c r="G4296" i="5"/>
  <c r="R4295" i="5"/>
  <c r="S4295" i="5"/>
  <c r="A258" i="5"/>
  <c r="P258" i="5"/>
  <c r="Q258" i="5"/>
  <c r="G259" i="5"/>
  <c r="R258" i="5"/>
  <c r="S258" i="5"/>
  <c r="A809" i="5"/>
  <c r="P809" i="5"/>
  <c r="Q809" i="5"/>
  <c r="G810" i="5"/>
  <c r="R809" i="5"/>
  <c r="S809" i="5"/>
  <c r="A550" i="5"/>
  <c r="P550" i="5"/>
  <c r="Q550" i="5"/>
  <c r="G551" i="5"/>
  <c r="R550" i="5"/>
  <c r="S550" i="5"/>
  <c r="A1615" i="5"/>
  <c r="S1615" i="5"/>
  <c r="R1615" i="5"/>
  <c r="P1615" i="5"/>
  <c r="G1616" i="5"/>
  <c r="Q1615" i="5"/>
  <c r="A313" i="5"/>
  <c r="P313" i="5"/>
  <c r="Q313" i="5"/>
  <c r="G314" i="5"/>
  <c r="S313" i="5"/>
  <c r="R313" i="5"/>
  <c r="A4956" i="5"/>
  <c r="P4956" i="5"/>
  <c r="Q4956" i="5"/>
  <c r="G4957" i="5"/>
  <c r="R4956" i="5"/>
  <c r="S4956" i="5"/>
  <c r="A416" i="5"/>
  <c r="P416" i="5"/>
  <c r="Q416" i="5"/>
  <c r="G417" i="5"/>
  <c r="R416" i="5"/>
  <c r="S416" i="5"/>
  <c r="A739" i="5"/>
  <c r="Q739" i="5"/>
  <c r="G740" i="5"/>
  <c r="R739" i="5"/>
  <c r="P739" i="5"/>
  <c r="S739" i="5"/>
  <c r="A4329" i="5"/>
  <c r="P4329" i="5"/>
  <c r="Q4329" i="5"/>
  <c r="G4330" i="5"/>
  <c r="R4329" i="5"/>
  <c r="S4329" i="5"/>
  <c r="A3530" i="5"/>
  <c r="R3530" i="5"/>
  <c r="S3530" i="5"/>
  <c r="P3530" i="5"/>
  <c r="G3531" i="5"/>
  <c r="Q3530" i="5"/>
  <c r="A3897" i="5"/>
  <c r="P3897" i="5"/>
  <c r="Q3897" i="5"/>
  <c r="G3898" i="5"/>
  <c r="R3897" i="5"/>
  <c r="S3897" i="5"/>
  <c r="A4506" i="5"/>
  <c r="R4506" i="5"/>
  <c r="S4506" i="5"/>
  <c r="P4506" i="5"/>
  <c r="Q4506" i="5"/>
  <c r="G4507" i="5"/>
  <c r="A1458" i="5"/>
  <c r="P1458" i="5"/>
  <c r="Q1458" i="5"/>
  <c r="G1459" i="5"/>
  <c r="S1458" i="5"/>
  <c r="R1458" i="5"/>
  <c r="A1296" i="5"/>
  <c r="P1296" i="5"/>
  <c r="Q1296" i="5"/>
  <c r="G1297" i="5"/>
  <c r="R1296" i="5"/>
  <c r="S1296" i="5"/>
  <c r="A1342" i="5"/>
  <c r="P1342" i="5"/>
  <c r="Q1342" i="5"/>
  <c r="G1343" i="5"/>
  <c r="R1342" i="5"/>
  <c r="S1342" i="5"/>
  <c r="A4416" i="5"/>
  <c r="R4416" i="5"/>
  <c r="S4416" i="5"/>
  <c r="P4416" i="5"/>
  <c r="Q4416" i="5"/>
  <c r="G4417" i="5"/>
  <c r="A4900" i="5"/>
  <c r="P4900" i="5"/>
  <c r="R4900" i="5"/>
  <c r="G4901" i="5"/>
  <c r="Q4900" i="5"/>
  <c r="S4900" i="5"/>
  <c r="A2618" i="5"/>
  <c r="P2618" i="5"/>
  <c r="R2618" i="5"/>
  <c r="S2618" i="5"/>
  <c r="Q2618" i="5"/>
  <c r="G2619" i="5"/>
  <c r="A1206" i="5"/>
  <c r="P1206" i="5"/>
  <c r="Q1206" i="5"/>
  <c r="G1207" i="5"/>
  <c r="R1206" i="5"/>
  <c r="S1206" i="5"/>
  <c r="A1022" i="5"/>
  <c r="R1022" i="5"/>
  <c r="S1022" i="5"/>
  <c r="P1022" i="5"/>
  <c r="G1023" i="5"/>
  <c r="Q1022" i="5"/>
  <c r="A3199" i="5"/>
  <c r="Q3199" i="5"/>
  <c r="G3200" i="5"/>
  <c r="R3199" i="5"/>
  <c r="P3199" i="5"/>
  <c r="S3199" i="5"/>
  <c r="A1628" i="5"/>
  <c r="P1628" i="5"/>
  <c r="Q1628" i="5"/>
  <c r="G1629" i="5"/>
  <c r="R1628" i="5"/>
  <c r="S1628" i="5"/>
  <c r="A4041" i="5"/>
  <c r="P4041" i="5"/>
  <c r="R4041" i="5"/>
  <c r="G4042" i="5"/>
  <c r="Q4041" i="5"/>
  <c r="S4041" i="5"/>
  <c r="A1538" i="5"/>
  <c r="P1538" i="5"/>
  <c r="S1538" i="5"/>
  <c r="Q1538" i="5"/>
  <c r="G1539" i="5"/>
  <c r="R1538" i="5"/>
  <c r="A920" i="5"/>
  <c r="P920" i="5"/>
  <c r="Q920" i="5"/>
  <c r="G921" i="5"/>
  <c r="R920" i="5"/>
  <c r="S920" i="5"/>
  <c r="A1937" i="5"/>
  <c r="P1937" i="5"/>
  <c r="Q1937" i="5"/>
  <c r="G1938" i="5"/>
  <c r="R1937" i="5"/>
  <c r="S1937" i="5"/>
  <c r="A3334" i="5"/>
  <c r="P3334" i="5"/>
  <c r="S3334" i="5"/>
  <c r="Q3334" i="5"/>
  <c r="G3335" i="5"/>
  <c r="R3334" i="5"/>
  <c r="A4810" i="5"/>
  <c r="P4810" i="5"/>
  <c r="R4810" i="5"/>
  <c r="S4810" i="5"/>
  <c r="G4811" i="5"/>
  <c r="Q4810" i="5"/>
  <c r="A1186" i="5"/>
  <c r="P1186" i="5"/>
  <c r="R1186" i="5"/>
  <c r="S1186" i="5"/>
  <c r="Q1186" i="5"/>
  <c r="G1187" i="5"/>
  <c r="A2594" i="5"/>
  <c r="P2594" i="5"/>
  <c r="R2594" i="5"/>
  <c r="Q2594" i="5"/>
  <c r="G2595" i="5"/>
  <c r="S2594" i="5"/>
  <c r="A4167" i="5"/>
  <c r="P4167" i="5"/>
  <c r="R4167" i="5"/>
  <c r="G4168" i="5"/>
  <c r="Q4167" i="5"/>
  <c r="S4167" i="5"/>
  <c r="A1400" i="5"/>
  <c r="P1400" i="5"/>
  <c r="Q1400" i="5"/>
  <c r="G1401" i="5"/>
  <c r="S1400" i="5"/>
  <c r="R1400" i="5"/>
  <c r="A886" i="5"/>
  <c r="P886" i="5"/>
  <c r="Q886" i="5"/>
  <c r="G887" i="5"/>
  <c r="R886" i="5"/>
  <c r="S886" i="5"/>
  <c r="A2930" i="5"/>
  <c r="P2930" i="5"/>
  <c r="Q2930" i="5"/>
  <c r="G2931" i="5"/>
  <c r="R2930" i="5"/>
  <c r="S2930" i="5"/>
  <c r="A1424" i="5"/>
  <c r="P1424" i="5"/>
  <c r="Q1424" i="5"/>
  <c r="G1425" i="5"/>
  <c r="R1424" i="5"/>
  <c r="S1424" i="5"/>
  <c r="A3442" i="5"/>
  <c r="P3442" i="5"/>
  <c r="S3442" i="5"/>
  <c r="Q3442" i="5"/>
  <c r="G3443" i="5"/>
  <c r="R3442" i="5"/>
  <c r="A1125" i="5"/>
  <c r="R1125" i="5"/>
  <c r="S1125" i="5"/>
  <c r="G1126" i="5"/>
  <c r="P1125" i="5"/>
  <c r="Q1125" i="5"/>
  <c r="A1274" i="5"/>
  <c r="P1274" i="5"/>
  <c r="Q1274" i="5"/>
  <c r="G1275" i="5"/>
  <c r="R1274" i="5"/>
  <c r="S1274" i="5"/>
  <c r="A2014" i="5"/>
  <c r="P2014" i="5"/>
  <c r="Q2014" i="5"/>
  <c r="G2015" i="5"/>
  <c r="R2014" i="5"/>
  <c r="S2014" i="5"/>
  <c r="A2952" i="5"/>
  <c r="P2952" i="5"/>
  <c r="Q2952" i="5"/>
  <c r="G2953" i="5"/>
  <c r="R2952" i="5"/>
  <c r="S2952" i="5"/>
  <c r="A874" i="5"/>
  <c r="P874" i="5"/>
  <c r="Q874" i="5"/>
  <c r="G875" i="5"/>
  <c r="R874" i="5"/>
  <c r="S874" i="5"/>
  <c r="A85" i="5"/>
  <c r="R85" i="5"/>
  <c r="S85" i="5"/>
  <c r="P85" i="5"/>
  <c r="G86" i="5"/>
  <c r="Q85" i="5"/>
  <c r="A2094" i="5"/>
  <c r="P2094" i="5"/>
  <c r="Q2094" i="5"/>
  <c r="G2095" i="5"/>
  <c r="R2094" i="5"/>
  <c r="S2094" i="5"/>
  <c r="A3576" i="5"/>
  <c r="P3576" i="5"/>
  <c r="Q3576" i="5"/>
  <c r="G3577" i="5"/>
  <c r="R3576" i="5"/>
  <c r="S3576" i="5"/>
  <c r="A908" i="5"/>
  <c r="P908" i="5"/>
  <c r="Q908" i="5"/>
  <c r="G909" i="5"/>
  <c r="R908" i="5"/>
  <c r="S908" i="5"/>
  <c r="A1594" i="5"/>
  <c r="P1594" i="5"/>
  <c r="Q1594" i="5"/>
  <c r="G1595" i="5"/>
  <c r="R1594" i="5"/>
  <c r="S1594" i="5"/>
  <c r="A1891" i="5"/>
  <c r="P1891" i="5"/>
  <c r="Q1891" i="5"/>
  <c r="G1892" i="5"/>
  <c r="R1891" i="5"/>
  <c r="S1891" i="5"/>
  <c r="A2294" i="5"/>
  <c r="P2294" i="5"/>
  <c r="Q2294" i="5"/>
  <c r="G2295" i="5"/>
  <c r="R2294" i="5"/>
  <c r="S2294" i="5"/>
  <c r="A4518" i="5"/>
  <c r="P4518" i="5"/>
  <c r="Q4518" i="5"/>
  <c r="G4519" i="5"/>
  <c r="R4518" i="5"/>
  <c r="S4518" i="5"/>
  <c r="A4404" i="5"/>
  <c r="R4404" i="5"/>
  <c r="S4404" i="5"/>
  <c r="P4404" i="5"/>
  <c r="Q4404" i="5"/>
  <c r="G4405" i="5"/>
  <c r="A1115" i="5"/>
  <c r="P1115" i="5"/>
  <c r="Q1115" i="5"/>
  <c r="G1116" i="5"/>
  <c r="R1115" i="5"/>
  <c r="S1115" i="5"/>
  <c r="A1170" i="5"/>
  <c r="P1170" i="5"/>
  <c r="R1170" i="5"/>
  <c r="S1170" i="5"/>
  <c r="Q1170" i="5"/>
  <c r="G1171" i="5"/>
  <c r="A1753" i="5"/>
  <c r="R1753" i="5"/>
  <c r="S1753" i="5"/>
  <c r="P1753" i="5"/>
  <c r="Q1753" i="5"/>
  <c r="G1754" i="5"/>
  <c r="A4315" i="5"/>
  <c r="P4315" i="5"/>
  <c r="R4315" i="5"/>
  <c r="S4315" i="5"/>
  <c r="Q4315" i="5"/>
  <c r="G4316" i="5"/>
  <c r="A3488" i="5"/>
  <c r="P3488" i="5"/>
  <c r="S3488" i="5"/>
  <c r="Q3488" i="5"/>
  <c r="G3489" i="5"/>
  <c r="R3488" i="5"/>
  <c r="A5012" i="5"/>
  <c r="P5012" i="5"/>
  <c r="Q5012" i="5"/>
  <c r="G5013" i="5"/>
  <c r="R5012" i="5"/>
  <c r="S5012" i="5"/>
  <c r="A2885" i="5"/>
  <c r="S2885" i="5"/>
  <c r="R2885" i="5"/>
  <c r="P2885" i="5"/>
  <c r="G2886" i="5"/>
  <c r="Q2885" i="5"/>
  <c r="A3310" i="5"/>
  <c r="P3310" i="5"/>
  <c r="Q3310" i="5"/>
  <c r="G3311" i="5"/>
  <c r="R3310" i="5"/>
  <c r="S3310" i="5"/>
  <c r="A2818" i="5"/>
  <c r="P2818" i="5"/>
  <c r="R2818" i="5"/>
  <c r="S2818" i="5"/>
  <c r="Q2818" i="5"/>
  <c r="G2819" i="5"/>
  <c r="A3885" i="5"/>
  <c r="P3885" i="5"/>
  <c r="Q3885" i="5"/>
  <c r="G3886" i="5"/>
  <c r="R3885" i="5"/>
  <c r="S3885" i="5"/>
  <c r="A472" i="5"/>
  <c r="P472" i="5"/>
  <c r="R472" i="5"/>
  <c r="S472" i="5"/>
  <c r="Q472" i="5"/>
  <c r="G473" i="5"/>
  <c r="A3476" i="5"/>
  <c r="P3476" i="5"/>
  <c r="S3476" i="5"/>
  <c r="Q3476" i="5"/>
  <c r="G3477" i="5"/>
  <c r="R3476" i="5"/>
  <c r="A4732" i="5"/>
  <c r="P4732" i="5"/>
  <c r="R4732" i="5"/>
  <c r="G4733" i="5"/>
  <c r="Q4732" i="5"/>
  <c r="S4732" i="5"/>
  <c r="A3508" i="5"/>
  <c r="P3508" i="5"/>
  <c r="R3508" i="5"/>
  <c r="S3508" i="5"/>
  <c r="Q3508" i="5"/>
  <c r="G3509" i="5"/>
  <c r="A1194" i="5"/>
  <c r="P1194" i="5"/>
  <c r="R1194" i="5"/>
  <c r="S1194" i="5"/>
  <c r="Q1194" i="5"/>
  <c r="G1195" i="5"/>
  <c r="A3375" i="5"/>
  <c r="S3375" i="5"/>
  <c r="R3375" i="5"/>
  <c r="P3375" i="5"/>
  <c r="G3376" i="5"/>
  <c r="Q3375" i="5"/>
  <c r="A2194" i="5"/>
  <c r="P2194" i="5"/>
  <c r="Q2194" i="5"/>
  <c r="G2195" i="5"/>
  <c r="S2194" i="5"/>
  <c r="R2194" i="5"/>
  <c r="A3320" i="5"/>
  <c r="R3320" i="5"/>
  <c r="S3320" i="5"/>
  <c r="P3320" i="5"/>
  <c r="G3321" i="5"/>
  <c r="Q3320" i="5"/>
  <c r="A2430" i="5"/>
  <c r="P2430" i="5"/>
  <c r="Q2430" i="5"/>
  <c r="G2431" i="5"/>
  <c r="R2430" i="5"/>
  <c r="S2430" i="5"/>
  <c r="A2206" i="5"/>
  <c r="P2206" i="5"/>
  <c r="Q2206" i="5"/>
  <c r="G2207" i="5"/>
  <c r="S2206" i="5"/>
  <c r="R2206" i="5"/>
  <c r="A3985" i="5"/>
  <c r="P3985" i="5"/>
  <c r="Q3985" i="5"/>
  <c r="G3986" i="5"/>
  <c r="R3985" i="5"/>
  <c r="S3985" i="5"/>
  <c r="A1765" i="5"/>
  <c r="P1765" i="5"/>
  <c r="Q1765" i="5"/>
  <c r="G1766" i="5"/>
  <c r="R1765" i="5"/>
  <c r="S1765" i="5"/>
  <c r="A4247" i="5"/>
  <c r="P4247" i="5"/>
  <c r="R4247" i="5"/>
  <c r="Q4247" i="5"/>
  <c r="S4247" i="5"/>
  <c r="G4248" i="5"/>
  <c r="A4363" i="5"/>
  <c r="P4363" i="5"/>
  <c r="Q4363" i="5"/>
  <c r="G4364" i="5"/>
  <c r="R4363" i="5"/>
  <c r="S4363" i="5"/>
  <c r="A4201" i="5"/>
  <c r="P4201" i="5"/>
  <c r="R4201" i="5"/>
  <c r="Q4201" i="5"/>
  <c r="S4201" i="5"/>
  <c r="G4202" i="5"/>
  <c r="A2438" i="5"/>
  <c r="P2438" i="5"/>
  <c r="Q2438" i="5"/>
  <c r="G2439" i="5"/>
  <c r="R2438" i="5"/>
  <c r="S2438" i="5"/>
  <c r="A492" i="5"/>
  <c r="P492" i="5"/>
  <c r="R492" i="5"/>
  <c r="S492" i="5"/>
  <c r="Q492" i="5"/>
  <c r="G493" i="5"/>
  <c r="A4564" i="5"/>
  <c r="P4564" i="5"/>
  <c r="Q4564" i="5"/>
  <c r="G4565" i="5"/>
  <c r="R4564" i="5"/>
  <c r="S4564" i="5"/>
  <c r="A4472" i="5"/>
  <c r="R4472" i="5"/>
  <c r="S4472" i="5"/>
  <c r="P4472" i="5"/>
  <c r="Q4472" i="5"/>
  <c r="G4473" i="5"/>
  <c r="A4428" i="5"/>
  <c r="P4428" i="5"/>
  <c r="Q4428" i="5"/>
  <c r="G4429" i="5"/>
  <c r="R4428" i="5"/>
  <c r="S4428" i="5"/>
  <c r="A2082" i="5"/>
  <c r="P2082" i="5"/>
  <c r="Q2082" i="5"/>
  <c r="G2083" i="5"/>
  <c r="R2082" i="5"/>
  <c r="S2082" i="5"/>
  <c r="A2138" i="5"/>
  <c r="P2138" i="5"/>
  <c r="Q2138" i="5"/>
  <c r="G2139" i="5"/>
  <c r="R2138" i="5"/>
  <c r="S2138" i="5"/>
  <c r="A4394" i="5"/>
  <c r="P4394" i="5"/>
  <c r="Q4394" i="5"/>
  <c r="G4395" i="5"/>
  <c r="R4394" i="5"/>
  <c r="S4394" i="5"/>
  <c r="A4384" i="5"/>
  <c r="R4384" i="5"/>
  <c r="S4384" i="5"/>
  <c r="P4384" i="5"/>
  <c r="Q4384" i="5"/>
  <c r="G4385" i="5"/>
  <c r="A404" i="5"/>
  <c r="S404" i="5"/>
  <c r="P404" i="5"/>
  <c r="Q404" i="5"/>
  <c r="G405" i="5"/>
  <c r="R404" i="5"/>
  <c r="A717" i="5"/>
  <c r="S717" i="5"/>
  <c r="P717" i="5"/>
  <c r="R717" i="5"/>
  <c r="G718" i="5"/>
  <c r="Q717" i="5"/>
  <c r="A2907" i="5"/>
  <c r="S2907" i="5"/>
  <c r="P2907" i="5"/>
  <c r="Q2907" i="5"/>
  <c r="G2908" i="5"/>
  <c r="R2907" i="5"/>
  <c r="A1959" i="5"/>
  <c r="Q1959" i="5"/>
  <c r="G1960" i="5"/>
  <c r="R1959" i="5"/>
  <c r="S1959" i="5"/>
  <c r="P1959" i="5"/>
  <c r="A3775" i="5"/>
  <c r="S3775" i="5"/>
  <c r="P3775" i="5"/>
  <c r="Q3775" i="5"/>
  <c r="G3776" i="5"/>
  <c r="R3775" i="5"/>
  <c r="A3841" i="5"/>
  <c r="Q3841" i="5"/>
  <c r="G3842" i="5"/>
  <c r="R3841" i="5"/>
  <c r="S3841" i="5"/>
  <c r="P3841" i="5"/>
  <c r="A707" i="5"/>
  <c r="Q707" i="5"/>
  <c r="G708" i="5"/>
  <c r="R707" i="5"/>
  <c r="S707" i="5"/>
  <c r="P707" i="5"/>
  <c r="A1969" i="5"/>
  <c r="S1969" i="5"/>
  <c r="P1969" i="5"/>
  <c r="Q1969" i="5"/>
  <c r="G1970" i="5"/>
  <c r="R1969" i="5"/>
  <c r="A177" i="5"/>
  <c r="Q177" i="5"/>
  <c r="G178" i="5"/>
  <c r="R177" i="5"/>
  <c r="S177" i="5"/>
  <c r="P177" i="5"/>
  <c r="A1251" i="5"/>
  <c r="S1251" i="5"/>
  <c r="P1251" i="5"/>
  <c r="Q1251" i="5"/>
  <c r="G1252" i="5"/>
  <c r="R1251" i="5"/>
  <c r="A2282" i="5"/>
  <c r="P2282" i="5"/>
  <c r="Q2282" i="5"/>
  <c r="G2283" i="5"/>
  <c r="R2282" i="5"/>
  <c r="S2282" i="5"/>
  <c r="A2752" i="5"/>
  <c r="P2752" i="5"/>
  <c r="S2752" i="5"/>
  <c r="Q2752" i="5"/>
  <c r="G2753" i="5"/>
  <c r="R2752" i="5"/>
  <c r="A3544" i="5"/>
  <c r="P3544" i="5"/>
  <c r="S3544" i="5"/>
  <c r="Q3544" i="5"/>
  <c r="G3545" i="5"/>
  <c r="R3544" i="5"/>
  <c r="A4866" i="5"/>
  <c r="P4866" i="5"/>
  <c r="R4866" i="5"/>
  <c r="G4867" i="5"/>
  <c r="Q4866" i="5"/>
  <c r="S4866" i="5"/>
  <c r="A4269" i="5"/>
  <c r="P4269" i="5"/>
  <c r="S4269" i="5"/>
  <c r="Q4269" i="5"/>
  <c r="G4270" i="5"/>
  <c r="R4269" i="5"/>
  <c r="A628" i="5"/>
  <c r="P628" i="5"/>
  <c r="S628" i="5"/>
  <c r="Q628" i="5"/>
  <c r="G629" i="5"/>
  <c r="R628" i="5"/>
  <c r="A2450" i="5"/>
  <c r="P2450" i="5"/>
  <c r="R2450" i="5"/>
  <c r="S2450" i="5"/>
  <c r="Q2450" i="5"/>
  <c r="G2451" i="5"/>
  <c r="A954" i="5"/>
  <c r="P954" i="5"/>
  <c r="Q954" i="5"/>
  <c r="G955" i="5"/>
  <c r="R954" i="5"/>
  <c r="S954" i="5"/>
  <c r="A2462" i="5"/>
  <c r="P2462" i="5"/>
  <c r="R2462" i="5"/>
  <c r="S2462" i="5"/>
  <c r="Q2462" i="5"/>
  <c r="G2463" i="5"/>
  <c r="A3264" i="5"/>
  <c r="P3264" i="5"/>
  <c r="S3264" i="5"/>
  <c r="G3265" i="5"/>
  <c r="Q3264" i="5"/>
  <c r="R3264" i="5"/>
  <c r="A27" i="5"/>
  <c r="P27" i="5"/>
  <c r="Q27" i="5"/>
  <c r="G28" i="5"/>
  <c r="R27" i="5"/>
  <c r="S27" i="5"/>
  <c r="A17" i="5"/>
  <c r="R17" i="5"/>
  <c r="S17" i="5"/>
  <c r="P17" i="5"/>
  <c r="Q17" i="5"/>
  <c r="G18" i="5"/>
  <c r="A222" i="5"/>
  <c r="P222" i="5"/>
  <c r="Q222" i="5"/>
  <c r="G223" i="5"/>
  <c r="R222" i="5"/>
  <c r="S222" i="5"/>
  <c r="A1982" i="5"/>
  <c r="P1982" i="5"/>
  <c r="Q1982" i="5"/>
  <c r="G1983" i="5"/>
  <c r="R1982" i="5"/>
  <c r="S1982" i="5"/>
  <c r="A4822" i="5"/>
  <c r="P4822" i="5"/>
  <c r="R4822" i="5"/>
  <c r="G4823" i="5"/>
  <c r="Q4822" i="5"/>
  <c r="S4822" i="5"/>
  <c r="A2986" i="5"/>
  <c r="P2986" i="5"/>
  <c r="Q2986" i="5"/>
  <c r="G2987" i="5"/>
  <c r="R2986" i="5"/>
  <c r="S2986" i="5"/>
  <c r="A3907" i="5"/>
  <c r="R3907" i="5"/>
  <c r="S3907" i="5"/>
  <c r="P3907" i="5"/>
  <c r="Q3907" i="5"/>
  <c r="G3908" i="5"/>
  <c r="A4462" i="5"/>
  <c r="P4462" i="5"/>
  <c r="Q4462" i="5"/>
  <c r="G4463" i="5"/>
  <c r="R4462" i="5"/>
  <c r="S4462" i="5"/>
  <c r="A4450" i="5"/>
  <c r="R4450" i="5"/>
  <c r="S4450" i="5"/>
  <c r="P4450" i="5"/>
  <c r="Q4450" i="5"/>
  <c r="G4451" i="5"/>
  <c r="A2784" i="5"/>
  <c r="P2784" i="5"/>
  <c r="R2784" i="5"/>
  <c r="S2784" i="5"/>
  <c r="Q2784" i="5"/>
  <c r="G2785" i="5"/>
  <c r="A1308" i="5"/>
  <c r="P1308" i="5"/>
  <c r="Q1308" i="5"/>
  <c r="G1309" i="5"/>
  <c r="R1308" i="5"/>
  <c r="S1308" i="5"/>
  <c r="A1102" i="5"/>
  <c r="Q1102" i="5"/>
  <c r="G1103" i="5"/>
  <c r="S1102" i="5"/>
  <c r="P1102" i="5"/>
  <c r="R1102" i="5"/>
  <c r="A2506" i="5"/>
  <c r="P2506" i="5"/>
  <c r="S2506" i="5"/>
  <c r="Q2506" i="5"/>
  <c r="G2507" i="5"/>
  <c r="R2506" i="5"/>
  <c r="A1044" i="5"/>
  <c r="P1044" i="5"/>
  <c r="S1044" i="5"/>
  <c r="Q1044" i="5"/>
  <c r="G1045" i="5"/>
  <c r="R1044" i="5"/>
  <c r="A4075" i="5"/>
  <c r="P4075" i="5"/>
  <c r="R4075" i="5"/>
  <c r="G4076" i="5"/>
  <c r="Q4075" i="5"/>
  <c r="S4075" i="5"/>
  <c r="A4484" i="5"/>
  <c r="R4484" i="5"/>
  <c r="S4484" i="5"/>
  <c r="P4484" i="5"/>
  <c r="Q4484" i="5"/>
  <c r="G4485" i="5"/>
  <c r="A3042" i="5"/>
  <c r="P3042" i="5"/>
  <c r="Q3042" i="5"/>
  <c r="G3043" i="5"/>
  <c r="R3042" i="5"/>
  <c r="S3042" i="5"/>
  <c r="A1879" i="5"/>
  <c r="P1879" i="5"/>
  <c r="S1879" i="5"/>
  <c r="Q1879" i="5"/>
  <c r="G1880" i="5"/>
  <c r="R1879" i="5"/>
  <c r="A3564" i="5"/>
  <c r="P3564" i="5"/>
  <c r="Q3564" i="5"/>
  <c r="G3565" i="5"/>
  <c r="R3564" i="5"/>
  <c r="S3564" i="5"/>
  <c r="A4922" i="5"/>
  <c r="P4922" i="5"/>
  <c r="R4922" i="5"/>
  <c r="G4923" i="5"/>
  <c r="Q4922" i="5"/>
  <c r="S4922" i="5"/>
  <c r="A1913" i="5"/>
  <c r="P1913" i="5"/>
  <c r="S1913" i="5"/>
  <c r="Q1913" i="5"/>
  <c r="G1914" i="5"/>
  <c r="R1913" i="5"/>
  <c r="A640" i="5"/>
  <c r="P640" i="5"/>
  <c r="S640" i="5"/>
  <c r="Q640" i="5"/>
  <c r="G641" i="5"/>
  <c r="R640" i="5"/>
  <c r="A4261" i="5"/>
  <c r="P4261" i="5"/>
  <c r="S4261" i="5"/>
  <c r="Q4261" i="5"/>
  <c r="G4262" i="5"/>
  <c r="R4261" i="5"/>
  <c r="A2862" i="5"/>
  <c r="P2862" i="5"/>
  <c r="S2862" i="5"/>
  <c r="Q2862" i="5"/>
  <c r="G2863" i="5"/>
  <c r="R2862" i="5"/>
  <c r="A4235" i="5"/>
  <c r="P4235" i="5"/>
  <c r="R4235" i="5"/>
  <c r="S4235" i="5"/>
  <c r="G4236" i="5"/>
  <c r="Q4235" i="5"/>
  <c r="A1240" i="5"/>
  <c r="P1240" i="5"/>
  <c r="Q1240" i="5"/>
  <c r="G1241" i="5"/>
  <c r="R1240" i="5"/>
  <c r="S1240" i="5"/>
  <c r="A4552" i="5"/>
  <c r="P4552" i="5"/>
  <c r="Q4552" i="5"/>
  <c r="G4553" i="5"/>
  <c r="R4552" i="5"/>
  <c r="S4552" i="5"/>
  <c r="A2406" i="5"/>
  <c r="P2406" i="5"/>
  <c r="Q2406" i="5"/>
  <c r="G2407" i="5"/>
  <c r="R2406" i="5"/>
  <c r="S2406" i="5"/>
  <c r="A5000" i="5"/>
  <c r="P5000" i="5"/>
  <c r="Q5000" i="5"/>
  <c r="G5001" i="5"/>
  <c r="S5000" i="5"/>
  <c r="R5000" i="5"/>
  <c r="A187" i="5"/>
  <c r="S187" i="5"/>
  <c r="P187" i="5"/>
  <c r="Q187" i="5"/>
  <c r="G188" i="5"/>
  <c r="R187" i="5"/>
  <c r="A290" i="5"/>
  <c r="Q290" i="5"/>
  <c r="G291" i="5"/>
  <c r="R290" i="5"/>
  <c r="S290" i="5"/>
  <c r="P290" i="5"/>
  <c r="A3087" i="5"/>
  <c r="Q3087" i="5"/>
  <c r="G3088" i="5"/>
  <c r="R3087" i="5"/>
  <c r="S3087" i="5"/>
  <c r="P3087" i="5"/>
  <c r="A2650" i="5"/>
  <c r="R2650" i="5"/>
  <c r="Q2650" i="5"/>
  <c r="P2650" i="5"/>
  <c r="G2651" i="5"/>
  <c r="S2650" i="5"/>
  <c r="A75" i="5"/>
  <c r="P75" i="5"/>
  <c r="Q75" i="5"/>
  <c r="G76" i="5"/>
  <c r="R75" i="5"/>
  <c r="S75" i="5"/>
  <c r="A2806" i="5"/>
  <c r="R2806" i="5"/>
  <c r="S2806" i="5"/>
  <c r="P2806" i="5"/>
  <c r="G2807" i="5"/>
  <c r="Q2806" i="5"/>
  <c r="A3941" i="5"/>
  <c r="P3941" i="5"/>
  <c r="Q3941" i="5"/>
  <c r="G3942" i="5"/>
  <c r="R3941" i="5"/>
  <c r="S3941" i="5"/>
  <c r="A1731" i="5"/>
  <c r="S1731" i="5"/>
  <c r="P1731" i="5"/>
  <c r="Q1731" i="5"/>
  <c r="G1732" i="5"/>
  <c r="R1731" i="5"/>
  <c r="A1741" i="5"/>
  <c r="Q1741" i="5"/>
  <c r="G1742" i="5"/>
  <c r="R1741" i="5"/>
  <c r="S1741" i="5"/>
  <c r="P1741" i="5"/>
  <c r="A2315" i="5"/>
  <c r="S2315" i="5"/>
  <c r="P2315" i="5"/>
  <c r="G2316" i="5"/>
  <c r="Q2315" i="5"/>
  <c r="R2315" i="5"/>
  <c r="A3497" i="5"/>
  <c r="S3497" i="5"/>
  <c r="P3497" i="5"/>
  <c r="G3498" i="5"/>
  <c r="Q3497" i="5"/>
  <c r="R3497" i="5"/>
  <c r="A2672" i="5"/>
  <c r="R2672" i="5"/>
  <c r="P2672" i="5"/>
  <c r="Q2672" i="5"/>
  <c r="S2672" i="5"/>
  <c r="G2673" i="5"/>
  <c r="A2003" i="5"/>
  <c r="S2003" i="5"/>
  <c r="P2003" i="5"/>
  <c r="Q2003" i="5"/>
  <c r="G2004" i="5"/>
  <c r="R2003" i="5"/>
  <c r="A3819" i="5"/>
  <c r="S3819" i="5"/>
  <c r="P3819" i="5"/>
  <c r="Q3819" i="5"/>
  <c r="G3820" i="5"/>
  <c r="R3819" i="5"/>
  <c r="A2271" i="5"/>
  <c r="S2271" i="5"/>
  <c r="P2271" i="5"/>
  <c r="G2272" i="5"/>
  <c r="Q2271" i="5"/>
  <c r="R2271" i="5"/>
  <c r="A1547" i="5"/>
  <c r="S1547" i="5"/>
  <c r="P1547" i="5"/>
  <c r="G1548" i="5"/>
  <c r="Q1547" i="5"/>
  <c r="R1547" i="5"/>
  <c r="A3243" i="5"/>
  <c r="Q3243" i="5"/>
  <c r="G3244" i="5"/>
  <c r="P3243" i="5"/>
  <c r="R3243" i="5"/>
  <c r="S3243" i="5"/>
  <c r="A1993" i="5"/>
  <c r="Q1993" i="5"/>
  <c r="G1994" i="5"/>
  <c r="R1993" i="5"/>
  <c r="S1993" i="5"/>
  <c r="P1993" i="5"/>
  <c r="A437" i="5"/>
  <c r="S437" i="5"/>
  <c r="P437" i="5"/>
  <c r="G438" i="5"/>
  <c r="Q437" i="5"/>
  <c r="R437" i="5"/>
  <c r="A2965" i="5"/>
  <c r="Q2965" i="5"/>
  <c r="G2966" i="5"/>
  <c r="R2965" i="5"/>
  <c r="S2965" i="5"/>
  <c r="P2965" i="5"/>
  <c r="A671" i="5"/>
  <c r="Q671" i="5"/>
  <c r="G672" i="5"/>
  <c r="R671" i="5"/>
  <c r="S671" i="5"/>
  <c r="P671" i="5"/>
  <c r="A3019" i="5"/>
  <c r="S3019" i="5"/>
  <c r="P3019" i="5"/>
  <c r="Q3019" i="5"/>
  <c r="G3020" i="5"/>
  <c r="R3019" i="5"/>
  <c r="A3707" i="5"/>
  <c r="Q3707" i="5"/>
  <c r="G3708" i="5"/>
  <c r="R3707" i="5"/>
  <c r="S3707" i="5"/>
  <c r="P3707" i="5"/>
  <c r="A729" i="5"/>
  <c r="S729" i="5"/>
  <c r="P729" i="5"/>
  <c r="R729" i="5"/>
  <c r="G730" i="5"/>
  <c r="Q729" i="5"/>
  <c r="A1697" i="5"/>
  <c r="S1697" i="5"/>
  <c r="P1697" i="5"/>
  <c r="Q1697" i="5"/>
  <c r="G1698" i="5"/>
  <c r="R1697" i="5"/>
  <c r="A4087" i="5"/>
  <c r="R4087" i="5"/>
  <c r="P4087" i="5"/>
  <c r="G4088" i="5"/>
  <c r="Q4087" i="5"/>
  <c r="S4087" i="5"/>
  <c r="A1468" i="5"/>
  <c r="R1468" i="5"/>
  <c r="S1468" i="5"/>
  <c r="Q1468" i="5"/>
  <c r="G1469" i="5"/>
  <c r="P1468" i="5"/>
  <c r="A4944" i="5"/>
  <c r="R4944" i="5"/>
  <c r="P4944" i="5"/>
  <c r="Q4944" i="5"/>
  <c r="G4945" i="5"/>
  <c r="S4944" i="5"/>
  <c r="A3141" i="5"/>
  <c r="S3141" i="5"/>
  <c r="P3141" i="5"/>
  <c r="R3141" i="5"/>
  <c r="G3142" i="5"/>
  <c r="Q3141" i="5"/>
  <c r="A4788" i="5"/>
  <c r="R4788" i="5"/>
  <c r="P4788" i="5"/>
  <c r="Q4788" i="5"/>
  <c r="S4788" i="5"/>
  <c r="G4789" i="5"/>
  <c r="A3719" i="5"/>
  <c r="S3719" i="5"/>
  <c r="P3719" i="5"/>
  <c r="Q3719" i="5"/>
  <c r="G3720" i="5"/>
  <c r="R3719" i="5"/>
  <c r="A3287" i="5"/>
  <c r="S3287" i="5"/>
  <c r="P3287" i="5"/>
  <c r="G3288" i="5"/>
  <c r="Q3287" i="5"/>
  <c r="R3287" i="5"/>
  <c r="A143" i="5"/>
  <c r="Q143" i="5"/>
  <c r="G144" i="5"/>
  <c r="R143" i="5"/>
  <c r="S143" i="5"/>
  <c r="P143" i="5"/>
  <c r="A695" i="5"/>
  <c r="Q695" i="5"/>
  <c r="G696" i="5"/>
  <c r="R695" i="5"/>
  <c r="S695" i="5"/>
  <c r="P695" i="5"/>
  <c r="A1081" i="5"/>
  <c r="R1081" i="5"/>
  <c r="P1081" i="5"/>
  <c r="Q1081" i="5"/>
  <c r="G1082" i="5"/>
  <c r="S1081" i="5"/>
  <c r="A763" i="5"/>
  <c r="R763" i="5"/>
  <c r="P763" i="5"/>
  <c r="G764" i="5"/>
  <c r="Q763" i="5"/>
  <c r="S763" i="5"/>
  <c r="A4912" i="5"/>
  <c r="R4912" i="5"/>
  <c r="P4912" i="5"/>
  <c r="S4912" i="5"/>
  <c r="G4913" i="5"/>
  <c r="Q4912" i="5"/>
  <c r="A4225" i="5"/>
  <c r="R4225" i="5"/>
  <c r="P4225" i="5"/>
  <c r="G4226" i="5"/>
  <c r="Q4225" i="5"/>
  <c r="S4225" i="5"/>
  <c r="A2762" i="5"/>
  <c r="R2762" i="5"/>
  <c r="Q2762" i="5"/>
  <c r="S2762" i="5"/>
  <c r="P2762" i="5"/>
  <c r="G2763" i="5"/>
  <c r="A4053" i="5"/>
  <c r="R4053" i="5"/>
  <c r="P4053" i="5"/>
  <c r="G4054" i="5"/>
  <c r="Q4053" i="5"/>
  <c r="S4053" i="5"/>
  <c r="A4189" i="5"/>
  <c r="R4189" i="5"/>
  <c r="P4189" i="5"/>
  <c r="G4190" i="5"/>
  <c r="Q4189" i="5"/>
  <c r="S4189" i="5"/>
  <c r="A324" i="5"/>
  <c r="Q324" i="5"/>
  <c r="G325" i="5"/>
  <c r="P324" i="5"/>
  <c r="R324" i="5"/>
  <c r="S324" i="5"/>
  <c r="A2261" i="5"/>
  <c r="Q2261" i="5"/>
  <c r="G2262" i="5"/>
  <c r="R2261" i="5"/>
  <c r="P2261" i="5"/>
  <c r="S2261" i="5"/>
  <c r="A1719" i="5"/>
  <c r="Q1719" i="5"/>
  <c r="G1720" i="5"/>
  <c r="R1719" i="5"/>
  <c r="S1719" i="5"/>
  <c r="P1719" i="5"/>
  <c r="A3097" i="5"/>
  <c r="S3097" i="5"/>
  <c r="P3097" i="5"/>
  <c r="Q3097" i="5"/>
  <c r="G3098" i="5"/>
  <c r="R3097" i="5"/>
  <c r="A97" i="5"/>
  <c r="R97" i="5"/>
  <c r="P97" i="5"/>
  <c r="Q97" i="5"/>
  <c r="S97" i="5"/>
  <c r="G98" i="5"/>
  <c r="A897" i="5"/>
  <c r="S897" i="5"/>
  <c r="P897" i="5"/>
  <c r="Q897" i="5"/>
  <c r="G898" i="5"/>
  <c r="R897" i="5"/>
  <c r="A2383" i="5"/>
  <c r="S2383" i="5"/>
  <c r="P2383" i="5"/>
  <c r="G2384" i="5"/>
  <c r="Q2383" i="5"/>
  <c r="R2383" i="5"/>
  <c r="A3797" i="5"/>
  <c r="Q3797" i="5"/>
  <c r="G3798" i="5"/>
  <c r="R3797" i="5"/>
  <c r="S3797" i="5"/>
  <c r="P3797" i="5"/>
  <c r="A685" i="5"/>
  <c r="S685" i="5"/>
  <c r="P685" i="5"/>
  <c r="Q685" i="5"/>
  <c r="G686" i="5"/>
  <c r="R685" i="5"/>
  <c r="A1821" i="5"/>
  <c r="R1821" i="5"/>
  <c r="P1821" i="5"/>
  <c r="G1822" i="5"/>
  <c r="Q1821" i="5"/>
  <c r="S1821" i="5"/>
  <c r="A4019" i="5"/>
  <c r="R4019" i="5"/>
  <c r="P4019" i="5"/>
  <c r="G4020" i="5"/>
  <c r="Q4019" i="5"/>
  <c r="S4019" i="5"/>
  <c r="A65" i="5"/>
  <c r="Q65" i="5"/>
  <c r="G66" i="5"/>
  <c r="R65" i="5"/>
  <c r="S65" i="5"/>
  <c r="P65" i="5"/>
  <c r="A2373" i="5"/>
  <c r="Q2373" i="5"/>
  <c r="G2374" i="5"/>
  <c r="R2373" i="5"/>
  <c r="P2373" i="5"/>
  <c r="S2373" i="5"/>
  <c r="A3807" i="5"/>
  <c r="S3807" i="5"/>
  <c r="P3807" i="5"/>
  <c r="Q3807" i="5"/>
  <c r="G3808" i="5"/>
  <c r="R3807" i="5"/>
  <c r="A3741" i="5"/>
  <c r="Q3741" i="5"/>
  <c r="G3742" i="5"/>
  <c r="R3741" i="5"/>
  <c r="S3741" i="5"/>
  <c r="P3741" i="5"/>
  <c r="A50" i="5"/>
  <c r="Q50" i="5"/>
  <c r="G51" i="5"/>
  <c r="P50" i="5"/>
  <c r="R50" i="5"/>
  <c r="S50" i="5"/>
  <c r="A4031" i="5"/>
  <c r="R4031" i="5"/>
  <c r="P4031" i="5"/>
  <c r="Q4031" i="5"/>
  <c r="S4031" i="5"/>
  <c r="G4032" i="5"/>
  <c r="A3175" i="5"/>
  <c r="S3175" i="5"/>
  <c r="P3175" i="5"/>
  <c r="R3175" i="5"/>
  <c r="G3176" i="5"/>
  <c r="Q3175" i="5"/>
  <c r="A211" i="5"/>
  <c r="S211" i="5"/>
  <c r="P211" i="5"/>
  <c r="Q211" i="5"/>
  <c r="G212" i="5"/>
  <c r="R211" i="5"/>
  <c r="A370" i="5"/>
  <c r="R370" i="5"/>
  <c r="Q370" i="5"/>
  <c r="S370" i="5"/>
  <c r="G371" i="5"/>
  <c r="P370" i="5"/>
  <c r="A4065" i="5"/>
  <c r="R4065" i="5"/>
  <c r="P4065" i="5"/>
  <c r="Q4065" i="5"/>
  <c r="S4065" i="5"/>
  <c r="G4066" i="5"/>
  <c r="A4966" i="5"/>
  <c r="R4966" i="5"/>
  <c r="S4966" i="5"/>
  <c r="P4966" i="5"/>
  <c r="G4967" i="5"/>
  <c r="Q4966" i="5"/>
  <c r="A3053" i="5"/>
  <c r="Q3053" i="5"/>
  <c r="G3054" i="5"/>
  <c r="R3053" i="5"/>
  <c r="S3053" i="5"/>
  <c r="P3053" i="5"/>
  <c r="A3851" i="5"/>
  <c r="S3851" i="5"/>
  <c r="P3851" i="5"/>
  <c r="Q3851" i="5"/>
  <c r="G3852" i="5"/>
  <c r="R3851" i="5"/>
  <c r="A3675" i="5"/>
  <c r="Q3675" i="5"/>
  <c r="G3676" i="5"/>
  <c r="R3675" i="5"/>
  <c r="S3675" i="5"/>
  <c r="P3675" i="5"/>
  <c r="A3209" i="5"/>
  <c r="S3209" i="5"/>
  <c r="P3209" i="5"/>
  <c r="R3209" i="5"/>
  <c r="G3210" i="5"/>
  <c r="Q3209" i="5"/>
  <c r="A3873" i="5"/>
  <c r="Q3873" i="5"/>
  <c r="G3874" i="5"/>
  <c r="R3873" i="5"/>
  <c r="S3873" i="5"/>
  <c r="P3873" i="5"/>
  <c r="A1136" i="5"/>
  <c r="S1136" i="5"/>
  <c r="P1136" i="5"/>
  <c r="R1136" i="5"/>
  <c r="G1137" i="5"/>
  <c r="Q1136" i="5"/>
  <c r="A3653" i="5"/>
  <c r="S3653" i="5"/>
  <c r="P3653" i="5"/>
  <c r="Q3653" i="5"/>
  <c r="G3654" i="5"/>
  <c r="R3653" i="5"/>
  <c r="A3643" i="5"/>
  <c r="Q3643" i="5"/>
  <c r="G3644" i="5"/>
  <c r="R3643" i="5"/>
  <c r="S3643" i="5"/>
  <c r="P3643" i="5"/>
  <c r="A2739" i="5"/>
  <c r="S2739" i="5"/>
  <c r="Q2739" i="5"/>
  <c r="R2739" i="5"/>
  <c r="P2739" i="5"/>
  <c r="G2740" i="5"/>
  <c r="A4620" i="5"/>
  <c r="R4620" i="5"/>
  <c r="P4620" i="5"/>
  <c r="Q4620" i="5"/>
  <c r="G4621" i="5"/>
  <c r="S4620" i="5"/>
  <c r="A4155" i="5"/>
  <c r="R4155" i="5"/>
  <c r="P4155" i="5"/>
  <c r="S4155" i="5"/>
  <c r="G4156" i="5"/>
  <c r="Q4155" i="5"/>
  <c r="Q2071" i="5"/>
  <c r="G2072" i="5"/>
  <c r="R2071" i="5"/>
  <c r="S2071" i="5"/>
  <c r="P2071" i="5"/>
  <c r="A4303" i="5"/>
  <c r="P4303" i="5"/>
  <c r="Q4303" i="5"/>
  <c r="G4304" i="5"/>
  <c r="R4303" i="5"/>
  <c r="S4303" i="5"/>
  <c r="A1412" i="5"/>
  <c r="P1412" i="5"/>
  <c r="Q1412" i="5"/>
  <c r="G1413" i="5"/>
  <c r="R1412" i="5"/>
  <c r="S1412" i="5"/>
  <c r="A1377" i="5"/>
  <c r="Q1377" i="5"/>
  <c r="G1378" i="5"/>
  <c r="R1377" i="5"/>
  <c r="P1377" i="5"/>
  <c r="S1377" i="5"/>
  <c r="A3386" i="5"/>
  <c r="P3386" i="5"/>
  <c r="Q3386" i="5"/>
  <c r="G3387" i="5"/>
  <c r="R3386" i="5"/>
  <c r="S3386" i="5"/>
  <c r="A4844" i="5"/>
  <c r="R4844" i="5"/>
  <c r="P4844" i="5"/>
  <c r="G4845" i="5"/>
  <c r="Q4844" i="5"/>
  <c r="S4844" i="5"/>
  <c r="A1159" i="5"/>
  <c r="R1159" i="5"/>
  <c r="S1159" i="5"/>
  <c r="Q1159" i="5"/>
  <c r="G1160" i="5"/>
  <c r="P1159" i="5"/>
  <c r="A2706" i="5"/>
  <c r="R2706" i="5"/>
  <c r="P2706" i="5"/>
  <c r="G2707" i="5"/>
  <c r="Q2706" i="5"/>
  <c r="S2706" i="5"/>
  <c r="A3254" i="5"/>
  <c r="R3254" i="5"/>
  <c r="Q3254" i="5"/>
  <c r="G3255" i="5"/>
  <c r="S3254" i="5"/>
  <c r="P3254" i="5"/>
  <c r="A4688" i="5"/>
  <c r="R4688" i="5"/>
  <c r="P4688" i="5"/>
  <c r="Q4688" i="5"/>
  <c r="G4689" i="5"/>
  <c r="S4688" i="5"/>
  <c r="A4800" i="5"/>
  <c r="R4800" i="5"/>
  <c r="P4800" i="5"/>
  <c r="G4801" i="5"/>
  <c r="Q4800" i="5"/>
  <c r="S4800" i="5"/>
  <c r="A4133" i="5"/>
  <c r="R4133" i="5"/>
  <c r="P4133" i="5"/>
  <c r="S4133" i="5"/>
  <c r="G4134" i="5"/>
  <c r="Q4133" i="5"/>
  <c r="A336" i="5"/>
  <c r="Q336" i="5"/>
  <c r="G337" i="5"/>
  <c r="P336" i="5"/>
  <c r="R336" i="5"/>
  <c r="S336" i="5"/>
  <c r="A2339" i="5"/>
  <c r="Q2339" i="5"/>
  <c r="G2340" i="5"/>
  <c r="R2339" i="5"/>
  <c r="P2339" i="5"/>
  <c r="S2339" i="5"/>
  <c r="A426" i="5"/>
  <c r="R426" i="5"/>
  <c r="S426" i="5"/>
  <c r="P426" i="5"/>
  <c r="Q426" i="5"/>
  <c r="G427" i="5"/>
  <c r="A4664" i="5"/>
  <c r="P4664" i="5"/>
  <c r="R4664" i="5"/>
  <c r="S4664" i="5"/>
  <c r="Q4664" i="5"/>
  <c r="G4665" i="5"/>
  <c r="A3929" i="5"/>
  <c r="P3929" i="5"/>
  <c r="Q3929" i="5"/>
  <c r="G3930" i="5"/>
  <c r="R3929" i="5"/>
  <c r="S3929" i="5"/>
  <c r="A988" i="5"/>
  <c r="P988" i="5"/>
  <c r="R988" i="5"/>
  <c r="S988" i="5"/>
  <c r="Q988" i="5"/>
  <c r="G989" i="5"/>
  <c r="A4832" i="5"/>
  <c r="R4832" i="5"/>
  <c r="P4832" i="5"/>
  <c r="Q4832" i="5"/>
  <c r="S4832" i="5"/>
  <c r="G4833" i="5"/>
  <c r="A4586" i="5"/>
  <c r="P4586" i="5"/>
  <c r="R4586" i="5"/>
  <c r="S4586" i="5"/>
  <c r="Q4586" i="5"/>
  <c r="G4587" i="5"/>
  <c r="A2896" i="5"/>
  <c r="R2896" i="5"/>
  <c r="S2896" i="5"/>
  <c r="P2896" i="5"/>
  <c r="Q2896" i="5"/>
  <c r="G2897" i="5"/>
  <c r="A4496" i="5"/>
  <c r="P4496" i="5"/>
  <c r="Q4496" i="5"/>
  <c r="G4497" i="5"/>
  <c r="R4496" i="5"/>
  <c r="S4496" i="5"/>
  <c r="A3951" i="5"/>
  <c r="R3951" i="5"/>
  <c r="S3951" i="5"/>
  <c r="P3951" i="5"/>
  <c r="Q3951" i="5"/>
  <c r="G3952" i="5"/>
  <c r="A1354" i="5"/>
  <c r="P1354" i="5"/>
  <c r="Q1354" i="5"/>
  <c r="G1355" i="5"/>
  <c r="R1354" i="5"/>
  <c r="S1354" i="5"/>
  <c r="A1560" i="5"/>
  <c r="P1560" i="5"/>
  <c r="R1560" i="5"/>
  <c r="S1560" i="5"/>
  <c r="Q1560" i="5"/>
  <c r="G1561" i="5"/>
  <c r="A2360" i="5"/>
  <c r="P2360" i="5"/>
  <c r="Q2360" i="5"/>
  <c r="G2361" i="5"/>
  <c r="R2360" i="5"/>
  <c r="S2360" i="5"/>
  <c r="A3430" i="5"/>
  <c r="P3430" i="5"/>
  <c r="Q3430" i="5"/>
  <c r="G3431" i="5"/>
  <c r="R3430" i="5"/>
  <c r="S3430" i="5"/>
  <c r="A5022" i="5"/>
  <c r="P5022" i="5"/>
  <c r="S5022" i="5"/>
  <c r="Q5022" i="5"/>
  <c r="G5023" i="5"/>
  <c r="R5022" i="5"/>
  <c r="A2526" i="5"/>
  <c r="P2526" i="5"/>
  <c r="R2526" i="5"/>
  <c r="S2526" i="5"/>
  <c r="Q2526" i="5"/>
  <c r="G2527" i="5"/>
  <c r="A2851" i="5"/>
  <c r="S2851" i="5"/>
  <c r="Q2851" i="5"/>
  <c r="R2851" i="5"/>
  <c r="P2851" i="5"/>
  <c r="G2852" i="5"/>
  <c r="A1707" i="5"/>
  <c r="Q1707" i="5"/>
  <c r="G1708" i="5"/>
  <c r="R1707" i="5"/>
  <c r="S1707" i="5"/>
  <c r="P1707" i="5"/>
  <c r="A1445" i="5"/>
  <c r="S1445" i="5"/>
  <c r="P1445" i="5"/>
  <c r="G1446" i="5"/>
  <c r="Q1445" i="5"/>
  <c r="R1445" i="5"/>
  <c r="A1067" i="5"/>
  <c r="R1067" i="5"/>
  <c r="P1067" i="5"/>
  <c r="Q1067" i="5"/>
  <c r="G1068" i="5"/>
  <c r="S1067" i="5"/>
  <c r="A347" i="5"/>
  <c r="R347" i="5"/>
  <c r="Q347" i="5"/>
  <c r="G348" i="5"/>
  <c r="P347" i="5"/>
  <c r="S347" i="5"/>
  <c r="A2170" i="5"/>
  <c r="P2170" i="5"/>
  <c r="Q2170" i="5"/>
  <c r="G2171" i="5"/>
  <c r="S2170" i="5"/>
  <c r="R2170" i="5"/>
  <c r="A4698" i="5"/>
  <c r="P4698" i="5"/>
  <c r="R4698" i="5"/>
  <c r="S4698" i="5"/>
  <c r="Q4698" i="5"/>
  <c r="G4699" i="5"/>
  <c r="A4934" i="5"/>
  <c r="P4934" i="5"/>
  <c r="R4934" i="5"/>
  <c r="Q4934" i="5"/>
  <c r="S4934" i="5"/>
  <c r="G4935" i="5"/>
  <c r="A2830" i="5"/>
  <c r="P2830" i="5"/>
  <c r="Q2830" i="5"/>
  <c r="G2831" i="5"/>
  <c r="R2830" i="5"/>
  <c r="S2830" i="5"/>
  <c r="A2217" i="5"/>
  <c r="Q2217" i="5"/>
  <c r="G2218" i="5"/>
  <c r="R2217" i="5"/>
  <c r="P2217" i="5"/>
  <c r="S2217" i="5"/>
  <c r="A3186" i="5"/>
  <c r="P3186" i="5"/>
  <c r="Q3186" i="5"/>
  <c r="G3187" i="5"/>
  <c r="S3186" i="5"/>
  <c r="R3186" i="5"/>
  <c r="A4598" i="5"/>
  <c r="P4598" i="5"/>
  <c r="R4598" i="5"/>
  <c r="S4598" i="5"/>
  <c r="G4599" i="5"/>
  <c r="Q4598" i="5"/>
  <c r="A2572" i="5"/>
  <c r="P2572" i="5"/>
  <c r="Q2572" i="5"/>
  <c r="G2573" i="5"/>
  <c r="R2572" i="5"/>
  <c r="S2572" i="5"/>
  <c r="A3164" i="5"/>
  <c r="P3164" i="5"/>
  <c r="Q3164" i="5"/>
  <c r="G3165" i="5"/>
  <c r="S3164" i="5"/>
  <c r="R3164" i="5"/>
  <c r="A2584" i="5"/>
  <c r="P2584" i="5"/>
  <c r="Q2584" i="5"/>
  <c r="G2585" i="5"/>
  <c r="R2584" i="5"/>
  <c r="S2584" i="5"/>
  <c r="A2238" i="5"/>
  <c r="P2238" i="5"/>
  <c r="Q2238" i="5"/>
  <c r="G2239" i="5"/>
  <c r="S2238" i="5"/>
  <c r="R2238" i="5"/>
  <c r="A3619" i="5"/>
  <c r="S3619" i="5"/>
  <c r="R3619" i="5"/>
  <c r="P3619" i="5"/>
  <c r="G3620" i="5"/>
  <c r="Q3619" i="5"/>
  <c r="A4630" i="5"/>
  <c r="P4630" i="5"/>
  <c r="R4630" i="5"/>
  <c r="S4630" i="5"/>
  <c r="G4631" i="5"/>
  <c r="Q4630" i="5"/>
  <c r="A2840" i="5"/>
  <c r="R2840" i="5"/>
  <c r="S2840" i="5"/>
  <c r="P2840" i="5"/>
  <c r="G2841" i="5"/>
  <c r="Q2840" i="5"/>
  <c r="A1262" i="5"/>
  <c r="P1262" i="5"/>
  <c r="Q1262" i="5"/>
  <c r="G1263" i="5"/>
  <c r="R1262" i="5"/>
  <c r="S1262" i="5"/>
  <c r="A1228" i="5"/>
  <c r="P1228" i="5"/>
  <c r="Q1228" i="5"/>
  <c r="G1229" i="5"/>
  <c r="R1228" i="5"/>
  <c r="S1228" i="5"/>
  <c r="A482" i="5"/>
  <c r="R482" i="5"/>
  <c r="S482" i="5"/>
  <c r="P482" i="5"/>
  <c r="Q482" i="5"/>
  <c r="G483" i="5"/>
  <c r="A165" i="5"/>
  <c r="P165" i="5"/>
  <c r="S165" i="5"/>
  <c r="Q165" i="5"/>
  <c r="G166" i="5"/>
  <c r="R165" i="5"/>
  <c r="A3298" i="5"/>
  <c r="P3298" i="5"/>
  <c r="R3298" i="5"/>
  <c r="S3298" i="5"/>
  <c r="Q3298" i="5"/>
  <c r="G3299" i="5"/>
  <c r="A1775" i="5"/>
  <c r="R1775" i="5"/>
  <c r="S1775" i="5"/>
  <c r="P1775" i="5"/>
  <c r="G1776" i="5"/>
  <c r="Q1775" i="5"/>
  <c r="A3030" i="5"/>
  <c r="P3030" i="5"/>
  <c r="Q3030" i="5"/>
  <c r="G3031" i="5"/>
  <c r="R3030" i="5"/>
  <c r="S3030" i="5"/>
  <c r="A3630" i="5"/>
  <c r="P3630" i="5"/>
  <c r="Q3630" i="5"/>
  <c r="G3631" i="5"/>
  <c r="R3630" i="5"/>
  <c r="S3630" i="5"/>
  <c r="A448" i="5"/>
  <c r="P448" i="5"/>
  <c r="Q448" i="5"/>
  <c r="G449" i="5"/>
  <c r="R448" i="5"/>
  <c r="S448" i="5"/>
  <c r="A1845" i="5"/>
  <c r="P1845" i="5"/>
  <c r="R1845" i="5"/>
  <c r="G1846" i="5"/>
  <c r="Q1845" i="5"/>
  <c r="S1845" i="5"/>
  <c r="A460" i="5"/>
  <c r="P460" i="5"/>
  <c r="R460" i="5"/>
  <c r="S460" i="5"/>
  <c r="Q460" i="5"/>
  <c r="G461" i="5"/>
  <c r="A3464" i="5"/>
  <c r="P3464" i="5"/>
  <c r="Q3464" i="5"/>
  <c r="G3465" i="5"/>
  <c r="R3464" i="5"/>
  <c r="S3464" i="5"/>
  <c r="A1947" i="5"/>
  <c r="P1947" i="5"/>
  <c r="S1947" i="5"/>
  <c r="Q1947" i="5"/>
  <c r="G1948" i="5"/>
  <c r="R1947" i="5"/>
  <c r="A2394" i="5"/>
  <c r="P2394" i="5"/>
  <c r="S2394" i="5"/>
  <c r="Q2394" i="5"/>
  <c r="G2395" i="5"/>
  <c r="R2394" i="5"/>
  <c r="A3398" i="5"/>
  <c r="P3398" i="5"/>
  <c r="R3398" i="5"/>
  <c r="S3398" i="5"/>
  <c r="Q3398" i="5"/>
  <c r="G3399" i="5"/>
  <c r="A1036" i="5"/>
  <c r="P1036" i="5"/>
  <c r="S1036" i="5"/>
  <c r="Q1036" i="5"/>
  <c r="G1037" i="5"/>
  <c r="R1036" i="5"/>
  <c r="A2876" i="5"/>
  <c r="P2876" i="5"/>
  <c r="Q2876" i="5"/>
  <c r="G2877" i="5"/>
  <c r="R2876" i="5"/>
  <c r="S2876" i="5"/>
  <c r="A1857" i="5"/>
  <c r="P1857" i="5"/>
  <c r="R1857" i="5"/>
  <c r="G1858" i="5"/>
  <c r="Q1857" i="5"/>
  <c r="S1857" i="5"/>
  <c r="A4778" i="5"/>
  <c r="P4778" i="5"/>
  <c r="R4778" i="5"/>
  <c r="G4779" i="5"/>
  <c r="Q4778" i="5"/>
  <c r="S4778" i="5"/>
  <c r="A4530" i="5"/>
  <c r="P4530" i="5"/>
  <c r="Q4530" i="5"/>
  <c r="G4531" i="5"/>
  <c r="R4530" i="5"/>
  <c r="S4530" i="5"/>
  <c r="A1584" i="5"/>
  <c r="P1584" i="5"/>
  <c r="Q1584" i="5"/>
  <c r="G1585" i="5"/>
  <c r="R1584" i="5"/>
  <c r="S1584" i="5"/>
  <c r="A1526" i="5"/>
  <c r="P1526" i="5"/>
  <c r="S1526" i="5"/>
  <c r="Q1526" i="5"/>
  <c r="G1527" i="5"/>
  <c r="R1526" i="5"/>
  <c r="A2560" i="5"/>
  <c r="P2560" i="5"/>
  <c r="R2560" i="5"/>
  <c r="S2560" i="5"/>
  <c r="Q2560" i="5"/>
  <c r="G2561" i="5"/>
  <c r="A2918" i="5"/>
  <c r="P2918" i="5"/>
  <c r="Q2918" i="5"/>
  <c r="G2919" i="5"/>
  <c r="R2918" i="5"/>
  <c r="S2918" i="5"/>
  <c r="A516" i="5"/>
  <c r="R516" i="5"/>
  <c r="S516" i="5"/>
  <c r="G517" i="5"/>
  <c r="P516" i="5"/>
  <c r="Q516" i="5"/>
  <c r="A3342" i="5"/>
  <c r="P3342" i="5"/>
  <c r="S3342" i="5"/>
  <c r="Q3342" i="5"/>
  <c r="G3343" i="5"/>
  <c r="R3342" i="5"/>
  <c r="A853" i="5"/>
  <c r="P853" i="5"/>
  <c r="Q853" i="5"/>
  <c r="G854" i="5"/>
  <c r="R853" i="5"/>
  <c r="S853" i="5"/>
  <c r="A2250" i="5"/>
  <c r="P2250" i="5"/>
  <c r="Q2250" i="5"/>
  <c r="G2251" i="5"/>
  <c r="R2250" i="5"/>
  <c r="S2250" i="5"/>
  <c r="A4888" i="5"/>
  <c r="P4888" i="5"/>
  <c r="R4888" i="5"/>
  <c r="Q4888" i="5"/>
  <c r="G4889" i="5"/>
  <c r="S4888" i="5"/>
  <c r="A2026" i="5"/>
  <c r="P2026" i="5"/>
  <c r="Q2026" i="5"/>
  <c r="G2027" i="5"/>
  <c r="R2026" i="5"/>
  <c r="S2026" i="5"/>
  <c r="A1652" i="5"/>
  <c r="R1652" i="5"/>
  <c r="S1652" i="5"/>
  <c r="P1652" i="5"/>
  <c r="Q1652" i="5"/>
  <c r="G1653" i="5"/>
  <c r="A1903" i="5"/>
  <c r="P1903" i="5"/>
  <c r="Q1903" i="5"/>
  <c r="G1904" i="5"/>
  <c r="R1903" i="5"/>
  <c r="S1903" i="5"/>
  <c r="A3608" i="5"/>
  <c r="P3608" i="5"/>
  <c r="R3608" i="5"/>
  <c r="S3608" i="5"/>
  <c r="Q3608" i="5"/>
  <c r="G3609" i="5"/>
  <c r="A1330" i="5"/>
  <c r="P1330" i="5"/>
  <c r="Q1330" i="5"/>
  <c r="G1331" i="5"/>
  <c r="R1330" i="5"/>
  <c r="S1330" i="5"/>
  <c r="A4179" i="5"/>
  <c r="P4179" i="5"/>
  <c r="R4179" i="5"/>
  <c r="S4179" i="5"/>
  <c r="G4180" i="5"/>
  <c r="Q4179" i="5"/>
  <c r="A3076" i="5"/>
  <c r="P3076" i="5"/>
  <c r="Q3076" i="5"/>
  <c r="G3077" i="5"/>
  <c r="R3076" i="5"/>
  <c r="S3076" i="5"/>
  <c r="A1012" i="5"/>
  <c r="P1012" i="5"/>
  <c r="Q1012" i="5"/>
  <c r="G1013" i="5"/>
  <c r="R1012" i="5"/>
  <c r="S1012" i="5"/>
  <c r="A3596" i="5"/>
  <c r="P3596" i="5"/>
  <c r="Q3596" i="5"/>
  <c r="G3597" i="5"/>
  <c r="R3596" i="5"/>
  <c r="S3596" i="5"/>
  <c r="A268" i="5"/>
  <c r="R268" i="5"/>
  <c r="S268" i="5"/>
  <c r="P268" i="5"/>
  <c r="G269" i="5"/>
  <c r="Q268" i="5"/>
  <c r="A1799" i="5"/>
  <c r="P1799" i="5"/>
  <c r="R1799" i="5"/>
  <c r="G1800" i="5"/>
  <c r="Q1799" i="5"/>
  <c r="S1799" i="5"/>
  <c r="A4540" i="5"/>
  <c r="R4540" i="5"/>
  <c r="S4540" i="5"/>
  <c r="P4540" i="5"/>
  <c r="Q4540" i="5"/>
  <c r="G4541" i="5"/>
  <c r="A1149" i="5"/>
  <c r="P1149" i="5"/>
  <c r="Q1149" i="5"/>
  <c r="G1150" i="5"/>
  <c r="S1149" i="5"/>
  <c r="R1149" i="5"/>
  <c r="A3366" i="5"/>
  <c r="P3366" i="5"/>
  <c r="Q3366" i="5"/>
  <c r="G3367" i="5"/>
  <c r="R3366" i="5"/>
  <c r="S3366" i="5"/>
  <c r="A2694" i="5"/>
  <c r="P2694" i="5"/>
  <c r="R2694" i="5"/>
  <c r="S2694" i="5"/>
  <c r="G2695" i="5"/>
  <c r="Q2694" i="5"/>
  <c r="A4009" i="5"/>
  <c r="P4009" i="5"/>
  <c r="R4009" i="5"/>
  <c r="S4009" i="5"/>
  <c r="G4010" i="5"/>
  <c r="Q4009" i="5"/>
  <c r="A829" i="5"/>
  <c r="P829" i="5"/>
  <c r="S829" i="5"/>
  <c r="Q829" i="5"/>
  <c r="G830" i="5"/>
  <c r="R829" i="5"/>
  <c r="A4213" i="5"/>
  <c r="P4213" i="5"/>
  <c r="R4213" i="5"/>
  <c r="G4214" i="5"/>
  <c r="Q4213" i="5"/>
  <c r="S4213" i="5"/>
  <c r="A155" i="5"/>
  <c r="P155" i="5"/>
  <c r="R155" i="5"/>
  <c r="G156" i="5"/>
  <c r="Q155" i="5"/>
  <c r="S155" i="5"/>
  <c r="A2627" i="5"/>
  <c r="S2627" i="5"/>
  <c r="Q2627" i="5"/>
  <c r="P2627" i="5"/>
  <c r="G2628" i="5"/>
  <c r="R2627" i="5"/>
  <c r="A3585" i="5"/>
  <c r="S3585" i="5"/>
  <c r="R3585" i="5"/>
  <c r="P3585" i="5"/>
  <c r="G3586" i="5"/>
  <c r="Q3585" i="5"/>
  <c r="A393" i="5"/>
  <c r="P393" i="5"/>
  <c r="Q393" i="5"/>
  <c r="G394" i="5"/>
  <c r="R393" i="5"/>
  <c r="S393" i="5"/>
  <c r="A360" i="5"/>
  <c r="P360" i="5"/>
  <c r="S360" i="5"/>
  <c r="Q360" i="5"/>
  <c r="G361" i="5"/>
  <c r="R360" i="5"/>
  <c r="A2662" i="5"/>
  <c r="P2662" i="5"/>
  <c r="R2662" i="5"/>
  <c r="S2662" i="5"/>
  <c r="Q2662" i="5"/>
  <c r="G2663" i="5"/>
  <c r="A3220" i="5"/>
  <c r="P3220" i="5"/>
  <c r="Q3220" i="5"/>
  <c r="G3221" i="5"/>
  <c r="S3220" i="5"/>
  <c r="R3220" i="5"/>
  <c r="A2728" i="5"/>
  <c r="R2728" i="5"/>
  <c r="S2728" i="5"/>
  <c r="P2728" i="5"/>
  <c r="G2729" i="5"/>
  <c r="Q2728" i="5"/>
  <c r="A2606" i="5"/>
  <c r="P2606" i="5"/>
  <c r="R2606" i="5"/>
  <c r="S2606" i="5"/>
  <c r="G2607" i="5"/>
  <c r="Q2606" i="5"/>
  <c r="A2550" i="5"/>
  <c r="P2550" i="5"/>
  <c r="Q2550" i="5"/>
  <c r="G2551" i="5"/>
  <c r="R2550" i="5"/>
  <c r="S2550" i="5"/>
  <c r="A3276" i="5"/>
  <c r="P3276" i="5"/>
  <c r="Q3276" i="5"/>
  <c r="G3277" i="5"/>
  <c r="R3276" i="5"/>
  <c r="S3276" i="5"/>
  <c r="A1091" i="5"/>
  <c r="P1091" i="5"/>
  <c r="R1091" i="5"/>
  <c r="S1091" i="5"/>
  <c r="Q1091" i="5"/>
  <c r="G1092" i="5"/>
  <c r="A2538" i="5"/>
  <c r="P2538" i="5"/>
  <c r="Q2538" i="5"/>
  <c r="G2539" i="5"/>
  <c r="R2538" i="5"/>
  <c r="S2538" i="5"/>
  <c r="A3973" i="5"/>
  <c r="P3973" i="5"/>
  <c r="Q3973" i="5"/>
  <c r="G3974" i="5"/>
  <c r="R3973" i="5"/>
  <c r="S3973" i="5"/>
  <c r="A582" i="5"/>
  <c r="P582" i="5"/>
  <c r="R582" i="5"/>
  <c r="S582" i="5"/>
  <c r="G583" i="5"/>
  <c r="Q582" i="5"/>
  <c r="A3131" i="5"/>
  <c r="Q3131" i="5"/>
  <c r="G3132" i="5"/>
  <c r="R3131" i="5"/>
  <c r="P3131" i="5"/>
  <c r="S3131" i="5"/>
  <c r="A4371" i="5"/>
  <c r="P4371" i="5"/>
  <c r="Q4371" i="5"/>
  <c r="G4372" i="5"/>
  <c r="R4371" i="5"/>
  <c r="S4371" i="5"/>
  <c r="A2796" i="5"/>
  <c r="P2796" i="5"/>
  <c r="Q2796" i="5"/>
  <c r="G2797" i="5"/>
  <c r="R2796" i="5"/>
  <c r="S2796" i="5"/>
  <c r="A4676" i="5"/>
  <c r="P4676" i="5"/>
  <c r="R4676" i="5"/>
  <c r="S4676" i="5"/>
  <c r="G4677" i="5"/>
  <c r="Q4676" i="5"/>
  <c r="A3520" i="5"/>
  <c r="P3520" i="5"/>
  <c r="Q3520" i="5"/>
  <c r="G3521" i="5"/>
  <c r="R3520" i="5"/>
  <c r="S3520" i="5"/>
  <c r="A3152" i="5"/>
  <c r="P3152" i="5"/>
  <c r="Q3152" i="5"/>
  <c r="G3153" i="5"/>
  <c r="S3152" i="5"/>
  <c r="R3152" i="5"/>
  <c r="A3552" i="5"/>
  <c r="P3552" i="5"/>
  <c r="S3552" i="5"/>
  <c r="Q3552" i="5"/>
  <c r="G3553" i="5"/>
  <c r="R3552" i="5"/>
  <c r="A4988" i="5"/>
  <c r="P4988" i="5"/>
  <c r="S4988" i="5"/>
  <c r="Q4988" i="5"/>
  <c r="G4989" i="5"/>
  <c r="R4988" i="5"/>
  <c r="A245" i="5"/>
  <c r="Q245" i="5"/>
  <c r="G246" i="5"/>
  <c r="R245" i="5"/>
  <c r="P245" i="5"/>
  <c r="S245" i="5"/>
  <c r="A538" i="5"/>
  <c r="P538" i="5"/>
  <c r="R538" i="5"/>
  <c r="S538" i="5"/>
  <c r="Q538" i="5"/>
  <c r="G539" i="5"/>
  <c r="A562" i="5"/>
  <c r="P562" i="5"/>
  <c r="Q562" i="5"/>
  <c r="G563" i="5"/>
  <c r="R562" i="5"/>
  <c r="S562" i="5"/>
  <c r="A3108" i="5"/>
  <c r="P3108" i="5"/>
  <c r="Q3108" i="5"/>
  <c r="G3109" i="5"/>
  <c r="R3108" i="5"/>
  <c r="S3108" i="5"/>
  <c r="A381" i="5"/>
  <c r="P381" i="5"/>
  <c r="Q381" i="5"/>
  <c r="G382" i="5"/>
  <c r="R381" i="5"/>
  <c r="S381" i="5"/>
  <c r="A3785" i="5"/>
  <c r="Q3785" i="5"/>
  <c r="G3786" i="5"/>
  <c r="R3785" i="5"/>
  <c r="S3785" i="5"/>
  <c r="P3785" i="5"/>
  <c r="A2494" i="5"/>
  <c r="P2494" i="5"/>
  <c r="S2494" i="5"/>
  <c r="Q2494" i="5"/>
  <c r="G2495" i="5"/>
  <c r="R2494" i="5"/>
  <c r="A3232" i="5"/>
  <c r="P3232" i="5"/>
  <c r="S3232" i="5"/>
  <c r="Q3232" i="5"/>
  <c r="R3232" i="5"/>
  <c r="G3233" i="5"/>
  <c r="A4111" i="5"/>
  <c r="P4111" i="5"/>
  <c r="R4111" i="5"/>
  <c r="G4112" i="5"/>
  <c r="Q4111" i="5"/>
  <c r="S4111" i="5"/>
  <c r="A2518" i="5"/>
  <c r="P2518" i="5"/>
  <c r="R2518" i="5"/>
  <c r="S2518" i="5"/>
  <c r="Q2518" i="5"/>
  <c r="G2519" i="5"/>
  <c r="A3997" i="5"/>
  <c r="P3997" i="5"/>
  <c r="R3997" i="5"/>
  <c r="G3998" i="5"/>
  <c r="Q3997" i="5"/>
  <c r="S3997" i="5"/>
  <c r="A282" i="5"/>
  <c r="P282" i="5"/>
  <c r="S282" i="5"/>
  <c r="Q282" i="5"/>
  <c r="G283" i="5"/>
  <c r="R282" i="5"/>
  <c r="A966" i="5"/>
  <c r="P966" i="5"/>
  <c r="R966" i="5"/>
  <c r="S966" i="5"/>
  <c r="Q966" i="5"/>
  <c r="G967" i="5"/>
  <c r="A1492" i="5"/>
  <c r="P1492" i="5"/>
  <c r="Q1492" i="5"/>
  <c r="G1493" i="5"/>
  <c r="R1492" i="5"/>
  <c r="S1492" i="5"/>
  <c r="A3454" i="5"/>
  <c r="P3454" i="5"/>
  <c r="S3454" i="5"/>
  <c r="Q3454" i="5"/>
  <c r="G3455" i="5"/>
  <c r="R3454" i="5"/>
  <c r="A616" i="5"/>
  <c r="P616" i="5"/>
  <c r="Q616" i="5"/>
  <c r="G617" i="5"/>
  <c r="R616" i="5"/>
  <c r="S616" i="5"/>
  <c r="A1366" i="5"/>
  <c r="P1366" i="5"/>
  <c r="Q1366" i="5"/>
  <c r="G1367" i="5"/>
  <c r="R1366" i="5"/>
  <c r="S1366" i="5"/>
  <c r="A3422" i="5"/>
  <c r="P3422" i="5"/>
  <c r="Q3422" i="5"/>
  <c r="G3423" i="5"/>
  <c r="R3422" i="5"/>
  <c r="S3422" i="5"/>
  <c r="A1056" i="5"/>
  <c r="Q1056" i="5"/>
  <c r="G1057" i="5"/>
  <c r="S1056" i="5"/>
  <c r="P1056" i="5"/>
  <c r="R1056" i="5"/>
  <c r="A2998" i="5"/>
  <c r="P2998" i="5"/>
  <c r="Q2998" i="5"/>
  <c r="G2999" i="5"/>
  <c r="R2998" i="5"/>
  <c r="S2998" i="5"/>
  <c r="A3919" i="5"/>
  <c r="R3919" i="5"/>
  <c r="S3919" i="5"/>
  <c r="P3919" i="5"/>
  <c r="G3920" i="5"/>
  <c r="Q3919" i="5"/>
  <c r="A198" i="5"/>
  <c r="P198" i="5"/>
  <c r="Q198" i="5"/>
  <c r="G199" i="5"/>
  <c r="R198" i="5"/>
  <c r="S198" i="5"/>
  <c r="A866" i="5"/>
  <c r="P866" i="5"/>
  <c r="Q866" i="5"/>
  <c r="G867" i="5"/>
  <c r="R866" i="5"/>
  <c r="S866" i="5"/>
  <c r="A1925" i="5"/>
  <c r="P1925" i="5"/>
  <c r="Q1925" i="5"/>
  <c r="G1926" i="5"/>
  <c r="R1925" i="5"/>
  <c r="S1925" i="5"/>
  <c r="A4145" i="5"/>
  <c r="P4145" i="5"/>
  <c r="R4145" i="5"/>
  <c r="G4146" i="5"/>
  <c r="Q4145" i="5"/>
  <c r="S4145" i="5"/>
  <c r="A4438" i="5"/>
  <c r="R4438" i="5"/>
  <c r="S4438" i="5"/>
  <c r="P4438" i="5"/>
  <c r="Q4438" i="5"/>
  <c r="G4439" i="5"/>
  <c r="A942" i="5"/>
  <c r="P942" i="5"/>
  <c r="Q942" i="5"/>
  <c r="G943" i="5"/>
  <c r="R942" i="5"/>
  <c r="S942" i="5"/>
  <c r="A797" i="5"/>
  <c r="P797" i="5"/>
  <c r="R797" i="5"/>
  <c r="S797" i="5"/>
  <c r="G798" i="5"/>
  <c r="Q797" i="5"/>
  <c r="A1000" i="5"/>
  <c r="P1000" i="5"/>
  <c r="R1000" i="5"/>
  <c r="S1000" i="5"/>
  <c r="Q1000" i="5"/>
  <c r="G1001" i="5"/>
  <c r="A234" i="5"/>
  <c r="P234" i="5"/>
  <c r="Q234" i="5"/>
  <c r="G235" i="5"/>
  <c r="S234" i="5"/>
  <c r="R234" i="5"/>
  <c r="A4349" i="5"/>
  <c r="P4349" i="5"/>
  <c r="R4349" i="5"/>
  <c r="S4349" i="5"/>
  <c r="Q4349" i="5"/>
  <c r="G4350" i="5"/>
  <c r="A841" i="5"/>
  <c r="P841" i="5"/>
  <c r="Q841" i="5"/>
  <c r="G842" i="5"/>
  <c r="R841" i="5"/>
  <c r="S841" i="5"/>
  <c r="A2482" i="5"/>
  <c r="P2482" i="5"/>
  <c r="Q2482" i="5"/>
  <c r="G2483" i="5"/>
  <c r="R2482" i="5"/>
  <c r="S2482" i="5"/>
  <c r="A2326" i="5"/>
  <c r="P2326" i="5"/>
  <c r="Q2326" i="5"/>
  <c r="G2327" i="5"/>
  <c r="R2326" i="5"/>
  <c r="S2326" i="5"/>
  <c r="A1606" i="5"/>
  <c r="P1606" i="5"/>
  <c r="Q1606" i="5"/>
  <c r="G1607" i="5"/>
  <c r="R1606" i="5"/>
  <c r="S1606" i="5"/>
  <c r="A4854" i="5"/>
  <c r="P4854" i="5"/>
  <c r="R4854" i="5"/>
  <c r="S4854" i="5"/>
  <c r="G4855" i="5"/>
  <c r="Q4854" i="5"/>
  <c r="A3963" i="5"/>
  <c r="R3963" i="5"/>
  <c r="S3963" i="5"/>
  <c r="P3963" i="5"/>
  <c r="G3964" i="5"/>
  <c r="Q3963" i="5"/>
  <c r="A2126" i="5"/>
  <c r="P2126" i="5"/>
  <c r="Q2126" i="5"/>
  <c r="G2127" i="5"/>
  <c r="R2126" i="5"/>
  <c r="S2126" i="5"/>
  <c r="A503" i="5"/>
  <c r="Q503" i="5"/>
  <c r="G504" i="5"/>
  <c r="S503" i="5"/>
  <c r="P503" i="5"/>
  <c r="R503" i="5"/>
  <c r="A1787" i="5"/>
  <c r="R1787" i="5"/>
  <c r="S1787" i="5"/>
  <c r="P1787" i="5"/>
  <c r="Q1787" i="5"/>
  <c r="G1788" i="5"/>
  <c r="A3354" i="5"/>
  <c r="P3354" i="5"/>
  <c r="Q3354" i="5"/>
  <c r="G3355" i="5"/>
  <c r="R3354" i="5"/>
  <c r="S3354" i="5"/>
  <c r="A608" i="5"/>
  <c r="P608" i="5"/>
  <c r="Q608" i="5"/>
  <c r="G609" i="5"/>
  <c r="R608" i="5"/>
  <c r="S608" i="5"/>
  <c r="O6" i="5"/>
  <c r="A798" i="5" l="1"/>
  <c r="S798" i="5"/>
  <c r="Q798" i="5"/>
  <c r="G799" i="5"/>
  <c r="P798" i="5"/>
  <c r="R798" i="5"/>
  <c r="A1057" i="5"/>
  <c r="P1057" i="5"/>
  <c r="R1057" i="5"/>
  <c r="S1057" i="5"/>
  <c r="Q1057" i="5"/>
  <c r="G1058" i="5"/>
  <c r="A283" i="5"/>
  <c r="S283" i="5"/>
  <c r="R283" i="5"/>
  <c r="P283" i="5"/>
  <c r="G284" i="5"/>
  <c r="Q283" i="5"/>
  <c r="A246" i="5"/>
  <c r="P246" i="5"/>
  <c r="Q246" i="5"/>
  <c r="G247" i="5"/>
  <c r="S246" i="5"/>
  <c r="R246" i="5"/>
  <c r="A4989" i="5"/>
  <c r="S4989" i="5"/>
  <c r="R4989" i="5"/>
  <c r="P4989" i="5"/>
  <c r="G4990" i="5"/>
  <c r="Q4989" i="5"/>
  <c r="A4677" i="5"/>
  <c r="S4677" i="5"/>
  <c r="Q4677" i="5"/>
  <c r="G4678" i="5"/>
  <c r="R4677" i="5"/>
  <c r="P4677" i="5"/>
  <c r="A3132" i="5"/>
  <c r="P3132" i="5"/>
  <c r="Q3132" i="5"/>
  <c r="G3133" i="5"/>
  <c r="S3132" i="5"/>
  <c r="R3132" i="5"/>
  <c r="A583" i="5"/>
  <c r="S583" i="5"/>
  <c r="Q583" i="5"/>
  <c r="G584" i="5"/>
  <c r="R583" i="5"/>
  <c r="P583" i="5"/>
  <c r="A2607" i="5"/>
  <c r="S2607" i="5"/>
  <c r="Q2607" i="5"/>
  <c r="R2607" i="5"/>
  <c r="P2607" i="5"/>
  <c r="G2608" i="5"/>
  <c r="A361" i="5"/>
  <c r="S361" i="5"/>
  <c r="R361" i="5"/>
  <c r="P361" i="5"/>
  <c r="G362" i="5"/>
  <c r="Q361" i="5"/>
  <c r="A3586" i="5"/>
  <c r="R3586" i="5"/>
  <c r="S3586" i="5"/>
  <c r="P3586" i="5"/>
  <c r="G3587" i="5"/>
  <c r="Q3586" i="5"/>
  <c r="A830" i="5"/>
  <c r="S830" i="5"/>
  <c r="R830" i="5"/>
  <c r="P830" i="5"/>
  <c r="G831" i="5"/>
  <c r="Q830" i="5"/>
  <c r="A2695" i="5"/>
  <c r="S2695" i="5"/>
  <c r="Q2695" i="5"/>
  <c r="G2696" i="5"/>
  <c r="P2695" i="5"/>
  <c r="R2695" i="5"/>
  <c r="A3343" i="5"/>
  <c r="S3343" i="5"/>
  <c r="R3343" i="5"/>
  <c r="P3343" i="5"/>
  <c r="G3344" i="5"/>
  <c r="Q3343" i="5"/>
  <c r="A1527" i="5"/>
  <c r="S1527" i="5"/>
  <c r="R1527" i="5"/>
  <c r="P1527" i="5"/>
  <c r="G1528" i="5"/>
  <c r="Q1527" i="5"/>
  <c r="A1037" i="5"/>
  <c r="S1037" i="5"/>
  <c r="R1037" i="5"/>
  <c r="P1037" i="5"/>
  <c r="G1038" i="5"/>
  <c r="Q1037" i="5"/>
  <c r="A2395" i="5"/>
  <c r="S2395" i="5"/>
  <c r="R2395" i="5"/>
  <c r="P2395" i="5"/>
  <c r="G2396" i="5"/>
  <c r="Q2395" i="5"/>
  <c r="A1776" i="5"/>
  <c r="Q1776" i="5"/>
  <c r="G1777" i="5"/>
  <c r="R1776" i="5"/>
  <c r="S1776" i="5"/>
  <c r="P1776" i="5"/>
  <c r="A166" i="5"/>
  <c r="S166" i="5"/>
  <c r="R166" i="5"/>
  <c r="P166" i="5"/>
  <c r="G167" i="5"/>
  <c r="Q166" i="5"/>
  <c r="A2841" i="5"/>
  <c r="Q2841" i="5"/>
  <c r="G2842" i="5"/>
  <c r="S2841" i="5"/>
  <c r="P2841" i="5"/>
  <c r="R2841" i="5"/>
  <c r="A3620" i="5"/>
  <c r="R3620" i="5"/>
  <c r="S3620" i="5"/>
  <c r="P3620" i="5"/>
  <c r="G3621" i="5"/>
  <c r="Q3620" i="5"/>
  <c r="A2218" i="5"/>
  <c r="P2218" i="5"/>
  <c r="Q2218" i="5"/>
  <c r="G2219" i="5"/>
  <c r="S2218" i="5"/>
  <c r="R2218" i="5"/>
  <c r="A1708" i="5"/>
  <c r="P1708" i="5"/>
  <c r="Q1708" i="5"/>
  <c r="G1709" i="5"/>
  <c r="R1708" i="5"/>
  <c r="S1708" i="5"/>
  <c r="A5023" i="5"/>
  <c r="S5023" i="5"/>
  <c r="R5023" i="5"/>
  <c r="P5023" i="5"/>
  <c r="G5024" i="5"/>
  <c r="Q5023" i="5"/>
  <c r="A337" i="5"/>
  <c r="P337" i="5"/>
  <c r="S337" i="5"/>
  <c r="R337" i="5"/>
  <c r="G338" i="5"/>
  <c r="Q337" i="5"/>
  <c r="A4134" i="5"/>
  <c r="Q4134" i="5"/>
  <c r="G4135" i="5"/>
  <c r="S4134" i="5"/>
  <c r="P4134" i="5"/>
  <c r="R4134" i="5"/>
  <c r="A4689" i="5"/>
  <c r="Q4689" i="5"/>
  <c r="G4690" i="5"/>
  <c r="S4689" i="5"/>
  <c r="P4689" i="5"/>
  <c r="R4689" i="5"/>
  <c r="P2072" i="5"/>
  <c r="Q2072" i="5"/>
  <c r="G2073" i="5"/>
  <c r="R2072" i="5"/>
  <c r="S2072" i="5"/>
  <c r="A4020" i="5"/>
  <c r="Q4020" i="5"/>
  <c r="G4021" i="5"/>
  <c r="S4020" i="5"/>
  <c r="P4020" i="5"/>
  <c r="R4020" i="5"/>
  <c r="A2384" i="5"/>
  <c r="R2384" i="5"/>
  <c r="S2384" i="5"/>
  <c r="G2385" i="5"/>
  <c r="P2384" i="5"/>
  <c r="Q2384" i="5"/>
  <c r="A4054" i="5"/>
  <c r="Q4054" i="5"/>
  <c r="G4055" i="5"/>
  <c r="S4054" i="5"/>
  <c r="P4054" i="5"/>
  <c r="R4054" i="5"/>
  <c r="A2763" i="5"/>
  <c r="Q2763" i="5"/>
  <c r="G2764" i="5"/>
  <c r="R2763" i="5"/>
  <c r="S2763" i="5"/>
  <c r="P2763" i="5"/>
  <c r="A4226" i="5"/>
  <c r="Q4226" i="5"/>
  <c r="G4227" i="5"/>
  <c r="S4226" i="5"/>
  <c r="P4226" i="5"/>
  <c r="R4226" i="5"/>
  <c r="A764" i="5"/>
  <c r="Q764" i="5"/>
  <c r="G765" i="5"/>
  <c r="S764" i="5"/>
  <c r="P764" i="5"/>
  <c r="R764" i="5"/>
  <c r="A3288" i="5"/>
  <c r="R3288" i="5"/>
  <c r="P3288" i="5"/>
  <c r="G3289" i="5"/>
  <c r="Q3288" i="5"/>
  <c r="S3288" i="5"/>
  <c r="A4088" i="5"/>
  <c r="Q4088" i="5"/>
  <c r="G4089" i="5"/>
  <c r="S4088" i="5"/>
  <c r="P4088" i="5"/>
  <c r="R4088" i="5"/>
  <c r="A1548" i="5"/>
  <c r="R1548" i="5"/>
  <c r="P1548" i="5"/>
  <c r="G1549" i="5"/>
  <c r="Q1548" i="5"/>
  <c r="S1548" i="5"/>
  <c r="A2316" i="5"/>
  <c r="R2316" i="5"/>
  <c r="S2316" i="5"/>
  <c r="G2317" i="5"/>
  <c r="P2316" i="5"/>
  <c r="Q2316" i="5"/>
  <c r="A5001" i="5"/>
  <c r="S5001" i="5"/>
  <c r="P5001" i="5"/>
  <c r="G5002" i="5"/>
  <c r="R5001" i="5"/>
  <c r="Q5001" i="5"/>
  <c r="A4553" i="5"/>
  <c r="S4553" i="5"/>
  <c r="P4553" i="5"/>
  <c r="Q4553" i="5"/>
  <c r="G4554" i="5"/>
  <c r="R4553" i="5"/>
  <c r="A3565" i="5"/>
  <c r="S3565" i="5"/>
  <c r="P3565" i="5"/>
  <c r="G3566" i="5"/>
  <c r="Q3565" i="5"/>
  <c r="R3565" i="5"/>
  <c r="A3043" i="5"/>
  <c r="S3043" i="5"/>
  <c r="P3043" i="5"/>
  <c r="Q3043" i="5"/>
  <c r="G3044" i="5"/>
  <c r="R3043" i="5"/>
  <c r="A4485" i="5"/>
  <c r="Q4485" i="5"/>
  <c r="G4486" i="5"/>
  <c r="R4485" i="5"/>
  <c r="S4485" i="5"/>
  <c r="P4485" i="5"/>
  <c r="A4076" i="5"/>
  <c r="S4076" i="5"/>
  <c r="Q4076" i="5"/>
  <c r="G4077" i="5"/>
  <c r="P4076" i="5"/>
  <c r="R4076" i="5"/>
  <c r="A1309" i="5"/>
  <c r="S1309" i="5"/>
  <c r="P1309" i="5"/>
  <c r="Q1309" i="5"/>
  <c r="G1310" i="5"/>
  <c r="R1309" i="5"/>
  <c r="A2785" i="5"/>
  <c r="S2785" i="5"/>
  <c r="Q2785" i="5"/>
  <c r="R2785" i="5"/>
  <c r="P2785" i="5"/>
  <c r="G2786" i="5"/>
  <c r="A4823" i="5"/>
  <c r="S4823" i="5"/>
  <c r="Q4823" i="5"/>
  <c r="G4824" i="5"/>
  <c r="P4823" i="5"/>
  <c r="R4823" i="5"/>
  <c r="A223" i="5"/>
  <c r="S223" i="5"/>
  <c r="P223" i="5"/>
  <c r="Q223" i="5"/>
  <c r="G224" i="5"/>
  <c r="R223" i="5"/>
  <c r="A18" i="5"/>
  <c r="Q18" i="5"/>
  <c r="G19" i="5"/>
  <c r="R18" i="5"/>
  <c r="S18" i="5"/>
  <c r="P18" i="5"/>
  <c r="A28" i="5"/>
  <c r="S28" i="5"/>
  <c r="P28" i="5"/>
  <c r="Q28" i="5"/>
  <c r="G29" i="5"/>
  <c r="R28" i="5"/>
  <c r="A2283" i="5"/>
  <c r="S2283" i="5"/>
  <c r="P2283" i="5"/>
  <c r="R2283" i="5"/>
  <c r="G2284" i="5"/>
  <c r="Q2283" i="5"/>
  <c r="A4385" i="5"/>
  <c r="Q4385" i="5"/>
  <c r="G4386" i="5"/>
  <c r="R4385" i="5"/>
  <c r="S4385" i="5"/>
  <c r="P4385" i="5"/>
  <c r="A4395" i="5"/>
  <c r="S4395" i="5"/>
  <c r="P4395" i="5"/>
  <c r="Q4395" i="5"/>
  <c r="G4396" i="5"/>
  <c r="R4395" i="5"/>
  <c r="A2083" i="5"/>
  <c r="S2083" i="5"/>
  <c r="P2083" i="5"/>
  <c r="Q2083" i="5"/>
  <c r="G2084" i="5"/>
  <c r="R2083" i="5"/>
  <c r="A3986" i="5"/>
  <c r="S3986" i="5"/>
  <c r="P3986" i="5"/>
  <c r="Q3986" i="5"/>
  <c r="G3987" i="5"/>
  <c r="R3986" i="5"/>
  <c r="A2431" i="5"/>
  <c r="S2431" i="5"/>
  <c r="P2431" i="5"/>
  <c r="G2432" i="5"/>
  <c r="Q2431" i="5"/>
  <c r="R2431" i="5"/>
  <c r="A2195" i="5"/>
  <c r="S2195" i="5"/>
  <c r="P2195" i="5"/>
  <c r="R2195" i="5"/>
  <c r="Q2195" i="5"/>
  <c r="G2196" i="5"/>
  <c r="A3509" i="5"/>
  <c r="S3509" i="5"/>
  <c r="Q3509" i="5"/>
  <c r="R3509" i="5"/>
  <c r="P3509" i="5"/>
  <c r="G3510" i="5"/>
  <c r="A4733" i="5"/>
  <c r="S4733" i="5"/>
  <c r="Q4733" i="5"/>
  <c r="G4734" i="5"/>
  <c r="P4733" i="5"/>
  <c r="R4733" i="5"/>
  <c r="A4316" i="5"/>
  <c r="S4316" i="5"/>
  <c r="Q4316" i="5"/>
  <c r="R4316" i="5"/>
  <c r="P4316" i="5"/>
  <c r="G4317" i="5"/>
  <c r="A1171" i="5"/>
  <c r="S1171" i="5"/>
  <c r="Q1171" i="5"/>
  <c r="R1171" i="5"/>
  <c r="P1171" i="5"/>
  <c r="G1172" i="5"/>
  <c r="A1116" i="5"/>
  <c r="S1116" i="5"/>
  <c r="P1116" i="5"/>
  <c r="Q1116" i="5"/>
  <c r="R1116" i="5"/>
  <c r="G1117" i="5"/>
  <c r="A4405" i="5"/>
  <c r="Q4405" i="5"/>
  <c r="G4406" i="5"/>
  <c r="R4405" i="5"/>
  <c r="S4405" i="5"/>
  <c r="P4405" i="5"/>
  <c r="A4519" i="5"/>
  <c r="S4519" i="5"/>
  <c r="P4519" i="5"/>
  <c r="Q4519" i="5"/>
  <c r="G4520" i="5"/>
  <c r="R4519" i="5"/>
  <c r="A1892" i="5"/>
  <c r="S1892" i="5"/>
  <c r="P1892" i="5"/>
  <c r="G1893" i="5"/>
  <c r="Q1892" i="5"/>
  <c r="R1892" i="5"/>
  <c r="A909" i="5"/>
  <c r="S909" i="5"/>
  <c r="P909" i="5"/>
  <c r="R909" i="5"/>
  <c r="G910" i="5"/>
  <c r="Q909" i="5"/>
  <c r="A2095" i="5"/>
  <c r="S2095" i="5"/>
  <c r="P2095" i="5"/>
  <c r="Q2095" i="5"/>
  <c r="G2096" i="5"/>
  <c r="R2095" i="5"/>
  <c r="A875" i="5"/>
  <c r="S875" i="5"/>
  <c r="P875" i="5"/>
  <c r="Q875" i="5"/>
  <c r="G876" i="5"/>
  <c r="R875" i="5"/>
  <c r="A2015" i="5"/>
  <c r="S2015" i="5"/>
  <c r="P2015" i="5"/>
  <c r="Q2015" i="5"/>
  <c r="G2016" i="5"/>
  <c r="R2015" i="5"/>
  <c r="A1126" i="5"/>
  <c r="Q1126" i="5"/>
  <c r="G1127" i="5"/>
  <c r="R1126" i="5"/>
  <c r="P1126" i="5"/>
  <c r="S1126" i="5"/>
  <c r="A1425" i="5"/>
  <c r="S1425" i="5"/>
  <c r="P1425" i="5"/>
  <c r="R1425" i="5"/>
  <c r="G1426" i="5"/>
  <c r="Q1425" i="5"/>
  <c r="A887" i="5"/>
  <c r="S887" i="5"/>
  <c r="P887" i="5"/>
  <c r="Q887" i="5"/>
  <c r="G888" i="5"/>
  <c r="R887" i="5"/>
  <c r="A4168" i="5"/>
  <c r="S4168" i="5"/>
  <c r="Q4168" i="5"/>
  <c r="G4169" i="5"/>
  <c r="P4168" i="5"/>
  <c r="R4168" i="5"/>
  <c r="A921" i="5"/>
  <c r="S921" i="5"/>
  <c r="P921" i="5"/>
  <c r="R921" i="5"/>
  <c r="G922" i="5"/>
  <c r="Q921" i="5"/>
  <c r="A4042" i="5"/>
  <c r="S4042" i="5"/>
  <c r="Q4042" i="5"/>
  <c r="G4043" i="5"/>
  <c r="P4042" i="5"/>
  <c r="R4042" i="5"/>
  <c r="A1207" i="5"/>
  <c r="S1207" i="5"/>
  <c r="P1207" i="5"/>
  <c r="G1208" i="5"/>
  <c r="Q1207" i="5"/>
  <c r="R1207" i="5"/>
  <c r="A2619" i="5"/>
  <c r="S2619" i="5"/>
  <c r="Q2619" i="5"/>
  <c r="R2619" i="5"/>
  <c r="G2620" i="5"/>
  <c r="P2619" i="5"/>
  <c r="A4901" i="5"/>
  <c r="S4901" i="5"/>
  <c r="Q4901" i="5"/>
  <c r="G4902" i="5"/>
  <c r="P4901" i="5"/>
  <c r="R4901" i="5"/>
  <c r="A4417" i="5"/>
  <c r="Q4417" i="5"/>
  <c r="G4418" i="5"/>
  <c r="R4417" i="5"/>
  <c r="S4417" i="5"/>
  <c r="P4417" i="5"/>
  <c r="A1343" i="5"/>
  <c r="S1343" i="5"/>
  <c r="P1343" i="5"/>
  <c r="Q1343" i="5"/>
  <c r="G1344" i="5"/>
  <c r="R1343" i="5"/>
  <c r="A1459" i="5"/>
  <c r="S1459" i="5"/>
  <c r="P1459" i="5"/>
  <c r="G1460" i="5"/>
  <c r="Q1459" i="5"/>
  <c r="R1459" i="5"/>
  <c r="A4507" i="5"/>
  <c r="Q4507" i="5"/>
  <c r="G4508" i="5"/>
  <c r="R4507" i="5"/>
  <c r="S4507" i="5"/>
  <c r="P4507" i="5"/>
  <c r="A3898" i="5"/>
  <c r="S3898" i="5"/>
  <c r="P3898" i="5"/>
  <c r="Q3898" i="5"/>
  <c r="G3899" i="5"/>
  <c r="R3898" i="5"/>
  <c r="A4330" i="5"/>
  <c r="S4330" i="5"/>
  <c r="P4330" i="5"/>
  <c r="G4331" i="5"/>
  <c r="Q4330" i="5"/>
  <c r="R4330" i="5"/>
  <c r="A417" i="5"/>
  <c r="S417" i="5"/>
  <c r="P417" i="5"/>
  <c r="G418" i="5"/>
  <c r="Q417" i="5"/>
  <c r="R417" i="5"/>
  <c r="A314" i="5"/>
  <c r="S314" i="5"/>
  <c r="P314" i="5"/>
  <c r="R314" i="5"/>
  <c r="G315" i="5"/>
  <c r="Q314" i="5"/>
  <c r="A551" i="5"/>
  <c r="S551" i="5"/>
  <c r="P551" i="5"/>
  <c r="Q551" i="5"/>
  <c r="G552" i="5"/>
  <c r="R551" i="5"/>
  <c r="A259" i="5"/>
  <c r="S259" i="5"/>
  <c r="P259" i="5"/>
  <c r="G260" i="5"/>
  <c r="Q259" i="5"/>
  <c r="R259" i="5"/>
  <c r="A1389" i="5"/>
  <c r="S1389" i="5"/>
  <c r="P1389" i="5"/>
  <c r="R1389" i="5"/>
  <c r="Q1389" i="5"/>
  <c r="G1390" i="5"/>
  <c r="A2777" i="5"/>
  <c r="S2777" i="5"/>
  <c r="Q2777" i="5"/>
  <c r="R2777" i="5"/>
  <c r="P2777" i="5"/>
  <c r="G2778" i="5"/>
  <c r="A4282" i="5"/>
  <c r="Q4282" i="5"/>
  <c r="G4283" i="5"/>
  <c r="P4282" i="5"/>
  <c r="R4282" i="5"/>
  <c r="S4282" i="5"/>
  <c r="A1503" i="5"/>
  <c r="Q1503" i="5"/>
  <c r="G1504" i="5"/>
  <c r="R1503" i="5"/>
  <c r="P1503" i="5"/>
  <c r="S1503" i="5"/>
  <c r="A132" i="5"/>
  <c r="P132" i="5"/>
  <c r="Q132" i="5"/>
  <c r="G133" i="5"/>
  <c r="R132" i="5"/>
  <c r="S132" i="5"/>
  <c r="A528" i="5"/>
  <c r="R528" i="5"/>
  <c r="S528" i="5"/>
  <c r="G529" i="5"/>
  <c r="P528" i="5"/>
  <c r="Q528" i="5"/>
  <c r="A2116" i="5"/>
  <c r="R2116" i="5"/>
  <c r="S2116" i="5"/>
  <c r="P2116" i="5"/>
  <c r="Q2116" i="5"/>
  <c r="G2117" i="5"/>
  <c r="A3064" i="5"/>
  <c r="R3064" i="5"/>
  <c r="S3064" i="5"/>
  <c r="P3064" i="5"/>
  <c r="Q3064" i="5"/>
  <c r="G3065" i="5"/>
  <c r="A2150" i="5"/>
  <c r="P2150" i="5"/>
  <c r="Q2150" i="5"/>
  <c r="G2151" i="5"/>
  <c r="R2150" i="5"/>
  <c r="S2150" i="5"/>
  <c r="A662" i="5"/>
  <c r="R662" i="5"/>
  <c r="S662" i="5"/>
  <c r="P662" i="5"/>
  <c r="Q662" i="5"/>
  <c r="G663" i="5"/>
  <c r="A305" i="5"/>
  <c r="P305" i="5"/>
  <c r="Q305" i="5"/>
  <c r="G306" i="5"/>
  <c r="R305" i="5"/>
  <c r="S305" i="5"/>
  <c r="A4723" i="5"/>
  <c r="Q4723" i="5"/>
  <c r="G4724" i="5"/>
  <c r="S4723" i="5"/>
  <c r="P4723" i="5"/>
  <c r="R4723" i="5"/>
  <c r="A3686" i="5"/>
  <c r="R3686" i="5"/>
  <c r="S3686" i="5"/>
  <c r="P3686" i="5"/>
  <c r="Q3686" i="5"/>
  <c r="G3687" i="5"/>
  <c r="A2719" i="5"/>
  <c r="Q2719" i="5"/>
  <c r="G2720" i="5"/>
  <c r="S2719" i="5"/>
  <c r="P2719" i="5"/>
  <c r="R2719" i="5"/>
  <c r="A932" i="5"/>
  <c r="P932" i="5"/>
  <c r="Q932" i="5"/>
  <c r="G933" i="5"/>
  <c r="R932" i="5"/>
  <c r="S932" i="5"/>
  <c r="A3864" i="5"/>
  <c r="R3864" i="5"/>
  <c r="S3864" i="5"/>
  <c r="P3864" i="5"/>
  <c r="Q3864" i="5"/>
  <c r="G3865" i="5"/>
  <c r="A3010" i="5"/>
  <c r="P3010" i="5"/>
  <c r="Q3010" i="5"/>
  <c r="G3011" i="5"/>
  <c r="R3010" i="5"/>
  <c r="S3010" i="5"/>
  <c r="A3732" i="5"/>
  <c r="R3732" i="5"/>
  <c r="S3732" i="5"/>
  <c r="P3732" i="5"/>
  <c r="Q3732" i="5"/>
  <c r="G3733" i="5"/>
  <c r="A2106" i="5"/>
  <c r="P2106" i="5"/>
  <c r="Q2106" i="5"/>
  <c r="G2107" i="5"/>
  <c r="R2106" i="5"/>
  <c r="S2106" i="5"/>
  <c r="A650" i="5"/>
  <c r="R650" i="5"/>
  <c r="S650" i="5"/>
  <c r="P650" i="5"/>
  <c r="Q650" i="5"/>
  <c r="G651" i="5"/>
  <c r="A4643" i="5"/>
  <c r="Q4643" i="5"/>
  <c r="G4644" i="5"/>
  <c r="S4643" i="5"/>
  <c r="P4643" i="5"/>
  <c r="R4643" i="5"/>
  <c r="A1810" i="5"/>
  <c r="Q1810" i="5"/>
  <c r="G1811" i="5"/>
  <c r="S1810" i="5"/>
  <c r="P1810" i="5"/>
  <c r="R1810" i="5"/>
  <c r="A504" i="5"/>
  <c r="P504" i="5"/>
  <c r="R504" i="5"/>
  <c r="S504" i="5"/>
  <c r="G505" i="5"/>
  <c r="Q504" i="5"/>
  <c r="A609" i="5"/>
  <c r="S609" i="5"/>
  <c r="P609" i="5"/>
  <c r="G610" i="5"/>
  <c r="Q609" i="5"/>
  <c r="R609" i="5"/>
  <c r="A235" i="5"/>
  <c r="S235" i="5"/>
  <c r="P235" i="5"/>
  <c r="R235" i="5"/>
  <c r="Q235" i="5"/>
  <c r="G236" i="5"/>
  <c r="A1001" i="5"/>
  <c r="S1001" i="5"/>
  <c r="Q1001" i="5"/>
  <c r="R1001" i="5"/>
  <c r="P1001" i="5"/>
  <c r="G1002" i="5"/>
  <c r="A1926" i="5"/>
  <c r="S1926" i="5"/>
  <c r="P1926" i="5"/>
  <c r="G1927" i="5"/>
  <c r="Q1926" i="5"/>
  <c r="R1926" i="5"/>
  <c r="A199" i="5"/>
  <c r="S199" i="5"/>
  <c r="P199" i="5"/>
  <c r="Q199" i="5"/>
  <c r="G200" i="5"/>
  <c r="R199" i="5"/>
  <c r="A2999" i="5"/>
  <c r="S2999" i="5"/>
  <c r="P2999" i="5"/>
  <c r="Q2999" i="5"/>
  <c r="G3000" i="5"/>
  <c r="R2999" i="5"/>
  <c r="A3423" i="5"/>
  <c r="S3423" i="5"/>
  <c r="P3423" i="5"/>
  <c r="G3424" i="5"/>
  <c r="Q3423" i="5"/>
  <c r="R3423" i="5"/>
  <c r="A617" i="5"/>
  <c r="S617" i="5"/>
  <c r="P617" i="5"/>
  <c r="G618" i="5"/>
  <c r="Q617" i="5"/>
  <c r="R617" i="5"/>
  <c r="A1493" i="5"/>
  <c r="S1493" i="5"/>
  <c r="P1493" i="5"/>
  <c r="R1493" i="5"/>
  <c r="G1494" i="5"/>
  <c r="Q1493" i="5"/>
  <c r="A967" i="5"/>
  <c r="S967" i="5"/>
  <c r="Q967" i="5"/>
  <c r="R967" i="5"/>
  <c r="P967" i="5"/>
  <c r="G968" i="5"/>
  <c r="A3109" i="5"/>
  <c r="S3109" i="5"/>
  <c r="P3109" i="5"/>
  <c r="Q3109" i="5"/>
  <c r="G3110" i="5"/>
  <c r="R3109" i="5"/>
  <c r="A3153" i="5"/>
  <c r="S3153" i="5"/>
  <c r="P3153" i="5"/>
  <c r="R3153" i="5"/>
  <c r="Q3153" i="5"/>
  <c r="G3154" i="5"/>
  <c r="A4372" i="5"/>
  <c r="S4372" i="5"/>
  <c r="P4372" i="5"/>
  <c r="G4373" i="5"/>
  <c r="Q4372" i="5"/>
  <c r="R4372" i="5"/>
  <c r="A2539" i="5"/>
  <c r="S2539" i="5"/>
  <c r="P2539" i="5"/>
  <c r="G2540" i="5"/>
  <c r="Q2539" i="5"/>
  <c r="R2539" i="5"/>
  <c r="A1092" i="5"/>
  <c r="S1092" i="5"/>
  <c r="Q1092" i="5"/>
  <c r="G1093" i="5"/>
  <c r="R1092" i="5"/>
  <c r="P1092" i="5"/>
  <c r="A3277" i="5"/>
  <c r="S3277" i="5"/>
  <c r="P3277" i="5"/>
  <c r="G3278" i="5"/>
  <c r="Q3277" i="5"/>
  <c r="R3277" i="5"/>
  <c r="A3221" i="5"/>
  <c r="S3221" i="5"/>
  <c r="P3221" i="5"/>
  <c r="R3221" i="5"/>
  <c r="Q3221" i="5"/>
  <c r="G3222" i="5"/>
  <c r="A2663" i="5"/>
  <c r="S2663" i="5"/>
  <c r="Q2663" i="5"/>
  <c r="G2664" i="5"/>
  <c r="R2663" i="5"/>
  <c r="P2663" i="5"/>
  <c r="A156" i="5"/>
  <c r="S156" i="5"/>
  <c r="Q156" i="5"/>
  <c r="G157" i="5"/>
  <c r="P156" i="5"/>
  <c r="R156" i="5"/>
  <c r="A1150" i="5"/>
  <c r="S1150" i="5"/>
  <c r="P1150" i="5"/>
  <c r="G1151" i="5"/>
  <c r="Q1150" i="5"/>
  <c r="R1150" i="5"/>
  <c r="A4541" i="5"/>
  <c r="Q4541" i="5"/>
  <c r="G4542" i="5"/>
  <c r="R4541" i="5"/>
  <c r="S4541" i="5"/>
  <c r="P4541" i="5"/>
  <c r="A1800" i="5"/>
  <c r="S1800" i="5"/>
  <c r="Q1800" i="5"/>
  <c r="G1801" i="5"/>
  <c r="P1800" i="5"/>
  <c r="R1800" i="5"/>
  <c r="A3597" i="5"/>
  <c r="S3597" i="5"/>
  <c r="P3597" i="5"/>
  <c r="G3598" i="5"/>
  <c r="Q3597" i="5"/>
  <c r="R3597" i="5"/>
  <c r="A3077" i="5"/>
  <c r="S3077" i="5"/>
  <c r="P3077" i="5"/>
  <c r="Q3077" i="5"/>
  <c r="G3078" i="5"/>
  <c r="R3077" i="5"/>
  <c r="A1331" i="5"/>
  <c r="S1331" i="5"/>
  <c r="P1331" i="5"/>
  <c r="Q1331" i="5"/>
  <c r="G1332" i="5"/>
  <c r="R1331" i="5"/>
  <c r="A3609" i="5"/>
  <c r="S3609" i="5"/>
  <c r="Q3609" i="5"/>
  <c r="R3609" i="5"/>
  <c r="P3609" i="5"/>
  <c r="G3610" i="5"/>
  <c r="A1904" i="5"/>
  <c r="S1904" i="5"/>
  <c r="P1904" i="5"/>
  <c r="G1905" i="5"/>
  <c r="Q1904" i="5"/>
  <c r="R1904" i="5"/>
  <c r="A1653" i="5"/>
  <c r="Q1653" i="5"/>
  <c r="G1654" i="5"/>
  <c r="R1653" i="5"/>
  <c r="S1653" i="5"/>
  <c r="P1653" i="5"/>
  <c r="A2027" i="5"/>
  <c r="S2027" i="5"/>
  <c r="P2027" i="5"/>
  <c r="Q2027" i="5"/>
  <c r="G2028" i="5"/>
  <c r="R2027" i="5"/>
  <c r="A2251" i="5"/>
  <c r="S2251" i="5"/>
  <c r="P2251" i="5"/>
  <c r="R2251" i="5"/>
  <c r="G2252" i="5"/>
  <c r="Q2251" i="5"/>
  <c r="A2919" i="5"/>
  <c r="S2919" i="5"/>
  <c r="P2919" i="5"/>
  <c r="Q2919" i="5"/>
  <c r="G2920" i="5"/>
  <c r="R2919" i="5"/>
  <c r="A2561" i="5"/>
  <c r="S2561" i="5"/>
  <c r="Q2561" i="5"/>
  <c r="R2561" i="5"/>
  <c r="P2561" i="5"/>
  <c r="G2562" i="5"/>
  <c r="A4531" i="5"/>
  <c r="S4531" i="5"/>
  <c r="P4531" i="5"/>
  <c r="Q4531" i="5"/>
  <c r="G4532" i="5"/>
  <c r="R4531" i="5"/>
  <c r="A1858" i="5"/>
  <c r="S1858" i="5"/>
  <c r="Q1858" i="5"/>
  <c r="G1859" i="5"/>
  <c r="P1858" i="5"/>
  <c r="R1858" i="5"/>
  <c r="A3399" i="5"/>
  <c r="S3399" i="5"/>
  <c r="Q3399" i="5"/>
  <c r="R3399" i="5"/>
  <c r="P3399" i="5"/>
  <c r="G3400" i="5"/>
  <c r="A3465" i="5"/>
  <c r="S3465" i="5"/>
  <c r="P3465" i="5"/>
  <c r="G3466" i="5"/>
  <c r="Q3465" i="5"/>
  <c r="R3465" i="5"/>
  <c r="A461" i="5"/>
  <c r="S461" i="5"/>
  <c r="Q461" i="5"/>
  <c r="R461" i="5"/>
  <c r="P461" i="5"/>
  <c r="G462" i="5"/>
  <c r="A1846" i="5"/>
  <c r="S1846" i="5"/>
  <c r="Q1846" i="5"/>
  <c r="G1847" i="5"/>
  <c r="P1846" i="5"/>
  <c r="R1846" i="5"/>
  <c r="A3631" i="5"/>
  <c r="S3631" i="5"/>
  <c r="P3631" i="5"/>
  <c r="G3632" i="5"/>
  <c r="Q3631" i="5"/>
  <c r="R3631" i="5"/>
  <c r="A3299" i="5"/>
  <c r="S3299" i="5"/>
  <c r="Q3299" i="5"/>
  <c r="R3299" i="5"/>
  <c r="P3299" i="5"/>
  <c r="G3300" i="5"/>
  <c r="A483" i="5"/>
  <c r="Q483" i="5"/>
  <c r="G484" i="5"/>
  <c r="R483" i="5"/>
  <c r="S483" i="5"/>
  <c r="P483" i="5"/>
  <c r="A1229" i="5"/>
  <c r="S1229" i="5"/>
  <c r="P1229" i="5"/>
  <c r="Q1229" i="5"/>
  <c r="G1230" i="5"/>
  <c r="R1229" i="5"/>
  <c r="A2585" i="5"/>
  <c r="S2585" i="5"/>
  <c r="P2585" i="5"/>
  <c r="G2586" i="5"/>
  <c r="Q2585" i="5"/>
  <c r="R2585" i="5"/>
  <c r="A2573" i="5"/>
  <c r="S2573" i="5"/>
  <c r="P2573" i="5"/>
  <c r="G2574" i="5"/>
  <c r="Q2573" i="5"/>
  <c r="R2573" i="5"/>
  <c r="A3187" i="5"/>
  <c r="S3187" i="5"/>
  <c r="P3187" i="5"/>
  <c r="R3187" i="5"/>
  <c r="Q3187" i="5"/>
  <c r="G3188" i="5"/>
  <c r="A2831" i="5"/>
  <c r="S2831" i="5"/>
  <c r="P2831" i="5"/>
  <c r="G2832" i="5"/>
  <c r="Q2831" i="5"/>
  <c r="R2831" i="5"/>
  <c r="A4935" i="5"/>
  <c r="S4935" i="5"/>
  <c r="Q4935" i="5"/>
  <c r="G4936" i="5"/>
  <c r="R4935" i="5"/>
  <c r="P4935" i="5"/>
  <c r="A348" i="5"/>
  <c r="Q348" i="5"/>
  <c r="G349" i="5"/>
  <c r="P348" i="5"/>
  <c r="R348" i="5"/>
  <c r="S348" i="5"/>
  <c r="A1446" i="5"/>
  <c r="R1446" i="5"/>
  <c r="S1446" i="5"/>
  <c r="G1447" i="5"/>
  <c r="P1446" i="5"/>
  <c r="Q1446" i="5"/>
  <c r="A2527" i="5"/>
  <c r="S2527" i="5"/>
  <c r="Q2527" i="5"/>
  <c r="R2527" i="5"/>
  <c r="P2527" i="5"/>
  <c r="G2528" i="5"/>
  <c r="A2361" i="5"/>
  <c r="S2361" i="5"/>
  <c r="P2361" i="5"/>
  <c r="R2361" i="5"/>
  <c r="G2362" i="5"/>
  <c r="Q2361" i="5"/>
  <c r="A1561" i="5"/>
  <c r="S1561" i="5"/>
  <c r="Q1561" i="5"/>
  <c r="R1561" i="5"/>
  <c r="P1561" i="5"/>
  <c r="G1562" i="5"/>
  <c r="A1355" i="5"/>
  <c r="S1355" i="5"/>
  <c r="P1355" i="5"/>
  <c r="Q1355" i="5"/>
  <c r="G1356" i="5"/>
  <c r="R1355" i="5"/>
  <c r="A3952" i="5"/>
  <c r="Q3952" i="5"/>
  <c r="G3953" i="5"/>
  <c r="R3952" i="5"/>
  <c r="S3952" i="5"/>
  <c r="P3952" i="5"/>
  <c r="A4497" i="5"/>
  <c r="S4497" i="5"/>
  <c r="P4497" i="5"/>
  <c r="Q4497" i="5"/>
  <c r="G4498" i="5"/>
  <c r="R4497" i="5"/>
  <c r="A2897" i="5"/>
  <c r="Q2897" i="5"/>
  <c r="G2898" i="5"/>
  <c r="R2897" i="5"/>
  <c r="S2897" i="5"/>
  <c r="P2897" i="5"/>
  <c r="A4833" i="5"/>
  <c r="Q4833" i="5"/>
  <c r="G4834" i="5"/>
  <c r="S4833" i="5"/>
  <c r="R4833" i="5"/>
  <c r="P4833" i="5"/>
  <c r="A427" i="5"/>
  <c r="Q427" i="5"/>
  <c r="G428" i="5"/>
  <c r="R427" i="5"/>
  <c r="S427" i="5"/>
  <c r="P427" i="5"/>
  <c r="A2707" i="5"/>
  <c r="Q2707" i="5"/>
  <c r="G2708" i="5"/>
  <c r="S2707" i="5"/>
  <c r="P2707" i="5"/>
  <c r="R2707" i="5"/>
  <c r="A4845" i="5"/>
  <c r="Q4845" i="5"/>
  <c r="G4846" i="5"/>
  <c r="S4845" i="5"/>
  <c r="P4845" i="5"/>
  <c r="R4845" i="5"/>
  <c r="A4304" i="5"/>
  <c r="S4304" i="5"/>
  <c r="P4304" i="5"/>
  <c r="G4305" i="5"/>
  <c r="Q4304" i="5"/>
  <c r="R4304" i="5"/>
  <c r="A4621" i="5"/>
  <c r="Q4621" i="5"/>
  <c r="G4622" i="5"/>
  <c r="S4621" i="5"/>
  <c r="P4621" i="5"/>
  <c r="R4621" i="5"/>
  <c r="A1137" i="5"/>
  <c r="R1137" i="5"/>
  <c r="S1137" i="5"/>
  <c r="G1138" i="5"/>
  <c r="P1137" i="5"/>
  <c r="Q1137" i="5"/>
  <c r="A3874" i="5"/>
  <c r="P3874" i="5"/>
  <c r="Q3874" i="5"/>
  <c r="G3875" i="5"/>
  <c r="R3874" i="5"/>
  <c r="S3874" i="5"/>
  <c r="A3210" i="5"/>
  <c r="R3210" i="5"/>
  <c r="S3210" i="5"/>
  <c r="Q3210" i="5"/>
  <c r="G3211" i="5"/>
  <c r="P3210" i="5"/>
  <c r="A3676" i="5"/>
  <c r="P3676" i="5"/>
  <c r="Q3676" i="5"/>
  <c r="G3677" i="5"/>
  <c r="R3676" i="5"/>
  <c r="S3676" i="5"/>
  <c r="A3852" i="5"/>
  <c r="R3852" i="5"/>
  <c r="S3852" i="5"/>
  <c r="P3852" i="5"/>
  <c r="Q3852" i="5"/>
  <c r="G3853" i="5"/>
  <c r="A3054" i="5"/>
  <c r="P3054" i="5"/>
  <c r="Q3054" i="5"/>
  <c r="G3055" i="5"/>
  <c r="R3054" i="5"/>
  <c r="S3054" i="5"/>
  <c r="A4967" i="5"/>
  <c r="Q4967" i="5"/>
  <c r="G4968" i="5"/>
  <c r="S4967" i="5"/>
  <c r="R4967" i="5"/>
  <c r="P4967" i="5"/>
  <c r="A371" i="5"/>
  <c r="Q371" i="5"/>
  <c r="G372" i="5"/>
  <c r="R371" i="5"/>
  <c r="S371" i="5"/>
  <c r="P371" i="5"/>
  <c r="A3176" i="5"/>
  <c r="R3176" i="5"/>
  <c r="S3176" i="5"/>
  <c r="Q3176" i="5"/>
  <c r="G3177" i="5"/>
  <c r="P3176" i="5"/>
  <c r="A3742" i="5"/>
  <c r="P3742" i="5"/>
  <c r="Q3742" i="5"/>
  <c r="G3743" i="5"/>
  <c r="R3742" i="5"/>
  <c r="S3742" i="5"/>
  <c r="A3808" i="5"/>
  <c r="R3808" i="5"/>
  <c r="S3808" i="5"/>
  <c r="P3808" i="5"/>
  <c r="Q3808" i="5"/>
  <c r="G3809" i="5"/>
  <c r="A2374" i="5"/>
  <c r="P2374" i="5"/>
  <c r="Q2374" i="5"/>
  <c r="G2375" i="5"/>
  <c r="R2374" i="5"/>
  <c r="S2374" i="5"/>
  <c r="A898" i="5"/>
  <c r="R898" i="5"/>
  <c r="S898" i="5"/>
  <c r="P898" i="5"/>
  <c r="G899" i="5"/>
  <c r="Q898" i="5"/>
  <c r="A3098" i="5"/>
  <c r="R3098" i="5"/>
  <c r="S3098" i="5"/>
  <c r="P3098" i="5"/>
  <c r="Q3098" i="5"/>
  <c r="G3099" i="5"/>
  <c r="A1720" i="5"/>
  <c r="P1720" i="5"/>
  <c r="Q1720" i="5"/>
  <c r="G1721" i="5"/>
  <c r="R1720" i="5"/>
  <c r="S1720" i="5"/>
  <c r="A325" i="5"/>
  <c r="P325" i="5"/>
  <c r="S325" i="5"/>
  <c r="R325" i="5"/>
  <c r="G326" i="5"/>
  <c r="Q325" i="5"/>
  <c r="A4913" i="5"/>
  <c r="Q4913" i="5"/>
  <c r="G4914" i="5"/>
  <c r="S4913" i="5"/>
  <c r="P4913" i="5"/>
  <c r="R4913" i="5"/>
  <c r="A1082" i="5"/>
  <c r="Q1082" i="5"/>
  <c r="G1083" i="5"/>
  <c r="S1082" i="5"/>
  <c r="P1082" i="5"/>
  <c r="R1082" i="5"/>
  <c r="A696" i="5"/>
  <c r="P696" i="5"/>
  <c r="Q696" i="5"/>
  <c r="G697" i="5"/>
  <c r="R696" i="5"/>
  <c r="S696" i="5"/>
  <c r="A3720" i="5"/>
  <c r="R3720" i="5"/>
  <c r="S3720" i="5"/>
  <c r="P3720" i="5"/>
  <c r="Q3720" i="5"/>
  <c r="G3721" i="5"/>
  <c r="A3142" i="5"/>
  <c r="R3142" i="5"/>
  <c r="S3142" i="5"/>
  <c r="Q3142" i="5"/>
  <c r="G3143" i="5"/>
  <c r="P3142" i="5"/>
  <c r="A1469" i="5"/>
  <c r="Q1469" i="5"/>
  <c r="G1470" i="5"/>
  <c r="R1469" i="5"/>
  <c r="P1469" i="5"/>
  <c r="S1469" i="5"/>
  <c r="A1698" i="5"/>
  <c r="R1698" i="5"/>
  <c r="S1698" i="5"/>
  <c r="P1698" i="5"/>
  <c r="Q1698" i="5"/>
  <c r="G1699" i="5"/>
  <c r="A2966" i="5"/>
  <c r="P2966" i="5"/>
  <c r="Q2966" i="5"/>
  <c r="G2967" i="5"/>
  <c r="R2966" i="5"/>
  <c r="S2966" i="5"/>
  <c r="A1994" i="5"/>
  <c r="P1994" i="5"/>
  <c r="Q1994" i="5"/>
  <c r="G1995" i="5"/>
  <c r="R1994" i="5"/>
  <c r="S1994" i="5"/>
  <c r="A2004" i="5"/>
  <c r="R2004" i="5"/>
  <c r="S2004" i="5"/>
  <c r="P2004" i="5"/>
  <c r="Q2004" i="5"/>
  <c r="G2005" i="5"/>
  <c r="A291" i="5"/>
  <c r="P291" i="5"/>
  <c r="Q291" i="5"/>
  <c r="G292" i="5"/>
  <c r="R291" i="5"/>
  <c r="S291" i="5"/>
  <c r="A188" i="5"/>
  <c r="R188" i="5"/>
  <c r="S188" i="5"/>
  <c r="P188" i="5"/>
  <c r="Q188" i="5"/>
  <c r="G189" i="5"/>
  <c r="A2863" i="5"/>
  <c r="S2863" i="5"/>
  <c r="R2863" i="5"/>
  <c r="P2863" i="5"/>
  <c r="G2864" i="5"/>
  <c r="Q2863" i="5"/>
  <c r="A641" i="5"/>
  <c r="S641" i="5"/>
  <c r="R641" i="5"/>
  <c r="P641" i="5"/>
  <c r="G642" i="5"/>
  <c r="Q641" i="5"/>
  <c r="A1880" i="5"/>
  <c r="S1880" i="5"/>
  <c r="R1880" i="5"/>
  <c r="P1880" i="5"/>
  <c r="G1881" i="5"/>
  <c r="Q1880" i="5"/>
  <c r="A1045" i="5"/>
  <c r="S1045" i="5"/>
  <c r="R1045" i="5"/>
  <c r="P1045" i="5"/>
  <c r="G1046" i="5"/>
  <c r="Q1045" i="5"/>
  <c r="A629" i="5"/>
  <c r="S629" i="5"/>
  <c r="R629" i="5"/>
  <c r="P629" i="5"/>
  <c r="G630" i="5"/>
  <c r="Q629" i="5"/>
  <c r="A2753" i="5"/>
  <c r="S2753" i="5"/>
  <c r="R2753" i="5"/>
  <c r="P2753" i="5"/>
  <c r="G2754" i="5"/>
  <c r="Q2753" i="5"/>
  <c r="A1252" i="5"/>
  <c r="R1252" i="5"/>
  <c r="S1252" i="5"/>
  <c r="P1252" i="5"/>
  <c r="Q1252" i="5"/>
  <c r="G1253" i="5"/>
  <c r="A178" i="5"/>
  <c r="P178" i="5"/>
  <c r="Q178" i="5"/>
  <c r="G179" i="5"/>
  <c r="R178" i="5"/>
  <c r="S178" i="5"/>
  <c r="A1970" i="5"/>
  <c r="R1970" i="5"/>
  <c r="S1970" i="5"/>
  <c r="P1970" i="5"/>
  <c r="Q1970" i="5"/>
  <c r="G1971" i="5"/>
  <c r="A708" i="5"/>
  <c r="P708" i="5"/>
  <c r="Q708" i="5"/>
  <c r="G709" i="5"/>
  <c r="R708" i="5"/>
  <c r="S708" i="5"/>
  <c r="A718" i="5"/>
  <c r="R718" i="5"/>
  <c r="S718" i="5"/>
  <c r="Q718" i="5"/>
  <c r="G719" i="5"/>
  <c r="P718" i="5"/>
  <c r="A3321" i="5"/>
  <c r="Q3321" i="5"/>
  <c r="G3322" i="5"/>
  <c r="S3321" i="5"/>
  <c r="P3321" i="5"/>
  <c r="R3321" i="5"/>
  <c r="A3376" i="5"/>
  <c r="R3376" i="5"/>
  <c r="S3376" i="5"/>
  <c r="P3376" i="5"/>
  <c r="G3377" i="5"/>
  <c r="Q3376" i="5"/>
  <c r="A3477" i="5"/>
  <c r="S3477" i="5"/>
  <c r="R3477" i="5"/>
  <c r="P3477" i="5"/>
  <c r="G3478" i="5"/>
  <c r="Q3477" i="5"/>
  <c r="A86" i="5"/>
  <c r="Q86" i="5"/>
  <c r="G87" i="5"/>
  <c r="R86" i="5"/>
  <c r="S86" i="5"/>
  <c r="P86" i="5"/>
  <c r="A3443" i="5"/>
  <c r="S3443" i="5"/>
  <c r="R3443" i="5"/>
  <c r="P3443" i="5"/>
  <c r="G3444" i="5"/>
  <c r="Q3443" i="5"/>
  <c r="A2595" i="5"/>
  <c r="S2595" i="5"/>
  <c r="Q2595" i="5"/>
  <c r="P2595" i="5"/>
  <c r="G2596" i="5"/>
  <c r="R2595" i="5"/>
  <c r="A4811" i="5"/>
  <c r="S4811" i="5"/>
  <c r="Q4811" i="5"/>
  <c r="G4812" i="5"/>
  <c r="P4811" i="5"/>
  <c r="R4811" i="5"/>
  <c r="A1539" i="5"/>
  <c r="S1539" i="5"/>
  <c r="R1539" i="5"/>
  <c r="P1539" i="5"/>
  <c r="G1540" i="5"/>
  <c r="Q1539" i="5"/>
  <c r="A3200" i="5"/>
  <c r="P3200" i="5"/>
  <c r="Q3200" i="5"/>
  <c r="G3201" i="5"/>
  <c r="S3200" i="5"/>
  <c r="R3200" i="5"/>
  <c r="A1023" i="5"/>
  <c r="Q1023" i="5"/>
  <c r="G1024" i="5"/>
  <c r="S1023" i="5"/>
  <c r="P1023" i="5"/>
  <c r="R1023" i="5"/>
  <c r="A3531" i="5"/>
  <c r="Q3531" i="5"/>
  <c r="G3532" i="5"/>
  <c r="S3531" i="5"/>
  <c r="P3531" i="5"/>
  <c r="R3531" i="5"/>
  <c r="A1616" i="5"/>
  <c r="R1616" i="5"/>
  <c r="S1616" i="5"/>
  <c r="P1616" i="5"/>
  <c r="G1617" i="5"/>
  <c r="Q1616" i="5"/>
  <c r="A2641" i="5"/>
  <c r="S2641" i="5"/>
  <c r="R2641" i="5"/>
  <c r="P2641" i="5"/>
  <c r="G2642" i="5"/>
  <c r="Q2641" i="5"/>
  <c r="A1662" i="5"/>
  <c r="R1662" i="5"/>
  <c r="S1662" i="5"/>
  <c r="P1662" i="5"/>
  <c r="Q1662" i="5"/>
  <c r="G1663" i="5"/>
  <c r="A752" i="5"/>
  <c r="P752" i="5"/>
  <c r="Q752" i="5"/>
  <c r="G753" i="5"/>
  <c r="S752" i="5"/>
  <c r="R752" i="5"/>
  <c r="A977" i="5"/>
  <c r="S977" i="5"/>
  <c r="P977" i="5"/>
  <c r="G978" i="5"/>
  <c r="Q977" i="5"/>
  <c r="R977" i="5"/>
  <c r="A2417" i="5"/>
  <c r="Q2417" i="5"/>
  <c r="G2418" i="5"/>
  <c r="P2417" i="5"/>
  <c r="R2417" i="5"/>
  <c r="S2417" i="5"/>
  <c r="A4745" i="5"/>
  <c r="Q4745" i="5"/>
  <c r="G4746" i="5"/>
  <c r="S4745" i="5"/>
  <c r="R4745" i="5"/>
  <c r="P4745" i="5"/>
  <c r="A4100" i="5"/>
  <c r="Q4100" i="5"/>
  <c r="G4101" i="5"/>
  <c r="S4100" i="5"/>
  <c r="R4100" i="5"/>
  <c r="P4100" i="5"/>
  <c r="A4122" i="5"/>
  <c r="Q4122" i="5"/>
  <c r="G4123" i="5"/>
  <c r="S4122" i="5"/>
  <c r="R4122" i="5"/>
  <c r="P4122" i="5"/>
  <c r="A2472" i="5"/>
  <c r="R2472" i="5"/>
  <c r="P2472" i="5"/>
  <c r="G2473" i="5"/>
  <c r="Q2472" i="5"/>
  <c r="S2472" i="5"/>
  <c r="A1868" i="5"/>
  <c r="Q1868" i="5"/>
  <c r="G1869" i="5"/>
  <c r="S1868" i="5"/>
  <c r="R1868" i="5"/>
  <c r="P1868" i="5"/>
  <c r="A2685" i="5"/>
  <c r="Q2685" i="5"/>
  <c r="G2686" i="5"/>
  <c r="S2685" i="5"/>
  <c r="P2685" i="5"/>
  <c r="R2685" i="5"/>
  <c r="A1435" i="5"/>
  <c r="Q1435" i="5"/>
  <c r="G1436" i="5"/>
  <c r="R1435" i="5"/>
  <c r="P1435" i="5"/>
  <c r="S1435" i="5"/>
  <c r="A842" i="5"/>
  <c r="S842" i="5"/>
  <c r="P842" i="5"/>
  <c r="G843" i="5"/>
  <c r="Q842" i="5"/>
  <c r="R842" i="5"/>
  <c r="A4350" i="5"/>
  <c r="S4350" i="5"/>
  <c r="Q4350" i="5"/>
  <c r="R4350" i="5"/>
  <c r="P4350" i="5"/>
  <c r="G4351" i="5"/>
  <c r="A3964" i="5"/>
  <c r="Q3964" i="5"/>
  <c r="G3965" i="5"/>
  <c r="R3964" i="5"/>
  <c r="S3964" i="5"/>
  <c r="P3964" i="5"/>
  <c r="A3920" i="5"/>
  <c r="Q3920" i="5"/>
  <c r="G3921" i="5"/>
  <c r="R3920" i="5"/>
  <c r="S3920" i="5"/>
  <c r="P3920" i="5"/>
  <c r="A3455" i="5"/>
  <c r="S3455" i="5"/>
  <c r="R3455" i="5"/>
  <c r="P3455" i="5"/>
  <c r="G3456" i="5"/>
  <c r="Q3455" i="5"/>
  <c r="A2495" i="5"/>
  <c r="S2495" i="5"/>
  <c r="R2495" i="5"/>
  <c r="P2495" i="5"/>
  <c r="G2496" i="5"/>
  <c r="Q2495" i="5"/>
  <c r="A3786" i="5"/>
  <c r="P3786" i="5"/>
  <c r="Q3786" i="5"/>
  <c r="G3787" i="5"/>
  <c r="R3786" i="5"/>
  <c r="S3786" i="5"/>
  <c r="A3553" i="5"/>
  <c r="S3553" i="5"/>
  <c r="R3553" i="5"/>
  <c r="P3553" i="5"/>
  <c r="G3554" i="5"/>
  <c r="Q3553" i="5"/>
  <c r="A2729" i="5"/>
  <c r="Q2729" i="5"/>
  <c r="G2730" i="5"/>
  <c r="S2729" i="5"/>
  <c r="P2729" i="5"/>
  <c r="R2729" i="5"/>
  <c r="A2628" i="5"/>
  <c r="R2628" i="5"/>
  <c r="Q2628" i="5"/>
  <c r="P2628" i="5"/>
  <c r="G2629" i="5"/>
  <c r="S2628" i="5"/>
  <c r="A4010" i="5"/>
  <c r="S4010" i="5"/>
  <c r="Q4010" i="5"/>
  <c r="G4011" i="5"/>
  <c r="P4010" i="5"/>
  <c r="R4010" i="5"/>
  <c r="A269" i="5"/>
  <c r="Q269" i="5"/>
  <c r="G270" i="5"/>
  <c r="S269" i="5"/>
  <c r="P269" i="5"/>
  <c r="R269" i="5"/>
  <c r="A4180" i="5"/>
  <c r="S4180" i="5"/>
  <c r="Q4180" i="5"/>
  <c r="G4181" i="5"/>
  <c r="P4180" i="5"/>
  <c r="R4180" i="5"/>
  <c r="A4889" i="5"/>
  <c r="S4889" i="5"/>
  <c r="Q4889" i="5"/>
  <c r="G4890" i="5"/>
  <c r="P4889" i="5"/>
  <c r="R4889" i="5"/>
  <c r="A1948" i="5"/>
  <c r="S1948" i="5"/>
  <c r="R1948" i="5"/>
  <c r="P1948" i="5"/>
  <c r="G1949" i="5"/>
  <c r="Q1948" i="5"/>
  <c r="A4631" i="5"/>
  <c r="S4631" i="5"/>
  <c r="Q4631" i="5"/>
  <c r="G4632" i="5"/>
  <c r="R4631" i="5"/>
  <c r="P4631" i="5"/>
  <c r="A4599" i="5"/>
  <c r="S4599" i="5"/>
  <c r="Q4599" i="5"/>
  <c r="G4600" i="5"/>
  <c r="R4599" i="5"/>
  <c r="P4599" i="5"/>
  <c r="A1068" i="5"/>
  <c r="Q1068" i="5"/>
  <c r="G1069" i="5"/>
  <c r="S1068" i="5"/>
  <c r="P1068" i="5"/>
  <c r="R1068" i="5"/>
  <c r="A2340" i="5"/>
  <c r="P2340" i="5"/>
  <c r="Q2340" i="5"/>
  <c r="G2341" i="5"/>
  <c r="R2340" i="5"/>
  <c r="S2340" i="5"/>
  <c r="A1160" i="5"/>
  <c r="Q1160" i="5"/>
  <c r="G1161" i="5"/>
  <c r="R1160" i="5"/>
  <c r="P1160" i="5"/>
  <c r="S1160" i="5"/>
  <c r="A1378" i="5"/>
  <c r="P1378" i="5"/>
  <c r="Q1378" i="5"/>
  <c r="G1379" i="5"/>
  <c r="S1378" i="5"/>
  <c r="R1378" i="5"/>
  <c r="A2740" i="5"/>
  <c r="R2740" i="5"/>
  <c r="Q2740" i="5"/>
  <c r="S2740" i="5"/>
  <c r="P2740" i="5"/>
  <c r="G2741" i="5"/>
  <c r="A4066" i="5"/>
  <c r="Q4066" i="5"/>
  <c r="G4067" i="5"/>
  <c r="S4066" i="5"/>
  <c r="R4066" i="5"/>
  <c r="P4066" i="5"/>
  <c r="A4032" i="5"/>
  <c r="Q4032" i="5"/>
  <c r="G4033" i="5"/>
  <c r="S4032" i="5"/>
  <c r="R4032" i="5"/>
  <c r="P4032" i="5"/>
  <c r="A1822" i="5"/>
  <c r="Q1822" i="5"/>
  <c r="G1823" i="5"/>
  <c r="S1822" i="5"/>
  <c r="P1822" i="5"/>
  <c r="R1822" i="5"/>
  <c r="A98" i="5"/>
  <c r="Q98" i="5"/>
  <c r="G99" i="5"/>
  <c r="S98" i="5"/>
  <c r="R98" i="5"/>
  <c r="P98" i="5"/>
  <c r="A4190" i="5"/>
  <c r="Q4190" i="5"/>
  <c r="G4191" i="5"/>
  <c r="S4190" i="5"/>
  <c r="P4190" i="5"/>
  <c r="R4190" i="5"/>
  <c r="A4789" i="5"/>
  <c r="Q4789" i="5"/>
  <c r="G4790" i="5"/>
  <c r="S4789" i="5"/>
  <c r="R4789" i="5"/>
  <c r="P4789" i="5"/>
  <c r="A438" i="5"/>
  <c r="R438" i="5"/>
  <c r="S438" i="5"/>
  <c r="P438" i="5"/>
  <c r="Q438" i="5"/>
  <c r="G439" i="5"/>
  <c r="A2272" i="5"/>
  <c r="R2272" i="5"/>
  <c r="S2272" i="5"/>
  <c r="G2273" i="5"/>
  <c r="P2272" i="5"/>
  <c r="Q2272" i="5"/>
  <c r="A2673" i="5"/>
  <c r="Q2673" i="5"/>
  <c r="G2674" i="5"/>
  <c r="S2673" i="5"/>
  <c r="R2673" i="5"/>
  <c r="P2673" i="5"/>
  <c r="A3498" i="5"/>
  <c r="R3498" i="5"/>
  <c r="P3498" i="5"/>
  <c r="G3499" i="5"/>
  <c r="Q3498" i="5"/>
  <c r="S3498" i="5"/>
  <c r="A3942" i="5"/>
  <c r="S3942" i="5"/>
  <c r="P3942" i="5"/>
  <c r="Q3942" i="5"/>
  <c r="G3943" i="5"/>
  <c r="R3942" i="5"/>
  <c r="A76" i="5"/>
  <c r="S76" i="5"/>
  <c r="P76" i="5"/>
  <c r="Q76" i="5"/>
  <c r="G77" i="5"/>
  <c r="R76" i="5"/>
  <c r="A2407" i="5"/>
  <c r="S2407" i="5"/>
  <c r="P2407" i="5"/>
  <c r="G2408" i="5"/>
  <c r="Q2407" i="5"/>
  <c r="R2407" i="5"/>
  <c r="A1241" i="5"/>
  <c r="S1241" i="5"/>
  <c r="P1241" i="5"/>
  <c r="Q1241" i="5"/>
  <c r="G1242" i="5"/>
  <c r="R1241" i="5"/>
  <c r="A4923" i="5"/>
  <c r="S4923" i="5"/>
  <c r="Q4923" i="5"/>
  <c r="G4924" i="5"/>
  <c r="P4923" i="5"/>
  <c r="R4923" i="5"/>
  <c r="A4451" i="5"/>
  <c r="Q4451" i="5"/>
  <c r="G4452" i="5"/>
  <c r="R4451" i="5"/>
  <c r="S4451" i="5"/>
  <c r="P4451" i="5"/>
  <c r="A4463" i="5"/>
  <c r="S4463" i="5"/>
  <c r="P4463" i="5"/>
  <c r="Q4463" i="5"/>
  <c r="G4464" i="5"/>
  <c r="R4463" i="5"/>
  <c r="A3908" i="5"/>
  <c r="Q3908" i="5"/>
  <c r="G3909" i="5"/>
  <c r="R3908" i="5"/>
  <c r="S3908" i="5"/>
  <c r="P3908" i="5"/>
  <c r="A2987" i="5"/>
  <c r="S2987" i="5"/>
  <c r="P2987" i="5"/>
  <c r="Q2987" i="5"/>
  <c r="G2988" i="5"/>
  <c r="R2987" i="5"/>
  <c r="A1983" i="5"/>
  <c r="S1983" i="5"/>
  <c r="P1983" i="5"/>
  <c r="Q1983" i="5"/>
  <c r="G1984" i="5"/>
  <c r="R1983" i="5"/>
  <c r="A3265" i="5"/>
  <c r="S3265" i="5"/>
  <c r="R3265" i="5"/>
  <c r="P3265" i="5"/>
  <c r="Q3265" i="5"/>
  <c r="G3266" i="5"/>
  <c r="A2463" i="5"/>
  <c r="S2463" i="5"/>
  <c r="Q2463" i="5"/>
  <c r="R2463" i="5"/>
  <c r="P2463" i="5"/>
  <c r="G2464" i="5"/>
  <c r="A955" i="5"/>
  <c r="S955" i="5"/>
  <c r="P955" i="5"/>
  <c r="R955" i="5"/>
  <c r="G956" i="5"/>
  <c r="Q955" i="5"/>
  <c r="A2451" i="5"/>
  <c r="S2451" i="5"/>
  <c r="Q2451" i="5"/>
  <c r="R2451" i="5"/>
  <c r="P2451" i="5"/>
  <c r="G2452" i="5"/>
  <c r="A4867" i="5"/>
  <c r="S4867" i="5"/>
  <c r="Q4867" i="5"/>
  <c r="G4868" i="5"/>
  <c r="P4867" i="5"/>
  <c r="R4867" i="5"/>
  <c r="A2139" i="5"/>
  <c r="S2139" i="5"/>
  <c r="P2139" i="5"/>
  <c r="Q2139" i="5"/>
  <c r="G2140" i="5"/>
  <c r="R2139" i="5"/>
  <c r="A4429" i="5"/>
  <c r="S4429" i="5"/>
  <c r="P4429" i="5"/>
  <c r="Q4429" i="5"/>
  <c r="G4430" i="5"/>
  <c r="R4429" i="5"/>
  <c r="A4473" i="5"/>
  <c r="Q4473" i="5"/>
  <c r="G4474" i="5"/>
  <c r="R4473" i="5"/>
  <c r="S4473" i="5"/>
  <c r="P4473" i="5"/>
  <c r="A4565" i="5"/>
  <c r="S4565" i="5"/>
  <c r="P4565" i="5"/>
  <c r="Q4565" i="5"/>
  <c r="G4566" i="5"/>
  <c r="R4565" i="5"/>
  <c r="A493" i="5"/>
  <c r="S493" i="5"/>
  <c r="Q493" i="5"/>
  <c r="G494" i="5"/>
  <c r="R493" i="5"/>
  <c r="P493" i="5"/>
  <c r="A2439" i="5"/>
  <c r="S2439" i="5"/>
  <c r="P2439" i="5"/>
  <c r="G2440" i="5"/>
  <c r="Q2439" i="5"/>
  <c r="R2439" i="5"/>
  <c r="A4202" i="5"/>
  <c r="S4202" i="5"/>
  <c r="Q4202" i="5"/>
  <c r="G4203" i="5"/>
  <c r="R4202" i="5"/>
  <c r="P4202" i="5"/>
  <c r="A4364" i="5"/>
  <c r="S4364" i="5"/>
  <c r="P4364" i="5"/>
  <c r="G4365" i="5"/>
  <c r="Q4364" i="5"/>
  <c r="R4364" i="5"/>
  <c r="A4248" i="5"/>
  <c r="S4248" i="5"/>
  <c r="Q4248" i="5"/>
  <c r="G4249" i="5"/>
  <c r="R4248" i="5"/>
  <c r="P4248" i="5"/>
  <c r="A1766" i="5"/>
  <c r="S1766" i="5"/>
  <c r="P1766" i="5"/>
  <c r="Q1766" i="5"/>
  <c r="G1767" i="5"/>
  <c r="R1766" i="5"/>
  <c r="A2207" i="5"/>
  <c r="S2207" i="5"/>
  <c r="P2207" i="5"/>
  <c r="R2207" i="5"/>
  <c r="Q2207" i="5"/>
  <c r="G2208" i="5"/>
  <c r="A1195" i="5"/>
  <c r="S1195" i="5"/>
  <c r="Q1195" i="5"/>
  <c r="R1195" i="5"/>
  <c r="P1195" i="5"/>
  <c r="G1196" i="5"/>
  <c r="A473" i="5"/>
  <c r="S473" i="5"/>
  <c r="Q473" i="5"/>
  <c r="R473" i="5"/>
  <c r="P473" i="5"/>
  <c r="G474" i="5"/>
  <c r="A3886" i="5"/>
  <c r="S3886" i="5"/>
  <c r="P3886" i="5"/>
  <c r="Q3886" i="5"/>
  <c r="G3887" i="5"/>
  <c r="R3886" i="5"/>
  <c r="A2819" i="5"/>
  <c r="S2819" i="5"/>
  <c r="Q2819" i="5"/>
  <c r="R2819" i="5"/>
  <c r="P2819" i="5"/>
  <c r="G2820" i="5"/>
  <c r="A3311" i="5"/>
  <c r="S3311" i="5"/>
  <c r="P3311" i="5"/>
  <c r="G3312" i="5"/>
  <c r="Q3311" i="5"/>
  <c r="R3311" i="5"/>
  <c r="A5013" i="5"/>
  <c r="S5013" i="5"/>
  <c r="P5013" i="5"/>
  <c r="G5014" i="5"/>
  <c r="Q5013" i="5"/>
  <c r="R5013" i="5"/>
  <c r="A1754" i="5"/>
  <c r="Q1754" i="5"/>
  <c r="G1755" i="5"/>
  <c r="R1754" i="5"/>
  <c r="S1754" i="5"/>
  <c r="P1754" i="5"/>
  <c r="A2295" i="5"/>
  <c r="S2295" i="5"/>
  <c r="P2295" i="5"/>
  <c r="R2295" i="5"/>
  <c r="G2296" i="5"/>
  <c r="Q2295" i="5"/>
  <c r="A1595" i="5"/>
  <c r="S1595" i="5"/>
  <c r="P1595" i="5"/>
  <c r="G1596" i="5"/>
  <c r="Q1595" i="5"/>
  <c r="R1595" i="5"/>
  <c r="A3577" i="5"/>
  <c r="S3577" i="5"/>
  <c r="P3577" i="5"/>
  <c r="G3578" i="5"/>
  <c r="Q3577" i="5"/>
  <c r="R3577" i="5"/>
  <c r="A2953" i="5"/>
  <c r="S2953" i="5"/>
  <c r="P2953" i="5"/>
  <c r="Q2953" i="5"/>
  <c r="G2954" i="5"/>
  <c r="R2953" i="5"/>
  <c r="A1275" i="5"/>
  <c r="S1275" i="5"/>
  <c r="P1275" i="5"/>
  <c r="Q1275" i="5"/>
  <c r="G1276" i="5"/>
  <c r="R1275" i="5"/>
  <c r="A2931" i="5"/>
  <c r="S2931" i="5"/>
  <c r="P2931" i="5"/>
  <c r="Q2931" i="5"/>
  <c r="G2932" i="5"/>
  <c r="R2931" i="5"/>
  <c r="A1401" i="5"/>
  <c r="S1401" i="5"/>
  <c r="P1401" i="5"/>
  <c r="G1402" i="5"/>
  <c r="Q1401" i="5"/>
  <c r="R1401" i="5"/>
  <c r="A1187" i="5"/>
  <c r="S1187" i="5"/>
  <c r="Q1187" i="5"/>
  <c r="R1187" i="5"/>
  <c r="P1187" i="5"/>
  <c r="G1188" i="5"/>
  <c r="A1938" i="5"/>
  <c r="S1938" i="5"/>
  <c r="P1938" i="5"/>
  <c r="G1939" i="5"/>
  <c r="Q1938" i="5"/>
  <c r="R1938" i="5"/>
  <c r="A1629" i="5"/>
  <c r="S1629" i="5"/>
  <c r="P1629" i="5"/>
  <c r="G1630" i="5"/>
  <c r="Q1629" i="5"/>
  <c r="R1629" i="5"/>
  <c r="A1297" i="5"/>
  <c r="S1297" i="5"/>
  <c r="P1297" i="5"/>
  <c r="Q1297" i="5"/>
  <c r="G1298" i="5"/>
  <c r="R1297" i="5"/>
  <c r="A4957" i="5"/>
  <c r="S4957" i="5"/>
  <c r="P4957" i="5"/>
  <c r="G4958" i="5"/>
  <c r="Q4957" i="5"/>
  <c r="R4957" i="5"/>
  <c r="A810" i="5"/>
  <c r="S810" i="5"/>
  <c r="P810" i="5"/>
  <c r="G811" i="5"/>
  <c r="Q810" i="5"/>
  <c r="R810" i="5"/>
  <c r="A4296" i="5"/>
  <c r="S4296" i="5"/>
  <c r="P4296" i="5"/>
  <c r="G4297" i="5"/>
  <c r="Q4296" i="5"/>
  <c r="R4296" i="5"/>
  <c r="A3121" i="5"/>
  <c r="S3121" i="5"/>
  <c r="P3121" i="5"/>
  <c r="R3121" i="5"/>
  <c r="G3122" i="5"/>
  <c r="Q3121" i="5"/>
  <c r="A786" i="5"/>
  <c r="S786" i="5"/>
  <c r="Q786" i="5"/>
  <c r="G787" i="5"/>
  <c r="P786" i="5"/>
  <c r="R786" i="5"/>
  <c r="A1571" i="5"/>
  <c r="Q1571" i="5"/>
  <c r="G1572" i="5"/>
  <c r="P1571" i="5"/>
  <c r="R1571" i="5"/>
  <c r="S1571" i="5"/>
  <c r="A595" i="5"/>
  <c r="Q595" i="5"/>
  <c r="G596" i="5"/>
  <c r="P595" i="5"/>
  <c r="R595" i="5"/>
  <c r="S595" i="5"/>
  <c r="S2049" i="5"/>
  <c r="P2049" i="5"/>
  <c r="Q2049" i="5"/>
  <c r="G2050" i="5"/>
  <c r="R2049" i="5"/>
  <c r="A4978" i="5"/>
  <c r="R4978" i="5"/>
  <c r="Q4978" i="5"/>
  <c r="P4978" i="5"/>
  <c r="G4979" i="5"/>
  <c r="S4978" i="5"/>
  <c r="A3664" i="5"/>
  <c r="P3664" i="5"/>
  <c r="Q3664" i="5"/>
  <c r="G3665" i="5"/>
  <c r="R3664" i="5"/>
  <c r="S3664" i="5"/>
  <c r="A3698" i="5"/>
  <c r="R3698" i="5"/>
  <c r="S3698" i="5"/>
  <c r="P3698" i="5"/>
  <c r="Q3698" i="5"/>
  <c r="G3699" i="5"/>
  <c r="A2942" i="5"/>
  <c r="P2942" i="5"/>
  <c r="Q2942" i="5"/>
  <c r="G2943" i="5"/>
  <c r="R2942" i="5"/>
  <c r="S2942" i="5"/>
  <c r="A2976" i="5"/>
  <c r="R2976" i="5"/>
  <c r="S2976" i="5"/>
  <c r="P2976" i="5"/>
  <c r="Q2976" i="5"/>
  <c r="G2977" i="5"/>
  <c r="A122" i="5"/>
  <c r="R122" i="5"/>
  <c r="S122" i="5"/>
  <c r="P122" i="5"/>
  <c r="Q122" i="5"/>
  <c r="G123" i="5"/>
  <c r="A3754" i="5"/>
  <c r="P3754" i="5"/>
  <c r="Q3754" i="5"/>
  <c r="G3755" i="5"/>
  <c r="R3754" i="5"/>
  <c r="S3754" i="5"/>
  <c r="A1320" i="5"/>
  <c r="R1320" i="5"/>
  <c r="S1320" i="5"/>
  <c r="P1320" i="5"/>
  <c r="Q1320" i="5"/>
  <c r="G1321" i="5"/>
  <c r="A2160" i="5"/>
  <c r="R2160" i="5"/>
  <c r="S2160" i="5"/>
  <c r="P2160" i="5"/>
  <c r="Q2160" i="5"/>
  <c r="G2161" i="5"/>
  <c r="A1218" i="5"/>
  <c r="R1218" i="5"/>
  <c r="S1218" i="5"/>
  <c r="P1218" i="5"/>
  <c r="Q1218" i="5"/>
  <c r="G1219" i="5"/>
  <c r="A2038" i="5"/>
  <c r="P2038" i="5"/>
  <c r="Q2038" i="5"/>
  <c r="G2039" i="5"/>
  <c r="R2038" i="5"/>
  <c r="S2038" i="5"/>
  <c r="A4655" i="5"/>
  <c r="Q4655" i="5"/>
  <c r="G4656" i="5"/>
  <c r="S4655" i="5"/>
  <c r="P4655" i="5"/>
  <c r="R4655" i="5"/>
  <c r="A4609" i="5"/>
  <c r="Q4609" i="5"/>
  <c r="G4610" i="5"/>
  <c r="S4609" i="5"/>
  <c r="P4609" i="5"/>
  <c r="R4609" i="5"/>
  <c r="A1674" i="5"/>
  <c r="R1674" i="5"/>
  <c r="S1674" i="5"/>
  <c r="P1674" i="5"/>
  <c r="Q1674" i="5"/>
  <c r="G1675" i="5"/>
  <c r="A4577" i="5"/>
  <c r="Q4577" i="5"/>
  <c r="G4578" i="5"/>
  <c r="S4577" i="5"/>
  <c r="P4577" i="5"/>
  <c r="R4577" i="5"/>
  <c r="A1286" i="5"/>
  <c r="R1286" i="5"/>
  <c r="S1286" i="5"/>
  <c r="P1286" i="5"/>
  <c r="Q1286" i="5"/>
  <c r="G1287" i="5"/>
  <c r="A3830" i="5"/>
  <c r="P3830" i="5"/>
  <c r="Q3830" i="5"/>
  <c r="G3831" i="5"/>
  <c r="R3830" i="5"/>
  <c r="S3830" i="5"/>
  <c r="A573" i="5"/>
  <c r="Q573" i="5"/>
  <c r="G574" i="5"/>
  <c r="S573" i="5"/>
  <c r="P573" i="5"/>
  <c r="R573" i="5"/>
  <c r="A1684" i="5"/>
  <c r="P1684" i="5"/>
  <c r="Q1684" i="5"/>
  <c r="G1685" i="5"/>
  <c r="R1684" i="5"/>
  <c r="S1684" i="5"/>
  <c r="A3764" i="5"/>
  <c r="R3764" i="5"/>
  <c r="S3764" i="5"/>
  <c r="P3764" i="5"/>
  <c r="Q3764" i="5"/>
  <c r="G3765" i="5"/>
  <c r="A2306" i="5"/>
  <c r="P2306" i="5"/>
  <c r="Q2306" i="5"/>
  <c r="G2307" i="5"/>
  <c r="R2306" i="5"/>
  <c r="S2306" i="5"/>
  <c r="A4855" i="5"/>
  <c r="S4855" i="5"/>
  <c r="Q4855" i="5"/>
  <c r="G4856" i="5"/>
  <c r="P4855" i="5"/>
  <c r="R4855" i="5"/>
  <c r="A2127" i="5"/>
  <c r="S2127" i="5"/>
  <c r="P2127" i="5"/>
  <c r="Q2127" i="5"/>
  <c r="G2128" i="5"/>
  <c r="R2127" i="5"/>
  <c r="A2327" i="5"/>
  <c r="S2327" i="5"/>
  <c r="P2327" i="5"/>
  <c r="R2327" i="5"/>
  <c r="G2328" i="5"/>
  <c r="Q2327" i="5"/>
  <c r="A3355" i="5"/>
  <c r="S3355" i="5"/>
  <c r="P3355" i="5"/>
  <c r="G3356" i="5"/>
  <c r="Q3355" i="5"/>
  <c r="R3355" i="5"/>
  <c r="A1788" i="5"/>
  <c r="Q1788" i="5"/>
  <c r="G1789" i="5"/>
  <c r="S1788" i="5"/>
  <c r="P1788" i="5"/>
  <c r="R1788" i="5"/>
  <c r="A1607" i="5"/>
  <c r="S1607" i="5"/>
  <c r="P1607" i="5"/>
  <c r="G1608" i="5"/>
  <c r="Q1607" i="5"/>
  <c r="R1607" i="5"/>
  <c r="A2483" i="5"/>
  <c r="S2483" i="5"/>
  <c r="P2483" i="5"/>
  <c r="G2484" i="5"/>
  <c r="Q2483" i="5"/>
  <c r="R2483" i="5"/>
  <c r="A943" i="5"/>
  <c r="S943" i="5"/>
  <c r="P943" i="5"/>
  <c r="R943" i="5"/>
  <c r="G944" i="5"/>
  <c r="Q943" i="5"/>
  <c r="A4439" i="5"/>
  <c r="Q4439" i="5"/>
  <c r="G4440" i="5"/>
  <c r="R4439" i="5"/>
  <c r="S4439" i="5"/>
  <c r="P4439" i="5"/>
  <c r="A4146" i="5"/>
  <c r="S4146" i="5"/>
  <c r="Q4146" i="5"/>
  <c r="G4147" i="5"/>
  <c r="P4146" i="5"/>
  <c r="R4146" i="5"/>
  <c r="A867" i="5"/>
  <c r="S867" i="5"/>
  <c r="P867" i="5"/>
  <c r="Q867" i="5"/>
  <c r="G868" i="5"/>
  <c r="R867" i="5"/>
  <c r="A1367" i="5"/>
  <c r="S1367" i="5"/>
  <c r="P1367" i="5"/>
  <c r="Q1367" i="5"/>
  <c r="G1368" i="5"/>
  <c r="R1367" i="5"/>
  <c r="A3998" i="5"/>
  <c r="S3998" i="5"/>
  <c r="Q3998" i="5"/>
  <c r="G3999" i="5"/>
  <c r="P3998" i="5"/>
  <c r="R3998" i="5"/>
  <c r="A2519" i="5"/>
  <c r="S2519" i="5"/>
  <c r="Q2519" i="5"/>
  <c r="R2519" i="5"/>
  <c r="P2519" i="5"/>
  <c r="G2520" i="5"/>
  <c r="A4112" i="5"/>
  <c r="S4112" i="5"/>
  <c r="Q4112" i="5"/>
  <c r="G4113" i="5"/>
  <c r="P4112" i="5"/>
  <c r="R4112" i="5"/>
  <c r="A3233" i="5"/>
  <c r="S3233" i="5"/>
  <c r="R3233" i="5"/>
  <c r="Q3233" i="5"/>
  <c r="G3234" i="5"/>
  <c r="P3233" i="5"/>
  <c r="A382" i="5"/>
  <c r="S382" i="5"/>
  <c r="P382" i="5"/>
  <c r="Q382" i="5"/>
  <c r="G383" i="5"/>
  <c r="R382" i="5"/>
  <c r="A563" i="5"/>
  <c r="S563" i="5"/>
  <c r="P563" i="5"/>
  <c r="Q563" i="5"/>
  <c r="G564" i="5"/>
  <c r="R563" i="5"/>
  <c r="A539" i="5"/>
  <c r="S539" i="5"/>
  <c r="Q539" i="5"/>
  <c r="R539" i="5"/>
  <c r="P539" i="5"/>
  <c r="G540" i="5"/>
  <c r="A3521" i="5"/>
  <c r="S3521" i="5"/>
  <c r="P3521" i="5"/>
  <c r="G3522" i="5"/>
  <c r="Q3521" i="5"/>
  <c r="R3521" i="5"/>
  <c r="A2797" i="5"/>
  <c r="S2797" i="5"/>
  <c r="P2797" i="5"/>
  <c r="G2798" i="5"/>
  <c r="Q2797" i="5"/>
  <c r="R2797" i="5"/>
  <c r="A3974" i="5"/>
  <c r="S3974" i="5"/>
  <c r="P3974" i="5"/>
  <c r="Q3974" i="5"/>
  <c r="G3975" i="5"/>
  <c r="R3974" i="5"/>
  <c r="A2551" i="5"/>
  <c r="S2551" i="5"/>
  <c r="P2551" i="5"/>
  <c r="G2552" i="5"/>
  <c r="Q2551" i="5"/>
  <c r="R2551" i="5"/>
  <c r="A394" i="5"/>
  <c r="S394" i="5"/>
  <c r="P394" i="5"/>
  <c r="Q394" i="5"/>
  <c r="G395" i="5"/>
  <c r="R394" i="5"/>
  <c r="A4214" i="5"/>
  <c r="S4214" i="5"/>
  <c r="Q4214" i="5"/>
  <c r="G4215" i="5"/>
  <c r="P4214" i="5"/>
  <c r="R4214" i="5"/>
  <c r="A3367" i="5"/>
  <c r="S3367" i="5"/>
  <c r="P3367" i="5"/>
  <c r="G3368" i="5"/>
  <c r="Q3367" i="5"/>
  <c r="R3367" i="5"/>
  <c r="A1013" i="5"/>
  <c r="S1013" i="5"/>
  <c r="P1013" i="5"/>
  <c r="G1014" i="5"/>
  <c r="Q1013" i="5"/>
  <c r="R1013" i="5"/>
  <c r="A854" i="5"/>
  <c r="S854" i="5"/>
  <c r="P854" i="5"/>
  <c r="G855" i="5"/>
  <c r="Q854" i="5"/>
  <c r="R854" i="5"/>
  <c r="A517" i="5"/>
  <c r="Q517" i="5"/>
  <c r="G518" i="5"/>
  <c r="R517" i="5"/>
  <c r="P517" i="5"/>
  <c r="S517" i="5"/>
  <c r="A1585" i="5"/>
  <c r="S1585" i="5"/>
  <c r="P1585" i="5"/>
  <c r="G1586" i="5"/>
  <c r="Q1585" i="5"/>
  <c r="R1585" i="5"/>
  <c r="A4779" i="5"/>
  <c r="S4779" i="5"/>
  <c r="Q4779" i="5"/>
  <c r="G4780" i="5"/>
  <c r="P4779" i="5"/>
  <c r="R4779" i="5"/>
  <c r="A2877" i="5"/>
  <c r="S2877" i="5"/>
  <c r="P2877" i="5"/>
  <c r="G2878" i="5"/>
  <c r="Q2877" i="5"/>
  <c r="R2877" i="5"/>
  <c r="A449" i="5"/>
  <c r="S449" i="5"/>
  <c r="P449" i="5"/>
  <c r="G450" i="5"/>
  <c r="Q449" i="5"/>
  <c r="R449" i="5"/>
  <c r="A3031" i="5"/>
  <c r="S3031" i="5"/>
  <c r="P3031" i="5"/>
  <c r="Q3031" i="5"/>
  <c r="G3032" i="5"/>
  <c r="R3031" i="5"/>
  <c r="A1263" i="5"/>
  <c r="S1263" i="5"/>
  <c r="P1263" i="5"/>
  <c r="Q1263" i="5"/>
  <c r="G1264" i="5"/>
  <c r="R1263" i="5"/>
  <c r="A2239" i="5"/>
  <c r="S2239" i="5"/>
  <c r="P2239" i="5"/>
  <c r="R2239" i="5"/>
  <c r="G2240" i="5"/>
  <c r="Q2239" i="5"/>
  <c r="A3165" i="5"/>
  <c r="S3165" i="5"/>
  <c r="P3165" i="5"/>
  <c r="R3165" i="5"/>
  <c r="Q3165" i="5"/>
  <c r="G3166" i="5"/>
  <c r="A4699" i="5"/>
  <c r="S4699" i="5"/>
  <c r="Q4699" i="5"/>
  <c r="G4700" i="5"/>
  <c r="R4699" i="5"/>
  <c r="P4699" i="5"/>
  <c r="A2171" i="5"/>
  <c r="S2171" i="5"/>
  <c r="P2171" i="5"/>
  <c r="R2171" i="5"/>
  <c r="G2172" i="5"/>
  <c r="Q2171" i="5"/>
  <c r="A2852" i="5"/>
  <c r="R2852" i="5"/>
  <c r="Q2852" i="5"/>
  <c r="S2852" i="5"/>
  <c r="P2852" i="5"/>
  <c r="G2853" i="5"/>
  <c r="A3431" i="5"/>
  <c r="S3431" i="5"/>
  <c r="P3431" i="5"/>
  <c r="G3432" i="5"/>
  <c r="Q3431" i="5"/>
  <c r="R3431" i="5"/>
  <c r="A4587" i="5"/>
  <c r="S4587" i="5"/>
  <c r="Q4587" i="5"/>
  <c r="G4588" i="5"/>
  <c r="R4587" i="5"/>
  <c r="P4587" i="5"/>
  <c r="A989" i="5"/>
  <c r="S989" i="5"/>
  <c r="Q989" i="5"/>
  <c r="R989" i="5"/>
  <c r="P989" i="5"/>
  <c r="G990" i="5"/>
  <c r="A3930" i="5"/>
  <c r="S3930" i="5"/>
  <c r="P3930" i="5"/>
  <c r="Q3930" i="5"/>
  <c r="G3931" i="5"/>
  <c r="R3930" i="5"/>
  <c r="A4665" i="5"/>
  <c r="S4665" i="5"/>
  <c r="Q4665" i="5"/>
  <c r="G4666" i="5"/>
  <c r="R4665" i="5"/>
  <c r="P4665" i="5"/>
  <c r="A4801" i="5"/>
  <c r="Q4801" i="5"/>
  <c r="G4802" i="5"/>
  <c r="S4801" i="5"/>
  <c r="P4801" i="5"/>
  <c r="R4801" i="5"/>
  <c r="A3255" i="5"/>
  <c r="Q3255" i="5"/>
  <c r="G3256" i="5"/>
  <c r="P3255" i="5"/>
  <c r="R3255" i="5"/>
  <c r="S3255" i="5"/>
  <c r="A3387" i="5"/>
  <c r="S3387" i="5"/>
  <c r="P3387" i="5"/>
  <c r="G3388" i="5"/>
  <c r="Q3387" i="5"/>
  <c r="R3387" i="5"/>
  <c r="A1413" i="5"/>
  <c r="S1413" i="5"/>
  <c r="P1413" i="5"/>
  <c r="G1414" i="5"/>
  <c r="Q1413" i="5"/>
  <c r="R1413" i="5"/>
  <c r="A4156" i="5"/>
  <c r="Q4156" i="5"/>
  <c r="G4157" i="5"/>
  <c r="S4156" i="5"/>
  <c r="P4156" i="5"/>
  <c r="R4156" i="5"/>
  <c r="A3644" i="5"/>
  <c r="P3644" i="5"/>
  <c r="Q3644" i="5"/>
  <c r="G3645" i="5"/>
  <c r="R3644" i="5"/>
  <c r="S3644" i="5"/>
  <c r="A3654" i="5"/>
  <c r="R3654" i="5"/>
  <c r="S3654" i="5"/>
  <c r="P3654" i="5"/>
  <c r="Q3654" i="5"/>
  <c r="G3655" i="5"/>
  <c r="A212" i="5"/>
  <c r="R212" i="5"/>
  <c r="S212" i="5"/>
  <c r="P212" i="5"/>
  <c r="Q212" i="5"/>
  <c r="G213" i="5"/>
  <c r="A51" i="5"/>
  <c r="P51" i="5"/>
  <c r="S51" i="5"/>
  <c r="G52" i="5"/>
  <c r="Q51" i="5"/>
  <c r="R51" i="5"/>
  <c r="A66" i="5"/>
  <c r="P66" i="5"/>
  <c r="Q66" i="5"/>
  <c r="G67" i="5"/>
  <c r="R66" i="5"/>
  <c r="S66" i="5"/>
  <c r="A686" i="5"/>
  <c r="R686" i="5"/>
  <c r="S686" i="5"/>
  <c r="P686" i="5"/>
  <c r="Q686" i="5"/>
  <c r="G687" i="5"/>
  <c r="A3798" i="5"/>
  <c r="P3798" i="5"/>
  <c r="Q3798" i="5"/>
  <c r="G3799" i="5"/>
  <c r="R3798" i="5"/>
  <c r="S3798" i="5"/>
  <c r="A2262" i="5"/>
  <c r="P2262" i="5"/>
  <c r="Q2262" i="5"/>
  <c r="G2263" i="5"/>
  <c r="R2262" i="5"/>
  <c r="S2262" i="5"/>
  <c r="A144" i="5"/>
  <c r="P144" i="5"/>
  <c r="Q144" i="5"/>
  <c r="G145" i="5"/>
  <c r="R144" i="5"/>
  <c r="S144" i="5"/>
  <c r="A4945" i="5"/>
  <c r="Q4945" i="5"/>
  <c r="G4946" i="5"/>
  <c r="S4945" i="5"/>
  <c r="R4945" i="5"/>
  <c r="P4945" i="5"/>
  <c r="A730" i="5"/>
  <c r="R730" i="5"/>
  <c r="S730" i="5"/>
  <c r="Q730" i="5"/>
  <c r="G731" i="5"/>
  <c r="P730" i="5"/>
  <c r="A3708" i="5"/>
  <c r="P3708" i="5"/>
  <c r="Q3708" i="5"/>
  <c r="G3709" i="5"/>
  <c r="R3708" i="5"/>
  <c r="S3708" i="5"/>
  <c r="A3020" i="5"/>
  <c r="R3020" i="5"/>
  <c r="S3020" i="5"/>
  <c r="P3020" i="5"/>
  <c r="Q3020" i="5"/>
  <c r="G3021" i="5"/>
  <c r="A672" i="5"/>
  <c r="P672" i="5"/>
  <c r="Q672" i="5"/>
  <c r="G673" i="5"/>
  <c r="R672" i="5"/>
  <c r="S672" i="5"/>
  <c r="A3244" i="5"/>
  <c r="P3244" i="5"/>
  <c r="S3244" i="5"/>
  <c r="G3245" i="5"/>
  <c r="Q3244" i="5"/>
  <c r="R3244" i="5"/>
  <c r="A3820" i="5"/>
  <c r="R3820" i="5"/>
  <c r="S3820" i="5"/>
  <c r="P3820" i="5"/>
  <c r="Q3820" i="5"/>
  <c r="G3821" i="5"/>
  <c r="A1742" i="5"/>
  <c r="P1742" i="5"/>
  <c r="Q1742" i="5"/>
  <c r="G1743" i="5"/>
  <c r="R1742" i="5"/>
  <c r="S1742" i="5"/>
  <c r="A1732" i="5"/>
  <c r="R1732" i="5"/>
  <c r="S1732" i="5"/>
  <c r="P1732" i="5"/>
  <c r="Q1732" i="5"/>
  <c r="G1733" i="5"/>
  <c r="A2807" i="5"/>
  <c r="Q2807" i="5"/>
  <c r="G2808" i="5"/>
  <c r="S2807" i="5"/>
  <c r="P2807" i="5"/>
  <c r="R2807" i="5"/>
  <c r="A2651" i="5"/>
  <c r="Q2651" i="5"/>
  <c r="G2652" i="5"/>
  <c r="R2651" i="5"/>
  <c r="P2651" i="5"/>
  <c r="S2651" i="5"/>
  <c r="A3088" i="5"/>
  <c r="P3088" i="5"/>
  <c r="Q3088" i="5"/>
  <c r="G3089" i="5"/>
  <c r="R3088" i="5"/>
  <c r="S3088" i="5"/>
  <c r="A4236" i="5"/>
  <c r="S4236" i="5"/>
  <c r="Q4236" i="5"/>
  <c r="G4237" i="5"/>
  <c r="P4236" i="5"/>
  <c r="R4236" i="5"/>
  <c r="A4262" i="5"/>
  <c r="S4262" i="5"/>
  <c r="R4262" i="5"/>
  <c r="P4262" i="5"/>
  <c r="G4263" i="5"/>
  <c r="Q4262" i="5"/>
  <c r="A1914" i="5"/>
  <c r="S1914" i="5"/>
  <c r="R1914" i="5"/>
  <c r="P1914" i="5"/>
  <c r="G1915" i="5"/>
  <c r="Q1914" i="5"/>
  <c r="A2507" i="5"/>
  <c r="S2507" i="5"/>
  <c r="R2507" i="5"/>
  <c r="P2507" i="5"/>
  <c r="G2508" i="5"/>
  <c r="Q2507" i="5"/>
  <c r="A1103" i="5"/>
  <c r="P1103" i="5"/>
  <c r="R1103" i="5"/>
  <c r="S1103" i="5"/>
  <c r="G1104" i="5"/>
  <c r="Q1103" i="5"/>
  <c r="A4270" i="5"/>
  <c r="S4270" i="5"/>
  <c r="R4270" i="5"/>
  <c r="P4270" i="5"/>
  <c r="G4271" i="5"/>
  <c r="Q4270" i="5"/>
  <c r="A3545" i="5"/>
  <c r="S3545" i="5"/>
  <c r="R3545" i="5"/>
  <c r="P3545" i="5"/>
  <c r="G3546" i="5"/>
  <c r="Q3545" i="5"/>
  <c r="A3842" i="5"/>
  <c r="P3842" i="5"/>
  <c r="Q3842" i="5"/>
  <c r="G3843" i="5"/>
  <c r="R3842" i="5"/>
  <c r="S3842" i="5"/>
  <c r="A3776" i="5"/>
  <c r="R3776" i="5"/>
  <c r="S3776" i="5"/>
  <c r="P3776" i="5"/>
  <c r="Q3776" i="5"/>
  <c r="G3777" i="5"/>
  <c r="A1960" i="5"/>
  <c r="P1960" i="5"/>
  <c r="Q1960" i="5"/>
  <c r="G1961" i="5"/>
  <c r="R1960" i="5"/>
  <c r="S1960" i="5"/>
  <c r="A2908" i="5"/>
  <c r="R2908" i="5"/>
  <c r="S2908" i="5"/>
  <c r="P2908" i="5"/>
  <c r="Q2908" i="5"/>
  <c r="G2909" i="5"/>
  <c r="A405" i="5"/>
  <c r="R405" i="5"/>
  <c r="S405" i="5"/>
  <c r="P405" i="5"/>
  <c r="Q405" i="5"/>
  <c r="G406" i="5"/>
  <c r="A2886" i="5"/>
  <c r="R2886" i="5"/>
  <c r="S2886" i="5"/>
  <c r="P2886" i="5"/>
  <c r="G2887" i="5"/>
  <c r="Q2886" i="5"/>
  <c r="A3489" i="5"/>
  <c r="S3489" i="5"/>
  <c r="R3489" i="5"/>
  <c r="P3489" i="5"/>
  <c r="G3490" i="5"/>
  <c r="Q3489" i="5"/>
  <c r="A3335" i="5"/>
  <c r="S3335" i="5"/>
  <c r="R3335" i="5"/>
  <c r="P3335" i="5"/>
  <c r="G3336" i="5"/>
  <c r="Q3335" i="5"/>
  <c r="A740" i="5"/>
  <c r="P740" i="5"/>
  <c r="Q740" i="5"/>
  <c r="G741" i="5"/>
  <c r="S740" i="5"/>
  <c r="R740" i="5"/>
  <c r="A40" i="5"/>
  <c r="S40" i="5"/>
  <c r="Q40" i="5"/>
  <c r="G41" i="5"/>
  <c r="R40" i="5"/>
  <c r="P40" i="5"/>
  <c r="A4711" i="5"/>
  <c r="S4711" i="5"/>
  <c r="Q4711" i="5"/>
  <c r="G4712" i="5"/>
  <c r="R4711" i="5"/>
  <c r="P4711" i="5"/>
  <c r="A2228" i="5"/>
  <c r="R2228" i="5"/>
  <c r="S2228" i="5"/>
  <c r="Q2228" i="5"/>
  <c r="G2229" i="5"/>
  <c r="P2228" i="5"/>
  <c r="A1639" i="5"/>
  <c r="Q1639" i="5"/>
  <c r="G1640" i="5"/>
  <c r="S1639" i="5"/>
  <c r="P1639" i="5"/>
  <c r="R1639" i="5"/>
  <c r="A1832" i="5"/>
  <c r="S1832" i="5"/>
  <c r="Q1832" i="5"/>
  <c r="G1833" i="5"/>
  <c r="R1832" i="5"/>
  <c r="P1832" i="5"/>
  <c r="A4338" i="5"/>
  <c r="S4338" i="5"/>
  <c r="P4338" i="5"/>
  <c r="G4339" i="5"/>
  <c r="Q4338" i="5"/>
  <c r="R4338" i="5"/>
  <c r="A110" i="5"/>
  <c r="S110" i="5"/>
  <c r="P110" i="5"/>
  <c r="G111" i="5"/>
  <c r="Q110" i="5"/>
  <c r="R110" i="5"/>
  <c r="A1480" i="5"/>
  <c r="R1480" i="5"/>
  <c r="S1480" i="5"/>
  <c r="Q1480" i="5"/>
  <c r="G1481" i="5"/>
  <c r="P1480" i="5"/>
  <c r="A819" i="5"/>
  <c r="R819" i="5"/>
  <c r="Q819" i="5"/>
  <c r="S819" i="5"/>
  <c r="P819" i="5"/>
  <c r="G820" i="5"/>
  <c r="A776" i="5"/>
  <c r="Q776" i="5"/>
  <c r="G777" i="5"/>
  <c r="S776" i="5"/>
  <c r="R776" i="5"/>
  <c r="P776" i="5"/>
  <c r="A3409" i="5"/>
  <c r="Q3409" i="5"/>
  <c r="G3410" i="5"/>
  <c r="P3409" i="5"/>
  <c r="R3409" i="5"/>
  <c r="S3409" i="5"/>
  <c r="A4757" i="5"/>
  <c r="Q4757" i="5"/>
  <c r="G4758" i="5"/>
  <c r="S4757" i="5"/>
  <c r="P4757" i="5"/>
  <c r="R4757" i="5"/>
  <c r="A1514" i="5"/>
  <c r="R1514" i="5"/>
  <c r="S1514" i="5"/>
  <c r="G1515" i="5"/>
  <c r="P1514" i="5"/>
  <c r="Q1514" i="5"/>
  <c r="A4879" i="5"/>
  <c r="Q4879" i="5"/>
  <c r="G4880" i="5"/>
  <c r="S4879" i="5"/>
  <c r="R4879" i="5"/>
  <c r="P4879" i="5"/>
  <c r="A2350" i="5"/>
  <c r="R2350" i="5"/>
  <c r="S2350" i="5"/>
  <c r="G2351" i="5"/>
  <c r="P2350" i="5"/>
  <c r="Q2350" i="5"/>
  <c r="A2184" i="5"/>
  <c r="R2184" i="5"/>
  <c r="S2184" i="5"/>
  <c r="Q2184" i="5"/>
  <c r="G2185" i="5"/>
  <c r="P2184" i="5"/>
  <c r="S2061" i="5"/>
  <c r="P2061" i="5"/>
  <c r="Q2061" i="5"/>
  <c r="G2062" i="5"/>
  <c r="R2061" i="5"/>
  <c r="A4767" i="5"/>
  <c r="S4767" i="5"/>
  <c r="Q4767" i="5"/>
  <c r="G4768" i="5"/>
  <c r="P4767" i="5"/>
  <c r="R4767" i="5"/>
  <c r="A4339" i="5" l="1"/>
  <c r="R4339" i="5"/>
  <c r="P4339" i="5"/>
  <c r="G4340" i="5"/>
  <c r="Q4339" i="5"/>
  <c r="S4339" i="5"/>
  <c r="A2909" i="5"/>
  <c r="Q2909" i="5"/>
  <c r="G2910" i="5"/>
  <c r="R2909" i="5"/>
  <c r="S2909" i="5"/>
  <c r="P2909" i="5"/>
  <c r="A1961" i="5"/>
  <c r="S1961" i="5"/>
  <c r="P1961" i="5"/>
  <c r="Q1961" i="5"/>
  <c r="G1962" i="5"/>
  <c r="R1961" i="5"/>
  <c r="A3777" i="5"/>
  <c r="Q3777" i="5"/>
  <c r="G3778" i="5"/>
  <c r="R3777" i="5"/>
  <c r="S3777" i="5"/>
  <c r="P3777" i="5"/>
  <c r="A3843" i="5"/>
  <c r="S3843" i="5"/>
  <c r="P3843" i="5"/>
  <c r="Q3843" i="5"/>
  <c r="G3844" i="5"/>
  <c r="R3843" i="5"/>
  <c r="A3089" i="5"/>
  <c r="S3089" i="5"/>
  <c r="P3089" i="5"/>
  <c r="Q3089" i="5"/>
  <c r="G3090" i="5"/>
  <c r="R3089" i="5"/>
  <c r="A1733" i="5"/>
  <c r="Q1733" i="5"/>
  <c r="G1734" i="5"/>
  <c r="R1733" i="5"/>
  <c r="S1733" i="5"/>
  <c r="P1733" i="5"/>
  <c r="A1743" i="5"/>
  <c r="S1743" i="5"/>
  <c r="P1743" i="5"/>
  <c r="Q1743" i="5"/>
  <c r="G1744" i="5"/>
  <c r="R1743" i="5"/>
  <c r="A3821" i="5"/>
  <c r="Q3821" i="5"/>
  <c r="G3822" i="5"/>
  <c r="R3821" i="5"/>
  <c r="S3821" i="5"/>
  <c r="P3821" i="5"/>
  <c r="A3245" i="5"/>
  <c r="S3245" i="5"/>
  <c r="R3245" i="5"/>
  <c r="G3246" i="5"/>
  <c r="P3245" i="5"/>
  <c r="Q3245" i="5"/>
  <c r="A145" i="5"/>
  <c r="S145" i="5"/>
  <c r="P145" i="5"/>
  <c r="Q145" i="5"/>
  <c r="G146" i="5"/>
  <c r="R145" i="5"/>
  <c r="A3799" i="5"/>
  <c r="S3799" i="5"/>
  <c r="P3799" i="5"/>
  <c r="Q3799" i="5"/>
  <c r="G3800" i="5"/>
  <c r="R3799" i="5"/>
  <c r="A687" i="5"/>
  <c r="Q687" i="5"/>
  <c r="G688" i="5"/>
  <c r="R687" i="5"/>
  <c r="S687" i="5"/>
  <c r="P687" i="5"/>
  <c r="A67" i="5"/>
  <c r="S67" i="5"/>
  <c r="P67" i="5"/>
  <c r="Q67" i="5"/>
  <c r="G68" i="5"/>
  <c r="R67" i="5"/>
  <c r="A3655" i="5"/>
  <c r="Q3655" i="5"/>
  <c r="G3656" i="5"/>
  <c r="R3655" i="5"/>
  <c r="S3655" i="5"/>
  <c r="P3655" i="5"/>
  <c r="A3645" i="5"/>
  <c r="S3645" i="5"/>
  <c r="P3645" i="5"/>
  <c r="Q3645" i="5"/>
  <c r="G3646" i="5"/>
  <c r="R3645" i="5"/>
  <c r="A1414" i="5"/>
  <c r="R1414" i="5"/>
  <c r="S1414" i="5"/>
  <c r="G1415" i="5"/>
  <c r="P1414" i="5"/>
  <c r="Q1414" i="5"/>
  <c r="A4666" i="5"/>
  <c r="R4666" i="5"/>
  <c r="P4666" i="5"/>
  <c r="Q4666" i="5"/>
  <c r="G4667" i="5"/>
  <c r="S4666" i="5"/>
  <c r="A3432" i="5"/>
  <c r="R3432" i="5"/>
  <c r="P3432" i="5"/>
  <c r="G3433" i="5"/>
  <c r="Q3432" i="5"/>
  <c r="S3432" i="5"/>
  <c r="A2853" i="5"/>
  <c r="Q2853" i="5"/>
  <c r="G2854" i="5"/>
  <c r="R2853" i="5"/>
  <c r="S2853" i="5"/>
  <c r="P2853" i="5"/>
  <c r="A450" i="5"/>
  <c r="R450" i="5"/>
  <c r="P450" i="5"/>
  <c r="G451" i="5"/>
  <c r="Q450" i="5"/>
  <c r="S450" i="5"/>
  <c r="A4780" i="5"/>
  <c r="R4780" i="5"/>
  <c r="P4780" i="5"/>
  <c r="S4780" i="5"/>
  <c r="G4781" i="5"/>
  <c r="Q4780" i="5"/>
  <c r="A1014" i="5"/>
  <c r="R1014" i="5"/>
  <c r="P1014" i="5"/>
  <c r="G1015" i="5"/>
  <c r="Q1014" i="5"/>
  <c r="S1014" i="5"/>
  <c r="A4215" i="5"/>
  <c r="R4215" i="5"/>
  <c r="P4215" i="5"/>
  <c r="G4216" i="5"/>
  <c r="Q4215" i="5"/>
  <c r="S4215" i="5"/>
  <c r="A2552" i="5"/>
  <c r="R2552" i="5"/>
  <c r="P2552" i="5"/>
  <c r="G2553" i="5"/>
  <c r="Q2552" i="5"/>
  <c r="S2552" i="5"/>
  <c r="A2798" i="5"/>
  <c r="R2798" i="5"/>
  <c r="P2798" i="5"/>
  <c r="G2799" i="5"/>
  <c r="Q2798" i="5"/>
  <c r="S2798" i="5"/>
  <c r="A4113" i="5"/>
  <c r="R4113" i="5"/>
  <c r="P4113" i="5"/>
  <c r="S4113" i="5"/>
  <c r="G4114" i="5"/>
  <c r="Q4113" i="5"/>
  <c r="A2520" i="5"/>
  <c r="R2520" i="5"/>
  <c r="Q2520" i="5"/>
  <c r="S2520" i="5"/>
  <c r="P2520" i="5"/>
  <c r="A3999" i="5"/>
  <c r="R3999" i="5"/>
  <c r="P3999" i="5"/>
  <c r="S3999" i="5"/>
  <c r="G4000" i="5"/>
  <c r="Q3999" i="5"/>
  <c r="A2484" i="5"/>
  <c r="R2484" i="5"/>
  <c r="P2484" i="5"/>
  <c r="G2485" i="5"/>
  <c r="Q2484" i="5"/>
  <c r="S2484" i="5"/>
  <c r="A4856" i="5"/>
  <c r="R4856" i="5"/>
  <c r="P4856" i="5"/>
  <c r="Q4856" i="5"/>
  <c r="S4856" i="5"/>
  <c r="G4857" i="5"/>
  <c r="A2161" i="5"/>
  <c r="Q2161" i="5"/>
  <c r="G2162" i="5"/>
  <c r="R2161" i="5"/>
  <c r="S2161" i="5"/>
  <c r="P2161" i="5"/>
  <c r="A2977" i="5"/>
  <c r="Q2977" i="5"/>
  <c r="G2978" i="5"/>
  <c r="R2977" i="5"/>
  <c r="S2977" i="5"/>
  <c r="P2977" i="5"/>
  <c r="A2943" i="5"/>
  <c r="S2943" i="5"/>
  <c r="P2943" i="5"/>
  <c r="Q2943" i="5"/>
  <c r="G2944" i="5"/>
  <c r="R2943" i="5"/>
  <c r="A3699" i="5"/>
  <c r="Q3699" i="5"/>
  <c r="G3700" i="5"/>
  <c r="R3699" i="5"/>
  <c r="S3699" i="5"/>
  <c r="P3699" i="5"/>
  <c r="A3665" i="5"/>
  <c r="S3665" i="5"/>
  <c r="P3665" i="5"/>
  <c r="Q3665" i="5"/>
  <c r="G3666" i="5"/>
  <c r="R3665" i="5"/>
  <c r="A1572" i="5"/>
  <c r="P1572" i="5"/>
  <c r="R1572" i="5"/>
  <c r="S1572" i="5"/>
  <c r="Q1572" i="5"/>
  <c r="G1573" i="5"/>
  <c r="A2932" i="5"/>
  <c r="R2932" i="5"/>
  <c r="S2932" i="5"/>
  <c r="P2932" i="5"/>
  <c r="Q2932" i="5"/>
  <c r="G2933" i="5"/>
  <c r="A2954" i="5"/>
  <c r="R2954" i="5"/>
  <c r="S2954" i="5"/>
  <c r="P2954" i="5"/>
  <c r="Q2954" i="5"/>
  <c r="G2955" i="5"/>
  <c r="A3887" i="5"/>
  <c r="R3887" i="5"/>
  <c r="S3887" i="5"/>
  <c r="P3887" i="5"/>
  <c r="G3888" i="5"/>
  <c r="Q3887" i="5"/>
  <c r="A1767" i="5"/>
  <c r="R1767" i="5"/>
  <c r="S1767" i="5"/>
  <c r="P1767" i="5"/>
  <c r="G1768" i="5"/>
  <c r="Q1767" i="5"/>
  <c r="A4566" i="5"/>
  <c r="R4566" i="5"/>
  <c r="S4566" i="5"/>
  <c r="P4566" i="5"/>
  <c r="Q4566" i="5"/>
  <c r="G4567" i="5"/>
  <c r="A4474" i="5"/>
  <c r="P4474" i="5"/>
  <c r="Q4474" i="5"/>
  <c r="G4475" i="5"/>
  <c r="R4474" i="5"/>
  <c r="S4474" i="5"/>
  <c r="A4430" i="5"/>
  <c r="R4430" i="5"/>
  <c r="S4430" i="5"/>
  <c r="P4430" i="5"/>
  <c r="Q4430" i="5"/>
  <c r="G4431" i="5"/>
  <c r="A956" i="5"/>
  <c r="R956" i="5"/>
  <c r="S956" i="5"/>
  <c r="G957" i="5"/>
  <c r="P956" i="5"/>
  <c r="Q956" i="5"/>
  <c r="A2988" i="5"/>
  <c r="R2988" i="5"/>
  <c r="S2988" i="5"/>
  <c r="P2988" i="5"/>
  <c r="Q2988" i="5"/>
  <c r="G2989" i="5"/>
  <c r="A3909" i="5"/>
  <c r="P3909" i="5"/>
  <c r="Q3909" i="5"/>
  <c r="G3910" i="5"/>
  <c r="R3909" i="5"/>
  <c r="S3909" i="5"/>
  <c r="A4464" i="5"/>
  <c r="R4464" i="5"/>
  <c r="S4464" i="5"/>
  <c r="P4464" i="5"/>
  <c r="Q4464" i="5"/>
  <c r="G4465" i="5"/>
  <c r="A4452" i="5"/>
  <c r="P4452" i="5"/>
  <c r="Q4452" i="5"/>
  <c r="G4453" i="5"/>
  <c r="R4452" i="5"/>
  <c r="S4452" i="5"/>
  <c r="A3943" i="5"/>
  <c r="R3943" i="5"/>
  <c r="S3943" i="5"/>
  <c r="P3943" i="5"/>
  <c r="G3944" i="5"/>
  <c r="Q3943" i="5"/>
  <c r="A4790" i="5"/>
  <c r="P4790" i="5"/>
  <c r="R4790" i="5"/>
  <c r="G4791" i="5"/>
  <c r="Q4790" i="5"/>
  <c r="S4790" i="5"/>
  <c r="A99" i="5"/>
  <c r="P99" i="5"/>
  <c r="R99" i="5"/>
  <c r="G100" i="5"/>
  <c r="Q99" i="5"/>
  <c r="S99" i="5"/>
  <c r="A4033" i="5"/>
  <c r="P4033" i="5"/>
  <c r="R4033" i="5"/>
  <c r="G4034" i="5"/>
  <c r="Q4033" i="5"/>
  <c r="S4033" i="5"/>
  <c r="A1161" i="5"/>
  <c r="P1161" i="5"/>
  <c r="Q1161" i="5"/>
  <c r="G1162" i="5"/>
  <c r="R1161" i="5"/>
  <c r="S1161" i="5"/>
  <c r="A1069" i="5"/>
  <c r="P1069" i="5"/>
  <c r="R1069" i="5"/>
  <c r="S1069" i="5"/>
  <c r="Q1069" i="5"/>
  <c r="G1070" i="5"/>
  <c r="A1949" i="5"/>
  <c r="R1949" i="5"/>
  <c r="S1949" i="5"/>
  <c r="P1949" i="5"/>
  <c r="G1950" i="5"/>
  <c r="Q1949" i="5"/>
  <c r="A270" i="5"/>
  <c r="P270" i="5"/>
  <c r="Q270" i="5"/>
  <c r="G271" i="5"/>
  <c r="R270" i="5"/>
  <c r="S270" i="5"/>
  <c r="A3456" i="5"/>
  <c r="R3456" i="5"/>
  <c r="S3456" i="5"/>
  <c r="P3456" i="5"/>
  <c r="G3457" i="5"/>
  <c r="Q3456" i="5"/>
  <c r="A3921" i="5"/>
  <c r="P3921" i="5"/>
  <c r="Q3921" i="5"/>
  <c r="G3922" i="5"/>
  <c r="R3921" i="5"/>
  <c r="S3921" i="5"/>
  <c r="A1436" i="5"/>
  <c r="P1436" i="5"/>
  <c r="Q1436" i="5"/>
  <c r="G1437" i="5"/>
  <c r="R1436" i="5"/>
  <c r="S1436" i="5"/>
  <c r="A1869" i="5"/>
  <c r="P1869" i="5"/>
  <c r="R1869" i="5"/>
  <c r="G1870" i="5"/>
  <c r="Q1869" i="5"/>
  <c r="S1869" i="5"/>
  <c r="A4123" i="5"/>
  <c r="P4123" i="5"/>
  <c r="R4123" i="5"/>
  <c r="G4124" i="5"/>
  <c r="Q4123" i="5"/>
  <c r="S4123" i="5"/>
  <c r="A4746" i="5"/>
  <c r="P4746" i="5"/>
  <c r="R4746" i="5"/>
  <c r="G4747" i="5"/>
  <c r="Q4746" i="5"/>
  <c r="S4746" i="5"/>
  <c r="A2642" i="5"/>
  <c r="R2642" i="5"/>
  <c r="S2642" i="5"/>
  <c r="P2642" i="5"/>
  <c r="G2643" i="5"/>
  <c r="Q2642" i="5"/>
  <c r="A1024" i="5"/>
  <c r="P1024" i="5"/>
  <c r="Q1024" i="5"/>
  <c r="G1025" i="5"/>
  <c r="R1024" i="5"/>
  <c r="S1024" i="5"/>
  <c r="A3444" i="5"/>
  <c r="R3444" i="5"/>
  <c r="S3444" i="5"/>
  <c r="P3444" i="5"/>
  <c r="G3445" i="5"/>
  <c r="Q3444" i="5"/>
  <c r="A87" i="5"/>
  <c r="P87" i="5"/>
  <c r="Q87" i="5"/>
  <c r="G88" i="5"/>
  <c r="R87" i="5"/>
  <c r="S87" i="5"/>
  <c r="A3478" i="5"/>
  <c r="R3478" i="5"/>
  <c r="S3478" i="5"/>
  <c r="P3478" i="5"/>
  <c r="G3479" i="5"/>
  <c r="Q3478" i="5"/>
  <c r="A2754" i="5"/>
  <c r="R2754" i="5"/>
  <c r="S2754" i="5"/>
  <c r="P2754" i="5"/>
  <c r="G2755" i="5"/>
  <c r="Q2754" i="5"/>
  <c r="A1046" i="5"/>
  <c r="R1046" i="5"/>
  <c r="S1046" i="5"/>
  <c r="P1046" i="5"/>
  <c r="G1047" i="5"/>
  <c r="Q1046" i="5"/>
  <c r="A642" i="5"/>
  <c r="R642" i="5"/>
  <c r="S642" i="5"/>
  <c r="P642" i="5"/>
  <c r="G643" i="5"/>
  <c r="Q642" i="5"/>
  <c r="A4914" i="5"/>
  <c r="P4914" i="5"/>
  <c r="R4914" i="5"/>
  <c r="Q4914" i="5"/>
  <c r="S4914" i="5"/>
  <c r="G4915" i="5"/>
  <c r="A326" i="5"/>
  <c r="S326" i="5"/>
  <c r="R326" i="5"/>
  <c r="G327" i="5"/>
  <c r="P326" i="5"/>
  <c r="Q326" i="5"/>
  <c r="A4968" i="5"/>
  <c r="P4968" i="5"/>
  <c r="Q4968" i="5"/>
  <c r="G4969" i="5"/>
  <c r="R4968" i="5"/>
  <c r="S4968" i="5"/>
  <c r="A2708" i="5"/>
  <c r="P2708" i="5"/>
  <c r="R2708" i="5"/>
  <c r="S2708" i="5"/>
  <c r="G2709" i="5"/>
  <c r="Q2708" i="5"/>
  <c r="A4834" i="5"/>
  <c r="P4834" i="5"/>
  <c r="R4834" i="5"/>
  <c r="G4835" i="5"/>
  <c r="Q4834" i="5"/>
  <c r="S4834" i="5"/>
  <c r="A1230" i="5"/>
  <c r="R1230" i="5"/>
  <c r="S1230" i="5"/>
  <c r="P1230" i="5"/>
  <c r="Q1230" i="5"/>
  <c r="G1231" i="5"/>
  <c r="A484" i="5"/>
  <c r="P484" i="5"/>
  <c r="Q484" i="5"/>
  <c r="G485" i="5"/>
  <c r="R484" i="5"/>
  <c r="S484" i="5"/>
  <c r="A2252" i="5"/>
  <c r="R2252" i="5"/>
  <c r="S2252" i="5"/>
  <c r="G2253" i="5"/>
  <c r="P2252" i="5"/>
  <c r="Q2252" i="5"/>
  <c r="A3078" i="5"/>
  <c r="R3078" i="5"/>
  <c r="S3078" i="5"/>
  <c r="P3078" i="5"/>
  <c r="Q3078" i="5"/>
  <c r="G3079" i="5"/>
  <c r="A4542" i="5"/>
  <c r="P4542" i="5"/>
  <c r="Q4542" i="5"/>
  <c r="G4543" i="5"/>
  <c r="R4542" i="5"/>
  <c r="S4542" i="5"/>
  <c r="A3000" i="5"/>
  <c r="R3000" i="5"/>
  <c r="S3000" i="5"/>
  <c r="P3000" i="5"/>
  <c r="Q3000" i="5"/>
  <c r="G3001" i="5"/>
  <c r="A505" i="5"/>
  <c r="S505" i="5"/>
  <c r="Q505" i="5"/>
  <c r="G506" i="5"/>
  <c r="R505" i="5"/>
  <c r="P505" i="5"/>
  <c r="A1811" i="5"/>
  <c r="P1811" i="5"/>
  <c r="R1811" i="5"/>
  <c r="Q1811" i="5"/>
  <c r="S1811" i="5"/>
  <c r="G1812" i="5"/>
  <c r="A2720" i="5"/>
  <c r="P2720" i="5"/>
  <c r="R2720" i="5"/>
  <c r="Q2720" i="5"/>
  <c r="S2720" i="5"/>
  <c r="G2721" i="5"/>
  <c r="A4724" i="5"/>
  <c r="P4724" i="5"/>
  <c r="R4724" i="5"/>
  <c r="S4724" i="5"/>
  <c r="G4725" i="5"/>
  <c r="Q4724" i="5"/>
  <c r="A1504" i="5"/>
  <c r="P1504" i="5"/>
  <c r="Q1504" i="5"/>
  <c r="G1505" i="5"/>
  <c r="R1504" i="5"/>
  <c r="S1504" i="5"/>
  <c r="A552" i="5"/>
  <c r="R552" i="5"/>
  <c r="S552" i="5"/>
  <c r="P552" i="5"/>
  <c r="Q552" i="5"/>
  <c r="G553" i="5"/>
  <c r="A3899" i="5"/>
  <c r="R3899" i="5"/>
  <c r="S3899" i="5"/>
  <c r="P3899" i="5"/>
  <c r="Q3899" i="5"/>
  <c r="G3900" i="5"/>
  <c r="A4508" i="5"/>
  <c r="P4508" i="5"/>
  <c r="Q4508" i="5"/>
  <c r="G4509" i="5"/>
  <c r="R4508" i="5"/>
  <c r="S4508" i="5"/>
  <c r="A2620" i="5"/>
  <c r="R2620" i="5"/>
  <c r="Q2620" i="5"/>
  <c r="S2620" i="5"/>
  <c r="P2620" i="5"/>
  <c r="G2621" i="5"/>
  <c r="A1426" i="5"/>
  <c r="R1426" i="5"/>
  <c r="S1426" i="5"/>
  <c r="G1427" i="5"/>
  <c r="P1426" i="5"/>
  <c r="Q1426" i="5"/>
  <c r="A1127" i="5"/>
  <c r="P1127" i="5"/>
  <c r="Q1127" i="5"/>
  <c r="G1128" i="5"/>
  <c r="S1127" i="5"/>
  <c r="R1127" i="5"/>
  <c r="A2016" i="5"/>
  <c r="R2016" i="5"/>
  <c r="S2016" i="5"/>
  <c r="P2016" i="5"/>
  <c r="Q2016" i="5"/>
  <c r="G2017" i="5"/>
  <c r="A2096" i="5"/>
  <c r="R2096" i="5"/>
  <c r="S2096" i="5"/>
  <c r="P2096" i="5"/>
  <c r="Q2096" i="5"/>
  <c r="G2097" i="5"/>
  <c r="A3987" i="5"/>
  <c r="R3987" i="5"/>
  <c r="S3987" i="5"/>
  <c r="P3987" i="5"/>
  <c r="G3988" i="5"/>
  <c r="Q3987" i="5"/>
  <c r="A4396" i="5"/>
  <c r="R4396" i="5"/>
  <c r="S4396" i="5"/>
  <c r="P4396" i="5"/>
  <c r="Q4396" i="5"/>
  <c r="G4397" i="5"/>
  <c r="A4386" i="5"/>
  <c r="P4386" i="5"/>
  <c r="Q4386" i="5"/>
  <c r="G4387" i="5"/>
  <c r="R4386" i="5"/>
  <c r="S4386" i="5"/>
  <c r="A2284" i="5"/>
  <c r="R2284" i="5"/>
  <c r="S2284" i="5"/>
  <c r="G2285" i="5"/>
  <c r="P2284" i="5"/>
  <c r="Q2284" i="5"/>
  <c r="A1310" i="5"/>
  <c r="R1310" i="5"/>
  <c r="S1310" i="5"/>
  <c r="P1310" i="5"/>
  <c r="Q1310" i="5"/>
  <c r="G1311" i="5"/>
  <c r="A4089" i="5"/>
  <c r="P4089" i="5"/>
  <c r="R4089" i="5"/>
  <c r="G4090" i="5"/>
  <c r="Q4089" i="5"/>
  <c r="S4089" i="5"/>
  <c r="A765" i="5"/>
  <c r="P765" i="5"/>
  <c r="R765" i="5"/>
  <c r="G766" i="5"/>
  <c r="Q765" i="5"/>
  <c r="S765" i="5"/>
  <c r="A2764" i="5"/>
  <c r="P2764" i="5"/>
  <c r="S2764" i="5"/>
  <c r="Q2764" i="5"/>
  <c r="G2765" i="5"/>
  <c r="R2764" i="5"/>
  <c r="A1709" i="5"/>
  <c r="S1709" i="5"/>
  <c r="P1709" i="5"/>
  <c r="Q1709" i="5"/>
  <c r="G1710" i="5"/>
  <c r="R1709" i="5"/>
  <c r="A2696" i="5"/>
  <c r="R2696" i="5"/>
  <c r="P2696" i="5"/>
  <c r="Q2696" i="5"/>
  <c r="S2696" i="5"/>
  <c r="G2697" i="5"/>
  <c r="A3133" i="5"/>
  <c r="S3133" i="5"/>
  <c r="P3133" i="5"/>
  <c r="R3133" i="5"/>
  <c r="Q3133" i="5"/>
  <c r="G3134" i="5"/>
  <c r="A1058" i="5"/>
  <c r="S1058" i="5"/>
  <c r="Q1058" i="5"/>
  <c r="G1059" i="5"/>
  <c r="R1058" i="5"/>
  <c r="P1058" i="5"/>
  <c r="A799" i="5"/>
  <c r="R799" i="5"/>
  <c r="P799" i="5"/>
  <c r="Q799" i="5"/>
  <c r="S799" i="5"/>
  <c r="G800" i="5"/>
  <c r="A4880" i="5"/>
  <c r="P4880" i="5"/>
  <c r="R4880" i="5"/>
  <c r="G4881" i="5"/>
  <c r="Q4880" i="5"/>
  <c r="S4880" i="5"/>
  <c r="A4758" i="5"/>
  <c r="P4758" i="5"/>
  <c r="R4758" i="5"/>
  <c r="G4759" i="5"/>
  <c r="Q4758" i="5"/>
  <c r="S4758" i="5"/>
  <c r="A777" i="5"/>
  <c r="P777" i="5"/>
  <c r="R777" i="5"/>
  <c r="G778" i="5"/>
  <c r="Q777" i="5"/>
  <c r="S777" i="5"/>
  <c r="A1640" i="5"/>
  <c r="P1640" i="5"/>
  <c r="Q1640" i="5"/>
  <c r="G1641" i="5"/>
  <c r="R1640" i="5"/>
  <c r="S1640" i="5"/>
  <c r="A2229" i="5"/>
  <c r="Q2229" i="5"/>
  <c r="G2230" i="5"/>
  <c r="R2229" i="5"/>
  <c r="P2229" i="5"/>
  <c r="S2229" i="5"/>
  <c r="A3336" i="5"/>
  <c r="R3336" i="5"/>
  <c r="S3336" i="5"/>
  <c r="P3336" i="5"/>
  <c r="Q3336" i="5"/>
  <c r="A2887" i="5"/>
  <c r="Q2887" i="5"/>
  <c r="G2888" i="5"/>
  <c r="S2887" i="5"/>
  <c r="P2887" i="5"/>
  <c r="R2887" i="5"/>
  <c r="A3546" i="5"/>
  <c r="R3546" i="5"/>
  <c r="S3546" i="5"/>
  <c r="P3546" i="5"/>
  <c r="Q3546" i="5"/>
  <c r="A1104" i="5"/>
  <c r="S1104" i="5"/>
  <c r="Q1104" i="5"/>
  <c r="G1105" i="5"/>
  <c r="R1104" i="5"/>
  <c r="P1104" i="5"/>
  <c r="A1915" i="5"/>
  <c r="R1915" i="5"/>
  <c r="S1915" i="5"/>
  <c r="P1915" i="5"/>
  <c r="G1916" i="5"/>
  <c r="Q1915" i="5"/>
  <c r="A2808" i="5"/>
  <c r="P2808" i="5"/>
  <c r="Q2808" i="5"/>
  <c r="G2809" i="5"/>
  <c r="R2808" i="5"/>
  <c r="S2808" i="5"/>
  <c r="A3256" i="5"/>
  <c r="P3256" i="5"/>
  <c r="S3256" i="5"/>
  <c r="R3256" i="5"/>
  <c r="G3257" i="5"/>
  <c r="Q3256" i="5"/>
  <c r="A3931" i="5"/>
  <c r="R3931" i="5"/>
  <c r="S3931" i="5"/>
  <c r="P3931" i="5"/>
  <c r="G3932" i="5"/>
  <c r="Q3931" i="5"/>
  <c r="A2240" i="5"/>
  <c r="R2240" i="5"/>
  <c r="S2240" i="5"/>
  <c r="Q2240" i="5"/>
  <c r="G2241" i="5"/>
  <c r="P2240" i="5"/>
  <c r="A3032" i="5"/>
  <c r="R3032" i="5"/>
  <c r="S3032" i="5"/>
  <c r="P3032" i="5"/>
  <c r="Q3032" i="5"/>
  <c r="G3033" i="5"/>
  <c r="A518" i="5"/>
  <c r="P518" i="5"/>
  <c r="Q518" i="5"/>
  <c r="G519" i="5"/>
  <c r="S518" i="5"/>
  <c r="R518" i="5"/>
  <c r="A395" i="5"/>
  <c r="R395" i="5"/>
  <c r="S395" i="5"/>
  <c r="P395" i="5"/>
  <c r="Q395" i="5"/>
  <c r="G396" i="5"/>
  <c r="A3975" i="5"/>
  <c r="R3975" i="5"/>
  <c r="S3975" i="5"/>
  <c r="P3975" i="5"/>
  <c r="Q3975" i="5"/>
  <c r="G3976" i="5"/>
  <c r="A564" i="5"/>
  <c r="R564" i="5"/>
  <c r="S564" i="5"/>
  <c r="P564" i="5"/>
  <c r="Q564" i="5"/>
  <c r="G565" i="5"/>
  <c r="A3234" i="5"/>
  <c r="R3234" i="5"/>
  <c r="Q3234" i="5"/>
  <c r="G3235" i="5"/>
  <c r="P3234" i="5"/>
  <c r="S3234" i="5"/>
  <c r="A1368" i="5"/>
  <c r="R1368" i="5"/>
  <c r="S1368" i="5"/>
  <c r="P1368" i="5"/>
  <c r="Q1368" i="5"/>
  <c r="G1369" i="5"/>
  <c r="A4440" i="5"/>
  <c r="P4440" i="5"/>
  <c r="Q4440" i="5"/>
  <c r="G4441" i="5"/>
  <c r="R4440" i="5"/>
  <c r="S4440" i="5"/>
  <c r="A944" i="5"/>
  <c r="R944" i="5"/>
  <c r="S944" i="5"/>
  <c r="G945" i="5"/>
  <c r="P944" i="5"/>
  <c r="Q944" i="5"/>
  <c r="A1789" i="5"/>
  <c r="P1789" i="5"/>
  <c r="R1789" i="5"/>
  <c r="Q1789" i="5"/>
  <c r="S1789" i="5"/>
  <c r="G1790" i="5"/>
  <c r="A2128" i="5"/>
  <c r="R2128" i="5"/>
  <c r="S2128" i="5"/>
  <c r="P2128" i="5"/>
  <c r="Q2128" i="5"/>
  <c r="G2129" i="5"/>
  <c r="A574" i="5"/>
  <c r="P574" i="5"/>
  <c r="R574" i="5"/>
  <c r="S574" i="5"/>
  <c r="Q574" i="5"/>
  <c r="G575" i="5"/>
  <c r="A4656" i="5"/>
  <c r="P4656" i="5"/>
  <c r="R4656" i="5"/>
  <c r="S4656" i="5"/>
  <c r="G4657" i="5"/>
  <c r="Q4656" i="5"/>
  <c r="A4979" i="5"/>
  <c r="Q4979" i="5"/>
  <c r="G4980" i="5"/>
  <c r="R4979" i="5"/>
  <c r="P4979" i="5"/>
  <c r="S4979" i="5"/>
  <c r="A787" i="5"/>
  <c r="R787" i="5"/>
  <c r="P787" i="5"/>
  <c r="S787" i="5"/>
  <c r="G788" i="5"/>
  <c r="Q787" i="5"/>
  <c r="A4297" i="5"/>
  <c r="R4297" i="5"/>
  <c r="P4297" i="5"/>
  <c r="Q4297" i="5"/>
  <c r="S4297" i="5"/>
  <c r="A4958" i="5"/>
  <c r="R4958" i="5"/>
  <c r="P4958" i="5"/>
  <c r="G4959" i="5"/>
  <c r="S4958" i="5"/>
  <c r="Q4958" i="5"/>
  <c r="A1630" i="5"/>
  <c r="R1630" i="5"/>
  <c r="P1630" i="5"/>
  <c r="G1631" i="5"/>
  <c r="Q1630" i="5"/>
  <c r="S1630" i="5"/>
  <c r="A1596" i="5"/>
  <c r="R1596" i="5"/>
  <c r="P1596" i="5"/>
  <c r="G1597" i="5"/>
  <c r="Q1596" i="5"/>
  <c r="S1596" i="5"/>
  <c r="A3312" i="5"/>
  <c r="R3312" i="5"/>
  <c r="P3312" i="5"/>
  <c r="G3313" i="5"/>
  <c r="Q3312" i="5"/>
  <c r="S3312" i="5"/>
  <c r="A2820" i="5"/>
  <c r="R2820" i="5"/>
  <c r="Q2820" i="5"/>
  <c r="S2820" i="5"/>
  <c r="P2820" i="5"/>
  <c r="G2821" i="5"/>
  <c r="A474" i="5"/>
  <c r="R474" i="5"/>
  <c r="Q474" i="5"/>
  <c r="S474" i="5"/>
  <c r="P474" i="5"/>
  <c r="G475" i="5"/>
  <c r="A2208" i="5"/>
  <c r="R2208" i="5"/>
  <c r="S2208" i="5"/>
  <c r="Q2208" i="5"/>
  <c r="G2209" i="5"/>
  <c r="P2208" i="5"/>
  <c r="A4365" i="5"/>
  <c r="R4365" i="5"/>
  <c r="P4365" i="5"/>
  <c r="Q4365" i="5"/>
  <c r="S4365" i="5"/>
  <c r="A2440" i="5"/>
  <c r="R2440" i="5"/>
  <c r="P2440" i="5"/>
  <c r="G2441" i="5"/>
  <c r="Q2440" i="5"/>
  <c r="S2440" i="5"/>
  <c r="A4868" i="5"/>
  <c r="R4868" i="5"/>
  <c r="P4868" i="5"/>
  <c r="S4868" i="5"/>
  <c r="G4869" i="5"/>
  <c r="Q4868" i="5"/>
  <c r="A2452" i="5"/>
  <c r="R2452" i="5"/>
  <c r="Q2452" i="5"/>
  <c r="S2452" i="5"/>
  <c r="P2452" i="5"/>
  <c r="G2453" i="5"/>
  <c r="A2464" i="5"/>
  <c r="R2464" i="5"/>
  <c r="Q2464" i="5"/>
  <c r="S2464" i="5"/>
  <c r="P2464" i="5"/>
  <c r="G2465" i="5"/>
  <c r="A4924" i="5"/>
  <c r="R4924" i="5"/>
  <c r="P4924" i="5"/>
  <c r="G4925" i="5"/>
  <c r="S4924" i="5"/>
  <c r="Q4924" i="5"/>
  <c r="A2408" i="5"/>
  <c r="R2408" i="5"/>
  <c r="P2408" i="5"/>
  <c r="G2409" i="5"/>
  <c r="Q2408" i="5"/>
  <c r="S2408" i="5"/>
  <c r="A2741" i="5"/>
  <c r="Q2741" i="5"/>
  <c r="G2742" i="5"/>
  <c r="R2741" i="5"/>
  <c r="S2741" i="5"/>
  <c r="P2741" i="5"/>
  <c r="A1379" i="5"/>
  <c r="S1379" i="5"/>
  <c r="P1379" i="5"/>
  <c r="R1379" i="5"/>
  <c r="Q1379" i="5"/>
  <c r="G1380" i="5"/>
  <c r="A2341" i="5"/>
  <c r="S2341" i="5"/>
  <c r="P2341" i="5"/>
  <c r="Q2341" i="5"/>
  <c r="R2341" i="5"/>
  <c r="G2342" i="5"/>
  <c r="A4600" i="5"/>
  <c r="R4600" i="5"/>
  <c r="P4600" i="5"/>
  <c r="Q4600" i="5"/>
  <c r="G4601" i="5"/>
  <c r="S4600" i="5"/>
  <c r="A4181" i="5"/>
  <c r="R4181" i="5"/>
  <c r="P4181" i="5"/>
  <c r="Q4181" i="5"/>
  <c r="S4181" i="5"/>
  <c r="G4182" i="5"/>
  <c r="A4011" i="5"/>
  <c r="R4011" i="5"/>
  <c r="P4011" i="5"/>
  <c r="Q4011" i="5"/>
  <c r="S4011" i="5"/>
  <c r="G4012" i="5"/>
  <c r="A3787" i="5"/>
  <c r="S3787" i="5"/>
  <c r="P3787" i="5"/>
  <c r="Q3787" i="5"/>
  <c r="G3788" i="5"/>
  <c r="R3787" i="5"/>
  <c r="A4351" i="5"/>
  <c r="R4351" i="5"/>
  <c r="Q4351" i="5"/>
  <c r="S4351" i="5"/>
  <c r="P4351" i="5"/>
  <c r="G4352" i="5"/>
  <c r="A843" i="5"/>
  <c r="R843" i="5"/>
  <c r="P843" i="5"/>
  <c r="G844" i="5"/>
  <c r="Q843" i="5"/>
  <c r="S843" i="5"/>
  <c r="A2473" i="5"/>
  <c r="Q2473" i="5"/>
  <c r="G2474" i="5"/>
  <c r="P2473" i="5"/>
  <c r="R2473" i="5"/>
  <c r="S2473" i="5"/>
  <c r="A753" i="5"/>
  <c r="S753" i="5"/>
  <c r="P753" i="5"/>
  <c r="R753" i="5"/>
  <c r="Q753" i="5"/>
  <c r="G754" i="5"/>
  <c r="A1663" i="5"/>
  <c r="Q1663" i="5"/>
  <c r="G1664" i="5"/>
  <c r="R1663" i="5"/>
  <c r="S1663" i="5"/>
  <c r="P1663" i="5"/>
  <c r="A3201" i="5"/>
  <c r="S3201" i="5"/>
  <c r="P3201" i="5"/>
  <c r="R3201" i="5"/>
  <c r="G3202" i="5"/>
  <c r="Q3201" i="5"/>
  <c r="A4812" i="5"/>
  <c r="R4812" i="5"/>
  <c r="P4812" i="5"/>
  <c r="Q4812" i="5"/>
  <c r="S4812" i="5"/>
  <c r="G4813" i="5"/>
  <c r="A709" i="5"/>
  <c r="S709" i="5"/>
  <c r="P709" i="5"/>
  <c r="Q709" i="5"/>
  <c r="G710" i="5"/>
  <c r="R709" i="5"/>
  <c r="A1971" i="5"/>
  <c r="Q1971" i="5"/>
  <c r="G1972" i="5"/>
  <c r="R1971" i="5"/>
  <c r="S1971" i="5"/>
  <c r="P1971" i="5"/>
  <c r="A179" i="5"/>
  <c r="S179" i="5"/>
  <c r="P179" i="5"/>
  <c r="Q179" i="5"/>
  <c r="G180" i="5"/>
  <c r="R179" i="5"/>
  <c r="A1253" i="5"/>
  <c r="Q1253" i="5"/>
  <c r="G1254" i="5"/>
  <c r="R1253" i="5"/>
  <c r="S1253" i="5"/>
  <c r="P1253" i="5"/>
  <c r="A2967" i="5"/>
  <c r="S2967" i="5"/>
  <c r="P2967" i="5"/>
  <c r="Q2967" i="5"/>
  <c r="G2968" i="5"/>
  <c r="R2967" i="5"/>
  <c r="A1699" i="5"/>
  <c r="Q1699" i="5"/>
  <c r="G1700" i="5"/>
  <c r="R1699" i="5"/>
  <c r="S1699" i="5"/>
  <c r="P1699" i="5"/>
  <c r="A2375" i="5"/>
  <c r="S2375" i="5"/>
  <c r="P2375" i="5"/>
  <c r="Q2375" i="5"/>
  <c r="R2375" i="5"/>
  <c r="G2376" i="5"/>
  <c r="A3809" i="5"/>
  <c r="Q3809" i="5"/>
  <c r="G3810" i="5"/>
  <c r="R3809" i="5"/>
  <c r="S3809" i="5"/>
  <c r="P3809" i="5"/>
  <c r="A3743" i="5"/>
  <c r="S3743" i="5"/>
  <c r="P3743" i="5"/>
  <c r="Q3743" i="5"/>
  <c r="G3744" i="5"/>
  <c r="R3743" i="5"/>
  <c r="A3055" i="5"/>
  <c r="S3055" i="5"/>
  <c r="P3055" i="5"/>
  <c r="Q3055" i="5"/>
  <c r="G3056" i="5"/>
  <c r="R3055" i="5"/>
  <c r="A3853" i="5"/>
  <c r="Q3853" i="5"/>
  <c r="G3854" i="5"/>
  <c r="R3853" i="5"/>
  <c r="S3853" i="5"/>
  <c r="P3853" i="5"/>
  <c r="A3677" i="5"/>
  <c r="S3677" i="5"/>
  <c r="P3677" i="5"/>
  <c r="Q3677" i="5"/>
  <c r="G3678" i="5"/>
  <c r="R3677" i="5"/>
  <c r="A3875" i="5"/>
  <c r="S3875" i="5"/>
  <c r="P3875" i="5"/>
  <c r="Q3875" i="5"/>
  <c r="G3876" i="5"/>
  <c r="R3875" i="5"/>
  <c r="A2832" i="5"/>
  <c r="R2832" i="5"/>
  <c r="P2832" i="5"/>
  <c r="G2833" i="5"/>
  <c r="Q2832" i="5"/>
  <c r="S2832" i="5"/>
  <c r="A3188" i="5"/>
  <c r="R3188" i="5"/>
  <c r="S3188" i="5"/>
  <c r="Q3188" i="5"/>
  <c r="G3189" i="5"/>
  <c r="P3188" i="5"/>
  <c r="A2574" i="5"/>
  <c r="R2574" i="5"/>
  <c r="P2574" i="5"/>
  <c r="G2575" i="5"/>
  <c r="Q2574" i="5"/>
  <c r="S2574" i="5"/>
  <c r="A1847" i="5"/>
  <c r="R1847" i="5"/>
  <c r="P1847" i="5"/>
  <c r="G1848" i="5"/>
  <c r="Q1847" i="5"/>
  <c r="S1847" i="5"/>
  <c r="A462" i="5"/>
  <c r="R462" i="5"/>
  <c r="Q462" i="5"/>
  <c r="S462" i="5"/>
  <c r="P462" i="5"/>
  <c r="G463" i="5"/>
  <c r="A3466" i="5"/>
  <c r="R3466" i="5"/>
  <c r="P3466" i="5"/>
  <c r="G3467" i="5"/>
  <c r="Q3466" i="5"/>
  <c r="S3466" i="5"/>
  <c r="A3400" i="5"/>
  <c r="R3400" i="5"/>
  <c r="Q3400" i="5"/>
  <c r="S3400" i="5"/>
  <c r="P3400" i="5"/>
  <c r="G3401" i="5"/>
  <c r="A1859" i="5"/>
  <c r="R1859" i="5"/>
  <c r="P1859" i="5"/>
  <c r="S1859" i="5"/>
  <c r="G1860" i="5"/>
  <c r="Q1859" i="5"/>
  <c r="A1801" i="5"/>
  <c r="R1801" i="5"/>
  <c r="P1801" i="5"/>
  <c r="G1802" i="5"/>
  <c r="Q1801" i="5"/>
  <c r="S1801" i="5"/>
  <c r="A1151" i="5"/>
  <c r="R1151" i="5"/>
  <c r="S1151" i="5"/>
  <c r="P1151" i="5"/>
  <c r="Q1151" i="5"/>
  <c r="G1152" i="5"/>
  <c r="A2664" i="5"/>
  <c r="R2664" i="5"/>
  <c r="P2664" i="5"/>
  <c r="Q2664" i="5"/>
  <c r="G2665" i="5"/>
  <c r="S2664" i="5"/>
  <c r="A3222" i="5"/>
  <c r="R3222" i="5"/>
  <c r="S3222" i="5"/>
  <c r="Q3222" i="5"/>
  <c r="G3223" i="5"/>
  <c r="P3222" i="5"/>
  <c r="A3278" i="5"/>
  <c r="R3278" i="5"/>
  <c r="P3278" i="5"/>
  <c r="G3279" i="5"/>
  <c r="Q3278" i="5"/>
  <c r="S3278" i="5"/>
  <c r="A2540" i="5"/>
  <c r="R2540" i="5"/>
  <c r="P2540" i="5"/>
  <c r="G2541" i="5"/>
  <c r="Q2540" i="5"/>
  <c r="S2540" i="5"/>
  <c r="A618" i="5"/>
  <c r="R618" i="5"/>
  <c r="P618" i="5"/>
  <c r="G619" i="5"/>
  <c r="Q618" i="5"/>
  <c r="S618" i="5"/>
  <c r="A1927" i="5"/>
  <c r="R1927" i="5"/>
  <c r="P1927" i="5"/>
  <c r="G1928" i="5"/>
  <c r="Q1927" i="5"/>
  <c r="S1927" i="5"/>
  <c r="A1002" i="5"/>
  <c r="R1002" i="5"/>
  <c r="Q1002" i="5"/>
  <c r="S1002" i="5"/>
  <c r="P1002" i="5"/>
  <c r="G1003" i="5"/>
  <c r="A651" i="5"/>
  <c r="Q651" i="5"/>
  <c r="G652" i="5"/>
  <c r="R651" i="5"/>
  <c r="S651" i="5"/>
  <c r="P651" i="5"/>
  <c r="A2107" i="5"/>
  <c r="S2107" i="5"/>
  <c r="P2107" i="5"/>
  <c r="Q2107" i="5"/>
  <c r="G2108" i="5"/>
  <c r="R2107" i="5"/>
  <c r="A3733" i="5"/>
  <c r="Q3733" i="5"/>
  <c r="G3734" i="5"/>
  <c r="R3733" i="5"/>
  <c r="S3733" i="5"/>
  <c r="P3733" i="5"/>
  <c r="A3011" i="5"/>
  <c r="S3011" i="5"/>
  <c r="P3011" i="5"/>
  <c r="Q3011" i="5"/>
  <c r="G3012" i="5"/>
  <c r="R3011" i="5"/>
  <c r="A3865" i="5"/>
  <c r="Q3865" i="5"/>
  <c r="G3866" i="5"/>
  <c r="R3865" i="5"/>
  <c r="S3865" i="5"/>
  <c r="P3865" i="5"/>
  <c r="A933" i="5"/>
  <c r="S933" i="5"/>
  <c r="P933" i="5"/>
  <c r="Q933" i="5"/>
  <c r="R933" i="5"/>
  <c r="G934" i="5"/>
  <c r="A306" i="5"/>
  <c r="S306" i="5"/>
  <c r="P306" i="5"/>
  <c r="Q306" i="5"/>
  <c r="G307" i="5"/>
  <c r="R306" i="5"/>
  <c r="A663" i="5"/>
  <c r="Q663" i="5"/>
  <c r="G664" i="5"/>
  <c r="R663" i="5"/>
  <c r="S663" i="5"/>
  <c r="P663" i="5"/>
  <c r="A2151" i="5"/>
  <c r="S2151" i="5"/>
  <c r="P2151" i="5"/>
  <c r="Q2151" i="5"/>
  <c r="G2152" i="5"/>
  <c r="R2151" i="5"/>
  <c r="A3065" i="5"/>
  <c r="Q3065" i="5"/>
  <c r="G3066" i="5"/>
  <c r="R3065" i="5"/>
  <c r="S3065" i="5"/>
  <c r="P3065" i="5"/>
  <c r="A133" i="5"/>
  <c r="S133" i="5"/>
  <c r="P133" i="5"/>
  <c r="Q133" i="5"/>
  <c r="G134" i="5"/>
  <c r="R133" i="5"/>
  <c r="A2778" i="5"/>
  <c r="R2778" i="5"/>
  <c r="Q2778" i="5"/>
  <c r="S2778" i="5"/>
  <c r="P2778" i="5"/>
  <c r="A418" i="5"/>
  <c r="R418" i="5"/>
  <c r="S418" i="5"/>
  <c r="G419" i="5"/>
  <c r="P418" i="5"/>
  <c r="Q418" i="5"/>
  <c r="A1460" i="5"/>
  <c r="R1460" i="5"/>
  <c r="S1460" i="5"/>
  <c r="P1460" i="5"/>
  <c r="Q1460" i="5"/>
  <c r="G1461" i="5"/>
  <c r="A4043" i="5"/>
  <c r="R4043" i="5"/>
  <c r="P4043" i="5"/>
  <c r="S4043" i="5"/>
  <c r="G4044" i="5"/>
  <c r="Q4043" i="5"/>
  <c r="A4169" i="5"/>
  <c r="R4169" i="5"/>
  <c r="P4169" i="5"/>
  <c r="S4169" i="5"/>
  <c r="G4170" i="5"/>
  <c r="Q4169" i="5"/>
  <c r="A1893" i="5"/>
  <c r="R1893" i="5"/>
  <c r="P1893" i="5"/>
  <c r="G1894" i="5"/>
  <c r="Q1893" i="5"/>
  <c r="S1893" i="5"/>
  <c r="A1117" i="5"/>
  <c r="R1117" i="5"/>
  <c r="S1117" i="5"/>
  <c r="Q1117" i="5"/>
  <c r="G1118" i="5"/>
  <c r="P1117" i="5"/>
  <c r="A4317" i="5"/>
  <c r="R4317" i="5"/>
  <c r="Q4317" i="5"/>
  <c r="S4317" i="5"/>
  <c r="P4317" i="5"/>
  <c r="G4318" i="5"/>
  <c r="A4734" i="5"/>
  <c r="R4734" i="5"/>
  <c r="P4734" i="5"/>
  <c r="G4735" i="5"/>
  <c r="Q4734" i="5"/>
  <c r="S4734" i="5"/>
  <c r="A3510" i="5"/>
  <c r="R3510" i="5"/>
  <c r="Q3510" i="5"/>
  <c r="S3510" i="5"/>
  <c r="P3510" i="5"/>
  <c r="G3511" i="5"/>
  <c r="A4824" i="5"/>
  <c r="R4824" i="5"/>
  <c r="P4824" i="5"/>
  <c r="S4824" i="5"/>
  <c r="G4825" i="5"/>
  <c r="Q4824" i="5"/>
  <c r="A2786" i="5"/>
  <c r="R2786" i="5"/>
  <c r="Q2786" i="5"/>
  <c r="S2786" i="5"/>
  <c r="P2786" i="5"/>
  <c r="G2787" i="5"/>
  <c r="A3566" i="5"/>
  <c r="R3566" i="5"/>
  <c r="P3566" i="5"/>
  <c r="G3567" i="5"/>
  <c r="Q3566" i="5"/>
  <c r="S3566" i="5"/>
  <c r="A5002" i="5"/>
  <c r="R5002" i="5"/>
  <c r="P5002" i="5"/>
  <c r="G5003" i="5"/>
  <c r="S5002" i="5"/>
  <c r="Q5002" i="5"/>
  <c r="A1549" i="5"/>
  <c r="Q1549" i="5"/>
  <c r="G1550" i="5"/>
  <c r="P1549" i="5"/>
  <c r="R1549" i="5"/>
  <c r="S1549" i="5"/>
  <c r="A3289" i="5"/>
  <c r="Q3289" i="5"/>
  <c r="G3290" i="5"/>
  <c r="P3289" i="5"/>
  <c r="R3289" i="5"/>
  <c r="S3289" i="5"/>
  <c r="A4690" i="5"/>
  <c r="P4690" i="5"/>
  <c r="R4690" i="5"/>
  <c r="S4690" i="5"/>
  <c r="G4691" i="5"/>
  <c r="Q4690" i="5"/>
  <c r="A5024" i="5"/>
  <c r="R5024" i="5"/>
  <c r="S5024" i="5"/>
  <c r="P5024" i="5"/>
  <c r="G5025" i="5"/>
  <c r="Q5024" i="5"/>
  <c r="A1038" i="5"/>
  <c r="R1038" i="5"/>
  <c r="S1038" i="5"/>
  <c r="P1038" i="5"/>
  <c r="Q1038" i="5"/>
  <c r="A3344" i="5"/>
  <c r="R3344" i="5"/>
  <c r="S3344" i="5"/>
  <c r="P3344" i="5"/>
  <c r="G3345" i="5"/>
  <c r="Q3344" i="5"/>
  <c r="A831" i="5"/>
  <c r="R831" i="5"/>
  <c r="S831" i="5"/>
  <c r="P831" i="5"/>
  <c r="G832" i="5"/>
  <c r="Q831" i="5"/>
  <c r="A362" i="5"/>
  <c r="R362" i="5"/>
  <c r="S362" i="5"/>
  <c r="P362" i="5"/>
  <c r="G363" i="5"/>
  <c r="Q362" i="5"/>
  <c r="A4712" i="5"/>
  <c r="R4712" i="5"/>
  <c r="P4712" i="5"/>
  <c r="Q4712" i="5"/>
  <c r="G4713" i="5"/>
  <c r="S4712" i="5"/>
  <c r="A741" i="5"/>
  <c r="S741" i="5"/>
  <c r="P741" i="5"/>
  <c r="R741" i="5"/>
  <c r="Q741" i="5"/>
  <c r="G742" i="5"/>
  <c r="A4768" i="5"/>
  <c r="R4768" i="5"/>
  <c r="P4768" i="5"/>
  <c r="Q4768" i="5"/>
  <c r="S4768" i="5"/>
  <c r="G4769" i="5"/>
  <c r="R2062" i="5"/>
  <c r="S2062" i="5"/>
  <c r="P2062" i="5"/>
  <c r="Q2062" i="5"/>
  <c r="G2063" i="5"/>
  <c r="A2351" i="5"/>
  <c r="Q2351" i="5"/>
  <c r="G2352" i="5"/>
  <c r="R2351" i="5"/>
  <c r="P2351" i="5"/>
  <c r="S2351" i="5"/>
  <c r="A1515" i="5"/>
  <c r="Q1515" i="5"/>
  <c r="G1516" i="5"/>
  <c r="R1515" i="5"/>
  <c r="P1515" i="5"/>
  <c r="S1515" i="5"/>
  <c r="A111" i="5"/>
  <c r="R111" i="5"/>
  <c r="P111" i="5"/>
  <c r="G112" i="5"/>
  <c r="Q111" i="5"/>
  <c r="S111" i="5"/>
  <c r="A1833" i="5"/>
  <c r="R1833" i="5"/>
  <c r="P1833" i="5"/>
  <c r="G1834" i="5"/>
  <c r="Q1833" i="5"/>
  <c r="S1833" i="5"/>
  <c r="A41" i="5"/>
  <c r="R41" i="5"/>
  <c r="P41" i="5"/>
  <c r="Q41" i="5"/>
  <c r="G42" i="5"/>
  <c r="S41" i="5"/>
  <c r="A406" i="5"/>
  <c r="Q406" i="5"/>
  <c r="G407" i="5"/>
  <c r="R406" i="5"/>
  <c r="S406" i="5"/>
  <c r="P406" i="5"/>
  <c r="A4237" i="5"/>
  <c r="R4237" i="5"/>
  <c r="P4237" i="5"/>
  <c r="Q4237" i="5"/>
  <c r="S4237" i="5"/>
  <c r="G4238" i="5"/>
  <c r="A673" i="5"/>
  <c r="S673" i="5"/>
  <c r="P673" i="5"/>
  <c r="Q673" i="5"/>
  <c r="G674" i="5"/>
  <c r="R673" i="5"/>
  <c r="A3021" i="5"/>
  <c r="Q3021" i="5"/>
  <c r="G3022" i="5"/>
  <c r="R3021" i="5"/>
  <c r="S3021" i="5"/>
  <c r="P3021" i="5"/>
  <c r="A3709" i="5"/>
  <c r="S3709" i="5"/>
  <c r="P3709" i="5"/>
  <c r="Q3709" i="5"/>
  <c r="G3710" i="5"/>
  <c r="R3709" i="5"/>
  <c r="A2263" i="5"/>
  <c r="S2263" i="5"/>
  <c r="P2263" i="5"/>
  <c r="Q2263" i="5"/>
  <c r="R2263" i="5"/>
  <c r="G2264" i="5"/>
  <c r="A52" i="5"/>
  <c r="S52" i="5"/>
  <c r="R52" i="5"/>
  <c r="G53" i="5"/>
  <c r="P52" i="5"/>
  <c r="Q52" i="5"/>
  <c r="A213" i="5"/>
  <c r="Q213" i="5"/>
  <c r="G214" i="5"/>
  <c r="R213" i="5"/>
  <c r="S213" i="5"/>
  <c r="P213" i="5"/>
  <c r="A3388" i="5"/>
  <c r="R3388" i="5"/>
  <c r="P3388" i="5"/>
  <c r="G3389" i="5"/>
  <c r="Q3388" i="5"/>
  <c r="S3388" i="5"/>
  <c r="A990" i="5"/>
  <c r="R990" i="5"/>
  <c r="Q990" i="5"/>
  <c r="S990" i="5"/>
  <c r="P990" i="5"/>
  <c r="G991" i="5"/>
  <c r="A4588" i="5"/>
  <c r="R4588" i="5"/>
  <c r="P4588" i="5"/>
  <c r="Q4588" i="5"/>
  <c r="G4589" i="5"/>
  <c r="S4588" i="5"/>
  <c r="A4700" i="5"/>
  <c r="R4700" i="5"/>
  <c r="P4700" i="5"/>
  <c r="Q4700" i="5"/>
  <c r="G4701" i="5"/>
  <c r="S4700" i="5"/>
  <c r="A3166" i="5"/>
  <c r="R3166" i="5"/>
  <c r="S3166" i="5"/>
  <c r="Q3166" i="5"/>
  <c r="G3167" i="5"/>
  <c r="P3166" i="5"/>
  <c r="A2878" i="5"/>
  <c r="R2878" i="5"/>
  <c r="P2878" i="5"/>
  <c r="G2879" i="5"/>
  <c r="Q2878" i="5"/>
  <c r="S2878" i="5"/>
  <c r="A1586" i="5"/>
  <c r="R1586" i="5"/>
  <c r="P1586" i="5"/>
  <c r="Q1586" i="5"/>
  <c r="S1586" i="5"/>
  <c r="A855" i="5"/>
  <c r="R855" i="5"/>
  <c r="P855" i="5"/>
  <c r="G856" i="5"/>
  <c r="Q855" i="5"/>
  <c r="S855" i="5"/>
  <c r="A3368" i="5"/>
  <c r="R3368" i="5"/>
  <c r="P3368" i="5"/>
  <c r="G3369" i="5"/>
  <c r="Q3368" i="5"/>
  <c r="S3368" i="5"/>
  <c r="A3522" i="5"/>
  <c r="R3522" i="5"/>
  <c r="P3522" i="5"/>
  <c r="G3523" i="5"/>
  <c r="Q3522" i="5"/>
  <c r="S3522" i="5"/>
  <c r="A540" i="5"/>
  <c r="R540" i="5"/>
  <c r="Q540" i="5"/>
  <c r="S540" i="5"/>
  <c r="P540" i="5"/>
  <c r="G541" i="5"/>
  <c r="A4147" i="5"/>
  <c r="R4147" i="5"/>
  <c r="P4147" i="5"/>
  <c r="G4148" i="5"/>
  <c r="Q4147" i="5"/>
  <c r="S4147" i="5"/>
  <c r="A1608" i="5"/>
  <c r="R1608" i="5"/>
  <c r="P1608" i="5"/>
  <c r="G1609" i="5"/>
  <c r="Q1608" i="5"/>
  <c r="S1608" i="5"/>
  <c r="A3356" i="5"/>
  <c r="R3356" i="5"/>
  <c r="P3356" i="5"/>
  <c r="G3357" i="5"/>
  <c r="Q3356" i="5"/>
  <c r="S3356" i="5"/>
  <c r="A2307" i="5"/>
  <c r="S2307" i="5"/>
  <c r="P2307" i="5"/>
  <c r="Q2307" i="5"/>
  <c r="R2307" i="5"/>
  <c r="G2308" i="5"/>
  <c r="A3765" i="5"/>
  <c r="Q3765" i="5"/>
  <c r="G3766" i="5"/>
  <c r="R3765" i="5"/>
  <c r="S3765" i="5"/>
  <c r="P3765" i="5"/>
  <c r="A1685" i="5"/>
  <c r="S1685" i="5"/>
  <c r="P1685" i="5"/>
  <c r="Q1685" i="5"/>
  <c r="G1686" i="5"/>
  <c r="R1685" i="5"/>
  <c r="A3831" i="5"/>
  <c r="S3831" i="5"/>
  <c r="P3831" i="5"/>
  <c r="Q3831" i="5"/>
  <c r="G3832" i="5"/>
  <c r="R3831" i="5"/>
  <c r="A1287" i="5"/>
  <c r="Q1287" i="5"/>
  <c r="G1288" i="5"/>
  <c r="R1287" i="5"/>
  <c r="S1287" i="5"/>
  <c r="P1287" i="5"/>
  <c r="A1675" i="5"/>
  <c r="Q1675" i="5"/>
  <c r="G1676" i="5"/>
  <c r="R1675" i="5"/>
  <c r="S1675" i="5"/>
  <c r="P1675" i="5"/>
  <c r="A2039" i="5"/>
  <c r="S2039" i="5"/>
  <c r="P2039" i="5"/>
  <c r="Q2039" i="5"/>
  <c r="G2040" i="5"/>
  <c r="R2039" i="5"/>
  <c r="A1219" i="5"/>
  <c r="Q1219" i="5"/>
  <c r="G1220" i="5"/>
  <c r="R1219" i="5"/>
  <c r="S1219" i="5"/>
  <c r="P1219" i="5"/>
  <c r="A1321" i="5"/>
  <c r="Q1321" i="5"/>
  <c r="G1322" i="5"/>
  <c r="R1321" i="5"/>
  <c r="S1321" i="5"/>
  <c r="P1321" i="5"/>
  <c r="A3755" i="5"/>
  <c r="S3755" i="5"/>
  <c r="P3755" i="5"/>
  <c r="Q3755" i="5"/>
  <c r="G3756" i="5"/>
  <c r="R3755" i="5"/>
  <c r="A123" i="5"/>
  <c r="Q123" i="5"/>
  <c r="G124" i="5"/>
  <c r="R123" i="5"/>
  <c r="S123" i="5"/>
  <c r="P123" i="5"/>
  <c r="A596" i="5"/>
  <c r="P596" i="5"/>
  <c r="R596" i="5"/>
  <c r="S596" i="5"/>
  <c r="Q596" i="5"/>
  <c r="G597" i="5"/>
  <c r="A3122" i="5"/>
  <c r="R3122" i="5"/>
  <c r="S3122" i="5"/>
  <c r="Q3122" i="5"/>
  <c r="G3123" i="5"/>
  <c r="P3122" i="5"/>
  <c r="A1298" i="5"/>
  <c r="R1298" i="5"/>
  <c r="S1298" i="5"/>
  <c r="P1298" i="5"/>
  <c r="Q1298" i="5"/>
  <c r="G1299" i="5"/>
  <c r="A1276" i="5"/>
  <c r="R1276" i="5"/>
  <c r="S1276" i="5"/>
  <c r="P1276" i="5"/>
  <c r="Q1276" i="5"/>
  <c r="G1277" i="5"/>
  <c r="A2296" i="5"/>
  <c r="R2296" i="5"/>
  <c r="S2296" i="5"/>
  <c r="G2297" i="5"/>
  <c r="P2296" i="5"/>
  <c r="Q2296" i="5"/>
  <c r="A1755" i="5"/>
  <c r="P1755" i="5"/>
  <c r="Q1755" i="5"/>
  <c r="G1756" i="5"/>
  <c r="R1755" i="5"/>
  <c r="S1755" i="5"/>
  <c r="A2140" i="5"/>
  <c r="R2140" i="5"/>
  <c r="S2140" i="5"/>
  <c r="P2140" i="5"/>
  <c r="Q2140" i="5"/>
  <c r="G2141" i="5"/>
  <c r="A1984" i="5"/>
  <c r="R1984" i="5"/>
  <c r="S1984" i="5"/>
  <c r="P1984" i="5"/>
  <c r="Q1984" i="5"/>
  <c r="G1985" i="5"/>
  <c r="A1242" i="5"/>
  <c r="R1242" i="5"/>
  <c r="S1242" i="5"/>
  <c r="P1242" i="5"/>
  <c r="Q1242" i="5"/>
  <c r="G1243" i="5"/>
  <c r="A77" i="5"/>
  <c r="R77" i="5"/>
  <c r="S77" i="5"/>
  <c r="P77" i="5"/>
  <c r="Q77" i="5"/>
  <c r="G78" i="5"/>
  <c r="A2674" i="5"/>
  <c r="P2674" i="5"/>
  <c r="R2674" i="5"/>
  <c r="G2675" i="5"/>
  <c r="Q2674" i="5"/>
  <c r="S2674" i="5"/>
  <c r="A4191" i="5"/>
  <c r="P4191" i="5"/>
  <c r="R4191" i="5"/>
  <c r="G4192" i="5"/>
  <c r="Q4191" i="5"/>
  <c r="S4191" i="5"/>
  <c r="A1823" i="5"/>
  <c r="P1823" i="5"/>
  <c r="R1823" i="5"/>
  <c r="S1823" i="5"/>
  <c r="G1824" i="5"/>
  <c r="Q1823" i="5"/>
  <c r="A4067" i="5"/>
  <c r="P4067" i="5"/>
  <c r="R4067" i="5"/>
  <c r="G4068" i="5"/>
  <c r="Q4067" i="5"/>
  <c r="S4067" i="5"/>
  <c r="A2629" i="5"/>
  <c r="Q2629" i="5"/>
  <c r="G2630" i="5"/>
  <c r="R2629" i="5"/>
  <c r="P2629" i="5"/>
  <c r="S2629" i="5"/>
  <c r="A2730" i="5"/>
  <c r="P2730" i="5"/>
  <c r="Q2730" i="5"/>
  <c r="G2731" i="5"/>
  <c r="R2730" i="5"/>
  <c r="S2730" i="5"/>
  <c r="A3554" i="5"/>
  <c r="R3554" i="5"/>
  <c r="S3554" i="5"/>
  <c r="P3554" i="5"/>
  <c r="G3555" i="5"/>
  <c r="Q3554" i="5"/>
  <c r="A2496" i="5"/>
  <c r="R2496" i="5"/>
  <c r="S2496" i="5"/>
  <c r="P2496" i="5"/>
  <c r="G2497" i="5"/>
  <c r="Q2496" i="5"/>
  <c r="A3965" i="5"/>
  <c r="P3965" i="5"/>
  <c r="Q3965" i="5"/>
  <c r="G3966" i="5"/>
  <c r="R3965" i="5"/>
  <c r="S3965" i="5"/>
  <c r="A2686" i="5"/>
  <c r="P2686" i="5"/>
  <c r="R2686" i="5"/>
  <c r="G2687" i="5"/>
  <c r="Q2686" i="5"/>
  <c r="S2686" i="5"/>
  <c r="A4101" i="5"/>
  <c r="P4101" i="5"/>
  <c r="R4101" i="5"/>
  <c r="G4102" i="5"/>
  <c r="Q4101" i="5"/>
  <c r="S4101" i="5"/>
  <c r="A2418" i="5"/>
  <c r="P2418" i="5"/>
  <c r="Q2418" i="5"/>
  <c r="G2419" i="5"/>
  <c r="R2418" i="5"/>
  <c r="S2418" i="5"/>
  <c r="A1617" i="5"/>
  <c r="Q1617" i="5"/>
  <c r="G1618" i="5"/>
  <c r="S1617" i="5"/>
  <c r="P1617" i="5"/>
  <c r="R1617" i="5"/>
  <c r="A3532" i="5"/>
  <c r="P3532" i="5"/>
  <c r="Q3532" i="5"/>
  <c r="G3533" i="5"/>
  <c r="R3532" i="5"/>
  <c r="S3532" i="5"/>
  <c r="A1540" i="5"/>
  <c r="R1540" i="5"/>
  <c r="S1540" i="5"/>
  <c r="P1540" i="5"/>
  <c r="G1541" i="5"/>
  <c r="Q1540" i="5"/>
  <c r="A2596" i="5"/>
  <c r="R2596" i="5"/>
  <c r="Q2596" i="5"/>
  <c r="P2596" i="5"/>
  <c r="G2597" i="5"/>
  <c r="S2596" i="5"/>
  <c r="A3377" i="5"/>
  <c r="Q3377" i="5"/>
  <c r="G3378" i="5"/>
  <c r="S3377" i="5"/>
  <c r="P3377" i="5"/>
  <c r="R3377" i="5"/>
  <c r="A3322" i="5"/>
  <c r="P3322" i="5"/>
  <c r="Q3322" i="5"/>
  <c r="G3323" i="5"/>
  <c r="R3322" i="5"/>
  <c r="S3322" i="5"/>
  <c r="A719" i="5"/>
  <c r="Q719" i="5"/>
  <c r="G720" i="5"/>
  <c r="R719" i="5"/>
  <c r="P719" i="5"/>
  <c r="S719" i="5"/>
  <c r="A630" i="5"/>
  <c r="R630" i="5"/>
  <c r="S630" i="5"/>
  <c r="P630" i="5"/>
  <c r="G631" i="5"/>
  <c r="Q630" i="5"/>
  <c r="A1881" i="5"/>
  <c r="R1881" i="5"/>
  <c r="S1881" i="5"/>
  <c r="P1881" i="5"/>
  <c r="G1882" i="5"/>
  <c r="Q1881" i="5"/>
  <c r="A2864" i="5"/>
  <c r="R2864" i="5"/>
  <c r="S2864" i="5"/>
  <c r="P2864" i="5"/>
  <c r="G2865" i="5"/>
  <c r="Q2864" i="5"/>
  <c r="A1470" i="5"/>
  <c r="P1470" i="5"/>
  <c r="Q1470" i="5"/>
  <c r="G1471" i="5"/>
  <c r="R1470" i="5"/>
  <c r="S1470" i="5"/>
  <c r="A3143" i="5"/>
  <c r="Q3143" i="5"/>
  <c r="G3144" i="5"/>
  <c r="R3143" i="5"/>
  <c r="P3143" i="5"/>
  <c r="S3143" i="5"/>
  <c r="A1083" i="5"/>
  <c r="P1083" i="5"/>
  <c r="R1083" i="5"/>
  <c r="S1083" i="5"/>
  <c r="G1084" i="5"/>
  <c r="Q1083" i="5"/>
  <c r="A899" i="5"/>
  <c r="Q899" i="5"/>
  <c r="G900" i="5"/>
  <c r="R899" i="5"/>
  <c r="S899" i="5"/>
  <c r="P899" i="5"/>
  <c r="A3177" i="5"/>
  <c r="Q3177" i="5"/>
  <c r="G3178" i="5"/>
  <c r="R3177" i="5"/>
  <c r="P3177" i="5"/>
  <c r="S3177" i="5"/>
  <c r="A372" i="5"/>
  <c r="P372" i="5"/>
  <c r="S372" i="5"/>
  <c r="Q372" i="5"/>
  <c r="G373" i="5"/>
  <c r="R372" i="5"/>
  <c r="A3211" i="5"/>
  <c r="Q3211" i="5"/>
  <c r="G3212" i="5"/>
  <c r="R3211" i="5"/>
  <c r="P3211" i="5"/>
  <c r="S3211" i="5"/>
  <c r="A4622" i="5"/>
  <c r="P4622" i="5"/>
  <c r="R4622" i="5"/>
  <c r="S4622" i="5"/>
  <c r="G4623" i="5"/>
  <c r="Q4622" i="5"/>
  <c r="A4846" i="5"/>
  <c r="P4846" i="5"/>
  <c r="R4846" i="5"/>
  <c r="G4847" i="5"/>
  <c r="Q4846" i="5"/>
  <c r="S4846" i="5"/>
  <c r="A428" i="5"/>
  <c r="P428" i="5"/>
  <c r="Q428" i="5"/>
  <c r="G429" i="5"/>
  <c r="R428" i="5"/>
  <c r="S428" i="5"/>
  <c r="A2898" i="5"/>
  <c r="P2898" i="5"/>
  <c r="Q2898" i="5"/>
  <c r="G2899" i="5"/>
  <c r="R2898" i="5"/>
  <c r="S2898" i="5"/>
  <c r="A4498" i="5"/>
  <c r="R4498" i="5"/>
  <c r="S4498" i="5"/>
  <c r="P4498" i="5"/>
  <c r="Q4498" i="5"/>
  <c r="G4499" i="5"/>
  <c r="A3953" i="5"/>
  <c r="P3953" i="5"/>
  <c r="Q3953" i="5"/>
  <c r="G3954" i="5"/>
  <c r="R3953" i="5"/>
  <c r="S3953" i="5"/>
  <c r="A1356" i="5"/>
  <c r="R1356" i="5"/>
  <c r="S1356" i="5"/>
  <c r="P1356" i="5"/>
  <c r="Q1356" i="5"/>
  <c r="G1357" i="5"/>
  <c r="A2362" i="5"/>
  <c r="R2362" i="5"/>
  <c r="S2362" i="5"/>
  <c r="G2363" i="5"/>
  <c r="P2362" i="5"/>
  <c r="Q2362" i="5"/>
  <c r="A349" i="5"/>
  <c r="P349" i="5"/>
  <c r="S349" i="5"/>
  <c r="Q349" i="5"/>
  <c r="R349" i="5"/>
  <c r="G350" i="5"/>
  <c r="A4532" i="5"/>
  <c r="R4532" i="5"/>
  <c r="S4532" i="5"/>
  <c r="P4532" i="5"/>
  <c r="Q4532" i="5"/>
  <c r="G4533" i="5"/>
  <c r="A2920" i="5"/>
  <c r="R2920" i="5"/>
  <c r="S2920" i="5"/>
  <c r="P2920" i="5"/>
  <c r="Q2920" i="5"/>
  <c r="G2921" i="5"/>
  <c r="A2028" i="5"/>
  <c r="R2028" i="5"/>
  <c r="S2028" i="5"/>
  <c r="P2028" i="5"/>
  <c r="Q2028" i="5"/>
  <c r="G2029" i="5"/>
  <c r="A1654" i="5"/>
  <c r="P1654" i="5"/>
  <c r="Q1654" i="5"/>
  <c r="R1654" i="5"/>
  <c r="S1654" i="5"/>
  <c r="A1332" i="5"/>
  <c r="R1332" i="5"/>
  <c r="S1332" i="5"/>
  <c r="P1332" i="5"/>
  <c r="Q1332" i="5"/>
  <c r="G1333" i="5"/>
  <c r="A3110" i="5"/>
  <c r="R3110" i="5"/>
  <c r="S3110" i="5"/>
  <c r="P3110" i="5"/>
  <c r="Q3110" i="5"/>
  <c r="G3111" i="5"/>
  <c r="A1494" i="5"/>
  <c r="R1494" i="5"/>
  <c r="S1494" i="5"/>
  <c r="G1495" i="5"/>
  <c r="P1494" i="5"/>
  <c r="Q1494" i="5"/>
  <c r="A200" i="5"/>
  <c r="R200" i="5"/>
  <c r="S200" i="5"/>
  <c r="P200" i="5"/>
  <c r="Q200" i="5"/>
  <c r="G201" i="5"/>
  <c r="A4644" i="5"/>
  <c r="P4644" i="5"/>
  <c r="R4644" i="5"/>
  <c r="S4644" i="5"/>
  <c r="G4645" i="5"/>
  <c r="Q4644" i="5"/>
  <c r="A4283" i="5"/>
  <c r="P4283" i="5"/>
  <c r="Q4283" i="5"/>
  <c r="G4284" i="5"/>
  <c r="R4283" i="5"/>
  <c r="S4283" i="5"/>
  <c r="A315" i="5"/>
  <c r="R315" i="5"/>
  <c r="Q315" i="5"/>
  <c r="G316" i="5"/>
  <c r="P315" i="5"/>
  <c r="S315" i="5"/>
  <c r="A1344" i="5"/>
  <c r="R1344" i="5"/>
  <c r="S1344" i="5"/>
  <c r="P1344" i="5"/>
  <c r="Q1344" i="5"/>
  <c r="G1345" i="5"/>
  <c r="A4418" i="5"/>
  <c r="P4418" i="5"/>
  <c r="Q4418" i="5"/>
  <c r="G4419" i="5"/>
  <c r="R4418" i="5"/>
  <c r="S4418" i="5"/>
  <c r="A922" i="5"/>
  <c r="R922" i="5"/>
  <c r="S922" i="5"/>
  <c r="G923" i="5"/>
  <c r="P922" i="5"/>
  <c r="Q922" i="5"/>
  <c r="A888" i="5"/>
  <c r="R888" i="5"/>
  <c r="S888" i="5"/>
  <c r="P888" i="5"/>
  <c r="Q888" i="5"/>
  <c r="G889" i="5"/>
  <c r="A876" i="5"/>
  <c r="R876" i="5"/>
  <c r="S876" i="5"/>
  <c r="P876" i="5"/>
  <c r="Q876" i="5"/>
  <c r="G877" i="5"/>
  <c r="A910" i="5"/>
  <c r="R910" i="5"/>
  <c r="S910" i="5"/>
  <c r="G911" i="5"/>
  <c r="P910" i="5"/>
  <c r="Q910" i="5"/>
  <c r="A4520" i="5"/>
  <c r="R4520" i="5"/>
  <c r="S4520" i="5"/>
  <c r="P4520" i="5"/>
  <c r="Q4520" i="5"/>
  <c r="G4521" i="5"/>
  <c r="A4406" i="5"/>
  <c r="P4406" i="5"/>
  <c r="Q4406" i="5"/>
  <c r="G4407" i="5"/>
  <c r="R4406" i="5"/>
  <c r="S4406" i="5"/>
  <c r="A2084" i="5"/>
  <c r="R2084" i="5"/>
  <c r="S2084" i="5"/>
  <c r="P2084" i="5"/>
  <c r="Q2084" i="5"/>
  <c r="G2085" i="5"/>
  <c r="A29" i="5"/>
  <c r="R29" i="5"/>
  <c r="S29" i="5"/>
  <c r="P29" i="5"/>
  <c r="Q29" i="5"/>
  <c r="G30" i="5"/>
  <c r="A19" i="5"/>
  <c r="P19" i="5"/>
  <c r="Q19" i="5"/>
  <c r="G20" i="5"/>
  <c r="R19" i="5"/>
  <c r="S19" i="5"/>
  <c r="A224" i="5"/>
  <c r="R224" i="5"/>
  <c r="S224" i="5"/>
  <c r="P224" i="5"/>
  <c r="Q224" i="5"/>
  <c r="G225" i="5"/>
  <c r="A4486" i="5"/>
  <c r="P4486" i="5"/>
  <c r="Q4486" i="5"/>
  <c r="G4487" i="5"/>
  <c r="R4486" i="5"/>
  <c r="S4486" i="5"/>
  <c r="A3044" i="5"/>
  <c r="R3044" i="5"/>
  <c r="S3044" i="5"/>
  <c r="P3044" i="5"/>
  <c r="Q3044" i="5"/>
  <c r="G3045" i="5"/>
  <c r="A4554" i="5"/>
  <c r="R4554" i="5"/>
  <c r="S4554" i="5"/>
  <c r="P4554" i="5"/>
  <c r="Q4554" i="5"/>
  <c r="G4555" i="5"/>
  <c r="A4227" i="5"/>
  <c r="P4227" i="5"/>
  <c r="R4227" i="5"/>
  <c r="G4228" i="5"/>
  <c r="Q4227" i="5"/>
  <c r="S4227" i="5"/>
  <c r="A4055" i="5"/>
  <c r="P4055" i="5"/>
  <c r="R4055" i="5"/>
  <c r="G4056" i="5"/>
  <c r="Q4055" i="5"/>
  <c r="S4055" i="5"/>
  <c r="A4021" i="5"/>
  <c r="P4021" i="5"/>
  <c r="R4021" i="5"/>
  <c r="G4022" i="5"/>
  <c r="Q4021" i="5"/>
  <c r="S4021" i="5"/>
  <c r="A2219" i="5"/>
  <c r="S2219" i="5"/>
  <c r="P2219" i="5"/>
  <c r="R2219" i="5"/>
  <c r="G2220" i="5"/>
  <c r="Q2219" i="5"/>
  <c r="A2608" i="5"/>
  <c r="R2608" i="5"/>
  <c r="Q2608" i="5"/>
  <c r="S2608" i="5"/>
  <c r="G2609" i="5"/>
  <c r="P2608" i="5"/>
  <c r="A584" i="5"/>
  <c r="R584" i="5"/>
  <c r="P584" i="5"/>
  <c r="Q584" i="5"/>
  <c r="G585" i="5"/>
  <c r="S584" i="5"/>
  <c r="A4678" i="5"/>
  <c r="R4678" i="5"/>
  <c r="P4678" i="5"/>
  <c r="Q4678" i="5"/>
  <c r="G4679" i="5"/>
  <c r="S4678" i="5"/>
  <c r="A247" i="5"/>
  <c r="S247" i="5"/>
  <c r="P247" i="5"/>
  <c r="R247" i="5"/>
  <c r="Q247" i="5"/>
  <c r="G248" i="5"/>
  <c r="A820" i="5"/>
  <c r="Q820" i="5"/>
  <c r="G821" i="5"/>
  <c r="R820" i="5"/>
  <c r="S820" i="5"/>
  <c r="P820" i="5"/>
  <c r="A2185" i="5"/>
  <c r="Q2185" i="5"/>
  <c r="G2186" i="5"/>
  <c r="R2185" i="5"/>
  <c r="P2185" i="5"/>
  <c r="S2185" i="5"/>
  <c r="A3410" i="5"/>
  <c r="P3410" i="5"/>
  <c r="R3410" i="5"/>
  <c r="S3410" i="5"/>
  <c r="Q3410" i="5"/>
  <c r="G3411" i="5"/>
  <c r="A1481" i="5"/>
  <c r="Q1481" i="5"/>
  <c r="G1482" i="5"/>
  <c r="R1481" i="5"/>
  <c r="P1481" i="5"/>
  <c r="S1481" i="5"/>
  <c r="A3490" i="5"/>
  <c r="R3490" i="5"/>
  <c r="S3490" i="5"/>
  <c r="P3490" i="5"/>
  <c r="G3491" i="5"/>
  <c r="Q3490" i="5"/>
  <c r="A4271" i="5"/>
  <c r="R4271" i="5"/>
  <c r="S4271" i="5"/>
  <c r="P4271" i="5"/>
  <c r="G4272" i="5"/>
  <c r="Q4271" i="5"/>
  <c r="A2508" i="5"/>
  <c r="R2508" i="5"/>
  <c r="S2508" i="5"/>
  <c r="P2508" i="5"/>
  <c r="G2509" i="5"/>
  <c r="Q2508" i="5"/>
  <c r="A4263" i="5"/>
  <c r="R4263" i="5"/>
  <c r="S4263" i="5"/>
  <c r="P4263" i="5"/>
  <c r="Q4263" i="5"/>
  <c r="A2652" i="5"/>
  <c r="P2652" i="5"/>
  <c r="S2652" i="5"/>
  <c r="Q2652" i="5"/>
  <c r="G2653" i="5"/>
  <c r="R2652" i="5"/>
  <c r="A731" i="5"/>
  <c r="Q731" i="5"/>
  <c r="G732" i="5"/>
  <c r="R731" i="5"/>
  <c r="P731" i="5"/>
  <c r="S731" i="5"/>
  <c r="A4946" i="5"/>
  <c r="P4946" i="5"/>
  <c r="R4946" i="5"/>
  <c r="S4946" i="5"/>
  <c r="G4947" i="5"/>
  <c r="Q4946" i="5"/>
  <c r="A4157" i="5"/>
  <c r="P4157" i="5"/>
  <c r="R4157" i="5"/>
  <c r="Q4157" i="5"/>
  <c r="S4157" i="5"/>
  <c r="G4158" i="5"/>
  <c r="A4802" i="5"/>
  <c r="P4802" i="5"/>
  <c r="R4802" i="5"/>
  <c r="G4803" i="5"/>
  <c r="Q4802" i="5"/>
  <c r="S4802" i="5"/>
  <c r="A2172" i="5"/>
  <c r="R2172" i="5"/>
  <c r="S2172" i="5"/>
  <c r="Q2172" i="5"/>
  <c r="G2173" i="5"/>
  <c r="P2172" i="5"/>
  <c r="A1264" i="5"/>
  <c r="R1264" i="5"/>
  <c r="S1264" i="5"/>
  <c r="P1264" i="5"/>
  <c r="Q1264" i="5"/>
  <c r="G1265" i="5"/>
  <c r="A383" i="5"/>
  <c r="R383" i="5"/>
  <c r="S383" i="5"/>
  <c r="P383" i="5"/>
  <c r="Q383" i="5"/>
  <c r="G384" i="5"/>
  <c r="A868" i="5"/>
  <c r="R868" i="5"/>
  <c r="S868" i="5"/>
  <c r="P868" i="5"/>
  <c r="Q868" i="5"/>
  <c r="A2328" i="5"/>
  <c r="R2328" i="5"/>
  <c r="S2328" i="5"/>
  <c r="G2329" i="5"/>
  <c r="P2328" i="5"/>
  <c r="Q2328" i="5"/>
  <c r="A4578" i="5"/>
  <c r="P4578" i="5"/>
  <c r="R4578" i="5"/>
  <c r="S4578" i="5"/>
  <c r="G4579" i="5"/>
  <c r="Q4578" i="5"/>
  <c r="A4610" i="5"/>
  <c r="P4610" i="5"/>
  <c r="R4610" i="5"/>
  <c r="S4610" i="5"/>
  <c r="Q4610" i="5"/>
  <c r="G4611" i="5"/>
  <c r="R2050" i="5"/>
  <c r="S2050" i="5"/>
  <c r="P2050" i="5"/>
  <c r="Q2050" i="5"/>
  <c r="G2051" i="5"/>
  <c r="A811" i="5"/>
  <c r="R811" i="5"/>
  <c r="P811" i="5"/>
  <c r="G812" i="5"/>
  <c r="Q811" i="5"/>
  <c r="S811" i="5"/>
  <c r="A1939" i="5"/>
  <c r="R1939" i="5"/>
  <c r="P1939" i="5"/>
  <c r="G1940" i="5"/>
  <c r="Q1939" i="5"/>
  <c r="S1939" i="5"/>
  <c r="A1188" i="5"/>
  <c r="R1188" i="5"/>
  <c r="Q1188" i="5"/>
  <c r="S1188" i="5"/>
  <c r="P1188" i="5"/>
  <c r="A1402" i="5"/>
  <c r="R1402" i="5"/>
  <c r="S1402" i="5"/>
  <c r="P1402" i="5"/>
  <c r="Q1402" i="5"/>
  <c r="G1403" i="5"/>
  <c r="A3578" i="5"/>
  <c r="R3578" i="5"/>
  <c r="P3578" i="5"/>
  <c r="G3579" i="5"/>
  <c r="Q3578" i="5"/>
  <c r="S3578" i="5"/>
  <c r="A5014" i="5"/>
  <c r="R5014" i="5"/>
  <c r="P5014" i="5"/>
  <c r="G5015" i="5"/>
  <c r="Q5014" i="5"/>
  <c r="S5014" i="5"/>
  <c r="A1196" i="5"/>
  <c r="R1196" i="5"/>
  <c r="Q1196" i="5"/>
  <c r="S1196" i="5"/>
  <c r="P1196" i="5"/>
  <c r="G1197" i="5"/>
  <c r="A4249" i="5"/>
  <c r="R4249" i="5"/>
  <c r="P4249" i="5"/>
  <c r="G4250" i="5"/>
  <c r="Q4249" i="5"/>
  <c r="S4249" i="5"/>
  <c r="A4203" i="5"/>
  <c r="R4203" i="5"/>
  <c r="P4203" i="5"/>
  <c r="G4204" i="5"/>
  <c r="Q4203" i="5"/>
  <c r="S4203" i="5"/>
  <c r="A494" i="5"/>
  <c r="R494" i="5"/>
  <c r="P494" i="5"/>
  <c r="Q494" i="5"/>
  <c r="G495" i="5"/>
  <c r="S494" i="5"/>
  <c r="A3266" i="5"/>
  <c r="R3266" i="5"/>
  <c r="Q3266" i="5"/>
  <c r="G3267" i="5"/>
  <c r="S3266" i="5"/>
  <c r="P3266" i="5"/>
  <c r="A3499" i="5"/>
  <c r="Q3499" i="5"/>
  <c r="G3500" i="5"/>
  <c r="P3499" i="5"/>
  <c r="R3499" i="5"/>
  <c r="S3499" i="5"/>
  <c r="A2273" i="5"/>
  <c r="Q2273" i="5"/>
  <c r="G2274" i="5"/>
  <c r="R2273" i="5"/>
  <c r="P2273" i="5"/>
  <c r="S2273" i="5"/>
  <c r="A439" i="5"/>
  <c r="Q439" i="5"/>
  <c r="G440" i="5"/>
  <c r="R439" i="5"/>
  <c r="S439" i="5"/>
  <c r="P439" i="5"/>
  <c r="A4632" i="5"/>
  <c r="R4632" i="5"/>
  <c r="P4632" i="5"/>
  <c r="Q4632" i="5"/>
  <c r="G4633" i="5"/>
  <c r="S4632" i="5"/>
  <c r="A4890" i="5"/>
  <c r="R4890" i="5"/>
  <c r="P4890" i="5"/>
  <c r="S4890" i="5"/>
  <c r="Q4890" i="5"/>
  <c r="G4891" i="5"/>
  <c r="A978" i="5"/>
  <c r="R978" i="5"/>
  <c r="P978" i="5"/>
  <c r="G979" i="5"/>
  <c r="Q978" i="5"/>
  <c r="S978" i="5"/>
  <c r="A189" i="5"/>
  <c r="Q189" i="5"/>
  <c r="G190" i="5"/>
  <c r="R189" i="5"/>
  <c r="S189" i="5"/>
  <c r="P189" i="5"/>
  <c r="A292" i="5"/>
  <c r="S292" i="5"/>
  <c r="P292" i="5"/>
  <c r="Q292" i="5"/>
  <c r="G293" i="5"/>
  <c r="R292" i="5"/>
  <c r="A2005" i="5"/>
  <c r="Q2005" i="5"/>
  <c r="G2006" i="5"/>
  <c r="R2005" i="5"/>
  <c r="S2005" i="5"/>
  <c r="P2005" i="5"/>
  <c r="A1995" i="5"/>
  <c r="S1995" i="5"/>
  <c r="P1995" i="5"/>
  <c r="Q1995" i="5"/>
  <c r="G1996" i="5"/>
  <c r="R1995" i="5"/>
  <c r="A3721" i="5"/>
  <c r="Q3721" i="5"/>
  <c r="G3722" i="5"/>
  <c r="R3721" i="5"/>
  <c r="S3721" i="5"/>
  <c r="P3721" i="5"/>
  <c r="A697" i="5"/>
  <c r="S697" i="5"/>
  <c r="P697" i="5"/>
  <c r="Q697" i="5"/>
  <c r="G698" i="5"/>
  <c r="R697" i="5"/>
  <c r="A1721" i="5"/>
  <c r="S1721" i="5"/>
  <c r="P1721" i="5"/>
  <c r="Q1721" i="5"/>
  <c r="G1722" i="5"/>
  <c r="R1721" i="5"/>
  <c r="A3099" i="5"/>
  <c r="Q3099" i="5"/>
  <c r="G3100" i="5"/>
  <c r="R3099" i="5"/>
  <c r="S3099" i="5"/>
  <c r="P3099" i="5"/>
  <c r="A1138" i="5"/>
  <c r="Q1138" i="5"/>
  <c r="G1139" i="5"/>
  <c r="R1138" i="5"/>
  <c r="P1138" i="5"/>
  <c r="S1138" i="5"/>
  <c r="A4305" i="5"/>
  <c r="R4305" i="5"/>
  <c r="P4305" i="5"/>
  <c r="G4306" i="5"/>
  <c r="Q4305" i="5"/>
  <c r="S4305" i="5"/>
  <c r="A1562" i="5"/>
  <c r="R1562" i="5"/>
  <c r="Q1562" i="5"/>
  <c r="S1562" i="5"/>
  <c r="P1562" i="5"/>
  <c r="G1563" i="5"/>
  <c r="A2528" i="5"/>
  <c r="R2528" i="5"/>
  <c r="Q2528" i="5"/>
  <c r="S2528" i="5"/>
  <c r="P2528" i="5"/>
  <c r="G2529" i="5"/>
  <c r="A1447" i="5"/>
  <c r="Q1447" i="5"/>
  <c r="G1448" i="5"/>
  <c r="R1447" i="5"/>
  <c r="P1447" i="5"/>
  <c r="S1447" i="5"/>
  <c r="A4936" i="5"/>
  <c r="R4936" i="5"/>
  <c r="P4936" i="5"/>
  <c r="G4937" i="5"/>
  <c r="Q4936" i="5"/>
  <c r="S4936" i="5"/>
  <c r="A2586" i="5"/>
  <c r="R2586" i="5"/>
  <c r="P2586" i="5"/>
  <c r="G2587" i="5"/>
  <c r="Q2586" i="5"/>
  <c r="S2586" i="5"/>
  <c r="A3300" i="5"/>
  <c r="R3300" i="5"/>
  <c r="Q3300" i="5"/>
  <c r="S3300" i="5"/>
  <c r="P3300" i="5"/>
  <c r="G3301" i="5"/>
  <c r="A3632" i="5"/>
  <c r="R3632" i="5"/>
  <c r="P3632" i="5"/>
  <c r="G3633" i="5"/>
  <c r="Q3632" i="5"/>
  <c r="S3632" i="5"/>
  <c r="A2562" i="5"/>
  <c r="R2562" i="5"/>
  <c r="Q2562" i="5"/>
  <c r="S2562" i="5"/>
  <c r="P2562" i="5"/>
  <c r="G2563" i="5"/>
  <c r="A1905" i="5"/>
  <c r="R1905" i="5"/>
  <c r="P1905" i="5"/>
  <c r="G1906" i="5"/>
  <c r="Q1905" i="5"/>
  <c r="S1905" i="5"/>
  <c r="A3610" i="5"/>
  <c r="R3610" i="5"/>
  <c r="Q3610" i="5"/>
  <c r="S3610" i="5"/>
  <c r="P3610" i="5"/>
  <c r="G3611" i="5"/>
  <c r="A3598" i="5"/>
  <c r="R3598" i="5"/>
  <c r="P3598" i="5"/>
  <c r="G3599" i="5"/>
  <c r="Q3598" i="5"/>
  <c r="S3598" i="5"/>
  <c r="A157" i="5"/>
  <c r="R157" i="5"/>
  <c r="P157" i="5"/>
  <c r="S157" i="5"/>
  <c r="G158" i="5"/>
  <c r="Q157" i="5"/>
  <c r="A1093" i="5"/>
  <c r="R1093" i="5"/>
  <c r="P1093" i="5"/>
  <c r="Q1093" i="5"/>
  <c r="G1094" i="5"/>
  <c r="S1093" i="5"/>
  <c r="A4373" i="5"/>
  <c r="R4373" i="5"/>
  <c r="P4373" i="5"/>
  <c r="G4374" i="5"/>
  <c r="Q4373" i="5"/>
  <c r="S4373" i="5"/>
  <c r="A3154" i="5"/>
  <c r="R3154" i="5"/>
  <c r="S3154" i="5"/>
  <c r="Q3154" i="5"/>
  <c r="G3155" i="5"/>
  <c r="P3154" i="5"/>
  <c r="A968" i="5"/>
  <c r="R968" i="5"/>
  <c r="Q968" i="5"/>
  <c r="S968" i="5"/>
  <c r="P968" i="5"/>
  <c r="G969" i="5"/>
  <c r="A3424" i="5"/>
  <c r="R3424" i="5"/>
  <c r="P3424" i="5"/>
  <c r="Q3424" i="5"/>
  <c r="S3424" i="5"/>
  <c r="A236" i="5"/>
  <c r="R236" i="5"/>
  <c r="S236" i="5"/>
  <c r="Q236" i="5"/>
  <c r="G237" i="5"/>
  <c r="P236" i="5"/>
  <c r="A610" i="5"/>
  <c r="R610" i="5"/>
  <c r="P610" i="5"/>
  <c r="Q610" i="5"/>
  <c r="S610" i="5"/>
  <c r="A3687" i="5"/>
  <c r="Q3687" i="5"/>
  <c r="G3688" i="5"/>
  <c r="R3687" i="5"/>
  <c r="S3687" i="5"/>
  <c r="P3687" i="5"/>
  <c r="A2117" i="5"/>
  <c r="Q2117" i="5"/>
  <c r="G2118" i="5"/>
  <c r="R2117" i="5"/>
  <c r="S2117" i="5"/>
  <c r="P2117" i="5"/>
  <c r="A529" i="5"/>
  <c r="Q529" i="5"/>
  <c r="G530" i="5"/>
  <c r="R529" i="5"/>
  <c r="P529" i="5"/>
  <c r="S529" i="5"/>
  <c r="A1390" i="5"/>
  <c r="R1390" i="5"/>
  <c r="S1390" i="5"/>
  <c r="Q1390" i="5"/>
  <c r="G1391" i="5"/>
  <c r="P1390" i="5"/>
  <c r="A260" i="5"/>
  <c r="R260" i="5"/>
  <c r="P260" i="5"/>
  <c r="G261" i="5"/>
  <c r="Q260" i="5"/>
  <c r="S260" i="5"/>
  <c r="A4331" i="5"/>
  <c r="R4331" i="5"/>
  <c r="P4331" i="5"/>
  <c r="Q4331" i="5"/>
  <c r="S4331" i="5"/>
  <c r="A4902" i="5"/>
  <c r="R4902" i="5"/>
  <c r="P4902" i="5"/>
  <c r="G4903" i="5"/>
  <c r="Q4902" i="5"/>
  <c r="S4902" i="5"/>
  <c r="A1208" i="5"/>
  <c r="R1208" i="5"/>
  <c r="P1208" i="5"/>
  <c r="G1209" i="5"/>
  <c r="Q1208" i="5"/>
  <c r="S1208" i="5"/>
  <c r="A1172" i="5"/>
  <c r="R1172" i="5"/>
  <c r="Q1172" i="5"/>
  <c r="S1172" i="5"/>
  <c r="P1172" i="5"/>
  <c r="G1173" i="5"/>
  <c r="A2196" i="5"/>
  <c r="R2196" i="5"/>
  <c r="S2196" i="5"/>
  <c r="Q2196" i="5"/>
  <c r="G2197" i="5"/>
  <c r="P2196" i="5"/>
  <c r="A2432" i="5"/>
  <c r="R2432" i="5"/>
  <c r="P2432" i="5"/>
  <c r="Q2432" i="5"/>
  <c r="S2432" i="5"/>
  <c r="A4077" i="5"/>
  <c r="R4077" i="5"/>
  <c r="P4077" i="5"/>
  <c r="S4077" i="5"/>
  <c r="G4078" i="5"/>
  <c r="Q4077" i="5"/>
  <c r="A2317" i="5"/>
  <c r="Q2317" i="5"/>
  <c r="G2318" i="5"/>
  <c r="R2317" i="5"/>
  <c r="P2317" i="5"/>
  <c r="S2317" i="5"/>
  <c r="A2385" i="5"/>
  <c r="Q2385" i="5"/>
  <c r="G2386" i="5"/>
  <c r="R2385" i="5"/>
  <c r="P2385" i="5"/>
  <c r="S2385" i="5"/>
  <c r="S2073" i="5"/>
  <c r="P2073" i="5"/>
  <c r="Q2073" i="5"/>
  <c r="G2074" i="5"/>
  <c r="R2073" i="5"/>
  <c r="A4135" i="5"/>
  <c r="P4135" i="5"/>
  <c r="R4135" i="5"/>
  <c r="Q4135" i="5"/>
  <c r="S4135" i="5"/>
  <c r="G4136" i="5"/>
  <c r="A338" i="5"/>
  <c r="S338" i="5"/>
  <c r="R338" i="5"/>
  <c r="G339" i="5"/>
  <c r="P338" i="5"/>
  <c r="Q338" i="5"/>
  <c r="A3621" i="5"/>
  <c r="Q3621" i="5"/>
  <c r="G3622" i="5"/>
  <c r="S3621" i="5"/>
  <c r="P3621" i="5"/>
  <c r="R3621" i="5"/>
  <c r="A2842" i="5"/>
  <c r="P2842" i="5"/>
  <c r="Q2842" i="5"/>
  <c r="G2843" i="5"/>
  <c r="R2842" i="5"/>
  <c r="S2842" i="5"/>
  <c r="A167" i="5"/>
  <c r="R167" i="5"/>
  <c r="S167" i="5"/>
  <c r="P167" i="5"/>
  <c r="G168" i="5"/>
  <c r="Q167" i="5"/>
  <c r="A1777" i="5"/>
  <c r="P1777" i="5"/>
  <c r="Q1777" i="5"/>
  <c r="G1778" i="5"/>
  <c r="R1777" i="5"/>
  <c r="S1777" i="5"/>
  <c r="A2396" i="5"/>
  <c r="R2396" i="5"/>
  <c r="S2396" i="5"/>
  <c r="P2396" i="5"/>
  <c r="G2397" i="5"/>
  <c r="Q2396" i="5"/>
  <c r="A1528" i="5"/>
  <c r="R1528" i="5"/>
  <c r="S1528" i="5"/>
  <c r="P1528" i="5"/>
  <c r="G1529" i="5"/>
  <c r="Q1528" i="5"/>
  <c r="A3587" i="5"/>
  <c r="Q3587" i="5"/>
  <c r="G3588" i="5"/>
  <c r="S3587" i="5"/>
  <c r="P3587" i="5"/>
  <c r="R3587" i="5"/>
  <c r="A4990" i="5"/>
  <c r="R4990" i="5"/>
  <c r="S4990" i="5"/>
  <c r="P4990" i="5"/>
  <c r="G4991" i="5"/>
  <c r="Q4990" i="5"/>
  <c r="A284" i="5"/>
  <c r="R284" i="5"/>
  <c r="S284" i="5"/>
  <c r="P284" i="5"/>
  <c r="Q284" i="5"/>
  <c r="A261" i="5" l="1"/>
  <c r="Q261" i="5"/>
  <c r="G262" i="5"/>
  <c r="P261" i="5"/>
  <c r="R261" i="5"/>
  <c r="S261" i="5"/>
  <c r="A969" i="5"/>
  <c r="Q969" i="5"/>
  <c r="R969" i="5"/>
  <c r="S969" i="5"/>
  <c r="P969" i="5"/>
  <c r="A3599" i="5"/>
  <c r="Q3599" i="5"/>
  <c r="G3600" i="5"/>
  <c r="P3599" i="5"/>
  <c r="R3599" i="5"/>
  <c r="S3599" i="5"/>
  <c r="A3611" i="5"/>
  <c r="Q3611" i="5"/>
  <c r="G3612" i="5"/>
  <c r="R3611" i="5"/>
  <c r="S3611" i="5"/>
  <c r="P3611" i="5"/>
  <c r="A1906" i="5"/>
  <c r="Q1906" i="5"/>
  <c r="P1906" i="5"/>
  <c r="R1906" i="5"/>
  <c r="S1906" i="5"/>
  <c r="A2563" i="5"/>
  <c r="Q2563" i="5"/>
  <c r="G2564" i="5"/>
  <c r="R2563" i="5"/>
  <c r="S2563" i="5"/>
  <c r="P2563" i="5"/>
  <c r="A3633" i="5"/>
  <c r="Q3633" i="5"/>
  <c r="G3634" i="5"/>
  <c r="P3633" i="5"/>
  <c r="R3633" i="5"/>
  <c r="S3633" i="5"/>
  <c r="A3301" i="5"/>
  <c r="Q3301" i="5"/>
  <c r="G3302" i="5"/>
  <c r="R3301" i="5"/>
  <c r="S3301" i="5"/>
  <c r="P3301" i="5"/>
  <c r="A2587" i="5"/>
  <c r="Q2587" i="5"/>
  <c r="P2587" i="5"/>
  <c r="R2587" i="5"/>
  <c r="S2587" i="5"/>
  <c r="A2529" i="5"/>
  <c r="Q2529" i="5"/>
  <c r="G2530" i="5"/>
  <c r="R2529" i="5"/>
  <c r="S2529" i="5"/>
  <c r="P2529" i="5"/>
  <c r="A4250" i="5"/>
  <c r="Q4250" i="5"/>
  <c r="G4251" i="5"/>
  <c r="S4250" i="5"/>
  <c r="P4250" i="5"/>
  <c r="R4250" i="5"/>
  <c r="A1197" i="5"/>
  <c r="Q1197" i="5"/>
  <c r="G1198" i="5"/>
  <c r="R1197" i="5"/>
  <c r="S1197" i="5"/>
  <c r="P1197" i="5"/>
  <c r="A5015" i="5"/>
  <c r="Q5015" i="5"/>
  <c r="P5015" i="5"/>
  <c r="R5015" i="5"/>
  <c r="S5015" i="5"/>
  <c r="A2329" i="5"/>
  <c r="Q2329" i="5"/>
  <c r="G2330" i="5"/>
  <c r="R2329" i="5"/>
  <c r="P2329" i="5"/>
  <c r="S2329" i="5"/>
  <c r="A4947" i="5"/>
  <c r="S4947" i="5"/>
  <c r="Q4947" i="5"/>
  <c r="G4948" i="5"/>
  <c r="P4947" i="5"/>
  <c r="R4947" i="5"/>
  <c r="A732" i="5"/>
  <c r="P732" i="5"/>
  <c r="Q732" i="5"/>
  <c r="G733" i="5"/>
  <c r="S732" i="5"/>
  <c r="R732" i="5"/>
  <c r="A2653" i="5"/>
  <c r="S2653" i="5"/>
  <c r="R2653" i="5"/>
  <c r="P2653" i="5"/>
  <c r="G2654" i="5"/>
  <c r="Q2653" i="5"/>
  <c r="A248" i="5"/>
  <c r="R248" i="5"/>
  <c r="S248" i="5"/>
  <c r="Q248" i="5"/>
  <c r="G249" i="5"/>
  <c r="P248" i="5"/>
  <c r="A4022" i="5"/>
  <c r="S4022" i="5"/>
  <c r="Q4022" i="5"/>
  <c r="G4023" i="5"/>
  <c r="P4022" i="5"/>
  <c r="R4022" i="5"/>
  <c r="A4228" i="5"/>
  <c r="S4228" i="5"/>
  <c r="Q4228" i="5"/>
  <c r="G4229" i="5"/>
  <c r="P4228" i="5"/>
  <c r="R4228" i="5"/>
  <c r="A4555" i="5"/>
  <c r="Q4555" i="5"/>
  <c r="G4556" i="5"/>
  <c r="R4555" i="5"/>
  <c r="S4555" i="5"/>
  <c r="P4555" i="5"/>
  <c r="A2085" i="5"/>
  <c r="Q2085" i="5"/>
  <c r="G2086" i="5"/>
  <c r="R2085" i="5"/>
  <c r="S2085" i="5"/>
  <c r="P2085" i="5"/>
  <c r="A4407" i="5"/>
  <c r="S4407" i="5"/>
  <c r="P4407" i="5"/>
  <c r="Q4407" i="5"/>
  <c r="G4408" i="5"/>
  <c r="R4407" i="5"/>
  <c r="A4521" i="5"/>
  <c r="Q4521" i="5"/>
  <c r="G4522" i="5"/>
  <c r="R4521" i="5"/>
  <c r="S4521" i="5"/>
  <c r="P4521" i="5"/>
  <c r="A911" i="5"/>
  <c r="Q911" i="5"/>
  <c r="G912" i="5"/>
  <c r="R911" i="5"/>
  <c r="P911" i="5"/>
  <c r="S911" i="5"/>
  <c r="A877" i="5"/>
  <c r="Q877" i="5"/>
  <c r="G878" i="5"/>
  <c r="R877" i="5"/>
  <c r="S877" i="5"/>
  <c r="P877" i="5"/>
  <c r="A4419" i="5"/>
  <c r="S4419" i="5"/>
  <c r="P4419" i="5"/>
  <c r="Q4419" i="5"/>
  <c r="G4420" i="5"/>
  <c r="R4419" i="5"/>
  <c r="A1345" i="5"/>
  <c r="Q1345" i="5"/>
  <c r="G1346" i="5"/>
  <c r="R1345" i="5"/>
  <c r="S1345" i="5"/>
  <c r="P1345" i="5"/>
  <c r="A316" i="5"/>
  <c r="Q316" i="5"/>
  <c r="G317" i="5"/>
  <c r="P316" i="5"/>
  <c r="R316" i="5"/>
  <c r="S316" i="5"/>
  <c r="A201" i="5"/>
  <c r="Q201" i="5"/>
  <c r="G202" i="5"/>
  <c r="R201" i="5"/>
  <c r="S201" i="5"/>
  <c r="P201" i="5"/>
  <c r="A1495" i="5"/>
  <c r="Q1495" i="5"/>
  <c r="G1496" i="5"/>
  <c r="R1495" i="5"/>
  <c r="P1495" i="5"/>
  <c r="S1495" i="5"/>
  <c r="A3111" i="5"/>
  <c r="Q3111" i="5"/>
  <c r="G3112" i="5"/>
  <c r="R3111" i="5"/>
  <c r="S3111" i="5"/>
  <c r="P3111" i="5"/>
  <c r="A4623" i="5"/>
  <c r="S4623" i="5"/>
  <c r="Q4623" i="5"/>
  <c r="G4624" i="5"/>
  <c r="R4623" i="5"/>
  <c r="P4623" i="5"/>
  <c r="A3212" i="5"/>
  <c r="P3212" i="5"/>
  <c r="Q3212" i="5"/>
  <c r="G3213" i="5"/>
  <c r="S3212" i="5"/>
  <c r="R3212" i="5"/>
  <c r="A373" i="5"/>
  <c r="S373" i="5"/>
  <c r="R373" i="5"/>
  <c r="P373" i="5"/>
  <c r="G374" i="5"/>
  <c r="Q373" i="5"/>
  <c r="A3178" i="5"/>
  <c r="P3178" i="5"/>
  <c r="Q3178" i="5"/>
  <c r="G3179" i="5"/>
  <c r="S3178" i="5"/>
  <c r="R3178" i="5"/>
  <c r="A2865" i="5"/>
  <c r="Q2865" i="5"/>
  <c r="G2866" i="5"/>
  <c r="S2865" i="5"/>
  <c r="P2865" i="5"/>
  <c r="R2865" i="5"/>
  <c r="A631" i="5"/>
  <c r="Q631" i="5"/>
  <c r="G632" i="5"/>
  <c r="S631" i="5"/>
  <c r="P631" i="5"/>
  <c r="R631" i="5"/>
  <c r="A720" i="5"/>
  <c r="P720" i="5"/>
  <c r="Q720" i="5"/>
  <c r="G721" i="5"/>
  <c r="S720" i="5"/>
  <c r="R720" i="5"/>
  <c r="A3378" i="5"/>
  <c r="P3378" i="5"/>
  <c r="Q3378" i="5"/>
  <c r="G3379" i="5"/>
  <c r="R3378" i="5"/>
  <c r="S3378" i="5"/>
  <c r="A2597" i="5"/>
  <c r="Q2597" i="5"/>
  <c r="G2598" i="5"/>
  <c r="R2597" i="5"/>
  <c r="P2597" i="5"/>
  <c r="S2597" i="5"/>
  <c r="A1618" i="5"/>
  <c r="P1618" i="5"/>
  <c r="Q1618" i="5"/>
  <c r="G1619" i="5"/>
  <c r="R1618" i="5"/>
  <c r="S1618" i="5"/>
  <c r="A2497" i="5"/>
  <c r="Q2497" i="5"/>
  <c r="G2498" i="5"/>
  <c r="S2497" i="5"/>
  <c r="P2497" i="5"/>
  <c r="R2497" i="5"/>
  <c r="A2630" i="5"/>
  <c r="P2630" i="5"/>
  <c r="S2630" i="5"/>
  <c r="Q2630" i="5"/>
  <c r="G2631" i="5"/>
  <c r="R2630" i="5"/>
  <c r="A3123" i="5"/>
  <c r="Q3123" i="5"/>
  <c r="G3124" i="5"/>
  <c r="R3123" i="5"/>
  <c r="P3123" i="5"/>
  <c r="S3123" i="5"/>
  <c r="A1220" i="5"/>
  <c r="P1220" i="5"/>
  <c r="Q1220" i="5"/>
  <c r="G1221" i="5"/>
  <c r="R1220" i="5"/>
  <c r="S1220" i="5"/>
  <c r="A2040" i="5"/>
  <c r="R2040" i="5"/>
  <c r="S2040" i="5"/>
  <c r="P2040" i="5"/>
  <c r="Q2040" i="5"/>
  <c r="G2041" i="5"/>
  <c r="A1676" i="5"/>
  <c r="P1676" i="5"/>
  <c r="Q1676" i="5"/>
  <c r="G1677" i="5"/>
  <c r="R1676" i="5"/>
  <c r="S1676" i="5"/>
  <c r="A1686" i="5"/>
  <c r="R1686" i="5"/>
  <c r="S1686" i="5"/>
  <c r="P1686" i="5"/>
  <c r="Q1686" i="5"/>
  <c r="G1687" i="5"/>
  <c r="A3766" i="5"/>
  <c r="P3766" i="5"/>
  <c r="Q3766" i="5"/>
  <c r="G3767" i="5"/>
  <c r="R3766" i="5"/>
  <c r="S3766" i="5"/>
  <c r="A991" i="5"/>
  <c r="Q991" i="5"/>
  <c r="G992" i="5"/>
  <c r="R991" i="5"/>
  <c r="S991" i="5"/>
  <c r="P991" i="5"/>
  <c r="A3389" i="5"/>
  <c r="Q3389" i="5"/>
  <c r="G3390" i="5"/>
  <c r="P3389" i="5"/>
  <c r="R3389" i="5"/>
  <c r="S3389" i="5"/>
  <c r="A53" i="5"/>
  <c r="R53" i="5"/>
  <c r="Q53" i="5"/>
  <c r="G54" i="5"/>
  <c r="P53" i="5"/>
  <c r="S53" i="5"/>
  <c r="A2264" i="5"/>
  <c r="R2264" i="5"/>
  <c r="S2264" i="5"/>
  <c r="Q2264" i="5"/>
  <c r="G2265" i="5"/>
  <c r="P2264" i="5"/>
  <c r="A4238" i="5"/>
  <c r="Q4238" i="5"/>
  <c r="G4239" i="5"/>
  <c r="S4238" i="5"/>
  <c r="R4238" i="5"/>
  <c r="P4238" i="5"/>
  <c r="A1834" i="5"/>
  <c r="Q1834" i="5"/>
  <c r="G1835" i="5"/>
  <c r="S1834" i="5"/>
  <c r="P1834" i="5"/>
  <c r="R1834" i="5"/>
  <c r="A4713" i="5"/>
  <c r="Q4713" i="5"/>
  <c r="G4714" i="5"/>
  <c r="S4713" i="5"/>
  <c r="P4713" i="5"/>
  <c r="R4713" i="5"/>
  <c r="A832" i="5"/>
  <c r="Q832" i="5"/>
  <c r="G833" i="5"/>
  <c r="S832" i="5"/>
  <c r="P832" i="5"/>
  <c r="R832" i="5"/>
  <c r="A3567" i="5"/>
  <c r="Q3567" i="5"/>
  <c r="G3568" i="5"/>
  <c r="P3567" i="5"/>
  <c r="R3567" i="5"/>
  <c r="S3567" i="5"/>
  <c r="A2787" i="5"/>
  <c r="Q2787" i="5"/>
  <c r="G2788" i="5"/>
  <c r="R2787" i="5"/>
  <c r="S2787" i="5"/>
  <c r="P2787" i="5"/>
  <c r="A3511" i="5"/>
  <c r="Q3511" i="5"/>
  <c r="G3512" i="5"/>
  <c r="R3511" i="5"/>
  <c r="S3511" i="5"/>
  <c r="P3511" i="5"/>
  <c r="A4735" i="5"/>
  <c r="Q4735" i="5"/>
  <c r="G4736" i="5"/>
  <c r="S4735" i="5"/>
  <c r="P4735" i="5"/>
  <c r="R4735" i="5"/>
  <c r="A4318" i="5"/>
  <c r="Q4318" i="5"/>
  <c r="G4319" i="5"/>
  <c r="R4318" i="5"/>
  <c r="S4318" i="5"/>
  <c r="P4318" i="5"/>
  <c r="A134" i="5"/>
  <c r="R134" i="5"/>
  <c r="S134" i="5"/>
  <c r="P134" i="5"/>
  <c r="Q134" i="5"/>
  <c r="G135" i="5"/>
  <c r="A3066" i="5"/>
  <c r="P3066" i="5"/>
  <c r="Q3066" i="5"/>
  <c r="G3067" i="5"/>
  <c r="R3066" i="5"/>
  <c r="S3066" i="5"/>
  <c r="A2152" i="5"/>
  <c r="R2152" i="5"/>
  <c r="S2152" i="5"/>
  <c r="P2152" i="5"/>
  <c r="Q2152" i="5"/>
  <c r="G2153" i="5"/>
  <c r="A664" i="5"/>
  <c r="P664" i="5"/>
  <c r="Q664" i="5"/>
  <c r="G665" i="5"/>
  <c r="R664" i="5"/>
  <c r="S664" i="5"/>
  <c r="A307" i="5"/>
  <c r="R307" i="5"/>
  <c r="S307" i="5"/>
  <c r="P307" i="5"/>
  <c r="Q307" i="5"/>
  <c r="A3223" i="5"/>
  <c r="Q3223" i="5"/>
  <c r="G3224" i="5"/>
  <c r="R3223" i="5"/>
  <c r="P3223" i="5"/>
  <c r="S3223" i="5"/>
  <c r="A1860" i="5"/>
  <c r="Q1860" i="5"/>
  <c r="G1861" i="5"/>
  <c r="S1860" i="5"/>
  <c r="P1860" i="5"/>
  <c r="R1860" i="5"/>
  <c r="A3189" i="5"/>
  <c r="Q3189" i="5"/>
  <c r="G3190" i="5"/>
  <c r="R3189" i="5"/>
  <c r="P3189" i="5"/>
  <c r="S3189" i="5"/>
  <c r="A3876" i="5"/>
  <c r="R3876" i="5"/>
  <c r="S3876" i="5"/>
  <c r="P3876" i="5"/>
  <c r="Q3876" i="5"/>
  <c r="G3877" i="5"/>
  <c r="A3744" i="5"/>
  <c r="R3744" i="5"/>
  <c r="S3744" i="5"/>
  <c r="P3744" i="5"/>
  <c r="Q3744" i="5"/>
  <c r="G3745" i="5"/>
  <c r="A3810" i="5"/>
  <c r="P3810" i="5"/>
  <c r="Q3810" i="5"/>
  <c r="G3811" i="5"/>
  <c r="R3810" i="5"/>
  <c r="S3810" i="5"/>
  <c r="A1700" i="5"/>
  <c r="P1700" i="5"/>
  <c r="Q1700" i="5"/>
  <c r="G1701" i="5"/>
  <c r="R1700" i="5"/>
  <c r="S1700" i="5"/>
  <c r="A2968" i="5"/>
  <c r="R2968" i="5"/>
  <c r="S2968" i="5"/>
  <c r="P2968" i="5"/>
  <c r="Q2968" i="5"/>
  <c r="G2969" i="5"/>
  <c r="A1254" i="5"/>
  <c r="P1254" i="5"/>
  <c r="Q1254" i="5"/>
  <c r="G1255" i="5"/>
  <c r="R1254" i="5"/>
  <c r="S1254" i="5"/>
  <c r="A180" i="5"/>
  <c r="R180" i="5"/>
  <c r="S180" i="5"/>
  <c r="P180" i="5"/>
  <c r="Q180" i="5"/>
  <c r="G181" i="5"/>
  <c r="A1972" i="5"/>
  <c r="P1972" i="5"/>
  <c r="Q1972" i="5"/>
  <c r="G1973" i="5"/>
  <c r="R1972" i="5"/>
  <c r="S1972" i="5"/>
  <c r="A710" i="5"/>
  <c r="R710" i="5"/>
  <c r="S710" i="5"/>
  <c r="P710" i="5"/>
  <c r="Q710" i="5"/>
  <c r="G711" i="5"/>
  <c r="A3202" i="5"/>
  <c r="R3202" i="5"/>
  <c r="S3202" i="5"/>
  <c r="Q3202" i="5"/>
  <c r="G3203" i="5"/>
  <c r="P3202" i="5"/>
  <c r="A1664" i="5"/>
  <c r="P1664" i="5"/>
  <c r="Q1664" i="5"/>
  <c r="G1665" i="5"/>
  <c r="R1664" i="5"/>
  <c r="S1664" i="5"/>
  <c r="A2474" i="5"/>
  <c r="P2474" i="5"/>
  <c r="Q2474" i="5"/>
  <c r="G2475" i="5"/>
  <c r="R2474" i="5"/>
  <c r="S2474" i="5"/>
  <c r="A3788" i="5"/>
  <c r="R3788" i="5"/>
  <c r="S3788" i="5"/>
  <c r="P3788" i="5"/>
  <c r="Q3788" i="5"/>
  <c r="G3789" i="5"/>
  <c r="A475" i="5"/>
  <c r="Q475" i="5"/>
  <c r="R475" i="5"/>
  <c r="S475" i="5"/>
  <c r="P475" i="5"/>
  <c r="A1597" i="5"/>
  <c r="Q1597" i="5"/>
  <c r="G1598" i="5"/>
  <c r="P1597" i="5"/>
  <c r="R1597" i="5"/>
  <c r="S1597" i="5"/>
  <c r="A4959" i="5"/>
  <c r="Q4959" i="5"/>
  <c r="G4960" i="5"/>
  <c r="P4959" i="5"/>
  <c r="R4959" i="5"/>
  <c r="S4959" i="5"/>
  <c r="A2241" i="5"/>
  <c r="Q2241" i="5"/>
  <c r="G2242" i="5"/>
  <c r="R2241" i="5"/>
  <c r="P2241" i="5"/>
  <c r="S2241" i="5"/>
  <c r="A3257" i="5"/>
  <c r="S3257" i="5"/>
  <c r="R3257" i="5"/>
  <c r="G3258" i="5"/>
  <c r="P3257" i="5"/>
  <c r="Q3257" i="5"/>
  <c r="A1916" i="5"/>
  <c r="Q1916" i="5"/>
  <c r="G1917" i="5"/>
  <c r="S1916" i="5"/>
  <c r="P1916" i="5"/>
  <c r="R1916" i="5"/>
  <c r="A2765" i="5"/>
  <c r="S2765" i="5"/>
  <c r="R2765" i="5"/>
  <c r="P2765" i="5"/>
  <c r="G2766" i="5"/>
  <c r="Q2765" i="5"/>
  <c r="A2709" i="5"/>
  <c r="S2709" i="5"/>
  <c r="Q2709" i="5"/>
  <c r="G2710" i="5"/>
  <c r="P2709" i="5"/>
  <c r="R2709" i="5"/>
  <c r="A643" i="5"/>
  <c r="Q643" i="5"/>
  <c r="S643" i="5"/>
  <c r="P643" i="5"/>
  <c r="R643" i="5"/>
  <c r="A2755" i="5"/>
  <c r="Q2755" i="5"/>
  <c r="G2756" i="5"/>
  <c r="S2755" i="5"/>
  <c r="P2755" i="5"/>
  <c r="R2755" i="5"/>
  <c r="A1768" i="5"/>
  <c r="Q1768" i="5"/>
  <c r="G1769" i="5"/>
  <c r="R1768" i="5"/>
  <c r="S1768" i="5"/>
  <c r="P1768" i="5"/>
  <c r="A2162" i="5"/>
  <c r="P2162" i="5"/>
  <c r="Q2162" i="5"/>
  <c r="G2163" i="5"/>
  <c r="R2162" i="5"/>
  <c r="S2162" i="5"/>
  <c r="A4000" i="5"/>
  <c r="Q4000" i="5"/>
  <c r="G4001" i="5"/>
  <c r="S4000" i="5"/>
  <c r="P4000" i="5"/>
  <c r="R4000" i="5"/>
  <c r="A2553" i="5"/>
  <c r="Q2553" i="5"/>
  <c r="P2553" i="5"/>
  <c r="R2553" i="5"/>
  <c r="S2553" i="5"/>
  <c r="A1015" i="5"/>
  <c r="Q1015" i="5"/>
  <c r="G1016" i="5"/>
  <c r="P1015" i="5"/>
  <c r="R1015" i="5"/>
  <c r="S1015" i="5"/>
  <c r="A451" i="5"/>
  <c r="Q451" i="5"/>
  <c r="G452" i="5"/>
  <c r="P451" i="5"/>
  <c r="R451" i="5"/>
  <c r="S451" i="5"/>
  <c r="A3433" i="5"/>
  <c r="Q3433" i="5"/>
  <c r="G3434" i="5"/>
  <c r="P3433" i="5"/>
  <c r="R3433" i="5"/>
  <c r="S3433" i="5"/>
  <c r="A1415" i="5"/>
  <c r="Q1415" i="5"/>
  <c r="R1415" i="5"/>
  <c r="P1415" i="5"/>
  <c r="S1415" i="5"/>
  <c r="A4340" i="5"/>
  <c r="Q4340" i="5"/>
  <c r="G4341" i="5"/>
  <c r="P4340" i="5"/>
  <c r="R4340" i="5"/>
  <c r="S4340" i="5"/>
  <c r="A4903" i="5"/>
  <c r="Q4903" i="5"/>
  <c r="G4904" i="5"/>
  <c r="S4903" i="5"/>
  <c r="P4903" i="5"/>
  <c r="R4903" i="5"/>
  <c r="A1391" i="5"/>
  <c r="Q1391" i="5"/>
  <c r="G1392" i="5"/>
  <c r="R1391" i="5"/>
  <c r="P1391" i="5"/>
  <c r="S1391" i="5"/>
  <c r="A530" i="5"/>
  <c r="P530" i="5"/>
  <c r="Q530" i="5"/>
  <c r="G531" i="5"/>
  <c r="S530" i="5"/>
  <c r="R530" i="5"/>
  <c r="A3688" i="5"/>
  <c r="P3688" i="5"/>
  <c r="Q3688" i="5"/>
  <c r="G3689" i="5"/>
  <c r="R3688" i="5"/>
  <c r="S3688" i="5"/>
  <c r="A158" i="5"/>
  <c r="Q158" i="5"/>
  <c r="G159" i="5"/>
  <c r="S158" i="5"/>
  <c r="P158" i="5"/>
  <c r="R158" i="5"/>
  <c r="A1448" i="5"/>
  <c r="P1448" i="5"/>
  <c r="Q1448" i="5"/>
  <c r="G1449" i="5"/>
  <c r="R1448" i="5"/>
  <c r="S1448" i="5"/>
  <c r="A1139" i="5"/>
  <c r="P1139" i="5"/>
  <c r="Q1139" i="5"/>
  <c r="G1140" i="5"/>
  <c r="S1139" i="5"/>
  <c r="R1139" i="5"/>
  <c r="A698" i="5"/>
  <c r="R698" i="5"/>
  <c r="S698" i="5"/>
  <c r="P698" i="5"/>
  <c r="Q698" i="5"/>
  <c r="G699" i="5"/>
  <c r="A3722" i="5"/>
  <c r="P3722" i="5"/>
  <c r="Q3722" i="5"/>
  <c r="G3723" i="5"/>
  <c r="R3722" i="5"/>
  <c r="S3722" i="5"/>
  <c r="A1996" i="5"/>
  <c r="R1996" i="5"/>
  <c r="S1996" i="5"/>
  <c r="P1996" i="5"/>
  <c r="Q1996" i="5"/>
  <c r="G1997" i="5"/>
  <c r="A2006" i="5"/>
  <c r="P2006" i="5"/>
  <c r="Q2006" i="5"/>
  <c r="G2007" i="5"/>
  <c r="R2006" i="5"/>
  <c r="S2006" i="5"/>
  <c r="A293" i="5"/>
  <c r="R293" i="5"/>
  <c r="S293" i="5"/>
  <c r="P293" i="5"/>
  <c r="Q293" i="5"/>
  <c r="G294" i="5"/>
  <c r="A190" i="5"/>
  <c r="P190" i="5"/>
  <c r="Q190" i="5"/>
  <c r="G191" i="5"/>
  <c r="R190" i="5"/>
  <c r="S190" i="5"/>
  <c r="A4633" i="5"/>
  <c r="Q4633" i="5"/>
  <c r="G4634" i="5"/>
  <c r="S4633" i="5"/>
  <c r="P4633" i="5"/>
  <c r="R4633" i="5"/>
  <c r="A440" i="5"/>
  <c r="P440" i="5"/>
  <c r="Q440" i="5"/>
  <c r="G441" i="5"/>
  <c r="R440" i="5"/>
  <c r="S440" i="5"/>
  <c r="A3500" i="5"/>
  <c r="P3500" i="5"/>
  <c r="R3500" i="5"/>
  <c r="S3500" i="5"/>
  <c r="Q3500" i="5"/>
  <c r="G3501" i="5"/>
  <c r="A812" i="5"/>
  <c r="Q812" i="5"/>
  <c r="P812" i="5"/>
  <c r="R812" i="5"/>
  <c r="S812" i="5"/>
  <c r="Q2051" i="5"/>
  <c r="G2052" i="5"/>
  <c r="R2051" i="5"/>
  <c r="S2051" i="5"/>
  <c r="P2051" i="5"/>
  <c r="A4579" i="5"/>
  <c r="S4579" i="5"/>
  <c r="Q4579" i="5"/>
  <c r="G4580" i="5"/>
  <c r="R4579" i="5"/>
  <c r="P4579" i="5"/>
  <c r="A384" i="5"/>
  <c r="Q384" i="5"/>
  <c r="G385" i="5"/>
  <c r="R384" i="5"/>
  <c r="S384" i="5"/>
  <c r="P384" i="5"/>
  <c r="A4803" i="5"/>
  <c r="S4803" i="5"/>
  <c r="Q4803" i="5"/>
  <c r="G4804" i="5"/>
  <c r="P4803" i="5"/>
  <c r="R4803" i="5"/>
  <c r="A4158" i="5"/>
  <c r="S4158" i="5"/>
  <c r="Q4158" i="5"/>
  <c r="G4159" i="5"/>
  <c r="R4158" i="5"/>
  <c r="P4158" i="5"/>
  <c r="A4272" i="5"/>
  <c r="Q4272" i="5"/>
  <c r="G4273" i="5"/>
  <c r="S4272" i="5"/>
  <c r="P4272" i="5"/>
  <c r="R4272" i="5"/>
  <c r="A821" i="5"/>
  <c r="P821" i="5"/>
  <c r="S821" i="5"/>
  <c r="Q821" i="5"/>
  <c r="G822" i="5"/>
  <c r="R821" i="5"/>
  <c r="A585" i="5"/>
  <c r="Q585" i="5"/>
  <c r="G586" i="5"/>
  <c r="S585" i="5"/>
  <c r="P585" i="5"/>
  <c r="R585" i="5"/>
  <c r="A2220" i="5"/>
  <c r="R2220" i="5"/>
  <c r="S2220" i="5"/>
  <c r="Q2220" i="5"/>
  <c r="G2221" i="5"/>
  <c r="P2220" i="5"/>
  <c r="A2029" i="5"/>
  <c r="Q2029" i="5"/>
  <c r="G2030" i="5"/>
  <c r="R2029" i="5"/>
  <c r="S2029" i="5"/>
  <c r="P2029" i="5"/>
  <c r="A4533" i="5"/>
  <c r="Q4533" i="5"/>
  <c r="G4534" i="5"/>
  <c r="R4533" i="5"/>
  <c r="S4533" i="5"/>
  <c r="P4533" i="5"/>
  <c r="A429" i="5"/>
  <c r="S429" i="5"/>
  <c r="P429" i="5"/>
  <c r="R429" i="5"/>
  <c r="G430" i="5"/>
  <c r="Q429" i="5"/>
  <c r="A3323" i="5"/>
  <c r="S3323" i="5"/>
  <c r="P3323" i="5"/>
  <c r="G3324" i="5"/>
  <c r="Q3323" i="5"/>
  <c r="R3323" i="5"/>
  <c r="A3533" i="5"/>
  <c r="S3533" i="5"/>
  <c r="P3533" i="5"/>
  <c r="G3534" i="5"/>
  <c r="Q3533" i="5"/>
  <c r="R3533" i="5"/>
  <c r="A2419" i="5"/>
  <c r="S2419" i="5"/>
  <c r="P2419" i="5"/>
  <c r="G2420" i="5"/>
  <c r="Q2419" i="5"/>
  <c r="R2419" i="5"/>
  <c r="A2687" i="5"/>
  <c r="S2687" i="5"/>
  <c r="Q2687" i="5"/>
  <c r="G2688" i="5"/>
  <c r="P2687" i="5"/>
  <c r="R2687" i="5"/>
  <c r="A2731" i="5"/>
  <c r="S2731" i="5"/>
  <c r="P2731" i="5"/>
  <c r="G2732" i="5"/>
  <c r="Q2731" i="5"/>
  <c r="R2731" i="5"/>
  <c r="A4068" i="5"/>
  <c r="S4068" i="5"/>
  <c r="Q4068" i="5"/>
  <c r="G4069" i="5"/>
  <c r="P4068" i="5"/>
  <c r="R4068" i="5"/>
  <c r="A4192" i="5"/>
  <c r="S4192" i="5"/>
  <c r="Q4192" i="5"/>
  <c r="G4193" i="5"/>
  <c r="P4192" i="5"/>
  <c r="R4192" i="5"/>
  <c r="A1243" i="5"/>
  <c r="Q1243" i="5"/>
  <c r="G1244" i="5"/>
  <c r="R1243" i="5"/>
  <c r="S1243" i="5"/>
  <c r="P1243" i="5"/>
  <c r="A2141" i="5"/>
  <c r="Q2141" i="5"/>
  <c r="G2142" i="5"/>
  <c r="R2141" i="5"/>
  <c r="S2141" i="5"/>
  <c r="P2141" i="5"/>
  <c r="A1756" i="5"/>
  <c r="S1756" i="5"/>
  <c r="P1756" i="5"/>
  <c r="Q1756" i="5"/>
  <c r="G1757" i="5"/>
  <c r="R1756" i="5"/>
  <c r="A1299" i="5"/>
  <c r="Q1299" i="5"/>
  <c r="G1300" i="5"/>
  <c r="R1299" i="5"/>
  <c r="S1299" i="5"/>
  <c r="P1299" i="5"/>
  <c r="A597" i="5"/>
  <c r="S597" i="5"/>
  <c r="Q597" i="5"/>
  <c r="R597" i="5"/>
  <c r="P597" i="5"/>
  <c r="G598" i="5"/>
  <c r="A1609" i="5"/>
  <c r="Q1609" i="5"/>
  <c r="P1609" i="5"/>
  <c r="R1609" i="5"/>
  <c r="S1609" i="5"/>
  <c r="A3369" i="5"/>
  <c r="Q3369" i="5"/>
  <c r="P3369" i="5"/>
  <c r="R3369" i="5"/>
  <c r="S3369" i="5"/>
  <c r="A4701" i="5"/>
  <c r="Q4701" i="5"/>
  <c r="G4702" i="5"/>
  <c r="S4701" i="5"/>
  <c r="P4701" i="5"/>
  <c r="R4701" i="5"/>
  <c r="A407" i="5"/>
  <c r="P407" i="5"/>
  <c r="Q407" i="5"/>
  <c r="G408" i="5"/>
  <c r="R407" i="5"/>
  <c r="S407" i="5"/>
  <c r="A42" i="5"/>
  <c r="Q42" i="5"/>
  <c r="G43" i="5"/>
  <c r="S42" i="5"/>
  <c r="P42" i="5"/>
  <c r="R42" i="5"/>
  <c r="A1516" i="5"/>
  <c r="P1516" i="5"/>
  <c r="Q1516" i="5"/>
  <c r="G1517" i="5"/>
  <c r="R1516" i="5"/>
  <c r="S1516" i="5"/>
  <c r="A742" i="5"/>
  <c r="R742" i="5"/>
  <c r="S742" i="5"/>
  <c r="Q742" i="5"/>
  <c r="G743" i="5"/>
  <c r="P742" i="5"/>
  <c r="A5025" i="5"/>
  <c r="Q5025" i="5"/>
  <c r="G5026" i="5"/>
  <c r="S5025" i="5"/>
  <c r="P5025" i="5"/>
  <c r="R5025" i="5"/>
  <c r="A1550" i="5"/>
  <c r="P1550" i="5"/>
  <c r="R1550" i="5"/>
  <c r="S1550" i="5"/>
  <c r="Q1550" i="5"/>
  <c r="G1551" i="5"/>
  <c r="A4044" i="5"/>
  <c r="Q4044" i="5"/>
  <c r="G4045" i="5"/>
  <c r="S4044" i="5"/>
  <c r="P4044" i="5"/>
  <c r="R4044" i="5"/>
  <c r="A934" i="5"/>
  <c r="R934" i="5"/>
  <c r="S934" i="5"/>
  <c r="Q934" i="5"/>
  <c r="G935" i="5"/>
  <c r="P934" i="5"/>
  <c r="A1003" i="5"/>
  <c r="Q1003" i="5"/>
  <c r="R1003" i="5"/>
  <c r="S1003" i="5"/>
  <c r="P1003" i="5"/>
  <c r="A1928" i="5"/>
  <c r="Q1928" i="5"/>
  <c r="G1929" i="5"/>
  <c r="P1928" i="5"/>
  <c r="R1928" i="5"/>
  <c r="S1928" i="5"/>
  <c r="A2541" i="5"/>
  <c r="Q2541" i="5"/>
  <c r="G2542" i="5"/>
  <c r="P2541" i="5"/>
  <c r="R2541" i="5"/>
  <c r="S2541" i="5"/>
  <c r="A3401" i="5"/>
  <c r="Q3401" i="5"/>
  <c r="G3402" i="5"/>
  <c r="R3401" i="5"/>
  <c r="S3401" i="5"/>
  <c r="P3401" i="5"/>
  <c r="A3467" i="5"/>
  <c r="Q3467" i="5"/>
  <c r="G3468" i="5"/>
  <c r="P3467" i="5"/>
  <c r="R3467" i="5"/>
  <c r="S3467" i="5"/>
  <c r="A463" i="5"/>
  <c r="Q463" i="5"/>
  <c r="G464" i="5"/>
  <c r="R463" i="5"/>
  <c r="S463" i="5"/>
  <c r="P463" i="5"/>
  <c r="A1848" i="5"/>
  <c r="Q1848" i="5"/>
  <c r="G1849" i="5"/>
  <c r="S1848" i="5"/>
  <c r="P1848" i="5"/>
  <c r="R1848" i="5"/>
  <c r="A4813" i="5"/>
  <c r="Q4813" i="5"/>
  <c r="G4814" i="5"/>
  <c r="S4813" i="5"/>
  <c r="R4813" i="5"/>
  <c r="P4813" i="5"/>
  <c r="A844" i="5"/>
  <c r="Q844" i="5"/>
  <c r="G845" i="5"/>
  <c r="P844" i="5"/>
  <c r="R844" i="5"/>
  <c r="S844" i="5"/>
  <c r="A4352" i="5"/>
  <c r="Q4352" i="5"/>
  <c r="G4353" i="5"/>
  <c r="R4352" i="5"/>
  <c r="S4352" i="5"/>
  <c r="P4352" i="5"/>
  <c r="A4012" i="5"/>
  <c r="Q4012" i="5"/>
  <c r="G4013" i="5"/>
  <c r="S4012" i="5"/>
  <c r="R4012" i="5"/>
  <c r="P4012" i="5"/>
  <c r="A1380" i="5"/>
  <c r="R1380" i="5"/>
  <c r="S1380" i="5"/>
  <c r="Q1380" i="5"/>
  <c r="G1381" i="5"/>
  <c r="P1380" i="5"/>
  <c r="A4925" i="5"/>
  <c r="Q4925" i="5"/>
  <c r="G4926" i="5"/>
  <c r="S4925" i="5"/>
  <c r="P4925" i="5"/>
  <c r="R4925" i="5"/>
  <c r="A2465" i="5"/>
  <c r="Q2465" i="5"/>
  <c r="R2465" i="5"/>
  <c r="S2465" i="5"/>
  <c r="P2465" i="5"/>
  <c r="A2441" i="5"/>
  <c r="Q2441" i="5"/>
  <c r="G2442" i="5"/>
  <c r="P2441" i="5"/>
  <c r="R2441" i="5"/>
  <c r="S2441" i="5"/>
  <c r="A2129" i="5"/>
  <c r="Q2129" i="5"/>
  <c r="G2130" i="5"/>
  <c r="R2129" i="5"/>
  <c r="S2129" i="5"/>
  <c r="P2129" i="5"/>
  <c r="A4441" i="5"/>
  <c r="S4441" i="5"/>
  <c r="P4441" i="5"/>
  <c r="Q4441" i="5"/>
  <c r="G4442" i="5"/>
  <c r="R4441" i="5"/>
  <c r="A1369" i="5"/>
  <c r="Q1369" i="5"/>
  <c r="G1370" i="5"/>
  <c r="R1369" i="5"/>
  <c r="S1369" i="5"/>
  <c r="P1369" i="5"/>
  <c r="A3235" i="5"/>
  <c r="Q3235" i="5"/>
  <c r="G3236" i="5"/>
  <c r="P3235" i="5"/>
  <c r="R3235" i="5"/>
  <c r="S3235" i="5"/>
  <c r="A565" i="5"/>
  <c r="Q565" i="5"/>
  <c r="R565" i="5"/>
  <c r="S565" i="5"/>
  <c r="P565" i="5"/>
  <c r="A396" i="5"/>
  <c r="Q396" i="5"/>
  <c r="G397" i="5"/>
  <c r="R396" i="5"/>
  <c r="S396" i="5"/>
  <c r="P396" i="5"/>
  <c r="A519" i="5"/>
  <c r="S519" i="5"/>
  <c r="P519" i="5"/>
  <c r="G520" i="5"/>
  <c r="Q519" i="5"/>
  <c r="R519" i="5"/>
  <c r="A3033" i="5"/>
  <c r="Q3033" i="5"/>
  <c r="G3034" i="5"/>
  <c r="R3033" i="5"/>
  <c r="S3033" i="5"/>
  <c r="P3033" i="5"/>
  <c r="A778" i="5"/>
  <c r="S778" i="5"/>
  <c r="Q778" i="5"/>
  <c r="G779" i="5"/>
  <c r="P778" i="5"/>
  <c r="R778" i="5"/>
  <c r="A4881" i="5"/>
  <c r="S4881" i="5"/>
  <c r="Q4881" i="5"/>
  <c r="G4882" i="5"/>
  <c r="P4881" i="5"/>
  <c r="R4881" i="5"/>
  <c r="A800" i="5"/>
  <c r="Q800" i="5"/>
  <c r="G801" i="5"/>
  <c r="S800" i="5"/>
  <c r="R800" i="5"/>
  <c r="P800" i="5"/>
  <c r="A1059" i="5"/>
  <c r="R1059" i="5"/>
  <c r="P1059" i="5"/>
  <c r="Q1059" i="5"/>
  <c r="G1060" i="5"/>
  <c r="S1059" i="5"/>
  <c r="A3134" i="5"/>
  <c r="R3134" i="5"/>
  <c r="S3134" i="5"/>
  <c r="Q3134" i="5"/>
  <c r="G3135" i="5"/>
  <c r="P3134" i="5"/>
  <c r="A4090" i="5"/>
  <c r="S4090" i="5"/>
  <c r="Q4090" i="5"/>
  <c r="G4091" i="5"/>
  <c r="P4090" i="5"/>
  <c r="R4090" i="5"/>
  <c r="A1311" i="5"/>
  <c r="Q1311" i="5"/>
  <c r="G1312" i="5"/>
  <c r="R1311" i="5"/>
  <c r="S1311" i="5"/>
  <c r="P1311" i="5"/>
  <c r="A2285" i="5"/>
  <c r="Q2285" i="5"/>
  <c r="G2286" i="5"/>
  <c r="R2285" i="5"/>
  <c r="P2285" i="5"/>
  <c r="S2285" i="5"/>
  <c r="A2017" i="5"/>
  <c r="Q2017" i="5"/>
  <c r="G2018" i="5"/>
  <c r="R2017" i="5"/>
  <c r="S2017" i="5"/>
  <c r="P2017" i="5"/>
  <c r="A1128" i="5"/>
  <c r="S1128" i="5"/>
  <c r="P1128" i="5"/>
  <c r="G1129" i="5"/>
  <c r="Q1128" i="5"/>
  <c r="R1128" i="5"/>
  <c r="A553" i="5"/>
  <c r="Q553" i="5"/>
  <c r="G554" i="5"/>
  <c r="R553" i="5"/>
  <c r="S553" i="5"/>
  <c r="P553" i="5"/>
  <c r="A1505" i="5"/>
  <c r="S1505" i="5"/>
  <c r="P1505" i="5"/>
  <c r="Q1505" i="5"/>
  <c r="R1505" i="5"/>
  <c r="G1506" i="5"/>
  <c r="A1812" i="5"/>
  <c r="S1812" i="5"/>
  <c r="Q1812" i="5"/>
  <c r="G1813" i="5"/>
  <c r="R1812" i="5"/>
  <c r="P1812" i="5"/>
  <c r="A506" i="5"/>
  <c r="R506" i="5"/>
  <c r="P506" i="5"/>
  <c r="Q506" i="5"/>
  <c r="G507" i="5"/>
  <c r="S506" i="5"/>
  <c r="A3001" i="5"/>
  <c r="Q3001" i="5"/>
  <c r="G3002" i="5"/>
  <c r="R3001" i="5"/>
  <c r="S3001" i="5"/>
  <c r="P3001" i="5"/>
  <c r="A4543" i="5"/>
  <c r="S4543" i="5"/>
  <c r="P4543" i="5"/>
  <c r="Q4543" i="5"/>
  <c r="G4544" i="5"/>
  <c r="R4543" i="5"/>
  <c r="A3079" i="5"/>
  <c r="Q3079" i="5"/>
  <c r="G3080" i="5"/>
  <c r="R3079" i="5"/>
  <c r="S3079" i="5"/>
  <c r="P3079" i="5"/>
  <c r="A2253" i="5"/>
  <c r="Q2253" i="5"/>
  <c r="G2254" i="5"/>
  <c r="R2253" i="5"/>
  <c r="P2253" i="5"/>
  <c r="S2253" i="5"/>
  <c r="A327" i="5"/>
  <c r="R327" i="5"/>
  <c r="Q327" i="5"/>
  <c r="G328" i="5"/>
  <c r="P327" i="5"/>
  <c r="S327" i="5"/>
  <c r="A4915" i="5"/>
  <c r="S4915" i="5"/>
  <c r="Q4915" i="5"/>
  <c r="G4916" i="5"/>
  <c r="R4915" i="5"/>
  <c r="P4915" i="5"/>
  <c r="A88" i="5"/>
  <c r="S88" i="5"/>
  <c r="P88" i="5"/>
  <c r="Q88" i="5"/>
  <c r="G89" i="5"/>
  <c r="R88" i="5"/>
  <c r="A1025" i="5"/>
  <c r="S1025" i="5"/>
  <c r="P1025" i="5"/>
  <c r="G1026" i="5"/>
  <c r="Q1025" i="5"/>
  <c r="R1025" i="5"/>
  <c r="A4747" i="5"/>
  <c r="S4747" i="5"/>
  <c r="Q4747" i="5"/>
  <c r="G4748" i="5"/>
  <c r="P4747" i="5"/>
  <c r="R4747" i="5"/>
  <c r="A1870" i="5"/>
  <c r="S1870" i="5"/>
  <c r="Q1870" i="5"/>
  <c r="G1871" i="5"/>
  <c r="P1870" i="5"/>
  <c r="R1870" i="5"/>
  <c r="A3922" i="5"/>
  <c r="S3922" i="5"/>
  <c r="P3922" i="5"/>
  <c r="Q3922" i="5"/>
  <c r="G3923" i="5"/>
  <c r="R3922" i="5"/>
  <c r="A271" i="5"/>
  <c r="S271" i="5"/>
  <c r="P271" i="5"/>
  <c r="G272" i="5"/>
  <c r="Q271" i="5"/>
  <c r="R271" i="5"/>
  <c r="A4034" i="5"/>
  <c r="S4034" i="5"/>
  <c r="Q4034" i="5"/>
  <c r="G4035" i="5"/>
  <c r="P4034" i="5"/>
  <c r="R4034" i="5"/>
  <c r="A4791" i="5"/>
  <c r="S4791" i="5"/>
  <c r="Q4791" i="5"/>
  <c r="G4792" i="5"/>
  <c r="P4791" i="5"/>
  <c r="R4791" i="5"/>
  <c r="A4453" i="5"/>
  <c r="S4453" i="5"/>
  <c r="P4453" i="5"/>
  <c r="Q4453" i="5"/>
  <c r="G4454" i="5"/>
  <c r="R4453" i="5"/>
  <c r="A4465" i="5"/>
  <c r="Q4465" i="5"/>
  <c r="G4466" i="5"/>
  <c r="R4465" i="5"/>
  <c r="S4465" i="5"/>
  <c r="P4465" i="5"/>
  <c r="A3910" i="5"/>
  <c r="S3910" i="5"/>
  <c r="P3910" i="5"/>
  <c r="Q3910" i="5"/>
  <c r="G3911" i="5"/>
  <c r="R3910" i="5"/>
  <c r="A2989" i="5"/>
  <c r="Q2989" i="5"/>
  <c r="G2990" i="5"/>
  <c r="R2989" i="5"/>
  <c r="S2989" i="5"/>
  <c r="P2989" i="5"/>
  <c r="A957" i="5"/>
  <c r="Q957" i="5"/>
  <c r="G958" i="5"/>
  <c r="R957" i="5"/>
  <c r="P957" i="5"/>
  <c r="S957" i="5"/>
  <c r="A4431" i="5"/>
  <c r="Q4431" i="5"/>
  <c r="G4432" i="5"/>
  <c r="R4431" i="5"/>
  <c r="S4431" i="5"/>
  <c r="P4431" i="5"/>
  <c r="A4475" i="5"/>
  <c r="S4475" i="5"/>
  <c r="P4475" i="5"/>
  <c r="Q4475" i="5"/>
  <c r="G4476" i="5"/>
  <c r="R4475" i="5"/>
  <c r="A4567" i="5"/>
  <c r="Q4567" i="5"/>
  <c r="G4568" i="5"/>
  <c r="R4567" i="5"/>
  <c r="S4567" i="5"/>
  <c r="P4567" i="5"/>
  <c r="A2933" i="5"/>
  <c r="Q2933" i="5"/>
  <c r="G2934" i="5"/>
  <c r="R2933" i="5"/>
  <c r="S2933" i="5"/>
  <c r="P2933" i="5"/>
  <c r="A4781" i="5"/>
  <c r="Q4781" i="5"/>
  <c r="G4782" i="5"/>
  <c r="S4781" i="5"/>
  <c r="P4781" i="5"/>
  <c r="R4781" i="5"/>
  <c r="A4667" i="5"/>
  <c r="Q4667" i="5"/>
  <c r="G4668" i="5"/>
  <c r="S4667" i="5"/>
  <c r="P4667" i="5"/>
  <c r="R4667" i="5"/>
  <c r="A3646" i="5"/>
  <c r="R3646" i="5"/>
  <c r="S3646" i="5"/>
  <c r="P3646" i="5"/>
  <c r="Q3646" i="5"/>
  <c r="A3656" i="5"/>
  <c r="P3656" i="5"/>
  <c r="Q3656" i="5"/>
  <c r="G3657" i="5"/>
  <c r="R3656" i="5"/>
  <c r="S3656" i="5"/>
  <c r="A68" i="5"/>
  <c r="R68" i="5"/>
  <c r="S68" i="5"/>
  <c r="P68" i="5"/>
  <c r="Q68" i="5"/>
  <c r="A688" i="5"/>
  <c r="P688" i="5"/>
  <c r="Q688" i="5"/>
  <c r="G689" i="5"/>
  <c r="R688" i="5"/>
  <c r="S688" i="5"/>
  <c r="A3800" i="5"/>
  <c r="R3800" i="5"/>
  <c r="S3800" i="5"/>
  <c r="P3800" i="5"/>
  <c r="Q3800" i="5"/>
  <c r="G3801" i="5"/>
  <c r="A3822" i="5"/>
  <c r="P3822" i="5"/>
  <c r="Q3822" i="5"/>
  <c r="G3823" i="5"/>
  <c r="R3822" i="5"/>
  <c r="S3822" i="5"/>
  <c r="A1744" i="5"/>
  <c r="R1744" i="5"/>
  <c r="S1744" i="5"/>
  <c r="P1744" i="5"/>
  <c r="Q1744" i="5"/>
  <c r="G1745" i="5"/>
  <c r="A1734" i="5"/>
  <c r="P1734" i="5"/>
  <c r="Q1734" i="5"/>
  <c r="G1735" i="5"/>
  <c r="R1734" i="5"/>
  <c r="S1734" i="5"/>
  <c r="A3090" i="5"/>
  <c r="R3090" i="5"/>
  <c r="S3090" i="5"/>
  <c r="P3090" i="5"/>
  <c r="Q3090" i="5"/>
  <c r="G3091" i="5"/>
  <c r="A2397" i="5"/>
  <c r="Q2397" i="5"/>
  <c r="G2398" i="5"/>
  <c r="S2397" i="5"/>
  <c r="P2397" i="5"/>
  <c r="R2397" i="5"/>
  <c r="A3588" i="5"/>
  <c r="P3588" i="5"/>
  <c r="Q3588" i="5"/>
  <c r="G3589" i="5"/>
  <c r="R3588" i="5"/>
  <c r="S3588" i="5"/>
  <c r="A1529" i="5"/>
  <c r="Q1529" i="5"/>
  <c r="G1530" i="5"/>
  <c r="S1529" i="5"/>
  <c r="P1529" i="5"/>
  <c r="R1529" i="5"/>
  <c r="A3622" i="5"/>
  <c r="P3622" i="5"/>
  <c r="Q3622" i="5"/>
  <c r="G3623" i="5"/>
  <c r="R3622" i="5"/>
  <c r="S3622" i="5"/>
  <c r="A237" i="5"/>
  <c r="Q237" i="5"/>
  <c r="G238" i="5"/>
  <c r="R237" i="5"/>
  <c r="P237" i="5"/>
  <c r="S237" i="5"/>
  <c r="A979" i="5"/>
  <c r="Q979" i="5"/>
  <c r="G980" i="5"/>
  <c r="P979" i="5"/>
  <c r="R979" i="5"/>
  <c r="S979" i="5"/>
  <c r="A4891" i="5"/>
  <c r="Q4891" i="5"/>
  <c r="G4892" i="5"/>
  <c r="S4891" i="5"/>
  <c r="P4891" i="5"/>
  <c r="R4891" i="5"/>
  <c r="A3267" i="5"/>
  <c r="Q3267" i="5"/>
  <c r="G3268" i="5"/>
  <c r="P3267" i="5"/>
  <c r="R3267" i="5"/>
  <c r="S3267" i="5"/>
  <c r="A4204" i="5"/>
  <c r="Q4204" i="5"/>
  <c r="G4205" i="5"/>
  <c r="S4204" i="5"/>
  <c r="P4204" i="5"/>
  <c r="R4204" i="5"/>
  <c r="A3579" i="5"/>
  <c r="Q3579" i="5"/>
  <c r="P3579" i="5"/>
  <c r="R3579" i="5"/>
  <c r="S3579" i="5"/>
  <c r="A1403" i="5"/>
  <c r="Q1403" i="5"/>
  <c r="G1404" i="5"/>
  <c r="R1403" i="5"/>
  <c r="S1403" i="5"/>
  <c r="P1403" i="5"/>
  <c r="A4611" i="5"/>
  <c r="S4611" i="5"/>
  <c r="Q4611" i="5"/>
  <c r="G4612" i="5"/>
  <c r="R4611" i="5"/>
  <c r="P4611" i="5"/>
  <c r="A2173" i="5"/>
  <c r="Q2173" i="5"/>
  <c r="G2174" i="5"/>
  <c r="R2173" i="5"/>
  <c r="P2173" i="5"/>
  <c r="S2173" i="5"/>
  <c r="A3411" i="5"/>
  <c r="S3411" i="5"/>
  <c r="Q3411" i="5"/>
  <c r="R3411" i="5"/>
  <c r="P3411" i="5"/>
  <c r="G3412" i="5"/>
  <c r="A4056" i="5"/>
  <c r="S4056" i="5"/>
  <c r="Q4056" i="5"/>
  <c r="G4057" i="5"/>
  <c r="P4056" i="5"/>
  <c r="R4056" i="5"/>
  <c r="A3045" i="5"/>
  <c r="Q3045" i="5"/>
  <c r="G3046" i="5"/>
  <c r="R3045" i="5"/>
  <c r="S3045" i="5"/>
  <c r="P3045" i="5"/>
  <c r="A4487" i="5"/>
  <c r="S4487" i="5"/>
  <c r="P4487" i="5"/>
  <c r="Q4487" i="5"/>
  <c r="G4488" i="5"/>
  <c r="R4487" i="5"/>
  <c r="A225" i="5"/>
  <c r="Q225" i="5"/>
  <c r="G226" i="5"/>
  <c r="R225" i="5"/>
  <c r="S225" i="5"/>
  <c r="P225" i="5"/>
  <c r="A20" i="5"/>
  <c r="S20" i="5"/>
  <c r="P20" i="5"/>
  <c r="Q20" i="5"/>
  <c r="G21" i="5"/>
  <c r="R20" i="5"/>
  <c r="A30" i="5"/>
  <c r="Q30" i="5"/>
  <c r="G31" i="5"/>
  <c r="R30" i="5"/>
  <c r="S30" i="5"/>
  <c r="P30" i="5"/>
  <c r="A889" i="5"/>
  <c r="Q889" i="5"/>
  <c r="G890" i="5"/>
  <c r="R889" i="5"/>
  <c r="S889" i="5"/>
  <c r="P889" i="5"/>
  <c r="A923" i="5"/>
  <c r="Q923" i="5"/>
  <c r="G924" i="5"/>
  <c r="R923" i="5"/>
  <c r="P923" i="5"/>
  <c r="S923" i="5"/>
  <c r="A4284" i="5"/>
  <c r="S4284" i="5"/>
  <c r="P4284" i="5"/>
  <c r="G4285" i="5"/>
  <c r="Q4284" i="5"/>
  <c r="R4284" i="5"/>
  <c r="A1333" i="5"/>
  <c r="Q1333" i="5"/>
  <c r="G1334" i="5"/>
  <c r="R1333" i="5"/>
  <c r="S1333" i="5"/>
  <c r="P1333" i="5"/>
  <c r="A900" i="5"/>
  <c r="P900" i="5"/>
  <c r="Q900" i="5"/>
  <c r="G901" i="5"/>
  <c r="R900" i="5"/>
  <c r="S900" i="5"/>
  <c r="A1084" i="5"/>
  <c r="S1084" i="5"/>
  <c r="Q1084" i="5"/>
  <c r="G1085" i="5"/>
  <c r="R1084" i="5"/>
  <c r="P1084" i="5"/>
  <c r="A3144" i="5"/>
  <c r="P3144" i="5"/>
  <c r="Q3144" i="5"/>
  <c r="G3145" i="5"/>
  <c r="S3144" i="5"/>
  <c r="R3144" i="5"/>
  <c r="A1882" i="5"/>
  <c r="Q1882" i="5"/>
  <c r="G1883" i="5"/>
  <c r="S1882" i="5"/>
  <c r="P1882" i="5"/>
  <c r="R1882" i="5"/>
  <c r="A1541" i="5"/>
  <c r="Q1541" i="5"/>
  <c r="S1541" i="5"/>
  <c r="P1541" i="5"/>
  <c r="R1541" i="5"/>
  <c r="A3555" i="5"/>
  <c r="Q3555" i="5"/>
  <c r="G3556" i="5"/>
  <c r="S3555" i="5"/>
  <c r="P3555" i="5"/>
  <c r="R3555" i="5"/>
  <c r="A1824" i="5"/>
  <c r="S1824" i="5"/>
  <c r="Q1824" i="5"/>
  <c r="G1825" i="5"/>
  <c r="P1824" i="5"/>
  <c r="R1824" i="5"/>
  <c r="A124" i="5"/>
  <c r="P124" i="5"/>
  <c r="Q124" i="5"/>
  <c r="G125" i="5"/>
  <c r="R124" i="5"/>
  <c r="S124" i="5"/>
  <c r="A3756" i="5"/>
  <c r="R3756" i="5"/>
  <c r="S3756" i="5"/>
  <c r="P3756" i="5"/>
  <c r="Q3756" i="5"/>
  <c r="G3757" i="5"/>
  <c r="A1322" i="5"/>
  <c r="P1322" i="5"/>
  <c r="Q1322" i="5"/>
  <c r="G1323" i="5"/>
  <c r="R1322" i="5"/>
  <c r="S1322" i="5"/>
  <c r="A1288" i="5"/>
  <c r="P1288" i="5"/>
  <c r="Q1288" i="5"/>
  <c r="G1289" i="5"/>
  <c r="R1288" i="5"/>
  <c r="S1288" i="5"/>
  <c r="A3832" i="5"/>
  <c r="R3832" i="5"/>
  <c r="S3832" i="5"/>
  <c r="P3832" i="5"/>
  <c r="Q3832" i="5"/>
  <c r="G3833" i="5"/>
  <c r="A2879" i="5"/>
  <c r="Q2879" i="5"/>
  <c r="P2879" i="5"/>
  <c r="R2879" i="5"/>
  <c r="S2879" i="5"/>
  <c r="A112" i="5"/>
  <c r="Q112" i="5"/>
  <c r="P112" i="5"/>
  <c r="G113" i="5"/>
  <c r="R112" i="5"/>
  <c r="S112" i="5"/>
  <c r="Q2063" i="5"/>
  <c r="G2064" i="5"/>
  <c r="R2063" i="5"/>
  <c r="S2063" i="5"/>
  <c r="P2063" i="5"/>
  <c r="A363" i="5"/>
  <c r="Q363" i="5"/>
  <c r="G364" i="5"/>
  <c r="S363" i="5"/>
  <c r="P363" i="5"/>
  <c r="R363" i="5"/>
  <c r="A3345" i="5"/>
  <c r="Q3345" i="5"/>
  <c r="G3346" i="5"/>
  <c r="S3345" i="5"/>
  <c r="P3345" i="5"/>
  <c r="R3345" i="5"/>
  <c r="A5003" i="5"/>
  <c r="Q5003" i="5"/>
  <c r="G5004" i="5"/>
  <c r="P5003" i="5"/>
  <c r="S5003" i="5"/>
  <c r="R5003" i="5"/>
  <c r="A1894" i="5"/>
  <c r="Q1894" i="5"/>
  <c r="G1895" i="5"/>
  <c r="P1894" i="5"/>
  <c r="R1894" i="5"/>
  <c r="S1894" i="5"/>
  <c r="A1461" i="5"/>
  <c r="Q1461" i="5"/>
  <c r="G1462" i="5"/>
  <c r="R1461" i="5"/>
  <c r="S1461" i="5"/>
  <c r="P1461" i="5"/>
  <c r="A419" i="5"/>
  <c r="Q419" i="5"/>
  <c r="G420" i="5"/>
  <c r="R419" i="5"/>
  <c r="P419" i="5"/>
  <c r="S419" i="5"/>
  <c r="A3866" i="5"/>
  <c r="P3866" i="5"/>
  <c r="Q3866" i="5"/>
  <c r="G3867" i="5"/>
  <c r="R3866" i="5"/>
  <c r="S3866" i="5"/>
  <c r="A3012" i="5"/>
  <c r="R3012" i="5"/>
  <c r="S3012" i="5"/>
  <c r="P3012" i="5"/>
  <c r="Q3012" i="5"/>
  <c r="G3013" i="5"/>
  <c r="A3734" i="5"/>
  <c r="P3734" i="5"/>
  <c r="Q3734" i="5"/>
  <c r="G3735" i="5"/>
  <c r="R3734" i="5"/>
  <c r="S3734" i="5"/>
  <c r="A2108" i="5"/>
  <c r="R2108" i="5"/>
  <c r="S2108" i="5"/>
  <c r="P2108" i="5"/>
  <c r="Q2108" i="5"/>
  <c r="G2109" i="5"/>
  <c r="A652" i="5"/>
  <c r="P652" i="5"/>
  <c r="Q652" i="5"/>
  <c r="G653" i="5"/>
  <c r="R652" i="5"/>
  <c r="S652" i="5"/>
  <c r="A2665" i="5"/>
  <c r="Q2665" i="5"/>
  <c r="G2666" i="5"/>
  <c r="S2665" i="5"/>
  <c r="P2665" i="5"/>
  <c r="R2665" i="5"/>
  <c r="A3678" i="5"/>
  <c r="R3678" i="5"/>
  <c r="S3678" i="5"/>
  <c r="P3678" i="5"/>
  <c r="Q3678" i="5"/>
  <c r="G3679" i="5"/>
  <c r="A3854" i="5"/>
  <c r="P3854" i="5"/>
  <c r="Q3854" i="5"/>
  <c r="G3855" i="5"/>
  <c r="R3854" i="5"/>
  <c r="S3854" i="5"/>
  <c r="A3056" i="5"/>
  <c r="R3056" i="5"/>
  <c r="S3056" i="5"/>
  <c r="P3056" i="5"/>
  <c r="Q3056" i="5"/>
  <c r="G3057" i="5"/>
  <c r="A4601" i="5"/>
  <c r="Q4601" i="5"/>
  <c r="G4602" i="5"/>
  <c r="S4601" i="5"/>
  <c r="P4601" i="5"/>
  <c r="R4601" i="5"/>
  <c r="A2742" i="5"/>
  <c r="P2742" i="5"/>
  <c r="S2742" i="5"/>
  <c r="Q2742" i="5"/>
  <c r="G2743" i="5"/>
  <c r="R2742" i="5"/>
  <c r="A4869" i="5"/>
  <c r="Q4869" i="5"/>
  <c r="G4870" i="5"/>
  <c r="S4869" i="5"/>
  <c r="P4869" i="5"/>
  <c r="R4869" i="5"/>
  <c r="A2821" i="5"/>
  <c r="Q2821" i="5"/>
  <c r="G2822" i="5"/>
  <c r="R2821" i="5"/>
  <c r="S2821" i="5"/>
  <c r="P2821" i="5"/>
  <c r="A3313" i="5"/>
  <c r="Q3313" i="5"/>
  <c r="G3314" i="5"/>
  <c r="P3313" i="5"/>
  <c r="R3313" i="5"/>
  <c r="S3313" i="5"/>
  <c r="A1631" i="5"/>
  <c r="Q1631" i="5"/>
  <c r="G1632" i="5"/>
  <c r="P1631" i="5"/>
  <c r="R1631" i="5"/>
  <c r="S1631" i="5"/>
  <c r="A788" i="5"/>
  <c r="Q788" i="5"/>
  <c r="G789" i="5"/>
  <c r="S788" i="5"/>
  <c r="P788" i="5"/>
  <c r="R788" i="5"/>
  <c r="A4980" i="5"/>
  <c r="P4980" i="5"/>
  <c r="S4980" i="5"/>
  <c r="Q4980" i="5"/>
  <c r="G4981" i="5"/>
  <c r="R4980" i="5"/>
  <c r="A4657" i="5"/>
  <c r="S4657" i="5"/>
  <c r="Q4657" i="5"/>
  <c r="G4658" i="5"/>
  <c r="R4657" i="5"/>
  <c r="P4657" i="5"/>
  <c r="A3932" i="5"/>
  <c r="Q3932" i="5"/>
  <c r="G3933" i="5"/>
  <c r="R3932" i="5"/>
  <c r="S3932" i="5"/>
  <c r="P3932" i="5"/>
  <c r="A2230" i="5"/>
  <c r="P2230" i="5"/>
  <c r="Q2230" i="5"/>
  <c r="G2231" i="5"/>
  <c r="S2230" i="5"/>
  <c r="R2230" i="5"/>
  <c r="A1710" i="5"/>
  <c r="R1710" i="5"/>
  <c r="S1710" i="5"/>
  <c r="P1710" i="5"/>
  <c r="Q1710" i="5"/>
  <c r="G1711" i="5"/>
  <c r="A3988" i="5"/>
  <c r="Q3988" i="5"/>
  <c r="G3989" i="5"/>
  <c r="R3988" i="5"/>
  <c r="S3988" i="5"/>
  <c r="P3988" i="5"/>
  <c r="A4725" i="5"/>
  <c r="S4725" i="5"/>
  <c r="Q4725" i="5"/>
  <c r="G4726" i="5"/>
  <c r="R4725" i="5"/>
  <c r="P4725" i="5"/>
  <c r="A1047" i="5"/>
  <c r="Q1047" i="5"/>
  <c r="G1048" i="5"/>
  <c r="S1047" i="5"/>
  <c r="P1047" i="5"/>
  <c r="R1047" i="5"/>
  <c r="A3479" i="5"/>
  <c r="Q3479" i="5"/>
  <c r="G3480" i="5"/>
  <c r="S3479" i="5"/>
  <c r="P3479" i="5"/>
  <c r="R3479" i="5"/>
  <c r="A3445" i="5"/>
  <c r="Q3445" i="5"/>
  <c r="G3446" i="5"/>
  <c r="S3445" i="5"/>
  <c r="P3445" i="5"/>
  <c r="R3445" i="5"/>
  <c r="A2643" i="5"/>
  <c r="Q2643" i="5"/>
  <c r="G2644" i="5"/>
  <c r="S2643" i="5"/>
  <c r="P2643" i="5"/>
  <c r="R2643" i="5"/>
  <c r="A3457" i="5"/>
  <c r="Q3457" i="5"/>
  <c r="S3457" i="5"/>
  <c r="P3457" i="5"/>
  <c r="R3457" i="5"/>
  <c r="A1950" i="5"/>
  <c r="Q1950" i="5"/>
  <c r="G1951" i="5"/>
  <c r="S1950" i="5"/>
  <c r="P1950" i="5"/>
  <c r="R1950" i="5"/>
  <c r="A3944" i="5"/>
  <c r="Q3944" i="5"/>
  <c r="G3945" i="5"/>
  <c r="R3944" i="5"/>
  <c r="S3944" i="5"/>
  <c r="P3944" i="5"/>
  <c r="A3888" i="5"/>
  <c r="Q3888" i="5"/>
  <c r="G3889" i="5"/>
  <c r="R3888" i="5"/>
  <c r="S3888" i="5"/>
  <c r="P3888" i="5"/>
  <c r="A3666" i="5"/>
  <c r="R3666" i="5"/>
  <c r="S3666" i="5"/>
  <c r="P3666" i="5"/>
  <c r="Q3666" i="5"/>
  <c r="G3667" i="5"/>
  <c r="A3700" i="5"/>
  <c r="P3700" i="5"/>
  <c r="Q3700" i="5"/>
  <c r="G3701" i="5"/>
  <c r="R3700" i="5"/>
  <c r="S3700" i="5"/>
  <c r="A2944" i="5"/>
  <c r="R2944" i="5"/>
  <c r="S2944" i="5"/>
  <c r="P2944" i="5"/>
  <c r="Q2944" i="5"/>
  <c r="G2945" i="5"/>
  <c r="A2978" i="5"/>
  <c r="P2978" i="5"/>
  <c r="Q2978" i="5"/>
  <c r="G2979" i="5"/>
  <c r="R2978" i="5"/>
  <c r="S2978" i="5"/>
  <c r="A2799" i="5"/>
  <c r="Q2799" i="5"/>
  <c r="G2800" i="5"/>
  <c r="P2799" i="5"/>
  <c r="R2799" i="5"/>
  <c r="S2799" i="5"/>
  <c r="A4216" i="5"/>
  <c r="Q4216" i="5"/>
  <c r="G4217" i="5"/>
  <c r="S4216" i="5"/>
  <c r="P4216" i="5"/>
  <c r="R4216" i="5"/>
  <c r="A3246" i="5"/>
  <c r="R3246" i="5"/>
  <c r="Q3246" i="5"/>
  <c r="G3247" i="5"/>
  <c r="P3246" i="5"/>
  <c r="S3246" i="5"/>
  <c r="A168" i="5"/>
  <c r="Q168" i="5"/>
  <c r="G169" i="5"/>
  <c r="S168" i="5"/>
  <c r="P168" i="5"/>
  <c r="R168" i="5"/>
  <c r="A2386" i="5"/>
  <c r="P2386" i="5"/>
  <c r="Q2386" i="5"/>
  <c r="G2387" i="5"/>
  <c r="R2386" i="5"/>
  <c r="S2386" i="5"/>
  <c r="A4991" i="5"/>
  <c r="Q4991" i="5"/>
  <c r="G4992" i="5"/>
  <c r="S4991" i="5"/>
  <c r="P4991" i="5"/>
  <c r="R4991" i="5"/>
  <c r="R2074" i="5"/>
  <c r="S2074" i="5"/>
  <c r="P2074" i="5"/>
  <c r="Q2074" i="5"/>
  <c r="G2075" i="5"/>
  <c r="A2197" i="5"/>
  <c r="Q2197" i="5"/>
  <c r="G2198" i="5"/>
  <c r="R2197" i="5"/>
  <c r="P2197" i="5"/>
  <c r="S2197" i="5"/>
  <c r="A4374" i="5"/>
  <c r="Q4374" i="5"/>
  <c r="G4375" i="5"/>
  <c r="P4374" i="5"/>
  <c r="R4374" i="5"/>
  <c r="S4374" i="5"/>
  <c r="A4937" i="5"/>
  <c r="Q4937" i="5"/>
  <c r="G4938" i="5"/>
  <c r="S4937" i="5"/>
  <c r="P4937" i="5"/>
  <c r="R4937" i="5"/>
  <c r="A1563" i="5"/>
  <c r="Q1563" i="5"/>
  <c r="G1564" i="5"/>
  <c r="R1563" i="5"/>
  <c r="S1563" i="5"/>
  <c r="P1563" i="5"/>
  <c r="A4306" i="5"/>
  <c r="Q4306" i="5"/>
  <c r="G4307" i="5"/>
  <c r="P4306" i="5"/>
  <c r="R4306" i="5"/>
  <c r="S4306" i="5"/>
  <c r="A1778" i="5"/>
  <c r="S1778" i="5"/>
  <c r="P1778" i="5"/>
  <c r="Q1778" i="5"/>
  <c r="G1779" i="5"/>
  <c r="R1778" i="5"/>
  <c r="A2843" i="5"/>
  <c r="S2843" i="5"/>
  <c r="P2843" i="5"/>
  <c r="G2844" i="5"/>
  <c r="Q2843" i="5"/>
  <c r="R2843" i="5"/>
  <c r="A339" i="5"/>
  <c r="R339" i="5"/>
  <c r="Q339" i="5"/>
  <c r="G340" i="5"/>
  <c r="P339" i="5"/>
  <c r="S339" i="5"/>
  <c r="A4136" i="5"/>
  <c r="S4136" i="5"/>
  <c r="Q4136" i="5"/>
  <c r="G4137" i="5"/>
  <c r="R4136" i="5"/>
  <c r="P4136" i="5"/>
  <c r="A2318" i="5"/>
  <c r="P2318" i="5"/>
  <c r="Q2318" i="5"/>
  <c r="G2319" i="5"/>
  <c r="R2318" i="5"/>
  <c r="S2318" i="5"/>
  <c r="A4078" i="5"/>
  <c r="Q4078" i="5"/>
  <c r="G4079" i="5"/>
  <c r="S4078" i="5"/>
  <c r="P4078" i="5"/>
  <c r="R4078" i="5"/>
  <c r="A1173" i="5"/>
  <c r="Q1173" i="5"/>
  <c r="G1174" i="5"/>
  <c r="R1173" i="5"/>
  <c r="S1173" i="5"/>
  <c r="P1173" i="5"/>
  <c r="A1209" i="5"/>
  <c r="Q1209" i="5"/>
  <c r="G1210" i="5"/>
  <c r="P1209" i="5"/>
  <c r="R1209" i="5"/>
  <c r="S1209" i="5"/>
  <c r="A2118" i="5"/>
  <c r="P2118" i="5"/>
  <c r="Q2118" i="5"/>
  <c r="G2119" i="5"/>
  <c r="R2118" i="5"/>
  <c r="S2118" i="5"/>
  <c r="A3155" i="5"/>
  <c r="Q3155" i="5"/>
  <c r="G3156" i="5"/>
  <c r="R3155" i="5"/>
  <c r="P3155" i="5"/>
  <c r="S3155" i="5"/>
  <c r="A1094" i="5"/>
  <c r="Q1094" i="5"/>
  <c r="G1095" i="5"/>
  <c r="S1094" i="5"/>
  <c r="P1094" i="5"/>
  <c r="R1094" i="5"/>
  <c r="A3100" i="5"/>
  <c r="P3100" i="5"/>
  <c r="Q3100" i="5"/>
  <c r="G3101" i="5"/>
  <c r="R3100" i="5"/>
  <c r="S3100" i="5"/>
  <c r="A1722" i="5"/>
  <c r="R1722" i="5"/>
  <c r="S1722" i="5"/>
  <c r="P1722" i="5"/>
  <c r="Q1722" i="5"/>
  <c r="G1723" i="5"/>
  <c r="A2274" i="5"/>
  <c r="P2274" i="5"/>
  <c r="Q2274" i="5"/>
  <c r="G2275" i="5"/>
  <c r="R2274" i="5"/>
  <c r="S2274" i="5"/>
  <c r="A495" i="5"/>
  <c r="Q495" i="5"/>
  <c r="G496" i="5"/>
  <c r="S495" i="5"/>
  <c r="P495" i="5"/>
  <c r="R495" i="5"/>
  <c r="A1940" i="5"/>
  <c r="Q1940" i="5"/>
  <c r="P1940" i="5"/>
  <c r="R1940" i="5"/>
  <c r="S1940" i="5"/>
  <c r="A1265" i="5"/>
  <c r="Q1265" i="5"/>
  <c r="G1266" i="5"/>
  <c r="R1265" i="5"/>
  <c r="S1265" i="5"/>
  <c r="P1265" i="5"/>
  <c r="A2509" i="5"/>
  <c r="Q2509" i="5"/>
  <c r="S2509" i="5"/>
  <c r="P2509" i="5"/>
  <c r="R2509" i="5"/>
  <c r="A3491" i="5"/>
  <c r="Q3491" i="5"/>
  <c r="S3491" i="5"/>
  <c r="P3491" i="5"/>
  <c r="R3491" i="5"/>
  <c r="A1482" i="5"/>
  <c r="P1482" i="5"/>
  <c r="Q1482" i="5"/>
  <c r="G1483" i="5"/>
  <c r="R1482" i="5"/>
  <c r="S1482" i="5"/>
  <c r="A2186" i="5"/>
  <c r="P2186" i="5"/>
  <c r="Q2186" i="5"/>
  <c r="G2187" i="5"/>
  <c r="S2186" i="5"/>
  <c r="R2186" i="5"/>
  <c r="A4679" i="5"/>
  <c r="Q4679" i="5"/>
  <c r="G4680" i="5"/>
  <c r="S4679" i="5"/>
  <c r="P4679" i="5"/>
  <c r="R4679" i="5"/>
  <c r="A2609" i="5"/>
  <c r="Q2609" i="5"/>
  <c r="G2610" i="5"/>
  <c r="R2609" i="5"/>
  <c r="S2609" i="5"/>
  <c r="P2609" i="5"/>
  <c r="A4645" i="5"/>
  <c r="S4645" i="5"/>
  <c r="Q4645" i="5"/>
  <c r="G4646" i="5"/>
  <c r="R4645" i="5"/>
  <c r="P4645" i="5"/>
  <c r="A2921" i="5"/>
  <c r="Q2921" i="5"/>
  <c r="G2922" i="5"/>
  <c r="R2921" i="5"/>
  <c r="S2921" i="5"/>
  <c r="P2921" i="5"/>
  <c r="A350" i="5"/>
  <c r="S350" i="5"/>
  <c r="R350" i="5"/>
  <c r="Q350" i="5"/>
  <c r="G351" i="5"/>
  <c r="P350" i="5"/>
  <c r="A2363" i="5"/>
  <c r="Q2363" i="5"/>
  <c r="G2364" i="5"/>
  <c r="R2363" i="5"/>
  <c r="P2363" i="5"/>
  <c r="S2363" i="5"/>
  <c r="A1357" i="5"/>
  <c r="Q1357" i="5"/>
  <c r="G1358" i="5"/>
  <c r="R1357" i="5"/>
  <c r="S1357" i="5"/>
  <c r="P1357" i="5"/>
  <c r="A3954" i="5"/>
  <c r="S3954" i="5"/>
  <c r="P3954" i="5"/>
  <c r="Q3954" i="5"/>
  <c r="G3955" i="5"/>
  <c r="R3954" i="5"/>
  <c r="A4499" i="5"/>
  <c r="Q4499" i="5"/>
  <c r="G4500" i="5"/>
  <c r="R4499" i="5"/>
  <c r="S4499" i="5"/>
  <c r="P4499" i="5"/>
  <c r="A2899" i="5"/>
  <c r="S2899" i="5"/>
  <c r="P2899" i="5"/>
  <c r="Q2899" i="5"/>
  <c r="G2900" i="5"/>
  <c r="R2899" i="5"/>
  <c r="A4847" i="5"/>
  <c r="S4847" i="5"/>
  <c r="Q4847" i="5"/>
  <c r="G4848" i="5"/>
  <c r="P4847" i="5"/>
  <c r="R4847" i="5"/>
  <c r="A1471" i="5"/>
  <c r="S1471" i="5"/>
  <c r="P1471" i="5"/>
  <c r="G1472" i="5"/>
  <c r="Q1471" i="5"/>
  <c r="R1471" i="5"/>
  <c r="A4102" i="5"/>
  <c r="S4102" i="5"/>
  <c r="Q4102" i="5"/>
  <c r="G4103" i="5"/>
  <c r="P4102" i="5"/>
  <c r="R4102" i="5"/>
  <c r="A3966" i="5"/>
  <c r="S3966" i="5"/>
  <c r="P3966" i="5"/>
  <c r="Q3966" i="5"/>
  <c r="G3967" i="5"/>
  <c r="R3966" i="5"/>
  <c r="A2675" i="5"/>
  <c r="S2675" i="5"/>
  <c r="Q2675" i="5"/>
  <c r="G2676" i="5"/>
  <c r="P2675" i="5"/>
  <c r="R2675" i="5"/>
  <c r="A78" i="5"/>
  <c r="Q78" i="5"/>
  <c r="G79" i="5"/>
  <c r="R78" i="5"/>
  <c r="S78" i="5"/>
  <c r="P78" i="5"/>
  <c r="A1985" i="5"/>
  <c r="Q1985" i="5"/>
  <c r="G1986" i="5"/>
  <c r="R1985" i="5"/>
  <c r="S1985" i="5"/>
  <c r="P1985" i="5"/>
  <c r="A2297" i="5"/>
  <c r="Q2297" i="5"/>
  <c r="G2298" i="5"/>
  <c r="R2297" i="5"/>
  <c r="P2297" i="5"/>
  <c r="S2297" i="5"/>
  <c r="A1277" i="5"/>
  <c r="Q1277" i="5"/>
  <c r="G1278" i="5"/>
  <c r="R1277" i="5"/>
  <c r="S1277" i="5"/>
  <c r="P1277" i="5"/>
  <c r="A2308" i="5"/>
  <c r="R2308" i="5"/>
  <c r="S2308" i="5"/>
  <c r="Q2308" i="5"/>
  <c r="G2309" i="5"/>
  <c r="P2308" i="5"/>
  <c r="A3357" i="5"/>
  <c r="Q3357" i="5"/>
  <c r="G3358" i="5"/>
  <c r="P3357" i="5"/>
  <c r="R3357" i="5"/>
  <c r="S3357" i="5"/>
  <c r="A4148" i="5"/>
  <c r="Q4148" i="5"/>
  <c r="G4149" i="5"/>
  <c r="S4148" i="5"/>
  <c r="P4148" i="5"/>
  <c r="R4148" i="5"/>
  <c r="A541" i="5"/>
  <c r="Q541" i="5"/>
  <c r="G542" i="5"/>
  <c r="R541" i="5"/>
  <c r="S541" i="5"/>
  <c r="P541" i="5"/>
  <c r="A3523" i="5"/>
  <c r="Q3523" i="5"/>
  <c r="G3524" i="5"/>
  <c r="P3523" i="5"/>
  <c r="R3523" i="5"/>
  <c r="S3523" i="5"/>
  <c r="A856" i="5"/>
  <c r="Q856" i="5"/>
  <c r="P856" i="5"/>
  <c r="R856" i="5"/>
  <c r="S856" i="5"/>
  <c r="A3167" i="5"/>
  <c r="Q3167" i="5"/>
  <c r="G3168" i="5"/>
  <c r="R3167" i="5"/>
  <c r="P3167" i="5"/>
  <c r="S3167" i="5"/>
  <c r="A4589" i="5"/>
  <c r="Q4589" i="5"/>
  <c r="G4590" i="5"/>
  <c r="S4589" i="5"/>
  <c r="P4589" i="5"/>
  <c r="R4589" i="5"/>
  <c r="A214" i="5"/>
  <c r="P214" i="5"/>
  <c r="Q214" i="5"/>
  <c r="G215" i="5"/>
  <c r="R214" i="5"/>
  <c r="S214" i="5"/>
  <c r="A3710" i="5"/>
  <c r="R3710" i="5"/>
  <c r="S3710" i="5"/>
  <c r="P3710" i="5"/>
  <c r="Q3710" i="5"/>
  <c r="G3711" i="5"/>
  <c r="A3022" i="5"/>
  <c r="P3022" i="5"/>
  <c r="Q3022" i="5"/>
  <c r="G3023" i="5"/>
  <c r="R3022" i="5"/>
  <c r="S3022" i="5"/>
  <c r="A674" i="5"/>
  <c r="R674" i="5"/>
  <c r="S674" i="5"/>
  <c r="P674" i="5"/>
  <c r="Q674" i="5"/>
  <c r="G675" i="5"/>
  <c r="A2352" i="5"/>
  <c r="P2352" i="5"/>
  <c r="Q2352" i="5"/>
  <c r="G2353" i="5"/>
  <c r="R2352" i="5"/>
  <c r="S2352" i="5"/>
  <c r="A4769" i="5"/>
  <c r="Q4769" i="5"/>
  <c r="G4770" i="5"/>
  <c r="S4769" i="5"/>
  <c r="R4769" i="5"/>
  <c r="P4769" i="5"/>
  <c r="A4691" i="5"/>
  <c r="S4691" i="5"/>
  <c r="Q4691" i="5"/>
  <c r="G4692" i="5"/>
  <c r="R4691" i="5"/>
  <c r="P4691" i="5"/>
  <c r="A3290" i="5"/>
  <c r="P3290" i="5"/>
  <c r="R3290" i="5"/>
  <c r="S3290" i="5"/>
  <c r="Q3290" i="5"/>
  <c r="G3291" i="5"/>
  <c r="A4825" i="5"/>
  <c r="Q4825" i="5"/>
  <c r="G4826" i="5"/>
  <c r="S4825" i="5"/>
  <c r="P4825" i="5"/>
  <c r="R4825" i="5"/>
  <c r="A1118" i="5"/>
  <c r="Q1118" i="5"/>
  <c r="G1119" i="5"/>
  <c r="R1118" i="5"/>
  <c r="P1118" i="5"/>
  <c r="S1118" i="5"/>
  <c r="A4170" i="5"/>
  <c r="Q4170" i="5"/>
  <c r="G4171" i="5"/>
  <c r="S4170" i="5"/>
  <c r="P4170" i="5"/>
  <c r="R4170" i="5"/>
  <c r="A619" i="5"/>
  <c r="Q619" i="5"/>
  <c r="G620" i="5"/>
  <c r="P619" i="5"/>
  <c r="R619" i="5"/>
  <c r="S619" i="5"/>
  <c r="A3279" i="5"/>
  <c r="Q3279" i="5"/>
  <c r="G3280" i="5"/>
  <c r="P3279" i="5"/>
  <c r="R3279" i="5"/>
  <c r="S3279" i="5"/>
  <c r="A1152" i="5"/>
  <c r="Q1152" i="5"/>
  <c r="G1153" i="5"/>
  <c r="R1152" i="5"/>
  <c r="S1152" i="5"/>
  <c r="P1152" i="5"/>
  <c r="A1802" i="5"/>
  <c r="Q1802" i="5"/>
  <c r="G1803" i="5"/>
  <c r="S1802" i="5"/>
  <c r="P1802" i="5"/>
  <c r="R1802" i="5"/>
  <c r="A2575" i="5"/>
  <c r="Q2575" i="5"/>
  <c r="G2576" i="5"/>
  <c r="P2575" i="5"/>
  <c r="R2575" i="5"/>
  <c r="S2575" i="5"/>
  <c r="A2833" i="5"/>
  <c r="Q2833" i="5"/>
  <c r="G2834" i="5"/>
  <c r="P2833" i="5"/>
  <c r="R2833" i="5"/>
  <c r="S2833" i="5"/>
  <c r="A2376" i="5"/>
  <c r="R2376" i="5"/>
  <c r="S2376" i="5"/>
  <c r="Q2376" i="5"/>
  <c r="G2377" i="5"/>
  <c r="P2376" i="5"/>
  <c r="A754" i="5"/>
  <c r="R754" i="5"/>
  <c r="S754" i="5"/>
  <c r="Q754" i="5"/>
  <c r="G755" i="5"/>
  <c r="P754" i="5"/>
  <c r="A4182" i="5"/>
  <c r="Q4182" i="5"/>
  <c r="G4183" i="5"/>
  <c r="S4182" i="5"/>
  <c r="R4182" i="5"/>
  <c r="P4182" i="5"/>
  <c r="A2342" i="5"/>
  <c r="R2342" i="5"/>
  <c r="S2342" i="5"/>
  <c r="Q2342" i="5"/>
  <c r="G2343" i="5"/>
  <c r="P2342" i="5"/>
  <c r="A2409" i="5"/>
  <c r="Q2409" i="5"/>
  <c r="G2410" i="5"/>
  <c r="P2409" i="5"/>
  <c r="R2409" i="5"/>
  <c r="S2409" i="5"/>
  <c r="A2453" i="5"/>
  <c r="Q2453" i="5"/>
  <c r="G2454" i="5"/>
  <c r="R2453" i="5"/>
  <c r="S2453" i="5"/>
  <c r="P2453" i="5"/>
  <c r="A2209" i="5"/>
  <c r="Q2209" i="5"/>
  <c r="G2210" i="5"/>
  <c r="R2209" i="5"/>
  <c r="P2209" i="5"/>
  <c r="S2209" i="5"/>
  <c r="A575" i="5"/>
  <c r="S575" i="5"/>
  <c r="Q575" i="5"/>
  <c r="G576" i="5"/>
  <c r="R575" i="5"/>
  <c r="P575" i="5"/>
  <c r="A1790" i="5"/>
  <c r="S1790" i="5"/>
  <c r="Q1790" i="5"/>
  <c r="G1791" i="5"/>
  <c r="R1790" i="5"/>
  <c r="P1790" i="5"/>
  <c r="A945" i="5"/>
  <c r="Q945" i="5"/>
  <c r="G946" i="5"/>
  <c r="R945" i="5"/>
  <c r="P945" i="5"/>
  <c r="S945" i="5"/>
  <c r="A3976" i="5"/>
  <c r="Q3976" i="5"/>
  <c r="G3977" i="5"/>
  <c r="R3976" i="5"/>
  <c r="S3976" i="5"/>
  <c r="P3976" i="5"/>
  <c r="A2809" i="5"/>
  <c r="S2809" i="5"/>
  <c r="P2809" i="5"/>
  <c r="G2810" i="5"/>
  <c r="Q2809" i="5"/>
  <c r="R2809" i="5"/>
  <c r="A1105" i="5"/>
  <c r="R1105" i="5"/>
  <c r="P1105" i="5"/>
  <c r="Q1105" i="5"/>
  <c r="G1106" i="5"/>
  <c r="S1105" i="5"/>
  <c r="A2888" i="5"/>
  <c r="P2888" i="5"/>
  <c r="Q2888" i="5"/>
  <c r="G2889" i="5"/>
  <c r="R2888" i="5"/>
  <c r="S2888" i="5"/>
  <c r="A1641" i="5"/>
  <c r="S1641" i="5"/>
  <c r="P1641" i="5"/>
  <c r="G1642" i="5"/>
  <c r="Q1641" i="5"/>
  <c r="R1641" i="5"/>
  <c r="A4759" i="5"/>
  <c r="S4759" i="5"/>
  <c r="Q4759" i="5"/>
  <c r="G4760" i="5"/>
  <c r="P4759" i="5"/>
  <c r="R4759" i="5"/>
  <c r="A2697" i="5"/>
  <c r="Q2697" i="5"/>
  <c r="G2698" i="5"/>
  <c r="S2697" i="5"/>
  <c r="R2697" i="5"/>
  <c r="P2697" i="5"/>
  <c r="A766" i="5"/>
  <c r="S766" i="5"/>
  <c r="Q766" i="5"/>
  <c r="G767" i="5"/>
  <c r="P766" i="5"/>
  <c r="R766" i="5"/>
  <c r="A4387" i="5"/>
  <c r="S4387" i="5"/>
  <c r="P4387" i="5"/>
  <c r="Q4387" i="5"/>
  <c r="R4387" i="5"/>
  <c r="A4397" i="5"/>
  <c r="Q4397" i="5"/>
  <c r="G4398" i="5"/>
  <c r="R4397" i="5"/>
  <c r="S4397" i="5"/>
  <c r="P4397" i="5"/>
  <c r="A2097" i="5"/>
  <c r="Q2097" i="5"/>
  <c r="G2098" i="5"/>
  <c r="R2097" i="5"/>
  <c r="S2097" i="5"/>
  <c r="P2097" i="5"/>
  <c r="A1427" i="5"/>
  <c r="Q1427" i="5"/>
  <c r="G1428" i="5"/>
  <c r="R1427" i="5"/>
  <c r="P1427" i="5"/>
  <c r="S1427" i="5"/>
  <c r="A2621" i="5"/>
  <c r="Q2621" i="5"/>
  <c r="R2621" i="5"/>
  <c r="S2621" i="5"/>
  <c r="P2621" i="5"/>
  <c r="A4509" i="5"/>
  <c r="S4509" i="5"/>
  <c r="P4509" i="5"/>
  <c r="Q4509" i="5"/>
  <c r="G4510" i="5"/>
  <c r="R4509" i="5"/>
  <c r="A3900" i="5"/>
  <c r="Q3900" i="5"/>
  <c r="G3901" i="5"/>
  <c r="R3900" i="5"/>
  <c r="S3900" i="5"/>
  <c r="P3900" i="5"/>
  <c r="A2721" i="5"/>
  <c r="S2721" i="5"/>
  <c r="Q2721" i="5"/>
  <c r="G2722" i="5"/>
  <c r="R2721" i="5"/>
  <c r="P2721" i="5"/>
  <c r="A485" i="5"/>
  <c r="S485" i="5"/>
  <c r="P485" i="5"/>
  <c r="Q485" i="5"/>
  <c r="G486" i="5"/>
  <c r="R485" i="5"/>
  <c r="A1231" i="5"/>
  <c r="Q1231" i="5"/>
  <c r="G1232" i="5"/>
  <c r="R1231" i="5"/>
  <c r="S1231" i="5"/>
  <c r="P1231" i="5"/>
  <c r="A4835" i="5"/>
  <c r="S4835" i="5"/>
  <c r="Q4835" i="5"/>
  <c r="G4836" i="5"/>
  <c r="P4835" i="5"/>
  <c r="R4835" i="5"/>
  <c r="A4969" i="5"/>
  <c r="S4969" i="5"/>
  <c r="P4969" i="5"/>
  <c r="G4970" i="5"/>
  <c r="R4969" i="5"/>
  <c r="Q4969" i="5"/>
  <c r="A4124" i="5"/>
  <c r="S4124" i="5"/>
  <c r="Q4124" i="5"/>
  <c r="G4125" i="5"/>
  <c r="P4124" i="5"/>
  <c r="R4124" i="5"/>
  <c r="A1437" i="5"/>
  <c r="S1437" i="5"/>
  <c r="P1437" i="5"/>
  <c r="Q1437" i="5"/>
  <c r="R1437" i="5"/>
  <c r="G1438" i="5"/>
  <c r="A1070" i="5"/>
  <c r="S1070" i="5"/>
  <c r="Q1070" i="5"/>
  <c r="G1071" i="5"/>
  <c r="R1070" i="5"/>
  <c r="P1070" i="5"/>
  <c r="A1162" i="5"/>
  <c r="S1162" i="5"/>
  <c r="P1162" i="5"/>
  <c r="G1163" i="5"/>
  <c r="Q1162" i="5"/>
  <c r="R1162" i="5"/>
  <c r="A100" i="5"/>
  <c r="S100" i="5"/>
  <c r="Q100" i="5"/>
  <c r="G101" i="5"/>
  <c r="P100" i="5"/>
  <c r="R100" i="5"/>
  <c r="A2955" i="5"/>
  <c r="Q2955" i="5"/>
  <c r="G2956" i="5"/>
  <c r="R2955" i="5"/>
  <c r="S2955" i="5"/>
  <c r="P2955" i="5"/>
  <c r="A1573" i="5"/>
  <c r="S1573" i="5"/>
  <c r="Q1573" i="5"/>
  <c r="R1573" i="5"/>
  <c r="P1573" i="5"/>
  <c r="G1574" i="5"/>
  <c r="A4857" i="5"/>
  <c r="Q4857" i="5"/>
  <c r="G4858" i="5"/>
  <c r="S4857" i="5"/>
  <c r="R4857" i="5"/>
  <c r="P4857" i="5"/>
  <c r="A2485" i="5"/>
  <c r="Q2485" i="5"/>
  <c r="G2486" i="5"/>
  <c r="P2485" i="5"/>
  <c r="R2485" i="5"/>
  <c r="S2485" i="5"/>
  <c r="A4114" i="5"/>
  <c r="Q4114" i="5"/>
  <c r="G4115" i="5"/>
  <c r="S4114" i="5"/>
  <c r="P4114" i="5"/>
  <c r="R4114" i="5"/>
  <c r="A2854" i="5"/>
  <c r="P2854" i="5"/>
  <c r="S2854" i="5"/>
  <c r="Q2854" i="5"/>
  <c r="G2855" i="5"/>
  <c r="R2854" i="5"/>
  <c r="A146" i="5"/>
  <c r="R146" i="5"/>
  <c r="S146" i="5"/>
  <c r="P146" i="5"/>
  <c r="Q146" i="5"/>
  <c r="G147" i="5"/>
  <c r="A3844" i="5"/>
  <c r="R3844" i="5"/>
  <c r="S3844" i="5"/>
  <c r="P3844" i="5"/>
  <c r="Q3844" i="5"/>
  <c r="G3845" i="5"/>
  <c r="A3778" i="5"/>
  <c r="P3778" i="5"/>
  <c r="Q3778" i="5"/>
  <c r="G3779" i="5"/>
  <c r="R3778" i="5"/>
  <c r="S3778" i="5"/>
  <c r="A1962" i="5"/>
  <c r="R1962" i="5"/>
  <c r="S1962" i="5"/>
  <c r="P1962" i="5"/>
  <c r="Q1962" i="5"/>
  <c r="G1963" i="5"/>
  <c r="A2910" i="5"/>
  <c r="P2910" i="5"/>
  <c r="Q2910" i="5"/>
  <c r="G2911" i="5"/>
  <c r="R2910" i="5"/>
  <c r="S2910" i="5"/>
  <c r="A147" i="5" l="1"/>
  <c r="Q147" i="5"/>
  <c r="R147" i="5"/>
  <c r="S147" i="5"/>
  <c r="P147" i="5"/>
  <c r="A1071" i="5"/>
  <c r="R1071" i="5"/>
  <c r="P1071" i="5"/>
  <c r="Q1071" i="5"/>
  <c r="S1071" i="5"/>
  <c r="A1438" i="5"/>
  <c r="R1438" i="5"/>
  <c r="S1438" i="5"/>
  <c r="Q1438" i="5"/>
  <c r="G1439" i="5"/>
  <c r="P1438" i="5"/>
  <c r="A767" i="5"/>
  <c r="R767" i="5"/>
  <c r="P767" i="5"/>
  <c r="S767" i="5"/>
  <c r="G768" i="5"/>
  <c r="Q767" i="5"/>
  <c r="A4760" i="5"/>
  <c r="R4760" i="5"/>
  <c r="P4760" i="5"/>
  <c r="S4760" i="5"/>
  <c r="Q4760" i="5"/>
  <c r="A2889" i="5"/>
  <c r="S2889" i="5"/>
  <c r="P2889" i="5"/>
  <c r="G2890" i="5"/>
  <c r="Q2889" i="5"/>
  <c r="R2889" i="5"/>
  <c r="A2810" i="5"/>
  <c r="R2810" i="5"/>
  <c r="P2810" i="5"/>
  <c r="G2811" i="5"/>
  <c r="Q2810" i="5"/>
  <c r="S2810" i="5"/>
  <c r="A576" i="5"/>
  <c r="R576" i="5"/>
  <c r="P576" i="5"/>
  <c r="Q576" i="5"/>
  <c r="S576" i="5"/>
  <c r="A3291" i="5"/>
  <c r="S3291" i="5"/>
  <c r="Q3291" i="5"/>
  <c r="R3291" i="5"/>
  <c r="P3291" i="5"/>
  <c r="G3292" i="5"/>
  <c r="A4692" i="5"/>
  <c r="R4692" i="5"/>
  <c r="P4692" i="5"/>
  <c r="Q4692" i="5"/>
  <c r="S4692" i="5"/>
  <c r="A2353" i="5"/>
  <c r="S2353" i="5"/>
  <c r="P2353" i="5"/>
  <c r="Q2353" i="5"/>
  <c r="R2353" i="5"/>
  <c r="G2354" i="5"/>
  <c r="A675" i="5"/>
  <c r="Q675" i="5"/>
  <c r="G676" i="5"/>
  <c r="R675" i="5"/>
  <c r="S675" i="5"/>
  <c r="P675" i="5"/>
  <c r="A3023" i="5"/>
  <c r="S3023" i="5"/>
  <c r="P3023" i="5"/>
  <c r="Q3023" i="5"/>
  <c r="G3024" i="5"/>
  <c r="R3023" i="5"/>
  <c r="A3711" i="5"/>
  <c r="Q3711" i="5"/>
  <c r="G3712" i="5"/>
  <c r="R3711" i="5"/>
  <c r="S3711" i="5"/>
  <c r="P3711" i="5"/>
  <c r="A215" i="5"/>
  <c r="S215" i="5"/>
  <c r="P215" i="5"/>
  <c r="Q215" i="5"/>
  <c r="G216" i="5"/>
  <c r="R215" i="5"/>
  <c r="A3524" i="5"/>
  <c r="P3524" i="5"/>
  <c r="Q3524" i="5"/>
  <c r="R3524" i="5"/>
  <c r="S3524" i="5"/>
  <c r="A4149" i="5"/>
  <c r="P4149" i="5"/>
  <c r="R4149" i="5"/>
  <c r="S4149" i="5"/>
  <c r="Q4149" i="5"/>
  <c r="A2298" i="5"/>
  <c r="P2298" i="5"/>
  <c r="Q2298" i="5"/>
  <c r="S2298" i="5"/>
  <c r="R2298" i="5"/>
  <c r="A79" i="5"/>
  <c r="P79" i="5"/>
  <c r="Q79" i="5"/>
  <c r="R79" i="5"/>
  <c r="S79" i="5"/>
  <c r="A2364" i="5"/>
  <c r="P2364" i="5"/>
  <c r="Q2364" i="5"/>
  <c r="G2365" i="5"/>
  <c r="S2364" i="5"/>
  <c r="R2364" i="5"/>
  <c r="A351" i="5"/>
  <c r="R351" i="5"/>
  <c r="Q351" i="5"/>
  <c r="P351" i="5"/>
  <c r="S351" i="5"/>
  <c r="A2922" i="5"/>
  <c r="P2922" i="5"/>
  <c r="Q2922" i="5"/>
  <c r="G2923" i="5"/>
  <c r="R2922" i="5"/>
  <c r="S2922" i="5"/>
  <c r="A2610" i="5"/>
  <c r="P2610" i="5"/>
  <c r="Q2610" i="5"/>
  <c r="S2610" i="5"/>
  <c r="R2610" i="5"/>
  <c r="A2119" i="5"/>
  <c r="S2119" i="5"/>
  <c r="P2119" i="5"/>
  <c r="Q2119" i="5"/>
  <c r="G2120" i="5"/>
  <c r="R2119" i="5"/>
  <c r="A2319" i="5"/>
  <c r="S2319" i="5"/>
  <c r="P2319" i="5"/>
  <c r="Q2319" i="5"/>
  <c r="R2319" i="5"/>
  <c r="G2320" i="5"/>
  <c r="A340" i="5"/>
  <c r="Q340" i="5"/>
  <c r="P340" i="5"/>
  <c r="S340" i="5"/>
  <c r="R340" i="5"/>
  <c r="A2800" i="5"/>
  <c r="P2800" i="5"/>
  <c r="Q2800" i="5"/>
  <c r="R2800" i="5"/>
  <c r="S2800" i="5"/>
  <c r="A3945" i="5"/>
  <c r="P3945" i="5"/>
  <c r="Q3945" i="5"/>
  <c r="R3945" i="5"/>
  <c r="S3945" i="5"/>
  <c r="A4726" i="5"/>
  <c r="R4726" i="5"/>
  <c r="P4726" i="5"/>
  <c r="Q4726" i="5"/>
  <c r="S4726" i="5"/>
  <c r="A653" i="5"/>
  <c r="S653" i="5"/>
  <c r="P653" i="5"/>
  <c r="Q653" i="5"/>
  <c r="G654" i="5"/>
  <c r="R653" i="5"/>
  <c r="A2109" i="5"/>
  <c r="Q2109" i="5"/>
  <c r="R2109" i="5"/>
  <c r="S2109" i="5"/>
  <c r="P2109" i="5"/>
  <c r="A3735" i="5"/>
  <c r="S3735" i="5"/>
  <c r="P3735" i="5"/>
  <c r="Q3735" i="5"/>
  <c r="R3735" i="5"/>
  <c r="A3013" i="5"/>
  <c r="Q3013" i="5"/>
  <c r="R3013" i="5"/>
  <c r="S3013" i="5"/>
  <c r="P3013" i="5"/>
  <c r="A3867" i="5"/>
  <c r="S3867" i="5"/>
  <c r="P3867" i="5"/>
  <c r="Q3867" i="5"/>
  <c r="R3867" i="5"/>
  <c r="A3833" i="5"/>
  <c r="Q3833" i="5"/>
  <c r="G3834" i="5"/>
  <c r="R3833" i="5"/>
  <c r="S3833" i="5"/>
  <c r="P3833" i="5"/>
  <c r="A1289" i="5"/>
  <c r="S1289" i="5"/>
  <c r="P1289" i="5"/>
  <c r="Q1289" i="5"/>
  <c r="G1290" i="5"/>
  <c r="R1289" i="5"/>
  <c r="A1825" i="5"/>
  <c r="R1825" i="5"/>
  <c r="P1825" i="5"/>
  <c r="Q1825" i="5"/>
  <c r="S1825" i="5"/>
  <c r="A890" i="5"/>
  <c r="P890" i="5"/>
  <c r="Q890" i="5"/>
  <c r="R890" i="5"/>
  <c r="S890" i="5"/>
  <c r="A2174" i="5"/>
  <c r="P2174" i="5"/>
  <c r="Q2174" i="5"/>
  <c r="G2175" i="5"/>
  <c r="S2174" i="5"/>
  <c r="R2174" i="5"/>
  <c r="A1404" i="5"/>
  <c r="P1404" i="5"/>
  <c r="Q1404" i="5"/>
  <c r="R1404" i="5"/>
  <c r="S1404" i="5"/>
  <c r="A3623" i="5"/>
  <c r="S3623" i="5"/>
  <c r="P3623" i="5"/>
  <c r="G3624" i="5"/>
  <c r="Q3623" i="5"/>
  <c r="R3623" i="5"/>
  <c r="A3589" i="5"/>
  <c r="S3589" i="5"/>
  <c r="P3589" i="5"/>
  <c r="G3590" i="5"/>
  <c r="Q3589" i="5"/>
  <c r="R3589" i="5"/>
  <c r="A4035" i="5"/>
  <c r="R4035" i="5"/>
  <c r="P4035" i="5"/>
  <c r="Q4035" i="5"/>
  <c r="S4035" i="5"/>
  <c r="A4748" i="5"/>
  <c r="R4748" i="5"/>
  <c r="P4748" i="5"/>
  <c r="G4749" i="5"/>
  <c r="Q4748" i="5"/>
  <c r="S4748" i="5"/>
  <c r="A328" i="5"/>
  <c r="Q328" i="5"/>
  <c r="G329" i="5"/>
  <c r="P328" i="5"/>
  <c r="S328" i="5"/>
  <c r="R328" i="5"/>
  <c r="A1813" i="5"/>
  <c r="R1813" i="5"/>
  <c r="P1813" i="5"/>
  <c r="G1814" i="5"/>
  <c r="Q1813" i="5"/>
  <c r="S1813" i="5"/>
  <c r="A1506" i="5"/>
  <c r="R1506" i="5"/>
  <c r="S1506" i="5"/>
  <c r="Q1506" i="5"/>
  <c r="G1507" i="5"/>
  <c r="P1506" i="5"/>
  <c r="A779" i="5"/>
  <c r="R779" i="5"/>
  <c r="P779" i="5"/>
  <c r="Q779" i="5"/>
  <c r="S779" i="5"/>
  <c r="A520" i="5"/>
  <c r="R520" i="5"/>
  <c r="S520" i="5"/>
  <c r="P520" i="5"/>
  <c r="Q520" i="5"/>
  <c r="G521" i="5"/>
  <c r="A1370" i="5"/>
  <c r="P1370" i="5"/>
  <c r="Q1370" i="5"/>
  <c r="R1370" i="5"/>
  <c r="S1370" i="5"/>
  <c r="A4442" i="5"/>
  <c r="R4442" i="5"/>
  <c r="S4442" i="5"/>
  <c r="P4442" i="5"/>
  <c r="Q4442" i="5"/>
  <c r="G4443" i="5"/>
  <c r="A2130" i="5"/>
  <c r="P2130" i="5"/>
  <c r="Q2130" i="5"/>
  <c r="G2131" i="5"/>
  <c r="R2130" i="5"/>
  <c r="S2130" i="5"/>
  <c r="A935" i="5"/>
  <c r="Q935" i="5"/>
  <c r="R935" i="5"/>
  <c r="P935" i="5"/>
  <c r="S935" i="5"/>
  <c r="A4045" i="5"/>
  <c r="P4045" i="5"/>
  <c r="R4045" i="5"/>
  <c r="Q4045" i="5"/>
  <c r="S4045" i="5"/>
  <c r="G4046" i="5"/>
  <c r="A5026" i="5"/>
  <c r="P5026" i="5"/>
  <c r="G5027" i="5"/>
  <c r="R5026" i="5"/>
  <c r="S5026" i="5"/>
  <c r="Q5026" i="5"/>
  <c r="A743" i="5"/>
  <c r="Q743" i="5"/>
  <c r="G744" i="5"/>
  <c r="R743" i="5"/>
  <c r="P743" i="5"/>
  <c r="S743" i="5"/>
  <c r="A1300" i="5"/>
  <c r="P1300" i="5"/>
  <c r="Q1300" i="5"/>
  <c r="G1301" i="5"/>
  <c r="R1300" i="5"/>
  <c r="S1300" i="5"/>
  <c r="A1757" i="5"/>
  <c r="R1757" i="5"/>
  <c r="S1757" i="5"/>
  <c r="P1757" i="5"/>
  <c r="Q1757" i="5"/>
  <c r="A2142" i="5"/>
  <c r="P2142" i="5"/>
  <c r="Q2142" i="5"/>
  <c r="R2142" i="5"/>
  <c r="S2142" i="5"/>
  <c r="A430" i="5"/>
  <c r="R430" i="5"/>
  <c r="S430" i="5"/>
  <c r="G431" i="5"/>
  <c r="P430" i="5"/>
  <c r="Q430" i="5"/>
  <c r="A4534" i="5"/>
  <c r="P4534" i="5"/>
  <c r="Q4534" i="5"/>
  <c r="R4534" i="5"/>
  <c r="S4534" i="5"/>
  <c r="A385" i="5"/>
  <c r="P385" i="5"/>
  <c r="Q385" i="5"/>
  <c r="G386" i="5"/>
  <c r="R385" i="5"/>
  <c r="S385" i="5"/>
  <c r="P2052" i="5"/>
  <c r="Q2052" i="5"/>
  <c r="G2053" i="5"/>
  <c r="R2052" i="5"/>
  <c r="S2052" i="5"/>
  <c r="A159" i="5"/>
  <c r="P159" i="5"/>
  <c r="R159" i="5"/>
  <c r="Q159" i="5"/>
  <c r="S159" i="5"/>
  <c r="A4904" i="5"/>
  <c r="P4904" i="5"/>
  <c r="R4904" i="5"/>
  <c r="S4904" i="5"/>
  <c r="Q4904" i="5"/>
  <c r="A4001" i="5"/>
  <c r="P4001" i="5"/>
  <c r="R4001" i="5"/>
  <c r="Q4001" i="5"/>
  <c r="S4001" i="5"/>
  <c r="G4002" i="5"/>
  <c r="A1769" i="5"/>
  <c r="P1769" i="5"/>
  <c r="Q1769" i="5"/>
  <c r="R1769" i="5"/>
  <c r="S1769" i="5"/>
  <c r="A2710" i="5"/>
  <c r="R2710" i="5"/>
  <c r="P2710" i="5"/>
  <c r="Q2710" i="5"/>
  <c r="S2710" i="5"/>
  <c r="G2711" i="5"/>
  <c r="A3203" i="5"/>
  <c r="Q3203" i="5"/>
  <c r="R3203" i="5"/>
  <c r="P3203" i="5"/>
  <c r="S3203" i="5"/>
  <c r="A1861" i="5"/>
  <c r="P1861" i="5"/>
  <c r="R1861" i="5"/>
  <c r="Q1861" i="5"/>
  <c r="S1861" i="5"/>
  <c r="A665" i="5"/>
  <c r="S665" i="5"/>
  <c r="P665" i="5"/>
  <c r="Q665" i="5"/>
  <c r="R665" i="5"/>
  <c r="A2153" i="5"/>
  <c r="Q2153" i="5"/>
  <c r="R2153" i="5"/>
  <c r="S2153" i="5"/>
  <c r="P2153" i="5"/>
  <c r="A3067" i="5"/>
  <c r="S3067" i="5"/>
  <c r="P3067" i="5"/>
  <c r="Q3067" i="5"/>
  <c r="G3068" i="5"/>
  <c r="R3067" i="5"/>
  <c r="A135" i="5"/>
  <c r="Q135" i="5"/>
  <c r="G136" i="5"/>
  <c r="R135" i="5"/>
  <c r="S135" i="5"/>
  <c r="P135" i="5"/>
  <c r="A54" i="5"/>
  <c r="Q54" i="5"/>
  <c r="P54" i="5"/>
  <c r="R54" i="5"/>
  <c r="S54" i="5"/>
  <c r="A721" i="5"/>
  <c r="S721" i="5"/>
  <c r="P721" i="5"/>
  <c r="R721" i="5"/>
  <c r="Q721" i="5"/>
  <c r="G722" i="5"/>
  <c r="A4624" i="5"/>
  <c r="R4624" i="5"/>
  <c r="P4624" i="5"/>
  <c r="Q4624" i="5"/>
  <c r="S4624" i="5"/>
  <c r="A4023" i="5"/>
  <c r="R4023" i="5"/>
  <c r="P4023" i="5"/>
  <c r="S4023" i="5"/>
  <c r="G4024" i="5"/>
  <c r="Q4023" i="5"/>
  <c r="A4948" i="5"/>
  <c r="R4948" i="5"/>
  <c r="P4948" i="5"/>
  <c r="Q4948" i="5"/>
  <c r="S4948" i="5"/>
  <c r="G4949" i="5"/>
  <c r="A4251" i="5"/>
  <c r="P4251" i="5"/>
  <c r="R4251" i="5"/>
  <c r="Q4251" i="5"/>
  <c r="S4251" i="5"/>
  <c r="A3612" i="5"/>
  <c r="P3612" i="5"/>
  <c r="S3612" i="5"/>
  <c r="Q3612" i="5"/>
  <c r="R3612" i="5"/>
  <c r="A101" i="5"/>
  <c r="R101" i="5"/>
  <c r="P101" i="5"/>
  <c r="Q101" i="5"/>
  <c r="S101" i="5"/>
  <c r="A4125" i="5"/>
  <c r="R4125" i="5"/>
  <c r="P4125" i="5"/>
  <c r="G4126" i="5"/>
  <c r="Q4125" i="5"/>
  <c r="S4125" i="5"/>
  <c r="A2486" i="5"/>
  <c r="P2486" i="5"/>
  <c r="R2486" i="5"/>
  <c r="S2486" i="5"/>
  <c r="Q2486" i="5"/>
  <c r="G2487" i="5"/>
  <c r="A1106" i="5"/>
  <c r="Q1106" i="5"/>
  <c r="G1107" i="5"/>
  <c r="S1106" i="5"/>
  <c r="P1106" i="5"/>
  <c r="R1106" i="5"/>
  <c r="A946" i="5"/>
  <c r="P946" i="5"/>
  <c r="Q946" i="5"/>
  <c r="G947" i="5"/>
  <c r="S946" i="5"/>
  <c r="R946" i="5"/>
  <c r="A2454" i="5"/>
  <c r="P2454" i="5"/>
  <c r="S2454" i="5"/>
  <c r="Q2454" i="5"/>
  <c r="R2454" i="5"/>
  <c r="A2377" i="5"/>
  <c r="Q2377" i="5"/>
  <c r="R2377" i="5"/>
  <c r="P2377" i="5"/>
  <c r="S2377" i="5"/>
  <c r="A2834" i="5"/>
  <c r="P2834" i="5"/>
  <c r="Q2834" i="5"/>
  <c r="R2834" i="5"/>
  <c r="S2834" i="5"/>
  <c r="A1803" i="5"/>
  <c r="P1803" i="5"/>
  <c r="R1803" i="5"/>
  <c r="S1803" i="5"/>
  <c r="Q1803" i="5"/>
  <c r="A3280" i="5"/>
  <c r="P3280" i="5"/>
  <c r="Q3280" i="5"/>
  <c r="R3280" i="5"/>
  <c r="S3280" i="5"/>
  <c r="A4171" i="5"/>
  <c r="P4171" i="5"/>
  <c r="R4171" i="5"/>
  <c r="Q4171" i="5"/>
  <c r="S4171" i="5"/>
  <c r="G4172" i="5"/>
  <c r="A4826" i="5"/>
  <c r="P4826" i="5"/>
  <c r="R4826" i="5"/>
  <c r="Q4826" i="5"/>
  <c r="S4826" i="5"/>
  <c r="A3168" i="5"/>
  <c r="P3168" i="5"/>
  <c r="Q3168" i="5"/>
  <c r="S3168" i="5"/>
  <c r="R3168" i="5"/>
  <c r="A2676" i="5"/>
  <c r="R2676" i="5"/>
  <c r="P2676" i="5"/>
  <c r="G2677" i="5"/>
  <c r="Q2676" i="5"/>
  <c r="S2676" i="5"/>
  <c r="A4103" i="5"/>
  <c r="R4103" i="5"/>
  <c r="P4103" i="5"/>
  <c r="Q4103" i="5"/>
  <c r="S4103" i="5"/>
  <c r="A4848" i="5"/>
  <c r="R4848" i="5"/>
  <c r="P4848" i="5"/>
  <c r="S4848" i="5"/>
  <c r="Q4848" i="5"/>
  <c r="A4646" i="5"/>
  <c r="R4646" i="5"/>
  <c r="P4646" i="5"/>
  <c r="Q4646" i="5"/>
  <c r="G4647" i="5"/>
  <c r="S4646" i="5"/>
  <c r="A1483" i="5"/>
  <c r="S1483" i="5"/>
  <c r="P1483" i="5"/>
  <c r="G1484" i="5"/>
  <c r="Q1483" i="5"/>
  <c r="R1483" i="5"/>
  <c r="A496" i="5"/>
  <c r="P496" i="5"/>
  <c r="R496" i="5"/>
  <c r="S496" i="5"/>
  <c r="Q496" i="5"/>
  <c r="G497" i="5"/>
  <c r="A1095" i="5"/>
  <c r="P1095" i="5"/>
  <c r="R1095" i="5"/>
  <c r="S1095" i="5"/>
  <c r="G1096" i="5"/>
  <c r="Q1095" i="5"/>
  <c r="A1174" i="5"/>
  <c r="P1174" i="5"/>
  <c r="S1174" i="5"/>
  <c r="Q1174" i="5"/>
  <c r="G1175" i="5"/>
  <c r="R1174" i="5"/>
  <c r="A1564" i="5"/>
  <c r="P1564" i="5"/>
  <c r="S1564" i="5"/>
  <c r="Q1564" i="5"/>
  <c r="R1564" i="5"/>
  <c r="A4375" i="5"/>
  <c r="P4375" i="5"/>
  <c r="Q4375" i="5"/>
  <c r="G4376" i="5"/>
  <c r="R4375" i="5"/>
  <c r="S4375" i="5"/>
  <c r="A2979" i="5"/>
  <c r="S2979" i="5"/>
  <c r="P2979" i="5"/>
  <c r="Q2979" i="5"/>
  <c r="G2980" i="5"/>
  <c r="R2979" i="5"/>
  <c r="A2945" i="5"/>
  <c r="Q2945" i="5"/>
  <c r="R2945" i="5"/>
  <c r="S2945" i="5"/>
  <c r="P2945" i="5"/>
  <c r="A3701" i="5"/>
  <c r="S3701" i="5"/>
  <c r="P3701" i="5"/>
  <c r="Q3701" i="5"/>
  <c r="R3701" i="5"/>
  <c r="A3667" i="5"/>
  <c r="Q3667" i="5"/>
  <c r="G3668" i="5"/>
  <c r="R3667" i="5"/>
  <c r="S3667" i="5"/>
  <c r="P3667" i="5"/>
  <c r="A2644" i="5"/>
  <c r="P2644" i="5"/>
  <c r="R2644" i="5"/>
  <c r="S2644" i="5"/>
  <c r="Q2644" i="5"/>
  <c r="A3480" i="5"/>
  <c r="P3480" i="5"/>
  <c r="Q3480" i="5"/>
  <c r="R3480" i="5"/>
  <c r="S3480" i="5"/>
  <c r="A3933" i="5"/>
  <c r="P3933" i="5"/>
  <c r="Q3933" i="5"/>
  <c r="G3934" i="5"/>
  <c r="R3933" i="5"/>
  <c r="S3933" i="5"/>
  <c r="A1632" i="5"/>
  <c r="P1632" i="5"/>
  <c r="Q1632" i="5"/>
  <c r="R1632" i="5"/>
  <c r="S1632" i="5"/>
  <c r="A2822" i="5"/>
  <c r="P2822" i="5"/>
  <c r="S2822" i="5"/>
  <c r="Q2822" i="5"/>
  <c r="G2823" i="5"/>
  <c r="R2822" i="5"/>
  <c r="A1462" i="5"/>
  <c r="P1462" i="5"/>
  <c r="Q1462" i="5"/>
  <c r="R1462" i="5"/>
  <c r="S1462" i="5"/>
  <c r="A5004" i="5"/>
  <c r="P5004" i="5"/>
  <c r="R5004" i="5"/>
  <c r="Q5004" i="5"/>
  <c r="S5004" i="5"/>
  <c r="A364" i="5"/>
  <c r="P364" i="5"/>
  <c r="Q364" i="5"/>
  <c r="R364" i="5"/>
  <c r="S364" i="5"/>
  <c r="A1085" i="5"/>
  <c r="R1085" i="5"/>
  <c r="P1085" i="5"/>
  <c r="Q1085" i="5"/>
  <c r="S1085" i="5"/>
  <c r="A4612" i="5"/>
  <c r="R4612" i="5"/>
  <c r="P4612" i="5"/>
  <c r="Q4612" i="5"/>
  <c r="G4613" i="5"/>
  <c r="S4612" i="5"/>
  <c r="A3268" i="5"/>
  <c r="P3268" i="5"/>
  <c r="S3268" i="5"/>
  <c r="R3268" i="5"/>
  <c r="G3269" i="5"/>
  <c r="Q3268" i="5"/>
  <c r="A980" i="5"/>
  <c r="P980" i="5"/>
  <c r="Q980" i="5"/>
  <c r="G981" i="5"/>
  <c r="R980" i="5"/>
  <c r="S980" i="5"/>
  <c r="A3657" i="5"/>
  <c r="S3657" i="5"/>
  <c r="P3657" i="5"/>
  <c r="Q3657" i="5"/>
  <c r="R3657" i="5"/>
  <c r="A4668" i="5"/>
  <c r="P4668" i="5"/>
  <c r="R4668" i="5"/>
  <c r="S4668" i="5"/>
  <c r="G4669" i="5"/>
  <c r="Q4668" i="5"/>
  <c r="A2934" i="5"/>
  <c r="P2934" i="5"/>
  <c r="Q2934" i="5"/>
  <c r="R2934" i="5"/>
  <c r="S2934" i="5"/>
  <c r="A958" i="5"/>
  <c r="P958" i="5"/>
  <c r="Q958" i="5"/>
  <c r="S958" i="5"/>
  <c r="R958" i="5"/>
  <c r="A3080" i="5"/>
  <c r="P3080" i="5"/>
  <c r="Q3080" i="5"/>
  <c r="R3080" i="5"/>
  <c r="S3080" i="5"/>
  <c r="A4544" i="5"/>
  <c r="R4544" i="5"/>
  <c r="S4544" i="5"/>
  <c r="P4544" i="5"/>
  <c r="Q4544" i="5"/>
  <c r="G4545" i="5"/>
  <c r="A3002" i="5"/>
  <c r="P3002" i="5"/>
  <c r="Q3002" i="5"/>
  <c r="R3002" i="5"/>
  <c r="S3002" i="5"/>
  <c r="A507" i="5"/>
  <c r="Q507" i="5"/>
  <c r="G508" i="5"/>
  <c r="S507" i="5"/>
  <c r="P507" i="5"/>
  <c r="R507" i="5"/>
  <c r="A554" i="5"/>
  <c r="P554" i="5"/>
  <c r="Q554" i="5"/>
  <c r="R554" i="5"/>
  <c r="S554" i="5"/>
  <c r="A2018" i="5"/>
  <c r="P2018" i="5"/>
  <c r="Q2018" i="5"/>
  <c r="G2019" i="5"/>
  <c r="R2018" i="5"/>
  <c r="S2018" i="5"/>
  <c r="A1312" i="5"/>
  <c r="P1312" i="5"/>
  <c r="Q1312" i="5"/>
  <c r="R1312" i="5"/>
  <c r="S1312" i="5"/>
  <c r="A1060" i="5"/>
  <c r="Q1060" i="5"/>
  <c r="S1060" i="5"/>
  <c r="P1060" i="5"/>
  <c r="R1060" i="5"/>
  <c r="A801" i="5"/>
  <c r="P801" i="5"/>
  <c r="R801" i="5"/>
  <c r="Q801" i="5"/>
  <c r="S801" i="5"/>
  <c r="A4926" i="5"/>
  <c r="P4926" i="5"/>
  <c r="R4926" i="5"/>
  <c r="S4926" i="5"/>
  <c r="Q4926" i="5"/>
  <c r="G4927" i="5"/>
  <c r="A1381" i="5"/>
  <c r="Q1381" i="5"/>
  <c r="R1381" i="5"/>
  <c r="P1381" i="5"/>
  <c r="S1381" i="5"/>
  <c r="A4013" i="5"/>
  <c r="P4013" i="5"/>
  <c r="R4013" i="5"/>
  <c r="Q4013" i="5"/>
  <c r="S4013" i="5"/>
  <c r="A845" i="5"/>
  <c r="P845" i="5"/>
  <c r="R845" i="5"/>
  <c r="S845" i="5"/>
  <c r="Q845" i="5"/>
  <c r="A1849" i="5"/>
  <c r="P1849" i="5"/>
  <c r="R1849" i="5"/>
  <c r="S1849" i="5"/>
  <c r="G1850" i="5"/>
  <c r="Q1849" i="5"/>
  <c r="A3468" i="5"/>
  <c r="P3468" i="5"/>
  <c r="R3468" i="5"/>
  <c r="S3468" i="5"/>
  <c r="Q3468" i="5"/>
  <c r="G3469" i="5"/>
  <c r="A2542" i="5"/>
  <c r="P2542" i="5"/>
  <c r="Q2542" i="5"/>
  <c r="R2542" i="5"/>
  <c r="S2542" i="5"/>
  <c r="A4069" i="5"/>
  <c r="R4069" i="5"/>
  <c r="P4069" i="5"/>
  <c r="Q4069" i="5"/>
  <c r="S4069" i="5"/>
  <c r="A2688" i="5"/>
  <c r="R2688" i="5"/>
  <c r="P2688" i="5"/>
  <c r="S2688" i="5"/>
  <c r="Q2688" i="5"/>
  <c r="A3534" i="5"/>
  <c r="R3534" i="5"/>
  <c r="P3534" i="5"/>
  <c r="G3535" i="5"/>
  <c r="Q3534" i="5"/>
  <c r="S3534" i="5"/>
  <c r="A4804" i="5"/>
  <c r="R4804" i="5"/>
  <c r="P4804" i="5"/>
  <c r="S4804" i="5"/>
  <c r="Q4804" i="5"/>
  <c r="A4580" i="5"/>
  <c r="R4580" i="5"/>
  <c r="P4580" i="5"/>
  <c r="Q4580" i="5"/>
  <c r="S4580" i="5"/>
  <c r="A1449" i="5"/>
  <c r="S1449" i="5"/>
  <c r="P1449" i="5"/>
  <c r="Q1449" i="5"/>
  <c r="R1449" i="5"/>
  <c r="G1450" i="5"/>
  <c r="A3689" i="5"/>
  <c r="S3689" i="5"/>
  <c r="P3689" i="5"/>
  <c r="Q3689" i="5"/>
  <c r="G3690" i="5"/>
  <c r="R3689" i="5"/>
  <c r="A3434" i="5"/>
  <c r="P3434" i="5"/>
  <c r="R3434" i="5"/>
  <c r="S3434" i="5"/>
  <c r="Q3434" i="5"/>
  <c r="G3435" i="5"/>
  <c r="A1016" i="5"/>
  <c r="P1016" i="5"/>
  <c r="Q1016" i="5"/>
  <c r="R1016" i="5"/>
  <c r="S1016" i="5"/>
  <c r="A2163" i="5"/>
  <c r="S2163" i="5"/>
  <c r="P2163" i="5"/>
  <c r="Q2163" i="5"/>
  <c r="G2164" i="5"/>
  <c r="R2163" i="5"/>
  <c r="A2766" i="5"/>
  <c r="R2766" i="5"/>
  <c r="S2766" i="5"/>
  <c r="P2766" i="5"/>
  <c r="G2767" i="5"/>
  <c r="Q2766" i="5"/>
  <c r="A1917" i="5"/>
  <c r="P1917" i="5"/>
  <c r="Q1917" i="5"/>
  <c r="G1918" i="5"/>
  <c r="R1917" i="5"/>
  <c r="S1917" i="5"/>
  <c r="A2242" i="5"/>
  <c r="P2242" i="5"/>
  <c r="Q2242" i="5"/>
  <c r="G2243" i="5"/>
  <c r="S2242" i="5"/>
  <c r="R2242" i="5"/>
  <c r="A1598" i="5"/>
  <c r="P1598" i="5"/>
  <c r="R1598" i="5"/>
  <c r="S1598" i="5"/>
  <c r="Q1598" i="5"/>
  <c r="A3789" i="5"/>
  <c r="Q3789" i="5"/>
  <c r="G3790" i="5"/>
  <c r="R3789" i="5"/>
  <c r="S3789" i="5"/>
  <c r="P3789" i="5"/>
  <c r="A2475" i="5"/>
  <c r="S2475" i="5"/>
  <c r="P2475" i="5"/>
  <c r="G2476" i="5"/>
  <c r="Q2475" i="5"/>
  <c r="R2475" i="5"/>
  <c r="A711" i="5"/>
  <c r="Q711" i="5"/>
  <c r="R711" i="5"/>
  <c r="S711" i="5"/>
  <c r="P711" i="5"/>
  <c r="A1973" i="5"/>
  <c r="S1973" i="5"/>
  <c r="P1973" i="5"/>
  <c r="Q1973" i="5"/>
  <c r="G1974" i="5"/>
  <c r="R1973" i="5"/>
  <c r="A181" i="5"/>
  <c r="Q181" i="5"/>
  <c r="R181" i="5"/>
  <c r="S181" i="5"/>
  <c r="P181" i="5"/>
  <c r="A1255" i="5"/>
  <c r="S1255" i="5"/>
  <c r="P1255" i="5"/>
  <c r="Q1255" i="5"/>
  <c r="G1256" i="5"/>
  <c r="R1255" i="5"/>
  <c r="A2969" i="5"/>
  <c r="Q2969" i="5"/>
  <c r="R2969" i="5"/>
  <c r="S2969" i="5"/>
  <c r="P2969" i="5"/>
  <c r="A1701" i="5"/>
  <c r="S1701" i="5"/>
  <c r="P1701" i="5"/>
  <c r="Q1701" i="5"/>
  <c r="R1701" i="5"/>
  <c r="A3877" i="5"/>
  <c r="Q3877" i="5"/>
  <c r="G3878" i="5"/>
  <c r="R3877" i="5"/>
  <c r="S3877" i="5"/>
  <c r="P3877" i="5"/>
  <c r="A4319" i="5"/>
  <c r="P4319" i="5"/>
  <c r="S4319" i="5"/>
  <c r="Q4319" i="5"/>
  <c r="R4319" i="5"/>
  <c r="A3512" i="5"/>
  <c r="P3512" i="5"/>
  <c r="S3512" i="5"/>
  <c r="Q3512" i="5"/>
  <c r="G3513" i="5"/>
  <c r="R3512" i="5"/>
  <c r="A3568" i="5"/>
  <c r="P3568" i="5"/>
  <c r="R3568" i="5"/>
  <c r="S3568" i="5"/>
  <c r="Q3568" i="5"/>
  <c r="A4714" i="5"/>
  <c r="P4714" i="5"/>
  <c r="R4714" i="5"/>
  <c r="S4714" i="5"/>
  <c r="Q4714" i="5"/>
  <c r="A4239" i="5"/>
  <c r="P4239" i="5"/>
  <c r="R4239" i="5"/>
  <c r="G4240" i="5"/>
  <c r="Q4239" i="5"/>
  <c r="S4239" i="5"/>
  <c r="A2265" i="5"/>
  <c r="Q2265" i="5"/>
  <c r="R2265" i="5"/>
  <c r="P2265" i="5"/>
  <c r="S2265" i="5"/>
  <c r="A992" i="5"/>
  <c r="P992" i="5"/>
  <c r="S992" i="5"/>
  <c r="Q992" i="5"/>
  <c r="R992" i="5"/>
  <c r="A3124" i="5"/>
  <c r="P3124" i="5"/>
  <c r="Q3124" i="5"/>
  <c r="S3124" i="5"/>
  <c r="R3124" i="5"/>
  <c r="A2631" i="5"/>
  <c r="S2631" i="5"/>
  <c r="R2631" i="5"/>
  <c r="P2631" i="5"/>
  <c r="G2632" i="5"/>
  <c r="Q2631" i="5"/>
  <c r="A2498" i="5"/>
  <c r="P2498" i="5"/>
  <c r="Q2498" i="5"/>
  <c r="R2498" i="5"/>
  <c r="S2498" i="5"/>
  <c r="A2598" i="5"/>
  <c r="P2598" i="5"/>
  <c r="S2598" i="5"/>
  <c r="Q2598" i="5"/>
  <c r="G2599" i="5"/>
  <c r="R2598" i="5"/>
  <c r="A2866" i="5"/>
  <c r="P2866" i="5"/>
  <c r="Q2866" i="5"/>
  <c r="G2867" i="5"/>
  <c r="R2866" i="5"/>
  <c r="S2866" i="5"/>
  <c r="A1496" i="5"/>
  <c r="P1496" i="5"/>
  <c r="Q1496" i="5"/>
  <c r="S1496" i="5"/>
  <c r="R1496" i="5"/>
  <c r="A317" i="5"/>
  <c r="P317" i="5"/>
  <c r="S317" i="5"/>
  <c r="Q317" i="5"/>
  <c r="R317" i="5"/>
  <c r="G318" i="5"/>
  <c r="A912" i="5"/>
  <c r="P912" i="5"/>
  <c r="Q912" i="5"/>
  <c r="G913" i="5"/>
  <c r="S912" i="5"/>
  <c r="R912" i="5"/>
  <c r="A4556" i="5"/>
  <c r="P4556" i="5"/>
  <c r="Q4556" i="5"/>
  <c r="G4557" i="5"/>
  <c r="R4556" i="5"/>
  <c r="S4556" i="5"/>
  <c r="A249" i="5"/>
  <c r="Q249" i="5"/>
  <c r="R249" i="5"/>
  <c r="P249" i="5"/>
  <c r="S249" i="5"/>
  <c r="A3302" i="5"/>
  <c r="P3302" i="5"/>
  <c r="S3302" i="5"/>
  <c r="Q3302" i="5"/>
  <c r="G3303" i="5"/>
  <c r="R3302" i="5"/>
  <c r="A2564" i="5"/>
  <c r="P2564" i="5"/>
  <c r="S2564" i="5"/>
  <c r="Q2564" i="5"/>
  <c r="G2565" i="5"/>
  <c r="R2564" i="5"/>
  <c r="A262" i="5"/>
  <c r="P262" i="5"/>
  <c r="Q262" i="5"/>
  <c r="R262" i="5"/>
  <c r="S262" i="5"/>
  <c r="A3779" i="5"/>
  <c r="S3779" i="5"/>
  <c r="P3779" i="5"/>
  <c r="Q3779" i="5"/>
  <c r="R3779" i="5"/>
  <c r="A3845" i="5"/>
  <c r="Q3845" i="5"/>
  <c r="R3845" i="5"/>
  <c r="S3845" i="5"/>
  <c r="P3845" i="5"/>
  <c r="A1574" i="5"/>
  <c r="R1574" i="5"/>
  <c r="Q1574" i="5"/>
  <c r="S1574" i="5"/>
  <c r="P1574" i="5"/>
  <c r="G1575" i="5"/>
  <c r="A2722" i="5"/>
  <c r="R2722" i="5"/>
  <c r="P2722" i="5"/>
  <c r="Q2722" i="5"/>
  <c r="S2722" i="5"/>
  <c r="A4398" i="5"/>
  <c r="P4398" i="5"/>
  <c r="Q4398" i="5"/>
  <c r="R4398" i="5"/>
  <c r="S4398" i="5"/>
  <c r="A542" i="5"/>
  <c r="P542" i="5"/>
  <c r="S542" i="5"/>
  <c r="Q542" i="5"/>
  <c r="G543" i="5"/>
  <c r="R542" i="5"/>
  <c r="A3358" i="5"/>
  <c r="P3358" i="5"/>
  <c r="R3358" i="5"/>
  <c r="S3358" i="5"/>
  <c r="Q3358" i="5"/>
  <c r="A2309" i="5"/>
  <c r="Q2309" i="5"/>
  <c r="R2309" i="5"/>
  <c r="P2309" i="5"/>
  <c r="S2309" i="5"/>
  <c r="A1278" i="5"/>
  <c r="P1278" i="5"/>
  <c r="Q1278" i="5"/>
  <c r="R1278" i="5"/>
  <c r="S1278" i="5"/>
  <c r="A1986" i="5"/>
  <c r="P1986" i="5"/>
  <c r="Q1986" i="5"/>
  <c r="R1986" i="5"/>
  <c r="S1986" i="5"/>
  <c r="A3967" i="5"/>
  <c r="R3967" i="5"/>
  <c r="S3967" i="5"/>
  <c r="P3967" i="5"/>
  <c r="Q3967" i="5"/>
  <c r="A2900" i="5"/>
  <c r="R2900" i="5"/>
  <c r="S2900" i="5"/>
  <c r="P2900" i="5"/>
  <c r="Q2900" i="5"/>
  <c r="G2901" i="5"/>
  <c r="A4500" i="5"/>
  <c r="P4500" i="5"/>
  <c r="Q4500" i="5"/>
  <c r="R4500" i="5"/>
  <c r="S4500" i="5"/>
  <c r="A3955" i="5"/>
  <c r="R3955" i="5"/>
  <c r="S3955" i="5"/>
  <c r="P3955" i="5"/>
  <c r="G3956" i="5"/>
  <c r="Q3955" i="5"/>
  <c r="A1358" i="5"/>
  <c r="P1358" i="5"/>
  <c r="Q1358" i="5"/>
  <c r="G1359" i="5"/>
  <c r="R1358" i="5"/>
  <c r="S1358" i="5"/>
  <c r="A4680" i="5"/>
  <c r="P4680" i="5"/>
  <c r="R4680" i="5"/>
  <c r="S4680" i="5"/>
  <c r="Q4680" i="5"/>
  <c r="A1266" i="5"/>
  <c r="P1266" i="5"/>
  <c r="Q1266" i="5"/>
  <c r="G1267" i="5"/>
  <c r="R1266" i="5"/>
  <c r="S1266" i="5"/>
  <c r="A2275" i="5"/>
  <c r="S2275" i="5"/>
  <c r="P2275" i="5"/>
  <c r="Q2275" i="5"/>
  <c r="R2275" i="5"/>
  <c r="G2276" i="5"/>
  <c r="A1723" i="5"/>
  <c r="Q1723" i="5"/>
  <c r="R1723" i="5"/>
  <c r="S1723" i="5"/>
  <c r="P1723" i="5"/>
  <c r="A3101" i="5"/>
  <c r="S3101" i="5"/>
  <c r="P3101" i="5"/>
  <c r="Q3101" i="5"/>
  <c r="G3102" i="5"/>
  <c r="R3101" i="5"/>
  <c r="A4137" i="5"/>
  <c r="R4137" i="5"/>
  <c r="P4137" i="5"/>
  <c r="Q4137" i="5"/>
  <c r="S4137" i="5"/>
  <c r="A2844" i="5"/>
  <c r="R2844" i="5"/>
  <c r="P2844" i="5"/>
  <c r="G2845" i="5"/>
  <c r="Q2844" i="5"/>
  <c r="S2844" i="5"/>
  <c r="Q2075" i="5"/>
  <c r="R2075" i="5"/>
  <c r="S2075" i="5"/>
  <c r="P2075" i="5"/>
  <c r="A4992" i="5"/>
  <c r="P4992" i="5"/>
  <c r="Q4992" i="5"/>
  <c r="G4993" i="5"/>
  <c r="R4992" i="5"/>
  <c r="S4992" i="5"/>
  <c r="A169" i="5"/>
  <c r="P169" i="5"/>
  <c r="Q169" i="5"/>
  <c r="G170" i="5"/>
  <c r="R169" i="5"/>
  <c r="S169" i="5"/>
  <c r="A4217" i="5"/>
  <c r="P4217" i="5"/>
  <c r="R4217" i="5"/>
  <c r="S4217" i="5"/>
  <c r="Q4217" i="5"/>
  <c r="A3889" i="5"/>
  <c r="P3889" i="5"/>
  <c r="Q3889" i="5"/>
  <c r="G3890" i="5"/>
  <c r="R3889" i="5"/>
  <c r="S3889" i="5"/>
  <c r="A1951" i="5"/>
  <c r="P1951" i="5"/>
  <c r="Q1951" i="5"/>
  <c r="G1952" i="5"/>
  <c r="R1951" i="5"/>
  <c r="S1951" i="5"/>
  <c r="A1711" i="5"/>
  <c r="Q1711" i="5"/>
  <c r="G1712" i="5"/>
  <c r="R1711" i="5"/>
  <c r="S1711" i="5"/>
  <c r="P1711" i="5"/>
  <c r="A2231" i="5"/>
  <c r="S2231" i="5"/>
  <c r="P2231" i="5"/>
  <c r="R2231" i="5"/>
  <c r="G2232" i="5"/>
  <c r="Q2231" i="5"/>
  <c r="A4658" i="5"/>
  <c r="R4658" i="5"/>
  <c r="P4658" i="5"/>
  <c r="Q4658" i="5"/>
  <c r="S4658" i="5"/>
  <c r="A3057" i="5"/>
  <c r="Q3057" i="5"/>
  <c r="R3057" i="5"/>
  <c r="S3057" i="5"/>
  <c r="P3057" i="5"/>
  <c r="A3855" i="5"/>
  <c r="S3855" i="5"/>
  <c r="P3855" i="5"/>
  <c r="Q3855" i="5"/>
  <c r="G3856" i="5"/>
  <c r="R3855" i="5"/>
  <c r="A3679" i="5"/>
  <c r="Q3679" i="5"/>
  <c r="R3679" i="5"/>
  <c r="S3679" i="5"/>
  <c r="P3679" i="5"/>
  <c r="A1323" i="5"/>
  <c r="S1323" i="5"/>
  <c r="P1323" i="5"/>
  <c r="Q1323" i="5"/>
  <c r="G1324" i="5"/>
  <c r="R1323" i="5"/>
  <c r="A3757" i="5"/>
  <c r="Q3757" i="5"/>
  <c r="R3757" i="5"/>
  <c r="S3757" i="5"/>
  <c r="P3757" i="5"/>
  <c r="A125" i="5"/>
  <c r="S125" i="5"/>
  <c r="P125" i="5"/>
  <c r="Q125" i="5"/>
  <c r="R125" i="5"/>
  <c r="A1883" i="5"/>
  <c r="P1883" i="5"/>
  <c r="Q1883" i="5"/>
  <c r="G1884" i="5"/>
  <c r="R1883" i="5"/>
  <c r="S1883" i="5"/>
  <c r="A1334" i="5"/>
  <c r="P1334" i="5"/>
  <c r="Q1334" i="5"/>
  <c r="G1335" i="5"/>
  <c r="R1334" i="5"/>
  <c r="S1334" i="5"/>
  <c r="A924" i="5"/>
  <c r="P924" i="5"/>
  <c r="Q924" i="5"/>
  <c r="S924" i="5"/>
  <c r="R924" i="5"/>
  <c r="A31" i="5"/>
  <c r="P31" i="5"/>
  <c r="Q31" i="5"/>
  <c r="G32" i="5"/>
  <c r="R31" i="5"/>
  <c r="S31" i="5"/>
  <c r="A21" i="5"/>
  <c r="R21" i="5"/>
  <c r="S21" i="5"/>
  <c r="P21" i="5"/>
  <c r="Q21" i="5"/>
  <c r="A226" i="5"/>
  <c r="P226" i="5"/>
  <c r="Q226" i="5"/>
  <c r="G227" i="5"/>
  <c r="R226" i="5"/>
  <c r="S226" i="5"/>
  <c r="A4488" i="5"/>
  <c r="R4488" i="5"/>
  <c r="S4488" i="5"/>
  <c r="P4488" i="5"/>
  <c r="Q4488" i="5"/>
  <c r="A3046" i="5"/>
  <c r="P3046" i="5"/>
  <c r="Q3046" i="5"/>
  <c r="R3046" i="5"/>
  <c r="S3046" i="5"/>
  <c r="A3091" i="5"/>
  <c r="Q3091" i="5"/>
  <c r="R3091" i="5"/>
  <c r="S3091" i="5"/>
  <c r="P3091" i="5"/>
  <c r="A1735" i="5"/>
  <c r="S1735" i="5"/>
  <c r="P1735" i="5"/>
  <c r="Q1735" i="5"/>
  <c r="R1735" i="5"/>
  <c r="A1745" i="5"/>
  <c r="Q1745" i="5"/>
  <c r="G1746" i="5"/>
  <c r="R1745" i="5"/>
  <c r="S1745" i="5"/>
  <c r="P1745" i="5"/>
  <c r="A3823" i="5"/>
  <c r="S3823" i="5"/>
  <c r="P3823" i="5"/>
  <c r="Q3823" i="5"/>
  <c r="R3823" i="5"/>
  <c r="A3801" i="5"/>
  <c r="Q3801" i="5"/>
  <c r="R3801" i="5"/>
  <c r="S3801" i="5"/>
  <c r="P3801" i="5"/>
  <c r="A689" i="5"/>
  <c r="S689" i="5"/>
  <c r="P689" i="5"/>
  <c r="Q689" i="5"/>
  <c r="R689" i="5"/>
  <c r="A4792" i="5"/>
  <c r="R4792" i="5"/>
  <c r="P4792" i="5"/>
  <c r="G4793" i="5"/>
  <c r="Q4792" i="5"/>
  <c r="S4792" i="5"/>
  <c r="A272" i="5"/>
  <c r="R272" i="5"/>
  <c r="P272" i="5"/>
  <c r="G273" i="5"/>
  <c r="Q272" i="5"/>
  <c r="S272" i="5"/>
  <c r="A1871" i="5"/>
  <c r="R1871" i="5"/>
  <c r="P1871" i="5"/>
  <c r="G1872" i="5"/>
  <c r="Q1871" i="5"/>
  <c r="S1871" i="5"/>
  <c r="A1026" i="5"/>
  <c r="R1026" i="5"/>
  <c r="P1026" i="5"/>
  <c r="G1027" i="5"/>
  <c r="Q1026" i="5"/>
  <c r="S1026" i="5"/>
  <c r="A4916" i="5"/>
  <c r="R4916" i="5"/>
  <c r="P4916" i="5"/>
  <c r="Q4916" i="5"/>
  <c r="S4916" i="5"/>
  <c r="A1129" i="5"/>
  <c r="R1129" i="5"/>
  <c r="S1129" i="5"/>
  <c r="P1129" i="5"/>
  <c r="Q1129" i="5"/>
  <c r="G1130" i="5"/>
  <c r="A4091" i="5"/>
  <c r="R4091" i="5"/>
  <c r="P4091" i="5"/>
  <c r="S4091" i="5"/>
  <c r="G4092" i="5"/>
  <c r="Q4091" i="5"/>
  <c r="A4882" i="5"/>
  <c r="R4882" i="5"/>
  <c r="P4882" i="5"/>
  <c r="S4882" i="5"/>
  <c r="Q4882" i="5"/>
  <c r="A3236" i="5"/>
  <c r="P3236" i="5"/>
  <c r="S3236" i="5"/>
  <c r="Q3236" i="5"/>
  <c r="R3236" i="5"/>
  <c r="A2442" i="5"/>
  <c r="P2442" i="5"/>
  <c r="Q2442" i="5"/>
  <c r="G2443" i="5"/>
  <c r="R2442" i="5"/>
  <c r="S2442" i="5"/>
  <c r="A43" i="5"/>
  <c r="P43" i="5"/>
  <c r="R43" i="5"/>
  <c r="S43" i="5"/>
  <c r="Q43" i="5"/>
  <c r="A4702" i="5"/>
  <c r="P4702" i="5"/>
  <c r="R4702" i="5"/>
  <c r="S4702" i="5"/>
  <c r="G4703" i="5"/>
  <c r="Q4702" i="5"/>
  <c r="A1244" i="5"/>
  <c r="P1244" i="5"/>
  <c r="Q1244" i="5"/>
  <c r="R1244" i="5"/>
  <c r="S1244" i="5"/>
  <c r="A2030" i="5"/>
  <c r="P2030" i="5"/>
  <c r="Q2030" i="5"/>
  <c r="R2030" i="5"/>
  <c r="S2030" i="5"/>
  <c r="A2221" i="5"/>
  <c r="Q2221" i="5"/>
  <c r="R2221" i="5"/>
  <c r="P2221" i="5"/>
  <c r="S2221" i="5"/>
  <c r="A586" i="5"/>
  <c r="P586" i="5"/>
  <c r="R586" i="5"/>
  <c r="S586" i="5"/>
  <c r="Q586" i="5"/>
  <c r="G587" i="5"/>
  <c r="A822" i="5"/>
  <c r="S822" i="5"/>
  <c r="R822" i="5"/>
  <c r="P822" i="5"/>
  <c r="G823" i="5"/>
  <c r="Q822" i="5"/>
  <c r="A4273" i="5"/>
  <c r="P4273" i="5"/>
  <c r="Q4273" i="5"/>
  <c r="G4274" i="5"/>
  <c r="R4273" i="5"/>
  <c r="S4273" i="5"/>
  <c r="A4634" i="5"/>
  <c r="P4634" i="5"/>
  <c r="R4634" i="5"/>
  <c r="S4634" i="5"/>
  <c r="G4635" i="5"/>
  <c r="Q4634" i="5"/>
  <c r="A1392" i="5"/>
  <c r="P1392" i="5"/>
  <c r="Q1392" i="5"/>
  <c r="G1393" i="5"/>
  <c r="S1392" i="5"/>
  <c r="R1392" i="5"/>
  <c r="A4341" i="5"/>
  <c r="P4341" i="5"/>
  <c r="Q4341" i="5"/>
  <c r="G4342" i="5"/>
  <c r="R4341" i="5"/>
  <c r="S4341" i="5"/>
  <c r="A2756" i="5"/>
  <c r="P2756" i="5"/>
  <c r="Q2756" i="5"/>
  <c r="R2756" i="5"/>
  <c r="S2756" i="5"/>
  <c r="A3258" i="5"/>
  <c r="R3258" i="5"/>
  <c r="Q3258" i="5"/>
  <c r="P3258" i="5"/>
  <c r="S3258" i="5"/>
  <c r="A3190" i="5"/>
  <c r="P3190" i="5"/>
  <c r="Q3190" i="5"/>
  <c r="G3191" i="5"/>
  <c r="S3190" i="5"/>
  <c r="R3190" i="5"/>
  <c r="A3224" i="5"/>
  <c r="P3224" i="5"/>
  <c r="Q3224" i="5"/>
  <c r="G3225" i="5"/>
  <c r="S3224" i="5"/>
  <c r="R3224" i="5"/>
  <c r="A3767" i="5"/>
  <c r="S3767" i="5"/>
  <c r="P3767" i="5"/>
  <c r="Q3767" i="5"/>
  <c r="G3768" i="5"/>
  <c r="R3767" i="5"/>
  <c r="A1687" i="5"/>
  <c r="Q1687" i="5"/>
  <c r="G1688" i="5"/>
  <c r="R1687" i="5"/>
  <c r="S1687" i="5"/>
  <c r="P1687" i="5"/>
  <c r="A1677" i="5"/>
  <c r="S1677" i="5"/>
  <c r="P1677" i="5"/>
  <c r="Q1677" i="5"/>
  <c r="R1677" i="5"/>
  <c r="A2041" i="5"/>
  <c r="Q2041" i="5"/>
  <c r="R2041" i="5"/>
  <c r="S2041" i="5"/>
  <c r="P2041" i="5"/>
  <c r="A1221" i="5"/>
  <c r="S1221" i="5"/>
  <c r="P1221" i="5"/>
  <c r="Q1221" i="5"/>
  <c r="G1222" i="5"/>
  <c r="R1221" i="5"/>
  <c r="A1619" i="5"/>
  <c r="S1619" i="5"/>
  <c r="P1619" i="5"/>
  <c r="G1620" i="5"/>
  <c r="Q1619" i="5"/>
  <c r="R1619" i="5"/>
  <c r="A3379" i="5"/>
  <c r="S3379" i="5"/>
  <c r="P3379" i="5"/>
  <c r="G3380" i="5"/>
  <c r="Q3379" i="5"/>
  <c r="R3379" i="5"/>
  <c r="A3179" i="5"/>
  <c r="S3179" i="5"/>
  <c r="P3179" i="5"/>
  <c r="R3179" i="5"/>
  <c r="G3180" i="5"/>
  <c r="Q3179" i="5"/>
  <c r="A3213" i="5"/>
  <c r="S3213" i="5"/>
  <c r="P3213" i="5"/>
  <c r="R3213" i="5"/>
  <c r="G3214" i="5"/>
  <c r="Q3213" i="5"/>
  <c r="A4229" i="5"/>
  <c r="R4229" i="5"/>
  <c r="P4229" i="5"/>
  <c r="S4229" i="5"/>
  <c r="Q4229" i="5"/>
  <c r="A733" i="5"/>
  <c r="S733" i="5"/>
  <c r="P733" i="5"/>
  <c r="R733" i="5"/>
  <c r="Q733" i="5"/>
  <c r="A1198" i="5"/>
  <c r="P1198" i="5"/>
  <c r="S1198" i="5"/>
  <c r="Q1198" i="5"/>
  <c r="G1199" i="5"/>
  <c r="R1198" i="5"/>
  <c r="A2530" i="5"/>
  <c r="P2530" i="5"/>
  <c r="S2530" i="5"/>
  <c r="Q2530" i="5"/>
  <c r="G2531" i="5"/>
  <c r="R2530" i="5"/>
  <c r="A3600" i="5"/>
  <c r="P3600" i="5"/>
  <c r="Q3600" i="5"/>
  <c r="G3601" i="5"/>
  <c r="R3600" i="5"/>
  <c r="S3600" i="5"/>
  <c r="A4836" i="5"/>
  <c r="R4836" i="5"/>
  <c r="P4836" i="5"/>
  <c r="G4837" i="5"/>
  <c r="Q4836" i="5"/>
  <c r="S4836" i="5"/>
  <c r="A2098" i="5"/>
  <c r="P2098" i="5"/>
  <c r="Q2098" i="5"/>
  <c r="R2098" i="5"/>
  <c r="S2098" i="5"/>
  <c r="A3901" i="5"/>
  <c r="P3901" i="5"/>
  <c r="Q3901" i="5"/>
  <c r="R3901" i="5"/>
  <c r="S3901" i="5"/>
  <c r="A4510" i="5"/>
  <c r="R4510" i="5"/>
  <c r="S4510" i="5"/>
  <c r="P4510" i="5"/>
  <c r="Q4510" i="5"/>
  <c r="G4511" i="5"/>
  <c r="A2911" i="5"/>
  <c r="S2911" i="5"/>
  <c r="P2911" i="5"/>
  <c r="Q2911" i="5"/>
  <c r="G2912" i="5"/>
  <c r="R2911" i="5"/>
  <c r="A1963" i="5"/>
  <c r="Q1963" i="5"/>
  <c r="R1963" i="5"/>
  <c r="S1963" i="5"/>
  <c r="P1963" i="5"/>
  <c r="A1163" i="5"/>
  <c r="R1163" i="5"/>
  <c r="S1163" i="5"/>
  <c r="G1164" i="5"/>
  <c r="P1163" i="5"/>
  <c r="Q1163" i="5"/>
  <c r="A4970" i="5"/>
  <c r="R4970" i="5"/>
  <c r="P4970" i="5"/>
  <c r="G4971" i="5"/>
  <c r="S4970" i="5"/>
  <c r="Q4970" i="5"/>
  <c r="A1428" i="5"/>
  <c r="P1428" i="5"/>
  <c r="Q1428" i="5"/>
  <c r="S1428" i="5"/>
  <c r="R1428" i="5"/>
  <c r="A1642" i="5"/>
  <c r="R1642" i="5"/>
  <c r="P1642" i="5"/>
  <c r="G1643" i="5"/>
  <c r="Q1642" i="5"/>
  <c r="S1642" i="5"/>
  <c r="A1791" i="5"/>
  <c r="R1791" i="5"/>
  <c r="P1791" i="5"/>
  <c r="Q1791" i="5"/>
  <c r="S1791" i="5"/>
  <c r="A2855" i="5"/>
  <c r="S2855" i="5"/>
  <c r="R2855" i="5"/>
  <c r="P2855" i="5"/>
  <c r="G2856" i="5"/>
  <c r="Q2855" i="5"/>
  <c r="A4115" i="5"/>
  <c r="P4115" i="5"/>
  <c r="R4115" i="5"/>
  <c r="Q4115" i="5"/>
  <c r="S4115" i="5"/>
  <c r="A4858" i="5"/>
  <c r="P4858" i="5"/>
  <c r="R4858" i="5"/>
  <c r="G4859" i="5"/>
  <c r="Q4858" i="5"/>
  <c r="S4858" i="5"/>
  <c r="A2956" i="5"/>
  <c r="P2956" i="5"/>
  <c r="Q2956" i="5"/>
  <c r="G2957" i="5"/>
  <c r="R2956" i="5"/>
  <c r="S2956" i="5"/>
  <c r="A1232" i="5"/>
  <c r="P1232" i="5"/>
  <c r="Q1232" i="5"/>
  <c r="G1233" i="5"/>
  <c r="R1232" i="5"/>
  <c r="S1232" i="5"/>
  <c r="A486" i="5"/>
  <c r="R486" i="5"/>
  <c r="S486" i="5"/>
  <c r="P486" i="5"/>
  <c r="Q486" i="5"/>
  <c r="A2698" i="5"/>
  <c r="P2698" i="5"/>
  <c r="R2698" i="5"/>
  <c r="G2699" i="5"/>
  <c r="Q2698" i="5"/>
  <c r="S2698" i="5"/>
  <c r="A3977" i="5"/>
  <c r="P3977" i="5"/>
  <c r="Q3977" i="5"/>
  <c r="G3978" i="5"/>
  <c r="R3977" i="5"/>
  <c r="S3977" i="5"/>
  <c r="A2210" i="5"/>
  <c r="P2210" i="5"/>
  <c r="Q2210" i="5"/>
  <c r="S2210" i="5"/>
  <c r="R2210" i="5"/>
  <c r="A2410" i="5"/>
  <c r="P2410" i="5"/>
  <c r="R2410" i="5"/>
  <c r="S2410" i="5"/>
  <c r="Q2410" i="5"/>
  <c r="A2343" i="5"/>
  <c r="Q2343" i="5"/>
  <c r="R2343" i="5"/>
  <c r="P2343" i="5"/>
  <c r="S2343" i="5"/>
  <c r="A4183" i="5"/>
  <c r="P4183" i="5"/>
  <c r="R4183" i="5"/>
  <c r="Q4183" i="5"/>
  <c r="S4183" i="5"/>
  <c r="A755" i="5"/>
  <c r="Q755" i="5"/>
  <c r="R755" i="5"/>
  <c r="P755" i="5"/>
  <c r="S755" i="5"/>
  <c r="A2576" i="5"/>
  <c r="P2576" i="5"/>
  <c r="Q2576" i="5"/>
  <c r="R2576" i="5"/>
  <c r="S2576" i="5"/>
  <c r="A1153" i="5"/>
  <c r="P1153" i="5"/>
  <c r="Q1153" i="5"/>
  <c r="R1153" i="5"/>
  <c r="S1153" i="5"/>
  <c r="A620" i="5"/>
  <c r="P620" i="5"/>
  <c r="R620" i="5"/>
  <c r="S620" i="5"/>
  <c r="Q620" i="5"/>
  <c r="G621" i="5"/>
  <c r="A1119" i="5"/>
  <c r="P1119" i="5"/>
  <c r="Q1119" i="5"/>
  <c r="R1119" i="5"/>
  <c r="S1119" i="5"/>
  <c r="A4770" i="5"/>
  <c r="P4770" i="5"/>
  <c r="R4770" i="5"/>
  <c r="G4771" i="5"/>
  <c r="Q4770" i="5"/>
  <c r="S4770" i="5"/>
  <c r="A4590" i="5"/>
  <c r="P4590" i="5"/>
  <c r="R4590" i="5"/>
  <c r="S4590" i="5"/>
  <c r="G4591" i="5"/>
  <c r="Q4590" i="5"/>
  <c r="A1472" i="5"/>
  <c r="R1472" i="5"/>
  <c r="S1472" i="5"/>
  <c r="G1473" i="5"/>
  <c r="P1472" i="5"/>
  <c r="Q1472" i="5"/>
  <c r="A2187" i="5"/>
  <c r="S2187" i="5"/>
  <c r="P2187" i="5"/>
  <c r="R2187" i="5"/>
  <c r="G2188" i="5"/>
  <c r="Q2187" i="5"/>
  <c r="A3156" i="5"/>
  <c r="P3156" i="5"/>
  <c r="Q3156" i="5"/>
  <c r="G3157" i="5"/>
  <c r="S3156" i="5"/>
  <c r="R3156" i="5"/>
  <c r="A1210" i="5"/>
  <c r="P1210" i="5"/>
  <c r="Q1210" i="5"/>
  <c r="R1210" i="5"/>
  <c r="S1210" i="5"/>
  <c r="A4079" i="5"/>
  <c r="P4079" i="5"/>
  <c r="R4079" i="5"/>
  <c r="Q4079" i="5"/>
  <c r="S4079" i="5"/>
  <c r="G4080" i="5"/>
  <c r="A1779" i="5"/>
  <c r="R1779" i="5"/>
  <c r="S1779" i="5"/>
  <c r="P1779" i="5"/>
  <c r="G1780" i="5"/>
  <c r="Q1779" i="5"/>
  <c r="A4307" i="5"/>
  <c r="P4307" i="5"/>
  <c r="Q4307" i="5"/>
  <c r="G4308" i="5"/>
  <c r="R4307" i="5"/>
  <c r="S4307" i="5"/>
  <c r="A4938" i="5"/>
  <c r="P4938" i="5"/>
  <c r="R4938" i="5"/>
  <c r="Q4938" i="5"/>
  <c r="S4938" i="5"/>
  <c r="A2198" i="5"/>
  <c r="P2198" i="5"/>
  <c r="Q2198" i="5"/>
  <c r="G2199" i="5"/>
  <c r="S2198" i="5"/>
  <c r="R2198" i="5"/>
  <c r="A2387" i="5"/>
  <c r="S2387" i="5"/>
  <c r="P2387" i="5"/>
  <c r="Q2387" i="5"/>
  <c r="R2387" i="5"/>
  <c r="G2388" i="5"/>
  <c r="A3247" i="5"/>
  <c r="Q3247" i="5"/>
  <c r="P3247" i="5"/>
  <c r="R3247" i="5"/>
  <c r="S3247" i="5"/>
  <c r="A3446" i="5"/>
  <c r="P3446" i="5"/>
  <c r="Q3446" i="5"/>
  <c r="R3446" i="5"/>
  <c r="S3446" i="5"/>
  <c r="A1048" i="5"/>
  <c r="P1048" i="5"/>
  <c r="Q1048" i="5"/>
  <c r="G1049" i="5"/>
  <c r="R1048" i="5"/>
  <c r="S1048" i="5"/>
  <c r="A3989" i="5"/>
  <c r="P3989" i="5"/>
  <c r="Q3989" i="5"/>
  <c r="R3989" i="5"/>
  <c r="S3989" i="5"/>
  <c r="A4981" i="5"/>
  <c r="S4981" i="5"/>
  <c r="R4981" i="5"/>
  <c r="P4981" i="5"/>
  <c r="G4982" i="5"/>
  <c r="Q4981" i="5"/>
  <c r="A789" i="5"/>
  <c r="P789" i="5"/>
  <c r="R789" i="5"/>
  <c r="Q789" i="5"/>
  <c r="S789" i="5"/>
  <c r="G790" i="5"/>
  <c r="A3314" i="5"/>
  <c r="P3314" i="5"/>
  <c r="Q3314" i="5"/>
  <c r="R3314" i="5"/>
  <c r="S3314" i="5"/>
  <c r="A4870" i="5"/>
  <c r="P4870" i="5"/>
  <c r="R4870" i="5"/>
  <c r="Q4870" i="5"/>
  <c r="S4870" i="5"/>
  <c r="A2743" i="5"/>
  <c r="S2743" i="5"/>
  <c r="R2743" i="5"/>
  <c r="P2743" i="5"/>
  <c r="G2744" i="5"/>
  <c r="Q2743" i="5"/>
  <c r="A4602" i="5"/>
  <c r="P4602" i="5"/>
  <c r="R4602" i="5"/>
  <c r="S4602" i="5"/>
  <c r="Q4602" i="5"/>
  <c r="A2666" i="5"/>
  <c r="P2666" i="5"/>
  <c r="R2666" i="5"/>
  <c r="S2666" i="5"/>
  <c r="Q2666" i="5"/>
  <c r="A420" i="5"/>
  <c r="P420" i="5"/>
  <c r="Q420" i="5"/>
  <c r="R420" i="5"/>
  <c r="S420" i="5"/>
  <c r="A1895" i="5"/>
  <c r="P1895" i="5"/>
  <c r="R1895" i="5"/>
  <c r="S1895" i="5"/>
  <c r="Q1895" i="5"/>
  <c r="A3346" i="5"/>
  <c r="P3346" i="5"/>
  <c r="Q3346" i="5"/>
  <c r="G3347" i="5"/>
  <c r="R3346" i="5"/>
  <c r="S3346" i="5"/>
  <c r="P2064" i="5"/>
  <c r="Q2064" i="5"/>
  <c r="R2064" i="5"/>
  <c r="S2064" i="5"/>
  <c r="A113" i="5"/>
  <c r="S113" i="5"/>
  <c r="P113" i="5"/>
  <c r="Q113" i="5"/>
  <c r="G114" i="5"/>
  <c r="R113" i="5"/>
  <c r="A3556" i="5"/>
  <c r="P3556" i="5"/>
  <c r="Q3556" i="5"/>
  <c r="G3557" i="5"/>
  <c r="R3556" i="5"/>
  <c r="S3556" i="5"/>
  <c r="A3145" i="5"/>
  <c r="S3145" i="5"/>
  <c r="P3145" i="5"/>
  <c r="R3145" i="5"/>
  <c r="Q3145" i="5"/>
  <c r="G3146" i="5"/>
  <c r="A901" i="5"/>
  <c r="S901" i="5"/>
  <c r="P901" i="5"/>
  <c r="Q901" i="5"/>
  <c r="G902" i="5"/>
  <c r="R901" i="5"/>
  <c r="A4285" i="5"/>
  <c r="R4285" i="5"/>
  <c r="P4285" i="5"/>
  <c r="G4286" i="5"/>
  <c r="Q4285" i="5"/>
  <c r="S4285" i="5"/>
  <c r="A4057" i="5"/>
  <c r="R4057" i="5"/>
  <c r="P4057" i="5"/>
  <c r="S4057" i="5"/>
  <c r="G4058" i="5"/>
  <c r="Q4057" i="5"/>
  <c r="A3412" i="5"/>
  <c r="R3412" i="5"/>
  <c r="Q3412" i="5"/>
  <c r="S3412" i="5"/>
  <c r="P3412" i="5"/>
  <c r="G3413" i="5"/>
  <c r="A4205" i="5"/>
  <c r="P4205" i="5"/>
  <c r="R4205" i="5"/>
  <c r="G4206" i="5"/>
  <c r="Q4205" i="5"/>
  <c r="S4205" i="5"/>
  <c r="A4892" i="5"/>
  <c r="P4892" i="5"/>
  <c r="R4892" i="5"/>
  <c r="Q4892" i="5"/>
  <c r="S4892" i="5"/>
  <c r="G4893" i="5"/>
  <c r="A238" i="5"/>
  <c r="P238" i="5"/>
  <c r="Q238" i="5"/>
  <c r="S238" i="5"/>
  <c r="R238" i="5"/>
  <c r="A1530" i="5"/>
  <c r="P1530" i="5"/>
  <c r="Q1530" i="5"/>
  <c r="R1530" i="5"/>
  <c r="S1530" i="5"/>
  <c r="A2398" i="5"/>
  <c r="P2398" i="5"/>
  <c r="Q2398" i="5"/>
  <c r="G2399" i="5"/>
  <c r="R2398" i="5"/>
  <c r="S2398" i="5"/>
  <c r="A4782" i="5"/>
  <c r="P4782" i="5"/>
  <c r="R4782" i="5"/>
  <c r="Q4782" i="5"/>
  <c r="S4782" i="5"/>
  <c r="A4568" i="5"/>
  <c r="P4568" i="5"/>
  <c r="Q4568" i="5"/>
  <c r="R4568" i="5"/>
  <c r="S4568" i="5"/>
  <c r="A4476" i="5"/>
  <c r="R4476" i="5"/>
  <c r="S4476" i="5"/>
  <c r="P4476" i="5"/>
  <c r="Q4476" i="5"/>
  <c r="G4477" i="5"/>
  <c r="A4432" i="5"/>
  <c r="P4432" i="5"/>
  <c r="Q4432" i="5"/>
  <c r="R4432" i="5"/>
  <c r="S4432" i="5"/>
  <c r="A2990" i="5"/>
  <c r="P2990" i="5"/>
  <c r="Q2990" i="5"/>
  <c r="G2991" i="5"/>
  <c r="R2990" i="5"/>
  <c r="S2990" i="5"/>
  <c r="A3911" i="5"/>
  <c r="R3911" i="5"/>
  <c r="S3911" i="5"/>
  <c r="P3911" i="5"/>
  <c r="Q3911" i="5"/>
  <c r="G3912" i="5"/>
  <c r="A4466" i="5"/>
  <c r="P4466" i="5"/>
  <c r="Q4466" i="5"/>
  <c r="R4466" i="5"/>
  <c r="S4466" i="5"/>
  <c r="A4454" i="5"/>
  <c r="R4454" i="5"/>
  <c r="S4454" i="5"/>
  <c r="P4454" i="5"/>
  <c r="Q4454" i="5"/>
  <c r="A3923" i="5"/>
  <c r="R3923" i="5"/>
  <c r="S3923" i="5"/>
  <c r="P3923" i="5"/>
  <c r="Q3923" i="5"/>
  <c r="A89" i="5"/>
  <c r="R89" i="5"/>
  <c r="S89" i="5"/>
  <c r="P89" i="5"/>
  <c r="Q89" i="5"/>
  <c r="G90" i="5"/>
  <c r="A2254" i="5"/>
  <c r="P2254" i="5"/>
  <c r="Q2254" i="5"/>
  <c r="S2254" i="5"/>
  <c r="R2254" i="5"/>
  <c r="A2286" i="5"/>
  <c r="P2286" i="5"/>
  <c r="Q2286" i="5"/>
  <c r="G2287" i="5"/>
  <c r="S2286" i="5"/>
  <c r="R2286" i="5"/>
  <c r="A3135" i="5"/>
  <c r="Q3135" i="5"/>
  <c r="R3135" i="5"/>
  <c r="P3135" i="5"/>
  <c r="S3135" i="5"/>
  <c r="A3034" i="5"/>
  <c r="P3034" i="5"/>
  <c r="Q3034" i="5"/>
  <c r="G3035" i="5"/>
  <c r="R3034" i="5"/>
  <c r="S3034" i="5"/>
  <c r="A397" i="5"/>
  <c r="P397" i="5"/>
  <c r="Q397" i="5"/>
  <c r="R397" i="5"/>
  <c r="S397" i="5"/>
  <c r="A4353" i="5"/>
  <c r="P4353" i="5"/>
  <c r="S4353" i="5"/>
  <c r="Q4353" i="5"/>
  <c r="R4353" i="5"/>
  <c r="A4814" i="5"/>
  <c r="P4814" i="5"/>
  <c r="R4814" i="5"/>
  <c r="G4815" i="5"/>
  <c r="Q4814" i="5"/>
  <c r="S4814" i="5"/>
  <c r="A464" i="5"/>
  <c r="P464" i="5"/>
  <c r="S464" i="5"/>
  <c r="Q464" i="5"/>
  <c r="R464" i="5"/>
  <c r="A3402" i="5"/>
  <c r="P3402" i="5"/>
  <c r="S3402" i="5"/>
  <c r="Q3402" i="5"/>
  <c r="R3402" i="5"/>
  <c r="A1929" i="5"/>
  <c r="P1929" i="5"/>
  <c r="R1929" i="5"/>
  <c r="S1929" i="5"/>
  <c r="Q1929" i="5"/>
  <c r="A1551" i="5"/>
  <c r="S1551" i="5"/>
  <c r="Q1551" i="5"/>
  <c r="R1551" i="5"/>
  <c r="P1551" i="5"/>
  <c r="G1552" i="5"/>
  <c r="A1517" i="5"/>
  <c r="S1517" i="5"/>
  <c r="P1517" i="5"/>
  <c r="Q1517" i="5"/>
  <c r="R1517" i="5"/>
  <c r="G1518" i="5"/>
  <c r="A408" i="5"/>
  <c r="S408" i="5"/>
  <c r="P408" i="5"/>
  <c r="Q408" i="5"/>
  <c r="G409" i="5"/>
  <c r="R408" i="5"/>
  <c r="A598" i="5"/>
  <c r="R598" i="5"/>
  <c r="Q598" i="5"/>
  <c r="S598" i="5"/>
  <c r="P598" i="5"/>
  <c r="G599" i="5"/>
  <c r="A4193" i="5"/>
  <c r="R4193" i="5"/>
  <c r="P4193" i="5"/>
  <c r="S4193" i="5"/>
  <c r="G4194" i="5"/>
  <c r="Q4193" i="5"/>
  <c r="A2732" i="5"/>
  <c r="R2732" i="5"/>
  <c r="P2732" i="5"/>
  <c r="G2733" i="5"/>
  <c r="Q2732" i="5"/>
  <c r="S2732" i="5"/>
  <c r="A2420" i="5"/>
  <c r="R2420" i="5"/>
  <c r="P2420" i="5"/>
  <c r="G2421" i="5"/>
  <c r="Q2420" i="5"/>
  <c r="S2420" i="5"/>
  <c r="A3324" i="5"/>
  <c r="R3324" i="5"/>
  <c r="P3324" i="5"/>
  <c r="G3325" i="5"/>
  <c r="Q3324" i="5"/>
  <c r="S3324" i="5"/>
  <c r="A4159" i="5"/>
  <c r="R4159" i="5"/>
  <c r="P4159" i="5"/>
  <c r="G4160" i="5"/>
  <c r="Q4159" i="5"/>
  <c r="S4159" i="5"/>
  <c r="A3501" i="5"/>
  <c r="S3501" i="5"/>
  <c r="Q3501" i="5"/>
  <c r="R3501" i="5"/>
  <c r="P3501" i="5"/>
  <c r="G3502" i="5"/>
  <c r="A441" i="5"/>
  <c r="S441" i="5"/>
  <c r="P441" i="5"/>
  <c r="R441" i="5"/>
  <c r="G442" i="5"/>
  <c r="Q441" i="5"/>
  <c r="A191" i="5"/>
  <c r="S191" i="5"/>
  <c r="P191" i="5"/>
  <c r="Q191" i="5"/>
  <c r="G192" i="5"/>
  <c r="R191" i="5"/>
  <c r="A294" i="5"/>
  <c r="Q294" i="5"/>
  <c r="G295" i="5"/>
  <c r="R294" i="5"/>
  <c r="S294" i="5"/>
  <c r="P294" i="5"/>
  <c r="A2007" i="5"/>
  <c r="S2007" i="5"/>
  <c r="P2007" i="5"/>
  <c r="Q2007" i="5"/>
  <c r="G2008" i="5"/>
  <c r="R2007" i="5"/>
  <c r="A1997" i="5"/>
  <c r="Q1997" i="5"/>
  <c r="R1997" i="5"/>
  <c r="S1997" i="5"/>
  <c r="P1997" i="5"/>
  <c r="A3723" i="5"/>
  <c r="S3723" i="5"/>
  <c r="P3723" i="5"/>
  <c r="Q3723" i="5"/>
  <c r="G3724" i="5"/>
  <c r="R3723" i="5"/>
  <c r="A699" i="5"/>
  <c r="Q699" i="5"/>
  <c r="G700" i="5"/>
  <c r="R699" i="5"/>
  <c r="S699" i="5"/>
  <c r="P699" i="5"/>
  <c r="A1140" i="5"/>
  <c r="S1140" i="5"/>
  <c r="P1140" i="5"/>
  <c r="G1141" i="5"/>
  <c r="Q1140" i="5"/>
  <c r="R1140" i="5"/>
  <c r="A531" i="5"/>
  <c r="S531" i="5"/>
  <c r="P531" i="5"/>
  <c r="G532" i="5"/>
  <c r="Q531" i="5"/>
  <c r="R531" i="5"/>
  <c r="A452" i="5"/>
  <c r="P452" i="5"/>
  <c r="Q452" i="5"/>
  <c r="G453" i="5"/>
  <c r="R452" i="5"/>
  <c r="S452" i="5"/>
  <c r="A4960" i="5"/>
  <c r="P4960" i="5"/>
  <c r="Q4960" i="5"/>
  <c r="R4960" i="5"/>
  <c r="S4960" i="5"/>
  <c r="A1665" i="5"/>
  <c r="S1665" i="5"/>
  <c r="P1665" i="5"/>
  <c r="Q1665" i="5"/>
  <c r="G1666" i="5"/>
  <c r="R1665" i="5"/>
  <c r="A3811" i="5"/>
  <c r="S3811" i="5"/>
  <c r="P3811" i="5"/>
  <c r="Q3811" i="5"/>
  <c r="G3812" i="5"/>
  <c r="R3811" i="5"/>
  <c r="A3745" i="5"/>
  <c r="Q3745" i="5"/>
  <c r="G3746" i="5"/>
  <c r="R3745" i="5"/>
  <c r="S3745" i="5"/>
  <c r="P3745" i="5"/>
  <c r="A4736" i="5"/>
  <c r="P4736" i="5"/>
  <c r="R4736" i="5"/>
  <c r="S4736" i="5"/>
  <c r="G4737" i="5"/>
  <c r="Q4736" i="5"/>
  <c r="A2788" i="5"/>
  <c r="P2788" i="5"/>
  <c r="S2788" i="5"/>
  <c r="Q2788" i="5"/>
  <c r="G2789" i="5"/>
  <c r="R2788" i="5"/>
  <c r="A833" i="5"/>
  <c r="P833" i="5"/>
  <c r="Q833" i="5"/>
  <c r="G834" i="5"/>
  <c r="R833" i="5"/>
  <c r="S833" i="5"/>
  <c r="A1835" i="5"/>
  <c r="P1835" i="5"/>
  <c r="R1835" i="5"/>
  <c r="G1836" i="5"/>
  <c r="Q1835" i="5"/>
  <c r="S1835" i="5"/>
  <c r="A3390" i="5"/>
  <c r="P3390" i="5"/>
  <c r="Q3390" i="5"/>
  <c r="G3391" i="5"/>
  <c r="R3390" i="5"/>
  <c r="S3390" i="5"/>
  <c r="A632" i="5"/>
  <c r="P632" i="5"/>
  <c r="Q632" i="5"/>
  <c r="R632" i="5"/>
  <c r="S632" i="5"/>
  <c r="A374" i="5"/>
  <c r="R374" i="5"/>
  <c r="S374" i="5"/>
  <c r="P374" i="5"/>
  <c r="G375" i="5"/>
  <c r="Q374" i="5"/>
  <c r="A3112" i="5"/>
  <c r="P3112" i="5"/>
  <c r="Q3112" i="5"/>
  <c r="G3113" i="5"/>
  <c r="R3112" i="5"/>
  <c r="S3112" i="5"/>
  <c r="A202" i="5"/>
  <c r="P202" i="5"/>
  <c r="Q202" i="5"/>
  <c r="G203" i="5"/>
  <c r="R202" i="5"/>
  <c r="S202" i="5"/>
  <c r="A1346" i="5"/>
  <c r="P1346" i="5"/>
  <c r="Q1346" i="5"/>
  <c r="R1346" i="5"/>
  <c r="S1346" i="5"/>
  <c r="A4420" i="5"/>
  <c r="R4420" i="5"/>
  <c r="S4420" i="5"/>
  <c r="P4420" i="5"/>
  <c r="Q4420" i="5"/>
  <c r="A878" i="5"/>
  <c r="P878" i="5"/>
  <c r="Q878" i="5"/>
  <c r="G879" i="5"/>
  <c r="R878" i="5"/>
  <c r="S878" i="5"/>
  <c r="A4522" i="5"/>
  <c r="P4522" i="5"/>
  <c r="Q4522" i="5"/>
  <c r="G4523" i="5"/>
  <c r="R4522" i="5"/>
  <c r="S4522" i="5"/>
  <c r="A4408" i="5"/>
  <c r="R4408" i="5"/>
  <c r="S4408" i="5"/>
  <c r="P4408" i="5"/>
  <c r="Q4408" i="5"/>
  <c r="G4409" i="5"/>
  <c r="A2086" i="5"/>
  <c r="P2086" i="5"/>
  <c r="Q2086" i="5"/>
  <c r="G2087" i="5"/>
  <c r="R2086" i="5"/>
  <c r="S2086" i="5"/>
  <c r="A2654" i="5"/>
  <c r="R2654" i="5"/>
  <c r="S2654" i="5"/>
  <c r="P2654" i="5"/>
  <c r="G2655" i="5"/>
  <c r="Q2654" i="5"/>
  <c r="A2330" i="5"/>
  <c r="P2330" i="5"/>
  <c r="Q2330" i="5"/>
  <c r="G2331" i="5"/>
  <c r="S2330" i="5"/>
  <c r="R2330" i="5"/>
  <c r="A3634" i="5"/>
  <c r="P3634" i="5"/>
  <c r="Q3634" i="5"/>
  <c r="G3635" i="5"/>
  <c r="R3634" i="5"/>
  <c r="S3634" i="5"/>
  <c r="A1836" i="5" l="1"/>
  <c r="S1836" i="5"/>
  <c r="Q1836" i="5"/>
  <c r="P1836" i="5"/>
  <c r="R1836" i="5"/>
  <c r="A3502" i="5"/>
  <c r="R3502" i="5"/>
  <c r="Q3502" i="5"/>
  <c r="S3502" i="5"/>
  <c r="P3502" i="5"/>
  <c r="A4160" i="5"/>
  <c r="Q4160" i="5"/>
  <c r="S4160" i="5"/>
  <c r="P4160" i="5"/>
  <c r="R4160" i="5"/>
  <c r="A2421" i="5"/>
  <c r="Q2421" i="5"/>
  <c r="P2421" i="5"/>
  <c r="R2421" i="5"/>
  <c r="S2421" i="5"/>
  <c r="A599" i="5"/>
  <c r="Q599" i="5"/>
  <c r="R599" i="5"/>
  <c r="S599" i="5"/>
  <c r="P599" i="5"/>
  <c r="A1518" i="5"/>
  <c r="R1518" i="5"/>
  <c r="S1518" i="5"/>
  <c r="Q1518" i="5"/>
  <c r="P1518" i="5"/>
  <c r="A2287" i="5"/>
  <c r="S2287" i="5"/>
  <c r="P2287" i="5"/>
  <c r="Q2287" i="5"/>
  <c r="R2287" i="5"/>
  <c r="A114" i="5"/>
  <c r="R114" i="5"/>
  <c r="S114" i="5"/>
  <c r="P114" i="5"/>
  <c r="Q114" i="5"/>
  <c r="A2744" i="5"/>
  <c r="R2744" i="5"/>
  <c r="S2744" i="5"/>
  <c r="P2744" i="5"/>
  <c r="Q2744" i="5"/>
  <c r="A2388" i="5"/>
  <c r="R2388" i="5"/>
  <c r="S2388" i="5"/>
  <c r="Q2388" i="5"/>
  <c r="P2388" i="5"/>
  <c r="A2199" i="5"/>
  <c r="S2199" i="5"/>
  <c r="P2199" i="5"/>
  <c r="R2199" i="5"/>
  <c r="Q2199" i="5"/>
  <c r="A1780" i="5"/>
  <c r="Q1780" i="5"/>
  <c r="R1780" i="5"/>
  <c r="S1780" i="5"/>
  <c r="P1780" i="5"/>
  <c r="A2699" i="5"/>
  <c r="S2699" i="5"/>
  <c r="Q2699" i="5"/>
  <c r="P2699" i="5"/>
  <c r="R2699" i="5"/>
  <c r="A4971" i="5"/>
  <c r="Q4971" i="5"/>
  <c r="P4971" i="5"/>
  <c r="S4971" i="5"/>
  <c r="R4971" i="5"/>
  <c r="A2912" i="5"/>
  <c r="R2912" i="5"/>
  <c r="S2912" i="5"/>
  <c r="P2912" i="5"/>
  <c r="Q2912" i="5"/>
  <c r="A1199" i="5"/>
  <c r="S1199" i="5"/>
  <c r="R1199" i="5"/>
  <c r="P1199" i="5"/>
  <c r="Q1199" i="5"/>
  <c r="A3214" i="5"/>
  <c r="R3214" i="5"/>
  <c r="S3214" i="5"/>
  <c r="Q3214" i="5"/>
  <c r="P3214" i="5"/>
  <c r="A1222" i="5"/>
  <c r="R1222" i="5"/>
  <c r="S1222" i="5"/>
  <c r="P1222" i="5"/>
  <c r="Q1222" i="5"/>
  <c r="A4092" i="5"/>
  <c r="Q4092" i="5"/>
  <c r="S4092" i="5"/>
  <c r="P4092" i="5"/>
  <c r="R4092" i="5"/>
  <c r="A1872" i="5"/>
  <c r="Q1872" i="5"/>
  <c r="S1872" i="5"/>
  <c r="P1872" i="5"/>
  <c r="R1872" i="5"/>
  <c r="A4793" i="5"/>
  <c r="Q4793" i="5"/>
  <c r="S4793" i="5"/>
  <c r="P4793" i="5"/>
  <c r="R4793" i="5"/>
  <c r="A3890" i="5"/>
  <c r="S3890" i="5"/>
  <c r="P3890" i="5"/>
  <c r="Q3890" i="5"/>
  <c r="R3890" i="5"/>
  <c r="A1575" i="5"/>
  <c r="Q1575" i="5"/>
  <c r="R1575" i="5"/>
  <c r="S1575" i="5"/>
  <c r="P1575" i="5"/>
  <c r="A3303" i="5"/>
  <c r="S3303" i="5"/>
  <c r="R3303" i="5"/>
  <c r="P3303" i="5"/>
  <c r="Q3303" i="5"/>
  <c r="A4557" i="5"/>
  <c r="S4557" i="5"/>
  <c r="P4557" i="5"/>
  <c r="Q4557" i="5"/>
  <c r="R4557" i="5"/>
  <c r="A2599" i="5"/>
  <c r="S2599" i="5"/>
  <c r="R2599" i="5"/>
  <c r="P2599" i="5"/>
  <c r="Q2599" i="5"/>
  <c r="A3513" i="5"/>
  <c r="S3513" i="5"/>
  <c r="R3513" i="5"/>
  <c r="P3513" i="5"/>
  <c r="Q3513" i="5"/>
  <c r="A2164" i="5"/>
  <c r="R2164" i="5"/>
  <c r="S2164" i="5"/>
  <c r="P2164" i="5"/>
  <c r="Q2164" i="5"/>
  <c r="A3535" i="5"/>
  <c r="Q3535" i="5"/>
  <c r="P3535" i="5"/>
  <c r="R3535" i="5"/>
  <c r="S3535" i="5"/>
  <c r="A3269" i="5"/>
  <c r="S3269" i="5"/>
  <c r="R3269" i="5"/>
  <c r="P3269" i="5"/>
  <c r="Q3269" i="5"/>
  <c r="A2823" i="5"/>
  <c r="S2823" i="5"/>
  <c r="R2823" i="5"/>
  <c r="P2823" i="5"/>
  <c r="Q2823" i="5"/>
  <c r="A3934" i="5"/>
  <c r="S3934" i="5"/>
  <c r="P3934" i="5"/>
  <c r="Q3934" i="5"/>
  <c r="R3934" i="5"/>
  <c r="A1175" i="5"/>
  <c r="S1175" i="5"/>
  <c r="R1175" i="5"/>
  <c r="P1175" i="5"/>
  <c r="Q1175" i="5"/>
  <c r="A4647" i="5"/>
  <c r="Q4647" i="5"/>
  <c r="S4647" i="5"/>
  <c r="P4647" i="5"/>
  <c r="R4647" i="5"/>
  <c r="A947" i="5"/>
  <c r="S947" i="5"/>
  <c r="P947" i="5"/>
  <c r="Q947" i="5"/>
  <c r="R947" i="5"/>
  <c r="A4024" i="5"/>
  <c r="Q4024" i="5"/>
  <c r="S4024" i="5"/>
  <c r="P4024" i="5"/>
  <c r="R4024" i="5"/>
  <c r="A136" i="5"/>
  <c r="P136" i="5"/>
  <c r="Q136" i="5"/>
  <c r="R136" i="5"/>
  <c r="S136" i="5"/>
  <c r="A3068" i="5"/>
  <c r="R3068" i="5"/>
  <c r="S3068" i="5"/>
  <c r="P3068" i="5"/>
  <c r="Q3068" i="5"/>
  <c r="A4002" i="5"/>
  <c r="S4002" i="5"/>
  <c r="Q4002" i="5"/>
  <c r="R4002" i="5"/>
  <c r="P4002" i="5"/>
  <c r="A329" i="5"/>
  <c r="P329" i="5"/>
  <c r="S329" i="5"/>
  <c r="Q329" i="5"/>
  <c r="R329" i="5"/>
  <c r="A3590" i="5"/>
  <c r="R3590" i="5"/>
  <c r="P3590" i="5"/>
  <c r="Q3590" i="5"/>
  <c r="S3590" i="5"/>
  <c r="A1290" i="5"/>
  <c r="R1290" i="5"/>
  <c r="S1290" i="5"/>
  <c r="P1290" i="5"/>
  <c r="Q1290" i="5"/>
  <c r="A3834" i="5"/>
  <c r="P3834" i="5"/>
  <c r="Q3834" i="5"/>
  <c r="R3834" i="5"/>
  <c r="S3834" i="5"/>
  <c r="A654" i="5"/>
  <c r="R654" i="5"/>
  <c r="S654" i="5"/>
  <c r="P654" i="5"/>
  <c r="Q654" i="5"/>
  <c r="A2120" i="5"/>
  <c r="R2120" i="5"/>
  <c r="S2120" i="5"/>
  <c r="P2120" i="5"/>
  <c r="Q2120" i="5"/>
  <c r="A2923" i="5"/>
  <c r="S2923" i="5"/>
  <c r="P2923" i="5"/>
  <c r="Q2923" i="5"/>
  <c r="R2923" i="5"/>
  <c r="A216" i="5"/>
  <c r="R216" i="5"/>
  <c r="S216" i="5"/>
  <c r="P216" i="5"/>
  <c r="Q216" i="5"/>
  <c r="A3712" i="5"/>
  <c r="P3712" i="5"/>
  <c r="Q3712" i="5"/>
  <c r="R3712" i="5"/>
  <c r="S3712" i="5"/>
  <c r="A3024" i="5"/>
  <c r="R3024" i="5"/>
  <c r="S3024" i="5"/>
  <c r="P3024" i="5"/>
  <c r="Q3024" i="5"/>
  <c r="A676" i="5"/>
  <c r="P676" i="5"/>
  <c r="Q676" i="5"/>
  <c r="R676" i="5"/>
  <c r="S676" i="5"/>
  <c r="A4737" i="5"/>
  <c r="S4737" i="5"/>
  <c r="Q4737" i="5"/>
  <c r="P4737" i="5"/>
  <c r="R4737" i="5"/>
  <c r="A3746" i="5"/>
  <c r="P3746" i="5"/>
  <c r="Q3746" i="5"/>
  <c r="R3746" i="5"/>
  <c r="S3746" i="5"/>
  <c r="A3812" i="5"/>
  <c r="R3812" i="5"/>
  <c r="S3812" i="5"/>
  <c r="P3812" i="5"/>
  <c r="Q3812" i="5"/>
  <c r="A532" i="5"/>
  <c r="R532" i="5"/>
  <c r="S532" i="5"/>
  <c r="P532" i="5"/>
  <c r="Q532" i="5"/>
  <c r="A2008" i="5"/>
  <c r="R2008" i="5"/>
  <c r="S2008" i="5"/>
  <c r="P2008" i="5"/>
  <c r="Q2008" i="5"/>
  <c r="A295" i="5"/>
  <c r="P295" i="5"/>
  <c r="Q295" i="5"/>
  <c r="R295" i="5"/>
  <c r="S295" i="5"/>
  <c r="A192" i="5"/>
  <c r="R192" i="5"/>
  <c r="S192" i="5"/>
  <c r="P192" i="5"/>
  <c r="Q192" i="5"/>
  <c r="A4815" i="5"/>
  <c r="S4815" i="5"/>
  <c r="Q4815" i="5"/>
  <c r="P4815" i="5"/>
  <c r="R4815" i="5"/>
  <c r="A3035" i="5"/>
  <c r="S3035" i="5"/>
  <c r="P3035" i="5"/>
  <c r="Q3035" i="5"/>
  <c r="R3035" i="5"/>
  <c r="A90" i="5"/>
  <c r="Q90" i="5"/>
  <c r="R90" i="5"/>
  <c r="S90" i="5"/>
  <c r="P90" i="5"/>
  <c r="A2399" i="5"/>
  <c r="S2399" i="5"/>
  <c r="P2399" i="5"/>
  <c r="Q2399" i="5"/>
  <c r="R2399" i="5"/>
  <c r="A4286" i="5"/>
  <c r="Q4286" i="5"/>
  <c r="P4286" i="5"/>
  <c r="R4286" i="5"/>
  <c r="S4286" i="5"/>
  <c r="A4080" i="5"/>
  <c r="S4080" i="5"/>
  <c r="Q4080" i="5"/>
  <c r="R4080" i="5"/>
  <c r="P4080" i="5"/>
  <c r="A2957" i="5"/>
  <c r="S2957" i="5"/>
  <c r="P2957" i="5"/>
  <c r="Q2957" i="5"/>
  <c r="R2957" i="5"/>
  <c r="A2856" i="5"/>
  <c r="R2856" i="5"/>
  <c r="S2856" i="5"/>
  <c r="P2856" i="5"/>
  <c r="Q2856" i="5"/>
  <c r="A1643" i="5"/>
  <c r="Q1643" i="5"/>
  <c r="P1643" i="5"/>
  <c r="R1643" i="5"/>
  <c r="S1643" i="5"/>
  <c r="A4511" i="5"/>
  <c r="Q4511" i="5"/>
  <c r="R4511" i="5"/>
  <c r="S4511" i="5"/>
  <c r="P4511" i="5"/>
  <c r="A3601" i="5"/>
  <c r="S3601" i="5"/>
  <c r="P3601" i="5"/>
  <c r="Q3601" i="5"/>
  <c r="R3601" i="5"/>
  <c r="A3380" i="5"/>
  <c r="R3380" i="5"/>
  <c r="P3380" i="5"/>
  <c r="Q3380" i="5"/>
  <c r="S3380" i="5"/>
  <c r="A3225" i="5"/>
  <c r="S3225" i="5"/>
  <c r="P3225" i="5"/>
  <c r="R3225" i="5"/>
  <c r="Q3225" i="5"/>
  <c r="A1393" i="5"/>
  <c r="S1393" i="5"/>
  <c r="P1393" i="5"/>
  <c r="R1393" i="5"/>
  <c r="Q1393" i="5"/>
  <c r="A4274" i="5"/>
  <c r="S4274" i="5"/>
  <c r="P4274" i="5"/>
  <c r="Q4274" i="5"/>
  <c r="R4274" i="5"/>
  <c r="A4703" i="5"/>
  <c r="S4703" i="5"/>
  <c r="Q4703" i="5"/>
  <c r="R4703" i="5"/>
  <c r="P4703" i="5"/>
  <c r="A2443" i="5"/>
  <c r="S2443" i="5"/>
  <c r="P2443" i="5"/>
  <c r="Q2443" i="5"/>
  <c r="R2443" i="5"/>
  <c r="A1130" i="5"/>
  <c r="Q1130" i="5"/>
  <c r="R1130" i="5"/>
  <c r="S1130" i="5"/>
  <c r="P1130" i="5"/>
  <c r="A1335" i="5"/>
  <c r="S1335" i="5"/>
  <c r="P1335" i="5"/>
  <c r="Q1335" i="5"/>
  <c r="R1335" i="5"/>
  <c r="A3856" i="5"/>
  <c r="R3856" i="5"/>
  <c r="S3856" i="5"/>
  <c r="P3856" i="5"/>
  <c r="Q3856" i="5"/>
  <c r="A2232" i="5"/>
  <c r="R2232" i="5"/>
  <c r="S2232" i="5"/>
  <c r="Q2232" i="5"/>
  <c r="P2232" i="5"/>
  <c r="A1712" i="5"/>
  <c r="P1712" i="5"/>
  <c r="Q1712" i="5"/>
  <c r="R1712" i="5"/>
  <c r="S1712" i="5"/>
  <c r="A4993" i="5"/>
  <c r="S4993" i="5"/>
  <c r="P4993" i="5"/>
  <c r="Q4993" i="5"/>
  <c r="R4993" i="5"/>
  <c r="A3102" i="5"/>
  <c r="R3102" i="5"/>
  <c r="S3102" i="5"/>
  <c r="P3102" i="5"/>
  <c r="Q3102" i="5"/>
  <c r="A2901" i="5"/>
  <c r="Q2901" i="5"/>
  <c r="R2901" i="5"/>
  <c r="S2901" i="5"/>
  <c r="P2901" i="5"/>
  <c r="A543" i="5"/>
  <c r="S543" i="5"/>
  <c r="R543" i="5"/>
  <c r="P543" i="5"/>
  <c r="Q543" i="5"/>
  <c r="A4240" i="5"/>
  <c r="S4240" i="5"/>
  <c r="Q4240" i="5"/>
  <c r="P4240" i="5"/>
  <c r="R4240" i="5"/>
  <c r="A3878" i="5"/>
  <c r="P3878" i="5"/>
  <c r="Q3878" i="5"/>
  <c r="R3878" i="5"/>
  <c r="S3878" i="5"/>
  <c r="A3790" i="5"/>
  <c r="P3790" i="5"/>
  <c r="Q3790" i="5"/>
  <c r="R3790" i="5"/>
  <c r="S3790" i="5"/>
  <c r="A1918" i="5"/>
  <c r="S1918" i="5"/>
  <c r="P1918" i="5"/>
  <c r="Q1918" i="5"/>
  <c r="R1918" i="5"/>
  <c r="A3690" i="5"/>
  <c r="R3690" i="5"/>
  <c r="S3690" i="5"/>
  <c r="P3690" i="5"/>
  <c r="Q3690" i="5"/>
  <c r="A2019" i="5"/>
  <c r="S2019" i="5"/>
  <c r="P2019" i="5"/>
  <c r="Q2019" i="5"/>
  <c r="R2019" i="5"/>
  <c r="A508" i="5"/>
  <c r="P508" i="5"/>
  <c r="R508" i="5"/>
  <c r="S508" i="5"/>
  <c r="Q508" i="5"/>
  <c r="A4545" i="5"/>
  <c r="Q4545" i="5"/>
  <c r="R4545" i="5"/>
  <c r="S4545" i="5"/>
  <c r="P4545" i="5"/>
  <c r="A3668" i="5"/>
  <c r="P3668" i="5"/>
  <c r="Q3668" i="5"/>
  <c r="R3668" i="5"/>
  <c r="S3668" i="5"/>
  <c r="A2677" i="5"/>
  <c r="Q2677" i="5"/>
  <c r="S2677" i="5"/>
  <c r="P2677" i="5"/>
  <c r="R2677" i="5"/>
  <c r="A4949" i="5"/>
  <c r="Q4949" i="5"/>
  <c r="S4949" i="5"/>
  <c r="R4949" i="5"/>
  <c r="P4949" i="5"/>
  <c r="A2711" i="5"/>
  <c r="Q2711" i="5"/>
  <c r="S2711" i="5"/>
  <c r="R2711" i="5"/>
  <c r="P2711" i="5"/>
  <c r="A744" i="5"/>
  <c r="P744" i="5"/>
  <c r="Q744" i="5"/>
  <c r="S744" i="5"/>
  <c r="R744" i="5"/>
  <c r="A1814" i="5"/>
  <c r="Q1814" i="5"/>
  <c r="S1814" i="5"/>
  <c r="P1814" i="5"/>
  <c r="R1814" i="5"/>
  <c r="A4749" i="5"/>
  <c r="Q4749" i="5"/>
  <c r="S4749" i="5"/>
  <c r="P4749" i="5"/>
  <c r="R4749" i="5"/>
  <c r="A2175" i="5"/>
  <c r="S2175" i="5"/>
  <c r="P2175" i="5"/>
  <c r="R2175" i="5"/>
  <c r="Q2175" i="5"/>
  <c r="A2320" i="5"/>
  <c r="R2320" i="5"/>
  <c r="S2320" i="5"/>
  <c r="Q2320" i="5"/>
  <c r="P2320" i="5"/>
  <c r="A2890" i="5"/>
  <c r="R2890" i="5"/>
  <c r="P2890" i="5"/>
  <c r="Q2890" i="5"/>
  <c r="S2890" i="5"/>
  <c r="A1439" i="5"/>
  <c r="Q1439" i="5"/>
  <c r="R1439" i="5"/>
  <c r="P1439" i="5"/>
  <c r="S1439" i="5"/>
  <c r="A375" i="5"/>
  <c r="Q375" i="5"/>
  <c r="S375" i="5"/>
  <c r="P375" i="5"/>
  <c r="R375" i="5"/>
  <c r="A3391" i="5"/>
  <c r="S3391" i="5"/>
  <c r="P3391" i="5"/>
  <c r="Q3391" i="5"/>
  <c r="R3391" i="5"/>
  <c r="A3325" i="5"/>
  <c r="Q3325" i="5"/>
  <c r="P3325" i="5"/>
  <c r="R3325" i="5"/>
  <c r="S3325" i="5"/>
  <c r="A2733" i="5"/>
  <c r="Q2733" i="5"/>
  <c r="P2733" i="5"/>
  <c r="R2733" i="5"/>
  <c r="S2733" i="5"/>
  <c r="A1552" i="5"/>
  <c r="R1552" i="5"/>
  <c r="Q1552" i="5"/>
  <c r="S1552" i="5"/>
  <c r="P1552" i="5"/>
  <c r="A3912" i="5"/>
  <c r="Q3912" i="5"/>
  <c r="R3912" i="5"/>
  <c r="S3912" i="5"/>
  <c r="P3912" i="5"/>
  <c r="A2991" i="5"/>
  <c r="S2991" i="5"/>
  <c r="P2991" i="5"/>
  <c r="Q2991" i="5"/>
  <c r="R2991" i="5"/>
  <c r="A4058" i="5"/>
  <c r="Q4058" i="5"/>
  <c r="S4058" i="5"/>
  <c r="P4058" i="5"/>
  <c r="R4058" i="5"/>
  <c r="A902" i="5"/>
  <c r="R902" i="5"/>
  <c r="S902" i="5"/>
  <c r="P902" i="5"/>
  <c r="Q902" i="5"/>
  <c r="A4982" i="5"/>
  <c r="R4982" i="5"/>
  <c r="S4982" i="5"/>
  <c r="P4982" i="5"/>
  <c r="Q4982" i="5"/>
  <c r="A1049" i="5"/>
  <c r="S1049" i="5"/>
  <c r="P1049" i="5"/>
  <c r="Q1049" i="5"/>
  <c r="R1049" i="5"/>
  <c r="A3157" i="5"/>
  <c r="S3157" i="5"/>
  <c r="P3157" i="5"/>
  <c r="R3157" i="5"/>
  <c r="Q3157" i="5"/>
  <c r="A1473" i="5"/>
  <c r="Q1473" i="5"/>
  <c r="R1473" i="5"/>
  <c r="P1473" i="5"/>
  <c r="S1473" i="5"/>
  <c r="A4771" i="5"/>
  <c r="S4771" i="5"/>
  <c r="Q4771" i="5"/>
  <c r="P4771" i="5"/>
  <c r="R4771" i="5"/>
  <c r="A3978" i="5"/>
  <c r="S3978" i="5"/>
  <c r="P3978" i="5"/>
  <c r="Q3978" i="5"/>
  <c r="R3978" i="5"/>
  <c r="A1164" i="5"/>
  <c r="Q1164" i="5"/>
  <c r="R1164" i="5"/>
  <c r="P1164" i="5"/>
  <c r="S1164" i="5"/>
  <c r="A2531" i="5"/>
  <c r="S2531" i="5"/>
  <c r="R2531" i="5"/>
  <c r="P2531" i="5"/>
  <c r="Q2531" i="5"/>
  <c r="A3180" i="5"/>
  <c r="R3180" i="5"/>
  <c r="S3180" i="5"/>
  <c r="Q3180" i="5"/>
  <c r="P3180" i="5"/>
  <c r="A1688" i="5"/>
  <c r="P1688" i="5"/>
  <c r="Q1688" i="5"/>
  <c r="R1688" i="5"/>
  <c r="S1688" i="5"/>
  <c r="A3768" i="5"/>
  <c r="R3768" i="5"/>
  <c r="S3768" i="5"/>
  <c r="P3768" i="5"/>
  <c r="Q3768" i="5"/>
  <c r="A4635" i="5"/>
  <c r="S4635" i="5"/>
  <c r="Q4635" i="5"/>
  <c r="R4635" i="5"/>
  <c r="P4635" i="5"/>
  <c r="A823" i="5"/>
  <c r="R823" i="5"/>
  <c r="S823" i="5"/>
  <c r="P823" i="5"/>
  <c r="Q823" i="5"/>
  <c r="A1027" i="5"/>
  <c r="Q1027" i="5"/>
  <c r="P1027" i="5"/>
  <c r="R1027" i="5"/>
  <c r="S1027" i="5"/>
  <c r="A273" i="5"/>
  <c r="Q273" i="5"/>
  <c r="P273" i="5"/>
  <c r="R273" i="5"/>
  <c r="S273" i="5"/>
  <c r="A1746" i="5"/>
  <c r="P1746" i="5"/>
  <c r="Q1746" i="5"/>
  <c r="R1746" i="5"/>
  <c r="S1746" i="5"/>
  <c r="A32" i="5"/>
  <c r="S32" i="5"/>
  <c r="P32" i="5"/>
  <c r="Q32" i="5"/>
  <c r="R32" i="5"/>
  <c r="A1324" i="5"/>
  <c r="R1324" i="5"/>
  <c r="S1324" i="5"/>
  <c r="P1324" i="5"/>
  <c r="Q1324" i="5"/>
  <c r="A1952" i="5"/>
  <c r="S1952" i="5"/>
  <c r="P1952" i="5"/>
  <c r="Q1952" i="5"/>
  <c r="R1952" i="5"/>
  <c r="A1359" i="5"/>
  <c r="S1359" i="5"/>
  <c r="P1359" i="5"/>
  <c r="Q1359" i="5"/>
  <c r="R1359" i="5"/>
  <c r="A2565" i="5"/>
  <c r="S2565" i="5"/>
  <c r="R2565" i="5"/>
  <c r="P2565" i="5"/>
  <c r="Q2565" i="5"/>
  <c r="A913" i="5"/>
  <c r="S913" i="5"/>
  <c r="P913" i="5"/>
  <c r="Q913" i="5"/>
  <c r="R913" i="5"/>
  <c r="A318" i="5"/>
  <c r="S318" i="5"/>
  <c r="R318" i="5"/>
  <c r="Q318" i="5"/>
  <c r="P318" i="5"/>
  <c r="A1974" i="5"/>
  <c r="R1974" i="5"/>
  <c r="S1974" i="5"/>
  <c r="P1974" i="5"/>
  <c r="Q1974" i="5"/>
  <c r="A2476" i="5"/>
  <c r="R2476" i="5"/>
  <c r="P2476" i="5"/>
  <c r="Q2476" i="5"/>
  <c r="S2476" i="5"/>
  <c r="A2767" i="5"/>
  <c r="Q2767" i="5"/>
  <c r="S2767" i="5"/>
  <c r="P2767" i="5"/>
  <c r="R2767" i="5"/>
  <c r="A3435" i="5"/>
  <c r="S3435" i="5"/>
  <c r="Q3435" i="5"/>
  <c r="R3435" i="5"/>
  <c r="P3435" i="5"/>
  <c r="A1450" i="5"/>
  <c r="R1450" i="5"/>
  <c r="S1450" i="5"/>
  <c r="Q1450" i="5"/>
  <c r="P1450" i="5"/>
  <c r="A1850" i="5"/>
  <c r="S1850" i="5"/>
  <c r="Q1850" i="5"/>
  <c r="P1850" i="5"/>
  <c r="R1850" i="5"/>
  <c r="A4927" i="5"/>
  <c r="S4927" i="5"/>
  <c r="Q4927" i="5"/>
  <c r="R4927" i="5"/>
  <c r="P4927" i="5"/>
  <c r="A4613" i="5"/>
  <c r="Q4613" i="5"/>
  <c r="S4613" i="5"/>
  <c r="P4613" i="5"/>
  <c r="R4613" i="5"/>
  <c r="A4376" i="5"/>
  <c r="S4376" i="5"/>
  <c r="P4376" i="5"/>
  <c r="Q4376" i="5"/>
  <c r="R4376" i="5"/>
  <c r="A1096" i="5"/>
  <c r="S1096" i="5"/>
  <c r="Q1096" i="5"/>
  <c r="R1096" i="5"/>
  <c r="P1096" i="5"/>
  <c r="A2487" i="5"/>
  <c r="S2487" i="5"/>
  <c r="Q2487" i="5"/>
  <c r="R2487" i="5"/>
  <c r="P2487" i="5"/>
  <c r="A4126" i="5"/>
  <c r="Q4126" i="5"/>
  <c r="S4126" i="5"/>
  <c r="P4126" i="5"/>
  <c r="R4126" i="5"/>
  <c r="A722" i="5"/>
  <c r="R722" i="5"/>
  <c r="S722" i="5"/>
  <c r="Q722" i="5"/>
  <c r="P722" i="5"/>
  <c r="S2053" i="5"/>
  <c r="P2053" i="5"/>
  <c r="Q2053" i="5"/>
  <c r="R2053" i="5"/>
  <c r="A431" i="5"/>
  <c r="Q431" i="5"/>
  <c r="R431" i="5"/>
  <c r="P431" i="5"/>
  <c r="S431" i="5"/>
  <c r="A1301" i="5"/>
  <c r="S1301" i="5"/>
  <c r="P1301" i="5"/>
  <c r="Q1301" i="5"/>
  <c r="R1301" i="5"/>
  <c r="A4046" i="5"/>
  <c r="S4046" i="5"/>
  <c r="Q4046" i="5"/>
  <c r="R4046" i="5"/>
  <c r="P4046" i="5"/>
  <c r="A521" i="5"/>
  <c r="Q521" i="5"/>
  <c r="R521" i="5"/>
  <c r="S521" i="5"/>
  <c r="P521" i="5"/>
  <c r="A1507" i="5"/>
  <c r="Q1507" i="5"/>
  <c r="R1507" i="5"/>
  <c r="P1507" i="5"/>
  <c r="S1507" i="5"/>
  <c r="A3624" i="5"/>
  <c r="R3624" i="5"/>
  <c r="P3624" i="5"/>
  <c r="Q3624" i="5"/>
  <c r="S3624" i="5"/>
  <c r="A3292" i="5"/>
  <c r="R3292" i="5"/>
  <c r="Q3292" i="5"/>
  <c r="S3292" i="5"/>
  <c r="P3292" i="5"/>
  <c r="A2331" i="5"/>
  <c r="S2331" i="5"/>
  <c r="P2331" i="5"/>
  <c r="Q2331" i="5"/>
  <c r="R2331" i="5"/>
  <c r="A2087" i="5"/>
  <c r="S2087" i="5"/>
  <c r="P2087" i="5"/>
  <c r="Q2087" i="5"/>
  <c r="R2087" i="5"/>
  <c r="A4409" i="5"/>
  <c r="Q4409" i="5"/>
  <c r="R4409" i="5"/>
  <c r="S4409" i="5"/>
  <c r="P4409" i="5"/>
  <c r="A4523" i="5"/>
  <c r="S4523" i="5"/>
  <c r="P4523" i="5"/>
  <c r="Q4523" i="5"/>
  <c r="R4523" i="5"/>
  <c r="A3113" i="5"/>
  <c r="S3113" i="5"/>
  <c r="P3113" i="5"/>
  <c r="Q3113" i="5"/>
  <c r="R3113" i="5"/>
  <c r="A2655" i="5"/>
  <c r="Q2655" i="5"/>
  <c r="S2655" i="5"/>
  <c r="P2655" i="5"/>
  <c r="R2655" i="5"/>
  <c r="A834" i="5"/>
  <c r="S834" i="5"/>
  <c r="P834" i="5"/>
  <c r="Q834" i="5"/>
  <c r="R834" i="5"/>
  <c r="A700" i="5"/>
  <c r="P700" i="5"/>
  <c r="Q700" i="5"/>
  <c r="R700" i="5"/>
  <c r="S700" i="5"/>
  <c r="A3724" i="5"/>
  <c r="R3724" i="5"/>
  <c r="S3724" i="5"/>
  <c r="P3724" i="5"/>
  <c r="Q3724" i="5"/>
  <c r="A3635" i="5"/>
  <c r="S3635" i="5"/>
  <c r="P3635" i="5"/>
  <c r="Q3635" i="5"/>
  <c r="R3635" i="5"/>
  <c r="A879" i="5"/>
  <c r="S879" i="5"/>
  <c r="P879" i="5"/>
  <c r="Q879" i="5"/>
  <c r="R879" i="5"/>
  <c r="A203" i="5"/>
  <c r="S203" i="5"/>
  <c r="P203" i="5"/>
  <c r="Q203" i="5"/>
  <c r="R203" i="5"/>
  <c r="A2789" i="5"/>
  <c r="S2789" i="5"/>
  <c r="R2789" i="5"/>
  <c r="P2789" i="5"/>
  <c r="Q2789" i="5"/>
  <c r="A1666" i="5"/>
  <c r="R1666" i="5"/>
  <c r="S1666" i="5"/>
  <c r="P1666" i="5"/>
  <c r="Q1666" i="5"/>
  <c r="A453" i="5"/>
  <c r="S453" i="5"/>
  <c r="P453" i="5"/>
  <c r="Q453" i="5"/>
  <c r="R453" i="5"/>
  <c r="A1141" i="5"/>
  <c r="R1141" i="5"/>
  <c r="S1141" i="5"/>
  <c r="P1141" i="5"/>
  <c r="Q1141" i="5"/>
  <c r="A442" i="5"/>
  <c r="R442" i="5"/>
  <c r="S442" i="5"/>
  <c r="P442" i="5"/>
  <c r="Q442" i="5"/>
  <c r="A4194" i="5"/>
  <c r="Q4194" i="5"/>
  <c r="S4194" i="5"/>
  <c r="P4194" i="5"/>
  <c r="R4194" i="5"/>
  <c r="A409" i="5"/>
  <c r="R409" i="5"/>
  <c r="S409" i="5"/>
  <c r="P409" i="5"/>
  <c r="Q409" i="5"/>
  <c r="A4477" i="5"/>
  <c r="Q4477" i="5"/>
  <c r="R4477" i="5"/>
  <c r="S4477" i="5"/>
  <c r="P4477" i="5"/>
  <c r="A4893" i="5"/>
  <c r="S4893" i="5"/>
  <c r="Q4893" i="5"/>
  <c r="R4893" i="5"/>
  <c r="P4893" i="5"/>
  <c r="A4206" i="5"/>
  <c r="S4206" i="5"/>
  <c r="Q4206" i="5"/>
  <c r="P4206" i="5"/>
  <c r="R4206" i="5"/>
  <c r="A3413" i="5"/>
  <c r="Q3413" i="5"/>
  <c r="R3413" i="5"/>
  <c r="S3413" i="5"/>
  <c r="P3413" i="5"/>
  <c r="A3146" i="5"/>
  <c r="R3146" i="5"/>
  <c r="S3146" i="5"/>
  <c r="Q3146" i="5"/>
  <c r="P3146" i="5"/>
  <c r="A3557" i="5"/>
  <c r="S3557" i="5"/>
  <c r="P3557" i="5"/>
  <c r="Q3557" i="5"/>
  <c r="R3557" i="5"/>
  <c r="A3347" i="5"/>
  <c r="S3347" i="5"/>
  <c r="P3347" i="5"/>
  <c r="Q3347" i="5"/>
  <c r="R3347" i="5"/>
  <c r="A790" i="5"/>
  <c r="S790" i="5"/>
  <c r="Q790" i="5"/>
  <c r="R790" i="5"/>
  <c r="P790" i="5"/>
  <c r="A4308" i="5"/>
  <c r="S4308" i="5"/>
  <c r="P4308" i="5"/>
  <c r="Q4308" i="5"/>
  <c r="R4308" i="5"/>
  <c r="A2188" i="5"/>
  <c r="R2188" i="5"/>
  <c r="S2188" i="5"/>
  <c r="Q2188" i="5"/>
  <c r="P2188" i="5"/>
  <c r="A4591" i="5"/>
  <c r="S4591" i="5"/>
  <c r="Q4591" i="5"/>
  <c r="R4591" i="5"/>
  <c r="P4591" i="5"/>
  <c r="A621" i="5"/>
  <c r="S621" i="5"/>
  <c r="Q621" i="5"/>
  <c r="R621" i="5"/>
  <c r="P621" i="5"/>
  <c r="A1233" i="5"/>
  <c r="S1233" i="5"/>
  <c r="P1233" i="5"/>
  <c r="Q1233" i="5"/>
  <c r="R1233" i="5"/>
  <c r="A4859" i="5"/>
  <c r="S4859" i="5"/>
  <c r="Q4859" i="5"/>
  <c r="P4859" i="5"/>
  <c r="R4859" i="5"/>
  <c r="A4837" i="5"/>
  <c r="Q4837" i="5"/>
  <c r="S4837" i="5"/>
  <c r="P4837" i="5"/>
  <c r="R4837" i="5"/>
  <c r="A1620" i="5"/>
  <c r="R1620" i="5"/>
  <c r="P1620" i="5"/>
  <c r="Q1620" i="5"/>
  <c r="S1620" i="5"/>
  <c r="A3191" i="5"/>
  <c r="S3191" i="5"/>
  <c r="P3191" i="5"/>
  <c r="R3191" i="5"/>
  <c r="Q3191" i="5"/>
  <c r="A4342" i="5"/>
  <c r="S4342" i="5"/>
  <c r="P4342" i="5"/>
  <c r="Q4342" i="5"/>
  <c r="R4342" i="5"/>
  <c r="A587" i="5"/>
  <c r="S587" i="5"/>
  <c r="Q587" i="5"/>
  <c r="R587" i="5"/>
  <c r="P587" i="5"/>
  <c r="A227" i="5"/>
  <c r="S227" i="5"/>
  <c r="P227" i="5"/>
  <c r="Q227" i="5"/>
  <c r="R227" i="5"/>
  <c r="A1884" i="5"/>
  <c r="S1884" i="5"/>
  <c r="P1884" i="5"/>
  <c r="Q1884" i="5"/>
  <c r="R1884" i="5"/>
  <c r="A170" i="5"/>
  <c r="S170" i="5"/>
  <c r="P170" i="5"/>
  <c r="Q170" i="5"/>
  <c r="R170" i="5"/>
  <c r="A2845" i="5"/>
  <c r="Q2845" i="5"/>
  <c r="P2845" i="5"/>
  <c r="R2845" i="5"/>
  <c r="S2845" i="5"/>
  <c r="A2276" i="5"/>
  <c r="R2276" i="5"/>
  <c r="S2276" i="5"/>
  <c r="Q2276" i="5"/>
  <c r="P2276" i="5"/>
  <c r="A1267" i="5"/>
  <c r="S1267" i="5"/>
  <c r="P1267" i="5"/>
  <c r="Q1267" i="5"/>
  <c r="R1267" i="5"/>
  <c r="A3956" i="5"/>
  <c r="Q3956" i="5"/>
  <c r="R3956" i="5"/>
  <c r="S3956" i="5"/>
  <c r="P3956" i="5"/>
  <c r="A2867" i="5"/>
  <c r="S2867" i="5"/>
  <c r="P2867" i="5"/>
  <c r="Q2867" i="5"/>
  <c r="R2867" i="5"/>
  <c r="A2632" i="5"/>
  <c r="R2632" i="5"/>
  <c r="S2632" i="5"/>
  <c r="P2632" i="5"/>
  <c r="Q2632" i="5"/>
  <c r="A1256" i="5"/>
  <c r="R1256" i="5"/>
  <c r="S1256" i="5"/>
  <c r="P1256" i="5"/>
  <c r="Q1256" i="5"/>
  <c r="A2243" i="5"/>
  <c r="S2243" i="5"/>
  <c r="P2243" i="5"/>
  <c r="R2243" i="5"/>
  <c r="Q2243" i="5"/>
  <c r="A3469" i="5"/>
  <c r="S3469" i="5"/>
  <c r="Q3469" i="5"/>
  <c r="R3469" i="5"/>
  <c r="P3469" i="5"/>
  <c r="A4669" i="5"/>
  <c r="S4669" i="5"/>
  <c r="Q4669" i="5"/>
  <c r="R4669" i="5"/>
  <c r="P4669" i="5"/>
  <c r="A981" i="5"/>
  <c r="S981" i="5"/>
  <c r="P981" i="5"/>
  <c r="Q981" i="5"/>
  <c r="R981" i="5"/>
  <c r="A2980" i="5"/>
  <c r="R2980" i="5"/>
  <c r="S2980" i="5"/>
  <c r="P2980" i="5"/>
  <c r="Q2980" i="5"/>
  <c r="A497" i="5"/>
  <c r="S497" i="5"/>
  <c r="Q497" i="5"/>
  <c r="R497" i="5"/>
  <c r="P497" i="5"/>
  <c r="A1484" i="5"/>
  <c r="R1484" i="5"/>
  <c r="S1484" i="5"/>
  <c r="P1484" i="5"/>
  <c r="Q1484" i="5"/>
  <c r="A4172" i="5"/>
  <c r="S4172" i="5"/>
  <c r="Q4172" i="5"/>
  <c r="R4172" i="5"/>
  <c r="P4172" i="5"/>
  <c r="A1107" i="5"/>
  <c r="P1107" i="5"/>
  <c r="R1107" i="5"/>
  <c r="S1107" i="5"/>
  <c r="Q1107" i="5"/>
  <c r="A386" i="5"/>
  <c r="S386" i="5"/>
  <c r="P386" i="5"/>
  <c r="Q386" i="5"/>
  <c r="R386" i="5"/>
  <c r="A5027" i="5"/>
  <c r="S5027" i="5"/>
  <c r="P5027" i="5"/>
  <c r="Q5027" i="5"/>
  <c r="R5027" i="5"/>
  <c r="A2131" i="5"/>
  <c r="S2131" i="5"/>
  <c r="P2131" i="5"/>
  <c r="Q2131" i="5"/>
  <c r="R2131" i="5"/>
  <c r="A4443" i="5"/>
  <c r="Q4443" i="5"/>
  <c r="R4443" i="5"/>
  <c r="S4443" i="5"/>
  <c r="P4443" i="5"/>
  <c r="A2365" i="5"/>
  <c r="S2365" i="5"/>
  <c r="P2365" i="5"/>
  <c r="Q2365" i="5"/>
  <c r="R2365" i="5"/>
  <c r="A2354" i="5"/>
  <c r="R2354" i="5"/>
  <c r="S2354" i="5"/>
  <c r="Q2354" i="5"/>
  <c r="P2354" i="5"/>
  <c r="A2811" i="5"/>
  <c r="Q2811" i="5"/>
  <c r="P2811" i="5"/>
  <c r="R2811" i="5"/>
  <c r="S2811" i="5"/>
  <c r="A768" i="5"/>
  <c r="Q768" i="5"/>
  <c r="S768" i="5"/>
  <c r="P768" i="5"/>
  <c r="R768" i="5"/>
</calcChain>
</file>

<file path=xl/comments1.xml><?xml version="1.0" encoding="utf-8"?>
<comments xmlns="http://schemas.openxmlformats.org/spreadsheetml/2006/main">
  <authors>
    <author>Diana</author>
    <author>clcruz</author>
  </authors>
  <commentList>
    <comment ref="D6" authorId="0">
      <text>
        <r>
          <rPr>
            <b/>
            <sz val="9"/>
            <color indexed="81"/>
            <rFont val="Tahoma"/>
            <family val="2"/>
          </rPr>
          <t>COLOCARLE UN VALOR EN PORCENTAJE A LAS DIMENSIONES O EJES QUE SUMEN EL 100%.
EL VALOR DEL PONDERADOR PUEDE SER POR ASIGNACION PRESUPUESTAL O POR IMPORTANCIA DE LA META EN EL PLAN DE DESARROLLO</t>
        </r>
      </text>
    </comment>
    <comment ref="F6" authorId="0">
      <text>
        <r>
          <rPr>
            <b/>
            <sz val="9"/>
            <color indexed="81"/>
            <rFont val="Tahoma"/>
            <family val="2"/>
          </rPr>
          <t>COLOCARLE UN VALOR EN PORCENTAJE A LOS SECTORES QUE SUMEN EL 100%.
EL VALOR DEL PONDERADOR PUEDE SER POR ASIGNACION PRESUPUESTAL O POR IMPORTANCIA DE LA META EN EL PLAN DE DESARROLLO</t>
        </r>
      </text>
    </comment>
    <comment ref="H6" authorId="1">
      <text>
        <r>
          <rPr>
            <sz val="12"/>
            <color indexed="81"/>
            <rFont val="Tahoma"/>
            <family val="2"/>
          </rPr>
          <t>NUMERO DE LA META DE RESUKTADO, HACERLO DE FORMA CONSECUTIVA CUANDO SE CAMBIE DE SECTOR.</t>
        </r>
      </text>
    </comment>
    <comment ref="J6" authorId="0">
      <text>
        <r>
          <rPr>
            <b/>
            <sz val="9"/>
            <color indexed="81"/>
            <rFont val="Tahoma"/>
            <family val="2"/>
          </rPr>
          <t xml:space="preserve">EL INDICADOR DE LA META ES LA UNIDAD DE MEDIDA </t>
        </r>
      </text>
    </comment>
    <comment ref="K6" authorId="0">
      <text>
        <r>
          <rPr>
            <b/>
            <sz val="9"/>
            <color indexed="81"/>
            <rFont val="Tahoma"/>
            <family val="2"/>
          </rPr>
          <t xml:space="preserve">ES OBLIGATORIA PARA METAS DE RESULTADO </t>
        </r>
      </text>
    </comment>
    <comment ref="L6" authorId="1">
      <text>
        <r>
          <rPr>
            <sz val="10"/>
            <color indexed="81"/>
            <rFont val="Tahoma"/>
            <family val="2"/>
          </rPr>
          <t>ES LA META DE RESULTADO QUE SE PROPUSO LOGRAR  EN LOS 4 AÑOS DE GOBIERNO.</t>
        </r>
        <r>
          <rPr>
            <sz val="8"/>
            <color indexed="81"/>
            <rFont val="Tahoma"/>
            <family val="2"/>
          </rPr>
          <t xml:space="preserve">
</t>
        </r>
      </text>
    </comment>
    <comment ref="M6" authorId="0">
      <text>
        <r>
          <rPr>
            <b/>
            <sz val="9"/>
            <color indexed="81"/>
            <rFont val="Tahoma"/>
            <family val="2"/>
          </rPr>
          <t>COLOCARLE UN VALOR EN PORCENTAJE A LAS METAS DE RESULTADO QUE  SUMEN EL 100%.
EL VALOR DEL PONDERADOR PUEDE SER POR ASIGNACION PRESUPUESTAL O POR IMPORTANCIA DE LA META EN EL PLAN DE DESARROLLO</t>
        </r>
      </text>
    </comment>
    <comment ref="N6" authorId="1">
      <text>
        <r>
          <rPr>
            <sz val="10"/>
            <color indexed="81"/>
            <rFont val="Tahoma"/>
            <family val="2"/>
          </rPr>
          <t>A LAS METAS DE RESULTADO  SE LES  REALIZARA  UN  MONITOREO  CADA 2 AÑOS PARA MEDIR SU AVANCE.</t>
        </r>
      </text>
    </comment>
    <comment ref="P6" authorId="0">
      <text>
        <r>
          <rPr>
            <b/>
            <sz val="9"/>
            <color indexed="81"/>
            <rFont val="Tahoma"/>
            <family val="2"/>
          </rPr>
          <t xml:space="preserve">NUMERO DE LA META DE PRODUCTO, HACERLO DE FORMA CONSECUTIVA CUANDO SE CAMBIE DE SECTOR </t>
        </r>
      </text>
    </comment>
    <comment ref="Q6" authorId="0">
      <text>
        <r>
          <rPr>
            <b/>
            <sz val="9"/>
            <color indexed="81"/>
            <rFont val="Tahoma"/>
            <family val="2"/>
          </rPr>
          <t>COLOCAR EL CODIGO O0 CUENTA FUT A CADA META DE PRODUCTO, ESTO FACILITARÁ EL GASTO DE INVERSIÓN DESDE EL INICIO DEL PROCESO</t>
        </r>
      </text>
    </comment>
    <comment ref="R6" authorId="0">
      <text>
        <r>
          <rPr>
            <b/>
            <sz val="9"/>
            <color indexed="81"/>
            <rFont val="Tahoma"/>
            <family val="2"/>
          </rPr>
          <t xml:space="preserve"> LA DESCRIPCION DE LA META DE PRODUCTO DEBE TENER COMO MÍNIMO UNA ACCIÓN Y UNA  CANTIDAD, EJEMPLO: DESARROLLO E IMPLEMENTACION DE 1 PROGRAMA DE PREVENCION DE VIOLENCIA CONTRA LA MUJER.  </t>
        </r>
      </text>
    </comment>
    <comment ref="S6" authorId="0">
      <text>
        <r>
          <rPr>
            <b/>
            <sz val="9"/>
            <color indexed="81"/>
            <rFont val="Tahoma"/>
            <family val="2"/>
          </rPr>
          <t>EL INDICADOR ES LA UNIDAD DE MEDIDA DE LA META DE PRODUCTO</t>
        </r>
      </text>
    </comment>
    <comment ref="T6" authorId="0">
      <text>
        <r>
          <rPr>
            <b/>
            <sz val="9"/>
            <color indexed="81"/>
            <rFont val="Tahoma"/>
            <family val="2"/>
          </rPr>
          <t>HAY TRES TIPOS DE META: META DE INCREMENTO - MI, META DE REDUCCIÓN - MR Y META DE MANTENIMIENTO - MM</t>
        </r>
      </text>
    </comment>
    <comment ref="U6" authorId="0">
      <text>
        <r>
          <rPr>
            <b/>
            <sz val="9"/>
            <color indexed="81"/>
            <rFont val="Tahoma"/>
            <family val="2"/>
          </rPr>
          <t>PRIMERA INFANCIA, INFANCIA, ADOLESCENCIA, JUVENTUD, MUJER, FAMILIA, VCA ( DESPLAZADOS) DISCAPACITADOS, ADULTOS MAYORES, AFRODESCENDIENTES, INDIGENAS, ROOM</t>
        </r>
      </text>
    </comment>
    <comment ref="V6" authorId="0">
      <text>
        <r>
          <rPr>
            <b/>
            <sz val="9"/>
            <color indexed="81"/>
            <rFont val="Tahoma"/>
            <family val="2"/>
          </rPr>
          <t>EN TODOS LOS CASOS NO ES INDISPENSABLE</t>
        </r>
      </text>
    </comment>
    <comment ref="W6" authorId="1">
      <text>
        <r>
          <rPr>
            <sz val="10"/>
            <color indexed="81"/>
            <rFont val="Tahoma"/>
            <family val="2"/>
          </rPr>
          <t>ES LA META DE PRODUCTO QUE SE PROPUSO LOGRAR  EN LOS 4 AÑOS DE GOBIERNO.</t>
        </r>
      </text>
    </comment>
    <comment ref="X6" authorId="0">
      <text>
        <r>
          <rPr>
            <b/>
            <sz val="9"/>
            <color indexed="81"/>
            <rFont val="Tahoma"/>
            <family val="2"/>
          </rPr>
          <t>COLOCARLE UN VALOR EN PORCENTAJE A LAS METAS DE PRODUCTO QUE  SUMEN EL 100%.
EL VALOR DEL PONDERADOR PUEDE SER POR ASIGNACION PRESUPUESTAL O POR IMPORTANCIA DE LA META EN EL PLAN DE DESARROLLO</t>
        </r>
      </text>
    </comment>
    <comment ref="Z6" authorId="1">
      <text>
        <r>
          <rPr>
            <sz val="8"/>
            <color indexed="81"/>
            <rFont val="Tahoma"/>
            <family val="2"/>
          </rPr>
          <t xml:space="preserve">NO OLVIDAR ACUMULAR  LO PROGRAMADO CON LA LINEA BASE   EN EL CASO  QUE HAYA </t>
        </r>
      </text>
    </comment>
    <comment ref="AC6" authorId="1">
      <text>
        <r>
          <rPr>
            <sz val="8"/>
            <color indexed="81"/>
            <rFont val="Tahoma"/>
            <family val="2"/>
          </rPr>
          <t>NO OLVIDAR ACUMULAR  LO PROGRAMADO CON EL AÑO ANTERIOR (PROGRAMADO 2012)</t>
        </r>
      </text>
    </comment>
    <comment ref="AF6" authorId="1">
      <text>
        <r>
          <rPr>
            <sz val="8"/>
            <color indexed="81"/>
            <rFont val="Tahoma"/>
            <family val="2"/>
          </rPr>
          <t>NO OLVIDAR ACUMULAR  LO PROGRAMADO CON EL AÑO ANTERIOR (PROGRAMADO 2013</t>
        </r>
      </text>
    </comment>
    <comment ref="AI6" authorId="1">
      <text>
        <r>
          <rPr>
            <sz val="8"/>
            <color indexed="81"/>
            <rFont val="Tahoma"/>
            <family val="2"/>
          </rPr>
          <t>NO OLVIDAR ACUMULAR  LO PROGRAMADO CON EL AÑO ANTERIOR (PROGRAMADO 2014)</t>
        </r>
      </text>
    </comment>
    <comment ref="BZ6" authorId="0">
      <text>
        <r>
          <rPr>
            <b/>
            <sz val="9"/>
            <color indexed="81"/>
            <rFont val="Tahoma"/>
            <family val="2"/>
          </rPr>
          <t xml:space="preserve">EL SECRETARIO O JEFE DE DEPENDENCIA </t>
        </r>
        <r>
          <rPr>
            <sz val="9"/>
            <color indexed="81"/>
            <rFont val="Tahoma"/>
            <family val="2"/>
          </rPr>
          <t xml:space="preserve">
</t>
        </r>
      </text>
    </comment>
  </commentList>
</comments>
</file>

<file path=xl/comments2.xml><?xml version="1.0" encoding="utf-8"?>
<comments xmlns="http://schemas.openxmlformats.org/spreadsheetml/2006/main">
  <authors>
    <author>Diana</author>
  </authors>
  <commentList>
    <comment ref="C2" authorId="0">
      <text>
        <r>
          <rPr>
            <b/>
            <sz val="9"/>
            <color indexed="81"/>
            <rFont val="Tahoma"/>
            <family val="2"/>
          </rPr>
          <t>COLOCAR EL CODIGO O0 CUENTA FUT A CADA META DE PRODUCTO, ESTO FACILITARÁ EL GASTO DE INVERSIÓN DESDE EL INICIO DEL PROCESO</t>
        </r>
      </text>
    </comment>
  </commentList>
</comments>
</file>

<file path=xl/comments3.xml><?xml version="1.0" encoding="utf-8"?>
<comments xmlns="http://schemas.openxmlformats.org/spreadsheetml/2006/main">
  <authors>
    <author>Diana</author>
  </authors>
  <commentList>
    <comment ref="C2" authorId="0">
      <text>
        <r>
          <rPr>
            <b/>
            <sz val="9"/>
            <color indexed="81"/>
            <rFont val="Tahoma"/>
            <family val="2"/>
          </rPr>
          <t>COLOCAR EL CODIGO O0 CUENTA FUT A CADA META DE PRODUCTO, ESTO FACILITARÁ EL GASTO DE INVERSIÓN DESDE EL INICIO DEL PROCESO</t>
        </r>
      </text>
    </comment>
  </commentList>
</comments>
</file>

<file path=xl/comments4.xml><?xml version="1.0" encoding="utf-8"?>
<comments xmlns="http://schemas.openxmlformats.org/spreadsheetml/2006/main">
  <authors>
    <author>Diana</author>
    <author>clcruz</author>
    <author xml:space="preserve">CLAUDIA </author>
  </authors>
  <commentList>
    <comment ref="C6" authorId="0">
      <text>
        <r>
          <rPr>
            <b/>
            <sz val="9"/>
            <color indexed="81"/>
            <rFont val="Tahoma"/>
            <family val="2"/>
          </rPr>
          <t>COLOCARLE UN VALOR EN PORCENTAJE A LAS DIMENSIONES O EJES QUE SUMEN EL 100%.
EL VALOR DEL PONDERADOR PUEDE SER POR ASIGNACION PRESUPUESTAL O POR IMPORTANCIA DE LA META EN EL PLAN DE DESARROLLO</t>
        </r>
      </text>
    </comment>
    <comment ref="E6" authorId="0">
      <text>
        <r>
          <rPr>
            <b/>
            <sz val="9"/>
            <color indexed="81"/>
            <rFont val="Tahoma"/>
            <family val="2"/>
          </rPr>
          <t>COLOCARLE UN VALOR EN PORCENTAJE A LOS SECTORES QUE SUMEN EL 100%.
EL VALOR DEL PONDERADOR PUEDE SER POR ASIGNACION PRESUPUESTAL O POR IMPORTANCIA DE LA META EN EL PLAN DE DESARROLLO</t>
        </r>
      </text>
    </comment>
    <comment ref="G6" authorId="1">
      <text>
        <r>
          <rPr>
            <sz val="12"/>
            <color indexed="81"/>
            <rFont val="Tahoma"/>
            <family val="2"/>
          </rPr>
          <t>NUMERO DE LA META DE RESUKTADO, HACERLO DE FORMA CONSECUTIVA CUANDO SE CAMBIE DE SECTOR.</t>
        </r>
      </text>
    </comment>
    <comment ref="I6" authorId="0">
      <text>
        <r>
          <rPr>
            <b/>
            <sz val="9"/>
            <color indexed="81"/>
            <rFont val="Tahoma"/>
            <family val="2"/>
          </rPr>
          <t xml:space="preserve">EL INDICADOR DE LA META ES LA UNIDAD DE MEDIDA </t>
        </r>
      </text>
    </comment>
    <comment ref="J6" authorId="0">
      <text>
        <r>
          <rPr>
            <b/>
            <sz val="9"/>
            <color indexed="81"/>
            <rFont val="Tahoma"/>
            <family val="2"/>
          </rPr>
          <t xml:space="preserve">ES OBLIGATORIA PARA METAS DE RESULTADO </t>
        </r>
      </text>
    </comment>
    <comment ref="K6" authorId="1">
      <text>
        <r>
          <rPr>
            <sz val="10"/>
            <color indexed="81"/>
            <rFont val="Tahoma"/>
            <family val="2"/>
          </rPr>
          <t>ES LA META DE RESULTADO QUE SE PROPUSO LOGRAR  EN LOS 4 AÑOS DE GOBIERNO.</t>
        </r>
        <r>
          <rPr>
            <sz val="8"/>
            <color indexed="81"/>
            <rFont val="Tahoma"/>
            <family val="2"/>
          </rPr>
          <t xml:space="preserve">
</t>
        </r>
      </text>
    </comment>
    <comment ref="L6" authorId="0">
      <text>
        <r>
          <rPr>
            <b/>
            <sz val="9"/>
            <color indexed="81"/>
            <rFont val="Tahoma"/>
            <family val="2"/>
          </rPr>
          <t>COLOCARLE UN VALOR EN PORCENTAJE A LAS METAS DE RESULTADO QUE  SUMEN EL 100%.
EL VALOR DEL PONDERADOR PUEDE SER POR ASIGNACION PRESUPUESTAL O POR IMPORTANCIA DE LA META EN EL PLAN DE DESARROLLO</t>
        </r>
      </text>
    </comment>
    <comment ref="M6" authorId="1">
      <text>
        <r>
          <rPr>
            <sz val="10"/>
            <color indexed="81"/>
            <rFont val="Tahoma"/>
            <family val="2"/>
          </rPr>
          <t>A LAS METAS DE RESULTADO  SE LES  REALIZARA  UN  MONITOREO  CADA 2 AÑOS PARA MEDIR SU AVANCE.</t>
        </r>
      </text>
    </comment>
    <comment ref="O6" authorId="0">
      <text>
        <r>
          <rPr>
            <b/>
            <sz val="9"/>
            <color indexed="81"/>
            <rFont val="Tahoma"/>
            <family val="2"/>
          </rPr>
          <t xml:space="preserve"> LA DESCRIPCION DE LA META DE PRODUCTO DEBE TENER COMO MÍNIMO UNA ACCIÓN Y UNA  CANTIDAD, EJEMPLO: DESARROLLO E IMPLEMENTACION DE 1 PROGRAMA DE PREVENCION DE VIOLENCIA CONTRA LA MUJER.  </t>
        </r>
      </text>
    </comment>
    <comment ref="P6" authorId="0">
      <text>
        <r>
          <rPr>
            <b/>
            <sz val="9"/>
            <color indexed="81"/>
            <rFont val="Tahoma"/>
            <family val="2"/>
          </rPr>
          <t>EL INDICADOR ES LA UNIDAD DE MEDIDA DE LA META DE PRODUCTO</t>
        </r>
      </text>
    </comment>
    <comment ref="Q6" authorId="0">
      <text>
        <r>
          <rPr>
            <b/>
            <sz val="9"/>
            <color indexed="81"/>
            <rFont val="Tahoma"/>
            <family val="2"/>
          </rPr>
          <t>HAY TRES TIPOS DE META: META DE INCREMENTO - MI, META DE REDUCCIÓN - MR Y META DE MANTENIMIENTO - MM</t>
        </r>
      </text>
    </comment>
    <comment ref="R6" authorId="0">
      <text>
        <r>
          <rPr>
            <b/>
            <sz val="9"/>
            <color indexed="81"/>
            <rFont val="Tahoma"/>
            <family val="2"/>
          </rPr>
          <t>PRIMERA INFANCIA, INFANCIA, ADOLESCENCIA, JUVENTUD, MUJER, FAMILIA, VCA ( DESPLAZADOS) DISCAPACITADOS, ADULTOS MAYORES, AFRODESCENDIENTES, INDIGENAS, ROOM</t>
        </r>
      </text>
    </comment>
    <comment ref="S6" authorId="0">
      <text>
        <r>
          <rPr>
            <b/>
            <sz val="9"/>
            <color indexed="81"/>
            <rFont val="Tahoma"/>
            <family val="2"/>
          </rPr>
          <t xml:space="preserve">NUMERO DE LA META DE PRODUCTO, HACERLO DE FORMA CONSECUTIVA CUANDO SE CAMBIE DE SECTOR </t>
        </r>
      </text>
    </comment>
    <comment ref="T6" authorId="0">
      <text>
        <r>
          <rPr>
            <b/>
            <sz val="9"/>
            <color indexed="81"/>
            <rFont val="Tahoma"/>
            <family val="2"/>
          </rPr>
          <t>COLOCAR EL CODIGO O0 CUENTA FUT A CADA META DE PRODUCTO, ESTO FACILITARÁ EL GASTO DE INVERSIÓN DESDE EL INICIO DEL PROCESO</t>
        </r>
      </text>
    </comment>
    <comment ref="V6" authorId="0">
      <text>
        <r>
          <rPr>
            <b/>
            <sz val="9"/>
            <color indexed="81"/>
            <rFont val="Tahoma"/>
            <family val="2"/>
          </rPr>
          <t>EN TODOS LOS CASOS NO ES INDISPENSABLE</t>
        </r>
      </text>
    </comment>
    <comment ref="W6" authorId="1">
      <text>
        <r>
          <rPr>
            <sz val="10"/>
            <color indexed="81"/>
            <rFont val="Tahoma"/>
            <family val="2"/>
          </rPr>
          <t>ES LA META DE PRODUCTO QUE SE PROPUSO LOGRAR  EN LOS 4 AÑOS DE GOBIERNO.</t>
        </r>
      </text>
    </comment>
    <comment ref="X6" authorId="0">
      <text>
        <r>
          <rPr>
            <b/>
            <sz val="9"/>
            <color indexed="81"/>
            <rFont val="Tahoma"/>
            <family val="2"/>
          </rPr>
          <t>COLOCARLE UN VALOR EN PORCENTAJE A LAS METAS DE PRODUCTO QUE  SUMEN EL 100%.
EL VALOR DEL PONDERADOR PUEDE SER POR ASIGNACION PRESUPUESTAL O POR IMPORTANCIA DE LA META EN EL PLAN DE DESARROLLO</t>
        </r>
      </text>
    </comment>
    <comment ref="Z6" authorId="1">
      <text>
        <r>
          <rPr>
            <sz val="8"/>
            <color indexed="81"/>
            <rFont val="Tahoma"/>
            <family val="2"/>
          </rPr>
          <t xml:space="preserve">NO OLVIDAR ACUMULAR  LO PROGRAMADO CON LA LINEA BASE   EN EL CASO  QUE HAYA </t>
        </r>
      </text>
    </comment>
    <comment ref="AC6" authorId="1">
      <text>
        <r>
          <rPr>
            <sz val="8"/>
            <color indexed="81"/>
            <rFont val="Tahoma"/>
            <family val="2"/>
          </rPr>
          <t>NO OLVIDAR ACUMULAR  LO PROGRAMADO CON EL AÑO ANTERIOR (PROGRAMADO 2012)</t>
        </r>
      </text>
    </comment>
    <comment ref="AF6" authorId="1">
      <text>
        <r>
          <rPr>
            <sz val="8"/>
            <color indexed="81"/>
            <rFont val="Tahoma"/>
            <family val="2"/>
          </rPr>
          <t>NO OLVIDAR ACUMULAR  LO PROGRAMADO CON EL AÑO ANTERIOR (PROGRAMADO 2013</t>
        </r>
      </text>
    </comment>
    <comment ref="AI6" authorId="1">
      <text>
        <r>
          <rPr>
            <sz val="8"/>
            <color indexed="81"/>
            <rFont val="Tahoma"/>
            <family val="2"/>
          </rPr>
          <t>NO OLVIDAR ACUMULAR  LO PROGRAMADO CON EL AÑO ANTERIOR (PROGRAMADO 2014)</t>
        </r>
      </text>
    </comment>
    <comment ref="CA6" authorId="0">
      <text>
        <r>
          <rPr>
            <b/>
            <sz val="9"/>
            <color indexed="81"/>
            <rFont val="Tahoma"/>
            <family val="2"/>
          </rPr>
          <t xml:space="preserve">EL SECRETARIO O JEFE DE DEPENDENCIA </t>
        </r>
        <r>
          <rPr>
            <sz val="9"/>
            <color indexed="81"/>
            <rFont val="Tahoma"/>
            <family val="2"/>
          </rPr>
          <t xml:space="preserve">
</t>
        </r>
      </text>
    </comment>
    <comment ref="U77" authorId="2">
      <text>
        <r>
          <rPr>
            <b/>
            <sz val="8"/>
            <color indexed="81"/>
            <rFont val="Tahoma"/>
            <family val="2"/>
          </rPr>
          <t>CLAUDIA :</t>
        </r>
        <r>
          <rPr>
            <sz val="8"/>
            <color indexed="81"/>
            <rFont val="Tahoma"/>
            <family val="2"/>
          </rPr>
          <t xml:space="preserve">
</t>
        </r>
      </text>
    </comment>
  </commentList>
</comments>
</file>

<file path=xl/comments5.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List>
</comments>
</file>

<file path=xl/sharedStrings.xml><?xml version="1.0" encoding="utf-8"?>
<sst xmlns="http://schemas.openxmlformats.org/spreadsheetml/2006/main" count="9364" uniqueCount="2381">
  <si>
    <t xml:space="preserve">DIMENSION/ EJE </t>
  </si>
  <si>
    <t>SECTOR</t>
  </si>
  <si>
    <t>PROGRAMA</t>
  </si>
  <si>
    <t>CODIGO FUT</t>
  </si>
  <si>
    <t>TIPO DE META</t>
  </si>
  <si>
    <t xml:space="preserve">FUNCIONARIO ENCARGADO DE LA META </t>
  </si>
  <si>
    <t>No M. R.</t>
  </si>
  <si>
    <t>No M.P</t>
  </si>
  <si>
    <t>POBLACION OBJETIVO</t>
  </si>
  <si>
    <t>PLAN INDICATIVO 2012 - 2015</t>
  </si>
  <si>
    <t>LINEA BASE DIC. 2011</t>
  </si>
  <si>
    <t>DESCRIPCION META DE RESULTADO</t>
  </si>
  <si>
    <t>NOMBRE DEL INDICADOR META DE RESULTADO</t>
  </si>
  <si>
    <t>PONDERADOR META DE RESULTADO CUATRIENIO (%)</t>
  </si>
  <si>
    <t>PONDERADOR DIMENSION/EJE (%)</t>
  </si>
  <si>
    <t>PONDERADOR SECTOR (%)</t>
  </si>
  <si>
    <t>VALOR DEL INDICADOR DE RESULTADO VIGENCIA 2013</t>
  </si>
  <si>
    <t>VALOR DEL INDICADOR DE RESULTADO VIGENCIA 2015</t>
  </si>
  <si>
    <t>DESCRIPCION META DE PRODUCTO</t>
  </si>
  <si>
    <t>NOMBRE DEL INDICADOR META DE PRODUCTO</t>
  </si>
  <si>
    <t>LINEA BASE INDICADOR PRODUCTO DIC. 2011</t>
  </si>
  <si>
    <t>VALOR ESPERADO DEL INDICADOR PRODUCTO CUATRIENIO</t>
  </si>
  <si>
    <t>PONDERADOR META DE PRODUCTO CUATRIENIO (%)</t>
  </si>
  <si>
    <t>PONDERADOR META DE PRODUCTO 2012 (%)</t>
  </si>
  <si>
    <t>PONDERADOR META DE PRODUCTO 2013 (%)</t>
  </si>
  <si>
    <t>PONDERADOR META DE PRODUCTO 2014 (%)</t>
  </si>
  <si>
    <t>PONDERADOR META DE PRODUCTO 2015 (%)</t>
  </si>
  <si>
    <t>VALOR PROGRAMADO INDICADOR PRODUCTO  2012</t>
  </si>
  <si>
    <t>VALOR EJECUTADO INDICADOR PRODUCTO  2012</t>
  </si>
  <si>
    <t>VALOR PROGRAMADO INDICADOR PRODUCTO  2013</t>
  </si>
  <si>
    <t>VALOR EJECUTADO INDICADOR PRODUCTO  2013</t>
  </si>
  <si>
    <t>VALOR PROGRAMADO INDICADOR PRODUCTO  2014</t>
  </si>
  <si>
    <t>VALOR EJECUTADO INDICADOR PRODUCTO  2014</t>
  </si>
  <si>
    <t>VALOR PROGRAMADO INDICADOR PRODUCTO  2015</t>
  </si>
  <si>
    <t>VALOR EJECUTADO INDICADOR PRODUCTO  2015</t>
  </si>
  <si>
    <t>RECURSOS PROGRAMADOS CUATRIENIO (MILES DE PESOS)</t>
  </si>
  <si>
    <t>RECURSOS PROGRAMADOS  2012 (MILES DE PESOS)</t>
  </si>
  <si>
    <t xml:space="preserve">RECURSOS EJECUTADOS 2012 (MILES DE PESOS) </t>
  </si>
  <si>
    <t>RECURSOS PROGRAMADOS  2013 (MILES DE PESOS)</t>
  </si>
  <si>
    <t xml:space="preserve">RECURSOS EJECUTADOS 2013 (MILES DE PESOS) </t>
  </si>
  <si>
    <t>RECURSOS PROGRAMADOS  2014 (MILES DE PESOS)</t>
  </si>
  <si>
    <t xml:space="preserve">RECURSOS EJECUTADOS 2014 (MILES DE PESOS) </t>
  </si>
  <si>
    <t>RECURSOS PROGRAMADOS  2015 (MILES DE PESOS)</t>
  </si>
  <si>
    <t xml:space="preserve">RECURSOS EJECUTADOS 2015 (MILES DE PESOS) </t>
  </si>
  <si>
    <t>VALOR ESPERADO RESULTADO CUATRIENIO</t>
  </si>
  <si>
    <t>RECURSOS FINANCIEROS (MILES DE PESOS )</t>
  </si>
  <si>
    <t>GERENCIA</t>
  </si>
  <si>
    <t xml:space="preserve">META DE RESULTADO </t>
  </si>
  <si>
    <t xml:space="preserve">INDICADOR </t>
  </si>
  <si>
    <t>META  CUATRIENIO</t>
  </si>
  <si>
    <t>DPTO</t>
  </si>
  <si>
    <t>REGALIAS</t>
  </si>
  <si>
    <t>CREDITO</t>
  </si>
  <si>
    <t xml:space="preserve">OTROS </t>
  </si>
  <si>
    <t>TOTAL</t>
  </si>
  <si>
    <t>POBLACION BENEFICIADA</t>
  </si>
  <si>
    <t xml:space="preserve">VERIFICACIÒN </t>
  </si>
  <si>
    <t xml:space="preserve">COOPERANTE </t>
  </si>
  <si>
    <t>PROYECTO</t>
  </si>
  <si>
    <t xml:space="preserve">ACTIVIDADES </t>
  </si>
  <si>
    <t>META DE PRODUCTO 1</t>
  </si>
  <si>
    <t>META DE PRODUCTO 2</t>
  </si>
  <si>
    <t>META DE PRODUCTO 3</t>
  </si>
  <si>
    <t xml:space="preserve">Responsable </t>
  </si>
  <si>
    <t xml:space="preserve">LINEA BASE </t>
  </si>
  <si>
    <t>META  VIGENCIA(201   xxxxxx)</t>
  </si>
  <si>
    <t>META  ALCANZADA 1ª SEMESTRE</t>
  </si>
  <si>
    <t>META  ALCANZADA 2ª SEMESTRE</t>
  </si>
  <si>
    <t>RESPONSABLE DIRECTO</t>
  </si>
  <si>
    <t>programado</t>
  </si>
  <si>
    <t xml:space="preserve">ejecutado </t>
  </si>
  <si>
    <t>ejecutado</t>
  </si>
  <si>
    <t>NOMBRE  -  Secretario de XXXXXXXX</t>
  </si>
  <si>
    <t xml:space="preserve">UNIDAD DE MEDIDA </t>
  </si>
  <si>
    <t xml:space="preserve">Ejecutado 1º Semestre </t>
  </si>
  <si>
    <t>Ejecutado 2º  Semestre</t>
  </si>
  <si>
    <t>INGRESOS CORRIENTES DE LIBRE DESTINACION (RECURSO PROPIO)</t>
  </si>
  <si>
    <t>SGP  ESPECIFICO</t>
  </si>
  <si>
    <t>SGP OTROS SECTORES</t>
  </si>
  <si>
    <t xml:space="preserve">CREDITO </t>
  </si>
  <si>
    <t xml:space="preserve">REGALIAS </t>
  </si>
  <si>
    <t xml:space="preserve">APORTES TRANSFERENCIAS COFINANCIACION NACION </t>
  </si>
  <si>
    <t xml:space="preserve">APORTES TRANSFERENCIAS COFINANCIACION DEPARTAMENTO  </t>
  </si>
  <si>
    <t xml:space="preserve">OTROS INGRESOS </t>
  </si>
  <si>
    <t>PLAN OPERATIVO ANUAL DE INVERSION 2012</t>
  </si>
  <si>
    <t>VALOR ESPERADO CUATRENIO</t>
  </si>
  <si>
    <t>PROYECTOS</t>
  </si>
  <si>
    <t>RECURSOS PROGRAMADOS VIGENCIA 2012 (MILES DE PESOS)</t>
  </si>
  <si>
    <t>INGRESOS CORRIENTES DE LIBRE DESTINACION (SGP)</t>
  </si>
  <si>
    <t xml:space="preserve">SGP  ESPECIFICO (educación, salud, Agua potable, alimentación escolar) </t>
  </si>
  <si>
    <t>SGP PROPOSITO GENERAL FORZOSA INVERSION</t>
  </si>
  <si>
    <t>CODIGO</t>
  </si>
  <si>
    <t>NOMBRE</t>
  </si>
  <si>
    <t>DESCRIPCION</t>
  </si>
  <si>
    <t>FUENTE                                                                                  (No podrá escribir en la columna de fuentes ni en las de valores para los conceptos que no aplican al ámbito de su entidad)</t>
  </si>
  <si>
    <t>Presupuesto Inicial</t>
  </si>
  <si>
    <t>Presupuesto Definitivo</t>
  </si>
  <si>
    <t>Compromisos</t>
  </si>
  <si>
    <t>Obligaciones</t>
  </si>
  <si>
    <t>Pagos</t>
  </si>
  <si>
    <t>Corresponde a los valores que estima gastar en inversión durante la vigencia fiscal, aprobados mediante acto administrativo de la asamblea o concejo</t>
  </si>
  <si>
    <t>Corresponde a la apropiación final, es decir, aquella que incorpora las modificaciones (reducciones, aplazamientos, adiciones, traslados) del presupuesto</t>
  </si>
  <si>
    <t>Corresponde a la totalidad de los compromisos (registros presupuestales) que la entidad territorial adquirió con el objeto de ejecutar los proyectos de inversión</t>
  </si>
  <si>
    <t>De los compromisos  anteriores registre las obligaciones causadas derivadas de anticipos pactados en los contratos o a bienes y servicios que ya se recibieron a satisfacción o por una relación laboral adquiridos dentro de los gastos de inversión</t>
  </si>
  <si>
    <t>De las obligaciones anteriores registre los pagos realizados de anticipos pactados y de bienes y servicios recibidos a satisfacción o por una relación laboral adquiridos dentro de los gastos de inversión</t>
  </si>
  <si>
    <t>ID</t>
  </si>
  <si>
    <t>Código</t>
  </si>
  <si>
    <t>Nombre</t>
  </si>
  <si>
    <t>Descripcion</t>
  </si>
  <si>
    <t>Consecutivo</t>
  </si>
  <si>
    <t>Fuente</t>
  </si>
  <si>
    <t>Codigo</t>
  </si>
  <si>
    <t>Inicial</t>
  </si>
  <si>
    <t>Definitivo</t>
  </si>
  <si>
    <t>Llevar</t>
  </si>
  <si>
    <t>Cargar</t>
  </si>
  <si>
    <t>DEPARTAMENTOS</t>
  </si>
  <si>
    <t>MUNICIPIOS</t>
  </si>
  <si>
    <t>BOGOTÁ / SAN ANDERES</t>
  </si>
  <si>
    <t>SGP - ALIMENTACIÓN ESCOLAR - ONCE DOCEAVAS VIGENCIA ACTUAL + ULTIMA DOCEAVA VIGENCIA ANTERIOR</t>
  </si>
  <si>
    <t>A.1.1.1</t>
  </si>
  <si>
    <t>VAL</t>
  </si>
  <si>
    <t>CIFRAS DE CONTROL</t>
  </si>
  <si>
    <t>Registre las cifras de control del valor total de los gastos de inversión</t>
  </si>
  <si>
    <t>FUENTE</t>
  </si>
  <si>
    <t>Dptos</t>
  </si>
  <si>
    <t>Municipios</t>
  </si>
  <si>
    <t>Bog/San</t>
  </si>
  <si>
    <t>A</t>
  </si>
  <si>
    <t>INGRESOS CORRIENTES DE LIBRE DESTINACIÓN EXCEPTO EL 42% DE LIBRE DESTINACIÓN DE PROPOSITO GENERAL DE MPIOS DE CATEGORIA 4, 5 Y 6</t>
  </si>
  <si>
    <t>A.1</t>
  </si>
  <si>
    <t>INGRESOS CORRIENTES CON DESTINACIÓN ESPECIFICA - RECURSOS PROPIOS</t>
  </si>
  <si>
    <t>A.1.1</t>
  </si>
  <si>
    <t xml:space="preserve">SGP - PROPOSITO GENERAL - 42% RECURSOS LIBRE DESTINACIÓN -SGP- PROPOSITO GENERAL MPIOS DE CATEGORIA 4, 5 Y 6 -SALDOS NO EJECUTADOS NI INCORPORADOS VIGENCIAS ANTERIORES -  RENDIMIENTOS FINANCIEROS </t>
  </si>
  <si>
    <t>SGP - PROPOSITO GENERAL - 42% RECURSOS LIBRE DESTINACIÓN -SGP- PROPOSITO GENERAL MPIOS DE CATEGORIA 4, 5 Y 6  -SGP ONCE DOCEAVAS VIGENCIA ACTUAL + ULTIMA DOCEAVA VIGENCIA ANTERIOR</t>
  </si>
  <si>
    <t>A.1.1.1.1</t>
  </si>
  <si>
    <t>Registrar Detalle</t>
  </si>
  <si>
    <t>SGP - ALIMENTACIÓN ESCOLAR - SALDOS NO EJECUTADOS VIGENCIAS ANTERIORES - RENDIMIENTOS FINANCIEROS</t>
  </si>
  <si>
    <t>SGP -EDUCACIÓN  - SALDOS NO EJECUTADOS VIGENCIAS ANTERIORES -  RENDIMIENTOS FINANCIEROS</t>
  </si>
  <si>
    <t>SGP -EDUCACIÓN ONCE DOCEAVAS VIGENCIA ACTUAL + ULTIMA DOCEAVA VIGENCIA ANTERIOR</t>
  </si>
  <si>
    <t>SGP - SALUD - SALDOS NO EJECUTADOS VIGENCIAS ANTERIORES - RENDIMIENTOS FINANCIEROS</t>
  </si>
  <si>
    <t>SGP - SALUD ONCE DOCEAVAS VIGENCIA ACTUAL + ULTIMA DOCEAVA VIGENCIA ANTERIOR</t>
  </si>
  <si>
    <t>SGP -RIBEREÑOS -  SALDOS NO EJECUTADOS VIGENCIAS ANTERIORES - RENDIMIENTOS FINANCIEROS</t>
  </si>
  <si>
    <t>SGP - RIBEREÑOS ONCE DOCEAVAS VIGENCIA ACTUAL + ULTIMA DOCEAVA VIGENCIA ANTERIOR</t>
  </si>
  <si>
    <t>SGP - AGUA POTABLE Y SANEAMIENTO BÁSICO  - SALDOS NO EJECUTADOS VIGENCIAS ANTERIORES - RENDIMIENTOS FINANCIEROS</t>
  </si>
  <si>
    <t>SGP - AGUA POTABLE Y SANEAMIENTO BÁSICO  - ONCE DOCEAVAS VIGENCIA ACTUAL + ULTIMA DOCEAVA VIGENCIA ANTERIOR</t>
  </si>
  <si>
    <t>SGP - RECURSOS POR CRECIMIENTO DE LA ECONOMÍA SUPERIOR AL 4% - SGP- SALDOS NO EJECUTADOS VIGENCIAS ANTERIORES - RENDIMIENTOS FINANCIEROS</t>
  </si>
  <si>
    <t>A.1.1.1.2</t>
  </si>
  <si>
    <t>SGP - RECURSOS POR CRECIMIENTO DE LA ECONOMÍA SUPERIOR AL 4% - SGP- ONCE DOCEAVAS VIGENCIA ACTUAL + ULTIMA DOCEAVA VIGENCIA ANTERIOR</t>
  </si>
  <si>
    <t>SGP - PROPOSITO GENERAL FORZOSA INVERSIÓN   DEPORTE- SALDOS NO EJECUTADOS NI INCORPORADOS VIGENCIAS ANTERIORES -  RENDIMIENTOS FINANCIEROS</t>
  </si>
  <si>
    <t>SGP - PROPOSITO GENERAL  FORZOSA INVERSIÓN DEPORTE -SGP- ONCE DOCEAVAS VIGENCIA ACTUAL + ULTIMA DOCEAVA VIGENCIA ANTERIOR</t>
  </si>
  <si>
    <t>SGP - PROPOSITO GENERAL FORZOSA INVERSIÓN  CULTURA-  SALDOS NO EJECUTADOS NI INCORPORADOS VIGENCIAS ANTERIORES -  RENDIMIENTOS FINANCIEROS</t>
  </si>
  <si>
    <t>SGP - PROPOSITO GENERAL FORZOSA INVERSIÓN CULTURA- SGP- ONCE DOCEAVAS VIGENCIA ACTUAL + ULTIMA DOCEAVA VIGENCIA ANTERIOR</t>
  </si>
  <si>
    <t>SGP - PROPOSITO GENERAL FORZOSA INVERSIÓN LIBRE INVERSIÓN- SALDOS NO EJECUTADOS NI INCORPORADOS VIGENCIAS ANTERIORES -  RENDIMIENTOS FINANCIEROS</t>
  </si>
  <si>
    <t>SGP - PROPOSITO GENERAL FORZOSA INVERSIÓN LIBRE INVERSIÓN -SGP- ONCE DOCEAVAS VIGENCIA ACTUAL + ULTIMA DOCEAVA VIGENCIA ANTERIOR</t>
  </si>
  <si>
    <t>REGALÍAS Y COMPENSACIONES (INCLUYE IMPUESTO DE TRANSPORTE DE OLEODUCTOS Y GASODUCTOS)</t>
  </si>
  <si>
    <t>1% REGALÍAS Y COMPENSACIONES?ICBF- LEY 1283/2009.</t>
  </si>
  <si>
    <t>FONDO NACIONAL DE REGALÍAS</t>
  </si>
  <si>
    <t>ESCALONAMIENTO</t>
  </si>
  <si>
    <t>A.1.1.1.3</t>
  </si>
  <si>
    <t>FONDO DE AHORRO Y ESTABILIZACIÓN PETROLERA, FAEP</t>
  </si>
  <si>
    <t>FONDO DEPARTAMENTOS DE CORDOBA Y SUCRE</t>
  </si>
  <si>
    <t>COFINANCIACIÓN NACIONAL</t>
  </si>
  <si>
    <t>OTRAS RENTAS CEDIDAS SALUD (IVA, JUEGOS DE SUERTE Y AZAR, SOBRETASA CIGARRILLOS)</t>
  </si>
  <si>
    <t>COFINANCIACIÓN MUNICIPAL</t>
  </si>
  <si>
    <t>OTROS APORTES O TRANSFERENCIAS DEPARTAMENTALES</t>
  </si>
  <si>
    <t>OTROS APORTES O TRANSFERENCIAS MUNICIPALES</t>
  </si>
  <si>
    <t>COFINANCIACION DEPARTAMENTAL</t>
  </si>
  <si>
    <t>OTROS RECURSOS DE CAPITAL (RENDIMIENTOS FINANCIEROS, VENTA DE ACTIVOS, DONACIONES, RECURSOS DE BALANCE -INGRESOS CORRIENTES DE LIBRE DESTINACIÓN Y/O INGRESOS CORRIENTES CON DESTINANCIÓN ESPECIFICA)</t>
  </si>
  <si>
    <t>CRÉDITO INTERNO Y EXTERNO</t>
  </si>
  <si>
    <t>RENDIMIENTOS FINANCIEROS DE LOS RECURSOS DEL SGP</t>
  </si>
  <si>
    <t>A.1.1.1.4</t>
  </si>
  <si>
    <t>FOSYGA</t>
  </si>
  <si>
    <t>PARTICIPACION POR EL MONOPOLIO DE LICORES (DEC. 4692 DE 2005)</t>
  </si>
  <si>
    <t>ETESA</t>
  </si>
  <si>
    <t>OTROS APORTES O TRANSFERENCIAS NACIONALES</t>
  </si>
  <si>
    <t>OTRAS FUENTES DIFERENTES A LAS ANTERIORES</t>
  </si>
  <si>
    <t>A.1.1.2</t>
  </si>
  <si>
    <t>A.1.1.2.1</t>
  </si>
  <si>
    <t>A.1.1.2.1.1</t>
  </si>
  <si>
    <t>A.1.1.2.1.1.1</t>
  </si>
  <si>
    <t>A.1.1.2.1.1.2</t>
  </si>
  <si>
    <t>A.1.1.2.1.1.3</t>
  </si>
  <si>
    <t>A.1.1.2.1.1.4</t>
  </si>
  <si>
    <t>A.1.1.2.2</t>
  </si>
  <si>
    <t>A.1.1.2.2.1</t>
  </si>
  <si>
    <t>A.1.1.2.2.1.1</t>
  </si>
  <si>
    <t>A.1.1.2.2.1.2</t>
  </si>
  <si>
    <t>A.1.1.2.2.1.3</t>
  </si>
  <si>
    <t>A.1.1.2.2.1.4</t>
  </si>
  <si>
    <t>A.1.1.2.2.2</t>
  </si>
  <si>
    <t>A.1.1.2.2.2.1</t>
  </si>
  <si>
    <t>A.1.1.2.2.2.2</t>
  </si>
  <si>
    <t>A.1.1.2.2.2.3</t>
  </si>
  <si>
    <t>A.1.1.2.2.2.4</t>
  </si>
  <si>
    <t>A.1.1.2.2.2.5</t>
  </si>
  <si>
    <t>A.1.1.2.3</t>
  </si>
  <si>
    <t>A.1.1.2.3.1</t>
  </si>
  <si>
    <t>A.1.1.2.3.1.1</t>
  </si>
  <si>
    <t>A.1.1.2.3.1.2</t>
  </si>
  <si>
    <t>A.1.1.2.3.1.3</t>
  </si>
  <si>
    <t>A.1.1.2.3.1.4</t>
  </si>
  <si>
    <t>A.1.1.2.4</t>
  </si>
  <si>
    <t>A.1.1.2.4.1</t>
  </si>
  <si>
    <t>A.1.1.2.4.1.1</t>
  </si>
  <si>
    <t>A.1.1.2.4.1.2</t>
  </si>
  <si>
    <t>A.1.1.2.4.1.3</t>
  </si>
  <si>
    <t>A.1.1.2.4.1.4</t>
  </si>
  <si>
    <t>A.1.1.2.4.2</t>
  </si>
  <si>
    <t>A.1.1.2.4.2.1</t>
  </si>
  <si>
    <t>A.1.1.2.4.2.2</t>
  </si>
  <si>
    <t>A.1.1.2.4.2.3</t>
  </si>
  <si>
    <t>A.1.1.2.4.2.4</t>
  </si>
  <si>
    <t>A.1.1.2.4.2.5</t>
  </si>
  <si>
    <t>A.1.1.2.5</t>
  </si>
  <si>
    <t>A.1.1.2.5.1</t>
  </si>
  <si>
    <t>A.1.1.2.5.1.1</t>
  </si>
  <si>
    <t>A.1.1.2.5.1.2</t>
  </si>
  <si>
    <t>A.1.1.2.5.1.3</t>
  </si>
  <si>
    <t>A.1.1.2.5.1.4</t>
  </si>
  <si>
    <t>A.1.1.2.5.2</t>
  </si>
  <si>
    <t>A.1.1.2.5.2.1</t>
  </si>
  <si>
    <t>A.1.1.2.5.2.2</t>
  </si>
  <si>
    <t>A.1.1.2.5.2.3</t>
  </si>
  <si>
    <t>A.1.1.2.5.2.4</t>
  </si>
  <si>
    <t>A.1.1.2.5.2.5</t>
  </si>
  <si>
    <t>A.1.1.3</t>
  </si>
  <si>
    <t>A.1.1.4</t>
  </si>
  <si>
    <t>A.1.1.5</t>
  </si>
  <si>
    <t>A.1.1.6</t>
  </si>
  <si>
    <t>A.1.1.7</t>
  </si>
  <si>
    <t>A.1.2</t>
  </si>
  <si>
    <t>A.1.2.1</t>
  </si>
  <si>
    <t>A.1.2.1.1</t>
  </si>
  <si>
    <t>A.1.2.1.2</t>
  </si>
  <si>
    <t>A.1.2.1.3</t>
  </si>
  <si>
    <t>A.1.2.2</t>
  </si>
  <si>
    <t>A.1.2.3</t>
  </si>
  <si>
    <t>A.1.2.4</t>
  </si>
  <si>
    <t>A.1.2.5</t>
  </si>
  <si>
    <t>A.1.2.6</t>
  </si>
  <si>
    <t>A.1.2.6.1</t>
  </si>
  <si>
    <t>A.1.2.6.2</t>
  </si>
  <si>
    <t>A.1.2.6.3</t>
  </si>
  <si>
    <t>A.1.2.6.4</t>
  </si>
  <si>
    <t>A.1.2.6.5</t>
  </si>
  <si>
    <t>A.1.2.7</t>
  </si>
  <si>
    <t>A.1.2.8</t>
  </si>
  <si>
    <t>A.1.2.9</t>
  </si>
  <si>
    <t>A.1.2.10</t>
  </si>
  <si>
    <t>A.1.2.10.1</t>
  </si>
  <si>
    <t>A.1.2.10.1.1</t>
  </si>
  <si>
    <t>A.1.2.10.1.2</t>
  </si>
  <si>
    <t>A.1.2.10.1.3</t>
  </si>
  <si>
    <t>A.1.2.10.1.4</t>
  </si>
  <si>
    <t>A.1.2.10.1.5</t>
  </si>
  <si>
    <t>A.1.2.10.2</t>
  </si>
  <si>
    <t>A.1.2.11</t>
  </si>
  <si>
    <t>A.1.3</t>
  </si>
  <si>
    <t>A.1.3.1</t>
  </si>
  <si>
    <t>A.1.3.1.1</t>
  </si>
  <si>
    <t>A.1.3.1.2</t>
  </si>
  <si>
    <t>A.1.3.1.3</t>
  </si>
  <si>
    <t>A.1.3.2</t>
  </si>
  <si>
    <t>A.1.3.3</t>
  </si>
  <si>
    <t>A.1.3.4</t>
  </si>
  <si>
    <t>A.1.3.5</t>
  </si>
  <si>
    <t>A.1.3.6</t>
  </si>
  <si>
    <t>A.1.3.7</t>
  </si>
  <si>
    <t>A.1.4</t>
  </si>
  <si>
    <t>A.1.4.1</t>
  </si>
  <si>
    <t>A.1.4.2</t>
  </si>
  <si>
    <t>A.1.4.3</t>
  </si>
  <si>
    <t>A.1.5</t>
  </si>
  <si>
    <t>A.1.5.1</t>
  </si>
  <si>
    <t>A.1.5.2</t>
  </si>
  <si>
    <t>A.1.5.3</t>
  </si>
  <si>
    <t>A.1.5.4</t>
  </si>
  <si>
    <t>A.1.6</t>
  </si>
  <si>
    <t>A.1.6.1</t>
  </si>
  <si>
    <t>A.1.6.2</t>
  </si>
  <si>
    <t>A.1.6.3</t>
  </si>
  <si>
    <t>A.1.7</t>
  </si>
  <si>
    <t>A.1.7.1</t>
  </si>
  <si>
    <t>A.1.7.2</t>
  </si>
  <si>
    <t>A.1.7.4</t>
  </si>
  <si>
    <t>A.2</t>
  </si>
  <si>
    <t>A.2.1</t>
  </si>
  <si>
    <t>A.2.1.1</t>
  </si>
  <si>
    <t>A.2.1.2</t>
  </si>
  <si>
    <t>A.2.1.3</t>
  </si>
  <si>
    <t>A.2.1.4</t>
  </si>
  <si>
    <t>A.2.1.5</t>
  </si>
  <si>
    <t>A.2.1.9</t>
  </si>
  <si>
    <t>A.2.2</t>
  </si>
  <si>
    <t>A.2.2.1</t>
  </si>
  <si>
    <t>A.2.2.1.1</t>
  </si>
  <si>
    <t>A.2.2.1.1.1</t>
  </si>
  <si>
    <t>A.2.2.1.1.2</t>
  </si>
  <si>
    <t>A.2.2.1.1.3</t>
  </si>
  <si>
    <t>A.2.2.1.2</t>
  </si>
  <si>
    <t>A.2.2.1.2.1</t>
  </si>
  <si>
    <t>A.2.2.1.2.2</t>
  </si>
  <si>
    <t>A.2.2.1.2.3</t>
  </si>
  <si>
    <t>A.2.2.1.3</t>
  </si>
  <si>
    <t>A.2.2.1.3.1</t>
  </si>
  <si>
    <t>A.2.2.1.3.2</t>
  </si>
  <si>
    <t>A.2.2.1.3.3</t>
  </si>
  <si>
    <t>A.2.2.2</t>
  </si>
  <si>
    <t>A.2.2.2.1</t>
  </si>
  <si>
    <t>A.2.2.2.1.1</t>
  </si>
  <si>
    <t>A.2.2.2.1.2</t>
  </si>
  <si>
    <t>A.2.2.2.1.3</t>
  </si>
  <si>
    <t>A.2.2.2.2</t>
  </si>
  <si>
    <t>A.2.2.2.2.1</t>
  </si>
  <si>
    <t>A.2.2.2.2.2</t>
  </si>
  <si>
    <t>A.2.2.2.2.3</t>
  </si>
  <si>
    <t>A.2.2.2.3</t>
  </si>
  <si>
    <t>A.2.2.2.3.1</t>
  </si>
  <si>
    <t>A.2.2.2.3.2</t>
  </si>
  <si>
    <t>A.2.2.2.3.3</t>
  </si>
  <si>
    <t>A.2.2.2.4</t>
  </si>
  <si>
    <t>A.2.2.2.4.1</t>
  </si>
  <si>
    <t>A.2.2.2.4.2</t>
  </si>
  <si>
    <t>A.2.2.2.4.3</t>
  </si>
  <si>
    <t>A.2.2.3</t>
  </si>
  <si>
    <t>A.2.2.3.1</t>
  </si>
  <si>
    <t>A.2.2.3.2</t>
  </si>
  <si>
    <t>A.2.2.3.3</t>
  </si>
  <si>
    <t>A.2.2.4</t>
  </si>
  <si>
    <t>A.2.2.4.1</t>
  </si>
  <si>
    <t>A.2.2.4.1.1</t>
  </si>
  <si>
    <t>A.2.2.4.1.2</t>
  </si>
  <si>
    <t>A.2.2.4.1.3</t>
  </si>
  <si>
    <t>A.2.2.4.2</t>
  </si>
  <si>
    <t>A.2.2.4.2.1</t>
  </si>
  <si>
    <t>A.2.2.4.2.2</t>
  </si>
  <si>
    <t>A.2.2.4.2.3</t>
  </si>
  <si>
    <t>A.2.2.5</t>
  </si>
  <si>
    <t>A.2.2.5.1</t>
  </si>
  <si>
    <t>A.2.2.5.1.1</t>
  </si>
  <si>
    <t>A.2.2.5.1.2</t>
  </si>
  <si>
    <t>A.2.2.5.1.3</t>
  </si>
  <si>
    <t>A.2.2.5.2</t>
  </si>
  <si>
    <t>A.2.2.5.2.1</t>
  </si>
  <si>
    <t>A.2.2.5.2.2</t>
  </si>
  <si>
    <t>A.2.2.5.2.3</t>
  </si>
  <si>
    <t>A.2.2.5.3</t>
  </si>
  <si>
    <t>A.2.2.5.3.1</t>
  </si>
  <si>
    <t>A.2.2.5.3.2</t>
  </si>
  <si>
    <t>A.2.2.5.3.3</t>
  </si>
  <si>
    <t>A.2.2.5.4</t>
  </si>
  <si>
    <t>A.2.2.5.4.1</t>
  </si>
  <si>
    <t>A.2.2.5.4.2</t>
  </si>
  <si>
    <t>A.2.2.5.4.3</t>
  </si>
  <si>
    <t>A.2.2.5.5</t>
  </si>
  <si>
    <t>A.2.2.5.5.1</t>
  </si>
  <si>
    <t>A.2.2.5.5.2</t>
  </si>
  <si>
    <t>A.2.2.5.5.3</t>
  </si>
  <si>
    <t>A.2.2.6</t>
  </si>
  <si>
    <t>A.2.2.6.1</t>
  </si>
  <si>
    <t>A.2.2.6.2</t>
  </si>
  <si>
    <t>A.2.2.6.3</t>
  </si>
  <si>
    <t>A.2.2.7</t>
  </si>
  <si>
    <t>A.2.2.7.1</t>
  </si>
  <si>
    <t>A.2.2.7.2</t>
  </si>
  <si>
    <t>A.2.2.7.3</t>
  </si>
  <si>
    <t>A.2.2.8</t>
  </si>
  <si>
    <t>A.2.2.8.1</t>
  </si>
  <si>
    <t>A.2.2.8.2</t>
  </si>
  <si>
    <t>A.2.2.8.3</t>
  </si>
  <si>
    <t>A.2.2.9</t>
  </si>
  <si>
    <t>A.2.2.9.1</t>
  </si>
  <si>
    <t>A.2.2.9.1.1</t>
  </si>
  <si>
    <t>A.2.2.9.1.2</t>
  </si>
  <si>
    <t>A.2.2.9.1.3</t>
  </si>
  <si>
    <t>A.2.2.9.2</t>
  </si>
  <si>
    <t>A.2.2.9.2.1</t>
  </si>
  <si>
    <t>A.2.2.9.2.2</t>
  </si>
  <si>
    <t>A.2.2.9.2.3</t>
  </si>
  <si>
    <t>A.2.2.9.3</t>
  </si>
  <si>
    <t>A.2.2.9.3.1</t>
  </si>
  <si>
    <t>A.2.2.9.3.2</t>
  </si>
  <si>
    <t>A.2.2.9.3.3</t>
  </si>
  <si>
    <t>A.2.2.10</t>
  </si>
  <si>
    <t>A.2.2.10.1</t>
  </si>
  <si>
    <t>A.2.2.10.2</t>
  </si>
  <si>
    <t>A.2.2.10.3</t>
  </si>
  <si>
    <t>A.2.2.13</t>
  </si>
  <si>
    <t>A.2.3</t>
  </si>
  <si>
    <t>A.2.3.1</t>
  </si>
  <si>
    <t>A.2.3.1.1</t>
  </si>
  <si>
    <t>A.2.3.1.1.1</t>
  </si>
  <si>
    <t>A.2.3.1.1.3</t>
  </si>
  <si>
    <t>A.2.3.1.1.4</t>
  </si>
  <si>
    <t>A.2.3.1.2</t>
  </si>
  <si>
    <t>A.2.3.1.2.1</t>
  </si>
  <si>
    <t>A.2.3.1.2.3</t>
  </si>
  <si>
    <t>A.2.3.1.2.4</t>
  </si>
  <si>
    <t>A.2.3.1.3</t>
  </si>
  <si>
    <t>A.2.3.1.3.1</t>
  </si>
  <si>
    <t>A.2.3.1.3.3</t>
  </si>
  <si>
    <t>A.2.3.1.3.4</t>
  </si>
  <si>
    <t>A.2.3.1.4</t>
  </si>
  <si>
    <t>A.2.3.1.4.1</t>
  </si>
  <si>
    <t>A.2.3.1.4.3</t>
  </si>
  <si>
    <t>A.2.3.1.4.4</t>
  </si>
  <si>
    <t>A.2.3.2</t>
  </si>
  <si>
    <t>A.2.3.2.1</t>
  </si>
  <si>
    <t>A.2.3.2.2</t>
  </si>
  <si>
    <t>A.2.3.2.3</t>
  </si>
  <si>
    <t>A.2.3.2.4</t>
  </si>
  <si>
    <t>A.2.3.2.5</t>
  </si>
  <si>
    <t>A.2.3.6</t>
  </si>
  <si>
    <t>A.2.3.8</t>
  </si>
  <si>
    <t>A.2.3.8.1</t>
  </si>
  <si>
    <t>A.2.3.8.2</t>
  </si>
  <si>
    <t>A.2.3.8.3</t>
  </si>
  <si>
    <t>A.2.4</t>
  </si>
  <si>
    <t>A.2.4.1</t>
  </si>
  <si>
    <t>A.2.4.2</t>
  </si>
  <si>
    <t>A.2.4.3</t>
  </si>
  <si>
    <t>A.2.4.5</t>
  </si>
  <si>
    <t>A.2.4.6</t>
  </si>
  <si>
    <t>A.2.4.7</t>
  </si>
  <si>
    <t>A.2.4.8</t>
  </si>
  <si>
    <t>A.2.4.9</t>
  </si>
  <si>
    <t>A.2.4.10</t>
  </si>
  <si>
    <t>A.3</t>
  </si>
  <si>
    <t>A.3.1</t>
  </si>
  <si>
    <t>A.3.1.1</t>
  </si>
  <si>
    <t>A.3.1.2</t>
  </si>
  <si>
    <t>A.3.1.3</t>
  </si>
  <si>
    <t>A.3.1.4</t>
  </si>
  <si>
    <t>A.3.1.5</t>
  </si>
  <si>
    <t>A.3.1.6</t>
  </si>
  <si>
    <t>A.3.1.7</t>
  </si>
  <si>
    <t>A.3.1.8</t>
  </si>
  <si>
    <t>A.3.1.9</t>
  </si>
  <si>
    <t>A.3.1.10</t>
  </si>
  <si>
    <t>A.3.1.11</t>
  </si>
  <si>
    <t>A.3.1.12</t>
  </si>
  <si>
    <t>A.3.1.13</t>
  </si>
  <si>
    <t>A.3.1.14</t>
  </si>
  <si>
    <t>A.3.1.15</t>
  </si>
  <si>
    <t>A.3.1.15.1</t>
  </si>
  <si>
    <t>A.3.1.15.2</t>
  </si>
  <si>
    <t>A.3.1.17</t>
  </si>
  <si>
    <t>A.3.2</t>
  </si>
  <si>
    <t>A.3.2.1</t>
  </si>
  <si>
    <t>A.3.2.2</t>
  </si>
  <si>
    <t>A.3.2.3</t>
  </si>
  <si>
    <t>A.3.2.4</t>
  </si>
  <si>
    <t>A.3.2.5</t>
  </si>
  <si>
    <t>A.3.2.6</t>
  </si>
  <si>
    <t>A.3.2.7</t>
  </si>
  <si>
    <t>A.3.2.8</t>
  </si>
  <si>
    <t>A.3.2.9</t>
  </si>
  <si>
    <t>A.3.2.10</t>
  </si>
  <si>
    <t>A.3.2.11</t>
  </si>
  <si>
    <t>A.3.2.12</t>
  </si>
  <si>
    <t>A.3.2.13</t>
  </si>
  <si>
    <t>A.3.2.14</t>
  </si>
  <si>
    <t>A.3.2.15</t>
  </si>
  <si>
    <t>A.3.2.16</t>
  </si>
  <si>
    <t>A.3.2.17</t>
  </si>
  <si>
    <t>A.3.2.18</t>
  </si>
  <si>
    <t>A.3.2.18.1</t>
  </si>
  <si>
    <t>A.3.2.18.2</t>
  </si>
  <si>
    <t>A.3.2.20</t>
  </si>
  <si>
    <t>A.3.3</t>
  </si>
  <si>
    <t>A.3.3.1</t>
  </si>
  <si>
    <t>A.3.3.2</t>
  </si>
  <si>
    <t>A.3.3.3</t>
  </si>
  <si>
    <t>A.3.3.4</t>
  </si>
  <si>
    <t>A.3.3.5</t>
  </si>
  <si>
    <t>A.3.3.5.1</t>
  </si>
  <si>
    <t>A.3.3.5.2</t>
  </si>
  <si>
    <t>A.3.3.6</t>
  </si>
  <si>
    <t>A.3.3.7</t>
  </si>
  <si>
    <t>A.3.3.8</t>
  </si>
  <si>
    <t>A.3.3.9</t>
  </si>
  <si>
    <t>A.3.4</t>
  </si>
  <si>
    <t>A.3.4.1</t>
  </si>
  <si>
    <t>A.3.4.2</t>
  </si>
  <si>
    <t>A.3.5</t>
  </si>
  <si>
    <t>A.3.6</t>
  </si>
  <si>
    <t>A.4</t>
  </si>
  <si>
    <t>A.4.1</t>
  </si>
  <si>
    <t>A.4.2</t>
  </si>
  <si>
    <t>A.4.3</t>
  </si>
  <si>
    <t>A.4.4</t>
  </si>
  <si>
    <t>A.4.5</t>
  </si>
  <si>
    <t>A.4.8</t>
  </si>
  <si>
    <t>A.5</t>
  </si>
  <si>
    <t>A.5.1</t>
  </si>
  <si>
    <t>A.5.2</t>
  </si>
  <si>
    <t>A.5.3</t>
  </si>
  <si>
    <t>A.5.4</t>
  </si>
  <si>
    <t>A.5.5</t>
  </si>
  <si>
    <t>A.5.6</t>
  </si>
  <si>
    <t>A.5.6.1</t>
  </si>
  <si>
    <t>A.5.6.2</t>
  </si>
  <si>
    <t>A.5.7</t>
  </si>
  <si>
    <t>A.5.8</t>
  </si>
  <si>
    <t>A.5.9</t>
  </si>
  <si>
    <t>A.5.12</t>
  </si>
  <si>
    <t>A.5.13</t>
  </si>
  <si>
    <t>A.6</t>
  </si>
  <si>
    <t>A.6.1</t>
  </si>
  <si>
    <t>A.6.2</t>
  </si>
  <si>
    <t>A.6.2.1</t>
  </si>
  <si>
    <t>A.6.2.2</t>
  </si>
  <si>
    <t>A.6.3</t>
  </si>
  <si>
    <t>A.6.4</t>
  </si>
  <si>
    <t>A.6.5</t>
  </si>
  <si>
    <t>A.6.6</t>
  </si>
  <si>
    <t>A.6.7</t>
  </si>
  <si>
    <t>A.6.8</t>
  </si>
  <si>
    <t>A.6.9</t>
  </si>
  <si>
    <t>A.6.12</t>
  </si>
  <si>
    <t>A.7</t>
  </si>
  <si>
    <t>A.7.1</t>
  </si>
  <si>
    <t>A.7.2</t>
  </si>
  <si>
    <t>A.7.3</t>
  </si>
  <si>
    <t>A.7.4</t>
  </si>
  <si>
    <t>A.7.5</t>
  </si>
  <si>
    <t>A.7.6</t>
  </si>
  <si>
    <t>A.7.7</t>
  </si>
  <si>
    <t>A.7.8</t>
  </si>
  <si>
    <t>A.7.11</t>
  </si>
  <si>
    <t>A.8</t>
  </si>
  <si>
    <t>A.8.1</t>
  </si>
  <si>
    <t>A.8.2</t>
  </si>
  <si>
    <t>A.8.3</t>
  </si>
  <si>
    <t>A.8.3.1</t>
  </si>
  <si>
    <t>A.8.3.2</t>
  </si>
  <si>
    <t>A.8.4</t>
  </si>
  <si>
    <t>A.8.5</t>
  </si>
  <si>
    <t>A.8.6</t>
  </si>
  <si>
    <t>A.8.7</t>
  </si>
  <si>
    <t>A.8.8</t>
  </si>
  <si>
    <t>A.8.11</t>
  </si>
  <si>
    <t>A.9</t>
  </si>
  <si>
    <t>A.9.1</t>
  </si>
  <si>
    <t>A.9.2</t>
  </si>
  <si>
    <t>A.9.3</t>
  </si>
  <si>
    <t>A.9.4</t>
  </si>
  <si>
    <t>A.9.5</t>
  </si>
  <si>
    <t>A.9.6</t>
  </si>
  <si>
    <t>A.9.7</t>
  </si>
  <si>
    <t>A.9.8</t>
  </si>
  <si>
    <t>A.9.9</t>
  </si>
  <si>
    <t>A.9.10</t>
  </si>
  <si>
    <t>A.9.11</t>
  </si>
  <si>
    <t>A.9.12</t>
  </si>
  <si>
    <t>A.9.15</t>
  </si>
  <si>
    <t>A.9.16</t>
  </si>
  <si>
    <t>A.9.17</t>
  </si>
  <si>
    <t>A.9.18</t>
  </si>
  <si>
    <t>A.10</t>
  </si>
  <si>
    <t>A.10.1</t>
  </si>
  <si>
    <t>A.10.2</t>
  </si>
  <si>
    <t>A.10.3</t>
  </si>
  <si>
    <t>A.10.4</t>
  </si>
  <si>
    <t>A.10.5</t>
  </si>
  <si>
    <t>A.10.6</t>
  </si>
  <si>
    <t>A.10.7</t>
  </si>
  <si>
    <t>A.10.8</t>
  </si>
  <si>
    <t>A.10.9</t>
  </si>
  <si>
    <t>A.10.10</t>
  </si>
  <si>
    <t>A.10.11</t>
  </si>
  <si>
    <t>A.10.14</t>
  </si>
  <si>
    <t>A.10.15</t>
  </si>
  <si>
    <t>A.10.16</t>
  </si>
  <si>
    <t>A.11</t>
  </si>
  <si>
    <t>A.11.1</t>
  </si>
  <si>
    <t>A.11.2</t>
  </si>
  <si>
    <t>A.11.3</t>
  </si>
  <si>
    <t>A.11.4</t>
  </si>
  <si>
    <t>A.11.5</t>
  </si>
  <si>
    <t>A.11.6</t>
  </si>
  <si>
    <t>A.11.7</t>
  </si>
  <si>
    <t>A.11.8</t>
  </si>
  <si>
    <t>A.11.11</t>
  </si>
  <si>
    <t>A.12</t>
  </si>
  <si>
    <t>A.12.1</t>
  </si>
  <si>
    <t>A.12.2</t>
  </si>
  <si>
    <t>A.12.3</t>
  </si>
  <si>
    <t>A.12.4</t>
  </si>
  <si>
    <t>A.12.5</t>
  </si>
  <si>
    <t>A.12.6</t>
  </si>
  <si>
    <t>A.12.7</t>
  </si>
  <si>
    <t>A.12.8</t>
  </si>
  <si>
    <t>A.12.9</t>
  </si>
  <si>
    <t>A.12.10</t>
  </si>
  <si>
    <t>A.12.11</t>
  </si>
  <si>
    <t>A.12.12</t>
  </si>
  <si>
    <t>A.12.15</t>
  </si>
  <si>
    <t>A.12.16</t>
  </si>
  <si>
    <t>A.12.17</t>
  </si>
  <si>
    <t>A.13</t>
  </si>
  <si>
    <t>A.13.1</t>
  </si>
  <si>
    <t>A.13.2</t>
  </si>
  <si>
    <t>A.13.3</t>
  </si>
  <si>
    <t>A.13.4</t>
  </si>
  <si>
    <t>A.13.5</t>
  </si>
  <si>
    <t>A.13.6</t>
  </si>
  <si>
    <t>A.13.7</t>
  </si>
  <si>
    <t>A.13.8</t>
  </si>
  <si>
    <t>A.13.11</t>
  </si>
  <si>
    <t>A.13.12</t>
  </si>
  <si>
    <t>A.14</t>
  </si>
  <si>
    <t>A.14.1</t>
  </si>
  <si>
    <t>A.14.1.1</t>
  </si>
  <si>
    <t>A.14.1.2</t>
  </si>
  <si>
    <t>A.14.1.5</t>
  </si>
  <si>
    <t>A.14.1.6</t>
  </si>
  <si>
    <t>A.14.1.7</t>
  </si>
  <si>
    <t>A.14.2</t>
  </si>
  <si>
    <t>A.14.2.1</t>
  </si>
  <si>
    <t>A.14.2.2</t>
  </si>
  <si>
    <t>A.14.2.3</t>
  </si>
  <si>
    <t>A.14.2.4</t>
  </si>
  <si>
    <t>A.14.2.4.1</t>
  </si>
  <si>
    <t>A.14.2.4.2</t>
  </si>
  <si>
    <t>A.14.3</t>
  </si>
  <si>
    <t>A.14.3.1</t>
  </si>
  <si>
    <t>A.14.3.2</t>
  </si>
  <si>
    <t>A.14.3.3</t>
  </si>
  <si>
    <t>A.14.3.4</t>
  </si>
  <si>
    <t>A.14.3.4.1</t>
  </si>
  <si>
    <t>A.14.3.4.2</t>
  </si>
  <si>
    <t>A.14.4</t>
  </si>
  <si>
    <t>A.14.4.1</t>
  </si>
  <si>
    <t>A.14.4.2</t>
  </si>
  <si>
    <t>A.14.4.3</t>
  </si>
  <si>
    <t>A.14.4.4</t>
  </si>
  <si>
    <t>A.14.4.4.1</t>
  </si>
  <si>
    <t>A.14.4.4.2</t>
  </si>
  <si>
    <t>A.14.5</t>
  </si>
  <si>
    <t>A.14.5.1</t>
  </si>
  <si>
    <t>A.14.5.2</t>
  </si>
  <si>
    <t>A.14.5.3</t>
  </si>
  <si>
    <t>A.14.5.4</t>
  </si>
  <si>
    <t>A.14.5.4.1</t>
  </si>
  <si>
    <t>A.14.5.4.2</t>
  </si>
  <si>
    <t>A.14.6</t>
  </si>
  <si>
    <t>A.14.6.1</t>
  </si>
  <si>
    <t>A.14.6.2</t>
  </si>
  <si>
    <t>A.14.6.3</t>
  </si>
  <si>
    <t>A.14.6.4</t>
  </si>
  <si>
    <t>A.14.7</t>
  </si>
  <si>
    <t>A.14.7.1</t>
  </si>
  <si>
    <t>A.14.7.2</t>
  </si>
  <si>
    <t>A.14.7.3</t>
  </si>
  <si>
    <t>A.14.7.4</t>
  </si>
  <si>
    <t>A.14.7.4.1</t>
  </si>
  <si>
    <t>A.14.7.4.2</t>
  </si>
  <si>
    <t>A.14.8</t>
  </si>
  <si>
    <t>A.14.9</t>
  </si>
  <si>
    <t>A.14.10</t>
  </si>
  <si>
    <t>A.14.11</t>
  </si>
  <si>
    <t>A.14.13</t>
  </si>
  <si>
    <t>A.14.13.1</t>
  </si>
  <si>
    <t>A.14.13.2</t>
  </si>
  <si>
    <t>A.14.16</t>
  </si>
  <si>
    <t>A.14.17</t>
  </si>
  <si>
    <t>A.14.17.1</t>
  </si>
  <si>
    <t>A.14.17.2</t>
  </si>
  <si>
    <t>A.14.17.3</t>
  </si>
  <si>
    <t>A.14.17.4</t>
  </si>
  <si>
    <t>A.14.17.4.1</t>
  </si>
  <si>
    <t>A.14.17.4.2</t>
  </si>
  <si>
    <t>A.14.18</t>
  </si>
  <si>
    <t>A.14.18.1</t>
  </si>
  <si>
    <t>A.14.18.2</t>
  </si>
  <si>
    <t>A.14.18.3</t>
  </si>
  <si>
    <t>A.14.18.4</t>
  </si>
  <si>
    <t>A.14.18.4.1</t>
  </si>
  <si>
    <t>A.14.18.4.2</t>
  </si>
  <si>
    <t>A.15</t>
  </si>
  <si>
    <t>A.15.1</t>
  </si>
  <si>
    <t>A.15.2</t>
  </si>
  <si>
    <t>A.15.3</t>
  </si>
  <si>
    <t>A.15.4</t>
  </si>
  <si>
    <t>A.15.5</t>
  </si>
  <si>
    <t>A.15.8</t>
  </si>
  <si>
    <t>A.16</t>
  </si>
  <si>
    <t>A.16.1</t>
  </si>
  <si>
    <t>A.16.2</t>
  </si>
  <si>
    <t>A.16.3</t>
  </si>
  <si>
    <t>A.16.8</t>
  </si>
  <si>
    <t>A.17</t>
  </si>
  <si>
    <t>A.17.1</t>
  </si>
  <si>
    <t>A.17.2</t>
  </si>
  <si>
    <t>A.17.3</t>
  </si>
  <si>
    <t>A.17.4</t>
  </si>
  <si>
    <t>A.17.4.1</t>
  </si>
  <si>
    <t>A.17.4.2</t>
  </si>
  <si>
    <t>A.17.5</t>
  </si>
  <si>
    <t>A.17.5.1</t>
  </si>
  <si>
    <t>A.17.5.2</t>
  </si>
  <si>
    <t>A.17.5.3</t>
  </si>
  <si>
    <t>A.17.5.4</t>
  </si>
  <si>
    <t>A.17.5.5</t>
  </si>
  <si>
    <t>A.17.5.6</t>
  </si>
  <si>
    <t>A.17.6</t>
  </si>
  <si>
    <t>A.17.7</t>
  </si>
  <si>
    <t>A.17.8</t>
  </si>
  <si>
    <t>A.17.9</t>
  </si>
  <si>
    <t>A.17.10</t>
  </si>
  <si>
    <t>A.17.13</t>
  </si>
  <si>
    <t>A.18</t>
  </si>
  <si>
    <t>A.18.1</t>
  </si>
  <si>
    <t>A.18.2</t>
  </si>
  <si>
    <t>A.18.3</t>
  </si>
  <si>
    <t>A.18.4</t>
  </si>
  <si>
    <t>A.18.4.1</t>
  </si>
  <si>
    <t>A.18.4.2</t>
  </si>
  <si>
    <t>A.18.4.3</t>
  </si>
  <si>
    <t>A.18.4.4</t>
  </si>
  <si>
    <t>A.18.4.5</t>
  </si>
  <si>
    <t>A.18.4.6</t>
  </si>
  <si>
    <t>A.18.5</t>
  </si>
  <si>
    <t>A.18.7</t>
  </si>
  <si>
    <t>A.18.8</t>
  </si>
  <si>
    <t>A.18.9</t>
  </si>
  <si>
    <t>A.19</t>
  </si>
  <si>
    <t>A.19.1</t>
  </si>
  <si>
    <t>presupuesto</t>
  </si>
  <si>
    <t>PACA</t>
  </si>
  <si>
    <t>ENTIDAD RESPONSABLE</t>
  </si>
  <si>
    <t>UNIDAD DE MEDIDA</t>
  </si>
  <si>
    <t>CODIGO REGISTRO PROYECTO</t>
  </si>
  <si>
    <t>INDICADOR</t>
  </si>
  <si>
    <t>RECURSO PROPIO</t>
  </si>
  <si>
    <t>SGP ESPECIFICO</t>
  </si>
  <si>
    <t>SGP LIBRE DESTINACION</t>
  </si>
  <si>
    <t>NACION</t>
  </si>
  <si>
    <t>MATRIZ PLAN PLURIANUAL DE INVERSIONES</t>
  </si>
  <si>
    <t>MUNICIPIO DE BELTRAN 2012  -  2015</t>
  </si>
  <si>
    <t xml:space="preserve">OBJETIVO DE LA DIMENSION ESTRATEGICA SOCIAL:   1. Actuar de manera integral y con calidad en los sectores sociales del municipio a través de acciones participativas e incluyentes que contribuyan al crecimiento de las potencialidades y al bienestar de todas y todos los Beltranences . 
</t>
  </si>
  <si>
    <t xml:space="preserve">SECTOR EDUCACION.
Objetivo Del Sector: Crear una política educativa que responda a los retos de un Beltran moderno, humano, e  incluyente, que propenda por el pleno derecho a la educación, que cualifique y mejore la calidad de la educación, y que contribuya a la consolidación de una democracia basada en el reconocimiento de la diversidad, y a la reducción de la pobreza y a una mayor equidad social.
</t>
  </si>
  <si>
    <t xml:space="preserve">Meta de Resultado:  </t>
  </si>
  <si>
    <t>Una (1) Institución Educativa asciende un nivel en la calificación del ICFES.</t>
  </si>
  <si>
    <t>Mantener la cobertura 100%, de refrigerios escolares para el personal estudiantil.</t>
  </si>
  <si>
    <t>Ampliar la cobertura escolar al 100%.</t>
  </si>
  <si>
    <t>Elevar al 3% los estudiantes con acceso a la educación de nivel técnico, tecnólogo o profesional.</t>
  </si>
  <si>
    <t xml:space="preserve">PROGRAMA:   Más calidad educativa  mejor calidad de vida </t>
  </si>
  <si>
    <t>Objetivo:    Alcanzar mejores niveles de calidad y pertinencia de la educación para Beltran.</t>
  </si>
  <si>
    <t xml:space="preserve">Indicador base </t>
  </si>
  <si>
    <t xml:space="preserve">Estrategias </t>
  </si>
  <si>
    <t xml:space="preserve">META DE PRODUCTO </t>
  </si>
  <si>
    <t>META DE RESULTADO</t>
  </si>
  <si>
    <t>Recursos Propios</t>
  </si>
  <si>
    <t>SGP</t>
  </si>
  <si>
    <t>Regalias</t>
  </si>
  <si>
    <t>Otros</t>
  </si>
  <si>
    <t>Dos (2) Instituciones Educativas o Jornadas en nivel bajo, en los resultados del examen para el acceso a la educación superior  ICFES.</t>
  </si>
  <si>
    <t>Buscar mejores instrumentos humanos y técnicos que promuevan el mejoramiento de la calidad de la educación.</t>
  </si>
  <si>
    <t>Apoyar 4 programas de capacitación a los padres de familia como coeducadores.</t>
  </si>
  <si>
    <t>Apoyar la preparación de los estudiantes para la presentación de las pruebas del ICFES.</t>
  </si>
  <si>
    <t>Apoyar el diseño e implementación de una (1) sala gratuita  de nuevas tecnologías.</t>
  </si>
  <si>
    <t xml:space="preserve"> Incentivar a los estudiantes en aprendizaje ingles</t>
  </si>
  <si>
    <t>Realizar 1  foro anual educativo para fortalecer el cuerpo docente.</t>
  </si>
  <si>
    <t xml:space="preserve"> Involucrar a los padres de familia en el apoyo académico  </t>
  </si>
  <si>
    <t xml:space="preserve"> 1 dotación de material pedagógico al servicio de la calidad. </t>
  </si>
  <si>
    <t xml:space="preserve">Una )1) sede educativa con mayor área física para las practicas agropecuarias </t>
  </si>
  <si>
    <t xml:space="preserve">PROGRAMA: Comunidad Estudiantil con seguridad alimentaria </t>
  </si>
  <si>
    <t xml:space="preserve">Objetivo:  Alcanzar mayores niveles nutricionales de los niños y niñas en edad escolar con prioridad en la población en condiciones especiales.  </t>
  </si>
  <si>
    <t>100% de cobertura en refrigerios escolares para niños y niñas que hacen parte del sistema educativo.</t>
  </si>
  <si>
    <t>Cofinanciar y otorgar ayudas al programa de Atención a Restaurantes Escolares</t>
  </si>
  <si>
    <r>
      <t>Numero de niñas y niños</t>
    </r>
    <r>
      <rPr>
        <b/>
        <sz val="8"/>
        <rFont val="Arial"/>
        <family val="2"/>
      </rPr>
      <t xml:space="preserve"> 516</t>
    </r>
    <r>
      <rPr>
        <sz val="8"/>
        <rFont val="Arial"/>
        <family val="2"/>
      </rPr>
      <t>, beneficiados con el programa de refrigerios  escolares.</t>
    </r>
  </si>
  <si>
    <r>
      <t>Mantener la cobertura 100%, de refrigerios escolares para el personal estudiantil</t>
    </r>
    <r>
      <rPr>
        <b/>
        <sz val="8"/>
        <rFont val="Arial"/>
        <family val="2"/>
      </rPr>
      <t>.</t>
    </r>
  </si>
  <si>
    <t xml:space="preserve">Coordinar acciones conjuntas con entidades del orden nacional y departamental en busca de mayores ayudas alimenticias </t>
  </si>
  <si>
    <t xml:space="preserve">PROGRAMA: Todos y todas en el sistema educativo </t>
  </si>
  <si>
    <t>Objetivo:  Garantizar a la población escolar el acceso a la educación por una mejor calidad de vida.</t>
  </si>
  <si>
    <t>Cobertura escolar del 98%</t>
  </si>
  <si>
    <t>Cofinanciar y mantener las ayudas a la comunidad educativa para facilitar el acceso de la población en condiciones de vulnerabilidad a los establecimientos educativos, que permitan la permanencia.</t>
  </si>
  <si>
    <t>100% de los alumnos que viven en zonas rurales de los grados 6 a 11, con transporte escolar</t>
  </si>
  <si>
    <t xml:space="preserve"> 100% de la población estudiantil del sector público, cuentan con apoyo psicopedagógico.</t>
  </si>
  <si>
    <t xml:space="preserve"> 100% de las Instituciones Educativas que lo requieran con dotación mobiliario escolar.</t>
  </si>
  <si>
    <t>100% de las Instituciones Educativas con apoyo a servicios públicos.</t>
  </si>
  <si>
    <t xml:space="preserve">PROGRAMA: Educación Superior – Técnica y Tecnológica. </t>
  </si>
  <si>
    <t>Objetivo:  Lograr que la población en edad productiva mejore sus competencias técnicas y laborales  con mejores niveles educativos.</t>
  </si>
  <si>
    <t>El 1,4% de la población alcanza los niveles, técnico, tecnólogos y profesional.</t>
  </si>
  <si>
    <t>Gestionar y establecer convenios con Universidades públicas y privadas y entidades afines en el municipio con el fin de brindar estudios presenciales y semipresenciales, en diferentes áreas, especialmente en el área agropecuaria</t>
  </si>
  <si>
    <t>Gestionar e implementar 2 programas educativos afines con el desarrollo económico del municipio.</t>
  </si>
  <si>
    <t>Fortalecer 1 énfasis técnico en educación media con entidades de educacin superior.</t>
  </si>
  <si>
    <t>SECTOR SALUD 
Objetivo Del Sector: Mejorar las condiciones de salud de la población que vive en nuestro municipio.</t>
  </si>
  <si>
    <t xml:space="preserve">Aumentar la cobertura de beneficiarios del régimen subsidiado en 3%. </t>
  </si>
  <si>
    <t>Mantener con buen servicio al 100% en número de la población Beltranense que se beneficia de los servicios de salud que presta la IPS ESE hospital San Vicente de Paul municipio de de San Juan de Rio Seco.</t>
  </si>
  <si>
    <t>50% de la población con mejores hábitos  de vida saludable.</t>
  </si>
  <si>
    <t>Mantener la tasa de mortalidad infantil en niños y niñas  de 0 a 1 años al 1X1000.</t>
  </si>
  <si>
    <t>Mantener  en 0% de la prevalencia de infección por VIH en la población de 15 a 49 años.</t>
  </si>
  <si>
    <t>la tasa de mortalidad materna y perinatal en la población de mujeres en edad fértil a un  (o) casos  año</t>
  </si>
  <si>
    <t>Aumentar la prevención a la Violencia Intrafamiliar- VIF, el suicidio y fomentar la convivencia pacífica en el 100% de las instituciones educativas del Municipio.</t>
  </si>
  <si>
    <t>Incrementar la edad promedio de consumo de cigarrillo a 17 años en la población menor  de 18 años.</t>
  </si>
  <si>
    <t>Disminuir al 60% el riesgo en la población laboralmente activa que se encuentra expuesta.</t>
  </si>
  <si>
    <t>Mantener atendidas al 100% las eventualidades catastróficas que puedan afectar a la población.</t>
  </si>
  <si>
    <t xml:space="preserve">PROGRAMA:   Todas y todos asegurados
</t>
  </si>
  <si>
    <t>Objetivo:   Incrementar las coberturas en el aseguramiento de la población subsidiada en el Municipio de Beltrán y  por la adecuada protección de la población según los lineamientos presentados por el Consejo Nacional de Seguridad Social en Salud – CNSSS.</t>
  </si>
  <si>
    <t>El 97% de la población Beltranense afiliada al régimen subsidiado.</t>
  </si>
  <si>
    <t>Mejorar y mantener las coberturas en el aseguramiento de la población subsidiada  en el Municipio de Beltrán.</t>
  </si>
  <si>
    <t>Mantener 100% personas de nivel I y II del SISBEN en el régimen Subsidiado.</t>
  </si>
  <si>
    <t>Concientizar a la población en el manejo responsable del aseguramiento.</t>
  </si>
  <si>
    <t xml:space="preserve">26 familias en condición de desplazamiento con aseguramiento en salud </t>
  </si>
  <si>
    <t>Coordinar e Involucrar a los actores de la red de servicios con el propósito de lograr servicios de calidad en salud.</t>
  </si>
  <si>
    <t>Realizar una campaña anual por un periodo de cuatro años a fin de sensibilizar  a la población en el buen uso de los cupos del régimen subsidiado.</t>
  </si>
  <si>
    <t>Acciones de Focalización de la población prioritaria y mantenimiento actualizado y depurado de la base de datos.</t>
  </si>
  <si>
    <t xml:space="preserve"> Realizar  a la base de datos SISBEN 4 actualizaciones tecnológicas </t>
  </si>
  <si>
    <t>Vigilancia y control del aseguramiento.</t>
  </si>
  <si>
    <t>Contratar  de manera externa 4 auditorías  e interventorias en el cuatrienio para los contratos  gestados al interior de la dirección local de salud  que garantice la funcionalidad e idoneidad de los factores del SGSSS</t>
  </si>
  <si>
    <t xml:space="preserve">Realizar acciones en concordancia con el PIU para lograra  la cobertura de aseguramiento a la población desplazada </t>
  </si>
  <si>
    <t xml:space="preserve">Cobertura de aseguramiento a la población desplazada al 100% 124 personas  </t>
  </si>
  <si>
    <t xml:space="preserve">PROGRAMA: Mejor Prestación de los servicios de Salud </t>
  </si>
  <si>
    <t>Objetivo: Ayudar en la reduccion de la inequidad de la salud mejorando la calidad de vida de la comunidad Beltranence atraves de una adecuada prestacion del servicio, según lo establece el SGSSS.</t>
  </si>
  <si>
    <t xml:space="preserve">60% de la población Beltranence se benefician de los servicios de salud  que presta la IPS ESE Hospital San Vicente de Paul en el municipio de de San Juan de Rio Seco </t>
  </si>
  <si>
    <t xml:space="preserve">En coordinación con la EPS velar por un mejor servicio </t>
  </si>
  <si>
    <t xml:space="preserve"> Realizar 8 reuniones para verificar el cumplimiento de los estándares de calidad, sistema de referencia y contra referencia.</t>
  </si>
  <si>
    <t xml:space="preserve">Lograr que la IPS Y ESE capaciten al 90% del recurso humano que presta el servicio de atención al usuario. </t>
  </si>
  <si>
    <t xml:space="preserve">Realizar 8 mejoramientos relacionados  con la calidad y oportunidad del servicio de salud </t>
  </si>
  <si>
    <t xml:space="preserve">Adquisición de una ambulancia. </t>
  </si>
  <si>
    <t xml:space="preserve">PROGRAMA: Salud Pública.  </t>
  </si>
  <si>
    <t>Objetivo:  Promover una mejor calidad de vida, mediante el cumplimiento continuo y progresivo de los planes y programas que brindan estilos de vida saludables, logrando incentivar el auto cuidado para un mayor bienestar de todas y todos</t>
  </si>
  <si>
    <r>
      <t>No</t>
    </r>
    <r>
      <rPr>
        <b/>
        <sz val="8"/>
        <rFont val="Arial"/>
        <family val="2"/>
      </rPr>
      <t xml:space="preserve"> </t>
    </r>
    <r>
      <rPr>
        <sz val="8"/>
        <rFont val="Arial"/>
        <family val="2"/>
      </rPr>
      <t>hay registro para medir el indicador.</t>
    </r>
  </si>
  <si>
    <t xml:space="preserve">• Acciones de promoción y prevención en salud.
</t>
  </si>
  <si>
    <t>Perfil epidemiológico actualizado en los 4 años que permita mejores decisiones  para la salud pública</t>
  </si>
  <si>
    <t>Fomentar acciones de prevención de los riesgos biológicos, sociales, ambientales y sanitarios.</t>
  </si>
  <si>
    <t xml:space="preserve"> 4 años de estrategia de Información, Educación y Comunicación –IEC, red de protección y apoyo social.</t>
  </si>
  <si>
    <t xml:space="preserve"> Realizar acciones  de vigilancia en salud y conocimiento.</t>
  </si>
  <si>
    <t>100% de la población con morbilidad crónica beneficiada con programas de manejo de la enfermedad y disminución del riesgo</t>
  </si>
  <si>
    <t>Coordinar acciones de gestión integral para el desarrollo operativo y funcional del PIC.</t>
  </si>
  <si>
    <t>100% población vinculada con programas de promoción de nutrición y seguridad alimentaria.</t>
  </si>
  <si>
    <t xml:space="preserve">SUBPROGRAMA: Salud Infantil. 
</t>
  </si>
  <si>
    <t xml:space="preserve">• Mortalidad infantil en menores de un (1) año es de 2X1000 (5 casos). 
• Mortalidad infantil en niños entre 1 año y 5 años es de 3X100. (3 Casos) 
</t>
  </si>
  <si>
    <t>• Apoyar y Fortalecer el programa de salud infantil (AIEPI) clínico y comunitario en IPS públicas y privadas del municipio en un 100%.</t>
  </si>
  <si>
    <t xml:space="preserve">• Mantener la tasa de mortalidad infantil en niños y niñas  de 0 a 1 años al 1X1000.
• Mantener la tasa de mortalidad infantil en niños y niñas  de 1 a 5 años a 1X1000.
</t>
  </si>
  <si>
    <t>• Mantener la cobertura de vacunación con todos los biológicos (100%) niños y niñas menores de un (1) año.</t>
  </si>
  <si>
    <t>• 516 niños y niñas con refuerzo nutricional en los desayunos.</t>
  </si>
  <si>
    <t xml:space="preserve">SUBPROGRAMA: Salud sexual y reproductiva
</t>
  </si>
  <si>
    <r>
      <t xml:space="preserve"> </t>
    </r>
    <r>
      <rPr>
        <sz val="8"/>
        <rFont val="Arial"/>
        <family val="2"/>
      </rPr>
      <t>La tasa de mortalidad materna y perinatal en la población de mujeres en edad fértil. (o) casos al año.</t>
    </r>
  </si>
  <si>
    <t>Incrementar a un 100%, los `programas de canalización, educación y atención a la mujer gestante</t>
  </si>
  <si>
    <r>
      <t>0</t>
    </r>
    <r>
      <rPr>
        <sz val="8"/>
        <rFont val="Arial"/>
        <family val="2"/>
      </rPr>
      <t>% de la prevalencia de infección por VIH en la población de 15 a 49 años.</t>
    </r>
  </si>
  <si>
    <t xml:space="preserve">SUBPROGRAMA: Salud Mental
</t>
  </si>
  <si>
    <t xml:space="preserve">En el 15% de las instituciones educativas del municipio se realizan acciones para prevenir la Violencia Intrafamiliar –VIF, el suicidio y la convivencia pacífica.
</t>
  </si>
  <si>
    <t>Fortalecer al 100%, la promoción de las guías, normas de atención ABS en salud Mental.</t>
  </si>
  <si>
    <t xml:space="preserve">SUBPROGRAMA: Salud Oral. 
</t>
  </si>
  <si>
    <t>100% de la población esta beneficiada de programas de salud oral.</t>
  </si>
  <si>
    <t>• 100% de procesos de promoción de las guías, normas de atención, ABS en Salud Oral, y la educación para la comunidad en general en salud oral.</t>
  </si>
  <si>
    <t>Mantener  la cobertura en programas de higiene oral al 100% de la población.</t>
  </si>
  <si>
    <t xml:space="preserve">SUBPROGRAMA: Jóvenes Sin Adicción. 
</t>
  </si>
  <si>
    <r>
      <t>E</t>
    </r>
    <r>
      <rPr>
        <b/>
        <sz val="8"/>
        <rFont val="Arial"/>
        <family val="2"/>
      </rPr>
      <t>d</t>
    </r>
    <r>
      <rPr>
        <sz val="8"/>
        <rFont val="Arial"/>
        <family val="2"/>
      </rPr>
      <t>ad promedio para iniciar consumo de cigarrillo en la población menor de 18 años es de 14 años.</t>
    </r>
  </si>
  <si>
    <t>Fortalecer en un 100% procesos de educación en prevención de consumo de SPA, habilidades para la vida.</t>
  </si>
  <si>
    <t>SUBPROGRAMA:Vigilancia control y prevenciòn de los riesgos</t>
  </si>
  <si>
    <t>Población laboral activa, expuesta a factores de riesgo laboral 80%</t>
  </si>
  <si>
    <t>mplementar 3 acciones de Sensibilización en derechos y deberes en salud y riesgos profesionales a la población ocupada del Municipio.</t>
  </si>
  <si>
    <t>• Realizar 4 campañas de inspección, vigilancia y control de los riesgos sanitarios, fitosanitarios, ambientales en los ámbitos laborales y riesgos</t>
  </si>
  <si>
    <t>• Realizar 2 retroalimentaciones en morbilidad y mortalidad por accidentes de trabajo y enfermedad a causa del trabajo en el municipio a través del COVE Municipal</t>
  </si>
  <si>
    <t xml:space="preserve">PROGRAMA:   Prevencion Vigilancia  y Control de Los Riesgos.
</t>
  </si>
  <si>
    <t>Objetivo:  Mejorar la promoción de la seguridad de Riesgos de salud en el trabajo, fomentando una cultura del auto cuidado y la prevención de los riesgos profesionales.</t>
  </si>
  <si>
    <t>Realizar acciones de promoción de salud y calidad d vida en ámbitos laborales.</t>
  </si>
  <si>
    <t>Implementar 3 acciones de Sensibilización en derechos y deberes en salud y riesgos profesionales a la población ocupada del Municipio.</t>
  </si>
  <si>
    <t xml:space="preserve">Disminuir al 60% el riesgo en la población laboralmente activa que se encuentra expuesta.
</t>
  </si>
  <si>
    <t>Realizar acciones de inducción a la demanda de los servicios de promoción de la salud, prevención de riesgos en salud y de origen laboral.</t>
  </si>
  <si>
    <t xml:space="preserve">Realizar 2 campañas de inspección, vigilancia y control de los riesgos sanitarios, fitosanitarios, ambientales en los ámbitos laborales y riesgos. </t>
  </si>
  <si>
    <t xml:space="preserve"> Acciones de inspección, vigilancia y control de los riesgos sanitarios, fitosanitarios, ambientales en los ámbitos laborales </t>
  </si>
  <si>
    <t xml:space="preserve"> Realizar 2 retroalimentaciones en morbilidad y mortalidad por accidentes de trabajo y enfermedad a causa del trabajo en el municipio a través del COVE Municipal.</t>
  </si>
  <si>
    <t xml:space="preserve"> Acciones de seguimiento, evaluación y difusión de resultados de la vigilancia en salud en el entorno laboral.</t>
  </si>
  <si>
    <t xml:space="preserve">PROGRAMA:   Emergencias Y Desastres.
</t>
  </si>
  <si>
    <t>Objetivo:  Mejorar y fortalecer las acciones de prevención y mitigación en las situaciones de Emergencias y Desastres a nivel Municipal.</t>
  </si>
  <si>
    <t>Atendidas el 80% De las eventualidades catastróficas que afectaron a la población Beltranense.</t>
  </si>
  <si>
    <t xml:space="preserve"> Más Gestión para la identificación y priorización de las emergencias y desastres.</t>
  </si>
  <si>
    <t>Diseñar e implementar, 1 plan de contingencia para la prevención y atención a emergencias y desastres.</t>
  </si>
  <si>
    <t>Coordinación de Acciones de articulación intersectorial para el desarrollo de los planes preventivos, de mitigación y superación de las emergencias y desastres.</t>
  </si>
  <si>
    <t xml:space="preserve"> Educar al 50% de la población estudiantil para la prevención y atención de emergencias y desastres.</t>
  </si>
  <si>
    <t>Mayor fortalecimiento institucional para la respuesta territorial ante las situaciones de emergencia y desastre.</t>
  </si>
  <si>
    <t xml:space="preserve">• Crear 1 cuerpo de apoyo para la prevención y atención de emergencias y desastres </t>
  </si>
  <si>
    <t>• Apoyo y dotación a  grupos de prevención y atención de emergencias y desastres. Por un periodo de 4 años</t>
  </si>
  <si>
    <t>SECTOR SECTOR BIENESTAR SOCIAL 
Objetivo Del Sector: Mejorar los niveles de bienestar social de la población de Beltrán con énfasis en el ciclo vital y prioridad con la población en condiciones especiales.</t>
  </si>
  <si>
    <t xml:space="preserve">60%  de la población en condiciones especiales atendidas con programas sociales </t>
  </si>
  <si>
    <t>100% niños, niñas y adolescentes beneficiados y reconocidos, y con  apoyo institucional  que les garantice sus derechos</t>
  </si>
  <si>
    <t xml:space="preserve">100% de niños, niñas y adolescentes con garantía de derecho a la  existencia </t>
  </si>
  <si>
    <t>100% de niños, niñas y adolescentes con garantía de derecho al desarrollo</t>
  </si>
  <si>
    <t>100% de niños, niñas y adolescentes con garantía de derecho a la  ciudadanía</t>
  </si>
  <si>
    <t>100% de niños, niñas y adolescentes con garantía de derecho a la  protección</t>
  </si>
  <si>
    <t xml:space="preserve">100% de población desplazada  beneficiados con los  programas de bienestar social </t>
  </si>
  <si>
    <t>100% de la población  desplazada en edad escolar con calidad, cobertura y mejor servicio educativo</t>
  </si>
  <si>
    <t>En un periodo de cuatro años el 100% de la población desplazada con mejores condiciones de salud</t>
  </si>
  <si>
    <t>100% de la población desplazada atendida con ayuda humanitaria</t>
  </si>
  <si>
    <t xml:space="preserve">10 familias en situación de desplazamiento con vivienda digna </t>
  </si>
  <si>
    <t>100% de las familias en situación de desplazamiento mejoran  sus ingresos</t>
  </si>
  <si>
    <t>El 30% de la población hacen parte de escenarios de participación</t>
  </si>
  <si>
    <t xml:space="preserve">PROGRAMA:   Todas y todos con el desarrollo  Social En Función de la población especial  </t>
  </si>
  <si>
    <t>Objetivo:    Fortalecer y apoyar permanentemente los programas dirigidos a la población en condiciones especiales de nuestro municipio, a fin de mejorar su bienestar.</t>
  </si>
  <si>
    <t>43% de la población pertenecen a los programas sociales en función de la familia, la mujer, los jóvenes, la niñez y la tercera edad.</t>
  </si>
  <si>
    <t>Apoyar,  Gestionar y promover programas sociales en función de la familia, la mujer, los jóvenes, la niñez, desplazados, discapacitados y la tercera edad mediante los diferentes programas que brinden el bienestar de nuestra comunidad.</t>
  </si>
  <si>
    <t>Fortalecer en 2 acciones sociales (cursos, talleres, publicidad) en función de la familia, la mujer, los jóvenes, la niñez y la tercera edad.</t>
  </si>
  <si>
    <t xml:space="preserve">60%  de la población en condiciones especiales atendidas con programas sociales 
</t>
  </si>
  <si>
    <t>Fortalecimiento a las acciones de promoción social de la “Red para la Superación de la Pobreza Extrema- Red Juntos”.</t>
  </si>
  <si>
    <t>337 adultos y adultas mayores beneficiados con subsidio y/o nutrición, atención integral.</t>
  </si>
  <si>
    <t>realizar acciones educativas de carácter no formal dirigido a técnicos, profesionales y líderes comunitarios sobre diferentes aspectos de la promoción social tales como entornos saludables, participación social, discapacidad, desplazamiento, adulto mayor, constitución de redes y formación para el trabajo.</t>
  </si>
  <si>
    <t xml:space="preserve">Implementar una ludoteca al servicio, de los niños </t>
  </si>
  <si>
    <t xml:space="preserve"> 58 pobladores en condición de discapacidad beneficiados con programas de bienestar.</t>
  </si>
  <si>
    <t xml:space="preserve">• Seguimiento y atención  a 12 niños y niñas con discapacidad </t>
  </si>
  <si>
    <t xml:space="preserve">Objetivo:   Garantizar más y mejor bienestar a los niños, niñas y adolescentes de Beltrán a través de una cultura diferente hacia la niñez, basados en los derechos de los niños, niñas y adolescentes; los cuales  valoren y reconozcan la importancia encada ciclo de la vida </t>
  </si>
  <si>
    <t>66% de los niños, niñas y adolescentes en los programas que garantizan sus derechos.</t>
  </si>
  <si>
    <t>Apoyo constante de la comisaria de familia como ente garante de carácter institucional para la defensa de los derechos de los niños, niñas y adolescentes</t>
  </si>
  <si>
    <t xml:space="preserve">Realizar 1 diagnostico e identificación  por ciclos de edad basado en las cuatro categorías, para la garantía de derechos  </t>
  </si>
  <si>
    <t>Subprograma: Todos preservando la vida - existencia</t>
  </si>
  <si>
    <t xml:space="preserve">Objetivo: Garantizar  que con el ejerció de los derechos  los niños, niñas y adolescentes preserven la vida  
</t>
  </si>
  <si>
    <t xml:space="preserve">0 hogares y madres comunitarias fortalecidos </t>
  </si>
  <si>
    <t xml:space="preserve">Ampliar la cobertura  de la primera infancia mediante el apoyo a los hogares comunitarios  y madres comunitarias  </t>
  </si>
  <si>
    <t xml:space="preserve">Numero de madres y hogares comunitarios fortalecidos </t>
  </si>
  <si>
    <t>Subprograma:  Todos con garantía de Desarrollo</t>
  </si>
  <si>
    <t>Objetivo: Brindar condiciones básicas  que les permitan a los niños y adolescentes avanzar en su condición y dignidad humana</t>
  </si>
  <si>
    <t>Niños, niñas y adolescentes con programas  de recreación y deporte 100</t>
  </si>
  <si>
    <t>Generar espacios lúdicos, de recreación  y esparcimiento  que coayuden a una formación integral de los niños, niñas y adolescentes</t>
  </si>
  <si>
    <t xml:space="preserve"> No. De niñas niños y adolescentes  con programas </t>
  </si>
  <si>
    <t>Subprograma: Todos reconocidos  y con Ciudadanía</t>
  </si>
  <si>
    <t xml:space="preserve">Objetivo: lograr que  a los niños y adolecentes del municipio  sean tratados como ciudadanos  y que puedan tener las condiciones básicas para la vida en sociedad </t>
  </si>
  <si>
    <t>Sin estadística confiable sobre el estado de identificación de la niñez y adolescencia</t>
  </si>
  <si>
    <t>Con el apoyo de las diferentes entidades realizar la identificación de los niños y niñas que carecen de identidad</t>
  </si>
  <si>
    <t>1 focalización de la población infantil y adolescente con documentos de identidad</t>
  </si>
  <si>
    <t>Incentivar a la niñez y adolescencia a la  participación  democrática</t>
  </si>
  <si>
    <t xml:space="preserve">Numero de concejalitos </t>
  </si>
  <si>
    <t xml:space="preserve">Subprograma: Todos protegidos – protección  </t>
  </si>
  <si>
    <t>Objetivo: Lograr que ninguno sea afectado por factores perjudícales para su integridad humana</t>
  </si>
  <si>
    <t>Sin estadísticas confiables.</t>
  </si>
  <si>
    <t xml:space="preserve">Erradicación de los menores trabajando y en actividades perjudiciales con un plan de intervención en coordinación con las instituciones educativas </t>
  </si>
  <si>
    <t xml:space="preserve"> Numero de instituciones que hacen parte de la red del buen trato</t>
  </si>
  <si>
    <t xml:space="preserve">Fortalecer y apoyar la comisaria de familia  a fin de mitigar el riesgo  y la prevención al maltrato infantil </t>
  </si>
  <si>
    <t>Número de niños con seguimiento y atención por parte de la comisaria de familia</t>
  </si>
  <si>
    <t xml:space="preserve">PROGRAMA:   Bienestar social para la población desplazada  </t>
  </si>
  <si>
    <r>
      <rPr>
        <b/>
        <sz val="8"/>
        <rFont val="Arial"/>
        <family val="2"/>
      </rPr>
      <t>Objetivo:</t>
    </r>
    <r>
      <rPr>
        <sz val="8"/>
        <rFont val="Arial"/>
        <family val="2"/>
      </rPr>
      <t xml:space="preserve"> Garantizar que la población desplazada que reside en  Beltrán tenga una mejor calidad de vida basados en sus derechos les que permitan un mejor reconocimiento en la sociedad </t>
    </r>
  </si>
  <si>
    <t>Cobertura del 50%  de la población en programas de bienestar .</t>
  </si>
  <si>
    <t>Gestión y coordinación institucional para el desarrollo de programas de bienestar social y atención a la población desplazada</t>
  </si>
  <si>
    <t xml:space="preserve">Apoyo al desarrollo de 3 programas de bienestar social </t>
  </si>
  <si>
    <t>Focalizar el 100% de la población desplazada</t>
  </si>
  <si>
    <t>SUBPROGRAMA: Todos con derecho a la educacion</t>
  </si>
  <si>
    <r>
      <rPr>
        <b/>
        <sz val="8"/>
        <rFont val="Arial"/>
        <family val="2"/>
      </rPr>
      <t>Objetivo:</t>
    </r>
    <r>
      <rPr>
        <sz val="8"/>
        <rFont val="Arial"/>
        <family val="2"/>
      </rPr>
      <t xml:space="preserve"> Lograr  que la población desplazada ejerza el  pleno derecho a la educación</t>
    </r>
  </si>
  <si>
    <t>12  niños y niñas   condicion de desplazamiento no hacen parte del sistema educativo</t>
  </si>
  <si>
    <t>Buscar mejores instrumentos humanos y técnicos que promuevan el mejoramiento de la calidad de la educación de la población desplazada</t>
  </si>
  <si>
    <t>Apoyar 4 programas de capacitación a los padres de familia en condición de desplazamiento como coeducadores</t>
  </si>
  <si>
    <t xml:space="preserve">Apoyar la preparación de los estudiantes en condición de desplazamiento para la presentación de las pruebas del ICFES 
</t>
  </si>
  <si>
    <t xml:space="preserve"> 4 programas de apoyo previos a la presentación del examen del ICFFES para niños y niñas en condicion de desplazamiento </t>
  </si>
  <si>
    <t xml:space="preserve">Transporte y alimentación escolar para la población desplazada 
</t>
  </si>
  <si>
    <t xml:space="preserve">61 niños y niñas en condición de desplazamiento con transporte escolar, y alimentación escolar </t>
  </si>
  <si>
    <t>SUPROGRAMA:  Población desplazada saludable</t>
  </si>
  <si>
    <t>bjetivo: Mejorar las condiciones de salud de la población en condiciones de desplazamiento</t>
  </si>
  <si>
    <t>112 personas con cobertura del SGSSS</t>
  </si>
  <si>
    <t xml:space="preserve"> Trabajar conjuntamente con prestadores de servicio para brindar atención en salud oportuna, eficiente y de calidad a la población desplazada</t>
  </si>
  <si>
    <t>Garantizar que el 100% de  personas en situación de desplazamiento hagan parte del  régimen de seguridad social</t>
  </si>
  <si>
    <t>En coordinación con la EPS lograr un mejor serviciopara la poblacion desplazada</t>
  </si>
  <si>
    <t xml:space="preserve"> Realizar una (1) campaña anual para focalización y concientización de la población desplazada en el buen uso del régimen subsidiado</t>
  </si>
  <si>
    <t>Acciones de promoción y prevención en salud para la poblacion desplazada</t>
  </si>
  <si>
    <t>Población en situación de desplazamiento focalizada y con enfoque en el perfil epidemiológico</t>
  </si>
  <si>
    <t xml:space="preserve">Fomentar acciones de prevención del riesgo a la poblacion desplazada </t>
  </si>
  <si>
    <t>Mantener la cobertura de vacunación (100%) niños y niñas menores de un (1) año, en situación de desplazamiento</t>
  </si>
  <si>
    <t>61 niños y niñas con refuerzo nutricional en los desayunos</t>
  </si>
  <si>
    <t xml:space="preserve"> Focalizar 100% población desplazada  en riesgo desnutrición e incorporarla en programas de nutrición</t>
  </si>
  <si>
    <t>100% de la población en condición de desplazamiento  con manejo de la enfermedad y disminución del riesgo</t>
  </si>
  <si>
    <t>SUBPROGRAMA: En emergencia y con atención humanitaria</t>
  </si>
  <si>
    <t>Objetivo. Asistir  con ayudas humanitarias a la población desplazada a fin de aminorar los niveles de vulnerabilidad</t>
  </si>
  <si>
    <t>50% d la población en situación de desplazamiento atendida con ayudas humanitarias en los momentos de emergencia</t>
  </si>
  <si>
    <t xml:space="preserve">Gestionar y coordinar de acciones de manera interinstitucional y privada  para la atención humanitaria
</t>
  </si>
  <si>
    <t>Una ayuda humanitaria por emergencia</t>
  </si>
  <si>
    <t>2 talleres de ayuda psico social</t>
  </si>
  <si>
    <t>4 talleres lúdicos con niños y niñas para el de fortalecimiento de autoestima, seguridad y afectividad</t>
  </si>
  <si>
    <t>SUBPROGRAMA: Población desplazada con Vivienda Digna</t>
  </si>
  <si>
    <t>Objetivo Del Programa. Garantizar una vivienda digna a  familias  en situación de desplazamiento, con el fin de alcanzar mejores niveles de calidad de vida</t>
  </si>
  <si>
    <t>18 familias en situación de desplazamiento no cuentan con vivienda propia de interés social</t>
  </si>
  <si>
    <t>De conformidad con las normas y la Ley Gestionar proyectos para la construcción de viviendas de interés social</t>
  </si>
  <si>
    <t>Construir 10 viviendas de interés social  para familias en condiciòn de desplazamiento</t>
  </si>
  <si>
    <t xml:space="preserve">10 familias en situación de desplazamiento con vivienda digna 
</t>
  </si>
  <si>
    <r>
      <rPr>
        <b/>
        <sz val="9"/>
        <rFont val="Arial"/>
        <family val="2"/>
      </rPr>
      <t>SUBPROGRAMA</t>
    </r>
    <r>
      <rPr>
        <b/>
        <sz val="8"/>
        <rFont val="Arial"/>
        <family val="2"/>
      </rPr>
      <t>: Generando ingresos para todos</t>
    </r>
  </si>
  <si>
    <t xml:space="preserve">Objetivo: Mejorar el ingreso económico a las familias en condición de desplazamiento mediante acciones propias para le generación de empleo
  </t>
  </si>
  <si>
    <t>26 familias con ingresos por debajo del salario mínimo</t>
  </si>
  <si>
    <t xml:space="preserve">A través de acciones asociativas apoyar y fomentar la producción agrícola para la poblacion desplazada 
</t>
  </si>
  <si>
    <t>26 familias con huertas caseras</t>
  </si>
  <si>
    <t xml:space="preserve">26 familias con apoyo técnico para la implementación de 2 parcelas demostrativas </t>
  </si>
  <si>
    <t>Realizar 2 capacitaciones para el desarrollo de actividades  que permitan la generación de ingresos para las familias en situación de desplazamiento</t>
  </si>
  <si>
    <t>PROGRAMA: A disposición los escenarios de participación</t>
  </si>
  <si>
    <t xml:space="preserve"> Objetivo: Lograr una mayor inclusión y democracia para la población desplazada en los diferentes escenarios de participación </t>
  </si>
  <si>
    <t>0% de la población en situación de desplazamiento en los escenarios de  participación.</t>
  </si>
  <si>
    <t xml:space="preserve">Enterar a la población desplazada  a través de una mayor divulgación y comunicación sobre el objeto e importancia de los espacios de participación   </t>
  </si>
  <si>
    <t>3o% de la población  en condición de desplazamiento en  4 escenarios de participación</t>
  </si>
  <si>
    <t>SECTOR: DEPORTE Y RECREACION.
Objetivo Del Sector: Más y mejor calidad de vida de la población Beltranence con el apoyo y la promoción del deporte y la recreación, mediante la práctica de actividades formativas que contribuyan a construir una mejor sociedad futura.</t>
  </si>
  <si>
    <t xml:space="preserve">Metas de Resultado:  </t>
  </si>
  <si>
    <t>Incrementar en un 30% la población  Beltranense que participa en forma directa de los diferentes eventos deportivos  y recreativos.</t>
  </si>
  <si>
    <t>Aumentar los índices en la promoción de deportistas de primer nivel en un 20%.</t>
  </si>
  <si>
    <t>Lograr que el 50% de la población como espectador, protagonista o promotor apropie identidad y cultura Beltranense, cundinamarquesa y colombiana.</t>
  </si>
  <si>
    <t xml:space="preserve">Lograr que el  10% de Beltranense desarrollen actividades culturales y artísticas. </t>
  </si>
  <si>
    <t>PROGRAMA:   Aprovechando más y mejor Tiempo Libre.</t>
  </si>
  <si>
    <t xml:space="preserve">Objetivo:   Promover las prácticas deportivas y recreativas como medio para el buen  aprovechamiento del tiempo libre.
</t>
  </si>
  <si>
    <t xml:space="preserve">El 12% de la población Beltranense  (250) n en forma directa de los diferentes eventos deportivos y recreativos.
</t>
  </si>
  <si>
    <t>Incentivar a través de las instituciones educativas la práctica del deporte.</t>
  </si>
  <si>
    <t xml:space="preserve">Realización de 6 jornadas recreo-deportivas  cada año por un periodo de 4 años </t>
  </si>
  <si>
    <t xml:space="preserve">Coordinar de manera interinstitucional diferentes eventos que le permitan a la población   hacer uso de los  escenarios deportivos </t>
  </si>
  <si>
    <t xml:space="preserve"> Programa: Escuelas De Formación Deportivas</t>
  </si>
  <si>
    <t xml:space="preserve">Objetivo </t>
  </si>
  <si>
    <t>Promover y fortalecer las escuelas de formación deportiva en las diferentes disciplinas.</t>
  </si>
  <si>
    <t>El 5% de los deportistas Beltranenses alcanzan niveles óptimos en sus deportes.</t>
  </si>
  <si>
    <t>Gestionar el apoyo del nivel departamental y nacional para  la implementación y puesta en marcha de las diferentes escuelas de formación</t>
  </si>
  <si>
    <t>Realizar 2 encuentros de juegos especializados</t>
  </si>
  <si>
    <t>Mantener el sostenimiento de 2 escuelas de formación deportiva (futbol - voleibol</t>
  </si>
  <si>
    <t xml:space="preserve">SECTOR: CULTURA.
Objetivo Del Sector: Fomentar, promocionar y rescatar la cultura como elemento fundamental para la articulación de desarrollo social.
</t>
  </si>
  <si>
    <t>PROGRAMA:   Rescatando Y Fomentando La Cultura.</t>
  </si>
  <si>
    <t xml:space="preserve">Objetivo:   Promover, rescatar y fortalecer nuestras expresiones culturales tradicionales: teatro, escultura, música, danza, pintura, artesanía, etc. Con el fin de alcanzar una identidad cultural propia.
</t>
  </si>
  <si>
    <t>30% de la población Beltranense, participa activamente de los eventos culturales</t>
  </si>
  <si>
    <t>Con el concurso de la comunidad desarrollar escenarios de participación que permitan rescatar y promover la cultura beltranence</t>
  </si>
  <si>
    <t>Continuar con la realización de 3 encuentros folklóricos.</t>
  </si>
  <si>
    <t xml:space="preserve"> Realizar 4 encuentros  musicales.</t>
  </si>
  <si>
    <t xml:space="preserve"> 1 festival de la virgen de la canoa</t>
  </si>
  <si>
    <t>8 ferias y fiestas.</t>
  </si>
  <si>
    <t xml:space="preserve">8 Eventos conmemorativos a fiestas patrias y cumpleaños de Beltrán. </t>
  </si>
  <si>
    <t xml:space="preserve"> Realización de 1 campaña educativa-recreativa, cultural que incentive y fomente la identidad Beltranense.</t>
  </si>
  <si>
    <t xml:space="preserve">PROGRAMA:   Escuelas de Formación Artística Y Cultural. </t>
  </si>
  <si>
    <t>Objetivo: Promover la expresión, el talento artístico y cultural de la población en Beltranence</t>
  </si>
  <si>
    <t>El 0% de la población Beltranense desarrolla actividades culturales y artísticas.</t>
  </si>
  <si>
    <t>Buscar el apoyo permanente de las entidades departamentales para el fortalecimiento y mantenimiento de las escuelas de formación artística y cultural</t>
  </si>
  <si>
    <t xml:space="preserve">Gestionar una 1escuela de formación artística en música, </t>
  </si>
  <si>
    <t xml:space="preserve">OBJETIVO DEL EJE ESTRATEGICO ECONOMICO:    Aumentar el nivel de ingresos y facilitar el acceso de la población rural y urbana al trabajo digno y productivo.
</t>
  </si>
  <si>
    <t>SECTOR AGROPECUARIO.
Objetivo Del Sector: Lograr que la producción agrícola alcancen niveles de competitividad, mejorando los ingresos en las familias para una mejor calidad de vida</t>
  </si>
  <si>
    <t>Lograr  que 134 productores con predios  menores de 50 Has. mejoren sus ingresos, como resultado del mejoramiento de los diferentes cultivos</t>
  </si>
  <si>
    <t>Lograr que 110 familias, mejoren su dieta alimentaria y generen ingresos adicionales.</t>
  </si>
  <si>
    <t xml:space="preserve">150 Familias campesinas, mejoran su producción pecuaria.
</t>
  </si>
  <si>
    <t>Identificar el 100% de los lugares y la población que se beneficia de la actividad agro-turística, eco-turística, cultural y recreativa del municipio</t>
  </si>
  <si>
    <t xml:space="preserve">Mejorar los niveles de potabilización y mejor servicio al 50% de la población </t>
  </si>
  <si>
    <t xml:space="preserve">60% de la población con mejor y adecuado servicio de alcantarillado. </t>
  </si>
  <si>
    <t>100% de las familias con servicio de recolección clasifican en la fuente y reducen la disposición con impacto negativo.</t>
  </si>
  <si>
    <t xml:space="preserve">100% de las viviendas con servicio de energía </t>
  </si>
  <si>
    <t>PROGRAMA:   Campo Productivo, competitivo y sostenible.</t>
  </si>
  <si>
    <t xml:space="preserve">Objetivo: Aumentar y mejorar la producción de los principales cultivos del municipio, a fin de obtener mayores ingresos y competitividad en la región.
</t>
  </si>
  <si>
    <t>49 predios menores de 50 Has.  mejoran sus cultivos</t>
  </si>
  <si>
    <t>Buscar el apoyo de las diferentes instituciones para el acompañamiento y seguimiento permanente en cada uno de los proyectos implementados</t>
  </si>
  <si>
    <t>49 predios cafeteros  realizan control biológico, semilleros para el repoblamiento y renovación de cafetales, en un periodo de 4 años</t>
  </si>
  <si>
    <t>35 predios productores de platano realizan control biológico, semilleros para el repoblamiento y renovación, en un periodo de 4 años</t>
  </si>
  <si>
    <t xml:space="preserve"> 50 predios de caña panelera realizan control biológico, semilleros para el repoblamiento y renovación, en un periodo de 4 años</t>
  </si>
  <si>
    <t>4 plantas procesadoras de panela mejoradas</t>
  </si>
  <si>
    <t>PROGRAMA:   Diversificación De Cultivos y Seguridad Alimentaria.</t>
  </si>
  <si>
    <t>Objetivo:  Optimizar la dieta alimentaria y generar ingresos adicionales por concepto  de cultivos alternativos</t>
  </si>
  <si>
    <t>0 familias mejoran su dieta alimentaria y generan ingresos adicionales</t>
  </si>
  <si>
    <t>Gestionar el apoyo a través de las entidades afines para incentivar la implementación de proyectos que garanticen la seguridad alimentaria</t>
  </si>
  <si>
    <t>25 pequeños productores, establezcan parcelas de aguacates.</t>
  </si>
  <si>
    <t xml:space="preserve">Lograr que 110 familias, mejoren su dieta alimentaria y generen ingresos adicionales.
</t>
  </si>
  <si>
    <t>Concientizar e incentivar a la comunidad mediante charlas de las bondades de la seguridad alimentaria</t>
  </si>
  <si>
    <t xml:space="preserve"> Lograr que 25  pequeños productores, establezcan parcelas demostrativas de maíz y frijol.</t>
  </si>
  <si>
    <t>30 pequeños productores, con huertas caseras</t>
  </si>
  <si>
    <t>30 pequeños productores, establecen parcelas demostrativas de aromáticas</t>
  </si>
  <si>
    <t xml:space="preserve"> 8 escuelas y dos (2) colegios, establezcan huertas.</t>
  </si>
  <si>
    <t>PROGRAMA:   Avance De La Producción Pecuaria.</t>
  </si>
  <si>
    <t xml:space="preserve">Objetivo: Incrementar y mejorar la producción pecuaria a fin de alcanzar mayores ingresos y dinámica en la economía pecuaria. 
</t>
  </si>
  <si>
    <t xml:space="preserve">0  Familias, mejoran la producción pecuaria.
</t>
  </si>
  <si>
    <t>Mediante el desarrollo y apoyo interinstitucional disminuir los costos de la producción pecuaria.</t>
  </si>
  <si>
    <t>70 familias campesinas, con asistencia técnica profesional en sus explotaciones pecuarias por un periodo de 4 años</t>
  </si>
  <si>
    <t xml:space="preserve">
150 Familias campesinas, mejoran su producción pecuaria.
</t>
  </si>
  <si>
    <t xml:space="preserve"> Mediante la coordinación interinstitucional generar una mayor dinámica de la comercialización pecuaria</t>
  </si>
  <si>
    <t>Realizar 2 campañas anuales de vermifugacion y vitaminizacion de 1600 animales (equinos, mulares, porcinos y bovinos).</t>
  </si>
  <si>
    <t>40 pequeños productores, con servicio de inseminación artificial para bovinos y porcinos, mejorando genéticamente sus explotaciones.</t>
  </si>
  <si>
    <t>40  pequeños productores establezcan parcelas piscícolas con especies para climas cálidos, incluido el Rio magdalena</t>
  </si>
  <si>
    <t xml:space="preserve">SECTOR TURISMO
Objetivo Del Sector: A partir de las riquezas naturales del municipio promover una alternativa socioeconómica mediante la promoción del desarrollo de proyectos turísticos.
</t>
  </si>
  <si>
    <t>PROGRAMA:   Beltrán da el Primer paso para futuro turístico.</t>
  </si>
  <si>
    <t>Objetivo: Identificar y potencializar las herramientas necesarias para avanzar en un desarrollo turístico futuro</t>
  </si>
  <si>
    <t>No existen registros</t>
  </si>
  <si>
    <t>Fortalecer los elementos naturales turísticos en los programas educativos</t>
  </si>
  <si>
    <t>Elaborar e implementar un plan turístico.</t>
  </si>
  <si>
    <t>Coordinar acciones con entidades Departamentales y nacionales para una agenda turística</t>
  </si>
  <si>
    <t>Identificar los sitios turísticos de Beltran.</t>
  </si>
  <si>
    <t>Habilitar y fortalecer 1 escenario turísticos de municipio.</t>
  </si>
  <si>
    <t>Realizar 3 campañas de divulgación, mercadeo y promoción turística (prensa, radio, televisión) de nuestra infraestructura, gastronomía, artesanal,  y riqueza natural.</t>
  </si>
  <si>
    <t>SECTOR SERVICIOS PUBLICOS.
Objetivo Del Sector: Ampliar y Garantizar la  prestación de los servicios públicos de agua potable, aseo, alcantarillado, y energía , a fin de mejorar la salud y calidad de vida de la población Beltranense incentivar el desarrollo económico del municipio.</t>
  </si>
  <si>
    <t xml:space="preserve"> Programa: Mejores Sistemas De Acueducto Y Potabilización Del Agua para Beltran </t>
  </si>
  <si>
    <t xml:space="preserve">Objetivo: Brindar  acceso a un servicio digno de agua potable, a través de la implementación de las políticas del gobierno a través  del Plan Departamental de Aguas
</t>
  </si>
  <si>
    <t>• 25% de la población (485) personas, en cuatro centros poblados con sistemas  de potabilización de agua deficientes</t>
  </si>
  <si>
    <t>Aplicar de conformidad con lo establecido en la Ley la organización administrativa para una mejor prestación del servicio de acueducto</t>
  </si>
  <si>
    <t>Elaborar un plan maestro de acueducto.</t>
  </si>
  <si>
    <t xml:space="preserve"> 3 sectores rurales sin sistemas de acueducto adecuados </t>
  </si>
  <si>
    <t>Garantizar la prestación de los servicios públicos a la población con baja capacidad adquisitiva, a través del servicio subsidiado  de acuerdo a la normativa vigente</t>
  </si>
  <si>
    <t>Mejorar en 100%  (2) planta de tratamiento de agua potable</t>
  </si>
  <si>
    <t xml:space="preserve">67% restante de la población con inadecuados sistemas de acueducto  
</t>
  </si>
  <si>
    <t>Gestionar y coordinar de manera conjunta acciones para la ampliación de los servicios de conformidad con el Plan Departamental de aguas</t>
  </si>
  <si>
    <t>Construcción de obras de captación, conducción, y distribución  para tres acueductos veredales   (Chacara, Honduras y Tabor)</t>
  </si>
  <si>
    <t xml:space="preserve">Adelantar 1 estudio de factibilidad para la viabilizacion de un sistema de almacenamiento de agua </t>
  </si>
  <si>
    <t>1 oficina prestadora de servicios fortalecida conforme a la Ley</t>
  </si>
  <si>
    <t xml:space="preserve">PROGRAMA: Mejores sistemas  De Alcantarillado Y Tratamiento De Aguas Residuales. Para Beltran  </t>
  </si>
  <si>
    <t>Objetivo: Reducir los niveles de contaminación de las fuentes hídricas y del medio ambiente</t>
  </si>
  <si>
    <t>40% de la población de Beltrán, cuenta con un adecuado servicio de alcantarillado.</t>
  </si>
  <si>
    <t>  Hacer la separación de los alcantarillados pluviales y sanitarios con la proyección de unas plantas de tratamiento de aguas residuales (PTAR).</t>
  </si>
  <si>
    <t xml:space="preserve">Construcción tres sistemas de  alcantarillado </t>
  </si>
  <si>
    <t xml:space="preserve">60% de la población con mejor y adecuado servicio de alcantarillado. 
</t>
  </si>
  <si>
    <t>Disminuir los factores de riesgo ambiental a comunidad rural con saneamiento básico.</t>
  </si>
  <si>
    <t>Construir y/u optimizar una planta de tratamiento de aguas residuales</t>
  </si>
  <si>
    <t xml:space="preserve">Construir 50  baterías  sanitarias para las familias del sector rural.
</t>
  </si>
  <si>
    <t xml:space="preserve">PROGRAMA: Beltrán con mejor servicio de aso </t>
  </si>
  <si>
    <t>Objetivo: Reducir el impacto ambiental negativo por la inadecuada disposición final de residuos sólidos, mediante campañas de sensibilización a la comunidad, que fomenten las buenas prácticas de reciclaje en la fuente  y fomentar la separación y clasificación de los residuos sólidos.</t>
  </si>
  <si>
    <t>161 viviendas con servicio de recolección.</t>
  </si>
  <si>
    <t>Apoyar acciones de apoyo y participación comunitaria encaminadas a una mejor disposición de residuos</t>
  </si>
  <si>
    <t>Desarrollar 8 campañas que motiven a la población a reciclar en la fuente</t>
  </si>
  <si>
    <t>Gestionar el apoyo constante de la CAR</t>
  </si>
  <si>
    <t xml:space="preserve"> El 25% de la población Beltranence, participa en procesos de reciclaje en la fuente</t>
  </si>
  <si>
    <t>A través de las instituciones educativas generar la cultura del reciclaje y clasificación en la fuente</t>
  </si>
  <si>
    <t>Ampliar la cobertura de aseo en el componente de recolección y transporte de residuos sólidos en tres sectores</t>
  </si>
  <si>
    <t>Adquisición de un (1) compactador</t>
  </si>
  <si>
    <t xml:space="preserve">PROGRAMA:  Otros Servicios Públicos. </t>
  </si>
  <si>
    <t>Objetivo: Aumentar la cobertura del servicio eléctrico,  y mejorar el servicio de alumbrado público.</t>
  </si>
  <si>
    <t>39 viviendas,  rurales 31y urbanas  8 sin servicio de energía eléctrica</t>
  </si>
  <si>
    <t xml:space="preserve">Coordinación interinstitucional para la ampliación del servicio de energía </t>
  </si>
  <si>
    <t>Ampliar a 39 familias el servicio de energía eléctrica</t>
  </si>
  <si>
    <t>DIMENSION ESTRATEGICA  INSTITUCIONAL</t>
  </si>
  <si>
    <t>OBJETIVO: alcanzar una mejor eficiencia del servicio público para los pobladores, con mejor organización y articulación institucional, con alto sentido de participación y en lace con las organizaciones ciudadanas</t>
  </si>
  <si>
    <t>SECTOR  FORTALECIMIENTO INSTITUCIONAL.
Objetivo Del Sector: Mejorar la evolución de los mecanismos administrativos, su talento humano a fin de alcanzar una mayor eficiencia, eficacia y efectividad en el desempeño de los proyectos y soluciones para el municipio.</t>
  </si>
  <si>
    <t>100% de los empleados en capacidad de asumir los retos que impone una administración moderna y eficiente.</t>
  </si>
  <si>
    <t>Mejorar el desempeño fiscal del municipio a nivel Departamental y nacional.</t>
  </si>
  <si>
    <t>Mantener por un periodo de cuatro años los indices de violencia e inseguridad generalizada en un 0%.</t>
  </si>
  <si>
    <t>Incrementar la participación comunitaria en un 50% en los procesos de sensibilización y responsabilidad social y en las actividades adelantadas por la administración.</t>
  </si>
  <si>
    <t>Disminuir el índice de violencia intrafamiliar en un 20%.</t>
  </si>
  <si>
    <t>PROGRAMA:   Beltrán con Administración Municipal Incluyente, Moderna Y Participativa.</t>
  </si>
  <si>
    <t>OBJETIVO:  Transformar las Secretarias y de mas Unidades Administrativas basadas en la orientación de los funcionarios hacia la eficiencia y eficacia en el cumplimiento de los fines y propósitos del municipio.</t>
  </si>
  <si>
    <t>SUBPROGRAMA: Funcionarios Competentes.</t>
  </si>
  <si>
    <t>0% de los empleados han recibido algún tipo de capacitación.</t>
  </si>
  <si>
    <t xml:space="preserve">Apoyar la asistencia de los funcionarios a las diferentes capacitaciones de actualización y conocimiento de lo público  </t>
  </si>
  <si>
    <t xml:space="preserve">Cuatro (4) capacitaciones de los empleados de la administración en atención al público. </t>
  </si>
  <si>
    <t>Buscar mecanismos de reconocimiento a la labor  por lo publico</t>
  </si>
  <si>
    <t>Certificar mediante el SENA las competencias laborales a 39 trabajadores del nivel técnico, asistencial y operativo de la administración.</t>
  </si>
  <si>
    <t xml:space="preserve">Gestionar apoyos técnicos que permitan ir a la vanguardia de las nuevas tecnologías </t>
  </si>
  <si>
    <t>4 actividades de integración para el talento humano de la alcaldía.</t>
  </si>
  <si>
    <t>4 años de promoción del bienestar de funcionarios con plan de incentivos enfocados a la excelencia en la gestión.</t>
  </si>
  <si>
    <t>SUBPROGRAMA:  Gestión Con Calidad</t>
  </si>
  <si>
    <t xml:space="preserve"> Un Plan de  desarrollo con seguimiento y ejecutado</t>
  </si>
  <si>
    <t>Al  2010 el municipio de Beltrán, se encuentra en el puesto 107 del listado del desempeño fiscal del municipio.</t>
  </si>
  <si>
    <t>4  ayudas tecnológicas, software y hardware institucional adquiridas y mejoradas</t>
  </si>
  <si>
    <t>Implementar los 29 elementos fundamentales del modelo estándar de control interno.</t>
  </si>
  <si>
    <t>Brindar los recursos necesarios, para implementar y mantener las primeras cuatro fases de la estrategia de gobierno en línea. (El proceso incluye el mejoramiento de los sistemas de comunicación).</t>
  </si>
  <si>
    <t xml:space="preserve">4 años de Implementación, modernización y actualización de los sistemas de información del municipio.  </t>
  </si>
  <si>
    <t xml:space="preserve">SECTOR: SEGURIDAD Y CONVIVENCIA.  
Objetivo Del Sector: Brindarle a los beltranences un bienestar basado en la garantía de un orden publico con sana convivencia familiar, social y elementos que nos permitan construir un municipio seguro. </t>
  </si>
  <si>
    <t xml:space="preserve">PROGRAMA:   Seguridad, y Convivencia </t>
  </si>
  <si>
    <t xml:space="preserve">Objetivo: Garantizar la convivencia en un municipio seguro </t>
  </si>
  <si>
    <t>En el año 2011 no se presentaron hechos violentos (homicidios, hurtos, lesiones y piratería).</t>
  </si>
  <si>
    <t>Alertar a través de medios de comunicación y  de manera permanente a la población de los riesgos de una convivencia violenta</t>
  </si>
  <si>
    <t>Instalación estratégica de 3 cámaras de monitoreo distribuidas en distintos sectores del centro del municipio.</t>
  </si>
  <si>
    <t xml:space="preserve">Mantener una coordinación y comunicación permanente con los diferentes órganos de seguridad  </t>
  </si>
  <si>
    <t>Conformar 2 frentes de seguridad ciudadana.</t>
  </si>
  <si>
    <t xml:space="preserve">Adquirir 4 equipos elementos que faciliten la movilidad y comunicación a las autoridades policivas. </t>
  </si>
  <si>
    <t>Apoyo logístico a la fuerza pública en un periodo de cuatro años</t>
  </si>
  <si>
    <t xml:space="preserve">Construccion, mantenimiento y mejoramiento de  un infraestructura física </t>
  </si>
  <si>
    <t xml:space="preserve">PROGRAMA: De la mano con el Tejido Social Y Comunitario. </t>
  </si>
  <si>
    <t xml:space="preserve">OBJETIVO:  Lograr una mayor democracia, con la búsqueda de la confianza mediante una comunidad fortalecida, e informada de los diferentes procesos de gobierno y con una participación activa y permanente. </t>
  </si>
  <si>
    <t>El 2% de la población  40 Beltranense participa activamente en procesos de sensibilización y responsabilidad comunitaria (Juntas de acción comunal).</t>
  </si>
  <si>
    <t xml:space="preserve">Realizar programas que peritan un mayor  acercamiento con las comunidades </t>
  </si>
  <si>
    <t>Entregar a la comunidad 4 boletines anuales relacionados con las actividades desarrolladas por la alcaldía.</t>
  </si>
  <si>
    <t xml:space="preserve"> Establecer medios de comunicación que informen de manera permanente  el desarrollo de la gestión municipal </t>
  </si>
  <si>
    <t>8 consejos comunitarios en veredas del Municipio.</t>
  </si>
  <si>
    <t>Apoyar 4 programas de sensibilización, y capacitación para las organizaciones comunitarias político administrativas.</t>
  </si>
  <si>
    <t>PROGRAMA:   La Familia centro de la  Sociedad.</t>
  </si>
  <si>
    <t>Objetivo:  Disminuir la violencia intrafamiliar mediante el fortalecimiento de las políticas de apoyo dirigidas a procesos de resocialización de los menos infractores</t>
  </si>
  <si>
    <t>El 72% de las familias Beltranense registran algún tipo de violencia intrafamiliar.</t>
  </si>
  <si>
    <t>4 años de apoyo a familias con atención y acompañamiento comisaria de familia.</t>
  </si>
  <si>
    <t>1 banco de estadística de violencia generalizada implementado.</t>
  </si>
  <si>
    <t>Realizar 4 campañas de capacitación en conjunto con las instituciones educativas, medios de comunicación y la autoridad de policía, dirigidas a padres e hijos con el fin de disminuir los riesgos que corren los jóvenes en el Municipio.</t>
  </si>
  <si>
    <t xml:space="preserve">DIMENSION ESTRATEGICA FISICA : </t>
  </si>
  <si>
    <t xml:space="preserve">SECTOR: SECTOR  ESPACIO FISICO ORDENADO Y CON EQUIPAMIENTOS 
Objetivo Del Sector: Mejorar la calidad física y espacial de la infraestructuras físicas al servicios de la comunidad. </t>
  </si>
  <si>
    <t xml:space="preserve">E.O.T actualizado   </t>
  </si>
  <si>
    <t>100% de la comunidad educativa con mejores ambientes escolares.</t>
  </si>
  <si>
    <t xml:space="preserve">Incrementar a un 60%,la población que hace uso de  escenarios deportivos, recreativos </t>
  </si>
  <si>
    <t>El 100% de los habitantes del municipio usuarios de equipamientos institucionales.</t>
  </si>
  <si>
    <t>Mejorar la infraestructura vial en un 50%.</t>
  </si>
  <si>
    <t>Disminuir el porcentaje de conductores y peatones que tiene malos hábitos de transitabilidad y estacionamiento en un 60%.</t>
  </si>
  <si>
    <t>Aumentar a un 79% (366) familias con vivienda propia Aumentar a un 57,4% de familias con vivienda mejorada</t>
  </si>
  <si>
    <t xml:space="preserve">PROGRAMA:Bertrán Ordena el territorio </t>
  </si>
  <si>
    <t xml:space="preserve">OBJETIVO:Lograr un uso responsable, equitativo y racional del suelo urbano y rural, que garantice un desarrollo urbano integral y con respecto por los recursos naturales </t>
  </si>
  <si>
    <t xml:space="preserve">Esquema de Ordenamiento desactualizado </t>
  </si>
  <si>
    <t>Aplicar los lineamientos de la Ley 388 de 1997 de acuerdo a la necesidad del municipio</t>
  </si>
  <si>
    <t>Una Actualización al Esquema e Ordenamiento territorial</t>
  </si>
  <si>
    <t xml:space="preserve">Programa: Ambientes educativos con calidad </t>
  </si>
  <si>
    <t>OBJETIVO:  Mejorar la calidad espacial y educativa, a través del mejoramiento, ampliación y construcción de las infraestructuras físicas educativas.</t>
  </si>
  <si>
    <t>50% de la  población educativa usuaria de ambientes escolares  de baja calidad.</t>
  </si>
  <si>
    <t>Elaborar, y  formular proyectos para la gestion de recursos en las entidades departamentales y nacionales</t>
  </si>
  <si>
    <t>Realizar el diagnostico de las condiciones físicas actuales, de 10 Instituciones educativas del municipio.</t>
  </si>
  <si>
    <r>
      <t>·         Realizar el mejoramiento, mantenimiento y adecuación de 6 estructuras físicas</t>
    </r>
    <r>
      <rPr>
        <sz val="8"/>
        <color indexed="10"/>
        <rFont val="Arial"/>
        <family val="2"/>
      </rPr>
      <t xml:space="preserve"> </t>
    </r>
    <r>
      <rPr>
        <sz val="8"/>
        <rFont val="Arial"/>
        <family val="2"/>
      </rPr>
      <t>educativas.</t>
    </r>
  </si>
  <si>
    <t>Reubicación de una infraestructura física educativa</t>
  </si>
  <si>
    <t>Construcción de una (1) ludoteca.</t>
  </si>
  <si>
    <t xml:space="preserve"> Mantenimiento de  de cuatro (4) parques infantiles.</t>
  </si>
  <si>
    <t>Mantenimiento de  (4) baterías sanitarias.</t>
  </si>
  <si>
    <t>Mantenimiento de cuatro (4) restaurantes escolares.</t>
  </si>
  <si>
    <t>PROGRAMA: Con Escenarios Deportivos, Recreativo y culturales  para un mejor tiempo libre</t>
  </si>
  <si>
    <t xml:space="preserve">objetivo: Garantizar  una mejor disponibilidad de escenarios deportivos para  el desarrollo de múltiples disciplinas deportivas y de recreación, que beneficie a la población en general.
</t>
  </si>
  <si>
    <t>El  30% de la población urbana, se benefician de escenarios deportivos, recreativos y de sano esparcimiento en buenas condiciones.</t>
  </si>
  <si>
    <t xml:space="preserve"> Mantenimiento o mejoramiento y adecuacion de 4 escenarios deportivos.</t>
  </si>
  <si>
    <t>Adecuar 500 m2 de parques y zonas de recreación pasiva</t>
  </si>
  <si>
    <t xml:space="preserve">Construir  2 escenarios deportivos </t>
  </si>
  <si>
    <t xml:space="preserve">PROGRAMA:   Equipamientos Públicos </t>
  </si>
  <si>
    <t xml:space="preserve">Objetivo: Ofrecer espacios adecuados de uso público a través del mantenimiento  adecuación y Construcción, de los  bienes inmuebles del municipio.
</t>
  </si>
  <si>
    <t>100% de los habitantes del municipio usuarios de equipamientos institucionales</t>
  </si>
  <si>
    <t>4 equipamientos  públicos Mejorados, mantenidos, ampliados, y adecuados</t>
  </si>
  <si>
    <t>Un 1 equipamiento cultural  restaurado.</t>
  </si>
  <si>
    <t>Construcción  salon multiple vereda gramalotal</t>
  </si>
  <si>
    <t>Construcción  de un hogar de paso para la población adulto mayor</t>
  </si>
  <si>
    <t xml:space="preserve">SECTOR: VIAS Y TRANSPORTE .  
Objetivo Del Sector: Garantizar una mejor movilidad de pasajeros y productos en el  municipio. </t>
  </si>
  <si>
    <t>Programa: Adecuada Infraestructura Vial urbana y rural.</t>
  </si>
  <si>
    <t xml:space="preserve">OBJETIVO:  Garantizar que los pobladores de Beltran tengan una mejor movilidad de pasajeros y traslado de productos 
</t>
  </si>
  <si>
    <t>El 100% de la malla vial del municipio, necesita algún tipo de mejora o mantenimiento.</t>
  </si>
  <si>
    <t xml:space="preserve">
Elaborar, y formular proyectos para la gestión de recursos en las entidades departamentales y nacionales
</t>
  </si>
  <si>
    <t xml:space="preserve"> Mejorar, mantener o reconstruir, 200 metros lineales de vías urbanas</t>
  </si>
  <si>
    <t>Realizar el mantenimiento de 120 kilómetros de vía rural.</t>
  </si>
  <si>
    <t>Realizar la apertura de  5 metros de vías rurales.</t>
  </si>
  <si>
    <t xml:space="preserve">Pavimentar 100 metros de vías urbanas </t>
  </si>
  <si>
    <t>Construccionde 2 puentes vehiculares</t>
  </si>
  <si>
    <t>PROGRAMA: Seguridad Y transporte.</t>
  </si>
  <si>
    <t xml:space="preserve">OBJETIVO:  Concientizar a los peatones y conductores en el buen uso de las vías, parqueaderos y senderos peatonales.
</t>
  </si>
  <si>
    <t>90% de la población Beltranense, tiene malos hábitos de transitabilidad y estacionamiento como conductor y peatón</t>
  </si>
  <si>
    <t>Elaborar, y formular proyectos para la gestión de recursos en las entidades departamentales y nacionales</t>
  </si>
  <si>
    <t xml:space="preserve">Adecuar 2 zonas de parqueo en las principales vías </t>
  </si>
  <si>
    <t xml:space="preserve"> Realizar 2 campañas de sensibilización para el desarrollo de buenos hábitos de transitabilidad peatonal y vehicular.</t>
  </si>
  <si>
    <t xml:space="preserve"> Señalización de 2 puntos estratégicos.</t>
  </si>
  <si>
    <t>Construccion de 5 reductores de velocidad</t>
  </si>
  <si>
    <t>Construcción de 200 metros lineales de anden en el sector urbano</t>
  </si>
  <si>
    <t xml:space="preserve">SECTOR: VIVIENDA 
Objetivo Del Sector: Garantizar una vivienda digna para la población menos favorecida, mejorando sus condiciones de habitabilidad, entorno y calidad de vida 
 </t>
  </si>
  <si>
    <t>Programa: Vivienda Digna Para Todas y todos.</t>
  </si>
  <si>
    <t>Objetivo:Mejorar las condiciones de habitabilidad a través de una  vivienda digna y propia</t>
  </si>
  <si>
    <t xml:space="preserve">33%  166 familias sin vivienda propia  
48,7 % de  las viviendas con materiales inadecuados 
</t>
  </si>
  <si>
    <t xml:space="preserve">Construir 200 soluciones de vivienda de interés social </t>
  </si>
  <si>
    <t xml:space="preserve">Aumentar a un 79% (366) familias con vivienda propia Aumentar a un 57,4% de familias con vivienda mejorada
</t>
  </si>
  <si>
    <t>Relizar el mejoramento de 40 unidades de vivienda</t>
  </si>
  <si>
    <t>DIMENSION ESTRATEGICA AMBIENTAL</t>
  </si>
  <si>
    <t xml:space="preserve">SECTOR: MEDIO AMBIENTE
Objetivo Del Sector: Garantizar un desarrollo  ambiental sostenible a través del manejo racional de los recursos naturales  </t>
  </si>
  <si>
    <t>Lograr que el 50% de la población contribuya a la conservación y preservación del medio ambiente.</t>
  </si>
  <si>
    <t>100% de los Ecosistemas estratégico protegidos.</t>
  </si>
  <si>
    <t xml:space="preserve">Tres centros urbanos controlan los vertimientos de aguas residuales  </t>
  </si>
  <si>
    <t xml:space="preserve">PROGRAMA:  Bertrán Educada Ambientalmente.
</t>
  </si>
  <si>
    <t>OBJETIVO: Ayudar a una mejor sostenibilidad ambiental  con una comunidad responsable en el manejo y uso adecuado de los recursos naturales</t>
  </si>
  <si>
    <t>10% de la población contribuye a la conservación y preservación del medio ambiente.</t>
  </si>
  <si>
    <t>Fortalecer la educación Ambiental a través del CIDEA y el Plan de Educación Ambiental, con la coordinación del la CAR.</t>
  </si>
  <si>
    <t>Lograr que el 50% de los alumnos matriculados  en los centros educativos del municipio participen en proyectos ambientales escolares- PRAES.</t>
  </si>
  <si>
    <t>Lograr que el 50% de las Juntas de Acción comunal implementen proyectos ambientales a favor del entorno donde habitan</t>
  </si>
  <si>
    <t>PROGRAMA: Protección Áreas Estratégicas.</t>
  </si>
  <si>
    <t xml:space="preserve">objetivo: Satisfacer las necesidades básicas y equilibrio ecológico  mediante la protección y conservación de los ecosistemas estratégicos
</t>
  </si>
  <si>
    <t>De ecosistema adquirido ha sido protegido.</t>
  </si>
  <si>
    <t xml:space="preserve">convocar a las juntas de accion comunal para el desarrollo de actividades conjuntas con el gobierno municipal, con incentivos que sean reinvertidos en las areas de proteccion </t>
  </si>
  <si>
    <t>Reforestar 40 hectáreas con especies nativas correspondientes a la reserva hídrica.</t>
  </si>
  <si>
    <t xml:space="preserve"> Comprar 20 hectáreas de terreno, para protección de fuentes hídricas.</t>
  </si>
  <si>
    <t>PROGRAMA:  Rio Magagadalena nuestro mayor tesoro ambiental</t>
  </si>
  <si>
    <t xml:space="preserve">Objetivo: Contribuir de manera responsable a la protección y descontaminación con la descontaminación del Rio Magdalena </t>
  </si>
  <si>
    <t xml:space="preserve">Cuatro centros poblados vierten las aguas residuales al Rio Magdalena   </t>
  </si>
  <si>
    <r>
      <t>Realizacion de camapañas ambientales "</t>
    </r>
    <r>
      <rPr>
        <i/>
        <sz val="8"/>
        <rFont val="Arial"/>
        <family val="2"/>
      </rPr>
      <t xml:space="preserve">todos por nuestro patrimonio" </t>
    </r>
  </si>
  <si>
    <t xml:space="preserve">Construcción de tres  sistemas de tratamiento de aguas residuales </t>
  </si>
  <si>
    <t xml:space="preserve">Tres centros urbanos controlan los vertimientos de aguas residuales  
</t>
  </si>
  <si>
    <t xml:space="preserve">Construcción de 300 ml de  redes de alcantarillado
</t>
  </si>
  <si>
    <t>PLAN DE DESARROLLO "POR UN GOBIERNO SOCIAL Y HUMANO PARA TODOS"</t>
  </si>
  <si>
    <t>MUNICIPIO DE BELTRAN</t>
  </si>
  <si>
    <t xml:space="preserve">SOCIAL </t>
  </si>
  <si>
    <t>EDUCACION</t>
  </si>
  <si>
    <t>SALUD</t>
  </si>
  <si>
    <t>No. De salas implementadas/1 sala con nuevas tecnologias</t>
  </si>
  <si>
    <t>No. De instituciones con alumnos con nivel de calificacion de icfes alto/1 instituciòn con alumnos  con nivel de calificacion de  icfes alto</t>
  </si>
  <si>
    <t>MI</t>
  </si>
  <si>
    <t>ADOLESCENCIA, JUVENTUD, FAMILIAS,VCA, DISCAPACITADOS</t>
  </si>
  <si>
    <t>ADOLESCENCIA, JUVENTUD, VCA, DISCAPACITADOS</t>
  </si>
  <si>
    <t>PRIMERA INFANCIA, INFANCIA, ADOLESCENCIA, JUVENTUD, MUJER, FLIA, VCA, DISCAPACITADOS</t>
  </si>
  <si>
    <t>Secretaria General y de Gobierno</t>
  </si>
  <si>
    <t>MM</t>
  </si>
  <si>
    <t xml:space="preserve"> INFANCIA, DOLESCENCIA, JUVENTUD, VCA, DISCAPACITADOS</t>
  </si>
  <si>
    <t>PRIMERA INFANCIA, INFANCIA, ADOLESCENCIA, JUVENTUD, VCA, DISCAPACITADOS</t>
  </si>
  <si>
    <t>OBJETIVO ESTRATEGICO DE LA DIMENSION/EJE</t>
  </si>
  <si>
    <r>
      <t>Numero de niñas y niños</t>
    </r>
    <r>
      <rPr>
        <b/>
        <sz val="10"/>
        <rFont val="Arial"/>
        <family val="2"/>
      </rPr>
      <t xml:space="preserve"> 516</t>
    </r>
    <r>
      <rPr>
        <sz val="10"/>
        <rFont val="Arial"/>
        <family val="2"/>
      </rPr>
      <t>, beneficiados con el programa de refrigerios  escolares.</t>
    </r>
  </si>
  <si>
    <t>MAS CALIDAD EDUCATIVA MEJOR CALIDAD DE VIDA</t>
  </si>
  <si>
    <t>COMUNIDAD ESTUDIANTIL CON SEGURIDAD ALIMENTARIA</t>
  </si>
  <si>
    <t>TODAS Y TODOS EN EL SISTEMA EDUCATIVO</t>
  </si>
  <si>
    <t>EDUCACION SUPERIOR-TECNICA Y TECNOLOGICA</t>
  </si>
  <si>
    <t>TODAS Y TODOS ASEGURADOS</t>
  </si>
  <si>
    <t>Fortalecer 1 énfasis técnico en educación media con entidades de educacion superior.</t>
  </si>
  <si>
    <t xml:space="preserve"> ADOLESCENCIA, JUVENTUD, VCA, DISCAPACITADOS</t>
  </si>
  <si>
    <t>MEJOR PRESTACION DE LOS SERVICIOS DE SALUD</t>
  </si>
  <si>
    <t>PLAN DE DESARROLLO: "POR UN GOBIERNO SOCIAL Y HUMANO PARA TODOS" 2012-2015</t>
  </si>
  <si>
    <t>EJE: SOCIAL</t>
  </si>
  <si>
    <t>SECTOR : EDUCACION</t>
  </si>
  <si>
    <r>
      <t>PROGRAMA</t>
    </r>
    <r>
      <rPr>
        <b/>
        <sz val="8"/>
        <rFont val="Arial"/>
        <family val="2"/>
      </rPr>
      <t xml:space="preserve">:  MAS CALIDAD EDUCATIVA MEJOR CALIDAD DE VIDA                 </t>
    </r>
  </si>
  <si>
    <r>
      <t>OBJETIVOS</t>
    </r>
    <r>
      <rPr>
        <sz val="9"/>
        <rFont val="Arial"/>
        <family val="2"/>
      </rPr>
      <t xml:space="preserve">:  Alcanzar mejores niveles de calidad y pertinencia de la educación para Beltrán 
                           </t>
    </r>
  </si>
  <si>
    <t xml:space="preserve">OBJETIVO DEL EJE / DIMENSIÓN: Actuar de manera integral y con calidad en los sectores sociales del municipio a través de acciones participativas e incluyentes que contribuyan al crecimiento de las potencialidades y al bienestar de todas y todos los Beltranences. 
</t>
  </si>
  <si>
    <t xml:space="preserve">UNA (1) INSTITUCION EDUCATIVA ASCIENDE UN NIVEL EN LA CALIFICACION DEL ICFES </t>
  </si>
  <si>
    <t>PLAN DE DESARROLLO MUNICIPAL</t>
  </si>
  <si>
    <t>SALUD PUBLICA</t>
  </si>
  <si>
    <t>Secretaria de Desarrollo Economico y Financiero-PIC</t>
  </si>
  <si>
    <t>SALUD INFANTIL</t>
  </si>
  <si>
    <t>SALUD SEXUAL Y REPRODUCTIVA</t>
  </si>
  <si>
    <t>Secretaria de Desarrollo Economico y Financiero-PIC-puesto de salud</t>
  </si>
  <si>
    <t>SALUD ORAL</t>
  </si>
  <si>
    <t>JOVENES SIN ADICCION</t>
  </si>
  <si>
    <t>MR</t>
  </si>
  <si>
    <t>VIGILANCIA, CONTROL Y PREVENCION DE LOS RIESGOS</t>
  </si>
  <si>
    <t>EMERGENCIAS Y DESASTRES</t>
  </si>
  <si>
    <t>BIENESTAR SOCIAL</t>
  </si>
  <si>
    <t>TODAS Y TODOS CON EL DESARROLLO SOCIAL EN FUNCION DE LA POBLACION ESPECIAL</t>
  </si>
  <si>
    <t>TODAS Y TODOS CON EL BIENESTAR SOCIAL DE NIÑOS, NIÑAS Y ADOLESCENTES</t>
  </si>
  <si>
    <t>TODOS PRESERVANDO LA VIDA- EXISTENCIA</t>
  </si>
  <si>
    <t>TODOS CON GARANTIA DE DESARROLLO</t>
  </si>
  <si>
    <t>TODOS RECONOCIDOS Y CON CIUDADANIA</t>
  </si>
  <si>
    <t>TODOS PROTEGIDOS-PROTECCION</t>
  </si>
  <si>
    <t>BIENESTAR SOCIAL PARA LA POBLACION DESPLAZADA</t>
  </si>
  <si>
    <t xml:space="preserve">TODOS CON DERECHOA LA EDUCACION </t>
  </si>
  <si>
    <t>POBLACION DESPLAZADA SALUDABLE</t>
  </si>
  <si>
    <t>EN EMERGENCIA Y CON ATENCION HUMANITARIA</t>
  </si>
  <si>
    <t>POBLACION DESPLAZADA CON VIVIENDA DIGNA</t>
  </si>
  <si>
    <t>GENERANDO INGRESO PARA TODOS</t>
  </si>
  <si>
    <t>A DISPOSICION LOS ESCENARIOS DE PARTICIPACION</t>
  </si>
  <si>
    <t xml:space="preserve">DEPORTE Y RECREACION </t>
  </si>
  <si>
    <t xml:space="preserve">APROVECHANDO MAS Y MEJOR TIEMPO LIBRE </t>
  </si>
  <si>
    <t>ESCUELAS DE FORMACION DEPORTIVA</t>
  </si>
  <si>
    <t>CULTURA</t>
  </si>
  <si>
    <t>RESCATANDO Y FOMENTANDO LA CULTURA</t>
  </si>
  <si>
    <t>Continuar con la realización de 4 encuentros folklóricos,  musicales, y festival de la virgen de la canoa</t>
  </si>
  <si>
    <t xml:space="preserve">8 Eventos conmemorativos a ferias y fiestas , fiestas patrias y cumpleaños de Beltrán. </t>
  </si>
  <si>
    <t>ESCUELAS DE FORMACION ARTISTICA Y CULTURAL</t>
  </si>
  <si>
    <t>ECONOMICA</t>
  </si>
  <si>
    <t>AUMENTAR EL NIVEL DE INGRESOS Y FACILITAR EL ACCESO  DE LA POBLACION RURAL Y URBANA AL TRABAJO DIGNO Y PRODUCTIVO</t>
  </si>
  <si>
    <t>AGROPECUARIO</t>
  </si>
  <si>
    <t>CAMPO PRODUCTIVO COMPETITIVO Y SOSTENIBLE</t>
  </si>
  <si>
    <t>DIVERSIFICACION DE CULTIVOS Y SEGURIDAD ALIMENTARIA</t>
  </si>
  <si>
    <t>AVANCE DE LA PRODUCCION PECUARIA</t>
  </si>
  <si>
    <t>TURISMO</t>
  </si>
  <si>
    <t>BELTRAN DA EL PRIMER PASO PARA FUTURO TURISTICO</t>
  </si>
  <si>
    <t>SERVICIOS PUBLICOS</t>
  </si>
  <si>
    <t xml:space="preserve">MEJORES SITEMAS DE ACUEDUCTO Y POTABILIZACION DEL AGUA PARA BELTRAN </t>
  </si>
  <si>
    <t xml:space="preserve">MEJORES SISTEMAS DE ALCANTARILLADO Y TRATAMIENTO DE AGUAS RESIDUALES PARA BELTRAN </t>
  </si>
  <si>
    <t>BELTRAN CON MEJOR SERVICIO DE ASEO</t>
  </si>
  <si>
    <t>OTROS SERVICIOS PUBLICOS</t>
  </si>
  <si>
    <t>INSTITUCIONAL</t>
  </si>
  <si>
    <t>MEJORAR LA EVOLUCION DE LOS MECANISMOS ADMINISTRATIVOS, SU TALENTO HUMANO A FIN DE ALCANZAR  UNA MAYOR EFICIENCIA, EFICACIA, Y EFECTIVIDAD EN EL DESMPEÑO DE LOS PROYECTOS Y SOLUCIONES PARA EL MUNICIPIO.</t>
  </si>
  <si>
    <t>BELTRAN CON ADMINISTRACION MUNICIPAL INCLUYENTE , MODERNA Y PARTICIPATIVA</t>
  </si>
  <si>
    <t>FORTALECIMIENTO INSTITUCIONAL</t>
  </si>
  <si>
    <t>GESTION CON CALIDAD</t>
  </si>
  <si>
    <t>SEGURIDAD Y CONVIVENCIA</t>
  </si>
  <si>
    <t>DE LA MANO CON EL TEJIDO SOCIAL Y COMUNITARIO</t>
  </si>
  <si>
    <t xml:space="preserve">LA FAMILIA CENTRO DE LA SOCIEDAD </t>
  </si>
  <si>
    <t>FISICA</t>
  </si>
  <si>
    <t>MEJORAR LA CALIDAD FISICA Y ESPACIAL DE LA INFRAESTRUCTURA FISICA AL SERVICIO DE LA COMUNIDAD</t>
  </si>
  <si>
    <t>ACTUAR DE MANERA INTEGRAL Y CON CALIDAD EN LOS SECTORES SOCIALES DEL MUNICIPIO A TRAVES DE ACCIONES PARTICIPATIVAS E INCLUYENTES QUE CONTRIBUYAN AL CRECIMIENTO DE LAS POTENCIALIDADES Y AL BIENESTAR DE TODAS Y TODOS LOS BELTRANENCES</t>
  </si>
  <si>
    <t>ESPACIO FISICO ORDENADO Y CON EQUIPAMIENTOS</t>
  </si>
  <si>
    <t>BELTRAN ORDENA EL TERRITORIO</t>
  </si>
  <si>
    <t>AMBIENTES EDUCATIVOS CON CALIDAD</t>
  </si>
  <si>
    <t>CON ESCENARIOS DEPORTIVOS, RECREATIVOS Y CULTURALES PARA UN MEJOR TIEMPO LIBRE</t>
  </si>
  <si>
    <t>EQUIPAMIENTOS PUBLICOS</t>
  </si>
  <si>
    <t>VIAS Y TRANSPORTE</t>
  </si>
  <si>
    <t>ADECUADA INFRAESTRUCTURA VIAL URBANA Y RURAL</t>
  </si>
  <si>
    <t>SEGURIDAD Y TRANSPORTE</t>
  </si>
  <si>
    <t>VIVIENDA</t>
  </si>
  <si>
    <t>VIVIENDA DIGNA PARA TODAS Y TODOS</t>
  </si>
  <si>
    <t>AMBIENTAL</t>
  </si>
  <si>
    <t>GARANTIZAR UN DESARROLLO AMBIENTAL SOSTENIBLE A TRAVES DEL MANEJO RACIONAL DE LOS RECURSOS NATURALES</t>
  </si>
  <si>
    <t>MEDIO AMBIENTE</t>
  </si>
  <si>
    <t>BELTRAN EDUCADA AMBIENTALMENTE</t>
  </si>
  <si>
    <t>PROTECCION AREAS ESTRATEGICAS</t>
  </si>
  <si>
    <t>RIO MAGDALENA NUESTRO MAYOR TESORO AMBIENTAL</t>
  </si>
  <si>
    <t xml:space="preserve"> JUVENTUD, VCA, DISCAPACITADOS</t>
  </si>
  <si>
    <t>ADULTOS MAYORES</t>
  </si>
  <si>
    <t>PRIMERA INFANCIA, INFANCIA, VCA, DISCAPACITADOS</t>
  </si>
  <si>
    <t>Comisaria de Familia</t>
  </si>
  <si>
    <t xml:space="preserve"> INFANCIA, ADOLESCENCIA, JUVENTUD, VCA, DISCAPACITADOS</t>
  </si>
  <si>
    <t>Coordinador de deportes</t>
  </si>
  <si>
    <t>COMPONENTE DE EFICACIA - PLAN DE ACCIÒN - VIGENCIA  2012 -</t>
  </si>
  <si>
    <t>SOCIAL</t>
  </si>
  <si>
    <t>22</t>
  </si>
  <si>
    <t>GASTOS DE INVERSION</t>
  </si>
  <si>
    <t>No</t>
  </si>
  <si>
    <t/>
  </si>
  <si>
    <t>02</t>
  </si>
  <si>
    <t>05</t>
  </si>
  <si>
    <t>221</t>
  </si>
  <si>
    <t>22101</t>
  </si>
  <si>
    <t>Calidad educativa</t>
  </si>
  <si>
    <t>2210101</t>
  </si>
  <si>
    <t>Pago servicios públicos instituciones educativas</t>
  </si>
  <si>
    <t>2210101         9003</t>
  </si>
  <si>
    <t>SGP EDUCACION</t>
  </si>
  <si>
    <t>Si</t>
  </si>
  <si>
    <t>2.3.01.01.01.49</t>
  </si>
  <si>
    <t>PLANTELES EDUCATIVOS</t>
  </si>
  <si>
    <t>C</t>
  </si>
  <si>
    <t>07</t>
  </si>
  <si>
    <t>10</t>
  </si>
  <si>
    <t>013</t>
  </si>
  <si>
    <t>002</t>
  </si>
  <si>
    <t>7095</t>
  </si>
  <si>
    <t>000000000000000</t>
  </si>
  <si>
    <t>2210102</t>
  </si>
  <si>
    <t>Mejoramiento, ampliación y mantenimiento planta física establecimientos educativos, educación básica primaria y  secundaria</t>
  </si>
  <si>
    <t>2210102         9001</t>
  </si>
  <si>
    <t>RECURSOS PROPIOS I.C.L.D</t>
  </si>
  <si>
    <t>2.3.01.01.03.49</t>
  </si>
  <si>
    <t>005</t>
  </si>
  <si>
    <t>2210102         9003</t>
  </si>
  <si>
    <t>2210103</t>
  </si>
  <si>
    <t>Transporte Escolar población pobre según SISBEN</t>
  </si>
  <si>
    <t>2210103         9001</t>
  </si>
  <si>
    <t>2.3.02.01.01.09</t>
  </si>
  <si>
    <t>SERVICIOS DE TRANSPORTE EDUCATIVO</t>
  </si>
  <si>
    <t>2210103         9002</t>
  </si>
  <si>
    <t>SGP LIBRE ASIGNACION</t>
  </si>
  <si>
    <t>008</t>
  </si>
  <si>
    <t>2210103         9003</t>
  </si>
  <si>
    <t>2210104</t>
  </si>
  <si>
    <t>Dotación establecimientos educativos</t>
  </si>
  <si>
    <t>2210104         9003</t>
  </si>
  <si>
    <t>2.3.02.01.01.03</t>
  </si>
  <si>
    <t>DOTACIÓN DE INSTALACIONES</t>
  </si>
  <si>
    <t>2210105</t>
  </si>
  <si>
    <t>Acciones para garantizar la permanencia y acceso de los estudiantes dentro del sistema educativo</t>
  </si>
  <si>
    <t>2210105         9003</t>
  </si>
  <si>
    <t>2.3.03.01.31</t>
  </si>
  <si>
    <t>PARTICIPACIÓN EDUCATIVA</t>
  </si>
  <si>
    <t>2210106</t>
  </si>
  <si>
    <t>Fondo Munciipal par ala Educación Superior en el Municipio Beltràn</t>
  </si>
  <si>
    <t>2210106         9003</t>
  </si>
  <si>
    <t>2.3.03.01.35</t>
  </si>
  <si>
    <t>PROGRAMAS DE EDUCACIÓN SUPERIOR</t>
  </si>
  <si>
    <t>007</t>
  </si>
  <si>
    <t>2210107</t>
  </si>
  <si>
    <t>Matricula Oficial (niños entre 5 y 17 años de los niveles 1 y 2 del Sisben</t>
  </si>
  <si>
    <t>2210107         9003</t>
  </si>
  <si>
    <t>2.3.03.01.98</t>
  </si>
  <si>
    <t>OTROS GASTOS EN DIVULGACIÓN, ASISTENCIA TÉCNICA Y CAPACITACIÓN DEL RECURSO HUMANO</t>
  </si>
  <si>
    <t>2210108</t>
  </si>
  <si>
    <t>Cofinanciación Proyectos del sector Educativo</t>
  </si>
  <si>
    <t>2210108         9003</t>
  </si>
  <si>
    <t>2.3.01.01.01.98</t>
  </si>
  <si>
    <t>OTROS GASTOS EN CONSTRUCCIÓN DE INFRAESTRUCTURA PROPIA DEL SECTOR</t>
  </si>
  <si>
    <t>2210109</t>
  </si>
  <si>
    <t>Cofinanciacion Plan Primavera</t>
  </si>
  <si>
    <t>2210110</t>
  </si>
  <si>
    <t>Pago vigilancia Instituciones Educativas</t>
  </si>
  <si>
    <t>2210111</t>
  </si>
  <si>
    <t>Transporte Escolar población pobre según SISBEN- Convenio Interadministrativo No.0091</t>
  </si>
  <si>
    <t>2210111         9022</t>
  </si>
  <si>
    <t>CONVENIOS DEPARTAMENTALES</t>
  </si>
  <si>
    <t>019</t>
  </si>
  <si>
    <t>2210112</t>
  </si>
  <si>
    <t>Convenio Interadministrativo ICCU No. 096 de 2009 ADICIONAL</t>
  </si>
  <si>
    <t>2210112         9022</t>
  </si>
  <si>
    <t>22102</t>
  </si>
  <si>
    <t>ALIMENTACION ESCOLAR</t>
  </si>
  <si>
    <t>2210201</t>
  </si>
  <si>
    <t>Compra de alimentos</t>
  </si>
  <si>
    <t>2210201         9001</t>
  </si>
  <si>
    <t>2.3.06.02.09</t>
  </si>
  <si>
    <t>ALIMENTACIÓN ESCOLAR</t>
  </si>
  <si>
    <t>110000002508600</t>
  </si>
  <si>
    <t>2210201         9010</t>
  </si>
  <si>
    <t>SGP ALIMENTACION ESCOLAR</t>
  </si>
  <si>
    <t>2210202</t>
  </si>
  <si>
    <t>Compra Menaje de cocina</t>
  </si>
  <si>
    <t>2210202         9010</t>
  </si>
  <si>
    <t>222</t>
  </si>
  <si>
    <t>22201</t>
  </si>
  <si>
    <t>ATENCION A LA DEMANDA</t>
  </si>
  <si>
    <t>2220101</t>
  </si>
  <si>
    <t>Aseguramiento en el régimen subsidiado, de la población pobre y vulnerable, continuidad de cobertura, suscripción convenios y/o contratos P.O.S.</t>
  </si>
  <si>
    <t>2220101         9005</t>
  </si>
  <si>
    <t>SGP REGIMEN SUBSIDIADO</t>
  </si>
  <si>
    <t>2.3.03.02.57</t>
  </si>
  <si>
    <t>CONTRATOS DE RÉGIMEN SUBSIDIADO</t>
  </si>
  <si>
    <t>015</t>
  </si>
  <si>
    <t>70768</t>
  </si>
  <si>
    <t>2220102</t>
  </si>
  <si>
    <t>Ampliación de Cobertura</t>
  </si>
  <si>
    <t>2220103</t>
  </si>
  <si>
    <t>2220103         9011</t>
  </si>
  <si>
    <t>2220104</t>
  </si>
  <si>
    <t>Promoción de la salud y prevención de la enfermedad (P.O.S.)</t>
  </si>
  <si>
    <t>2220105</t>
  </si>
  <si>
    <t>coordinador pic</t>
  </si>
  <si>
    <t>2220105         9012</t>
  </si>
  <si>
    <t>2220106</t>
  </si>
  <si>
    <t>Saldos contratos  de liquidacion vigencias anteriores</t>
  </si>
  <si>
    <t>2220107</t>
  </si>
  <si>
    <t>Coofinanciaciòn règimen Subsidiado.</t>
  </si>
  <si>
    <t>2220107         9001</t>
  </si>
  <si>
    <t>2.3.03.02.98</t>
  </si>
  <si>
    <t>OTROS GASTOS EN PROTECCIÓN Y BIENESTAR SOCIAL DEL RECURSO HUMANO</t>
  </si>
  <si>
    <t>006</t>
  </si>
  <si>
    <t>2220107         9026</t>
  </si>
  <si>
    <t>RENDIMIENTOS SGP</t>
  </si>
  <si>
    <t>047</t>
  </si>
  <si>
    <t>2220108</t>
  </si>
  <si>
    <t>Aseguramiento en el régimen subsidiado, de la población pobre y vulnerable, continuidad de cobertura, suscripción convenios y/o contratos P.O.S.(SIN SITUACION DE FONDOS)</t>
  </si>
  <si>
    <t>2220108         9005</t>
  </si>
  <si>
    <t>2220114</t>
  </si>
  <si>
    <t xml:space="preserve"> Resolución No.1369 Marzo 31 de 2011</t>
  </si>
  <si>
    <t>22202</t>
  </si>
  <si>
    <t>2220201</t>
  </si>
  <si>
    <t>Plan de Atención Básica: Promoción de la salud, prevención  de enfermedades, salud oral</t>
  </si>
  <si>
    <t>2220201         9004</t>
  </si>
  <si>
    <t>SGP SALUD PUBLICA</t>
  </si>
  <si>
    <t>011</t>
  </si>
  <si>
    <t>2220202</t>
  </si>
  <si>
    <t>Coofinanciaciòn Salud Pública</t>
  </si>
  <si>
    <t>2220202         9001</t>
  </si>
  <si>
    <t>2220202         9026</t>
  </si>
  <si>
    <t>2220204</t>
  </si>
  <si>
    <t>Saldos no ejecutados de vigencias anteriores Salud Publica S.G.P.</t>
  </si>
  <si>
    <t>2220205</t>
  </si>
  <si>
    <t>Pago de deficit de Inversion en salud publica S.G.P.vig. Ant.2008</t>
  </si>
  <si>
    <t>223</t>
  </si>
  <si>
    <t>AGUA POTABLE Y SANEAMIENTO BASICO</t>
  </si>
  <si>
    <t>22301</t>
  </si>
  <si>
    <t>Fondo de Solidaridad y Redistribución de ingresos</t>
  </si>
  <si>
    <t>2230101</t>
  </si>
  <si>
    <t>2230101         9001</t>
  </si>
  <si>
    <t>2.3.06.02.03</t>
  </si>
  <si>
    <t>SERVICIOS PUBLICOS DOMICILIARIOS</t>
  </si>
  <si>
    <t>021</t>
  </si>
  <si>
    <t>70131</t>
  </si>
  <si>
    <t>2230101         9006</t>
  </si>
  <si>
    <t>SGP PG  AGUA POTABLE</t>
  </si>
  <si>
    <t>70763</t>
  </si>
  <si>
    <t>2230101         9026</t>
  </si>
  <si>
    <t>2230101         9205</t>
  </si>
  <si>
    <t>RENDIMIENTOS FONDO DE SOLIDARIDAD REDISTRI</t>
  </si>
  <si>
    <t>22302</t>
  </si>
  <si>
    <t>ACUEDUCTO</t>
  </si>
  <si>
    <t>2230201</t>
  </si>
  <si>
    <t>Insumos y elementos planta de tratamiento y potabilización del agua.</t>
  </si>
  <si>
    <t>2230201         9002</t>
  </si>
  <si>
    <t>2.3.01.01.03.13</t>
  </si>
  <si>
    <t>ACUEDUCTOS Y PLANTAS</t>
  </si>
  <si>
    <t>022</t>
  </si>
  <si>
    <t>7063</t>
  </si>
  <si>
    <t>2230201         9006</t>
  </si>
  <si>
    <t>2230201         9009</t>
  </si>
  <si>
    <t>SGP RESTO LIBRE INVERSION (P.G)</t>
  </si>
  <si>
    <t>2230202</t>
  </si>
  <si>
    <t>Programa de Operación Mejoramiento y Mantenimiento del sistema de Acueducto</t>
  </si>
  <si>
    <t>2230202         9001</t>
  </si>
  <si>
    <t>2230202         9002</t>
  </si>
  <si>
    <t>2230202         9006</t>
  </si>
  <si>
    <t>2230202         9009</t>
  </si>
  <si>
    <t>2230202         9204</t>
  </si>
  <si>
    <t>FONPET</t>
  </si>
  <si>
    <t>2230203</t>
  </si>
  <si>
    <t>Ampliación,  mejoramiento y mantenimiento redes y sistemas de acueductos.</t>
  </si>
  <si>
    <t>2230203         9009</t>
  </si>
  <si>
    <t>2230204</t>
  </si>
  <si>
    <t>Programas de micro y macromedición</t>
  </si>
  <si>
    <t>2230204         9001</t>
  </si>
  <si>
    <t>2230204         9006</t>
  </si>
  <si>
    <t>2230205</t>
  </si>
  <si>
    <t>Construcción redes de Acueducto  y potabilización del agua.</t>
  </si>
  <si>
    <t>2230205         9006</t>
  </si>
  <si>
    <t>2230206</t>
  </si>
  <si>
    <t>Construccion,Ampliación,Mantenimiento,Optimización Plantas de tratamiento</t>
  </si>
  <si>
    <t>2230207</t>
  </si>
  <si>
    <t>Aporte al Programa PLAN DEPARTAMENTAL DE AGUAS DE CUNDINAMARCA</t>
  </si>
  <si>
    <t>2230207         9006</t>
  </si>
  <si>
    <t>2230208</t>
  </si>
  <si>
    <t>Operacion de las plantas de tratamiento pasivos vigencias anteriores servicio de energia electrica-Empresa de Energia de Cundinamarca</t>
  </si>
  <si>
    <t>2230209</t>
  </si>
  <si>
    <t>2230209         9204</t>
  </si>
  <si>
    <t>22303</t>
  </si>
  <si>
    <t>ALCANTARILLADO</t>
  </si>
  <si>
    <t>2230301</t>
  </si>
  <si>
    <t>Estudios de preinversión y diseños planta de tratamiento y  disposición final de aguas residuales</t>
  </si>
  <si>
    <t>2230302</t>
  </si>
  <si>
    <t>Construcción Ampliación Mejoramiento y Mantenimiento alcantarillado urbano</t>
  </si>
  <si>
    <t>2230302         9006</t>
  </si>
  <si>
    <t>2.3.01.01.03.15</t>
  </si>
  <si>
    <t>ALCANTARILLADOS Y REDES</t>
  </si>
  <si>
    <t>024</t>
  </si>
  <si>
    <t>7052</t>
  </si>
  <si>
    <t>2230303</t>
  </si>
  <si>
    <t>Construcción, ampliación, mantenimiento y optimización  sistemas alcantarillados rurales  y pozos sépticos.</t>
  </si>
  <si>
    <t>2230303         9006</t>
  </si>
  <si>
    <t>22304</t>
  </si>
  <si>
    <t>ASEO Y SANEAMIENTO BASICO</t>
  </si>
  <si>
    <t>2230401</t>
  </si>
  <si>
    <t>Tratamiento, recolección de residuos sólidos</t>
  </si>
  <si>
    <t>2230401         9006</t>
  </si>
  <si>
    <t>2.3.01.01.03.21</t>
  </si>
  <si>
    <t>RECOLECCION Y TRATAMIENTO DE BASURAS</t>
  </si>
  <si>
    <t>027</t>
  </si>
  <si>
    <t>7051</t>
  </si>
  <si>
    <t>2230401         9009</t>
  </si>
  <si>
    <t>2230402</t>
  </si>
  <si>
    <t>Disposición Final de Residuos Solidos</t>
  </si>
  <si>
    <t>2230402         9006</t>
  </si>
  <si>
    <t>2230403</t>
  </si>
  <si>
    <t>Programa de Mejoramiento y operación de equipos y parque automotor destinado a la prestación del servicio de aseo y a proyectos de saneamiento básico.</t>
  </si>
  <si>
    <t>2230403         9006</t>
  </si>
  <si>
    <t>2230404</t>
  </si>
  <si>
    <t>Plan de gestion integral de residuos solidos</t>
  </si>
  <si>
    <t>2230404         9006</t>
  </si>
  <si>
    <t>2230404         9009</t>
  </si>
  <si>
    <t>22305</t>
  </si>
  <si>
    <t>2230501</t>
  </si>
  <si>
    <t>Conservación microcuencas, protección fuentes y reforestación</t>
  </si>
  <si>
    <t>2230502</t>
  </si>
  <si>
    <t>Adquisición predios en áreas de interés hídrico</t>
  </si>
  <si>
    <t>2230502         9001</t>
  </si>
  <si>
    <t>2.3.01.01.02.01</t>
  </si>
  <si>
    <t>COMPRA DE TERRENOS</t>
  </si>
  <si>
    <t>017</t>
  </si>
  <si>
    <t>7054</t>
  </si>
  <si>
    <t>2230502         9006</t>
  </si>
  <si>
    <t>2230502         9009</t>
  </si>
  <si>
    <t>2230502         9201</t>
  </si>
  <si>
    <t>ADQ. PREDIOS INTERES HIDRICO</t>
  </si>
  <si>
    <t>026</t>
  </si>
  <si>
    <t>2230503</t>
  </si>
  <si>
    <t>Tratamiento y Disposición final aguas residuales</t>
  </si>
  <si>
    <t>2230503         9006</t>
  </si>
  <si>
    <t>2.3.01.01.03.25</t>
  </si>
  <si>
    <t>PROGRAMAS DE POTABILIZACIÓN DE AGUAS RESIDUALES</t>
  </si>
  <si>
    <t>020</t>
  </si>
  <si>
    <t>2230503         9009</t>
  </si>
  <si>
    <t>2230504</t>
  </si>
  <si>
    <t>Tasas retributivas CAR</t>
  </si>
  <si>
    <t>2230504         9006</t>
  </si>
  <si>
    <t>2.3.05.02.98</t>
  </si>
  <si>
    <t>OTROS GASTOS ADMINISTRACIÓN, CONTROL Y ORGANIZACIÓN INSTITUCIONAL PARA APOYO GESTIÓN DEL ESTADO</t>
  </si>
  <si>
    <t>023201030000000</t>
  </si>
  <si>
    <t>224</t>
  </si>
  <si>
    <t>DEPORTE, EDUCACION FISICA, RECREACION Y APROVECHAMIENTO DEL TIEMPO LIBRE</t>
  </si>
  <si>
    <t>22401</t>
  </si>
  <si>
    <t>Programas y proyectos deporte, recreaciòn y utilizaciòn del tiempo libre y educación fisica</t>
  </si>
  <si>
    <t>22401           9001</t>
  </si>
  <si>
    <t>2.3.03.02.09</t>
  </si>
  <si>
    <t>PROGRAMAS DE ATENCIÓN A POBLACIÓN INFANTIL</t>
  </si>
  <si>
    <t>070</t>
  </si>
  <si>
    <t>7086</t>
  </si>
  <si>
    <t>22401           9008</t>
  </si>
  <si>
    <t>SGP PG  DEPORTE</t>
  </si>
  <si>
    <t>22401           9009</t>
  </si>
  <si>
    <t>22401           9030</t>
  </si>
  <si>
    <t>Participacion al Impuesto Consumo de Cigarrilos (Ley 1289 de 2009) (Circular 001/2009 Coldeportes)</t>
  </si>
  <si>
    <t>22402</t>
  </si>
  <si>
    <t>Adecuación, Mantenimiento escenarios Deportivos recreativos y de fomento al esparcimiento</t>
  </si>
  <si>
    <t>22402           9008</t>
  </si>
  <si>
    <t>2.3.01.01.01.51</t>
  </si>
  <si>
    <t>ESCENARIOS DEPORTIVOS Y PARQUES</t>
  </si>
  <si>
    <t>22403</t>
  </si>
  <si>
    <t>organización de eventos deportivos</t>
  </si>
  <si>
    <t>22403           9008</t>
  </si>
  <si>
    <t>2.3.03.02.47</t>
  </si>
  <si>
    <t>FINANCIACIÓN DE EVENTOS DEPORTIVOS</t>
  </si>
  <si>
    <t>22404</t>
  </si>
  <si>
    <t>dotacion de unifomes y elementos deportivos</t>
  </si>
  <si>
    <t>22404           9008</t>
  </si>
  <si>
    <t>2.3.02.01.01.98</t>
  </si>
  <si>
    <t>OTROS GASTOS ADQUISICIÓN Y/O PRODUCCIÓN EQUIPOS, MATERIALES, SUMINISTROS Y SERVICIOS PROPIOS SECTOR</t>
  </si>
  <si>
    <t>22405</t>
  </si>
  <si>
    <t>CONV 192 INSTRUCTORES DEPORTIVOS</t>
  </si>
  <si>
    <t>22406</t>
  </si>
  <si>
    <t>CONV 192 III JUEGOS CAMPESINOS</t>
  </si>
  <si>
    <t>22407</t>
  </si>
  <si>
    <t>CONV 192 1ER. FESTIVAL PERSONAS  SITUACION DISCAPACIDAD</t>
  </si>
  <si>
    <t>22408</t>
  </si>
  <si>
    <t>22408           9114</t>
  </si>
  <si>
    <t>2.3.01.01.03.33</t>
  </si>
  <si>
    <t>CARRETERAS, CAMINOS, PUENTES Y SIMILARES</t>
  </si>
  <si>
    <t>043</t>
  </si>
  <si>
    <t>7045101</t>
  </si>
  <si>
    <t>22409</t>
  </si>
  <si>
    <t>22409           9102</t>
  </si>
  <si>
    <t>2.3.01.01.03.51</t>
  </si>
  <si>
    <t>225</t>
  </si>
  <si>
    <t>22501</t>
  </si>
  <si>
    <t>Formulación programación y ejecución de programas proyectos eventos y actividades de formación y promoción cultural</t>
  </si>
  <si>
    <t>22501           9007</t>
  </si>
  <si>
    <t>SGP PG  CULTURA</t>
  </si>
  <si>
    <t>2.3.03.02.25</t>
  </si>
  <si>
    <t>FINANCIACIÓN DE EVENTOS CULTURALES Y ARTÍSTICOS</t>
  </si>
  <si>
    <t>048</t>
  </si>
  <si>
    <t>22501           9009</t>
  </si>
  <si>
    <t>22501           9107</t>
  </si>
  <si>
    <t>ESTAMPILLA PROCULTURA</t>
  </si>
  <si>
    <t>003</t>
  </si>
  <si>
    <t>22502</t>
  </si>
  <si>
    <t>Programa de Mejoramiento de la infraestructura del sector.</t>
  </si>
  <si>
    <t>22502           9107</t>
  </si>
  <si>
    <t>2.3.01.01.03.39</t>
  </si>
  <si>
    <t>CASAS DE CULTURA, BIBLIOTECAS Y SIMILARES</t>
  </si>
  <si>
    <t>22503</t>
  </si>
  <si>
    <t xml:space="preserve"> Programa de Formación y divulgación turística cultural</t>
  </si>
  <si>
    <t>22503           9007</t>
  </si>
  <si>
    <t>22503           9107</t>
  </si>
  <si>
    <t>22504</t>
  </si>
  <si>
    <t>APOYO A LA FORMACIÓN DE EXPRESIONES y desarrollo del talento humano</t>
  </si>
  <si>
    <t>22504           9007</t>
  </si>
  <si>
    <t>22504           9107</t>
  </si>
  <si>
    <t>22505</t>
  </si>
  <si>
    <t>Mantenimiento de instrumentos musicales</t>
  </si>
  <si>
    <t>22505           9007</t>
  </si>
  <si>
    <t>22506</t>
  </si>
  <si>
    <t>Programa de cultural permanencia de Biblioteca municipal (incluye mejormaiento de la infraestructura )</t>
  </si>
  <si>
    <t>22506           9007</t>
  </si>
  <si>
    <t>22506           9107</t>
  </si>
  <si>
    <t>22507</t>
  </si>
  <si>
    <t xml:space="preserve"> Convenio Virgen de la Canoa 2011</t>
  </si>
  <si>
    <t>22508</t>
  </si>
  <si>
    <t xml:space="preserve"> Escuelas de formacion artistica y cultural en las modalidades de danzas y musica Convenio Interadministrativo de Cooperacion No.341 de 2010</t>
  </si>
  <si>
    <t>22509</t>
  </si>
  <si>
    <t>PROMOCIONAR LA REALIZACION EVENTO VIRGEN DE LA CANOA 2011</t>
  </si>
  <si>
    <t>22510</t>
  </si>
  <si>
    <t>CONV.225 PROMOCION ESCUELAS DE FORMACION ARTISTICA  Y CULTURAL</t>
  </si>
  <si>
    <t>22511</t>
  </si>
  <si>
    <t>Convenio 390 de 2011 "Restauracion de la Iglesia Nuestra señora Virgen de la Canoa"</t>
  </si>
  <si>
    <t>22512</t>
  </si>
  <si>
    <t>Convenio interadministrativo de cooperacion IDECUT No 055 de 2012</t>
  </si>
  <si>
    <t>22512           9022</t>
  </si>
  <si>
    <t>035</t>
  </si>
  <si>
    <t>7081</t>
  </si>
  <si>
    <t>22512           9108</t>
  </si>
  <si>
    <t>22513</t>
  </si>
  <si>
    <t>apoyo a eventos culturalers</t>
  </si>
  <si>
    <t>22513           9007</t>
  </si>
  <si>
    <t>7082</t>
  </si>
  <si>
    <t>22513           9107</t>
  </si>
  <si>
    <t>226</t>
  </si>
  <si>
    <t>OTROS SECTORES</t>
  </si>
  <si>
    <t>22601</t>
  </si>
  <si>
    <t>2260101</t>
  </si>
  <si>
    <t>Participación en el Sistema Nacional de Vivienda de Interés Social subsidios para construcción, reparación, mejoramiento de vivienda y dotación de servicios básicos a usuarios de menores ingresos según sisben.</t>
  </si>
  <si>
    <t>2260101         9009</t>
  </si>
  <si>
    <t>2.3.06.02.13</t>
  </si>
  <si>
    <t>PARA ADQUISICIÓN DE VIVIENDA DE INTERÉS SOCIAL</t>
  </si>
  <si>
    <t>095</t>
  </si>
  <si>
    <t>7066</t>
  </si>
  <si>
    <t>2260102</t>
  </si>
  <si>
    <t>estudios y diseños de programas de vivienda Interés  social.</t>
  </si>
  <si>
    <t>2260102         9009</t>
  </si>
  <si>
    <t>2260103</t>
  </si>
  <si>
    <t>Compra terrenos para construccion de programas de vivienda de interes social.</t>
  </si>
  <si>
    <t>2260103         9002</t>
  </si>
  <si>
    <t>2.3.01.01.01.59</t>
  </si>
  <si>
    <t>VIVIENDA URBANA Y RURAL</t>
  </si>
  <si>
    <t>097</t>
  </si>
  <si>
    <t>2260104</t>
  </si>
  <si>
    <t>Construcción Unidades Sanitarias a viviendas de familias de menores ingresos según sisben</t>
  </si>
  <si>
    <t>2260104         9009</t>
  </si>
  <si>
    <t>2260105</t>
  </si>
  <si>
    <t xml:space="preserve"> Subsidio Familiar de Vivienda urbana en la modalidad</t>
  </si>
  <si>
    <t>2260106</t>
  </si>
  <si>
    <t xml:space="preserve"> Aunar esfuerzos tecnicos, administrativos y financieros para ejecutar  77 mejoramientos de vivienda</t>
  </si>
  <si>
    <t>22602</t>
  </si>
  <si>
    <t>2260201</t>
  </si>
  <si>
    <t>Descontaminación de corrientes o depósitos de agua</t>
  </si>
  <si>
    <t>2260201         9009</t>
  </si>
  <si>
    <t>2.3.01.01.03.11</t>
  </si>
  <si>
    <t>PROGRAMAS DE SANEAMIENTO AMBIENTAL</t>
  </si>
  <si>
    <t>7056</t>
  </si>
  <si>
    <t>2260202</t>
  </si>
  <si>
    <t>Defensa contra inundaciones y regulación de cauces o corrientes de agua</t>
  </si>
  <si>
    <t>2260202         9001</t>
  </si>
  <si>
    <t>2260202         9009</t>
  </si>
  <si>
    <t>2260206</t>
  </si>
  <si>
    <t>Proyectos relacionados con 3l distrito de riego, construccion,  mantenimineto y desarrollo de programas</t>
  </si>
  <si>
    <t>2260206         9009</t>
  </si>
  <si>
    <t>22603</t>
  </si>
  <si>
    <t>SECTOR AGROPECUARIO</t>
  </si>
  <si>
    <t>2260301</t>
  </si>
  <si>
    <t>Asistencia Técnica Agropecuaria</t>
  </si>
  <si>
    <t>2260301         9009</t>
  </si>
  <si>
    <t>2.3.04.01.02.03</t>
  </si>
  <si>
    <t>ESTUDIOS, ASESORÍAS E INVESTIGACIONES AGROPECUARIAS</t>
  </si>
  <si>
    <t>049</t>
  </si>
  <si>
    <t>70482</t>
  </si>
  <si>
    <t>2260302</t>
  </si>
  <si>
    <t>Promoción y Financiación proyectos de desarrollo del área rural, coofinanciacion programas I.C.R. y A.I.S.</t>
  </si>
  <si>
    <t>2260302         9001</t>
  </si>
  <si>
    <t>2260302         9009</t>
  </si>
  <si>
    <t>2260303</t>
  </si>
  <si>
    <t>Promoción de Asociaciones y Alianzas de pequeños y medianos productores</t>
  </si>
  <si>
    <t>2260303         9009</t>
  </si>
  <si>
    <t>2.3.04.01.02.07</t>
  </si>
  <si>
    <t>FORMACIÓN CATASTRAL</t>
  </si>
  <si>
    <t>2260303         9027</t>
  </si>
  <si>
    <t>RENDIMIENTOS VIGENCIA PROPIOS</t>
  </si>
  <si>
    <t>044</t>
  </si>
  <si>
    <t>2260304</t>
  </si>
  <si>
    <t>programa de junta defensora de animales y coso municipal</t>
  </si>
  <si>
    <t>2260304         9009</t>
  </si>
  <si>
    <t>2260305</t>
  </si>
  <si>
    <t>Reactivación Agropecuaria Ferias y Exposicion Agropecuarias )</t>
  </si>
  <si>
    <t>2260305         9001</t>
  </si>
  <si>
    <t>2260305         9009</t>
  </si>
  <si>
    <t>2260306</t>
  </si>
  <si>
    <t>Proyectos relacionados con el Distrito de Riego, construcicion mantenimiento y desarrollo de programas.</t>
  </si>
  <si>
    <t>22604</t>
  </si>
  <si>
    <t>MEJORAMIENTO AMPLIACION REPOSICION  MALLA VIAL</t>
  </si>
  <si>
    <t>2260401</t>
  </si>
  <si>
    <t>Construcción, mantenimiento, ampliación y mejoramiento de la malla vial urbana y rural</t>
  </si>
  <si>
    <t>2260401         9009</t>
  </si>
  <si>
    <t>2.3.01.01.03.31</t>
  </si>
  <si>
    <t>PAVIMENTACIÓN DE CALLES URBANAS</t>
  </si>
  <si>
    <t>039</t>
  </si>
  <si>
    <t>70485</t>
  </si>
  <si>
    <t>2260401         9022</t>
  </si>
  <si>
    <t>2260401         9028</t>
  </si>
  <si>
    <t>OTRAS CONTRIBUCIONES</t>
  </si>
  <si>
    <t>2260402</t>
  </si>
  <si>
    <t>Construcción y mejoramiento puentes y pontones</t>
  </si>
  <si>
    <t>2260403</t>
  </si>
  <si>
    <t>Programa de Operación y Mantenimiento  y/o reparación Maquinaria Pesada y vehiculos asignados a ejecución de proyectos de la malla vial</t>
  </si>
  <si>
    <t>2260403         9009</t>
  </si>
  <si>
    <t>2260404</t>
  </si>
  <si>
    <t xml:space="preserve"> Aunar esfuerzos administrativos, tecnicos y financieros para la atencion y prevencion de emergencias viales en el Municipio de Beltran</t>
  </si>
  <si>
    <t>22605</t>
  </si>
  <si>
    <t>PREVENCION Y ATENCION DE DESASTRES</t>
  </si>
  <si>
    <t>2260501</t>
  </si>
  <si>
    <t>Atención y prevención de desastres y adecuación zonas de alto riesgo y reubicación pobladores</t>
  </si>
  <si>
    <t>2260501         9001</t>
  </si>
  <si>
    <t>2.3.03.02.55</t>
  </si>
  <si>
    <t>PROGRAMAS ESPECIALES DE PREVENCIÓN Y ATENCIÓN DE DESASTRES</t>
  </si>
  <si>
    <t>083</t>
  </si>
  <si>
    <t>70474</t>
  </si>
  <si>
    <t>2260501         9009</t>
  </si>
  <si>
    <t>2260502</t>
  </si>
  <si>
    <t>Apoyo a la Actividad Bomberil</t>
  </si>
  <si>
    <t>2260502         9001</t>
  </si>
  <si>
    <t>084</t>
  </si>
  <si>
    <t>7032</t>
  </si>
  <si>
    <t>2260502         9009</t>
  </si>
  <si>
    <t>22606</t>
  </si>
  <si>
    <t>ATENCION A POBLACION VULNERABLE</t>
  </si>
  <si>
    <t>2260601</t>
  </si>
  <si>
    <t>Apoyo y atención de la niñez, apoyo  a Hogares Infantiles Y madres comunitarias de Bienestar - Educadora familiar.</t>
  </si>
  <si>
    <t>2260601         9001</t>
  </si>
  <si>
    <t>028</t>
  </si>
  <si>
    <t>7106</t>
  </si>
  <si>
    <t>2260601         9009</t>
  </si>
  <si>
    <t>2260601         9026</t>
  </si>
  <si>
    <t>2260602</t>
  </si>
  <si>
    <t>Población juvenil (incluye actividades dirigidas a la implementacion del codigo del menor)</t>
  </si>
  <si>
    <t>2260602         9009</t>
  </si>
  <si>
    <t>2260603</t>
  </si>
  <si>
    <t>Concejo Municipal de Polìtica social</t>
  </si>
  <si>
    <t>2260603         9009</t>
  </si>
  <si>
    <t>2260604</t>
  </si>
  <si>
    <t>Actividades en desarrollo del Programas Juntos</t>
  </si>
  <si>
    <t>2260604         9009</t>
  </si>
  <si>
    <t>2260605</t>
  </si>
  <si>
    <t>Familias en Acción</t>
  </si>
  <si>
    <t>2260605         9009</t>
  </si>
  <si>
    <t>2260606</t>
  </si>
  <si>
    <t>Proyectos relacionados con atención a la primera infancia</t>
  </si>
  <si>
    <t>2260606         9009</t>
  </si>
  <si>
    <t>22607</t>
  </si>
  <si>
    <t>Atención integral adulto mayor</t>
  </si>
  <si>
    <t>2260701</t>
  </si>
  <si>
    <t>Atención a la Tercera Edad ( programas que incluyen los hogares de paso y cubrir NBI en adultos mayores)</t>
  </si>
  <si>
    <t>2260701         9009</t>
  </si>
  <si>
    <t>2.3.03.02.07</t>
  </si>
  <si>
    <t>PROGRAMAS DE ATENCIÓN A POBLACIÓN DE LA TERCERA EDAD</t>
  </si>
  <si>
    <t>7102</t>
  </si>
  <si>
    <t>22608</t>
  </si>
  <si>
    <t>Atención otros grupos</t>
  </si>
  <si>
    <t>2260801</t>
  </si>
  <si>
    <t>Atención y apoyo Integral a Mujer Cabeza de Hogar</t>
  </si>
  <si>
    <t>2260801         9009</t>
  </si>
  <si>
    <t>2.3.03.02.13</t>
  </si>
  <si>
    <t>PROGRAMAS DE ATENCIÓN A PADRES Y MADRES CABEZA DE FAMILIA</t>
  </si>
  <si>
    <t>2260802</t>
  </si>
  <si>
    <t>Atencion integral a poblacion en condicion de desplazamiento forzado</t>
  </si>
  <si>
    <t>2260802         9009</t>
  </si>
  <si>
    <t>2.3.03.02.19</t>
  </si>
  <si>
    <t>ATENCIÓN EN EDUCACIÓN A LA POBLACIÓN DESPLAZADA</t>
  </si>
  <si>
    <t>7107</t>
  </si>
  <si>
    <t>2260803</t>
  </si>
  <si>
    <t>Atencion integral a poblacion con discapacidad</t>
  </si>
  <si>
    <t>2260803         9001</t>
  </si>
  <si>
    <t>2.3.03.02.11</t>
  </si>
  <si>
    <t>PROGRAMAS DE ATENCIÓN A DISCAPACITADOS</t>
  </si>
  <si>
    <t>71012</t>
  </si>
  <si>
    <t>2260803         9009</t>
  </si>
  <si>
    <t>22609</t>
  </si>
  <si>
    <t>EQUIPAMIENTO MUNICIPAL</t>
  </si>
  <si>
    <t>2260901</t>
  </si>
  <si>
    <t>Construcción, ampliación y mantenimiento de infraestructura de la administración municipal, plazas públicas, cementerio y demás bienes de uso público propiedad del municipio.</t>
  </si>
  <si>
    <t>2260901         9009</t>
  </si>
  <si>
    <t>066</t>
  </si>
  <si>
    <t>70443</t>
  </si>
  <si>
    <t>2260902</t>
  </si>
  <si>
    <t>2260902         9204</t>
  </si>
  <si>
    <t>018</t>
  </si>
  <si>
    <t>7013398</t>
  </si>
  <si>
    <t>2260903</t>
  </si>
  <si>
    <t>2260903         9204</t>
  </si>
  <si>
    <t>70132</t>
  </si>
  <si>
    <t>22610</t>
  </si>
  <si>
    <t>SEGURIDAD Y CONVIVENCIA CIUDADANA</t>
  </si>
  <si>
    <t>2261001</t>
  </si>
  <si>
    <t>Seguridad Ciudadana</t>
  </si>
  <si>
    <t>2261001         9019</t>
  </si>
  <si>
    <t>FONDO DE SEGURIDAD CIUDADADNA</t>
  </si>
  <si>
    <t>2.3.03.02.49</t>
  </si>
  <si>
    <t>PROGRAMAS ESPECIALES DE DEFENSA Y SEGURIDAD</t>
  </si>
  <si>
    <t>074</t>
  </si>
  <si>
    <t>7025</t>
  </si>
  <si>
    <t>2261002</t>
  </si>
  <si>
    <t>Preservación del orden público</t>
  </si>
  <si>
    <t>2261002         9019</t>
  </si>
  <si>
    <t>22611</t>
  </si>
  <si>
    <t>DESARROLLO COMUNITARIO</t>
  </si>
  <si>
    <t>2261101</t>
  </si>
  <si>
    <t>Programa Proyecto dirigidos a la generacion de Empleo Proteccion al desempleo</t>
  </si>
  <si>
    <t>2261101         9009</t>
  </si>
  <si>
    <t>054</t>
  </si>
  <si>
    <t>2261102</t>
  </si>
  <si>
    <t>Apoyo al Sector empresarial y/o Turistico</t>
  </si>
  <si>
    <t>2261102         9009</t>
  </si>
  <si>
    <t>2261103</t>
  </si>
  <si>
    <t>Titulación de predios</t>
  </si>
  <si>
    <t>2261103         9009</t>
  </si>
  <si>
    <t>2261104</t>
  </si>
  <si>
    <t>Capacitación comunitaria</t>
  </si>
  <si>
    <t>2261104         9009</t>
  </si>
  <si>
    <t>22612</t>
  </si>
  <si>
    <t>2261201</t>
  </si>
  <si>
    <t>Mejoramiento de la Gestión y fortalecimiento Institucional (incluye indemnizaciones por reestructuracion de la planta de personal)</t>
  </si>
  <si>
    <t>2261201         9001</t>
  </si>
  <si>
    <t>7014</t>
  </si>
  <si>
    <t>2261201         9009</t>
  </si>
  <si>
    <t>2261202</t>
  </si>
  <si>
    <t>Capacitacion</t>
  </si>
  <si>
    <t>2261202         9009</t>
  </si>
  <si>
    <t>2261203</t>
  </si>
  <si>
    <t>Elaboracion y actualizacion del Plan de Ordenamiento Territorial</t>
  </si>
  <si>
    <t>22613</t>
  </si>
  <si>
    <t>SECTOR JUSTICIA</t>
  </si>
  <si>
    <t>2261301</t>
  </si>
  <si>
    <t>Inspección de policia</t>
  </si>
  <si>
    <t>2261301         9009</t>
  </si>
  <si>
    <t>081</t>
  </si>
  <si>
    <t>7033</t>
  </si>
  <si>
    <t>2261302</t>
  </si>
  <si>
    <t>programa de sostenimiento y vigilancia de las personas detenidas</t>
  </si>
  <si>
    <t>2261303</t>
  </si>
  <si>
    <t>2261303         9009</t>
  </si>
  <si>
    <t>22614</t>
  </si>
  <si>
    <t>PROGRAMA AMPLIACIÓN, DOTACIÓN Y MEJORAMIENTO DE LOS SERVICIOS PUBLICOS DOMICILIARIOS</t>
  </si>
  <si>
    <t>2261401</t>
  </si>
  <si>
    <t>Extensión Red de Electrificación Rural  y  alumbrado público y mantenimiento.</t>
  </si>
  <si>
    <t>2261401         9001</t>
  </si>
  <si>
    <t>2.3.02.02.01.98</t>
  </si>
  <si>
    <t>OTROS GASTOS ADQUISICIÓN Y/O PRODUCCIÓN EQUIPOS, MATERIALES, SUMINISTROS Y SERVICIOS ADMINISTRATIVOS</t>
  </si>
  <si>
    <t>086</t>
  </si>
  <si>
    <t>7015</t>
  </si>
  <si>
    <t>2261401         9009</t>
  </si>
  <si>
    <t>2261402</t>
  </si>
  <si>
    <t>Alumbrado público</t>
  </si>
  <si>
    <t>2261402         9001</t>
  </si>
  <si>
    <t>2261402         9009</t>
  </si>
  <si>
    <t>2261403</t>
  </si>
  <si>
    <t>Pago deuda por Servicios de alumbrado Publico</t>
  </si>
  <si>
    <t>22615</t>
  </si>
  <si>
    <t>POBLACION DESPLAZADA</t>
  </si>
  <si>
    <t>2261501</t>
  </si>
  <si>
    <t>Programas que contribuyan a la prevencion del desplazamiento y a la atencion de las personas desplazadas por la violencia.</t>
  </si>
  <si>
    <t>2261501         9009</t>
  </si>
  <si>
    <t>2.3.03.02.17</t>
  </si>
  <si>
    <t>CAMPAÑAS DE SALUD DIRECTAS A DESPLAZADOS</t>
  </si>
  <si>
    <t>227</t>
  </si>
  <si>
    <t>MUNICIPIO RIBEREÑO</t>
  </si>
  <si>
    <t>22701</t>
  </si>
  <si>
    <t>Municipio Ribereño Proyectos recuperación río Magdalena</t>
  </si>
  <si>
    <t>22701           9018</t>
  </si>
  <si>
    <t>SGP RIBEREÑOS</t>
  </si>
  <si>
    <t>22701           9026</t>
  </si>
  <si>
    <t>22701           9027</t>
  </si>
  <si>
    <t>22702</t>
  </si>
  <si>
    <t>22702           9121</t>
  </si>
  <si>
    <t>23</t>
  </si>
  <si>
    <t>SOBRETASA AMBIENTAL CAR</t>
  </si>
  <si>
    <t>231</t>
  </si>
  <si>
    <t>Sobretasa Ambiental C.A.R.</t>
  </si>
  <si>
    <t>231             9203</t>
  </si>
  <si>
    <t>SOBRETASA CAR</t>
  </si>
  <si>
    <t>2.1.03.01.01.03.01.01.01</t>
  </si>
  <si>
    <t>A LAS CORPORACIONES AUTONOMAS REGIONALES (EXCLUYENDO LA SOBRETASA AMBIENTAL)</t>
  </si>
  <si>
    <t xml:space="preserve">No. De instituciones </t>
  </si>
  <si>
    <t>% de poblacion escolar beneficiada</t>
  </si>
  <si>
    <t>No. De niños y niñas beneficiados con refrigerios</t>
  </si>
  <si>
    <t>No. De alumnos beneficiados con transporte escolar</t>
  </si>
  <si>
    <t xml:space="preserve"> </t>
  </si>
  <si>
    <t xml:space="preserve">No. De programas realizados </t>
  </si>
  <si>
    <t>Prevenir el consumo de cigarrillo en la poblaciòn menor de 18 años.</t>
  </si>
  <si>
    <t>No de poblacion beneficiada menor de 18 años que consume cigarrillo</t>
  </si>
  <si>
    <t>No. De salas implementadas</t>
  </si>
  <si>
    <t>1.4</t>
  </si>
  <si>
    <t>4.4</t>
  </si>
  <si>
    <t>No. De programas implementados</t>
  </si>
  <si>
    <t>No. De foros realizados</t>
  </si>
  <si>
    <t>No. De dotaciones de material pedagogico</t>
  </si>
  <si>
    <t>No. De sedes educativas con mayor area fisica para practicas agropecuarias</t>
  </si>
  <si>
    <t>% De instituciones dotadas</t>
  </si>
  <si>
    <t>%. De alumnos beneficiados</t>
  </si>
  <si>
    <t>%. De instituciones beneficiadas</t>
  </si>
  <si>
    <t xml:space="preserve">% de poblacion beneficiada </t>
  </si>
  <si>
    <t xml:space="preserve">% De poblacion beneficiada nivel I y II </t>
  </si>
  <si>
    <t>No. De familias benenficiadas</t>
  </si>
  <si>
    <t xml:space="preserve">No. De campañas realizadas </t>
  </si>
  <si>
    <t xml:space="preserve"> Realizar  a la base de datos SISBEN, 4 actualizaciones tecnológicas </t>
  </si>
  <si>
    <t>No. De auditorias e interventorias</t>
  </si>
  <si>
    <t>% de poblacion beneficiada</t>
  </si>
  <si>
    <t xml:space="preserve">No. De reuniones realizadas </t>
  </si>
  <si>
    <t xml:space="preserve">No. De mejoramientos realizados </t>
  </si>
  <si>
    <t>MG</t>
  </si>
  <si>
    <t>No. De ambulancias adquiridas</t>
  </si>
  <si>
    <t>No. De perfiles actualizados</t>
  </si>
  <si>
    <t>No. De estrategias de informacion realizadas</t>
  </si>
  <si>
    <t>100% (66personas) de la población con morbilidad crónica beneficiada con programas de manejo de la enfermedad y disminución del riesgo</t>
  </si>
  <si>
    <t>% De poblacion beneficiada</t>
  </si>
  <si>
    <t>Una (1) Institución Educativa asciende a nivel alto en la calificación del ICFES.</t>
  </si>
  <si>
    <t>Area  agropecuaria fortalecida</t>
  </si>
  <si>
    <t>100%  (110 familias) población vinculada con programas de promoción de nutrición y seguridad alimentaria.</t>
  </si>
  <si>
    <t xml:space="preserve">• Reducir la tasa de mortalidad infantil en niños y niñas  de 0 a 1 años al 1X1000. (5 casos)
• Reducir la tasa de mortalidad infantil en niños y niñas  de 1 a 5 años a 1X1000. (3 casos)
</t>
  </si>
  <si>
    <t>100% (128) de los alumnos que viven en zonas rurales de los grados 6 a 11, beneficiados con transporte escolar</t>
  </si>
  <si>
    <t>• Mantener la cobertura de vacunación con todos los biológicos (100%) niños y niñas menores de un (1) año. (43)</t>
  </si>
  <si>
    <t>No. De poblacion beneficiada con refuerzo nutricional en los desayunos</t>
  </si>
  <si>
    <t>No de casos atendidos</t>
  </si>
  <si>
    <t>la tasa de mortalidad materna y perinatal en la población de mujeres en edad fértil cero (o) casos al  año</t>
  </si>
  <si>
    <t>% De pogramas de canalizacion y atencion a la mujer gestante realizados</t>
  </si>
  <si>
    <t>Incrementar a un 100%, los programas de canalización, educación y atención a la mujer gestante</t>
  </si>
  <si>
    <t>% De procesos de promocion realizados</t>
  </si>
  <si>
    <t>No. De acciones implementadas</t>
  </si>
  <si>
    <t>No. De campañas realizadas</t>
  </si>
  <si>
    <t>No. De capacitaciones realizadas</t>
  </si>
  <si>
    <t xml:space="preserve"> 0% de la prevalencia de infección por VIH en la población de 15 a 49 años. (824)</t>
  </si>
  <si>
    <t>No. De planes implementados</t>
  </si>
  <si>
    <t>No. De cuerpos de apoyo creados</t>
  </si>
  <si>
    <t>No. De dotaciones realizadas</t>
  </si>
  <si>
    <t>No. De talleres realizados</t>
  </si>
  <si>
    <t>No. De adultos mayores beneficiados</t>
  </si>
  <si>
    <t>% de eventualidades catastroficas atendidas</t>
  </si>
  <si>
    <t>% De poblacion estudiantil atendida</t>
  </si>
  <si>
    <t>% de poblacion atendida</t>
  </si>
  <si>
    <t xml:space="preserve">Disminuir al 60% el riesgo en la población laboralmente activa que se encuentra expuesta.(335)
</t>
  </si>
  <si>
    <t>No. De ludotecas implementadas</t>
  </si>
  <si>
    <t>No. De poblacion en condicion de discapacidad beneficiados</t>
  </si>
  <si>
    <t xml:space="preserve">60%  de la población en condiciones especiales atendidas con programas sociales (237)
</t>
  </si>
  <si>
    <t xml:space="preserve">No. De niños con discapacidad atendidos </t>
  </si>
  <si>
    <t>No. De diagnosticos realizados</t>
  </si>
  <si>
    <t>No. De hogares fortalecidos</t>
  </si>
  <si>
    <t>No. De niños y adolescentes beneficiados con programas de recreacion y deporte</t>
  </si>
  <si>
    <t>No. De niños y adolescentes beneficiados</t>
  </si>
  <si>
    <t>% de niños y adolescentes beneficiados</t>
  </si>
  <si>
    <t>100% niños, niñas y adolescentes beneficiados y reconocidos, y con  apoyo institucional  que les garantice sus derechos (340)</t>
  </si>
  <si>
    <t>Apoyar a niños y adolescentes  con programas de recreacion y deporte</t>
  </si>
  <si>
    <t xml:space="preserve">Apoyo a los concejalitos </t>
  </si>
  <si>
    <t xml:space="preserve"> Apoyo a instituciones que hacen parte de la red del buen trato</t>
  </si>
  <si>
    <t>Apoyo a niños con seguimiento y atención por parte de la comisaria de familia</t>
  </si>
  <si>
    <t>No. De instituciones apoyadas</t>
  </si>
  <si>
    <t>No. De niños atendidos por parte de la comisaria de familia</t>
  </si>
  <si>
    <t>% de poblacion desplazada beneficiada</t>
  </si>
  <si>
    <t>No. De programas apoyados</t>
  </si>
  <si>
    <t>% de poblacion desplazada en edad escolar beneficiada</t>
  </si>
  <si>
    <t>No. De niños beneficiados</t>
  </si>
  <si>
    <t>% De  poblacion beneficiada</t>
  </si>
  <si>
    <t>Mantener 100% personas de nivel I y II del SISBEN en el régimen Subsidiado (1959).</t>
  </si>
  <si>
    <t xml:space="preserve"> Educar al 50% de la población estudiantil para la prevención y atención de emergencias y desastres (258).</t>
  </si>
  <si>
    <t xml:space="preserve">Fortalecer los hogares comunitarios  </t>
  </si>
  <si>
    <t>Garantizar que el 100% de  personas en situación de desplazamiento hagan parte del  régimen de seguridad social(124)</t>
  </si>
  <si>
    <t>No. De poblacion beneficiada</t>
  </si>
  <si>
    <t>ADOLESCENCIA, JUVENTUD,VCA, DISCAPACITADOS</t>
  </si>
  <si>
    <t>No. De ayudas realizadas</t>
  </si>
  <si>
    <t>No de familias beneficiadas</t>
  </si>
  <si>
    <t>4 talleres lúdicos con niños y niñas para el fortalecimiento de autoestima, seguridad y afectividad</t>
  </si>
  <si>
    <t>No. De viviendas construidas</t>
  </si>
  <si>
    <t>No de capacitaciones realizadas</t>
  </si>
  <si>
    <t>30% de la población  en condición de desplazamiento en  4 escenarios de participación</t>
  </si>
  <si>
    <t xml:space="preserve"> % de poblacion beneficiada</t>
  </si>
  <si>
    <t>No. De jornadas realizadas</t>
  </si>
  <si>
    <t>No. De encuentros realizados</t>
  </si>
  <si>
    <t>No de escuelas sostenidas</t>
  </si>
  <si>
    <t>No de encuentros realizados</t>
  </si>
  <si>
    <t xml:space="preserve">No. De eventos realizados </t>
  </si>
  <si>
    <t>No. De escuelas gestionadas</t>
  </si>
  <si>
    <t>No. De predios mejorados</t>
  </si>
  <si>
    <t>No. De predios controlados</t>
  </si>
  <si>
    <t>No. De plantas mejoradas</t>
  </si>
  <si>
    <r>
      <t>·         Realizar el mejoramiento, mantenimiento y adecuación de 6 estructuras físicas</t>
    </r>
    <r>
      <rPr>
        <sz val="10"/>
        <color indexed="10"/>
        <rFont val="Arial"/>
        <family val="2"/>
      </rPr>
      <t xml:space="preserve"> </t>
    </r>
    <r>
      <rPr>
        <sz val="10"/>
        <rFont val="Arial"/>
        <family val="2"/>
      </rPr>
      <t>educativas.</t>
    </r>
  </si>
  <si>
    <t>No. De productores beneficiados</t>
  </si>
  <si>
    <t>No. De de escuelas y colegios mejorados</t>
  </si>
  <si>
    <t>No de campañas realizadas</t>
  </si>
  <si>
    <t>No. De familias beneficiadas</t>
  </si>
  <si>
    <t xml:space="preserve">No de planes implementados </t>
  </si>
  <si>
    <t>No de sitios identificados</t>
  </si>
  <si>
    <t>No. De escenarios turisticos fortalecidos</t>
  </si>
  <si>
    <t>No de planes elaborados</t>
  </si>
  <si>
    <t>% de plantas mejoradas</t>
  </si>
  <si>
    <t>No de acueductos mejorados</t>
  </si>
  <si>
    <t>No de estudios realizados</t>
  </si>
  <si>
    <t xml:space="preserve">No de sistemas de alcantarillado construidos </t>
  </si>
  <si>
    <t>No de plantas de tratamiento construidas u optimizadas</t>
  </si>
  <si>
    <t>No de oficinas de servicios fortalecidas</t>
  </si>
  <si>
    <t>No de baterias construidas</t>
  </si>
  <si>
    <t xml:space="preserve">No de sectores beneficiados </t>
  </si>
  <si>
    <t>No de compactadores adquiridos</t>
  </si>
  <si>
    <t>% de viviendas con servicio de energia</t>
  </si>
  <si>
    <t>% de empleados capacitados</t>
  </si>
  <si>
    <t xml:space="preserve">No de trabajadores certificados </t>
  </si>
  <si>
    <t>No de actividades realizadas</t>
  </si>
  <si>
    <t xml:space="preserve">No de años  con promocion del bienestar  </t>
  </si>
  <si>
    <t>No. De ayudas adquiridas</t>
  </si>
  <si>
    <t xml:space="preserve">No de elementos implementados </t>
  </si>
  <si>
    <t>No de fases implementadas</t>
  </si>
  <si>
    <t>No de puesto en calificacion de nivel de desempeño fiscal</t>
  </si>
  <si>
    <t xml:space="preserve">No. De actualizaciones realizadas </t>
  </si>
  <si>
    <t xml:space="preserve">% de indices de violencia presentados </t>
  </si>
  <si>
    <t xml:space="preserve">No de años sistemas de informacion implementados </t>
  </si>
  <si>
    <t>No de camaras instaladas</t>
  </si>
  <si>
    <t xml:space="preserve">No de frentes conformados </t>
  </si>
  <si>
    <t xml:space="preserve">No de equipos adquiridos </t>
  </si>
  <si>
    <t xml:space="preserve">No. De años apoyados </t>
  </si>
  <si>
    <t>No de construcciones mejoradas</t>
  </si>
  <si>
    <t xml:space="preserve">No de boletines entregados </t>
  </si>
  <si>
    <t xml:space="preserve">% de poblacion participativa </t>
  </si>
  <si>
    <t xml:space="preserve">% de indice de violencia reducido </t>
  </si>
  <si>
    <t xml:space="preserve">No de concejos comunitarios realizados </t>
  </si>
  <si>
    <t xml:space="preserve">No de programas apoyados </t>
  </si>
  <si>
    <t xml:space="preserve">No de bancos implementados </t>
  </si>
  <si>
    <t>No de actualizaciones realizadas</t>
  </si>
  <si>
    <t>% de comunidad educativa con mejor ambiente escolar</t>
  </si>
  <si>
    <t>No de diagnosticos realizados</t>
  </si>
  <si>
    <t xml:space="preserve">No de mantenimientos realizados </t>
  </si>
  <si>
    <t>No de infraestructuras educativas reubicadas</t>
  </si>
  <si>
    <t>No de ludotecas construidas</t>
  </si>
  <si>
    <t xml:space="preserve"> Mantenimiento de  cuatro (4) parques infantiles.</t>
  </si>
  <si>
    <t xml:space="preserve">No de parques mejorados </t>
  </si>
  <si>
    <t>No de baterias mejoradas</t>
  </si>
  <si>
    <t>No de restaurantes mejorados</t>
  </si>
  <si>
    <t>No de escenarios mejorados</t>
  </si>
  <si>
    <t>M2 de parques adecuados</t>
  </si>
  <si>
    <t>No de escenarios construidos</t>
  </si>
  <si>
    <t>No de equipamientos mejorados</t>
  </si>
  <si>
    <t>No de equipamiento restaurado</t>
  </si>
  <si>
    <t>No de salones construidos</t>
  </si>
  <si>
    <t>No de hogares de paso construidos</t>
  </si>
  <si>
    <t>% de infraestructura mejorada</t>
  </si>
  <si>
    <t xml:space="preserve">ML de vias urbanas mejoradas </t>
  </si>
  <si>
    <t xml:space="preserve">KM de vias rurales mejorados </t>
  </si>
  <si>
    <t xml:space="preserve">KM de vias nuevas realizadas </t>
  </si>
  <si>
    <t>Realizar la apertura de  5 Kmetros de vías rurales.</t>
  </si>
  <si>
    <t xml:space="preserve">Ml de vias pavimentadas </t>
  </si>
  <si>
    <t>Construccion  de 2 puentes vehiculares</t>
  </si>
  <si>
    <t>No de puentes construidos</t>
  </si>
  <si>
    <t xml:space="preserve">No. De zonas de parqueo adecuadas </t>
  </si>
  <si>
    <t>No de puntos señalizados</t>
  </si>
  <si>
    <t>No de reductores construidos</t>
  </si>
  <si>
    <t>ML de anden construidos</t>
  </si>
  <si>
    <t>No de soluciones de vivienda construidas</t>
  </si>
  <si>
    <t>No de mejoramientos realizados</t>
  </si>
  <si>
    <t xml:space="preserve">% de conductores con malos habitos de transitabilidad  </t>
  </si>
  <si>
    <t>% de familias beneficiadas</t>
  </si>
  <si>
    <t>% de poblacion que contribuye a la conservacion del medio ambiente</t>
  </si>
  <si>
    <t xml:space="preserve">% de sistemas protegidos </t>
  </si>
  <si>
    <t xml:space="preserve">No de centros poblados con control de vertimientos </t>
  </si>
  <si>
    <t>No de alumnos que participan en proyectos ambientales</t>
  </si>
  <si>
    <t>No de juntas comunales con proyectos ambientales implementados</t>
  </si>
  <si>
    <t>No de HÀ reforestadas</t>
  </si>
  <si>
    <t>No de HA compradas para proteccion de fuentes hidricas</t>
  </si>
  <si>
    <t>No. De sistemas de tratamiento construidos</t>
  </si>
  <si>
    <t>ML de redes de alcantarillado construidas</t>
  </si>
  <si>
    <t>A.2.4.13.2</t>
  </si>
  <si>
    <t>A.2.2.8.6</t>
  </si>
  <si>
    <t>A.3.10.10</t>
  </si>
  <si>
    <t>A.3.10.12</t>
  </si>
  <si>
    <t>A.3.12.1</t>
  </si>
  <si>
    <t>A.3.12.3</t>
  </si>
  <si>
    <t>A.3.12.2</t>
  </si>
  <si>
    <t>A.15.10</t>
  </si>
  <si>
    <t>A.14.2.3                                                      A.14.3.3</t>
  </si>
  <si>
    <t>A.3.10.4</t>
  </si>
  <si>
    <t>A.3.10.1         A.3.10.5             A.3.10.7</t>
  </si>
  <si>
    <t>A.12.7           A.12.12</t>
  </si>
  <si>
    <t>A.14.2.3                                                      A.14.3.3                              A.14.4.3                                 A.14.5.3</t>
  </si>
  <si>
    <t>A.8.4          A.8.5          A.8.6</t>
  </si>
  <si>
    <t>A.3.11.1</t>
  </si>
  <si>
    <t>A.3.11.1          A.13.11.3</t>
  </si>
  <si>
    <t>A.3.11.3</t>
  </si>
  <si>
    <t>A.3.11.3         A.13.11.4</t>
  </si>
  <si>
    <t>A.10.8          A.10.11</t>
  </si>
  <si>
    <t>A.3.11.4</t>
  </si>
  <si>
    <t>Dotacion institucional de material y medios pedagogicos para el aprendizaje</t>
  </si>
  <si>
    <t>Dotacion institucional de infraestructura educativa</t>
  </si>
  <si>
    <t>Construcciòn, ampliaciòn y adecuaciòn de infrestructura educativa</t>
  </si>
  <si>
    <t>Alimentacion escolar</t>
  </si>
  <si>
    <t>Transporte escolar</t>
  </si>
  <si>
    <t>Aplicación de proyectos educativos transversales</t>
  </si>
  <si>
    <t>Pago de servicios publicos de las instituciones educativas</t>
  </si>
  <si>
    <t>Competencias laborales generales y formacion para  el trabajo y el desarrollo humano</t>
  </si>
  <si>
    <t>Afiliacion regimen subsidiado</t>
  </si>
  <si>
    <t>0.4% interventoria del regimen subsidiado</t>
  </si>
  <si>
    <t>Talento humano que desarrolla funciones de carácter operativo</t>
  </si>
  <si>
    <t>Adquisicion de insumos y elementos, publicaciones y equipos para desarrollar programas de salud publica, según competencias</t>
  </si>
  <si>
    <t>Salud publica</t>
  </si>
  <si>
    <t>Contratacion, con las empresas sociales del estado</t>
  </si>
  <si>
    <t>Entorno familiar, cultural y social</t>
  </si>
  <si>
    <t>Elaboracion, desarrollo y actualizacion de Planes de Emergencia y Contingencia</t>
  </si>
  <si>
    <t>Educacion para la prevencion y atencion de desastres con fines de capacitacion y preparacion.</t>
  </si>
  <si>
    <t>Atencion de desastres</t>
  </si>
  <si>
    <t xml:space="preserve">A.12.7          </t>
  </si>
  <si>
    <t>Fortalecimiento de los Comites de prevencion y atencion de desastres</t>
  </si>
  <si>
    <t>Contratos celebrados con cuerpos de bomberos para la prevencion y control de incendios</t>
  </si>
  <si>
    <t xml:space="preserve">A.14.2.3                                                     </t>
  </si>
  <si>
    <t>Contratacion del servicio</t>
  </si>
  <si>
    <t>Adquisision de insumos, suministros y dotacion</t>
  </si>
  <si>
    <t>Adecuacion de infraestructura</t>
  </si>
  <si>
    <t>Programas de discapacidad (excluyendo acciones de salud publica)</t>
  </si>
  <si>
    <t>Adquisicion de insumos, suministros y dotacion</t>
  </si>
  <si>
    <t>Capacitacion a la comunidad sobre participacion en la Gestion Publica</t>
  </si>
  <si>
    <t>Fomento, desarrollo y practica del Deporte, la Recreacion y el aprovechamiento del tiempo libre</t>
  </si>
  <si>
    <t>Desarrollo comunitario</t>
  </si>
  <si>
    <t>Procesos de eleccion de ciudadanos a los espacios de participacion ciudadana</t>
  </si>
  <si>
    <t>Programas de capacitacion, asesoria y asistencia tecnica para consolidar procesos de participacion ciudadana y control social</t>
  </si>
  <si>
    <t>Pago de comisarios de familia, medicos, psicologos y trabajadores sociales de las comisarias de familia.</t>
  </si>
  <si>
    <t>Atencion y apoyo a la poblacion desplazada por la violencia</t>
  </si>
  <si>
    <t>Gestion social</t>
  </si>
  <si>
    <t>Acciones humanitarias</t>
  </si>
  <si>
    <t>Habitat</t>
  </si>
  <si>
    <t>Desarrollo Economico Local</t>
  </si>
  <si>
    <t>Pago de instructores contratados para la practica del Deporte y la Recreacion</t>
  </si>
  <si>
    <t>Fomento, apoyo y difusion de eventos y expresiones artisticas y culturales</t>
  </si>
  <si>
    <t xml:space="preserve">Formaciòn, capacitacion e investigacion artistica y cultural </t>
  </si>
  <si>
    <t xml:space="preserve">A.8.4          </t>
  </si>
  <si>
    <t xml:space="preserve"> A.8.5         </t>
  </si>
  <si>
    <t>Promocion de alianzas, asociaciones u otras formas asociativas de productores</t>
  </si>
  <si>
    <t>Programas y proyectos de Asistencia Tecnica Directa Rural</t>
  </si>
  <si>
    <t>Pago de personal Tecnico vinculado a la prestacion del servicio de Asistencia Tecnica Rural</t>
  </si>
  <si>
    <t>Preinversion en infraestructura</t>
  </si>
  <si>
    <t>Montaje, dotacion, mantenimiento de Granjas Experimentales</t>
  </si>
  <si>
    <t>Promocion del desarrollo turistico</t>
  </si>
  <si>
    <t>Construcciòn, mejoramiento y mantenimiento de infraestructura fisica</t>
  </si>
  <si>
    <t>Acueducto-preinversiones, estudios</t>
  </si>
  <si>
    <t>Acueducto Tratamiento</t>
  </si>
  <si>
    <t>A.3.10.7</t>
  </si>
  <si>
    <t>A.3.10.5</t>
  </si>
  <si>
    <t>A.3.10.1</t>
  </si>
  <si>
    <t>Acueducto-Captacion</t>
  </si>
  <si>
    <t>Acueducto-Conduccion</t>
  </si>
  <si>
    <t>Acueducto -distribucion</t>
  </si>
  <si>
    <t>Acueducto-formulaciòn, implementacion y acciones de fortalecimiento para la administracion y operación de los servicios</t>
  </si>
  <si>
    <t xml:space="preserve">A.3.11.1         </t>
  </si>
  <si>
    <t>Alcantarillado- Recoleccion</t>
  </si>
  <si>
    <t xml:space="preserve">A.3.11.3         </t>
  </si>
  <si>
    <t>A.3.11.1          A.13.11.2             A.13.11.3</t>
  </si>
  <si>
    <t>A.3.11.2</t>
  </si>
  <si>
    <t>Alcantarillado-transporte</t>
  </si>
  <si>
    <t xml:space="preserve">Alcantarillado-Tratamiento </t>
  </si>
  <si>
    <t>Alcantarillado -descarga</t>
  </si>
  <si>
    <t>Aseo-proyecto de tratamiento y aprovechamiento de residuos solidos</t>
  </si>
  <si>
    <t>Aseo-maquinaria y equipos</t>
  </si>
  <si>
    <t>Aseo-disposicion final</t>
  </si>
  <si>
    <t>Construcciòn, adecuacion, y mantenimiento de infraestructura de servicios publicos</t>
  </si>
  <si>
    <t>Programas de capacitacion y asistencia tecnica orientados al desarrollo eficiente de las competencias de ley</t>
  </si>
  <si>
    <t>Procesos integrales de evaluacion institucional y reorganizacion administrativa</t>
  </si>
  <si>
    <t>Actualizacion del SISBEN</t>
  </si>
  <si>
    <t>Gastos destinados a generar ambientes que propicien la Seguridad Ciudadana y la preservacion del Orden Publico</t>
  </si>
  <si>
    <t>Reconstruccion de cuarteles y de otras instalaciones</t>
  </si>
  <si>
    <t>Estudios y diseños</t>
  </si>
  <si>
    <t>Mantenimiento de infraestructura educativa</t>
  </si>
  <si>
    <t>Mejoramiento y mantenimiento de zonas verdes, parques, plazas y plazoletas</t>
  </si>
  <si>
    <t>Construccion, mantenimiento y/o adecuacion de los escenarios deportivos y recreativos</t>
  </si>
  <si>
    <t>Preinversion de infraestructura</t>
  </si>
  <si>
    <t>Proteccion del Patrimonio Cultural</t>
  </si>
  <si>
    <t>Comnstruccion, mantenimiento y adecuacion de la infraestructura artistica y cultural</t>
  </si>
  <si>
    <t>Construccion de infraestructura</t>
  </si>
  <si>
    <t>Mejoramiento de vias</t>
  </si>
  <si>
    <t>Mantenimiento rutinario de vias</t>
  </si>
  <si>
    <t>Rehabilitacion de vias</t>
  </si>
  <si>
    <t>Construccion de vias</t>
  </si>
  <si>
    <t>Planes de transito, educacion, dotacion de equipos y seguridad vial</t>
  </si>
  <si>
    <t>Infraestructura para transporte no motorizado (redes peatonacionales y ciclorutas)</t>
  </si>
  <si>
    <t>Planes y proyectos para la asdquisicion y/o construccion de Vivienda</t>
  </si>
  <si>
    <t>Planes y proyectos de mejoramiento de Vivienda y Saneamiento Basico</t>
  </si>
  <si>
    <t xml:space="preserve">A.10.8          </t>
  </si>
  <si>
    <t>Conservacion, proteccion, restauracion y aprovechamiento de recursos naturales y del medio ambiente</t>
  </si>
  <si>
    <t>Reforestacion y control de erosion</t>
  </si>
  <si>
    <t xml:space="preserve">Adquisicion de predios de reserva hidrica y zonas de reservas naturales </t>
  </si>
  <si>
    <t>Educacion ambiental no formal</t>
  </si>
  <si>
    <t>NUMERO</t>
  </si>
  <si>
    <t>RECREACION Y DEPORTE</t>
  </si>
  <si>
    <t>ESPACIO PUBLICO ORDENADO Y EQUIPAMIENTOS</t>
  </si>
  <si>
    <t>Construccion, ampliacion y adecuacion de infraestructura educativa</t>
  </si>
  <si>
    <t>Alcantarillado-Recoleccion</t>
  </si>
  <si>
    <t>Secretaria General y de Gobierno y Secretaria de Planeacion</t>
  </si>
  <si>
    <t>Secretaria Planeacion y oficina de desarrollo rural y agrario</t>
  </si>
  <si>
    <t>Secretaria General y de Gobierno y PIC</t>
  </si>
  <si>
    <t>Secretaria General y de Gobierno-PIC</t>
  </si>
  <si>
    <t>oficina de servicios publicos</t>
  </si>
  <si>
    <t>Secretaria General y de Gobierno y secretaria de desarrollo rural y agrario</t>
  </si>
  <si>
    <t>Secretaria General y de Gobierno -Secretaria de Planeacion y O.T-oficina de Sisben.</t>
  </si>
  <si>
    <t xml:space="preserve">Secretaria de Desarrollo Economico y Financiero -PIC-Secretaria General </t>
  </si>
  <si>
    <t>seretaria General -Interventoria -Sisben</t>
  </si>
  <si>
    <t xml:space="preserve">Secretaria General y Secretaria de Desarrollo Economico y Financiero </t>
  </si>
  <si>
    <t xml:space="preserve">Secretaria General, Secretaria de Desarrollo Economico y Financiero </t>
  </si>
  <si>
    <t xml:space="preserve">Secretaria General-Secretaria de Desarrollo Economico y Financiero </t>
  </si>
  <si>
    <t xml:space="preserve">Secretria General-Secretaria de Desarrollo Economico y Financiero </t>
  </si>
  <si>
    <t>Secretria General, Secretaria de Desarrollo Economico y Financiero-PIC</t>
  </si>
  <si>
    <t>Secretaria General - Secretaria de Desarrollo Economico y Financiero-PIC</t>
  </si>
  <si>
    <t>Secretaria General y Secretaria de Desarrollo Economico y Financiero-PIC</t>
  </si>
  <si>
    <t>Secretaria General -Secretaria de Desarrollo Economico y Financiero-PIC</t>
  </si>
  <si>
    <t xml:space="preserve">Secretaria General </t>
  </si>
  <si>
    <t>Secretaria General - Inspecciòn de Poicia, puesto de salud- PIC</t>
  </si>
  <si>
    <t>Diseñar e implementar,    1 plan de contingencia para la prevención y atención a emergencias y desastres.</t>
  </si>
  <si>
    <t>Secretaria General</t>
  </si>
  <si>
    <t>Secretaria General -Familias en accion</t>
  </si>
  <si>
    <t>Secretaria General-Familias en accion</t>
  </si>
  <si>
    <t>Secretaria General -Familias en accion y PIC</t>
  </si>
  <si>
    <t>Secretaria General -PIC</t>
  </si>
  <si>
    <t>Comisaria de Familia - SISBEN</t>
  </si>
  <si>
    <t xml:space="preserve"> focalización de la población infantil y adolescente con documentos de identidad</t>
  </si>
  <si>
    <t>Secretaria General  Instituciones Educativas- Registraduria</t>
  </si>
  <si>
    <t>Secretaria General - Instituciones Educativas</t>
  </si>
  <si>
    <t>Secretaria General- Instituciones Educativas-Comisaria de Familia - personeria- inspeccion de Policia- policia Nacional</t>
  </si>
  <si>
    <t>Secretaria General - Instituciones Educativas-Comisaria de Familia</t>
  </si>
  <si>
    <t>Secretaria General - PIC FAMILIAS EN ACCION</t>
  </si>
  <si>
    <t>Secretaria General - Instituciones Educativas FAMILIAS EN ACCION</t>
  </si>
  <si>
    <t xml:space="preserve">Secretaria General - Instituciones Educativas </t>
  </si>
  <si>
    <t>Secretaria General - SISBEN-INTERVENTORIA-PIC</t>
  </si>
  <si>
    <t>Secretaria General - SISBEN-PIC</t>
  </si>
  <si>
    <t>Secretaria General - Secretaria de Planeacion y ordenamiento Territorial - entes gubernamentales</t>
  </si>
  <si>
    <t xml:space="preserve">PIC- </t>
  </si>
  <si>
    <t>Secretaria General - PIC</t>
  </si>
  <si>
    <t xml:space="preserve">Secretaria  General- Secretaria de Planeación y O. y T. </t>
  </si>
  <si>
    <t>Secretaria Genral- Oficina de Desarrollo Rural y Agrario</t>
  </si>
  <si>
    <t xml:space="preserve">Secretaria Genral- Oficina de Desarrollo Rural y Agrario - Secretaria De Planeación y O.T. </t>
  </si>
  <si>
    <t>Oficina del Deportes  y Oficina de Cultura</t>
  </si>
  <si>
    <t xml:space="preserve">Oficina del Deportes </t>
  </si>
  <si>
    <t>Oficina de Cultura</t>
  </si>
  <si>
    <t>Secretaria General -Oficina del Deportes  y Oficina de Cultura</t>
  </si>
  <si>
    <t>Oficina de Desarrollo Rural y Agrario</t>
  </si>
  <si>
    <t>30 pequeños productores, con                          huertas caseras</t>
  </si>
  <si>
    <t>Instituciones Educativas-Oficina de Desarrollo Rural y Agrario</t>
  </si>
  <si>
    <t>Oficina de Cultura- Secretaria Genral</t>
  </si>
  <si>
    <t>Oficina de Servicios Publicos</t>
  </si>
  <si>
    <t>Secretaria de Planeación y Ordenamiento Territorial</t>
  </si>
  <si>
    <t>Secretaria de Planeación y Ordenamiento Territorial Oficina de Servicios Publicos</t>
  </si>
  <si>
    <t>Secretaria de Planeación y Ordenamiento Territorial s</t>
  </si>
  <si>
    <t>Secretaria General              Oficina de Servicios Publicos</t>
  </si>
  <si>
    <t>Oficina de Talento Humano Secretaria General</t>
  </si>
  <si>
    <t>Secretaria de Planeación y Ordebamiento Territoial</t>
  </si>
  <si>
    <t>SISBEN</t>
  </si>
  <si>
    <t>Secretaria General - Secretari de Desarrollo Economico y Financiero</t>
  </si>
  <si>
    <t>Secretaria General-Inspeccion de Policia- Policia Nacional- Personeria Municipal</t>
  </si>
  <si>
    <t>Secretaria General- Policia Nacional- Inspeccion de Policia</t>
  </si>
  <si>
    <t>Secretaria General-Secretaria de Planeacion y O.T.-Inspeccion de Policia- Policia Nacional- Personeria Municipal</t>
  </si>
  <si>
    <t>Secretaria General- Secretaria de Planeacion y O.T.- Secretaria deDesarrolllo Economico y Financiero</t>
  </si>
  <si>
    <t>Secretaria Genral y Comisaria de Familia- PIC</t>
  </si>
  <si>
    <t>Secretaria Genral y Comisaria de Familia- PIC- Personeria</t>
  </si>
  <si>
    <t>Secreatria Genral- Comisaria de Familia- Inspección de Policia - Policia Nacional</t>
  </si>
  <si>
    <t>Secretaria de Planeación y Ordenamiento Territorial-m Oficina de Deportes</t>
  </si>
  <si>
    <t>Secretaria de Planeación y Ordenamiento Territoria</t>
  </si>
  <si>
    <t>Secretaria de Planeación y Ordenamiento Territoria y Oficina de Deportes</t>
  </si>
  <si>
    <t>Secretaria de Planeación y Ordenamiento Territoria y Oficina de Cultura</t>
  </si>
  <si>
    <t xml:space="preserve">Srectaria General -Secretaria de Planeación y Ordenamiento Territoria y </t>
  </si>
  <si>
    <t>Srectaria General -Secretaria de Planeación</t>
  </si>
  <si>
    <t>Srectaria General -Secretaria de Planeación- Oficina  de Desarrollo Rural y Agrario- Secretaria General</t>
  </si>
  <si>
    <t>Oficina  de Desarrollo Rural y Agrario- Secretaria General</t>
  </si>
  <si>
    <t>Oficina  de Desarrollo Rural y Agrario- Secretaria General- Oficina de Servicios Publicos</t>
  </si>
  <si>
    <t xml:space="preserve"> Secretaria General- Oficina de Servicios Publicos</t>
  </si>
  <si>
    <t>educacion</t>
  </si>
  <si>
    <t>salud</t>
  </si>
  <si>
    <t>bienestar social</t>
  </si>
  <si>
    <t>cultura</t>
  </si>
  <si>
    <t>deporte y recreacion</t>
  </si>
  <si>
    <t>socia(</t>
  </si>
  <si>
    <t>agropecuario</t>
  </si>
  <si>
    <t>turismo</t>
  </si>
  <si>
    <t>servicios publicos</t>
  </si>
  <si>
    <t>economico</t>
  </si>
  <si>
    <t>fortalecimiento inst</t>
  </si>
  <si>
    <t>seguridad y convivencia</t>
  </si>
  <si>
    <t>institucional</t>
  </si>
  <si>
    <t>vias y transporte</t>
  </si>
  <si>
    <t>vivienda</t>
  </si>
  <si>
    <t>fisica</t>
  </si>
  <si>
    <t>medio ambiente</t>
  </si>
  <si>
    <t>ambiental</t>
  </si>
  <si>
    <t>total ejes</t>
  </si>
  <si>
    <t>total sectores</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</si>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</sst>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 #,##0_ ;_ * \-#,##0_ ;_ * &quot;-&quot;_ ;_ @_ "/>
    <numFmt numFmtId="165" formatCode="_(* #,##0_);_(* \(#,##0\);_(* &quot;-&quot;??_);_(@_)"/>
    <numFmt numFmtId="166" formatCode="0.000"/>
    <numFmt numFmtId="167" formatCode="#,##0.000"/>
    <numFmt numFmtId="168" formatCode="_([$€-2]* #,##0.00_);_([$€-2]* \(#,##0.00\);_([$€-2]* &quot;-&quot;??_)"/>
  </numFmts>
  <fonts count="58">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Arial"/>
      <family val="2"/>
    </font>
    <font>
      <sz val="12"/>
      <color indexed="81"/>
      <name val="Tahoma"/>
      <family val="2"/>
    </font>
    <font>
      <sz val="8"/>
      <color indexed="81"/>
      <name val="Tahoma"/>
      <family val="2"/>
    </font>
    <font>
      <sz val="10"/>
      <color indexed="81"/>
      <name val="Tahoma"/>
      <family val="2"/>
    </font>
    <font>
      <sz val="10"/>
      <color indexed="8"/>
      <name val="Arial"/>
      <family val="2"/>
    </font>
    <font>
      <b/>
      <sz val="10"/>
      <name val="Arial"/>
      <family val="2"/>
    </font>
    <font>
      <sz val="10"/>
      <name val="Arial"/>
      <family val="2"/>
    </font>
    <font>
      <u/>
      <sz val="7.5"/>
      <color indexed="12"/>
      <name val="Arial"/>
      <family val="2"/>
    </font>
    <font>
      <u/>
      <sz val="10"/>
      <color indexed="12"/>
      <name val="Arial"/>
      <family val="2"/>
    </font>
    <font>
      <sz val="8"/>
      <name val="Arial"/>
      <family val="2"/>
    </font>
    <font>
      <b/>
      <sz val="8"/>
      <name val="Arial"/>
      <family val="2"/>
    </font>
    <font>
      <b/>
      <sz val="9"/>
      <name val="Arial"/>
      <family val="2"/>
    </font>
    <font>
      <sz val="9"/>
      <name val="Arial"/>
      <family val="2"/>
    </font>
    <font>
      <b/>
      <sz val="6"/>
      <name val="Arial"/>
      <family val="2"/>
    </font>
    <font>
      <b/>
      <sz val="7"/>
      <name val="Arial"/>
      <family val="2"/>
    </font>
    <font>
      <sz val="7"/>
      <name val="Arial"/>
      <family val="2"/>
    </font>
    <font>
      <sz val="6"/>
      <name val="Arial"/>
      <family val="2"/>
    </font>
    <font>
      <sz val="8"/>
      <color indexed="8"/>
      <name val="Arial"/>
      <family val="2"/>
    </font>
    <font>
      <b/>
      <sz val="8"/>
      <color indexed="81"/>
      <name val="Tahoma"/>
      <family val="2"/>
    </font>
    <font>
      <b/>
      <sz val="11"/>
      <name val="Times New Roman"/>
      <family val="1"/>
    </font>
    <font>
      <b/>
      <sz val="10"/>
      <name val="Times New Roman"/>
      <family val="1"/>
    </font>
    <font>
      <sz val="10"/>
      <color indexed="8"/>
      <name val="Arial Narrow"/>
      <family val="2"/>
    </font>
    <font>
      <sz val="18"/>
      <name val="Arial"/>
      <family val="2"/>
    </font>
    <font>
      <b/>
      <sz val="11"/>
      <name val="2645"/>
    </font>
    <font>
      <b/>
      <sz val="11"/>
      <name val="Arial Narrow"/>
      <family val="2"/>
    </font>
    <font>
      <b/>
      <sz val="10"/>
      <name val="Arial Narrow"/>
      <family val="2"/>
    </font>
    <font>
      <sz val="10"/>
      <name val="Arial Narrow"/>
      <family val="2"/>
    </font>
    <font>
      <sz val="9"/>
      <name val="Arial Narrow"/>
      <family val="2"/>
    </font>
    <font>
      <b/>
      <sz val="11"/>
      <color indexed="8"/>
      <name val="Arial Narrow"/>
      <family val="2"/>
    </font>
    <font>
      <sz val="8"/>
      <name val="Arial Narrow"/>
      <family val="2"/>
    </font>
    <font>
      <b/>
      <sz val="14"/>
      <name val="Arial Narrow"/>
      <family val="2"/>
    </font>
    <font>
      <sz val="12"/>
      <name val="Arial Narrow"/>
      <family val="2"/>
    </font>
    <font>
      <b/>
      <sz val="10"/>
      <color indexed="8"/>
      <name val="Arial Narrow"/>
      <family val="2"/>
    </font>
    <font>
      <sz val="10"/>
      <name val="Arial"/>
      <family val="2"/>
    </font>
    <font>
      <b/>
      <sz val="8"/>
      <color indexed="8"/>
      <name val="Arial"/>
      <family val="2"/>
    </font>
    <font>
      <sz val="8"/>
      <color indexed="10"/>
      <name val="Arial"/>
      <family val="2"/>
    </font>
    <font>
      <i/>
      <sz val="8"/>
      <name val="Arial"/>
      <family val="2"/>
    </font>
    <font>
      <sz val="11"/>
      <name val="Arial"/>
      <family val="2"/>
    </font>
    <font>
      <sz val="10"/>
      <color indexed="10"/>
      <name val="Arial"/>
      <family val="2"/>
    </font>
    <font>
      <sz val="11"/>
      <color theme="1"/>
      <name val="Calibri"/>
      <family val="2"/>
      <scheme val="minor"/>
    </font>
    <font>
      <b/>
      <sz val="11"/>
      <color theme="1"/>
      <name val="Calibri"/>
      <family val="2"/>
      <scheme val="minor"/>
    </font>
    <font>
      <sz val="11"/>
      <color rgb="FF000000"/>
      <name val="Calibri"/>
      <family val="2"/>
      <scheme val="minor"/>
    </font>
    <font>
      <b/>
      <sz val="8"/>
      <color rgb="FFFF0000"/>
      <name val="Arial"/>
      <family val="2"/>
    </font>
    <font>
      <sz val="10"/>
      <color theme="1"/>
      <name val="Arial"/>
      <family val="2"/>
    </font>
    <font>
      <b/>
      <sz val="10"/>
      <color theme="1"/>
      <name val="Arial"/>
      <family val="2"/>
    </font>
    <font>
      <sz val="8"/>
      <color theme="1"/>
      <name val="Arial"/>
      <family val="2"/>
    </font>
    <font>
      <sz val="10"/>
      <color theme="1"/>
      <name val="Calibri"/>
      <family val="2"/>
      <scheme val="minor"/>
    </font>
    <font>
      <sz val="10"/>
      <name val="Calibri"/>
      <family val="2"/>
      <scheme val="minor"/>
    </font>
    <font>
      <sz val="11"/>
      <color theme="1"/>
      <name val="Arial"/>
      <family val="2"/>
    </font>
    <font>
      <sz val="11"/>
      <name val="Calibri"/>
      <family val="2"/>
      <scheme val="minor"/>
    </font>
    <font>
      <b/>
      <sz val="11"/>
      <color theme="1"/>
      <name val="Arial"/>
      <family val="2"/>
    </font>
    <font>
      <sz val="9"/>
      <color theme="1"/>
      <name val="Arial"/>
      <family val="2"/>
    </font>
    <font>
      <sz val="14"/>
      <color theme="1"/>
      <name val="Arial"/>
      <family val="2"/>
    </font>
    <font>
      <b/>
      <sz val="18"/>
      <color theme="1"/>
      <name val="Calibri"/>
      <family val="2"/>
      <scheme val="minor"/>
    </font>
  </fonts>
  <fills count="60">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15"/>
        <bgColor indexed="64"/>
      </patternFill>
    </fill>
    <fill>
      <patternFill patternType="solid">
        <fgColor indexed="41"/>
        <bgColor indexed="64"/>
      </patternFill>
    </fill>
    <fill>
      <patternFill patternType="gray125">
        <fgColor indexed="9"/>
      </patternFill>
    </fill>
    <fill>
      <patternFill patternType="solid">
        <fgColor indexed="65"/>
        <bgColor indexed="64"/>
      </patternFill>
    </fill>
    <fill>
      <patternFill patternType="gray125">
        <fgColor indexed="9"/>
        <bgColor indexed="9"/>
      </patternFill>
    </fill>
    <fill>
      <patternFill patternType="solid">
        <fgColor indexed="47"/>
        <bgColor indexed="64"/>
      </patternFill>
    </fill>
    <fill>
      <patternFill patternType="solid">
        <fgColor indexed="43"/>
        <bgColor indexed="64"/>
      </patternFill>
    </fill>
    <fill>
      <patternFill patternType="solid">
        <fgColor indexed="22"/>
        <bgColor indexed="0"/>
      </patternFill>
    </fill>
    <fill>
      <patternFill patternType="solid">
        <fgColor indexed="13"/>
        <bgColor indexed="64"/>
      </patternFill>
    </fill>
    <fill>
      <patternFill patternType="solid">
        <fgColor indexed="13"/>
        <bgColor indexed="8"/>
      </patternFill>
    </fill>
    <fill>
      <patternFill patternType="solid">
        <fgColor indexed="15"/>
        <bgColor indexed="8"/>
      </patternFill>
    </fill>
    <fill>
      <patternFill patternType="solid">
        <fgColor indexed="41"/>
        <bgColor indexed="8"/>
      </patternFill>
    </fill>
    <fill>
      <patternFill patternType="solid">
        <fgColor indexed="27"/>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CFFCC"/>
        <bgColor indexed="64"/>
      </patternFill>
    </fill>
    <fill>
      <patternFill patternType="solid">
        <fgColor rgb="FFFF7C80"/>
        <bgColor indexed="64"/>
      </patternFill>
    </fill>
    <fill>
      <patternFill patternType="solid">
        <fgColor rgb="FF0099FF"/>
        <bgColor indexed="64"/>
      </patternFill>
    </fill>
    <fill>
      <patternFill patternType="solid">
        <fgColor theme="8" tint="0.39997558519241921"/>
        <bgColor indexed="64"/>
      </patternFill>
    </fill>
    <fill>
      <patternFill patternType="solid">
        <fgColor rgb="FF00CC99"/>
        <bgColor indexed="64"/>
      </patternFill>
    </fill>
    <fill>
      <patternFill patternType="solid">
        <fgColor rgb="FF66FF99"/>
        <bgColor indexed="64"/>
      </patternFill>
    </fill>
    <fill>
      <patternFill patternType="solid">
        <fgColor rgb="FFFF99FF"/>
        <bgColor indexed="64"/>
      </patternFill>
    </fill>
    <fill>
      <patternFill patternType="solid">
        <fgColor theme="3" tint="0.79998168889431442"/>
        <bgColor indexed="29"/>
      </patternFill>
    </fill>
    <fill>
      <patternFill patternType="solid">
        <fgColor theme="6" tint="0.59999389629810485"/>
        <bgColor indexed="29"/>
      </patternFill>
    </fill>
    <fill>
      <patternFill patternType="solid">
        <fgColor theme="9" tint="0.79998168889431442"/>
        <bgColor indexed="29"/>
      </patternFill>
    </fill>
    <fill>
      <patternFill patternType="solid">
        <fgColor theme="7" tint="0.79998168889431442"/>
        <bgColor indexed="29"/>
      </patternFill>
    </fill>
    <fill>
      <patternFill patternType="solid">
        <fgColor rgb="FFFFFF0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rgb="FF00B050"/>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FFFF99"/>
        <bgColor indexed="64"/>
      </patternFill>
    </fill>
    <fill>
      <patternFill patternType="solid">
        <fgColor theme="5" tint="0.59999389629810485"/>
        <bgColor indexed="64"/>
      </patternFill>
    </fill>
    <fill>
      <patternFill patternType="solid">
        <fgColor rgb="FF00B0F0"/>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9" tint="0.39997558519241921"/>
        <bgColor indexed="64"/>
      </patternFill>
    </fill>
  </fills>
  <borders count="81">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8"/>
      </left>
      <right/>
      <top style="thin">
        <color indexed="8"/>
      </top>
      <bottom style="thin">
        <color indexed="8"/>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thin">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5">
    <xf numFmtId="0" fontId="0" fillId="0" borderId="0"/>
    <xf numFmtId="168" fontId="10" fillId="0" borderId="0" applyFont="0" applyFill="0" applyBorder="0" applyAlignment="0" applyProtection="0"/>
    <xf numFmtId="0" fontId="11" fillId="0" borderId="0" applyNumberFormat="0" applyFill="0" applyBorder="0" applyAlignment="0" applyProtection="0">
      <alignment vertical="top"/>
      <protection locked="0"/>
    </xf>
    <xf numFmtId="43" fontId="43"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0" fontId="43" fillId="0" borderId="0"/>
    <xf numFmtId="0" fontId="43" fillId="0" borderId="0"/>
    <xf numFmtId="0" fontId="37" fillId="0" borderId="0"/>
    <xf numFmtId="0" fontId="10" fillId="0" borderId="0"/>
    <xf numFmtId="0" fontId="8" fillId="0" borderId="0"/>
    <xf numFmtId="0" fontId="8" fillId="0" borderId="0"/>
    <xf numFmtId="0" fontId="8" fillId="0" borderId="0"/>
    <xf numFmtId="0" fontId="8" fillId="0" borderId="0"/>
    <xf numFmtId="9" fontId="43" fillId="0" borderId="0" applyFont="0" applyFill="0" applyBorder="0" applyAlignment="0" applyProtection="0"/>
  </cellStyleXfs>
  <cellXfs count="1798">
    <xf numFmtId="0" fontId="0" fillId="0" borderId="0" xfId="0"/>
    <xf numFmtId="0" fontId="0" fillId="0" borderId="0" xfId="0"/>
    <xf numFmtId="0" fontId="0" fillId="0" borderId="2" xfId="0" applyBorder="1"/>
    <xf numFmtId="0" fontId="0" fillId="0" borderId="0" xfId="0" applyAlignment="1">
      <alignment vertical="center"/>
    </xf>
    <xf numFmtId="0" fontId="4" fillId="19" borderId="3" xfId="0" applyFont="1" applyFill="1" applyBorder="1" applyAlignment="1">
      <alignment vertical="center" wrapText="1"/>
    </xf>
    <xf numFmtId="0" fontId="4" fillId="20" borderId="3" xfId="0" applyFont="1" applyFill="1" applyBorder="1" applyAlignment="1">
      <alignment vertical="center" wrapText="1"/>
    </xf>
    <xf numFmtId="0" fontId="4" fillId="21" borderId="3" xfId="0" applyFont="1" applyFill="1" applyBorder="1" applyAlignment="1">
      <alignment vertical="center" wrapText="1"/>
    </xf>
    <xf numFmtId="0" fontId="4" fillId="22" borderId="3" xfId="0" applyFont="1" applyFill="1" applyBorder="1" applyAlignment="1">
      <alignment vertical="center" wrapText="1"/>
    </xf>
    <xf numFmtId="0" fontId="4" fillId="23" borderId="3" xfId="0" applyFont="1" applyFill="1" applyBorder="1" applyAlignment="1">
      <alignment vertical="center" wrapText="1"/>
    </xf>
    <xf numFmtId="0" fontId="4" fillId="24" borderId="3" xfId="0" applyFont="1" applyFill="1" applyBorder="1" applyAlignment="1">
      <alignment vertical="center" wrapText="1"/>
    </xf>
    <xf numFmtId="0" fontId="4" fillId="25" borderId="3" xfId="0" applyFont="1" applyFill="1" applyBorder="1" applyAlignment="1">
      <alignment vertical="center" wrapText="1"/>
    </xf>
    <xf numFmtId="0" fontId="4" fillId="26" borderId="3" xfId="0" applyFont="1" applyFill="1" applyBorder="1" applyAlignment="1">
      <alignment vertical="center" wrapText="1"/>
    </xf>
    <xf numFmtId="0" fontId="4" fillId="26" borderId="4" xfId="0" applyFont="1" applyFill="1" applyBorder="1" applyAlignment="1">
      <alignment vertical="center" wrapText="1"/>
    </xf>
    <xf numFmtId="0" fontId="4" fillId="27" borderId="3" xfId="0" applyFont="1" applyFill="1" applyBorder="1" applyAlignment="1">
      <alignment vertical="center" wrapText="1"/>
    </xf>
    <xf numFmtId="0" fontId="4" fillId="28" borderId="3" xfId="0" applyFont="1" applyFill="1" applyBorder="1" applyAlignment="1">
      <alignment vertical="center" wrapText="1"/>
    </xf>
    <xf numFmtId="0" fontId="13" fillId="0" borderId="0" xfId="0" applyFont="1"/>
    <xf numFmtId="0" fontId="10" fillId="0" borderId="0" xfId="0" applyFont="1"/>
    <xf numFmtId="0" fontId="10" fillId="0" borderId="0" xfId="0" applyFont="1" applyAlignment="1">
      <alignment horizontal="center" vertical="center" wrapText="1"/>
    </xf>
    <xf numFmtId="0" fontId="13" fillId="20" borderId="5" xfId="0" applyFont="1" applyFill="1" applyBorder="1" applyAlignment="1">
      <alignment horizontal="center" vertical="center" wrapText="1"/>
    </xf>
    <xf numFmtId="3" fontId="18" fillId="29" borderId="6" xfId="0" applyNumberFormat="1" applyFont="1" applyFill="1" applyBorder="1" applyAlignment="1" applyProtection="1">
      <alignment horizontal="center" vertical="center" textRotation="90" wrapText="1"/>
    </xf>
    <xf numFmtId="3" fontId="18" fillId="29" borderId="7" xfId="0" applyNumberFormat="1" applyFont="1" applyFill="1" applyBorder="1" applyAlignment="1" applyProtection="1">
      <alignment horizontal="center" vertical="center" textRotation="90" wrapText="1"/>
    </xf>
    <xf numFmtId="0" fontId="13" fillId="30" borderId="8" xfId="0" applyFont="1" applyFill="1" applyBorder="1" applyAlignment="1">
      <alignment horizontal="center" vertical="center" wrapText="1"/>
    </xf>
    <xf numFmtId="3" fontId="13" fillId="30" borderId="9" xfId="0" applyNumberFormat="1" applyFont="1" applyFill="1" applyBorder="1" applyAlignment="1" applyProtection="1">
      <alignment horizontal="center" vertical="center" wrapText="1"/>
      <protection locked="0"/>
    </xf>
    <xf numFmtId="3" fontId="13" fillId="30" borderId="9" xfId="0" applyNumberFormat="1" applyFont="1" applyFill="1" applyBorder="1" applyAlignment="1">
      <alignment horizontal="center" vertical="center" textRotation="90"/>
    </xf>
    <xf numFmtId="0" fontId="13" fillId="30" borderId="9" xfId="0" applyFont="1" applyFill="1" applyBorder="1" applyAlignment="1">
      <alignment horizontal="center" vertical="center" textRotation="90"/>
    </xf>
    <xf numFmtId="3" fontId="13" fillId="29" borderId="8" xfId="0" applyNumberFormat="1" applyFont="1" applyFill="1" applyBorder="1" applyAlignment="1">
      <alignment horizontal="center" vertical="center" textRotation="90"/>
    </xf>
    <xf numFmtId="3" fontId="13" fillId="29" borderId="9" xfId="0" applyNumberFormat="1" applyFont="1" applyFill="1" applyBorder="1" applyAlignment="1">
      <alignment horizontal="center" vertical="center" textRotation="90"/>
    </xf>
    <xf numFmtId="3" fontId="13" fillId="29" borderId="10" xfId="0" applyNumberFormat="1" applyFont="1" applyFill="1" applyBorder="1" applyAlignment="1">
      <alignment horizontal="center" vertical="center" textRotation="90"/>
    </xf>
    <xf numFmtId="0" fontId="13" fillId="31" borderId="11" xfId="0" applyFont="1" applyFill="1" applyBorder="1" applyAlignment="1">
      <alignment horizontal="center" vertical="center" textRotation="90"/>
    </xf>
    <xf numFmtId="0" fontId="13" fillId="31" borderId="9" xfId="0" applyFont="1" applyFill="1" applyBorder="1" applyAlignment="1">
      <alignment horizontal="center" vertical="center" textRotation="90"/>
    </xf>
    <xf numFmtId="0" fontId="13" fillId="31" borderId="10" xfId="0" applyFont="1" applyFill="1" applyBorder="1" applyAlignment="1">
      <alignment horizontal="center" vertical="center" textRotation="90" wrapText="1"/>
    </xf>
    <xf numFmtId="0" fontId="14" fillId="32" borderId="4" xfId="0" applyFont="1" applyFill="1" applyBorder="1" applyAlignment="1">
      <alignment horizontal="center" vertical="center"/>
    </xf>
    <xf numFmtId="0" fontId="14" fillId="32" borderId="3" xfId="0" applyFont="1" applyFill="1" applyBorder="1" applyAlignment="1">
      <alignment horizontal="center" vertical="center" wrapText="1"/>
    </xf>
    <xf numFmtId="0" fontId="17" fillId="32" borderId="3" xfId="0" applyFont="1" applyFill="1" applyBorder="1" applyAlignment="1">
      <alignment horizontal="center" vertical="center" wrapText="1"/>
    </xf>
    <xf numFmtId="0" fontId="13" fillId="32" borderId="3" xfId="0" applyFont="1" applyFill="1" applyBorder="1" applyAlignment="1">
      <alignment horizontal="center" vertical="center" wrapText="1"/>
    </xf>
    <xf numFmtId="3" fontId="13" fillId="29" borderId="4" xfId="0" applyNumberFormat="1" applyFont="1" applyFill="1" applyBorder="1" applyAlignment="1" applyProtection="1">
      <alignment horizontal="center" vertical="center" textRotation="90" wrapText="1"/>
      <protection locked="0"/>
    </xf>
    <xf numFmtId="3" fontId="13" fillId="5" borderId="3" xfId="0" applyNumberFormat="1" applyFont="1" applyFill="1" applyBorder="1" applyAlignment="1" applyProtection="1">
      <alignment horizontal="center" vertical="center" textRotation="90" wrapText="1"/>
      <protection locked="0"/>
    </xf>
    <xf numFmtId="3" fontId="13" fillId="29" borderId="3" xfId="0" applyNumberFormat="1" applyFont="1" applyFill="1" applyBorder="1" applyAlignment="1" applyProtection="1">
      <alignment horizontal="center" vertical="center" textRotation="90" wrapText="1"/>
      <protection locked="0"/>
    </xf>
    <xf numFmtId="3" fontId="14" fillId="29" borderId="3" xfId="0" applyNumberFormat="1" applyFont="1" applyFill="1" applyBorder="1" applyAlignment="1" applyProtection="1">
      <alignment horizontal="center" vertical="center" textRotation="90" wrapText="1"/>
      <protection locked="0"/>
    </xf>
    <xf numFmtId="0" fontId="14" fillId="31" borderId="3" xfId="0" applyFont="1" applyFill="1" applyBorder="1" applyAlignment="1" applyProtection="1">
      <alignment horizontal="center" vertical="center" textRotation="90" wrapText="1"/>
      <protection locked="0"/>
    </xf>
    <xf numFmtId="0" fontId="19" fillId="31" borderId="3" xfId="0" applyFont="1" applyFill="1" applyBorder="1" applyAlignment="1" applyProtection="1">
      <alignment horizontal="center" vertical="center" wrapText="1"/>
      <protection locked="0"/>
    </xf>
    <xf numFmtId="0" fontId="13" fillId="31" borderId="12" xfId="0" applyFont="1" applyFill="1" applyBorder="1" applyAlignment="1">
      <alignment wrapText="1"/>
    </xf>
    <xf numFmtId="0" fontId="20" fillId="0" borderId="13" xfId="0" applyFont="1" applyFill="1" applyBorder="1" applyAlignment="1">
      <alignment horizontal="left" vertical="center" wrapText="1"/>
    </xf>
    <xf numFmtId="0" fontId="13" fillId="6" borderId="13" xfId="0" applyFont="1" applyFill="1" applyBorder="1" applyAlignment="1" applyProtection="1">
      <alignment horizontal="center" vertical="center" wrapText="1"/>
      <protection locked="0"/>
    </xf>
    <xf numFmtId="0" fontId="13" fillId="0" borderId="2" xfId="0" applyFont="1" applyFill="1" applyBorder="1" applyAlignment="1">
      <alignment horizontal="center" vertical="center" wrapText="1"/>
    </xf>
    <xf numFmtId="0" fontId="13" fillId="7" borderId="2" xfId="0" applyFont="1" applyFill="1" applyBorder="1" applyAlignment="1">
      <alignment horizontal="center" vertical="center" textRotation="90" wrapText="1"/>
    </xf>
    <xf numFmtId="165" fontId="13" fillId="2" borderId="14" xfId="3" applyNumberFormat="1" applyFont="1" applyFill="1" applyBorder="1" applyAlignment="1" applyProtection="1">
      <alignment horizontal="center" vertical="center" textRotation="90" wrapText="1"/>
      <protection locked="0"/>
    </xf>
    <xf numFmtId="3" fontId="13" fillId="2" borderId="2" xfId="0" applyNumberFormat="1" applyFont="1" applyFill="1" applyBorder="1" applyAlignment="1" applyProtection="1">
      <alignment horizontal="center" vertical="center" textRotation="90" wrapText="1"/>
      <protection locked="0"/>
    </xf>
    <xf numFmtId="165" fontId="13" fillId="0" borderId="15" xfId="3" applyNumberFormat="1" applyFont="1" applyBorder="1" applyAlignment="1">
      <alignment horizontal="center" textRotation="90"/>
    </xf>
    <xf numFmtId="3" fontId="13" fillId="0" borderId="13" xfId="0" applyNumberFormat="1" applyFont="1" applyFill="1" applyBorder="1" applyAlignment="1" applyProtection="1">
      <alignment horizontal="center" vertical="center" wrapText="1"/>
      <protection locked="0"/>
    </xf>
    <xf numFmtId="3" fontId="13" fillId="0" borderId="2" xfId="0" applyNumberFormat="1" applyFont="1" applyFill="1" applyBorder="1" applyAlignment="1" applyProtection="1">
      <alignment horizontal="center" vertical="center" wrapText="1"/>
      <protection locked="0"/>
    </xf>
    <xf numFmtId="3" fontId="13" fillId="0" borderId="2" xfId="0" applyNumberFormat="1" applyFont="1" applyFill="1" applyBorder="1" applyAlignment="1" applyProtection="1">
      <alignment horizontal="center" vertical="center" textRotation="90" wrapText="1"/>
      <protection locked="0"/>
    </xf>
    <xf numFmtId="0" fontId="13" fillId="6" borderId="2" xfId="0" applyFont="1" applyFill="1" applyBorder="1" applyAlignment="1" applyProtection="1">
      <alignment horizontal="center" vertical="center" textRotation="90" wrapText="1"/>
      <protection locked="0"/>
    </xf>
    <xf numFmtId="0" fontId="20" fillId="0" borderId="16" xfId="0" applyFont="1" applyFill="1" applyBorder="1" applyAlignment="1">
      <alignment horizontal="left" vertical="center" wrapText="1"/>
    </xf>
    <xf numFmtId="0" fontId="13" fillId="6" borderId="2" xfId="0" applyFont="1" applyFill="1" applyBorder="1" applyAlignment="1" applyProtection="1">
      <alignment horizontal="center" vertical="center" wrapText="1"/>
      <protection locked="0"/>
    </xf>
    <xf numFmtId="0" fontId="10" fillId="0" borderId="17" xfId="0" applyFont="1" applyBorder="1" applyAlignment="1">
      <alignment horizontal="center" vertical="center" wrapText="1"/>
    </xf>
    <xf numFmtId="165" fontId="13" fillId="2" borderId="18" xfId="3" applyNumberFormat="1" applyFont="1" applyFill="1" applyBorder="1" applyAlignment="1">
      <alignment horizontal="center" textRotation="90"/>
    </xf>
    <xf numFmtId="165" fontId="13" fillId="2" borderId="2" xfId="3" applyNumberFormat="1" applyFont="1" applyFill="1" applyBorder="1" applyAlignment="1" applyProtection="1">
      <alignment horizontal="center" vertical="center" textRotation="90" wrapText="1"/>
      <protection locked="0"/>
    </xf>
    <xf numFmtId="0" fontId="13" fillId="6" borderId="2" xfId="0" applyFont="1" applyFill="1" applyBorder="1" applyAlignment="1">
      <alignment horizontal="center" vertical="center" wrapText="1"/>
    </xf>
    <xf numFmtId="165" fontId="13" fillId="0" borderId="2" xfId="3" applyNumberFormat="1" applyFont="1" applyBorder="1" applyAlignment="1">
      <alignment horizontal="center" textRotation="90"/>
    </xf>
    <xf numFmtId="0" fontId="13" fillId="6" borderId="2" xfId="0" applyFont="1" applyFill="1" applyBorder="1" applyAlignment="1">
      <alignment horizontal="center" vertical="center" textRotation="90" wrapText="1"/>
    </xf>
    <xf numFmtId="0" fontId="20" fillId="0" borderId="19" xfId="0" applyFont="1" applyFill="1" applyBorder="1" applyAlignment="1">
      <alignment horizontal="left" vertical="center" wrapText="1"/>
    </xf>
    <xf numFmtId="0" fontId="13" fillId="6" borderId="20"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0" fillId="0" borderId="19" xfId="0" applyFont="1" applyBorder="1" applyAlignment="1">
      <alignment horizontal="center" vertical="center" wrapText="1"/>
    </xf>
    <xf numFmtId="0" fontId="13" fillId="7" borderId="20" xfId="0" applyFont="1" applyFill="1" applyBorder="1" applyAlignment="1">
      <alignment horizontal="center" vertical="center" textRotation="90" wrapText="1"/>
    </xf>
    <xf numFmtId="165" fontId="13" fillId="2" borderId="21" xfId="3" applyNumberFormat="1" applyFont="1" applyFill="1" applyBorder="1" applyAlignment="1" applyProtection="1">
      <alignment horizontal="center" vertical="center" textRotation="90" wrapText="1"/>
      <protection locked="0"/>
    </xf>
    <xf numFmtId="3" fontId="13" fillId="2" borderId="20" xfId="0" applyNumberFormat="1" applyFont="1" applyFill="1" applyBorder="1" applyAlignment="1" applyProtection="1">
      <alignment horizontal="center" vertical="center" textRotation="90" wrapText="1"/>
      <protection locked="0"/>
    </xf>
    <xf numFmtId="165" fontId="13" fillId="0" borderId="20" xfId="3" applyNumberFormat="1" applyFont="1" applyBorder="1" applyAlignment="1">
      <alignment horizontal="center" textRotation="90"/>
    </xf>
    <xf numFmtId="3" fontId="13" fillId="0" borderId="20" xfId="0" applyNumberFormat="1" applyFont="1" applyFill="1" applyBorder="1" applyAlignment="1" applyProtection="1">
      <alignment horizontal="center" vertical="center" wrapText="1"/>
      <protection locked="0"/>
    </xf>
    <xf numFmtId="3" fontId="13" fillId="0" borderId="20" xfId="0" applyNumberFormat="1" applyFont="1" applyFill="1" applyBorder="1" applyAlignment="1" applyProtection="1">
      <alignment horizontal="center" vertical="center" textRotation="90" wrapText="1"/>
      <protection locked="0"/>
    </xf>
    <xf numFmtId="0" fontId="13" fillId="6" borderId="20" xfId="0" applyFont="1" applyFill="1" applyBorder="1" applyAlignment="1">
      <alignment horizontal="center" vertical="center" textRotation="90" wrapText="1"/>
    </xf>
    <xf numFmtId="3" fontId="13" fillId="32" borderId="3" xfId="0" applyNumberFormat="1" applyFont="1" applyFill="1" applyBorder="1" applyAlignment="1">
      <alignment horizontal="center" vertical="center" textRotation="90" wrapText="1"/>
    </xf>
    <xf numFmtId="0" fontId="14" fillId="32" borderId="3" xfId="0" applyFont="1" applyFill="1" applyBorder="1" applyAlignment="1" applyProtection="1">
      <alignment horizontal="center" vertical="center" textRotation="90" wrapText="1"/>
      <protection locked="0"/>
    </xf>
    <xf numFmtId="0" fontId="14" fillId="32" borderId="12" xfId="0" applyFont="1" applyFill="1" applyBorder="1" applyAlignment="1" applyProtection="1">
      <alignment horizontal="center" vertical="center" textRotation="90" wrapText="1"/>
      <protection locked="0"/>
    </xf>
    <xf numFmtId="0" fontId="20" fillId="0" borderId="2" xfId="0" applyFont="1" applyFill="1" applyBorder="1" applyAlignment="1">
      <alignment horizontal="left" vertical="center" wrapText="1"/>
    </xf>
    <xf numFmtId="0" fontId="13" fillId="8" borderId="2" xfId="0"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3" fontId="13" fillId="0" borderId="2" xfId="0" applyNumberFormat="1" applyFont="1" applyFill="1" applyBorder="1" applyAlignment="1">
      <alignment horizontal="center" vertical="center" textRotation="90" wrapText="1"/>
    </xf>
    <xf numFmtId="3" fontId="13" fillId="0" borderId="14" xfId="0" applyNumberFormat="1" applyFont="1" applyFill="1" applyBorder="1" applyAlignment="1" applyProtection="1">
      <alignment horizontal="center" vertical="center" textRotation="90" wrapText="1"/>
      <protection locked="0"/>
    </xf>
    <xf numFmtId="0" fontId="13" fillId="8" borderId="2" xfId="0" applyFont="1" applyFill="1" applyBorder="1" applyAlignment="1" applyProtection="1">
      <alignment horizontal="center" vertical="center" textRotation="90" wrapText="1"/>
      <protection locked="0"/>
    </xf>
    <xf numFmtId="0" fontId="13" fillId="8" borderId="2" xfId="0" applyFont="1" applyFill="1" applyBorder="1" applyAlignment="1">
      <alignment horizontal="center" vertical="center" wrapText="1"/>
    </xf>
    <xf numFmtId="0" fontId="13" fillId="8" borderId="2" xfId="0" applyFont="1" applyFill="1" applyBorder="1" applyAlignment="1">
      <alignment horizontal="center" vertical="center" textRotation="90" wrapText="1"/>
    </xf>
    <xf numFmtId="0" fontId="20" fillId="0" borderId="20" xfId="0" applyFont="1" applyFill="1" applyBorder="1" applyAlignment="1">
      <alignment horizontal="left" vertical="center" wrapText="1"/>
    </xf>
    <xf numFmtId="0" fontId="13" fillId="8" borderId="20" xfId="0" applyFont="1" applyFill="1" applyBorder="1" applyAlignment="1">
      <alignment horizontal="center" vertical="center" wrapText="1"/>
    </xf>
    <xf numFmtId="0" fontId="10" fillId="0" borderId="20" xfId="0" applyFont="1" applyBorder="1" applyAlignment="1">
      <alignment horizontal="center" vertical="center" wrapText="1"/>
    </xf>
    <xf numFmtId="3" fontId="13" fillId="0" borderId="20" xfId="0" applyNumberFormat="1" applyFont="1" applyFill="1" applyBorder="1" applyAlignment="1">
      <alignment horizontal="center" vertical="center" textRotation="90" wrapText="1"/>
    </xf>
    <xf numFmtId="3" fontId="13" fillId="0" borderId="21" xfId="0" applyNumberFormat="1" applyFont="1" applyFill="1" applyBorder="1" applyAlignment="1" applyProtection="1">
      <alignment horizontal="center" vertical="center" textRotation="90" wrapText="1"/>
      <protection locked="0"/>
    </xf>
    <xf numFmtId="0" fontId="13" fillId="8" borderId="20" xfId="0" applyFont="1" applyFill="1" applyBorder="1" applyAlignment="1">
      <alignment horizontal="center" vertical="center" textRotation="90" wrapText="1"/>
    </xf>
    <xf numFmtId="0" fontId="0" fillId="19" borderId="0" xfId="0" applyFill="1"/>
    <xf numFmtId="3" fontId="13" fillId="32" borderId="3" xfId="0" applyNumberFormat="1" applyFont="1" applyFill="1" applyBorder="1" applyAlignment="1">
      <alignment vertical="center" textRotation="90" wrapText="1"/>
    </xf>
    <xf numFmtId="3" fontId="13" fillId="32" borderId="3" xfId="0" applyNumberFormat="1" applyFont="1" applyFill="1" applyBorder="1" applyAlignment="1" applyProtection="1">
      <alignment horizontal="center" vertical="center" textRotation="90" wrapText="1"/>
      <protection locked="0"/>
    </xf>
    <xf numFmtId="0" fontId="13" fillId="8" borderId="13" xfId="0" applyFont="1" applyFill="1" applyBorder="1" applyAlignment="1" applyProtection="1">
      <alignment horizontal="center" vertical="center" wrapText="1"/>
      <protection locked="0"/>
    </xf>
    <xf numFmtId="0" fontId="13" fillId="0" borderId="13" xfId="0" applyFont="1" applyFill="1" applyBorder="1" applyAlignment="1">
      <alignment horizontal="center" vertical="center" wrapText="1"/>
    </xf>
    <xf numFmtId="0" fontId="10" fillId="0" borderId="3" xfId="0" applyFont="1" applyBorder="1" applyAlignment="1">
      <alignment horizontal="center" vertical="center" wrapText="1"/>
    </xf>
    <xf numFmtId="3" fontId="13" fillId="0" borderId="13" xfId="0" applyNumberFormat="1" applyFont="1" applyFill="1" applyBorder="1" applyAlignment="1">
      <alignment horizontal="center" vertical="center" textRotation="90" wrapText="1"/>
    </xf>
    <xf numFmtId="3" fontId="13" fillId="0" borderId="22" xfId="0" applyNumberFormat="1" applyFont="1" applyFill="1" applyBorder="1" applyAlignment="1" applyProtection="1">
      <alignment horizontal="center" vertical="center" textRotation="90" wrapText="1"/>
      <protection locked="0"/>
    </xf>
    <xf numFmtId="3" fontId="13" fillId="0" borderId="13" xfId="0" applyNumberFormat="1" applyFont="1" applyFill="1" applyBorder="1" applyAlignment="1" applyProtection="1">
      <alignment horizontal="center" vertical="center" textRotation="90" wrapText="1"/>
      <protection locked="0"/>
    </xf>
    <xf numFmtId="3" fontId="13" fillId="2" borderId="13" xfId="0" applyNumberFormat="1" applyFont="1" applyFill="1" applyBorder="1" applyAlignment="1" applyProtection="1">
      <alignment horizontal="center" vertical="center" textRotation="90" wrapText="1"/>
      <protection locked="0"/>
    </xf>
    <xf numFmtId="0" fontId="13" fillId="8" borderId="16" xfId="0" applyFont="1" applyFill="1" applyBorder="1" applyAlignment="1" applyProtection="1">
      <alignment horizontal="center" vertical="center" wrapText="1"/>
      <protection locked="0"/>
    </xf>
    <xf numFmtId="3" fontId="13" fillId="0" borderId="6" xfId="0" applyNumberFormat="1" applyFont="1" applyFill="1" applyBorder="1" applyAlignment="1" applyProtection="1">
      <alignment horizontal="center" vertical="center" textRotation="90" wrapText="1"/>
      <protection locked="0"/>
    </xf>
    <xf numFmtId="3" fontId="13" fillId="0" borderId="7" xfId="0" applyNumberFormat="1" applyFont="1" applyFill="1" applyBorder="1" applyAlignment="1" applyProtection="1">
      <alignment horizontal="center" vertical="center" textRotation="90" wrapText="1"/>
      <protection locked="0"/>
    </xf>
    <xf numFmtId="3" fontId="13" fillId="2" borderId="7" xfId="0" applyNumberFormat="1" applyFont="1" applyFill="1" applyBorder="1" applyAlignment="1" applyProtection="1">
      <alignment horizontal="center" vertical="center" textRotation="90" wrapText="1"/>
      <protection locked="0"/>
    </xf>
    <xf numFmtId="0" fontId="13" fillId="8" borderId="19" xfId="0" applyFont="1" applyFill="1" applyBorder="1" applyAlignment="1" applyProtection="1">
      <alignment horizontal="center" vertical="center" wrapText="1"/>
      <protection locked="0"/>
    </xf>
    <xf numFmtId="0" fontId="13" fillId="8" borderId="20" xfId="0" applyFont="1" applyFill="1" applyBorder="1" applyAlignment="1" applyProtection="1">
      <alignment horizontal="center" vertical="center" textRotation="90" wrapText="1"/>
      <protection locked="0"/>
    </xf>
    <xf numFmtId="0" fontId="21" fillId="0" borderId="0" xfId="0" applyFont="1"/>
    <xf numFmtId="0" fontId="0" fillId="0" borderId="0" xfId="0" applyAlignment="1">
      <alignment horizontal="center" vertical="center" wrapText="1"/>
    </xf>
    <xf numFmtId="0" fontId="8" fillId="0" borderId="0" xfId="0" applyFont="1"/>
    <xf numFmtId="0" fontId="20" fillId="0" borderId="0" xfId="0" applyFont="1" applyFill="1" applyBorder="1" applyAlignment="1">
      <alignment horizontal="left" vertical="center" wrapText="1"/>
    </xf>
    <xf numFmtId="3" fontId="0" fillId="0" borderId="0" xfId="0" applyNumberFormat="1" applyAlignment="1">
      <alignment horizontal="center" vertical="center" wrapText="1"/>
    </xf>
    <xf numFmtId="1" fontId="0" fillId="0" borderId="0" xfId="0" applyNumberFormat="1" applyAlignment="1">
      <alignment horizontal="center" vertical="center" wrapText="1"/>
    </xf>
    <xf numFmtId="0" fontId="4" fillId="33" borderId="3" xfId="0" applyFont="1" applyFill="1" applyBorder="1" applyAlignment="1">
      <alignment vertical="center" wrapText="1"/>
    </xf>
    <xf numFmtId="0" fontId="9" fillId="26" borderId="4" xfId="0" applyFont="1" applyFill="1" applyBorder="1" applyAlignment="1">
      <alignment vertical="center" wrapText="1"/>
    </xf>
    <xf numFmtId="0" fontId="9" fillId="26" borderId="3" xfId="0" applyFont="1" applyFill="1" applyBorder="1" applyAlignment="1">
      <alignment vertical="center" wrapText="1"/>
    </xf>
    <xf numFmtId="0" fontId="9" fillId="25" borderId="3" xfId="0" applyFont="1" applyFill="1" applyBorder="1" applyAlignment="1">
      <alignment vertical="center" wrapText="1"/>
    </xf>
    <xf numFmtId="0" fontId="9" fillId="19" borderId="3" xfId="0" applyFont="1" applyFill="1" applyBorder="1" applyAlignment="1">
      <alignment vertical="center" wrapText="1"/>
    </xf>
    <xf numFmtId="0" fontId="9" fillId="27" borderId="3" xfId="0" applyFont="1" applyFill="1" applyBorder="1" applyAlignment="1">
      <alignment vertical="center" wrapText="1"/>
    </xf>
    <xf numFmtId="0" fontId="9" fillId="28" borderId="3" xfId="0" applyFont="1" applyFill="1" applyBorder="1" applyAlignment="1">
      <alignment vertical="center" wrapText="1"/>
    </xf>
    <xf numFmtId="0" fontId="9" fillId="24" borderId="3" xfId="0" applyFont="1" applyFill="1" applyBorder="1" applyAlignment="1">
      <alignment vertical="center" wrapText="1"/>
    </xf>
    <xf numFmtId="0" fontId="9" fillId="20" borderId="3" xfId="0" applyFont="1" applyFill="1" applyBorder="1" applyAlignment="1">
      <alignment vertical="center" wrapText="1"/>
    </xf>
    <xf numFmtId="0" fontId="9" fillId="21" borderId="3" xfId="0" applyFont="1" applyFill="1" applyBorder="1" applyAlignment="1">
      <alignment vertical="center" wrapText="1"/>
    </xf>
    <xf numFmtId="0" fontId="9" fillId="23" borderId="3" xfId="0" applyFont="1" applyFill="1" applyBorder="1" applyAlignment="1">
      <alignment vertical="center" wrapText="1"/>
    </xf>
    <xf numFmtId="0" fontId="9" fillId="22" borderId="3" xfId="0" applyFont="1" applyFill="1" applyBorder="1" applyAlignment="1">
      <alignment vertical="center" wrapText="1"/>
    </xf>
    <xf numFmtId="0" fontId="9" fillId="33" borderId="3" xfId="0" applyFont="1" applyFill="1" applyBorder="1" applyAlignment="1">
      <alignment vertical="center" wrapText="1"/>
    </xf>
    <xf numFmtId="4" fontId="24" fillId="34" borderId="3" xfId="0" applyNumberFormat="1" applyFont="1" applyFill="1" applyBorder="1" applyAlignment="1">
      <alignment horizontal="center" vertical="center" wrapText="1"/>
    </xf>
    <xf numFmtId="4" fontId="24" fillId="35" borderId="3" xfId="0" applyNumberFormat="1" applyFont="1" applyFill="1" applyBorder="1" applyAlignment="1">
      <alignment horizontal="center" vertical="center" wrapText="1"/>
    </xf>
    <xf numFmtId="4" fontId="24" fillId="36" borderId="3" xfId="0" applyNumberFormat="1" applyFont="1" applyFill="1" applyBorder="1" applyAlignment="1">
      <alignment horizontal="center" vertical="center" wrapText="1"/>
    </xf>
    <xf numFmtId="4" fontId="24" fillId="37" borderId="3" xfId="0" applyNumberFormat="1" applyFont="1" applyFill="1" applyBorder="1" applyAlignment="1">
      <alignment horizontal="center" vertical="center" wrapText="1"/>
    </xf>
    <xf numFmtId="0" fontId="9" fillId="19" borderId="12" xfId="0" applyFont="1" applyFill="1" applyBorder="1" applyAlignment="1">
      <alignment vertical="center" wrapText="1"/>
    </xf>
    <xf numFmtId="4" fontId="23" fillId="34" borderId="3" xfId="0" applyNumberFormat="1" applyFont="1" applyFill="1" applyBorder="1" applyAlignment="1">
      <alignment horizontal="center" vertical="center" wrapText="1"/>
    </xf>
    <xf numFmtId="4" fontId="23" fillId="35" borderId="3" xfId="0" applyNumberFormat="1" applyFont="1" applyFill="1" applyBorder="1" applyAlignment="1">
      <alignment horizontal="center" vertical="center" wrapText="1"/>
    </xf>
    <xf numFmtId="4" fontId="23" fillId="36" borderId="3" xfId="0" applyNumberFormat="1" applyFont="1" applyFill="1" applyBorder="1" applyAlignment="1">
      <alignment horizontal="center" vertical="center" wrapText="1"/>
    </xf>
    <xf numFmtId="4" fontId="23" fillId="37" borderId="3" xfId="0" applyNumberFormat="1" applyFont="1" applyFill="1" applyBorder="1" applyAlignment="1">
      <alignment horizontal="center" vertical="center" wrapText="1"/>
    </xf>
    <xf numFmtId="0" fontId="0" fillId="0" borderId="13" xfId="0" applyBorder="1"/>
    <xf numFmtId="0" fontId="0" fillId="0" borderId="14" xfId="0" applyBorder="1"/>
    <xf numFmtId="0" fontId="0" fillId="0" borderId="23" xfId="0" applyBorder="1"/>
    <xf numFmtId="0" fontId="0" fillId="0" borderId="21" xfId="0" applyBorder="1"/>
    <xf numFmtId="0" fontId="0" fillId="0" borderId="20" xfId="0" applyBorder="1"/>
    <xf numFmtId="0" fontId="0" fillId="0" borderId="24" xfId="0" applyBorder="1"/>
    <xf numFmtId="0" fontId="0" fillId="0" borderId="25" xfId="0" applyBorder="1" applyAlignment="1" applyProtection="1">
      <alignment vertical="center"/>
    </xf>
    <xf numFmtId="0" fontId="0" fillId="0" borderId="26" xfId="0" applyBorder="1" applyAlignment="1" applyProtection="1">
      <alignment horizontal="left" vertical="center"/>
    </xf>
    <xf numFmtId="0" fontId="0" fillId="0" borderId="26" xfId="0" applyBorder="1" applyAlignment="1" applyProtection="1">
      <alignment horizontal="left" vertical="center" wrapText="1"/>
    </xf>
    <xf numFmtId="0" fontId="0" fillId="0" borderId="26" xfId="0" applyBorder="1" applyAlignment="1" applyProtection="1">
      <alignment vertical="center"/>
    </xf>
    <xf numFmtId="0" fontId="0" fillId="0" borderId="26" xfId="0" applyBorder="1" applyAlignment="1" applyProtection="1">
      <alignment vertical="top" wrapText="1"/>
    </xf>
    <xf numFmtId="0" fontId="0" fillId="0" borderId="26" xfId="0" applyNumberFormat="1" applyBorder="1" applyAlignment="1" applyProtection="1">
      <alignment vertical="center"/>
    </xf>
    <xf numFmtId="166" fontId="25" fillId="0" borderId="7" xfId="10" applyNumberFormat="1" applyFont="1" applyFill="1" applyBorder="1" applyAlignment="1" applyProtection="1">
      <alignment vertical="center" wrapText="1"/>
      <protection locked="0"/>
    </xf>
    <xf numFmtId="166" fontId="25" fillId="0" borderId="27" xfId="10" applyNumberFormat="1" applyFont="1" applyFill="1" applyBorder="1" applyAlignment="1" applyProtection="1">
      <alignment vertical="center" wrapText="1"/>
      <protection locked="0"/>
    </xf>
    <xf numFmtId="0" fontId="0" fillId="0" borderId="0" xfId="0" applyAlignment="1" applyProtection="1">
      <alignment vertical="center"/>
    </xf>
    <xf numFmtId="1" fontId="0" fillId="0" borderId="0" xfId="0" applyNumberFormat="1" applyAlignment="1" applyProtection="1">
      <alignment vertical="center"/>
    </xf>
    <xf numFmtId="0" fontId="26" fillId="0" borderId="0" xfId="0" applyFont="1" applyAlignment="1" applyProtection="1">
      <alignment vertical="center"/>
    </xf>
    <xf numFmtId="0" fontId="29" fillId="9" borderId="13" xfId="0" applyNumberFormat="1" applyFont="1" applyFill="1" applyBorder="1" applyAlignment="1" applyProtection="1">
      <alignment horizontal="left" vertical="center" wrapText="1"/>
    </xf>
    <xf numFmtId="0" fontId="29" fillId="9" borderId="13" xfId="0" applyFont="1" applyFill="1" applyBorder="1" applyAlignment="1" applyProtection="1">
      <alignment horizontal="left" vertical="center" wrapText="1"/>
    </xf>
    <xf numFmtId="0" fontId="29" fillId="9" borderId="28" xfId="0" applyFont="1" applyFill="1" applyBorder="1" applyAlignment="1" applyProtection="1">
      <alignment horizontal="left" vertical="center" wrapText="1"/>
    </xf>
    <xf numFmtId="0" fontId="29" fillId="9" borderId="0" xfId="0" applyFont="1" applyFill="1" applyBorder="1" applyAlignment="1" applyProtection="1">
      <alignment horizontal="left" vertical="center" wrapText="1"/>
    </xf>
    <xf numFmtId="0" fontId="30" fillId="0" borderId="2" xfId="0" applyNumberFormat="1" applyFont="1" applyBorder="1" applyAlignment="1" applyProtection="1">
      <alignment vertical="center"/>
    </xf>
    <xf numFmtId="0" fontId="30" fillId="0" borderId="2" xfId="0" applyFont="1" applyBorder="1" applyAlignment="1" applyProtection="1">
      <alignment vertical="center"/>
    </xf>
    <xf numFmtId="0" fontId="31" fillId="10" borderId="2" xfId="0" applyFont="1" applyFill="1" applyBorder="1" applyAlignment="1" applyProtection="1">
      <alignment vertical="center" wrapText="1"/>
    </xf>
    <xf numFmtId="0" fontId="31" fillId="10" borderId="23" xfId="0" applyFont="1" applyFill="1" applyBorder="1" applyAlignment="1" applyProtection="1">
      <alignment vertical="center" wrapText="1"/>
    </xf>
    <xf numFmtId="0" fontId="31" fillId="10" borderId="0" xfId="0" applyFont="1" applyFill="1" applyBorder="1" applyAlignment="1" applyProtection="1">
      <alignment vertical="center" wrapText="1"/>
    </xf>
    <xf numFmtId="0" fontId="25" fillId="11" borderId="29" xfId="13" applyFont="1" applyFill="1" applyBorder="1" applyAlignment="1" applyProtection="1">
      <alignment horizontal="center" vertical="center"/>
    </xf>
    <xf numFmtId="0" fontId="32" fillId="11" borderId="30" xfId="12" applyFont="1" applyFill="1" applyBorder="1" applyAlignment="1" applyProtection="1">
      <alignment horizontal="left" vertical="center" wrapText="1"/>
    </xf>
    <xf numFmtId="0" fontId="32" fillId="11" borderId="14" xfId="12" applyFont="1" applyFill="1" applyBorder="1" applyAlignment="1" applyProtection="1">
      <alignment horizontal="left" vertical="center" wrapText="1"/>
    </xf>
    <xf numFmtId="0" fontId="32" fillId="11" borderId="2" xfId="12" applyFont="1" applyFill="1" applyBorder="1" applyAlignment="1" applyProtection="1">
      <alignment horizontal="left" vertical="center" wrapText="1"/>
    </xf>
    <xf numFmtId="0" fontId="32" fillId="11" borderId="2" xfId="12" applyFont="1" applyFill="1" applyBorder="1" applyAlignment="1" applyProtection="1">
      <alignment horizontal="center" vertical="center" wrapText="1"/>
    </xf>
    <xf numFmtId="0" fontId="32" fillId="11" borderId="2" xfId="12" applyFont="1" applyFill="1" applyBorder="1" applyAlignment="1" applyProtection="1">
      <alignment vertical="top" wrapText="1"/>
    </xf>
    <xf numFmtId="0" fontId="32" fillId="11" borderId="2" xfId="12" applyNumberFormat="1" applyFont="1" applyFill="1" applyBorder="1" applyAlignment="1" applyProtection="1">
      <alignment horizontal="center" vertical="center" wrapText="1"/>
    </xf>
    <xf numFmtId="0" fontId="28" fillId="0" borderId="2" xfId="0" applyFont="1" applyBorder="1" applyAlignment="1" applyProtection="1">
      <alignment horizontal="center" vertical="center" wrapText="1"/>
    </xf>
    <xf numFmtId="0" fontId="28" fillId="0" borderId="23" xfId="0" applyFont="1" applyBorder="1" applyAlignment="1" applyProtection="1">
      <alignment horizontal="center" vertical="center" wrapText="1"/>
    </xf>
    <xf numFmtId="0" fontId="28" fillId="0" borderId="31" xfId="0" applyFont="1" applyBorder="1" applyAlignment="1" applyProtection="1">
      <alignment horizontal="center" vertical="center" wrapText="1"/>
    </xf>
    <xf numFmtId="0" fontId="28" fillId="0" borderId="32" xfId="0" applyFont="1" applyBorder="1" applyAlignment="1" applyProtection="1">
      <alignment horizontal="center" vertical="center" wrapText="1"/>
    </xf>
    <xf numFmtId="0" fontId="25" fillId="11" borderId="33" xfId="13" applyFont="1" applyFill="1" applyBorder="1" applyAlignment="1" applyProtection="1">
      <alignment horizontal="center" vertical="center"/>
    </xf>
    <xf numFmtId="1" fontId="25" fillId="11" borderId="33" xfId="13" applyNumberFormat="1" applyFont="1" applyFill="1" applyBorder="1" applyAlignment="1" applyProtection="1">
      <alignment horizontal="center" vertical="center"/>
    </xf>
    <xf numFmtId="0" fontId="25" fillId="0" borderId="34" xfId="13" applyFont="1" applyFill="1" applyBorder="1" applyAlignment="1" applyProtection="1">
      <alignment horizontal="right" vertical="center" wrapText="1"/>
    </xf>
    <xf numFmtId="0" fontId="9" fillId="5" borderId="2" xfId="0" applyFont="1" applyFill="1" applyBorder="1" applyAlignment="1" applyProtection="1">
      <alignment vertical="center"/>
    </xf>
    <xf numFmtId="0" fontId="33" fillId="0" borderId="2" xfId="0" applyFont="1" applyBorder="1" applyAlignment="1" applyProtection="1">
      <alignment vertical="top" wrapText="1"/>
      <protection locked="0"/>
    </xf>
    <xf numFmtId="0" fontId="25" fillId="0" borderId="2" xfId="13" applyNumberFormat="1" applyFont="1" applyFill="1" applyBorder="1" applyAlignment="1" applyProtection="1">
      <alignment vertical="center" wrapText="1"/>
    </xf>
    <xf numFmtId="0" fontId="0" fillId="0" borderId="2" xfId="0" applyBorder="1" applyAlignment="1" applyProtection="1">
      <alignment vertical="center"/>
    </xf>
    <xf numFmtId="167" fontId="30" fillId="0" borderId="2" xfId="0" applyNumberFormat="1" applyFont="1" applyBorder="1" applyAlignment="1" applyProtection="1">
      <alignment vertical="center"/>
      <protection locked="0"/>
    </xf>
    <xf numFmtId="167" fontId="30" fillId="0" borderId="23" xfId="0" applyNumberFormat="1" applyFont="1" applyBorder="1" applyAlignment="1" applyProtection="1">
      <alignment vertical="center"/>
      <protection locked="0"/>
    </xf>
    <xf numFmtId="0" fontId="8" fillId="0" borderId="1" xfId="11" applyFont="1" applyFill="1" applyBorder="1" applyAlignment="1" applyProtection="1">
      <alignment wrapText="1"/>
    </xf>
    <xf numFmtId="0" fontId="13" fillId="0" borderId="7" xfId="0" applyFont="1" applyBorder="1" applyAlignment="1" applyProtection="1">
      <alignment horizontal="justify" vertical="center" wrapText="1"/>
    </xf>
    <xf numFmtId="0" fontId="0" fillId="0" borderId="4" xfId="0" applyBorder="1" applyAlignment="1" applyProtection="1">
      <alignment horizontal="center" vertical="center"/>
    </xf>
    <xf numFmtId="0" fontId="34" fillId="3" borderId="30" xfId="0" applyFont="1" applyFill="1" applyBorder="1" applyAlignment="1" applyProtection="1">
      <alignment horizontal="left" vertical="top" wrapText="1"/>
    </xf>
    <xf numFmtId="0" fontId="34" fillId="3" borderId="14" xfId="0" applyFont="1" applyFill="1" applyBorder="1" applyAlignment="1" applyProtection="1">
      <alignment horizontal="left" vertical="top" wrapText="1"/>
    </xf>
    <xf numFmtId="0" fontId="34" fillId="3" borderId="2" xfId="0" applyFont="1" applyFill="1" applyBorder="1" applyAlignment="1" applyProtection="1">
      <alignment horizontal="left" vertical="top" wrapText="1"/>
    </xf>
    <xf numFmtId="166" fontId="25" fillId="0" borderId="2" xfId="10" applyNumberFormat="1" applyFont="1" applyFill="1" applyBorder="1" applyAlignment="1" applyProtection="1">
      <alignment vertical="center" wrapText="1"/>
      <protection locked="0"/>
    </xf>
    <xf numFmtId="166" fontId="25" fillId="0" borderId="23" xfId="10" applyNumberFormat="1" applyFont="1" applyFill="1" applyBorder="1" applyAlignment="1" applyProtection="1">
      <alignment vertical="center" wrapText="1"/>
      <protection locked="0"/>
    </xf>
    <xf numFmtId="0" fontId="9" fillId="12" borderId="0" xfId="0" applyFont="1" applyFill="1" applyAlignment="1" applyProtection="1">
      <alignment vertical="center"/>
    </xf>
    <xf numFmtId="0" fontId="35" fillId="0" borderId="22" xfId="9" applyFont="1" applyBorder="1" applyAlignment="1" applyProtection="1">
      <alignment horizontal="justify" vertical="center" wrapText="1"/>
    </xf>
    <xf numFmtId="0" fontId="43" fillId="0" borderId="13" xfId="7" applyBorder="1"/>
    <xf numFmtId="0" fontId="35" fillId="0" borderId="13" xfId="9" applyFont="1" applyBorder="1" applyAlignment="1" applyProtection="1">
      <alignment horizontal="justify" vertical="center"/>
    </xf>
    <xf numFmtId="0" fontId="35" fillId="0" borderId="28" xfId="9" applyFont="1" applyBorder="1" applyAlignment="1" applyProtection="1">
      <alignment horizontal="justify" vertical="center"/>
    </xf>
    <xf numFmtId="0" fontId="36" fillId="13" borderId="30" xfId="13" applyFont="1" applyFill="1" applyBorder="1" applyAlignment="1" applyProtection="1">
      <alignment horizontal="left" vertical="center" wrapText="1"/>
    </xf>
    <xf numFmtId="0" fontId="36" fillId="13" borderId="14" xfId="13" applyFont="1" applyFill="1" applyBorder="1" applyAlignment="1" applyProtection="1">
      <alignment horizontal="left" vertical="center" wrapText="1"/>
    </xf>
    <xf numFmtId="0" fontId="36" fillId="13" borderId="2" xfId="13" applyFont="1" applyFill="1" applyBorder="1" applyAlignment="1" applyProtection="1">
      <alignment horizontal="left" vertical="center" wrapText="1"/>
    </xf>
    <xf numFmtId="0" fontId="36" fillId="12" borderId="2" xfId="13" applyFont="1" applyFill="1" applyBorder="1" applyAlignment="1" applyProtection="1">
      <alignment vertical="center"/>
    </xf>
    <xf numFmtId="0" fontId="9" fillId="12" borderId="2" xfId="0" applyFont="1" applyFill="1" applyBorder="1" applyAlignment="1" applyProtection="1">
      <alignment vertical="top" wrapText="1"/>
    </xf>
    <xf numFmtId="0" fontId="36" fillId="13" borderId="2" xfId="13" applyNumberFormat="1" applyFont="1" applyFill="1" applyBorder="1" applyAlignment="1" applyProtection="1">
      <alignment vertical="center" wrapText="1"/>
    </xf>
    <xf numFmtId="0" fontId="9" fillId="12" borderId="2" xfId="0" applyFont="1" applyFill="1" applyBorder="1" applyAlignment="1" applyProtection="1">
      <alignment vertical="center"/>
    </xf>
    <xf numFmtId="166" fontId="36" fillId="12" borderId="2" xfId="10" applyNumberFormat="1" applyFont="1" applyFill="1" applyBorder="1" applyAlignment="1" applyProtection="1">
      <alignment vertical="center" wrapText="1"/>
    </xf>
    <xf numFmtId="166" fontId="36" fillId="12" borderId="23" xfId="10" applyNumberFormat="1" applyFont="1" applyFill="1" applyBorder="1" applyAlignment="1" applyProtection="1">
      <alignment vertical="center" wrapText="1"/>
    </xf>
    <xf numFmtId="0" fontId="0" fillId="0" borderId="0" xfId="0" applyProtection="1"/>
    <xf numFmtId="0" fontId="45" fillId="0" borderId="14" xfId="7" applyFont="1" applyBorder="1" applyAlignment="1">
      <alignment wrapText="1"/>
    </xf>
    <xf numFmtId="0" fontId="45" fillId="0" borderId="2" xfId="7" applyFont="1" applyBorder="1" applyAlignment="1">
      <alignment horizontal="right" wrapText="1"/>
    </xf>
    <xf numFmtId="0" fontId="43" fillId="0" borderId="2" xfId="7" applyBorder="1"/>
    <xf numFmtId="0" fontId="43" fillId="0" borderId="23" xfId="7" applyBorder="1"/>
    <xf numFmtId="0" fontId="36" fillId="14" borderId="30" xfId="13" applyFont="1" applyFill="1" applyBorder="1" applyAlignment="1" applyProtection="1">
      <alignment horizontal="left" vertical="center" wrapText="1"/>
    </xf>
    <xf numFmtId="0" fontId="36" fillId="14" borderId="14" xfId="13" applyFont="1" applyFill="1" applyBorder="1" applyAlignment="1" applyProtection="1">
      <alignment horizontal="left" vertical="center" wrapText="1"/>
    </xf>
    <xf numFmtId="0" fontId="36" fillId="14" borderId="2" xfId="13" applyFont="1" applyFill="1" applyBorder="1" applyAlignment="1" applyProtection="1">
      <alignment horizontal="left" vertical="center" wrapText="1"/>
    </xf>
    <xf numFmtId="0" fontId="36" fillId="4" borderId="2" xfId="13" applyFont="1" applyFill="1" applyBorder="1" applyAlignment="1" applyProtection="1">
      <alignment vertical="center"/>
    </xf>
    <xf numFmtId="0" fontId="9" fillId="4" borderId="2" xfId="0" applyFont="1" applyFill="1" applyBorder="1" applyAlignment="1" applyProtection="1">
      <alignment vertical="top" wrapText="1"/>
    </xf>
    <xf numFmtId="0" fontId="36" fillId="14" borderId="2" xfId="13" applyNumberFormat="1" applyFont="1" applyFill="1" applyBorder="1" applyAlignment="1" applyProtection="1">
      <alignment vertical="center" wrapText="1"/>
    </xf>
    <xf numFmtId="0" fontId="9" fillId="4" borderId="2" xfId="0" applyFont="1" applyFill="1" applyBorder="1" applyAlignment="1" applyProtection="1">
      <alignment vertical="center"/>
    </xf>
    <xf numFmtId="166" fontId="36" fillId="4" borderId="2" xfId="10" applyNumberFormat="1" applyFont="1" applyFill="1" applyBorder="1" applyAlignment="1" applyProtection="1">
      <alignment vertical="center" wrapText="1"/>
    </xf>
    <xf numFmtId="166" fontId="36" fillId="4" borderId="23" xfId="10" applyNumberFormat="1" applyFont="1" applyFill="1" applyBorder="1" applyAlignment="1" applyProtection="1">
      <alignment vertical="center" wrapText="1"/>
    </xf>
    <xf numFmtId="0" fontId="9" fillId="4" borderId="0" xfId="0" applyFont="1" applyFill="1" applyAlignment="1" applyProtection="1">
      <alignment vertical="center"/>
    </xf>
    <xf numFmtId="0" fontId="36" fillId="14" borderId="30" xfId="13" applyFont="1" applyFill="1" applyBorder="1" applyAlignment="1" applyProtection="1">
      <alignment vertical="center" wrapText="1"/>
    </xf>
    <xf numFmtId="0" fontId="36" fillId="14" borderId="14" xfId="13" applyFont="1" applyFill="1" applyBorder="1" applyAlignment="1" applyProtection="1">
      <alignment vertical="center" wrapText="1"/>
    </xf>
    <xf numFmtId="0" fontId="36" fillId="14" borderId="2" xfId="13" applyFont="1" applyFill="1" applyBorder="1" applyAlignment="1" applyProtection="1">
      <alignment vertical="center" wrapText="1"/>
    </xf>
    <xf numFmtId="0" fontId="25" fillId="0" borderId="35" xfId="13" applyFont="1" applyFill="1" applyBorder="1" applyAlignment="1" applyProtection="1">
      <alignment vertical="top" wrapText="1"/>
    </xf>
    <xf numFmtId="0" fontId="25" fillId="0" borderId="14" xfId="13" applyFont="1" applyFill="1" applyBorder="1" applyAlignment="1" applyProtection="1">
      <alignment vertical="top" wrapText="1"/>
    </xf>
    <xf numFmtId="0" fontId="25" fillId="0" borderId="2" xfId="13" applyFont="1" applyFill="1" applyBorder="1" applyAlignment="1" applyProtection="1">
      <alignment vertical="top" wrapText="1"/>
    </xf>
    <xf numFmtId="0" fontId="15" fillId="2" borderId="2" xfId="0" applyNumberFormat="1" applyFont="1" applyFill="1" applyBorder="1" applyAlignment="1" applyProtection="1">
      <alignment horizontal="center" vertical="center" wrapText="1"/>
    </xf>
    <xf numFmtId="0" fontId="12" fillId="5" borderId="2" xfId="2" applyFont="1" applyFill="1" applyBorder="1" applyAlignment="1" applyProtection="1">
      <alignment vertical="top" wrapText="1"/>
    </xf>
    <xf numFmtId="0" fontId="36" fillId="15" borderId="2" xfId="13" applyNumberFormat="1" applyFont="1" applyFill="1" applyBorder="1" applyAlignment="1" applyProtection="1">
      <alignment vertical="center" wrapText="1"/>
    </xf>
    <xf numFmtId="0" fontId="9" fillId="5" borderId="2" xfId="0" applyFont="1" applyFill="1" applyBorder="1" applyAlignment="1" applyProtection="1">
      <alignment vertical="center" wrapText="1"/>
    </xf>
    <xf numFmtId="167" fontId="29" fillId="5" borderId="2" xfId="0" applyNumberFormat="1" applyFont="1" applyFill="1" applyBorder="1" applyAlignment="1" applyProtection="1">
      <alignment vertical="center" wrapText="1"/>
    </xf>
    <xf numFmtId="167" fontId="29" fillId="5" borderId="23" xfId="0" applyNumberFormat="1" applyFont="1" applyFill="1" applyBorder="1" applyAlignment="1" applyProtection="1">
      <alignment vertical="center" wrapText="1"/>
    </xf>
    <xf numFmtId="0" fontId="9" fillId="5" borderId="0" xfId="0" applyFont="1" applyFill="1" applyAlignment="1" applyProtection="1">
      <alignment vertical="center" wrapText="1"/>
    </xf>
    <xf numFmtId="0" fontId="26" fillId="0" borderId="0" xfId="0" applyFont="1" applyAlignment="1" applyProtection="1">
      <alignment vertical="center" wrapText="1"/>
    </xf>
    <xf numFmtId="0" fontId="0" fillId="0" borderId="0" xfId="0" applyAlignment="1" applyProtection="1">
      <alignment wrapText="1"/>
    </xf>
    <xf numFmtId="0" fontId="0" fillId="0" borderId="0" xfId="0" applyAlignment="1" applyProtection="1">
      <alignment vertical="center" wrapText="1"/>
    </xf>
    <xf numFmtId="0" fontId="43" fillId="0" borderId="2" xfId="7" applyBorder="1" applyAlignment="1">
      <alignment wrapText="1"/>
    </xf>
    <xf numFmtId="0" fontId="43" fillId="0" borderId="23" xfId="7" applyBorder="1" applyAlignment="1">
      <alignment wrapText="1"/>
    </xf>
    <xf numFmtId="0" fontId="25" fillId="0" borderId="36" xfId="13" applyFont="1" applyFill="1" applyBorder="1" applyAlignment="1" applyProtection="1">
      <alignment vertical="top" wrapText="1"/>
    </xf>
    <xf numFmtId="0" fontId="0" fillId="0" borderId="2" xfId="0" applyBorder="1" applyAlignment="1" applyProtection="1">
      <alignment vertical="center" wrapText="1"/>
    </xf>
    <xf numFmtId="0" fontId="36" fillId="0" borderId="30" xfId="13" applyFont="1" applyFill="1" applyBorder="1" applyAlignment="1" applyProtection="1">
      <alignment horizontal="left" vertical="top" wrapText="1"/>
    </xf>
    <xf numFmtId="0" fontId="36" fillId="0" borderId="14" xfId="13" applyFont="1" applyFill="1" applyBorder="1" applyAlignment="1" applyProtection="1">
      <alignment horizontal="left" vertical="top" wrapText="1"/>
    </xf>
    <xf numFmtId="0" fontId="36" fillId="0" borderId="2" xfId="13" applyFont="1" applyFill="1" applyBorder="1" applyAlignment="1" applyProtection="1">
      <alignment horizontal="left" vertical="top" wrapText="1"/>
    </xf>
    <xf numFmtId="167" fontId="30" fillId="0" borderId="2" xfId="0" applyNumberFormat="1" applyFont="1" applyBorder="1" applyAlignment="1" applyProtection="1">
      <alignment vertical="center" wrapText="1"/>
      <protection locked="0"/>
    </xf>
    <xf numFmtId="167" fontId="30" fillId="0" borderId="23" xfId="0" applyNumberFormat="1" applyFont="1" applyBorder="1" applyAlignment="1" applyProtection="1">
      <alignment vertical="center" wrapText="1"/>
      <protection locked="0"/>
    </xf>
    <xf numFmtId="0" fontId="45" fillId="19" borderId="14" xfId="7" applyFont="1" applyFill="1" applyBorder="1" applyAlignment="1">
      <alignment wrapText="1"/>
    </xf>
    <xf numFmtId="0" fontId="45" fillId="19" borderId="2" xfId="7" applyFont="1" applyFill="1" applyBorder="1" applyAlignment="1">
      <alignment horizontal="right" wrapText="1"/>
    </xf>
    <xf numFmtId="0" fontId="45" fillId="38" borderId="14" xfId="7" applyFont="1" applyFill="1" applyBorder="1" applyAlignment="1">
      <alignment wrapText="1"/>
    </xf>
    <xf numFmtId="0" fontId="45" fillId="38" borderId="2" xfId="7" applyFont="1" applyFill="1" applyBorder="1" applyAlignment="1">
      <alignment horizontal="right" wrapText="1"/>
    </xf>
    <xf numFmtId="0" fontId="13" fillId="0" borderId="21" xfId="4" applyNumberFormat="1" applyFont="1" applyFill="1" applyBorder="1" applyAlignment="1">
      <alignment horizontal="justify" vertical="center" wrapText="1"/>
    </xf>
    <xf numFmtId="0" fontId="0" fillId="0" borderId="20" xfId="0" applyBorder="1" applyAlignment="1">
      <alignment horizontal="center" vertical="center" wrapText="1"/>
    </xf>
    <xf numFmtId="0" fontId="0" fillId="0" borderId="20" xfId="0" applyBorder="1" applyAlignment="1" applyProtection="1">
      <alignment vertical="center" wrapText="1"/>
    </xf>
    <xf numFmtId="0" fontId="0" fillId="0" borderId="24" xfId="0" applyBorder="1" applyAlignment="1" applyProtection="1">
      <alignment vertical="center" wrapText="1"/>
    </xf>
    <xf numFmtId="0" fontId="9" fillId="4" borderId="2" xfId="0" applyFont="1" applyFill="1" applyBorder="1" applyAlignment="1" applyProtection="1">
      <alignment vertical="center" wrapText="1"/>
    </xf>
    <xf numFmtId="0" fontId="9" fillId="4" borderId="0" xfId="0" applyFont="1" applyFill="1" applyAlignment="1" applyProtection="1">
      <alignment vertical="center" wrapText="1"/>
    </xf>
    <xf numFmtId="0" fontId="13" fillId="0" borderId="0" xfId="0" applyFont="1" applyAlignment="1">
      <alignment wrapText="1"/>
    </xf>
    <xf numFmtId="166" fontId="36" fillId="16" borderId="2" xfId="10" applyNumberFormat="1" applyFont="1" applyFill="1" applyBorder="1" applyAlignment="1" applyProtection="1">
      <alignment vertical="center" wrapText="1"/>
    </xf>
    <xf numFmtId="166" fontId="36" fillId="16" borderId="23" xfId="10" applyNumberFormat="1" applyFont="1" applyFill="1" applyBorder="1" applyAlignment="1" applyProtection="1">
      <alignment vertical="center" wrapText="1"/>
    </xf>
    <xf numFmtId="0" fontId="0" fillId="0" borderId="0" xfId="0" applyFill="1" applyAlignment="1" applyProtection="1">
      <alignment vertical="center" wrapText="1"/>
    </xf>
    <xf numFmtId="0" fontId="36" fillId="14" borderId="30" xfId="13" applyFont="1" applyFill="1" applyBorder="1" applyAlignment="1" applyProtection="1">
      <alignment horizontal="left" vertical="top" wrapText="1"/>
    </xf>
    <xf numFmtId="0" fontId="36" fillId="14" borderId="14" xfId="13" applyFont="1" applyFill="1" applyBorder="1" applyAlignment="1" applyProtection="1">
      <alignment horizontal="left" vertical="top" wrapText="1"/>
    </xf>
    <xf numFmtId="0" fontId="36" fillId="14" borderId="2" xfId="13" applyFont="1" applyFill="1" applyBorder="1" applyAlignment="1" applyProtection="1">
      <alignment horizontal="left" vertical="top" wrapText="1"/>
    </xf>
    <xf numFmtId="0" fontId="9" fillId="0" borderId="2" xfId="0" applyFont="1" applyFill="1" applyBorder="1" applyAlignment="1" applyProtection="1">
      <alignment vertical="center" wrapText="1"/>
    </xf>
    <xf numFmtId="167" fontId="30" fillId="0" borderId="2" xfId="0" applyNumberFormat="1" applyFont="1" applyFill="1" applyBorder="1" applyAlignment="1" applyProtection="1">
      <alignment vertical="center" wrapText="1"/>
      <protection locked="0"/>
    </xf>
    <xf numFmtId="167" fontId="30" fillId="0" borderId="23" xfId="0" applyNumberFormat="1" applyFont="1" applyFill="1" applyBorder="1" applyAlignment="1" applyProtection="1">
      <alignment vertical="center" wrapText="1"/>
      <protection locked="0"/>
    </xf>
    <xf numFmtId="0" fontId="26" fillId="0" borderId="0" xfId="0" applyFont="1" applyFill="1" applyAlignment="1" applyProtection="1">
      <alignment vertical="center" wrapText="1"/>
    </xf>
    <xf numFmtId="0" fontId="36" fillId="4" borderId="2" xfId="13" applyNumberFormat="1" applyFont="1" applyFill="1" applyBorder="1" applyAlignment="1" applyProtection="1">
      <alignment vertical="center" wrapText="1"/>
    </xf>
    <xf numFmtId="0" fontId="36" fillId="5" borderId="2" xfId="13" applyNumberFormat="1" applyFont="1" applyFill="1" applyBorder="1" applyAlignment="1" applyProtection="1">
      <alignment vertical="center" wrapText="1"/>
    </xf>
    <xf numFmtId="0" fontId="25" fillId="2" borderId="2" xfId="13" applyNumberFormat="1" applyFont="1" applyFill="1" applyBorder="1" applyAlignment="1" applyProtection="1">
      <alignment vertical="center" wrapText="1"/>
    </xf>
    <xf numFmtId="0" fontId="25" fillId="0" borderId="30" xfId="13" applyFont="1" applyFill="1" applyBorder="1" applyAlignment="1" applyProtection="1">
      <alignment vertical="top" wrapText="1"/>
    </xf>
    <xf numFmtId="0" fontId="36" fillId="15" borderId="2" xfId="13" applyFont="1" applyFill="1" applyBorder="1" applyAlignment="1" applyProtection="1">
      <alignment horizontal="right" vertical="center" wrapText="1"/>
    </xf>
    <xf numFmtId="0" fontId="36" fillId="5" borderId="2" xfId="13" applyFont="1" applyFill="1" applyBorder="1" applyAlignment="1" applyProtection="1">
      <alignment horizontal="right" vertical="center" wrapText="1"/>
    </xf>
    <xf numFmtId="0" fontId="36" fillId="0" borderId="37" xfId="13" applyFont="1" applyFill="1" applyBorder="1" applyAlignment="1" applyProtection="1">
      <alignment horizontal="left" vertical="top" wrapText="1"/>
    </xf>
    <xf numFmtId="0" fontId="36" fillId="0" borderId="21" xfId="13" applyFont="1" applyFill="1" applyBorder="1" applyAlignment="1" applyProtection="1">
      <alignment horizontal="left" vertical="top" wrapText="1"/>
    </xf>
    <xf numFmtId="0" fontId="36" fillId="0" borderId="20" xfId="13" applyFont="1" applyFill="1" applyBorder="1" applyAlignment="1" applyProtection="1">
      <alignment horizontal="left" vertical="top" wrapText="1"/>
    </xf>
    <xf numFmtId="0" fontId="9" fillId="5" borderId="20" xfId="0" applyFont="1" applyFill="1" applyBorder="1" applyAlignment="1" applyProtection="1">
      <alignment vertical="center" wrapText="1"/>
    </xf>
    <xf numFmtId="0" fontId="33" fillId="0" borderId="20" xfId="0" applyFont="1" applyBorder="1" applyAlignment="1" applyProtection="1">
      <alignment vertical="top" wrapText="1"/>
      <protection locked="0"/>
    </xf>
    <xf numFmtId="0" fontId="25" fillId="2" borderId="20" xfId="13" applyNumberFormat="1" applyFont="1" applyFill="1" applyBorder="1" applyAlignment="1" applyProtection="1">
      <alignment vertical="center" wrapText="1"/>
    </xf>
    <xf numFmtId="167" fontId="30" fillId="0" borderId="20" xfId="0" applyNumberFormat="1" applyFont="1" applyBorder="1" applyAlignment="1" applyProtection="1">
      <alignment vertical="center" wrapText="1"/>
      <protection locked="0"/>
    </xf>
    <xf numFmtId="167" fontId="30" fillId="0" borderId="24" xfId="0" applyNumberFormat="1" applyFont="1" applyBorder="1" applyAlignment="1" applyProtection="1">
      <alignment vertical="center" wrapText="1"/>
      <protection locked="0"/>
    </xf>
    <xf numFmtId="0" fontId="0" fillId="0" borderId="0" xfId="0" applyAlignment="1" applyProtection="1">
      <alignment horizontal="left" vertical="center"/>
    </xf>
    <xf numFmtId="0" fontId="0" fillId="0" borderId="0" xfId="0" applyAlignment="1" applyProtection="1">
      <alignment horizontal="left" vertical="center" wrapText="1"/>
    </xf>
    <xf numFmtId="0" fontId="0" fillId="0" borderId="0" xfId="0" applyAlignment="1" applyProtection="1">
      <alignment vertical="top" wrapText="1"/>
    </xf>
    <xf numFmtId="0" fontId="0" fillId="0" borderId="0" xfId="0" applyNumberFormat="1" applyAlignment="1" applyProtection="1">
      <alignment vertical="center"/>
    </xf>
    <xf numFmtId="0" fontId="4" fillId="38" borderId="3" xfId="0" applyFont="1" applyFill="1" applyBorder="1" applyAlignment="1">
      <alignment vertical="center" wrapText="1"/>
    </xf>
    <xf numFmtId="3" fontId="18" fillId="19" borderId="7" xfId="0" applyNumberFormat="1" applyFont="1" applyFill="1" applyBorder="1" applyAlignment="1" applyProtection="1">
      <alignment horizontal="center" vertical="center" textRotation="90" wrapText="1"/>
    </xf>
    <xf numFmtId="3" fontId="18" fillId="19" borderId="27" xfId="0" applyNumberFormat="1" applyFont="1" applyFill="1" applyBorder="1" applyAlignment="1" applyProtection="1">
      <alignment horizontal="center" vertical="center" textRotation="90"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40" xfId="0" applyFont="1" applyFill="1" applyBorder="1" applyAlignment="1">
      <alignment horizontal="center" vertical="center" wrapText="1"/>
    </xf>
    <xf numFmtId="0" fontId="13" fillId="7" borderId="41" xfId="0" applyFont="1" applyFill="1" applyBorder="1" applyAlignment="1">
      <alignment horizontal="center" vertical="center" wrapText="1"/>
    </xf>
    <xf numFmtId="0" fontId="13" fillId="7" borderId="42" xfId="0" applyFont="1" applyFill="1" applyBorder="1" applyAlignment="1">
      <alignment horizontal="center" vertical="center" wrapText="1"/>
    </xf>
    <xf numFmtId="3" fontId="13" fillId="30" borderId="8" xfId="0" applyNumberFormat="1" applyFont="1" applyFill="1" applyBorder="1" applyAlignment="1" applyProtection="1">
      <alignment horizontal="center" vertical="center" wrapText="1"/>
      <protection locked="0"/>
    </xf>
    <xf numFmtId="0" fontId="13" fillId="30" borderId="10" xfId="0" applyFont="1" applyFill="1" applyBorder="1" applyAlignment="1">
      <alignment horizontal="center" vertical="center" textRotation="90"/>
    </xf>
    <xf numFmtId="164" fontId="14" fillId="32" borderId="43" xfId="0" applyNumberFormat="1" applyFont="1" applyFill="1" applyBorder="1" applyAlignment="1">
      <alignment horizontal="center" vertical="center" wrapText="1"/>
    </xf>
    <xf numFmtId="0" fontId="13" fillId="7" borderId="16" xfId="0" applyFont="1" applyFill="1" applyBorder="1" applyAlignment="1">
      <alignment horizontal="center" vertical="center" textRotation="90" wrapText="1"/>
    </xf>
    <xf numFmtId="0" fontId="14" fillId="32" borderId="8" xfId="0" applyFont="1" applyFill="1" applyBorder="1" applyAlignment="1">
      <alignment horizontal="center" vertical="center" wrapText="1"/>
    </xf>
    <xf numFmtId="0" fontId="14" fillId="32" borderId="9" xfId="0" applyFont="1" applyFill="1" applyBorder="1" applyAlignment="1" applyProtection="1">
      <alignment horizontal="center" vertical="center" textRotation="90" wrapText="1"/>
      <protection locked="0"/>
    </xf>
    <xf numFmtId="0" fontId="14" fillId="32" borderId="10" xfId="0" applyFont="1" applyFill="1" applyBorder="1" applyAlignment="1" applyProtection="1">
      <alignment horizontal="center" vertical="center" textRotation="90" wrapText="1"/>
      <protection locked="0"/>
    </xf>
    <xf numFmtId="0" fontId="13" fillId="0" borderId="0" xfId="8" applyFont="1" applyAlignment="1">
      <alignment horizontal="center" vertical="center"/>
    </xf>
    <xf numFmtId="0" fontId="13" fillId="0" borderId="0" xfId="8" applyFont="1"/>
    <xf numFmtId="3" fontId="14" fillId="0" borderId="0" xfId="8" applyNumberFormat="1" applyFont="1" applyAlignment="1">
      <alignment horizontal="right"/>
    </xf>
    <xf numFmtId="0" fontId="13" fillId="0" borderId="0" xfId="8" applyFont="1" applyFill="1"/>
    <xf numFmtId="0" fontId="13" fillId="0" borderId="0" xfId="8" applyFont="1" applyBorder="1" applyAlignment="1">
      <alignment horizontal="left" vertical="center" wrapText="1"/>
    </xf>
    <xf numFmtId="0" fontId="14" fillId="38" borderId="44" xfId="8" applyFont="1" applyFill="1" applyBorder="1" applyAlignment="1">
      <alignment horizontal="left" vertical="center" wrapText="1"/>
    </xf>
    <xf numFmtId="0" fontId="14" fillId="0" borderId="16" xfId="8" applyFont="1" applyBorder="1" applyAlignment="1">
      <alignment horizontal="center" vertical="center" wrapText="1"/>
    </xf>
    <xf numFmtId="0" fontId="14" fillId="0" borderId="2" xfId="8" applyFont="1" applyBorder="1" applyAlignment="1">
      <alignment horizontal="center" vertical="center" wrapText="1"/>
    </xf>
    <xf numFmtId="3" fontId="14" fillId="0" borderId="2" xfId="8" applyNumberFormat="1" applyFont="1" applyBorder="1" applyAlignment="1">
      <alignment horizontal="center" vertical="center" wrapText="1"/>
    </xf>
    <xf numFmtId="0" fontId="13" fillId="0" borderId="7" xfId="8" applyFont="1" applyBorder="1" applyAlignment="1">
      <alignment horizontal="left" vertical="center" wrapText="1"/>
    </xf>
    <xf numFmtId="0" fontId="13" fillId="0" borderId="2" xfId="8" applyFont="1" applyBorder="1" applyAlignment="1">
      <alignment horizontal="justify"/>
    </xf>
    <xf numFmtId="0" fontId="13" fillId="0" borderId="2" xfId="8" applyFont="1" applyBorder="1" applyAlignment="1">
      <alignment horizontal="left" wrapText="1"/>
    </xf>
    <xf numFmtId="3" fontId="14" fillId="0" borderId="2" xfId="8" applyNumberFormat="1" applyFont="1" applyBorder="1" applyAlignment="1">
      <alignment horizontal="right" vertical="center" wrapText="1"/>
    </xf>
    <xf numFmtId="0" fontId="13" fillId="0" borderId="26" xfId="8" applyFont="1" applyBorder="1" applyAlignment="1">
      <alignment horizontal="justify"/>
    </xf>
    <xf numFmtId="0" fontId="14" fillId="0" borderId="7" xfId="8" applyFont="1" applyBorder="1" applyAlignment="1">
      <alignment horizontal="center" vertical="center" wrapText="1"/>
    </xf>
    <xf numFmtId="3" fontId="14" fillId="0" borderId="7" xfId="8" applyNumberFormat="1" applyFont="1" applyBorder="1" applyAlignment="1">
      <alignment horizontal="right" vertical="center" wrapText="1"/>
    </xf>
    <xf numFmtId="0" fontId="14" fillId="0" borderId="45" xfId="8" applyFont="1" applyBorder="1" applyAlignment="1">
      <alignment horizontal="center" vertical="center" wrapText="1"/>
    </xf>
    <xf numFmtId="0" fontId="13" fillId="0" borderId="18" xfId="8" applyFont="1" applyBorder="1"/>
    <xf numFmtId="0" fontId="14" fillId="0" borderId="46" xfId="8" applyFont="1" applyBorder="1" applyAlignment="1">
      <alignment horizontal="center" vertical="center" wrapText="1"/>
    </xf>
    <xf numFmtId="0" fontId="14" fillId="0" borderId="14" xfId="8" applyFont="1" applyBorder="1" applyAlignment="1">
      <alignment horizontal="center" vertical="center" wrapText="1"/>
    </xf>
    <xf numFmtId="0" fontId="14" fillId="0" borderId="23" xfId="8" applyFont="1" applyBorder="1" applyAlignment="1">
      <alignment horizontal="center" vertical="center" wrapText="1"/>
    </xf>
    <xf numFmtId="0" fontId="13" fillId="0" borderId="2" xfId="8" applyFont="1" applyBorder="1" applyAlignment="1">
      <alignment horizontal="justify" vertical="center"/>
    </xf>
    <xf numFmtId="0" fontId="13" fillId="0" borderId="7" xfId="8" applyFont="1" applyBorder="1" applyAlignment="1">
      <alignment horizontal="center" vertical="center" wrapText="1"/>
    </xf>
    <xf numFmtId="0" fontId="14" fillId="0" borderId="41" xfId="8" applyFont="1" applyBorder="1" applyAlignment="1">
      <alignment horizontal="center" vertical="center" wrapText="1"/>
    </xf>
    <xf numFmtId="0" fontId="13" fillId="0" borderId="0" xfId="8" applyFont="1" applyBorder="1"/>
    <xf numFmtId="0" fontId="13" fillId="0" borderId="7" xfId="8" applyFont="1" applyBorder="1" applyAlignment="1">
      <alignment horizontal="justify" vertical="center"/>
    </xf>
    <xf numFmtId="0" fontId="13" fillId="0" borderId="7" xfId="8" applyFont="1" applyBorder="1" applyAlignment="1">
      <alignment horizontal="justify"/>
    </xf>
    <xf numFmtId="0" fontId="14" fillId="0" borderId="15" xfId="8" applyFont="1" applyBorder="1" applyAlignment="1">
      <alignment horizontal="center" vertical="center" wrapText="1"/>
    </xf>
    <xf numFmtId="0" fontId="14" fillId="0" borderId="27" xfId="8" applyFont="1" applyBorder="1" applyAlignment="1">
      <alignment horizontal="center" vertical="center" wrapText="1"/>
    </xf>
    <xf numFmtId="0" fontId="14" fillId="0" borderId="6" xfId="8" applyFont="1" applyBorder="1" applyAlignment="1">
      <alignment horizontal="center" vertical="center" wrapText="1"/>
    </xf>
    <xf numFmtId="0" fontId="14" fillId="0" borderId="47" xfId="8" applyFont="1" applyBorder="1" applyAlignment="1">
      <alignment horizontal="center" vertical="center" wrapText="1"/>
    </xf>
    <xf numFmtId="0" fontId="13" fillId="0" borderId="2" xfId="8" applyFont="1" applyBorder="1" applyAlignment="1">
      <alignment vertical="top" wrapText="1"/>
    </xf>
    <xf numFmtId="0" fontId="13" fillId="0" borderId="2" xfId="8" applyFont="1" applyBorder="1" applyAlignment="1">
      <alignment horizontal="justify" vertical="top" wrapText="1"/>
    </xf>
    <xf numFmtId="0" fontId="13" fillId="0" borderId="2" xfId="8" applyFont="1" applyBorder="1"/>
    <xf numFmtId="3" fontId="14" fillId="0" borderId="2" xfId="8" applyNumberFormat="1" applyFont="1" applyBorder="1" applyAlignment="1">
      <alignment horizontal="right"/>
    </xf>
    <xf numFmtId="0" fontId="13" fillId="0" borderId="2" xfId="8" applyFont="1" applyFill="1" applyBorder="1" applyAlignment="1">
      <alignment vertical="center" wrapText="1"/>
    </xf>
    <xf numFmtId="0" fontId="14" fillId="39" borderId="0" xfId="8" applyFont="1" applyFill="1" applyBorder="1" applyAlignment="1">
      <alignment horizontal="left" vertical="center" wrapText="1"/>
    </xf>
    <xf numFmtId="0" fontId="13" fillId="0" borderId="2" xfId="8" applyFont="1" applyBorder="1" applyAlignment="1">
      <alignment horizontal="justify" vertical="center" wrapText="1"/>
    </xf>
    <xf numFmtId="0" fontId="13" fillId="0" borderId="7" xfId="8" applyFont="1" applyBorder="1" applyAlignment="1">
      <alignment horizontal="justify" vertical="center" wrapText="1"/>
    </xf>
    <xf numFmtId="0" fontId="13" fillId="0" borderId="2" xfId="8" applyFont="1" applyBorder="1" applyAlignment="1">
      <alignment horizontal="left" vertical="top" wrapText="1"/>
    </xf>
    <xf numFmtId="0" fontId="13" fillId="0" borderId="2" xfId="8" applyFont="1" applyBorder="1" applyAlignment="1">
      <alignment horizontal="center" vertical="center" wrapText="1"/>
    </xf>
    <xf numFmtId="0" fontId="13" fillId="0" borderId="41" xfId="8" applyFont="1" applyBorder="1" applyAlignment="1">
      <alignment horizontal="justify"/>
    </xf>
    <xf numFmtId="0" fontId="13" fillId="0" borderId="2" xfId="8" applyFont="1" applyFill="1" applyBorder="1" applyAlignment="1">
      <alignment horizontal="left" vertical="center" wrapText="1"/>
    </xf>
    <xf numFmtId="0" fontId="13" fillId="0" borderId="2" xfId="8" applyFont="1" applyBorder="1" applyAlignment="1">
      <alignment horizontal="left" vertical="center" wrapText="1"/>
    </xf>
    <xf numFmtId="0" fontId="13" fillId="0" borderId="2" xfId="8" applyFont="1" applyBorder="1" applyAlignment="1">
      <alignment horizontal="center" vertical="center"/>
    </xf>
    <xf numFmtId="3" fontId="14" fillId="0" borderId="2" xfId="8" applyNumberFormat="1" applyFont="1" applyBorder="1" applyAlignment="1">
      <alignment horizontal="right" vertical="center"/>
    </xf>
    <xf numFmtId="0" fontId="13" fillId="0" borderId="2" xfId="8" applyFont="1" applyBorder="1" applyAlignment="1">
      <alignment vertical="center"/>
    </xf>
    <xf numFmtId="0" fontId="13" fillId="0" borderId="7" xfId="8" applyFont="1" applyBorder="1" applyAlignment="1">
      <alignment horizontal="left" vertical="top" wrapText="1"/>
    </xf>
    <xf numFmtId="0" fontId="13" fillId="0" borderId="7" xfId="8" applyFont="1" applyBorder="1" applyAlignment="1">
      <alignment horizontal="center" vertical="center"/>
    </xf>
    <xf numFmtId="0" fontId="13" fillId="0" borderId="7" xfId="8" applyFont="1" applyBorder="1" applyAlignment="1">
      <alignment horizontal="justify" vertical="top" wrapText="1"/>
    </xf>
    <xf numFmtId="0" fontId="13" fillId="0" borderId="7" xfId="8" applyFont="1" applyBorder="1"/>
    <xf numFmtId="3" fontId="14" fillId="0" borderId="7" xfId="8" applyNumberFormat="1" applyFont="1" applyBorder="1" applyAlignment="1">
      <alignment horizontal="right" vertical="center"/>
    </xf>
    <xf numFmtId="0" fontId="13" fillId="0" borderId="7" xfId="8" applyFont="1" applyBorder="1" applyAlignment="1">
      <alignment vertical="center"/>
    </xf>
    <xf numFmtId="0" fontId="14" fillId="0" borderId="16" xfId="8" applyFont="1" applyFill="1" applyBorder="1" applyAlignment="1">
      <alignment horizontal="center" vertical="center" wrapText="1"/>
    </xf>
    <xf numFmtId="0" fontId="14" fillId="0" borderId="2" xfId="8" applyFont="1" applyFill="1" applyBorder="1" applyAlignment="1">
      <alignment horizontal="center" vertical="center" wrapText="1"/>
    </xf>
    <xf numFmtId="0" fontId="14" fillId="0" borderId="14" xfId="8" applyFont="1" applyFill="1" applyBorder="1" applyAlignment="1">
      <alignment horizontal="center" vertical="center" wrapText="1"/>
    </xf>
    <xf numFmtId="3" fontId="14" fillId="0" borderId="2" xfId="8" applyNumberFormat="1" applyFont="1" applyFill="1" applyBorder="1" applyAlignment="1">
      <alignment horizontal="right" vertical="center" wrapText="1"/>
    </xf>
    <xf numFmtId="0" fontId="14" fillId="0" borderId="23" xfId="8" applyFont="1" applyFill="1" applyBorder="1" applyAlignment="1">
      <alignment horizontal="center" vertical="center" wrapText="1"/>
    </xf>
    <xf numFmtId="0" fontId="13" fillId="0" borderId="7" xfId="8" applyFont="1" applyFill="1" applyBorder="1" applyAlignment="1">
      <alignment horizontal="left" vertical="center" wrapText="1"/>
    </xf>
    <xf numFmtId="0" fontId="13" fillId="0" borderId="2" xfId="8" applyFont="1" applyFill="1" applyBorder="1"/>
    <xf numFmtId="3" fontId="14" fillId="0" borderId="2" xfId="8" applyNumberFormat="1" applyFont="1" applyFill="1" applyBorder="1" applyAlignment="1">
      <alignment horizontal="right"/>
    </xf>
    <xf numFmtId="0" fontId="13" fillId="0" borderId="7" xfId="8" applyFont="1" applyFill="1" applyBorder="1"/>
    <xf numFmtId="3" fontId="14" fillId="0" borderId="7" xfId="8" applyNumberFormat="1" applyFont="1" applyFill="1" applyBorder="1" applyAlignment="1">
      <alignment horizontal="right"/>
    </xf>
    <xf numFmtId="0" fontId="14" fillId="0" borderId="7" xfId="8" applyFont="1" applyFill="1" applyBorder="1" applyAlignment="1">
      <alignment horizontal="center" vertical="center" wrapText="1"/>
    </xf>
    <xf numFmtId="0" fontId="14" fillId="0" borderId="2" xfId="8" applyFont="1" applyFill="1" applyBorder="1" applyAlignment="1">
      <alignment wrapText="1"/>
    </xf>
    <xf numFmtId="0" fontId="14" fillId="0" borderId="2" xfId="8" applyFont="1" applyFill="1" applyBorder="1" applyAlignment="1">
      <alignment horizontal="justify" vertical="top" wrapText="1"/>
    </xf>
    <xf numFmtId="0" fontId="13" fillId="0" borderId="15" xfId="8" applyFont="1" applyFill="1" applyBorder="1" applyAlignment="1">
      <alignment horizontal="center" vertical="top" wrapText="1"/>
    </xf>
    <xf numFmtId="0" fontId="13" fillId="0" borderId="7" xfId="8" applyFont="1" applyFill="1" applyBorder="1" applyAlignment="1">
      <alignment horizontal="left" vertical="top" wrapText="1"/>
    </xf>
    <xf numFmtId="3" fontId="14" fillId="0" borderId="7" xfId="8" applyNumberFormat="1" applyFont="1" applyFill="1" applyBorder="1" applyAlignment="1">
      <alignment horizontal="right" vertical="center" wrapText="1"/>
    </xf>
    <xf numFmtId="0" fontId="13" fillId="0" borderId="0" xfId="8" applyFont="1" applyFill="1" applyAlignment="1">
      <alignment horizontal="justify"/>
    </xf>
    <xf numFmtId="0" fontId="13" fillId="0" borderId="7" xfId="8" applyFont="1" applyFill="1" applyBorder="1" applyAlignment="1">
      <alignment horizontal="justify"/>
    </xf>
    <xf numFmtId="3" fontId="14" fillId="0" borderId="16" xfId="8" applyNumberFormat="1" applyFont="1" applyFill="1" applyBorder="1" applyAlignment="1">
      <alignment horizontal="right" vertical="center" wrapText="1"/>
    </xf>
    <xf numFmtId="0" fontId="13" fillId="0" borderId="48" xfId="8" applyFont="1" applyBorder="1" applyAlignment="1">
      <alignment horizontal="justify" vertical="top" wrapText="1"/>
    </xf>
    <xf numFmtId="0" fontId="13" fillId="0" borderId="49" xfId="8" applyFont="1" applyBorder="1" applyAlignment="1">
      <alignment horizontal="justify" vertical="top" wrapText="1"/>
    </xf>
    <xf numFmtId="0" fontId="13" fillId="0" borderId="50" xfId="8" applyFont="1" applyBorder="1" applyAlignment="1">
      <alignment horizontal="justify" vertical="top" wrapText="1"/>
    </xf>
    <xf numFmtId="0" fontId="13" fillId="0" borderId="2" xfId="8" applyFont="1" applyBorder="1" applyAlignment="1">
      <alignment vertical="center" wrapText="1"/>
    </xf>
    <xf numFmtId="0" fontId="13" fillId="0" borderId="49" xfId="8" applyFont="1" applyBorder="1" applyAlignment="1">
      <alignment horizontal="justify" vertical="center" wrapText="1"/>
    </xf>
    <xf numFmtId="0" fontId="13" fillId="0" borderId="47" xfId="8" applyFont="1" applyFill="1" applyBorder="1" applyAlignment="1">
      <alignment horizontal="justify"/>
    </xf>
    <xf numFmtId="0" fontId="13" fillId="0" borderId="7" xfId="8" applyFont="1" applyFill="1" applyBorder="1" applyAlignment="1">
      <alignment horizontal="justify" vertical="top" wrapText="1"/>
    </xf>
    <xf numFmtId="0" fontId="14" fillId="12" borderId="51" xfId="8" applyFont="1" applyFill="1" applyBorder="1" applyAlignment="1">
      <alignment vertical="center" wrapText="1"/>
    </xf>
    <xf numFmtId="0" fontId="14" fillId="12" borderId="52" xfId="8" applyFont="1" applyFill="1" applyBorder="1" applyAlignment="1">
      <alignment vertical="center" wrapText="1"/>
    </xf>
    <xf numFmtId="0" fontId="13" fillId="9" borderId="0" xfId="8" applyFont="1" applyFill="1"/>
    <xf numFmtId="0" fontId="14" fillId="0" borderId="2" xfId="8" applyFont="1" applyBorder="1" applyAlignment="1">
      <alignment horizontal="left" vertical="center" wrapText="1"/>
    </xf>
    <xf numFmtId="0" fontId="16" fillId="0" borderId="2" xfId="8" applyFont="1" applyBorder="1" applyAlignment="1">
      <alignment horizontal="left" vertical="center" wrapText="1"/>
    </xf>
    <xf numFmtId="0" fontId="13" fillId="0" borderId="7" xfId="8" applyFont="1" applyBorder="1" applyAlignment="1">
      <alignment vertical="center" wrapText="1"/>
    </xf>
    <xf numFmtId="0" fontId="13" fillId="0" borderId="0" xfId="8" applyFont="1" applyFill="1" applyAlignment="1">
      <alignment wrapText="1"/>
    </xf>
    <xf numFmtId="3" fontId="14" fillId="0" borderId="7" xfId="8" applyNumberFormat="1" applyFont="1" applyBorder="1" applyAlignment="1">
      <alignment horizontal="right"/>
    </xf>
    <xf numFmtId="0" fontId="14" fillId="12" borderId="51" xfId="8" applyFont="1" applyFill="1" applyBorder="1" applyAlignment="1">
      <alignment horizontal="justify" vertical="center" wrapText="1"/>
    </xf>
    <xf numFmtId="0" fontId="13" fillId="12" borderId="53" xfId="8" applyFont="1" applyFill="1" applyBorder="1" applyAlignment="1">
      <alignment horizontal="left" vertical="center" wrapText="1"/>
    </xf>
    <xf numFmtId="0" fontId="13" fillId="12" borderId="54" xfId="8" applyFont="1" applyFill="1" applyBorder="1" applyAlignment="1">
      <alignment horizontal="left" vertical="center" wrapText="1"/>
    </xf>
    <xf numFmtId="0" fontId="13" fillId="0" borderId="25" xfId="8" applyFont="1" applyBorder="1" applyAlignment="1">
      <alignment horizontal="justify"/>
    </xf>
    <xf numFmtId="0" fontId="13" fillId="0" borderId="47" xfId="8" applyFont="1" applyBorder="1" applyAlignment="1">
      <alignment horizontal="justify"/>
    </xf>
    <xf numFmtId="0" fontId="13" fillId="0" borderId="55" xfId="8" applyFont="1" applyBorder="1" applyAlignment="1">
      <alignment horizontal="justify"/>
    </xf>
    <xf numFmtId="0" fontId="46" fillId="0" borderId="2" xfId="8" applyFont="1" applyBorder="1" applyAlignment="1">
      <alignment horizontal="center" vertical="center" wrapText="1"/>
    </xf>
    <xf numFmtId="0" fontId="14" fillId="12" borderId="15" xfId="8" applyFont="1" applyFill="1" applyBorder="1" applyAlignment="1">
      <alignment horizontal="justify" vertical="center" wrapText="1"/>
    </xf>
    <xf numFmtId="0" fontId="13" fillId="12" borderId="7" xfId="8" applyFont="1" applyFill="1" applyBorder="1" applyAlignment="1">
      <alignment horizontal="left" vertical="center" wrapText="1"/>
    </xf>
    <xf numFmtId="0" fontId="13" fillId="0" borderId="2" xfId="8" applyFont="1" applyBorder="1" applyAlignment="1">
      <alignment horizontal="justify" vertical="top"/>
    </xf>
    <xf numFmtId="0" fontId="46" fillId="0" borderId="7" xfId="8" applyFont="1" applyBorder="1" applyAlignment="1">
      <alignment horizontal="center" vertical="center" wrapText="1"/>
    </xf>
    <xf numFmtId="0" fontId="13" fillId="2" borderId="0" xfId="8" applyFont="1" applyFill="1"/>
    <xf numFmtId="0" fontId="14" fillId="0" borderId="55" xfId="8" applyFont="1" applyBorder="1" applyAlignment="1">
      <alignment horizontal="center" vertical="center" wrapText="1"/>
    </xf>
    <xf numFmtId="0" fontId="13" fillId="0" borderId="55" xfId="8" applyFont="1" applyBorder="1" applyAlignment="1">
      <alignment horizontal="justify" vertical="top"/>
    </xf>
    <xf numFmtId="0" fontId="13" fillId="12" borderId="0" xfId="8" applyFont="1" applyFill="1"/>
    <xf numFmtId="0" fontId="13" fillId="0" borderId="48" xfId="8" applyFont="1" applyBorder="1" applyAlignment="1">
      <alignment horizontal="justify" vertical="center" wrapText="1"/>
    </xf>
    <xf numFmtId="0" fontId="13" fillId="0" borderId="2" xfId="8" applyFont="1" applyFill="1" applyBorder="1" applyAlignment="1">
      <alignment horizontal="justify" vertical="top" wrapText="1"/>
    </xf>
    <xf numFmtId="0" fontId="13" fillId="0" borderId="0" xfId="8" applyFont="1" applyAlignment="1">
      <alignment horizontal="center" vertical="top"/>
    </xf>
    <xf numFmtId="3" fontId="14" fillId="0" borderId="7" xfId="8" applyNumberFormat="1" applyFont="1" applyFill="1" applyBorder="1" applyAlignment="1">
      <alignment horizontal="center" vertical="center" wrapText="1"/>
    </xf>
    <xf numFmtId="0" fontId="13" fillId="0" borderId="2" xfId="8" applyFont="1" applyBorder="1" applyAlignment="1">
      <alignment horizontal="center" vertical="top"/>
    </xf>
    <xf numFmtId="0" fontId="13" fillId="0" borderId="0" xfId="8" applyFont="1" applyAlignment="1">
      <alignment wrapText="1"/>
    </xf>
    <xf numFmtId="0" fontId="13" fillId="0" borderId="25" xfId="8" applyFont="1" applyBorder="1" applyAlignment="1">
      <alignment horizontal="center" vertical="center"/>
    </xf>
    <xf numFmtId="0" fontId="13" fillId="0" borderId="2" xfId="8" applyFont="1" applyBorder="1" applyAlignment="1">
      <alignment wrapText="1"/>
    </xf>
    <xf numFmtId="0" fontId="13" fillId="0" borderId="26" xfId="8" applyFont="1" applyBorder="1" applyAlignment="1">
      <alignment horizontal="justify" vertical="top"/>
    </xf>
    <xf numFmtId="0" fontId="14" fillId="0" borderId="13" xfId="8" applyFont="1" applyBorder="1" applyAlignment="1">
      <alignment horizontal="center" vertical="center" wrapText="1"/>
    </xf>
    <xf numFmtId="0" fontId="13" fillId="0" borderId="20" xfId="8" applyFont="1" applyBorder="1" applyAlignment="1">
      <alignment horizontal="center" vertical="center"/>
    </xf>
    <xf numFmtId="0" fontId="13" fillId="0" borderId="20" xfId="8" applyFont="1" applyBorder="1" applyAlignment="1">
      <alignment horizontal="left" vertical="center" wrapText="1"/>
    </xf>
    <xf numFmtId="0" fontId="13" fillId="0" borderId="20" xfId="8" applyFont="1" applyBorder="1"/>
    <xf numFmtId="3" fontId="14" fillId="0" borderId="20" xfId="8" applyNumberFormat="1" applyFont="1" applyBorder="1" applyAlignment="1">
      <alignment horizontal="right"/>
    </xf>
    <xf numFmtId="0" fontId="13" fillId="0" borderId="24" xfId="8" applyFont="1" applyBorder="1"/>
    <xf numFmtId="3" fontId="13" fillId="0" borderId="0" xfId="8" applyNumberFormat="1" applyFont="1" applyAlignment="1">
      <alignment horizontal="right"/>
    </xf>
    <xf numFmtId="3" fontId="14" fillId="0" borderId="0" xfId="8" applyNumberFormat="1" applyFont="1" applyBorder="1" applyAlignment="1">
      <alignment horizontal="right" vertical="center" wrapText="1"/>
    </xf>
    <xf numFmtId="3" fontId="14" fillId="0" borderId="0" xfId="8" applyNumberFormat="1" applyFont="1" applyBorder="1" applyAlignment="1">
      <alignment horizontal="right"/>
    </xf>
    <xf numFmtId="3" fontId="13" fillId="0" borderId="0" xfId="8" applyNumberFormat="1" applyFont="1" applyBorder="1" applyAlignment="1">
      <alignment horizontal="right"/>
    </xf>
    <xf numFmtId="3" fontId="13" fillId="0" borderId="0" xfId="8" applyNumberFormat="1" applyFont="1" applyBorder="1"/>
    <xf numFmtId="3" fontId="13" fillId="0" borderId="0" xfId="8" applyNumberFormat="1" applyFont="1"/>
    <xf numFmtId="3" fontId="0" fillId="0" borderId="0" xfId="0" applyNumberFormat="1"/>
    <xf numFmtId="0" fontId="9" fillId="26" borderId="38" xfId="0" applyFont="1" applyFill="1" applyBorder="1" applyAlignment="1">
      <alignment vertical="center" wrapText="1"/>
    </xf>
    <xf numFmtId="0" fontId="47" fillId="40" borderId="2" xfId="0" applyFont="1" applyFill="1" applyBorder="1"/>
    <xf numFmtId="0" fontId="10" fillId="40" borderId="2" xfId="8" applyFont="1" applyFill="1" applyBorder="1" applyAlignment="1">
      <alignment horizontal="left" wrapText="1"/>
    </xf>
    <xf numFmtId="0" fontId="47" fillId="40" borderId="2" xfId="0" applyFont="1" applyFill="1" applyBorder="1" applyAlignment="1">
      <alignment horizontal="center" vertical="center" wrapText="1"/>
    </xf>
    <xf numFmtId="0" fontId="47" fillId="40" borderId="2" xfId="0" applyFont="1" applyFill="1" applyBorder="1" applyAlignment="1">
      <alignment horizontal="center" wrapText="1"/>
    </xf>
    <xf numFmtId="3" fontId="9" fillId="40" borderId="2" xfId="8" applyNumberFormat="1" applyFont="1" applyFill="1" applyBorder="1" applyAlignment="1">
      <alignment horizontal="right" vertical="center" wrapText="1"/>
    </xf>
    <xf numFmtId="0" fontId="47" fillId="40" borderId="2" xfId="0" applyFont="1" applyFill="1" applyBorder="1" applyAlignment="1">
      <alignment wrapText="1"/>
    </xf>
    <xf numFmtId="0" fontId="47" fillId="40" borderId="7" xfId="0" applyFont="1" applyFill="1" applyBorder="1"/>
    <xf numFmtId="0" fontId="10" fillId="40" borderId="7" xfId="8" applyFont="1" applyFill="1" applyBorder="1" applyAlignment="1">
      <alignment horizontal="left" wrapText="1"/>
    </xf>
    <xf numFmtId="0" fontId="47" fillId="40" borderId="7" xfId="0" applyFont="1" applyFill="1" applyBorder="1" applyAlignment="1">
      <alignment horizontal="center" wrapText="1"/>
    </xf>
    <xf numFmtId="3" fontId="9" fillId="40" borderId="7" xfId="8" applyNumberFormat="1" applyFont="1" applyFill="1" applyBorder="1" applyAlignment="1">
      <alignment horizontal="right" vertical="center" wrapText="1"/>
    </xf>
    <xf numFmtId="0" fontId="47" fillId="40" borderId="7" xfId="0" applyFont="1" applyFill="1" applyBorder="1" applyAlignment="1">
      <alignment wrapText="1"/>
    </xf>
    <xf numFmtId="0" fontId="47" fillId="40" borderId="2" xfId="0" applyFont="1" applyFill="1" applyBorder="1" applyAlignment="1">
      <alignment horizontal="center" vertical="center"/>
    </xf>
    <xf numFmtId="0" fontId="10" fillId="40" borderId="2" xfId="8" applyFont="1" applyFill="1" applyBorder="1" applyAlignment="1">
      <alignment horizontal="center" vertical="center" wrapText="1"/>
    </xf>
    <xf numFmtId="0" fontId="10" fillId="40" borderId="2" xfId="8" applyFont="1" applyFill="1" applyBorder="1" applyAlignment="1">
      <alignment vertical="center" wrapText="1"/>
    </xf>
    <xf numFmtId="0" fontId="10" fillId="40" borderId="7" xfId="8" applyFont="1" applyFill="1" applyBorder="1" applyAlignment="1">
      <alignment vertical="center" wrapText="1"/>
    </xf>
    <xf numFmtId="0" fontId="9" fillId="40" borderId="2" xfId="8" applyFont="1" applyFill="1" applyBorder="1" applyAlignment="1">
      <alignment vertical="center" wrapText="1"/>
    </xf>
    <xf numFmtId="0" fontId="10" fillId="40" borderId="2" xfId="8" applyFont="1" applyFill="1" applyBorder="1" applyAlignment="1">
      <alignment vertical="top" wrapText="1"/>
    </xf>
    <xf numFmtId="0" fontId="10" fillId="40" borderId="2" xfId="8" applyFont="1" applyFill="1" applyBorder="1" applyAlignment="1">
      <alignment horizontal="justify" vertical="top" wrapText="1"/>
    </xf>
    <xf numFmtId="0" fontId="10" fillId="40" borderId="2" xfId="8" applyFont="1" applyFill="1" applyBorder="1" applyAlignment="1">
      <alignment horizontal="justify"/>
    </xf>
    <xf numFmtId="0" fontId="10" fillId="40" borderId="2" xfId="8" applyFont="1" applyFill="1" applyBorder="1" applyAlignment="1">
      <alignment horizontal="justify" vertical="center"/>
    </xf>
    <xf numFmtId="0" fontId="47" fillId="40" borderId="7" xfId="0" applyFont="1" applyFill="1" applyBorder="1" applyAlignment="1">
      <alignment horizontal="center" vertical="center"/>
    </xf>
    <xf numFmtId="0" fontId="13" fillId="0" borderId="2" xfId="8" applyFont="1" applyBorder="1" applyAlignment="1">
      <alignment horizontal="justify" vertical="justify" wrapText="1"/>
    </xf>
    <xf numFmtId="3" fontId="13" fillId="0" borderId="17" xfId="0" applyNumberFormat="1" applyFont="1" applyFill="1" applyBorder="1" applyAlignment="1" applyProtection="1">
      <alignment horizontal="center" vertical="center" textRotation="90" wrapText="1"/>
      <protection locked="0"/>
    </xf>
    <xf numFmtId="0" fontId="13" fillId="0" borderId="16" xfId="0" applyFont="1" applyFill="1" applyBorder="1" applyAlignment="1">
      <alignment horizontal="center" vertical="center" wrapText="1"/>
    </xf>
    <xf numFmtId="3" fontId="13" fillId="0" borderId="16" xfId="0" applyNumberFormat="1" applyFont="1" applyFill="1" applyBorder="1" applyAlignment="1">
      <alignment horizontal="center" vertical="center" textRotation="90" wrapText="1"/>
    </xf>
    <xf numFmtId="3" fontId="13" fillId="0" borderId="56" xfId="0" applyNumberFormat="1" applyFont="1" applyFill="1" applyBorder="1" applyAlignment="1" applyProtection="1">
      <alignment horizontal="center" vertical="center" textRotation="90" wrapText="1"/>
      <protection locked="0"/>
    </xf>
    <xf numFmtId="3" fontId="13" fillId="2" borderId="17" xfId="0" applyNumberFormat="1" applyFont="1" applyFill="1" applyBorder="1" applyAlignment="1" applyProtection="1">
      <alignment horizontal="center" vertical="center" textRotation="90" wrapText="1"/>
      <protection locked="0"/>
    </xf>
    <xf numFmtId="0" fontId="0" fillId="38" borderId="0" xfId="0" applyFill="1"/>
    <xf numFmtId="0" fontId="0" fillId="0" borderId="0" xfId="0" applyFill="1"/>
    <xf numFmtId="3" fontId="9" fillId="40" borderId="2" xfId="8" applyNumberFormat="1" applyFont="1" applyFill="1" applyBorder="1" applyAlignment="1">
      <alignment horizontal="center" vertical="center" wrapText="1"/>
    </xf>
    <xf numFmtId="3" fontId="9" fillId="40" borderId="7" xfId="8" applyNumberFormat="1" applyFont="1" applyFill="1" applyBorder="1" applyAlignment="1">
      <alignment horizontal="center" vertical="center" wrapText="1"/>
    </xf>
    <xf numFmtId="0" fontId="9" fillId="40" borderId="2" xfId="8" applyFont="1" applyFill="1" applyBorder="1" applyAlignment="1">
      <alignment horizontal="center" vertical="center" wrapText="1"/>
    </xf>
    <xf numFmtId="3" fontId="48" fillId="40" borderId="2" xfId="0" applyNumberFormat="1" applyFont="1" applyFill="1" applyBorder="1" applyAlignment="1">
      <alignment horizontal="center" vertical="center"/>
    </xf>
    <xf numFmtId="0" fontId="0" fillId="41" borderId="7" xfId="0" applyFill="1" applyBorder="1" applyAlignment="1"/>
    <xf numFmtId="0" fontId="0" fillId="41" borderId="2" xfId="0" applyFill="1" applyBorder="1" applyAlignment="1">
      <alignment horizontal="center" vertical="center"/>
    </xf>
    <xf numFmtId="0" fontId="0" fillId="41" borderId="2" xfId="0" applyFill="1" applyBorder="1"/>
    <xf numFmtId="0" fontId="10" fillId="41" borderId="2" xfId="8" applyFont="1" applyFill="1" applyBorder="1" applyAlignment="1">
      <alignment horizontal="center" vertical="center" wrapText="1"/>
    </xf>
    <xf numFmtId="0" fontId="0" fillId="41" borderId="2" xfId="0" applyFill="1" applyBorder="1" applyAlignment="1">
      <alignment horizontal="right"/>
    </xf>
    <xf numFmtId="3" fontId="48" fillId="41" borderId="2" xfId="0" applyNumberFormat="1" applyFont="1" applyFill="1" applyBorder="1" applyAlignment="1">
      <alignment horizontal="center" vertical="center"/>
    </xf>
    <xf numFmtId="3" fontId="9" fillId="41" borderId="7" xfId="8" applyNumberFormat="1" applyFont="1" applyFill="1" applyBorder="1" applyAlignment="1">
      <alignment horizontal="center" vertical="center" wrapText="1"/>
    </xf>
    <xf numFmtId="0" fontId="47" fillId="41" borderId="7" xfId="0" applyFont="1" applyFill="1" applyBorder="1" applyAlignment="1">
      <alignment wrapText="1"/>
    </xf>
    <xf numFmtId="0" fontId="0" fillId="41" borderId="17" xfId="0" applyFill="1" applyBorder="1" applyAlignment="1"/>
    <xf numFmtId="0" fontId="47" fillId="41" borderId="2" xfId="0" applyFont="1" applyFill="1" applyBorder="1" applyAlignment="1">
      <alignment horizontal="center" vertical="center"/>
    </xf>
    <xf numFmtId="0" fontId="0" fillId="41" borderId="2" xfId="0" applyFill="1" applyBorder="1" applyAlignment="1">
      <alignment horizontal="center"/>
    </xf>
    <xf numFmtId="0" fontId="0" fillId="41" borderId="16" xfId="0" applyFill="1" applyBorder="1" applyAlignment="1"/>
    <xf numFmtId="0" fontId="0" fillId="41" borderId="16" xfId="0" applyFill="1" applyBorder="1" applyAlignment="1">
      <alignment horizontal="center" vertical="center"/>
    </xf>
    <xf numFmtId="0" fontId="0" fillId="41" borderId="2" xfId="0" applyFill="1" applyBorder="1" applyAlignment="1">
      <alignment vertical="center" wrapText="1"/>
    </xf>
    <xf numFmtId="0" fontId="0" fillId="41" borderId="7" xfId="0" applyFill="1" applyBorder="1" applyAlignment="1">
      <alignment horizontal="center" vertical="center"/>
    </xf>
    <xf numFmtId="0" fontId="0" fillId="22" borderId="17" xfId="0" applyFill="1" applyBorder="1" applyAlignment="1">
      <alignment vertical="center" wrapText="1"/>
    </xf>
    <xf numFmtId="0" fontId="0" fillId="22" borderId="2" xfId="0" applyFill="1" applyBorder="1" applyAlignment="1">
      <alignment vertical="center" wrapText="1"/>
    </xf>
    <xf numFmtId="0" fontId="0" fillId="22" borderId="2" xfId="0" applyFill="1" applyBorder="1" applyAlignment="1">
      <alignment horizontal="center" vertical="center"/>
    </xf>
    <xf numFmtId="0" fontId="0" fillId="22" borderId="2" xfId="0" applyFill="1" applyBorder="1" applyAlignment="1">
      <alignment horizontal="center" vertical="center" wrapText="1"/>
    </xf>
    <xf numFmtId="0" fontId="0" fillId="43" borderId="2" xfId="0" applyFill="1" applyBorder="1"/>
    <xf numFmtId="0" fontId="0" fillId="43" borderId="2" xfId="0" applyFill="1" applyBorder="1" applyAlignment="1">
      <alignment horizontal="center" vertical="center"/>
    </xf>
    <xf numFmtId="0" fontId="0" fillId="43" borderId="2" xfId="0" applyFill="1" applyBorder="1" applyAlignment="1">
      <alignment vertical="center" wrapText="1"/>
    </xf>
    <xf numFmtId="0" fontId="0" fillId="44" borderId="2" xfId="0" applyFill="1" applyBorder="1" applyAlignment="1">
      <alignment horizontal="center" vertical="center" wrapText="1"/>
    </xf>
    <xf numFmtId="0" fontId="0" fillId="44" borderId="2" xfId="0" applyFill="1" applyBorder="1" applyAlignment="1">
      <alignment horizontal="center" vertical="center"/>
    </xf>
    <xf numFmtId="0" fontId="0" fillId="45" borderId="2" xfId="0" applyFill="1" applyBorder="1"/>
    <xf numFmtId="0" fontId="0" fillId="47" borderId="2" xfId="0" applyFill="1" applyBorder="1" applyAlignment="1">
      <alignment horizontal="center" vertical="center" wrapText="1"/>
    </xf>
    <xf numFmtId="0" fontId="0" fillId="47" borderId="2" xfId="0" applyFill="1" applyBorder="1" applyAlignment="1">
      <alignment horizontal="center" vertical="center"/>
    </xf>
    <xf numFmtId="0" fontId="0" fillId="48" borderId="2" xfId="0" applyFill="1" applyBorder="1" applyAlignment="1">
      <alignment horizontal="center" vertical="center" wrapText="1"/>
    </xf>
    <xf numFmtId="0" fontId="0" fillId="48" borderId="2" xfId="0" applyFill="1" applyBorder="1" applyAlignment="1">
      <alignment horizontal="center" vertical="center"/>
    </xf>
    <xf numFmtId="0" fontId="0" fillId="49" borderId="7" xfId="0" applyFill="1" applyBorder="1" applyAlignment="1">
      <alignment wrapText="1"/>
    </xf>
    <xf numFmtId="0" fontId="0" fillId="49" borderId="17" xfId="0" applyFill="1" applyBorder="1" applyAlignment="1">
      <alignment wrapText="1"/>
    </xf>
    <xf numFmtId="0" fontId="0" fillId="49" borderId="16" xfId="0" applyFill="1" applyBorder="1" applyAlignment="1">
      <alignment wrapText="1"/>
    </xf>
    <xf numFmtId="3" fontId="9" fillId="50" borderId="7" xfId="8" applyNumberFormat="1" applyFont="1" applyFill="1" applyBorder="1" applyAlignment="1">
      <alignment horizontal="center" vertical="center" wrapText="1"/>
    </xf>
    <xf numFmtId="3" fontId="48" fillId="50" borderId="2" xfId="0" applyNumberFormat="1" applyFont="1" applyFill="1" applyBorder="1" applyAlignment="1">
      <alignment horizontal="center" vertical="center"/>
    </xf>
    <xf numFmtId="0" fontId="47" fillId="41" borderId="7" xfId="0" applyFont="1" applyFill="1" applyBorder="1" applyAlignment="1">
      <alignment horizontal="center" wrapText="1"/>
    </xf>
    <xf numFmtId="0" fontId="0" fillId="22" borderId="2" xfId="0" applyFill="1" applyBorder="1"/>
    <xf numFmtId="0" fontId="47" fillId="22" borderId="7" xfId="0" applyFont="1" applyFill="1" applyBorder="1" applyAlignment="1">
      <alignment horizontal="center" wrapText="1"/>
    </xf>
    <xf numFmtId="3" fontId="9" fillId="22" borderId="7" xfId="8" applyNumberFormat="1" applyFont="1" applyFill="1" applyBorder="1" applyAlignment="1">
      <alignment horizontal="center" vertical="center" wrapText="1"/>
    </xf>
    <xf numFmtId="3" fontId="44" fillId="22" borderId="2" xfId="0" applyNumberFormat="1" applyFont="1" applyFill="1" applyBorder="1" applyAlignment="1">
      <alignment horizontal="center" vertical="center"/>
    </xf>
    <xf numFmtId="0" fontId="0" fillId="43" borderId="2" xfId="0" applyFill="1" applyBorder="1" applyAlignment="1"/>
    <xf numFmtId="0" fontId="0" fillId="48" borderId="2" xfId="0" applyFill="1" applyBorder="1"/>
    <xf numFmtId="0" fontId="0" fillId="44" borderId="2" xfId="0" applyFill="1" applyBorder="1"/>
    <xf numFmtId="0" fontId="0" fillId="46" borderId="2" xfId="0" applyFill="1" applyBorder="1"/>
    <xf numFmtId="0" fontId="0" fillId="51" borderId="2" xfId="0" applyFill="1" applyBorder="1"/>
    <xf numFmtId="0" fontId="0" fillId="47" borderId="2" xfId="0" applyFill="1" applyBorder="1"/>
    <xf numFmtId="0" fontId="0" fillId="20" borderId="7" xfId="0" applyFill="1" applyBorder="1" applyAlignment="1"/>
    <xf numFmtId="0" fontId="0" fillId="20" borderId="7" xfId="0" applyFill="1" applyBorder="1" applyAlignment="1">
      <alignment horizontal="center" vertical="center"/>
    </xf>
    <xf numFmtId="0" fontId="0" fillId="20" borderId="2" xfId="0" applyFill="1" applyBorder="1"/>
    <xf numFmtId="0" fontId="0" fillId="20" borderId="17" xfId="0" applyFill="1" applyBorder="1" applyAlignment="1"/>
    <xf numFmtId="0" fontId="0" fillId="20" borderId="16" xfId="0" applyFill="1" applyBorder="1" applyAlignment="1"/>
    <xf numFmtId="0" fontId="0" fillId="49" borderId="2" xfId="0" applyFill="1" applyBorder="1"/>
    <xf numFmtId="0" fontId="0" fillId="38" borderId="2" xfId="0" applyFill="1" applyBorder="1"/>
    <xf numFmtId="0" fontId="0" fillId="50" borderId="2" xfId="0" applyFill="1" applyBorder="1"/>
    <xf numFmtId="0" fontId="0" fillId="0" borderId="13" xfId="0" applyBorder="1" applyAlignment="1">
      <alignment horizontal="center"/>
    </xf>
    <xf numFmtId="0" fontId="0" fillId="0" borderId="22" xfId="0" applyBorder="1" applyAlignment="1">
      <alignment horizontal="center"/>
    </xf>
    <xf numFmtId="0" fontId="0" fillId="0" borderId="13" xfId="0" applyBorder="1" applyAlignment="1">
      <alignment vertical="center" wrapText="1"/>
    </xf>
    <xf numFmtId="0" fontId="10" fillId="0" borderId="16" xfId="8" applyFont="1" applyFill="1" applyBorder="1" applyAlignment="1">
      <alignment vertical="center"/>
    </xf>
    <xf numFmtId="0" fontId="10" fillId="0" borderId="2" xfId="8" applyFont="1" applyFill="1" applyBorder="1" applyAlignment="1">
      <alignment vertical="center"/>
    </xf>
    <xf numFmtId="0" fontId="47" fillId="0" borderId="2" xfId="0" applyFont="1" applyFill="1" applyBorder="1" applyAlignment="1">
      <alignment vertical="center" wrapText="1"/>
    </xf>
    <xf numFmtId="0" fontId="10" fillId="0" borderId="2" xfId="8" applyFont="1" applyFill="1" applyBorder="1" applyAlignment="1">
      <alignment vertical="center" wrapText="1"/>
    </xf>
    <xf numFmtId="0" fontId="0" fillId="0" borderId="13" xfId="0" applyBorder="1" applyAlignment="1">
      <alignment horizontal="center" vertical="center"/>
    </xf>
    <xf numFmtId="0" fontId="47" fillId="0" borderId="2" xfId="0" applyFont="1" applyFill="1" applyBorder="1" applyAlignment="1">
      <alignment horizontal="center" vertical="center" wrapText="1"/>
    </xf>
    <xf numFmtId="0" fontId="10" fillId="0" borderId="2" xfId="8" applyFont="1" applyFill="1" applyBorder="1" applyAlignment="1">
      <alignment horizontal="left" vertical="center" wrapText="1"/>
    </xf>
    <xf numFmtId="3" fontId="10" fillId="0" borderId="2" xfId="8" applyNumberFormat="1" applyFont="1" applyFill="1" applyBorder="1" applyAlignment="1">
      <alignment horizontal="center" vertical="center" wrapText="1"/>
    </xf>
    <xf numFmtId="0" fontId="25" fillId="0" borderId="1" xfId="12" applyFont="1" applyFill="1" applyBorder="1" applyAlignment="1">
      <alignment wrapText="1"/>
    </xf>
    <xf numFmtId="0" fontId="25" fillId="0" borderId="1" xfId="12" applyFont="1" applyFill="1" applyBorder="1" applyAlignment="1">
      <alignment horizontal="center" wrapText="1"/>
    </xf>
    <xf numFmtId="0" fontId="8" fillId="0" borderId="0" xfId="12"/>
    <xf numFmtId="0" fontId="1" fillId="0" borderId="1" xfId="12" applyFont="1" applyFill="1" applyBorder="1" applyAlignment="1">
      <alignment horizontal="left" wrapText="1"/>
    </xf>
    <xf numFmtId="0" fontId="1" fillId="0" borderId="1" xfId="12" applyFont="1" applyFill="1" applyBorder="1" applyAlignment="1">
      <alignment wrapText="1"/>
    </xf>
    <xf numFmtId="0" fontId="25" fillId="0" borderId="1" xfId="12" applyFont="1" applyFill="1" applyBorder="1" applyAlignment="1">
      <alignment horizontal="right" wrapText="1"/>
    </xf>
    <xf numFmtId="0" fontId="47" fillId="40" borderId="7" xfId="0" applyFont="1" applyFill="1" applyBorder="1" applyAlignment="1">
      <alignment horizontal="center" vertical="center" wrapText="1"/>
    </xf>
    <xf numFmtId="0" fontId="10" fillId="20" borderId="2" xfId="8" applyFont="1" applyFill="1" applyBorder="1" applyAlignment="1">
      <alignment horizontal="center" vertical="center" wrapText="1"/>
    </xf>
    <xf numFmtId="0" fontId="0" fillId="20" borderId="2" xfId="0" applyFill="1" applyBorder="1" applyAlignment="1">
      <alignment horizontal="center" vertical="center"/>
    </xf>
    <xf numFmtId="0" fontId="0" fillId="20" borderId="2" xfId="0" applyFill="1" applyBorder="1" applyAlignment="1">
      <alignment horizontal="right"/>
    </xf>
    <xf numFmtId="3" fontId="48" fillId="20" borderId="2" xfId="0" applyNumberFormat="1" applyFont="1" applyFill="1" applyBorder="1" applyAlignment="1">
      <alignment horizontal="center" vertical="center"/>
    </xf>
    <xf numFmtId="3" fontId="9" fillId="20" borderId="7" xfId="8" applyNumberFormat="1" applyFont="1" applyFill="1" applyBorder="1" applyAlignment="1">
      <alignment horizontal="center" vertical="center" wrapText="1"/>
    </xf>
    <xf numFmtId="0" fontId="10" fillId="40" borderId="2" xfId="8" applyFont="1" applyFill="1" applyBorder="1" applyAlignment="1">
      <alignment horizontal="left" vertical="center" wrapText="1"/>
    </xf>
    <xf numFmtId="0" fontId="47" fillId="41" borderId="2" xfId="0" applyFont="1" applyFill="1" applyBorder="1" applyAlignment="1">
      <alignment horizontal="center" vertical="center" wrapText="1"/>
    </xf>
    <xf numFmtId="0" fontId="50" fillId="41" borderId="2" xfId="0" applyFont="1" applyFill="1" applyBorder="1" applyAlignment="1">
      <alignment horizontal="center" vertical="center"/>
    </xf>
    <xf numFmtId="0" fontId="50" fillId="41" borderId="2" xfId="0" applyFont="1" applyFill="1" applyBorder="1" applyAlignment="1">
      <alignment horizontal="right" vertical="center"/>
    </xf>
    <xf numFmtId="0" fontId="50" fillId="41" borderId="2" xfId="0" applyFont="1" applyFill="1" applyBorder="1" applyAlignment="1">
      <alignment horizontal="right"/>
    </xf>
    <xf numFmtId="0" fontId="10" fillId="41" borderId="2" xfId="8" applyFont="1" applyFill="1" applyBorder="1" applyAlignment="1">
      <alignment horizontal="justify" vertical="center" wrapText="1"/>
    </xf>
    <xf numFmtId="0" fontId="10" fillId="41" borderId="2" xfId="8" applyFont="1" applyFill="1" applyBorder="1" applyAlignment="1">
      <alignment horizontal="justify" vertical="top" wrapText="1"/>
    </xf>
    <xf numFmtId="0" fontId="10" fillId="41" borderId="2" xfId="8" applyFont="1" applyFill="1" applyBorder="1" applyAlignment="1">
      <alignment horizontal="justify"/>
    </xf>
    <xf numFmtId="0" fontId="10" fillId="41" borderId="2" xfId="8" applyFont="1" applyFill="1" applyBorder="1" applyAlignment="1">
      <alignment horizontal="center" vertical="center"/>
    </xf>
    <xf numFmtId="0" fontId="50" fillId="41" borderId="2" xfId="0" applyFont="1" applyFill="1" applyBorder="1"/>
    <xf numFmtId="0" fontId="50" fillId="41" borderId="16" xfId="0" applyFont="1" applyFill="1" applyBorder="1" applyAlignment="1">
      <alignment horizontal="center" vertical="center"/>
    </xf>
    <xf numFmtId="0" fontId="10" fillId="41" borderId="2" xfId="8" applyFont="1" applyFill="1" applyBorder="1" applyAlignment="1">
      <alignment vertical="center" wrapText="1"/>
    </xf>
    <xf numFmtId="0" fontId="51" fillId="41" borderId="2" xfId="0" applyFont="1" applyFill="1" applyBorder="1" applyAlignment="1">
      <alignment horizontal="center" vertical="center"/>
    </xf>
    <xf numFmtId="0" fontId="10" fillId="41" borderId="2" xfId="0" applyFont="1" applyFill="1" applyBorder="1" applyAlignment="1">
      <alignment horizontal="center" vertical="center"/>
    </xf>
    <xf numFmtId="0" fontId="10" fillId="41" borderId="2" xfId="0" applyFont="1" applyFill="1" applyBorder="1"/>
    <xf numFmtId="0" fontId="47" fillId="41" borderId="2" xfId="0" applyFont="1" applyFill="1" applyBorder="1"/>
    <xf numFmtId="0" fontId="47" fillId="41" borderId="2" xfId="0" applyFont="1" applyFill="1" applyBorder="1" applyAlignment="1">
      <alignment horizontal="right"/>
    </xf>
    <xf numFmtId="0" fontId="52" fillId="41" borderId="2" xfId="0" applyFont="1" applyFill="1" applyBorder="1" applyAlignment="1">
      <alignment horizontal="center" vertical="center"/>
    </xf>
    <xf numFmtId="0" fontId="10" fillId="41" borderId="2" xfId="0" applyFont="1" applyFill="1" applyBorder="1" applyAlignment="1">
      <alignment horizontal="right"/>
    </xf>
    <xf numFmtId="0" fontId="47" fillId="41" borderId="7" xfId="0" applyFont="1" applyFill="1" applyBorder="1" applyAlignment="1">
      <alignment vertical="center" wrapText="1"/>
    </xf>
    <xf numFmtId="0" fontId="47" fillId="41" borderId="2" xfId="0" applyFont="1" applyFill="1" applyBorder="1" applyAlignment="1">
      <alignment vertical="center" wrapText="1"/>
    </xf>
    <xf numFmtId="0" fontId="10" fillId="41" borderId="7" xfId="8" applyFont="1" applyFill="1" applyBorder="1" applyAlignment="1">
      <alignment horizontal="left" vertical="center" wrapText="1"/>
    </xf>
    <xf numFmtId="0" fontId="0" fillId="50" borderId="7" xfId="0" applyFill="1" applyBorder="1" applyAlignment="1">
      <alignment horizontal="center" vertical="center"/>
    </xf>
    <xf numFmtId="0" fontId="0" fillId="38" borderId="7" xfId="0" applyFill="1" applyBorder="1" applyAlignment="1">
      <alignment horizontal="center" vertical="center"/>
    </xf>
    <xf numFmtId="0" fontId="0" fillId="45" borderId="7" xfId="0" applyFill="1" applyBorder="1" applyAlignment="1">
      <alignment horizontal="center" vertical="center"/>
    </xf>
    <xf numFmtId="0" fontId="0" fillId="48" borderId="7" xfId="0" applyFill="1" applyBorder="1" applyAlignment="1">
      <alignment horizontal="center" vertical="center"/>
    </xf>
    <xf numFmtId="0" fontId="0" fillId="51" borderId="7" xfId="0" applyFill="1" applyBorder="1" applyAlignment="1">
      <alignment horizontal="center" vertical="center"/>
    </xf>
    <xf numFmtId="0" fontId="0" fillId="47" borderId="7" xfId="0" applyFill="1" applyBorder="1" applyAlignment="1">
      <alignment horizontal="center" vertical="center"/>
    </xf>
    <xf numFmtId="0" fontId="0" fillId="46" borderId="7" xfId="0" applyFill="1" applyBorder="1" applyAlignment="1">
      <alignment horizontal="center" vertical="center"/>
    </xf>
    <xf numFmtId="0" fontId="0" fillId="44" borderId="7" xfId="0" applyFill="1" applyBorder="1" applyAlignment="1">
      <alignment horizontal="center" vertical="center"/>
    </xf>
    <xf numFmtId="0" fontId="0" fillId="22" borderId="7" xfId="0" applyFill="1" applyBorder="1" applyAlignment="1">
      <alignment horizontal="center" vertical="center"/>
    </xf>
    <xf numFmtId="0" fontId="0" fillId="43" borderId="7" xfId="0" applyFill="1" applyBorder="1" applyAlignment="1">
      <alignment horizontal="center" vertical="center"/>
    </xf>
    <xf numFmtId="0" fontId="0" fillId="41" borderId="7" xfId="0" applyFill="1" applyBorder="1" applyAlignment="1">
      <alignment horizontal="center" vertical="center"/>
    </xf>
    <xf numFmtId="0" fontId="0" fillId="41" borderId="16" xfId="0" applyFill="1" applyBorder="1" applyAlignment="1">
      <alignment horizontal="center"/>
    </xf>
    <xf numFmtId="0" fontId="0" fillId="49" borderId="7" xfId="0" applyFill="1" applyBorder="1" applyAlignment="1">
      <alignment horizontal="center" vertical="center"/>
    </xf>
    <xf numFmtId="1" fontId="0" fillId="41" borderId="2" xfId="0" applyNumberFormat="1" applyFill="1" applyBorder="1" applyAlignment="1">
      <alignment horizontal="center" vertical="center"/>
    </xf>
    <xf numFmtId="0" fontId="10" fillId="22" borderId="2" xfId="8" applyFont="1" applyFill="1" applyBorder="1" applyAlignment="1">
      <alignment vertical="center" wrapText="1"/>
    </xf>
    <xf numFmtId="0" fontId="10" fillId="22" borderId="2" xfId="8" applyFont="1" applyFill="1" applyBorder="1" applyAlignment="1">
      <alignment horizontal="center" vertical="center" wrapText="1"/>
    </xf>
    <xf numFmtId="0" fontId="10" fillId="22" borderId="7" xfId="8" applyFont="1" applyFill="1" applyBorder="1" applyAlignment="1">
      <alignment horizontal="left" vertical="center" wrapText="1"/>
    </xf>
    <xf numFmtId="0" fontId="10" fillId="22" borderId="2" xfId="8" applyFont="1" applyFill="1" applyBorder="1" applyAlignment="1">
      <alignment horizontal="left" vertical="center" wrapText="1"/>
    </xf>
    <xf numFmtId="0" fontId="47" fillId="22" borderId="2" xfId="0" applyFont="1" applyFill="1" applyBorder="1" applyAlignment="1">
      <alignment vertical="center" wrapText="1"/>
    </xf>
    <xf numFmtId="0" fontId="50" fillId="22" borderId="2" xfId="0" applyFont="1" applyFill="1" applyBorder="1" applyAlignment="1">
      <alignment horizontal="center" vertical="center"/>
    </xf>
    <xf numFmtId="0" fontId="47" fillId="22" borderId="2" xfId="0" applyFont="1" applyFill="1" applyBorder="1" applyAlignment="1">
      <alignment wrapText="1"/>
    </xf>
    <xf numFmtId="0" fontId="47" fillId="22" borderId="2" xfId="0" applyFont="1" applyFill="1" applyBorder="1" applyAlignment="1">
      <alignment horizontal="center" vertical="center" wrapText="1"/>
    </xf>
    <xf numFmtId="0" fontId="47" fillId="41" borderId="2" xfId="0" applyFont="1" applyFill="1" applyBorder="1" applyAlignment="1">
      <alignment horizontal="left" vertical="center" wrapText="1"/>
    </xf>
    <xf numFmtId="0" fontId="52" fillId="22" borderId="2" xfId="0" applyFont="1" applyFill="1" applyBorder="1" applyAlignment="1">
      <alignment horizontal="left" vertical="center" wrapText="1"/>
    </xf>
    <xf numFmtId="0" fontId="47" fillId="22" borderId="2" xfId="0" applyFont="1" applyFill="1" applyBorder="1" applyAlignment="1">
      <alignment horizontal="left" vertical="center" wrapText="1"/>
    </xf>
    <xf numFmtId="0" fontId="8" fillId="43" borderId="2" xfId="8" applyFont="1" applyFill="1" applyBorder="1" applyAlignment="1">
      <alignment vertical="center" wrapText="1"/>
    </xf>
    <xf numFmtId="0" fontId="0" fillId="43" borderId="2" xfId="0" applyFill="1" applyBorder="1" applyAlignment="1">
      <alignment horizontal="center" vertical="center" wrapText="1"/>
    </xf>
    <xf numFmtId="0" fontId="47" fillId="43" borderId="2" xfId="0" applyFont="1" applyFill="1" applyBorder="1" applyAlignment="1">
      <alignment horizontal="center" vertical="center" wrapText="1"/>
    </xf>
    <xf numFmtId="0" fontId="47" fillId="43" borderId="2" xfId="0" applyFont="1" applyFill="1" applyBorder="1" applyAlignment="1">
      <alignment horizontal="left" vertical="center" wrapText="1"/>
    </xf>
    <xf numFmtId="0" fontId="10" fillId="43" borderId="2" xfId="8" applyFont="1" applyFill="1" applyBorder="1" applyAlignment="1">
      <alignment horizontal="center" vertical="center" wrapText="1"/>
    </xf>
    <xf numFmtId="0" fontId="10" fillId="44" borderId="2" xfId="8" applyFont="1" applyFill="1" applyBorder="1" applyAlignment="1">
      <alignment horizontal="center" vertical="center" wrapText="1"/>
    </xf>
    <xf numFmtId="0" fontId="47" fillId="44" borderId="2" xfId="0" applyFont="1" applyFill="1" applyBorder="1" applyAlignment="1">
      <alignment horizontal="center" vertical="center" wrapText="1"/>
    </xf>
    <xf numFmtId="0" fontId="47" fillId="44" borderId="2" xfId="0" applyFont="1" applyFill="1" applyBorder="1" applyAlignment="1">
      <alignment horizontal="left" vertical="center" wrapText="1"/>
    </xf>
    <xf numFmtId="0" fontId="47" fillId="44" borderId="2" xfId="0" applyFont="1" applyFill="1" applyBorder="1" applyAlignment="1">
      <alignment horizontal="left" vertical="center" wrapText="1" shrinkToFit="1"/>
    </xf>
    <xf numFmtId="0" fontId="8" fillId="44" borderId="2" xfId="8" applyFont="1" applyFill="1" applyBorder="1" applyAlignment="1">
      <alignment vertical="center" wrapText="1"/>
    </xf>
    <xf numFmtId="0" fontId="10" fillId="47" borderId="2" xfId="8" applyFont="1" applyFill="1" applyBorder="1" applyAlignment="1">
      <alignment horizontal="center" vertical="center" wrapText="1"/>
    </xf>
    <xf numFmtId="0" fontId="10" fillId="48" borderId="7" xfId="8" applyFont="1" applyFill="1" applyBorder="1" applyAlignment="1">
      <alignment horizontal="left" vertical="center" wrapText="1"/>
    </xf>
    <xf numFmtId="0" fontId="10" fillId="50" borderId="7" xfId="8" applyFont="1" applyFill="1" applyBorder="1" applyAlignment="1">
      <alignment vertical="top" wrapText="1"/>
    </xf>
    <xf numFmtId="0" fontId="10" fillId="50" borderId="16" xfId="8" applyFont="1" applyFill="1" applyBorder="1" applyAlignment="1">
      <alignment vertical="top" wrapText="1"/>
    </xf>
    <xf numFmtId="0" fontId="0" fillId="46" borderId="2" xfId="0" applyFill="1" applyBorder="1" applyAlignment="1">
      <alignment horizontal="center" vertical="center" wrapText="1"/>
    </xf>
    <xf numFmtId="0" fontId="47" fillId="46" borderId="2" xfId="0" applyFont="1" applyFill="1" applyBorder="1" applyAlignment="1">
      <alignment horizontal="center" vertical="center" wrapText="1"/>
    </xf>
    <xf numFmtId="0" fontId="47" fillId="46" borderId="2" xfId="0" applyFont="1" applyFill="1" applyBorder="1" applyAlignment="1">
      <alignment horizontal="left" vertical="center" wrapText="1"/>
    </xf>
    <xf numFmtId="0" fontId="0" fillId="51" borderId="2" xfId="0" applyFill="1" applyBorder="1" applyAlignment="1">
      <alignment horizontal="center" vertical="center" wrapText="1"/>
    </xf>
    <xf numFmtId="0" fontId="47" fillId="51" borderId="2" xfId="0" applyFont="1" applyFill="1" applyBorder="1" applyAlignment="1">
      <alignment horizontal="center" vertical="center" wrapText="1"/>
    </xf>
    <xf numFmtId="0" fontId="10" fillId="40" borderId="2" xfId="0" applyFont="1" applyFill="1" applyBorder="1" applyAlignment="1">
      <alignment horizontal="center" vertical="center"/>
    </xf>
    <xf numFmtId="0" fontId="47" fillId="51" borderId="2" xfId="0" applyFont="1" applyFill="1" applyBorder="1" applyAlignment="1">
      <alignment horizontal="left" vertical="center" wrapText="1"/>
    </xf>
    <xf numFmtId="0" fontId="47" fillId="47" borderId="2" xfId="0" applyFont="1" applyFill="1" applyBorder="1" applyAlignment="1">
      <alignment vertical="center" wrapText="1"/>
    </xf>
    <xf numFmtId="0" fontId="47" fillId="38" borderId="2" xfId="0" applyFont="1" applyFill="1" applyBorder="1" applyAlignment="1">
      <alignment horizontal="center" vertical="center" wrapText="1"/>
    </xf>
    <xf numFmtId="0" fontId="47" fillId="47" borderId="2" xfId="0" applyFont="1" applyFill="1" applyBorder="1" applyAlignment="1">
      <alignment horizontal="center" vertical="center" wrapText="1"/>
    </xf>
    <xf numFmtId="0" fontId="47" fillId="47" borderId="2" xfId="0" applyFont="1" applyFill="1" applyBorder="1" applyAlignment="1">
      <alignment horizontal="left" vertical="center" wrapText="1"/>
    </xf>
    <xf numFmtId="1" fontId="10" fillId="43" borderId="2" xfId="8" applyNumberFormat="1" applyFont="1" applyFill="1" applyBorder="1" applyAlignment="1">
      <alignment horizontal="center" vertical="center" wrapText="1"/>
    </xf>
    <xf numFmtId="1" fontId="0" fillId="44" borderId="2" xfId="0" applyNumberFormat="1" applyFill="1" applyBorder="1" applyAlignment="1">
      <alignment horizontal="center" vertical="center" wrapText="1"/>
    </xf>
    <xf numFmtId="0" fontId="0" fillId="20" borderId="2" xfId="0" applyFill="1" applyBorder="1" applyAlignment="1">
      <alignment horizontal="center" vertical="center" wrapText="1"/>
    </xf>
    <xf numFmtId="0" fontId="47" fillId="20" borderId="2" xfId="0" applyFont="1" applyFill="1" applyBorder="1" applyAlignment="1">
      <alignment horizontal="center" vertical="center" wrapText="1"/>
    </xf>
    <xf numFmtId="0" fontId="47" fillId="20" borderId="2" xfId="0" applyFont="1" applyFill="1" applyBorder="1" applyAlignment="1">
      <alignment horizontal="left" vertical="center" wrapText="1"/>
    </xf>
    <xf numFmtId="0" fontId="47" fillId="20" borderId="2" xfId="0" applyFont="1" applyFill="1" applyBorder="1"/>
    <xf numFmtId="0" fontId="47" fillId="45" borderId="2" xfId="0" applyFont="1" applyFill="1" applyBorder="1" applyAlignment="1">
      <alignment horizontal="center" vertical="center" wrapText="1"/>
    </xf>
    <xf numFmtId="0" fontId="47" fillId="45" borderId="2" xfId="0" applyFont="1" applyFill="1" applyBorder="1" applyAlignment="1">
      <alignment horizontal="left" vertical="center" wrapText="1"/>
    </xf>
    <xf numFmtId="0" fontId="10" fillId="50" borderId="2" xfId="8" applyFont="1" applyFill="1" applyBorder="1" applyAlignment="1">
      <alignment horizontal="center" vertical="center" wrapText="1"/>
    </xf>
    <xf numFmtId="0" fontId="10" fillId="45" borderId="2" xfId="8" applyFont="1" applyFill="1" applyBorder="1" applyAlignment="1">
      <alignment horizontal="center" vertical="center" wrapText="1"/>
    </xf>
    <xf numFmtId="0" fontId="0" fillId="45" borderId="2" xfId="0" applyFill="1" applyBorder="1" applyAlignment="1">
      <alignment horizontal="center" vertical="center"/>
    </xf>
    <xf numFmtId="0" fontId="47" fillId="45" borderId="2" xfId="0" applyFont="1" applyFill="1" applyBorder="1"/>
    <xf numFmtId="0" fontId="47" fillId="45" borderId="41" xfId="0" applyFont="1" applyFill="1" applyBorder="1" applyAlignment="1">
      <alignment wrapText="1"/>
    </xf>
    <xf numFmtId="0" fontId="47" fillId="45" borderId="41" xfId="0" applyFont="1" applyFill="1" applyBorder="1" applyAlignment="1">
      <alignment horizontal="left" vertical="center" wrapText="1"/>
    </xf>
    <xf numFmtId="0" fontId="47" fillId="45" borderId="41" xfId="0" applyFont="1" applyFill="1" applyBorder="1" applyAlignment="1">
      <alignment horizontal="center" vertical="center" wrapText="1"/>
    </xf>
    <xf numFmtId="0" fontId="47" fillId="48" borderId="2" xfId="0" applyFont="1" applyFill="1" applyBorder="1" applyAlignment="1">
      <alignment horizontal="center" vertical="center" wrapText="1"/>
    </xf>
    <xf numFmtId="0" fontId="47" fillId="48" borderId="2" xfId="0" applyFont="1" applyFill="1" applyBorder="1" applyAlignment="1">
      <alignment horizontal="left" vertical="center" wrapText="1"/>
    </xf>
    <xf numFmtId="0" fontId="10" fillId="48" borderId="7" xfId="8" applyFont="1" applyFill="1" applyBorder="1" applyAlignment="1">
      <alignment horizontal="center" vertical="center" wrapText="1"/>
    </xf>
    <xf numFmtId="0" fontId="10" fillId="48" borderId="2" xfId="8" applyFont="1" applyFill="1" applyBorder="1" applyAlignment="1">
      <alignment horizontal="center" vertical="center" wrapText="1"/>
    </xf>
    <xf numFmtId="0" fontId="47" fillId="49" borderId="2" xfId="0" applyFont="1" applyFill="1" applyBorder="1" applyAlignment="1">
      <alignment horizontal="center" vertical="center" wrapText="1"/>
    </xf>
    <xf numFmtId="0" fontId="10" fillId="49" borderId="2" xfId="8" applyFont="1" applyFill="1" applyBorder="1" applyAlignment="1">
      <alignment horizontal="center" vertical="center" wrapText="1"/>
    </xf>
    <xf numFmtId="0" fontId="0" fillId="49" borderId="2" xfId="0" applyFill="1" applyBorder="1" applyAlignment="1">
      <alignment horizontal="center" vertical="center"/>
    </xf>
    <xf numFmtId="0" fontId="52" fillId="49" borderId="2" xfId="0" applyFont="1" applyFill="1" applyBorder="1" applyAlignment="1">
      <alignment horizontal="left" vertical="center" wrapText="1"/>
    </xf>
    <xf numFmtId="0" fontId="47" fillId="49" borderId="2" xfId="0" applyFont="1" applyFill="1" applyBorder="1" applyAlignment="1">
      <alignment horizontal="left" vertical="center" wrapText="1"/>
    </xf>
    <xf numFmtId="0" fontId="47" fillId="38" borderId="2" xfId="0" applyFont="1" applyFill="1" applyBorder="1" applyAlignment="1">
      <alignment horizontal="left" vertical="center" wrapText="1"/>
    </xf>
    <xf numFmtId="0" fontId="10" fillId="38" borderId="2" xfId="8" applyFont="1" applyFill="1" applyBorder="1" applyAlignment="1">
      <alignment horizontal="center" vertical="center" wrapText="1"/>
    </xf>
    <xf numFmtId="0" fontId="0" fillId="38" borderId="2" xfId="0" applyFill="1" applyBorder="1" applyAlignment="1">
      <alignment horizontal="center" vertical="center"/>
    </xf>
    <xf numFmtId="0" fontId="47" fillId="50" borderId="2" xfId="0" applyFont="1" applyFill="1" applyBorder="1" applyAlignment="1">
      <alignment horizontal="left" vertical="center" wrapText="1"/>
    </xf>
    <xf numFmtId="0" fontId="47" fillId="50" borderId="2" xfId="0" applyFont="1" applyFill="1" applyBorder="1" applyAlignment="1">
      <alignment horizontal="center" vertical="center" wrapText="1"/>
    </xf>
    <xf numFmtId="0" fontId="0" fillId="50" borderId="2" xfId="0" applyFill="1" applyBorder="1" applyAlignment="1">
      <alignment horizontal="center" vertical="center"/>
    </xf>
    <xf numFmtId="0" fontId="10" fillId="41" borderId="41" xfId="8" applyFont="1" applyFill="1" applyBorder="1" applyAlignment="1">
      <alignment horizontal="justify" vertical="top" wrapText="1"/>
    </xf>
    <xf numFmtId="0" fontId="10" fillId="41" borderId="41" xfId="8" applyFont="1" applyFill="1" applyBorder="1" applyAlignment="1">
      <alignment vertical="top" wrapText="1"/>
    </xf>
    <xf numFmtId="0" fontId="10" fillId="41" borderId="41" xfId="8" applyFont="1" applyFill="1" applyBorder="1" applyAlignment="1">
      <alignment vertical="center" wrapText="1"/>
    </xf>
    <xf numFmtId="0" fontId="10" fillId="41" borderId="41" xfId="8" applyFont="1" applyFill="1" applyBorder="1" applyAlignment="1">
      <alignment horizontal="left" vertical="top" wrapText="1"/>
    </xf>
    <xf numFmtId="0" fontId="10" fillId="22" borderId="54" xfId="8" applyFont="1" applyFill="1" applyBorder="1" applyAlignment="1">
      <alignment horizontal="justify" vertical="top" wrapText="1"/>
    </xf>
    <xf numFmtId="0" fontId="10" fillId="22" borderId="54" xfId="8" applyFont="1" applyFill="1" applyBorder="1" applyAlignment="1">
      <alignment horizontal="justify" vertical="center" wrapText="1"/>
    </xf>
    <xf numFmtId="0" fontId="10" fillId="22" borderId="57" xfId="8" applyFont="1" applyFill="1" applyBorder="1" applyAlignment="1">
      <alignment horizontal="justify" vertical="top" wrapText="1"/>
    </xf>
    <xf numFmtId="0" fontId="10" fillId="22" borderId="15" xfId="8" applyFont="1" applyFill="1" applyBorder="1" applyAlignment="1">
      <alignment horizontal="justify" vertical="top" wrapText="1"/>
    </xf>
    <xf numFmtId="0" fontId="10" fillId="22" borderId="41" xfId="8" applyFont="1" applyFill="1" applyBorder="1" applyAlignment="1">
      <alignment vertical="center" wrapText="1"/>
    </xf>
    <xf numFmtId="0" fontId="10" fillId="22" borderId="15" xfId="8" applyFont="1" applyFill="1" applyBorder="1" applyAlignment="1">
      <alignment horizontal="left" vertical="center" wrapText="1"/>
    </xf>
    <xf numFmtId="0" fontId="10" fillId="22" borderId="41" xfId="8" applyFont="1" applyFill="1" applyBorder="1" applyAlignment="1">
      <alignment horizontal="left" vertical="center" wrapText="1"/>
    </xf>
    <xf numFmtId="0" fontId="10" fillId="22" borderId="41" xfId="8" applyFont="1" applyFill="1" applyBorder="1" applyAlignment="1">
      <alignment horizontal="justify" vertical="top" wrapText="1"/>
    </xf>
    <xf numFmtId="0" fontId="10" fillId="43" borderId="41" xfId="8" applyFont="1" applyFill="1" applyBorder="1" applyAlignment="1">
      <alignment vertical="center" wrapText="1"/>
    </xf>
    <xf numFmtId="0" fontId="10" fillId="43" borderId="15" xfId="8" applyFont="1" applyFill="1" applyBorder="1" applyAlignment="1">
      <alignment vertical="center" wrapText="1"/>
    </xf>
    <xf numFmtId="0" fontId="10" fillId="44" borderId="41" xfId="8" applyFont="1" applyFill="1" applyBorder="1" applyAlignment="1">
      <alignment horizontal="center" vertical="center" wrapText="1"/>
    </xf>
    <xf numFmtId="0" fontId="10" fillId="44" borderId="41" xfId="8" applyFont="1" applyFill="1" applyBorder="1" applyAlignment="1">
      <alignment horizontal="justify" vertical="top" wrapText="1"/>
    </xf>
    <xf numFmtId="0" fontId="10" fillId="44" borderId="15" xfId="8" applyFont="1" applyFill="1" applyBorder="1" applyAlignment="1">
      <alignment horizontal="justify" vertical="top" wrapText="1"/>
    </xf>
    <xf numFmtId="0" fontId="10" fillId="44" borderId="41" xfId="8" applyFont="1" applyFill="1" applyBorder="1" applyAlignment="1">
      <alignment vertical="center" wrapText="1"/>
    </xf>
    <xf numFmtId="0" fontId="10" fillId="46" borderId="41" xfId="8" applyFont="1" applyFill="1" applyBorder="1" applyAlignment="1">
      <alignment horizontal="justify" vertical="top" wrapText="1"/>
    </xf>
    <xf numFmtId="0" fontId="10" fillId="46" borderId="41" xfId="8" applyFont="1" applyFill="1" applyBorder="1" applyAlignment="1">
      <alignment horizontal="justify" vertical="justify" wrapText="1"/>
    </xf>
    <xf numFmtId="0" fontId="10" fillId="46" borderId="15" xfId="8" applyFont="1" applyFill="1" applyBorder="1" applyAlignment="1">
      <alignment horizontal="justify" vertical="top" wrapText="1"/>
    </xf>
    <xf numFmtId="0" fontId="10" fillId="46" borderId="41" xfId="8" applyFont="1" applyFill="1" applyBorder="1" applyAlignment="1">
      <alignment horizontal="justify" vertical="center"/>
    </xf>
    <xf numFmtId="0" fontId="10" fillId="46" borderId="41" xfId="8" applyFont="1" applyFill="1" applyBorder="1" applyAlignment="1">
      <alignment horizontal="justify"/>
    </xf>
    <xf numFmtId="0" fontId="10" fillId="46" borderId="15" xfId="8" applyFont="1" applyFill="1" applyBorder="1" applyAlignment="1">
      <alignment horizontal="justify"/>
    </xf>
    <xf numFmtId="0" fontId="10" fillId="51" borderId="41" xfId="8" applyFont="1" applyFill="1" applyBorder="1" applyAlignment="1">
      <alignment horizontal="left" vertical="top" wrapText="1"/>
    </xf>
    <xf numFmtId="0" fontId="10" fillId="51" borderId="41" xfId="8" applyFont="1" applyFill="1" applyBorder="1" applyAlignment="1">
      <alignment vertical="top" wrapText="1"/>
    </xf>
    <xf numFmtId="0" fontId="10" fillId="51" borderId="15" xfId="8" applyFont="1" applyFill="1" applyBorder="1" applyAlignment="1">
      <alignment horizontal="justify" vertical="top" wrapText="1"/>
    </xf>
    <xf numFmtId="0" fontId="10" fillId="47" borderId="41" xfId="8" applyFont="1" applyFill="1" applyBorder="1" applyAlignment="1">
      <alignment horizontal="justify" vertical="center" wrapText="1"/>
    </xf>
    <xf numFmtId="0" fontId="10" fillId="47" borderId="41" xfId="8" applyFont="1" applyFill="1" applyBorder="1" applyAlignment="1">
      <alignment horizontal="justify" vertical="top" wrapText="1"/>
    </xf>
    <xf numFmtId="0" fontId="10" fillId="47" borderId="15" xfId="8" applyFont="1" applyFill="1" applyBorder="1" applyAlignment="1">
      <alignment horizontal="justify" vertical="top" wrapText="1"/>
    </xf>
    <xf numFmtId="0" fontId="10" fillId="47" borderId="41" xfId="8" applyFont="1" applyFill="1" applyBorder="1" applyAlignment="1">
      <alignment vertical="center" wrapText="1"/>
    </xf>
    <xf numFmtId="0" fontId="10" fillId="20" borderId="41" xfId="8" applyFont="1" applyFill="1" applyBorder="1" applyAlignment="1">
      <alignment horizontal="justify" vertical="center" wrapText="1"/>
    </xf>
    <xf numFmtId="0" fontId="10" fillId="20" borderId="41" xfId="8" applyFont="1" applyFill="1" applyBorder="1" applyAlignment="1">
      <alignment horizontal="justify" vertical="top" wrapText="1"/>
    </xf>
    <xf numFmtId="0" fontId="10" fillId="20" borderId="15" xfId="8" applyFont="1" applyFill="1" applyBorder="1" applyAlignment="1">
      <alignment horizontal="justify" vertical="top" wrapText="1"/>
    </xf>
    <xf numFmtId="0" fontId="10" fillId="45" borderId="41" xfId="8" applyFont="1" applyFill="1" applyBorder="1" applyAlignment="1">
      <alignment horizontal="justify" vertical="top" wrapText="1"/>
    </xf>
    <xf numFmtId="0" fontId="10" fillId="45" borderId="41" xfId="8" applyFont="1" applyFill="1" applyBorder="1" applyAlignment="1">
      <alignment horizontal="center" vertical="center" wrapText="1"/>
    </xf>
    <xf numFmtId="0" fontId="10" fillId="45" borderId="15" xfId="8" applyFont="1" applyFill="1" applyBorder="1" applyAlignment="1">
      <alignment horizontal="justify" vertical="top" wrapText="1"/>
    </xf>
    <xf numFmtId="0" fontId="10" fillId="45" borderId="41" xfId="8" applyFont="1" applyFill="1" applyBorder="1" applyAlignment="1">
      <alignment horizontal="justify" vertical="center" wrapText="1"/>
    </xf>
    <xf numFmtId="0" fontId="10" fillId="45" borderId="31" xfId="8" applyFont="1" applyFill="1" applyBorder="1" applyAlignment="1">
      <alignment horizontal="justify" vertical="top" wrapText="1"/>
    </xf>
    <xf numFmtId="0" fontId="10" fillId="48" borderId="15" xfId="8" applyFont="1" applyFill="1" applyBorder="1" applyAlignment="1">
      <alignment horizontal="left" vertical="center" wrapText="1"/>
    </xf>
    <xf numFmtId="0" fontId="10" fillId="48" borderId="41" xfId="8" applyFont="1" applyFill="1" applyBorder="1" applyAlignment="1">
      <alignment horizontal="justify" vertical="top" wrapText="1"/>
    </xf>
    <xf numFmtId="0" fontId="10" fillId="48" borderId="15" xfId="8" applyFont="1" applyFill="1" applyBorder="1" applyAlignment="1">
      <alignment horizontal="justify" vertical="top" wrapText="1"/>
    </xf>
    <xf numFmtId="0" fontId="10" fillId="48" borderId="41" xfId="8" applyFont="1" applyFill="1" applyBorder="1" applyAlignment="1">
      <alignment horizontal="left" vertical="top" wrapText="1"/>
    </xf>
    <xf numFmtId="0" fontId="10" fillId="49" borderId="41" xfId="8" applyFont="1" applyFill="1" applyBorder="1" applyAlignment="1">
      <alignment horizontal="justify" vertical="top" wrapText="1"/>
    </xf>
    <xf numFmtId="0" fontId="10" fillId="49" borderId="15" xfId="8" applyFont="1" applyFill="1" applyBorder="1" applyAlignment="1">
      <alignment horizontal="justify" vertical="top" wrapText="1"/>
    </xf>
    <xf numFmtId="0" fontId="10" fillId="49" borderId="41" xfId="8" applyFont="1" applyFill="1" applyBorder="1" applyAlignment="1">
      <alignment horizontal="justify" vertical="center" wrapText="1"/>
    </xf>
    <xf numFmtId="0" fontId="10" fillId="49" borderId="41" xfId="8" applyFont="1" applyFill="1" applyBorder="1" applyAlignment="1">
      <alignment wrapText="1"/>
    </xf>
    <xf numFmtId="0" fontId="10" fillId="38" borderId="41" xfId="8" applyFont="1" applyFill="1" applyBorder="1" applyAlignment="1">
      <alignment horizontal="justify" vertical="center" wrapText="1"/>
    </xf>
    <xf numFmtId="0" fontId="10" fillId="38" borderId="41" xfId="8" applyFont="1" applyFill="1" applyBorder="1" applyAlignment="1">
      <alignment vertical="top" wrapText="1"/>
    </xf>
    <xf numFmtId="0" fontId="10" fillId="50" borderId="41" xfId="8" applyFont="1" applyFill="1" applyBorder="1" applyAlignment="1">
      <alignment horizontal="justify"/>
    </xf>
    <xf numFmtId="0" fontId="10" fillId="50" borderId="41" xfId="8" applyFont="1" applyFill="1" applyBorder="1" applyAlignment="1">
      <alignment vertical="top" wrapText="1"/>
    </xf>
    <xf numFmtId="0" fontId="10" fillId="50" borderId="41" xfId="8" applyFont="1" applyFill="1" applyBorder="1" applyAlignment="1">
      <alignment horizontal="justify" vertical="top" wrapText="1"/>
    </xf>
    <xf numFmtId="0" fontId="10" fillId="50" borderId="15" xfId="8" applyFont="1" applyFill="1" applyBorder="1" applyAlignment="1">
      <alignment horizontal="justify" vertical="top" wrapText="1"/>
    </xf>
    <xf numFmtId="0" fontId="10" fillId="50" borderId="41" xfId="8" applyFont="1" applyFill="1" applyBorder="1" applyAlignment="1">
      <alignment horizontal="justify" vertical="top"/>
    </xf>
    <xf numFmtId="0" fontId="10" fillId="50" borderId="42" xfId="8" applyFont="1" applyFill="1" applyBorder="1" applyAlignment="1">
      <alignment horizontal="left" vertical="center" wrapText="1"/>
    </xf>
    <xf numFmtId="0" fontId="0" fillId="41" borderId="2" xfId="0" applyFill="1" applyBorder="1" applyAlignment="1">
      <alignment horizontal="center" vertical="center" wrapText="1"/>
    </xf>
    <xf numFmtId="0" fontId="0" fillId="41" borderId="16" xfId="0" applyFill="1" applyBorder="1" applyAlignment="1">
      <alignment horizontal="center"/>
    </xf>
    <xf numFmtId="0" fontId="10" fillId="49" borderId="15" xfId="8" applyFont="1" applyFill="1" applyBorder="1" applyAlignment="1">
      <alignment horizontal="left" vertical="center" wrapText="1"/>
    </xf>
    <xf numFmtId="0" fontId="53" fillId="41" borderId="2" xfId="0" applyFont="1" applyFill="1" applyBorder="1" applyAlignment="1">
      <alignment horizontal="center" vertical="center"/>
    </xf>
    <xf numFmtId="0" fontId="0" fillId="50" borderId="2" xfId="0" applyFill="1" applyBorder="1" applyAlignment="1">
      <alignment horizontal="center" vertical="center" wrapText="1"/>
    </xf>
    <xf numFmtId="0" fontId="10" fillId="40" borderId="2" xfId="0" applyFont="1" applyFill="1" applyBorder="1"/>
    <xf numFmtId="0" fontId="41" fillId="40" borderId="2" xfId="0" applyFont="1" applyFill="1" applyBorder="1"/>
    <xf numFmtId="0" fontId="41" fillId="40" borderId="2" xfId="8" applyFont="1" applyFill="1" applyBorder="1" applyAlignment="1">
      <alignment horizontal="left" wrapText="1"/>
    </xf>
    <xf numFmtId="0" fontId="52" fillId="40" borderId="7" xfId="0" applyFont="1" applyFill="1" applyBorder="1"/>
    <xf numFmtId="0" fontId="41" fillId="40" borderId="7" xfId="8" applyFont="1" applyFill="1" applyBorder="1" applyAlignment="1">
      <alignment horizontal="left" wrapText="1"/>
    </xf>
    <xf numFmtId="0" fontId="41" fillId="40" borderId="2" xfId="8" applyFont="1" applyFill="1" applyBorder="1" applyAlignment="1">
      <alignment vertical="center" wrapText="1"/>
    </xf>
    <xf numFmtId="0" fontId="41" fillId="40" borderId="7" xfId="8" applyFont="1" applyFill="1" applyBorder="1" applyAlignment="1">
      <alignment vertical="center" wrapText="1"/>
    </xf>
    <xf numFmtId="0" fontId="52" fillId="40" borderId="2" xfId="0" applyFont="1" applyFill="1" applyBorder="1"/>
    <xf numFmtId="0" fontId="41" fillId="40" borderId="2" xfId="8" applyFont="1" applyFill="1" applyBorder="1" applyAlignment="1">
      <alignment vertical="top" wrapText="1"/>
    </xf>
    <xf numFmtId="0" fontId="41" fillId="40" borderId="2" xfId="8" applyFont="1" applyFill="1" applyBorder="1" applyAlignment="1">
      <alignment horizontal="left" vertical="center" wrapText="1"/>
    </xf>
    <xf numFmtId="0" fontId="41" fillId="40" borderId="2" xfId="8" applyFont="1" applyFill="1" applyBorder="1" applyAlignment="1">
      <alignment horizontal="justify" vertical="top" wrapText="1"/>
    </xf>
    <xf numFmtId="0" fontId="41" fillId="40" borderId="2" xfId="8" applyFont="1" applyFill="1" applyBorder="1" applyAlignment="1">
      <alignment horizontal="justify"/>
    </xf>
    <xf numFmtId="0" fontId="0" fillId="41" borderId="2" xfId="0" applyFont="1" applyFill="1" applyBorder="1"/>
    <xf numFmtId="0" fontId="41" fillId="41" borderId="2" xfId="8" applyFont="1" applyFill="1" applyBorder="1" applyAlignment="1">
      <alignment horizontal="justify"/>
    </xf>
    <xf numFmtId="0" fontId="41" fillId="41" borderId="41" xfId="8" applyFont="1" applyFill="1" applyBorder="1" applyAlignment="1">
      <alignment horizontal="justify" vertical="top" wrapText="1"/>
    </xf>
    <xf numFmtId="0" fontId="41" fillId="41" borderId="41" xfId="8" applyFont="1" applyFill="1" applyBorder="1" applyAlignment="1">
      <alignment vertical="top" wrapText="1"/>
    </xf>
    <xf numFmtId="0" fontId="41" fillId="41" borderId="41" xfId="8" applyFont="1" applyFill="1" applyBorder="1" applyAlignment="1">
      <alignment vertical="center" wrapText="1"/>
    </xf>
    <xf numFmtId="0" fontId="41" fillId="41" borderId="41" xfId="8" applyFont="1" applyFill="1" applyBorder="1" applyAlignment="1">
      <alignment horizontal="left" vertical="top" wrapText="1"/>
    </xf>
    <xf numFmtId="0" fontId="41" fillId="22" borderId="54" xfId="8" applyFont="1" applyFill="1" applyBorder="1" applyAlignment="1">
      <alignment horizontal="justify" vertical="top" wrapText="1"/>
    </xf>
    <xf numFmtId="0" fontId="0" fillId="22" borderId="2" xfId="0" applyFont="1" applyFill="1" applyBorder="1"/>
    <xf numFmtId="0" fontId="41" fillId="22" borderId="54" xfId="8" applyFont="1" applyFill="1" applyBorder="1" applyAlignment="1">
      <alignment horizontal="justify" vertical="center" wrapText="1"/>
    </xf>
    <xf numFmtId="0" fontId="41" fillId="22" borderId="57" xfId="8" applyFont="1" applyFill="1" applyBorder="1" applyAlignment="1">
      <alignment horizontal="justify" vertical="top" wrapText="1"/>
    </xf>
    <xf numFmtId="0" fontId="41" fillId="22" borderId="15" xfId="8" applyFont="1" applyFill="1" applyBorder="1" applyAlignment="1">
      <alignment horizontal="justify" vertical="top" wrapText="1"/>
    </xf>
    <xf numFmtId="0" fontId="41" fillId="22" borderId="41" xfId="8" applyFont="1" applyFill="1" applyBorder="1" applyAlignment="1">
      <alignment vertical="center" wrapText="1"/>
    </xf>
    <xf numFmtId="0" fontId="41" fillId="22" borderId="15" xfId="8" applyFont="1" applyFill="1" applyBorder="1" applyAlignment="1">
      <alignment horizontal="left" vertical="center" wrapText="1"/>
    </xf>
    <xf numFmtId="0" fontId="41" fillId="22" borderId="41" xfId="8" applyFont="1" applyFill="1" applyBorder="1" applyAlignment="1">
      <alignment horizontal="left" vertical="center" wrapText="1"/>
    </xf>
    <xf numFmtId="0" fontId="41" fillId="22" borderId="41" xfId="8" applyFont="1" applyFill="1" applyBorder="1" applyAlignment="1">
      <alignment horizontal="justify" vertical="top" wrapText="1"/>
    </xf>
    <xf numFmtId="0" fontId="0" fillId="43" borderId="2" xfId="0" applyFont="1" applyFill="1" applyBorder="1"/>
    <xf numFmtId="0" fontId="41" fillId="43" borderId="15" xfId="8" applyFont="1" applyFill="1" applyBorder="1" applyAlignment="1">
      <alignment vertical="center" wrapText="1"/>
    </xf>
    <xf numFmtId="0" fontId="0" fillId="44" borderId="2" xfId="0" applyFont="1" applyFill="1" applyBorder="1"/>
    <xf numFmtId="0" fontId="41" fillId="44" borderId="15" xfId="8" applyFont="1" applyFill="1" applyBorder="1" applyAlignment="1">
      <alignment horizontal="justify" vertical="top" wrapText="1"/>
    </xf>
    <xf numFmtId="0" fontId="41" fillId="46" borderId="41" xfId="8" applyFont="1" applyFill="1" applyBorder="1" applyAlignment="1">
      <alignment horizontal="justify" vertical="top" wrapText="1"/>
    </xf>
    <xf numFmtId="0" fontId="41" fillId="46" borderId="41" xfId="8" applyFont="1" applyFill="1" applyBorder="1" applyAlignment="1">
      <alignment horizontal="justify" vertical="justify" wrapText="1"/>
    </xf>
    <xf numFmtId="0" fontId="0" fillId="46" borderId="2" xfId="0" applyFont="1" applyFill="1" applyBorder="1"/>
    <xf numFmtId="0" fontId="41" fillId="46" borderId="15" xfId="8" applyFont="1" applyFill="1" applyBorder="1" applyAlignment="1">
      <alignment horizontal="justify" vertical="top" wrapText="1"/>
    </xf>
    <xf numFmtId="0" fontId="41" fillId="46" borderId="15" xfId="8" applyFont="1" applyFill="1" applyBorder="1" applyAlignment="1">
      <alignment horizontal="justify"/>
    </xf>
    <xf numFmtId="0" fontId="0" fillId="51" borderId="2" xfId="0" applyFont="1" applyFill="1" applyBorder="1"/>
    <xf numFmtId="0" fontId="41" fillId="51" borderId="41" xfId="8" applyFont="1" applyFill="1" applyBorder="1" applyAlignment="1">
      <alignment horizontal="left" vertical="top" wrapText="1"/>
    </xf>
    <xf numFmtId="0" fontId="41" fillId="51" borderId="41" xfId="8" applyFont="1" applyFill="1" applyBorder="1" applyAlignment="1">
      <alignment vertical="top" wrapText="1"/>
    </xf>
    <xf numFmtId="0" fontId="0" fillId="47" borderId="2" xfId="0" applyFont="1" applyFill="1" applyBorder="1"/>
    <xf numFmtId="0" fontId="41" fillId="47" borderId="41" xfId="8" applyFont="1" applyFill="1" applyBorder="1" applyAlignment="1">
      <alignment horizontal="justify" vertical="center" wrapText="1"/>
    </xf>
    <xf numFmtId="0" fontId="41" fillId="47" borderId="41" xfId="8" applyFont="1" applyFill="1" applyBorder="1" applyAlignment="1">
      <alignment horizontal="justify" vertical="top" wrapText="1"/>
    </xf>
    <xf numFmtId="0" fontId="41" fillId="47" borderId="15" xfId="8" applyFont="1" applyFill="1" applyBorder="1" applyAlignment="1">
      <alignment horizontal="justify" vertical="top" wrapText="1"/>
    </xf>
    <xf numFmtId="0" fontId="41" fillId="47" borderId="41" xfId="8" applyFont="1" applyFill="1" applyBorder="1" applyAlignment="1">
      <alignment vertical="center" wrapText="1"/>
    </xf>
    <xf numFmtId="0" fontId="0" fillId="20" borderId="2" xfId="0" applyFont="1" applyFill="1" applyBorder="1"/>
    <xf numFmtId="0" fontId="41" fillId="20" borderId="41" xfId="8" applyFont="1" applyFill="1" applyBorder="1" applyAlignment="1">
      <alignment horizontal="justify" vertical="center" wrapText="1"/>
    </xf>
    <xf numFmtId="0" fontId="41" fillId="20" borderId="41" xfId="8" applyFont="1" applyFill="1" applyBorder="1" applyAlignment="1">
      <alignment horizontal="justify" vertical="top" wrapText="1"/>
    </xf>
    <xf numFmtId="0" fontId="0" fillId="45" borderId="2" xfId="0" applyFont="1" applyFill="1" applyBorder="1"/>
    <xf numFmtId="0" fontId="41" fillId="45" borderId="41" xfId="8" applyFont="1" applyFill="1" applyBorder="1" applyAlignment="1">
      <alignment horizontal="justify" vertical="top" wrapText="1"/>
    </xf>
    <xf numFmtId="0" fontId="41" fillId="45" borderId="15" xfId="8" applyFont="1" applyFill="1" applyBorder="1" applyAlignment="1">
      <alignment horizontal="justify" vertical="top" wrapText="1"/>
    </xf>
    <xf numFmtId="0" fontId="0" fillId="48" borderId="2" xfId="0" applyFont="1" applyFill="1" applyBorder="1"/>
    <xf numFmtId="0" fontId="41" fillId="48" borderId="15" xfId="8" applyFont="1" applyFill="1" applyBorder="1" applyAlignment="1">
      <alignment horizontal="left" vertical="center" wrapText="1"/>
    </xf>
    <xf numFmtId="0" fontId="41" fillId="48" borderId="41" xfId="8" applyFont="1" applyFill="1" applyBorder="1" applyAlignment="1">
      <alignment horizontal="justify" vertical="top" wrapText="1"/>
    </xf>
    <xf numFmtId="0" fontId="41" fillId="48" borderId="41" xfId="8" applyFont="1" applyFill="1" applyBorder="1" applyAlignment="1">
      <alignment horizontal="left" vertical="top" wrapText="1"/>
    </xf>
    <xf numFmtId="0" fontId="0" fillId="49" borderId="2" xfId="0" applyFont="1" applyFill="1" applyBorder="1"/>
    <xf numFmtId="0" fontId="41" fillId="49" borderId="41" xfId="8" applyFont="1" applyFill="1" applyBorder="1" applyAlignment="1">
      <alignment horizontal="justify" vertical="top" wrapText="1"/>
    </xf>
    <xf numFmtId="0" fontId="41" fillId="49" borderId="15" xfId="8" applyFont="1" applyFill="1" applyBorder="1" applyAlignment="1">
      <alignment horizontal="left" vertical="center" wrapText="1"/>
    </xf>
    <xf numFmtId="0" fontId="0" fillId="38" borderId="2" xfId="0" applyFont="1" applyFill="1" applyBorder="1"/>
    <xf numFmtId="0" fontId="41" fillId="38" borderId="41" xfId="8" applyFont="1" applyFill="1" applyBorder="1" applyAlignment="1">
      <alignment horizontal="justify" vertical="center" wrapText="1"/>
    </xf>
    <xf numFmtId="0" fontId="41" fillId="38" borderId="41" xfId="8" applyFont="1" applyFill="1" applyBorder="1" applyAlignment="1">
      <alignment vertical="top" wrapText="1"/>
    </xf>
    <xf numFmtId="0" fontId="0" fillId="50" borderId="2" xfId="0" applyFont="1" applyFill="1" applyBorder="1"/>
    <xf numFmtId="0" fontId="41" fillId="50" borderId="41" xfId="8" applyFont="1" applyFill="1" applyBorder="1" applyAlignment="1">
      <alignment horizontal="justify"/>
    </xf>
    <xf numFmtId="0" fontId="41" fillId="50" borderId="41" xfId="8" applyFont="1" applyFill="1" applyBorder="1" applyAlignment="1">
      <alignment horizontal="justify" vertical="top" wrapText="1"/>
    </xf>
    <xf numFmtId="0" fontId="41" fillId="50" borderId="15" xfId="8" applyFont="1" applyFill="1" applyBorder="1" applyAlignment="1">
      <alignment horizontal="justify" vertical="top" wrapText="1"/>
    </xf>
    <xf numFmtId="0" fontId="41" fillId="41" borderId="2" xfId="8" applyFont="1" applyFill="1" applyBorder="1" applyAlignment="1">
      <alignment horizontal="left" vertical="center" wrapText="1"/>
    </xf>
    <xf numFmtId="0" fontId="0" fillId="41" borderId="16" xfId="0" applyFont="1" applyFill="1" applyBorder="1" applyAlignment="1">
      <alignment horizontal="left"/>
    </xf>
    <xf numFmtId="0" fontId="41" fillId="41" borderId="2" xfId="8" applyFont="1" applyFill="1" applyBorder="1" applyAlignment="1">
      <alignment vertical="center" wrapText="1"/>
    </xf>
    <xf numFmtId="0" fontId="41" fillId="41" borderId="0" xfId="8" applyFont="1" applyFill="1" applyBorder="1" applyAlignment="1">
      <alignment horizontal="left" vertical="top" wrapText="1"/>
    </xf>
    <xf numFmtId="0" fontId="0" fillId="41" borderId="2" xfId="0" applyFill="1" applyBorder="1" applyAlignment="1">
      <alignment horizontal="left" vertical="center" wrapText="1"/>
    </xf>
    <xf numFmtId="0" fontId="0" fillId="22" borderId="2" xfId="0" applyFill="1" applyBorder="1" applyAlignment="1">
      <alignment horizontal="left" vertical="center" wrapText="1"/>
    </xf>
    <xf numFmtId="0" fontId="0" fillId="22" borderId="2" xfId="0" applyFont="1" applyFill="1" applyBorder="1" applyAlignment="1">
      <alignment horizontal="left"/>
    </xf>
    <xf numFmtId="0" fontId="41" fillId="44" borderId="41" xfId="8" applyFont="1" applyFill="1" applyBorder="1" applyAlignment="1">
      <alignment horizontal="left" vertical="center" wrapText="1"/>
    </xf>
    <xf numFmtId="0" fontId="0" fillId="46" borderId="2" xfId="0" applyFill="1" applyBorder="1" applyAlignment="1">
      <alignment horizontal="left" vertical="center" wrapText="1"/>
    </xf>
    <xf numFmtId="0" fontId="0" fillId="47" borderId="2" xfId="0" applyFill="1" applyBorder="1" applyAlignment="1">
      <alignment horizontal="left" vertical="center" wrapText="1"/>
    </xf>
    <xf numFmtId="0" fontId="0" fillId="50" borderId="2" xfId="0" applyFill="1" applyBorder="1" applyAlignment="1">
      <alignment horizontal="left" vertical="center" wrapText="1"/>
    </xf>
    <xf numFmtId="0" fontId="54" fillId="0" borderId="2" xfId="0" applyFont="1" applyBorder="1" applyAlignment="1">
      <alignment vertical="center" textRotation="90"/>
    </xf>
    <xf numFmtId="0" fontId="44" fillId="0" borderId="2" xfId="0" applyFont="1" applyBorder="1" applyAlignment="1">
      <alignment horizontal="center" vertical="center" textRotation="90" wrapText="1"/>
    </xf>
    <xf numFmtId="0" fontId="44" fillId="0" borderId="7" xfId="0" applyFont="1" applyBorder="1" applyAlignment="1">
      <alignment horizontal="center" vertical="center" textRotation="90" wrapText="1"/>
    </xf>
    <xf numFmtId="0" fontId="44" fillId="0" borderId="17" xfId="0" applyFont="1" applyBorder="1" applyAlignment="1">
      <alignment horizontal="center" vertical="center" textRotation="90" wrapText="1"/>
    </xf>
    <xf numFmtId="0" fontId="0" fillId="50" borderId="7" xfId="0" applyFont="1" applyFill="1" applyBorder="1"/>
    <xf numFmtId="0" fontId="41" fillId="50" borderId="2" xfId="8" applyFont="1" applyFill="1" applyBorder="1" applyAlignment="1">
      <alignment horizontal="justify" vertical="top" wrapText="1"/>
    </xf>
    <xf numFmtId="0" fontId="52" fillId="50" borderId="2" xfId="0" applyFont="1" applyFill="1" applyBorder="1"/>
    <xf numFmtId="0" fontId="4" fillId="0" borderId="3" xfId="0" applyFont="1" applyFill="1" applyBorder="1" applyAlignment="1">
      <alignment vertical="center" wrapText="1"/>
    </xf>
    <xf numFmtId="0" fontId="41" fillId="0" borderId="2" xfId="0" applyFont="1" applyFill="1" applyBorder="1"/>
    <xf numFmtId="0" fontId="41" fillId="0" borderId="2" xfId="8" applyFont="1" applyFill="1" applyBorder="1" applyAlignment="1">
      <alignment horizontal="left" wrapText="1"/>
    </xf>
    <xf numFmtId="0" fontId="52" fillId="0" borderId="7" xfId="0" applyFont="1" applyFill="1" applyBorder="1"/>
    <xf numFmtId="0" fontId="41" fillId="0" borderId="7" xfId="8" applyFont="1" applyFill="1" applyBorder="1" applyAlignment="1">
      <alignment horizontal="left" wrapText="1"/>
    </xf>
    <xf numFmtId="0" fontId="41" fillId="0" borderId="2" xfId="8" applyFont="1" applyFill="1" applyBorder="1" applyAlignment="1">
      <alignment vertical="center" wrapText="1"/>
    </xf>
    <xf numFmtId="0" fontId="41" fillId="0" borderId="7" xfId="8" applyFont="1" applyFill="1" applyBorder="1" applyAlignment="1">
      <alignment vertical="center" wrapText="1"/>
    </xf>
    <xf numFmtId="0" fontId="52" fillId="0" borderId="2" xfId="0" applyFont="1" applyFill="1" applyBorder="1"/>
    <xf numFmtId="0" fontId="41" fillId="0" borderId="2" xfId="8" applyFont="1" applyFill="1" applyBorder="1" applyAlignment="1">
      <alignment vertical="top" wrapText="1"/>
    </xf>
    <xf numFmtId="0" fontId="41" fillId="0" borderId="2" xfId="8" applyFont="1" applyFill="1" applyBorder="1" applyAlignment="1">
      <alignment horizontal="left" vertical="center" wrapText="1"/>
    </xf>
    <xf numFmtId="0" fontId="41" fillId="0" borderId="2" xfId="8" applyFont="1" applyFill="1" applyBorder="1" applyAlignment="1">
      <alignment horizontal="justify" vertical="top" wrapText="1"/>
    </xf>
    <xf numFmtId="0" fontId="41" fillId="0" borderId="2" xfId="8" applyFont="1" applyFill="1" applyBorder="1" applyAlignment="1">
      <alignment horizontal="justify"/>
    </xf>
    <xf numFmtId="0" fontId="0" fillId="0" borderId="2" xfId="0" applyFont="1" applyFill="1" applyBorder="1"/>
    <xf numFmtId="0" fontId="41" fillId="0" borderId="41" xfId="8" applyFont="1" applyFill="1" applyBorder="1" applyAlignment="1">
      <alignment horizontal="justify" vertical="top" wrapText="1"/>
    </xf>
    <xf numFmtId="0" fontId="41" fillId="0" borderId="41" xfId="8" applyFont="1" applyFill="1" applyBorder="1" applyAlignment="1">
      <alignment vertical="top" wrapText="1"/>
    </xf>
    <xf numFmtId="0" fontId="41" fillId="0" borderId="41" xfId="8" applyFont="1" applyFill="1" applyBorder="1" applyAlignment="1">
      <alignment vertical="center" wrapText="1"/>
    </xf>
    <xf numFmtId="0" fontId="41" fillId="0" borderId="41" xfId="8" applyFont="1" applyFill="1" applyBorder="1" applyAlignment="1">
      <alignment horizontal="left" vertical="top" wrapText="1"/>
    </xf>
    <xf numFmtId="0" fontId="0" fillId="0" borderId="2" xfId="0" applyFill="1" applyBorder="1" applyAlignment="1">
      <alignment horizontal="left" vertical="center" wrapText="1"/>
    </xf>
    <xf numFmtId="0" fontId="41" fillId="0" borderId="0" xfId="8" applyFont="1" applyFill="1" applyBorder="1" applyAlignment="1">
      <alignment horizontal="left" vertical="top" wrapText="1"/>
    </xf>
    <xf numFmtId="0" fontId="41" fillId="0" borderId="54" xfId="8" applyFont="1" applyFill="1" applyBorder="1" applyAlignment="1">
      <alignment horizontal="justify" vertical="top" wrapText="1"/>
    </xf>
    <xf numFmtId="0" fontId="0" fillId="0" borderId="2" xfId="0" applyFont="1" applyFill="1" applyBorder="1" applyAlignment="1">
      <alignment horizontal="left"/>
    </xf>
    <xf numFmtId="0" fontId="41" fillId="0" borderId="54" xfId="8" applyFont="1" applyFill="1" applyBorder="1" applyAlignment="1">
      <alignment horizontal="justify" vertical="center" wrapText="1"/>
    </xf>
    <xf numFmtId="0" fontId="41" fillId="0" borderId="57" xfId="8" applyFont="1" applyFill="1" applyBorder="1" applyAlignment="1">
      <alignment horizontal="justify" vertical="top" wrapText="1"/>
    </xf>
    <xf numFmtId="0" fontId="41" fillId="0" borderId="15" xfId="8" applyFont="1" applyFill="1" applyBorder="1" applyAlignment="1">
      <alignment horizontal="justify" vertical="top" wrapText="1"/>
    </xf>
    <xf numFmtId="0" fontId="41" fillId="0" borderId="15" xfId="8" applyFont="1" applyFill="1" applyBorder="1" applyAlignment="1">
      <alignment horizontal="left" vertical="center" wrapText="1"/>
    </xf>
    <xf numFmtId="0" fontId="41" fillId="0" borderId="41" xfId="8" applyFont="1" applyFill="1" applyBorder="1" applyAlignment="1">
      <alignment horizontal="left" vertical="center" wrapText="1"/>
    </xf>
    <xf numFmtId="0" fontId="0" fillId="0" borderId="2" xfId="0" applyFill="1" applyBorder="1"/>
    <xf numFmtId="0" fontId="41" fillId="0" borderId="15" xfId="8" applyFont="1" applyFill="1" applyBorder="1" applyAlignment="1">
      <alignment vertical="center" wrapText="1"/>
    </xf>
    <xf numFmtId="0" fontId="41" fillId="0" borderId="41" xfId="8" applyFont="1" applyFill="1" applyBorder="1" applyAlignment="1">
      <alignment horizontal="justify" vertical="justify" wrapText="1"/>
    </xf>
    <xf numFmtId="0" fontId="41" fillId="0" borderId="15" xfId="8" applyFont="1" applyFill="1" applyBorder="1" applyAlignment="1">
      <alignment horizontal="justify"/>
    </xf>
    <xf numFmtId="0" fontId="41" fillId="0" borderId="41" xfId="8" applyFont="1" applyFill="1" applyBorder="1" applyAlignment="1">
      <alignment horizontal="justify" vertical="center" wrapText="1"/>
    </xf>
    <xf numFmtId="0" fontId="41" fillId="0" borderId="41" xfId="8" applyFont="1" applyFill="1" applyBorder="1" applyAlignment="1">
      <alignment horizontal="justify"/>
    </xf>
    <xf numFmtId="0" fontId="0" fillId="0" borderId="7" xfId="0" applyFont="1" applyFill="1" applyBorder="1"/>
    <xf numFmtId="0" fontId="47" fillId="41" borderId="7" xfId="0" applyFont="1" applyFill="1" applyBorder="1" applyAlignment="1">
      <alignment horizontal="center" vertical="center" wrapText="1"/>
    </xf>
    <xf numFmtId="3" fontId="9" fillId="48" borderId="7" xfId="8" applyNumberFormat="1" applyFont="1" applyFill="1" applyBorder="1" applyAlignment="1">
      <alignment horizontal="center" vertical="center" wrapText="1"/>
    </xf>
    <xf numFmtId="3" fontId="9" fillId="43" borderId="7" xfId="8" applyNumberFormat="1" applyFont="1" applyFill="1" applyBorder="1" applyAlignment="1">
      <alignment horizontal="center" vertical="center" wrapText="1"/>
    </xf>
    <xf numFmtId="3" fontId="44" fillId="43" borderId="2" xfId="0" applyNumberFormat="1" applyFont="1" applyFill="1" applyBorder="1" applyAlignment="1">
      <alignment horizontal="center" vertical="center"/>
    </xf>
    <xf numFmtId="3" fontId="44" fillId="51" borderId="2" xfId="0" applyNumberFormat="1" applyFont="1" applyFill="1" applyBorder="1" applyAlignment="1">
      <alignment horizontal="center" vertical="center"/>
    </xf>
    <xf numFmtId="3" fontId="9" fillId="51" borderId="7" xfId="8" applyNumberFormat="1" applyFont="1" applyFill="1" applyBorder="1" applyAlignment="1">
      <alignment horizontal="center" vertical="center" wrapText="1"/>
    </xf>
    <xf numFmtId="3" fontId="44" fillId="44" borderId="2" xfId="0" applyNumberFormat="1" applyFont="1" applyFill="1" applyBorder="1" applyAlignment="1">
      <alignment horizontal="center" vertical="center"/>
    </xf>
    <xf numFmtId="3" fontId="9" fillId="44" borderId="7" xfId="8" applyNumberFormat="1" applyFont="1" applyFill="1" applyBorder="1" applyAlignment="1">
      <alignment horizontal="center" vertical="center" wrapText="1"/>
    </xf>
    <xf numFmtId="3" fontId="44" fillId="46" borderId="2" xfId="0" applyNumberFormat="1" applyFont="1" applyFill="1" applyBorder="1" applyAlignment="1">
      <alignment horizontal="center" vertical="center"/>
    </xf>
    <xf numFmtId="3" fontId="9" fillId="46" borderId="7" xfId="8" applyNumberFormat="1" applyFont="1" applyFill="1" applyBorder="1" applyAlignment="1">
      <alignment horizontal="center" vertical="center" wrapText="1"/>
    </xf>
    <xf numFmtId="3" fontId="9" fillId="49" borderId="7" xfId="8" applyNumberFormat="1" applyFont="1" applyFill="1" applyBorder="1" applyAlignment="1">
      <alignment horizontal="center" vertical="center" wrapText="1"/>
    </xf>
    <xf numFmtId="3" fontId="44" fillId="47" borderId="2" xfId="0" applyNumberFormat="1" applyFont="1" applyFill="1" applyBorder="1" applyAlignment="1">
      <alignment horizontal="center" vertical="center"/>
    </xf>
    <xf numFmtId="3" fontId="9" fillId="47" borderId="7" xfId="8" applyNumberFormat="1" applyFont="1" applyFill="1" applyBorder="1" applyAlignment="1">
      <alignment horizontal="center" vertical="center" wrapText="1"/>
    </xf>
    <xf numFmtId="3" fontId="44" fillId="20" borderId="2" xfId="0" applyNumberFormat="1" applyFont="1" applyFill="1" applyBorder="1" applyAlignment="1">
      <alignment horizontal="center" vertical="center"/>
    </xf>
    <xf numFmtId="3" fontId="48" fillId="45" borderId="2" xfId="0" applyNumberFormat="1" applyFont="1" applyFill="1" applyBorder="1" applyAlignment="1">
      <alignment horizontal="center" vertical="center"/>
    </xf>
    <xf numFmtId="3" fontId="9" fillId="45" borderId="7" xfId="8" applyNumberFormat="1" applyFont="1" applyFill="1" applyBorder="1" applyAlignment="1">
      <alignment horizontal="center" vertical="center" wrapText="1"/>
    </xf>
    <xf numFmtId="3" fontId="48" fillId="48" borderId="2" xfId="0" applyNumberFormat="1" applyFont="1" applyFill="1" applyBorder="1" applyAlignment="1">
      <alignment horizontal="center" vertical="center"/>
    </xf>
    <xf numFmtId="3" fontId="48" fillId="49" borderId="2" xfId="0" applyNumberFormat="1" applyFont="1" applyFill="1" applyBorder="1" applyAlignment="1">
      <alignment horizontal="center" vertical="center"/>
    </xf>
    <xf numFmtId="3" fontId="48" fillId="38" borderId="2" xfId="0" applyNumberFormat="1" applyFont="1" applyFill="1" applyBorder="1" applyAlignment="1">
      <alignment horizontal="center" vertical="center"/>
    </xf>
    <xf numFmtId="3" fontId="9" fillId="38" borderId="7" xfId="8" applyNumberFormat="1" applyFont="1" applyFill="1" applyBorder="1" applyAlignment="1">
      <alignment horizontal="center" vertical="center" wrapText="1"/>
    </xf>
    <xf numFmtId="0" fontId="10" fillId="49" borderId="15" xfId="8" applyFont="1" applyFill="1" applyBorder="1" applyAlignment="1">
      <alignment horizontal="center" vertical="center" wrapText="1"/>
    </xf>
    <xf numFmtId="0" fontId="47" fillId="20" borderId="7" xfId="0" applyFont="1" applyFill="1" applyBorder="1" applyAlignment="1">
      <alignment horizontal="center" vertical="center" wrapText="1"/>
    </xf>
    <xf numFmtId="0" fontId="47" fillId="22" borderId="7" xfId="0" applyFont="1" applyFill="1" applyBorder="1" applyAlignment="1">
      <alignment horizontal="center" vertical="center" wrapText="1"/>
    </xf>
    <xf numFmtId="0" fontId="10" fillId="48" borderId="15" xfId="8" applyFont="1" applyFill="1" applyBorder="1" applyAlignment="1">
      <alignment horizontal="center" vertical="center" wrapText="1"/>
    </xf>
    <xf numFmtId="0" fontId="10" fillId="41" borderId="2" xfId="8" applyFont="1" applyFill="1" applyBorder="1" applyAlignment="1">
      <alignment vertical="top" wrapText="1"/>
    </xf>
    <xf numFmtId="0" fontId="10" fillId="22" borderId="54" xfId="8" applyFont="1" applyFill="1" applyBorder="1" applyAlignment="1">
      <alignment horizontal="left" vertical="top" wrapText="1"/>
    </xf>
    <xf numFmtId="0" fontId="10" fillId="22" borderId="15" xfId="8" applyFont="1" applyFill="1" applyBorder="1" applyAlignment="1">
      <alignment horizontal="center" vertical="center" wrapText="1"/>
    </xf>
    <xf numFmtId="0" fontId="10" fillId="22" borderId="41" xfId="8" applyFont="1" applyFill="1" applyBorder="1" applyAlignment="1">
      <alignment horizontal="center" vertical="center" wrapText="1"/>
    </xf>
    <xf numFmtId="0" fontId="10" fillId="22" borderId="41" xfId="8" applyFont="1" applyFill="1" applyBorder="1" applyAlignment="1">
      <alignment horizontal="center" vertical="top" wrapText="1"/>
    </xf>
    <xf numFmtId="0" fontId="10" fillId="44" borderId="15" xfId="8" applyFont="1" applyFill="1" applyBorder="1" applyAlignment="1">
      <alignment horizontal="center" vertical="top" wrapText="1"/>
    </xf>
    <xf numFmtId="0" fontId="10" fillId="46" borderId="41" xfId="8" applyFont="1" applyFill="1" applyBorder="1" applyAlignment="1">
      <alignment horizontal="center" vertical="top" wrapText="1"/>
    </xf>
    <xf numFmtId="0" fontId="10" fillId="46" borderId="41" xfId="8" applyFont="1" applyFill="1" applyBorder="1" applyAlignment="1">
      <alignment horizontal="center" vertical="center" wrapText="1"/>
    </xf>
    <xf numFmtId="0" fontId="10" fillId="46" borderId="15" xfId="8" applyFont="1" applyFill="1" applyBorder="1" applyAlignment="1">
      <alignment horizontal="center" vertical="center" wrapText="1"/>
    </xf>
    <xf numFmtId="0" fontId="10" fillId="46" borderId="41" xfId="8" applyFont="1" applyFill="1" applyBorder="1" applyAlignment="1">
      <alignment vertical="top" wrapText="1"/>
    </xf>
    <xf numFmtId="0" fontId="10" fillId="46" borderId="15" xfId="8" applyFont="1" applyFill="1" applyBorder="1" applyAlignment="1">
      <alignment vertical="top" wrapText="1"/>
    </xf>
    <xf numFmtId="0" fontId="0" fillId="51" borderId="2" xfId="0" applyFill="1" applyBorder="1" applyAlignment="1">
      <alignment horizontal="center" vertical="center"/>
    </xf>
    <xf numFmtId="0" fontId="10" fillId="51" borderId="41" xfId="8" applyFont="1" applyFill="1" applyBorder="1" applyAlignment="1">
      <alignment horizontal="center" vertical="center" wrapText="1"/>
    </xf>
    <xf numFmtId="0" fontId="10" fillId="51" borderId="15" xfId="8" applyFont="1" applyFill="1" applyBorder="1" applyAlignment="1">
      <alignment horizontal="center" vertical="center" wrapText="1"/>
    </xf>
    <xf numFmtId="0" fontId="10" fillId="47" borderId="41" xfId="8" applyFont="1" applyFill="1" applyBorder="1" applyAlignment="1">
      <alignment horizontal="center" vertical="center" wrapText="1"/>
    </xf>
    <xf numFmtId="0" fontId="10" fillId="47" borderId="15" xfId="8" applyFont="1" applyFill="1" applyBorder="1" applyAlignment="1">
      <alignment horizontal="center" vertical="center" wrapText="1"/>
    </xf>
    <xf numFmtId="0" fontId="10" fillId="20" borderId="41" xfId="8" applyFont="1" applyFill="1" applyBorder="1" applyAlignment="1">
      <alignment horizontal="center" vertical="center" wrapText="1"/>
    </xf>
    <xf numFmtId="0" fontId="0" fillId="20" borderId="2" xfId="0" applyFill="1" applyBorder="1" applyAlignment="1">
      <alignment vertical="top" wrapText="1"/>
    </xf>
    <xf numFmtId="0" fontId="10" fillId="20" borderId="15" xfId="8" applyFont="1" applyFill="1" applyBorder="1" applyAlignment="1">
      <alignment horizontal="center" vertical="center" wrapText="1"/>
    </xf>
    <xf numFmtId="0" fontId="0" fillId="45" borderId="2" xfId="0" applyFill="1" applyBorder="1" applyAlignment="1">
      <alignment vertical="top" wrapText="1"/>
    </xf>
    <xf numFmtId="0" fontId="0" fillId="45" borderId="2" xfId="0" applyFill="1" applyBorder="1" applyAlignment="1">
      <alignment horizontal="center" vertical="center" wrapText="1"/>
    </xf>
    <xf numFmtId="0" fontId="10" fillId="45" borderId="15" xfId="8" applyFont="1" applyFill="1" applyBorder="1" applyAlignment="1">
      <alignment horizontal="center" vertical="center" wrapText="1"/>
    </xf>
    <xf numFmtId="0" fontId="10" fillId="48" borderId="41" xfId="8" applyFont="1" applyFill="1" applyBorder="1" applyAlignment="1">
      <alignment horizontal="center" vertical="center" wrapText="1"/>
    </xf>
    <xf numFmtId="0" fontId="10" fillId="48" borderId="41" xfId="8" applyFont="1" applyFill="1" applyBorder="1" applyAlignment="1">
      <alignment horizontal="center" vertical="top" wrapText="1"/>
    </xf>
    <xf numFmtId="0" fontId="0" fillId="49" borderId="2" xfId="0" applyFill="1" applyBorder="1" applyAlignment="1">
      <alignment horizontal="center" vertical="center" wrapText="1"/>
    </xf>
    <xf numFmtId="0" fontId="10" fillId="49" borderId="41" xfId="8" applyFont="1" applyFill="1" applyBorder="1" applyAlignment="1">
      <alignment horizontal="center" vertical="center" wrapText="1"/>
    </xf>
    <xf numFmtId="0" fontId="10" fillId="49" borderId="41" xfId="8" applyFont="1" applyFill="1" applyBorder="1" applyAlignment="1">
      <alignment horizontal="center" wrapText="1"/>
    </xf>
    <xf numFmtId="0" fontId="10" fillId="38" borderId="41" xfId="8" applyFont="1" applyFill="1" applyBorder="1" applyAlignment="1">
      <alignment horizontal="center" vertical="center" wrapText="1"/>
    </xf>
    <xf numFmtId="0" fontId="10" fillId="38" borderId="41" xfId="8" applyFont="1" applyFill="1" applyBorder="1" applyAlignment="1">
      <alignment horizontal="center" vertical="top" wrapText="1"/>
    </xf>
    <xf numFmtId="0" fontId="10" fillId="50" borderId="41" xfId="8" applyFont="1" applyFill="1" applyBorder="1" applyAlignment="1">
      <alignment horizontal="center" vertical="center" wrapText="1"/>
    </xf>
    <xf numFmtId="0" fontId="10" fillId="50" borderId="42" xfId="8" applyFont="1" applyFill="1" applyBorder="1" applyAlignment="1">
      <alignment horizontal="center" vertical="center" wrapText="1"/>
    </xf>
    <xf numFmtId="0" fontId="0" fillId="22" borderId="0" xfId="0" applyFill="1"/>
    <xf numFmtId="3" fontId="0" fillId="0" borderId="0" xfId="0" applyNumberFormat="1" applyFill="1"/>
    <xf numFmtId="43" fontId="0" fillId="0" borderId="0" xfId="3" applyFont="1"/>
    <xf numFmtId="43" fontId="0" fillId="0" borderId="0" xfId="0" applyNumberFormat="1"/>
    <xf numFmtId="9" fontId="0" fillId="0" borderId="0" xfId="14" applyFont="1"/>
    <xf numFmtId="0" fontId="0" fillId="38" borderId="2" xfId="0" applyFill="1" applyBorder="1" applyAlignment="1">
      <alignment horizontal="center" vertical="center" wrapText="1"/>
    </xf>
    <xf numFmtId="0" fontId="13" fillId="0" borderId="14" xfId="8" applyFont="1" applyBorder="1" applyAlignment="1">
      <alignment horizontal="left" wrapText="1"/>
    </xf>
    <xf numFmtId="0" fontId="13" fillId="0" borderId="21" xfId="8" applyFont="1" applyBorder="1" applyAlignment="1">
      <alignment horizontal="left" wrapText="1"/>
    </xf>
    <xf numFmtId="0" fontId="13" fillId="0" borderId="7" xfId="8" applyFont="1" applyBorder="1" applyAlignment="1">
      <alignment horizontal="left" vertical="center" wrapText="1"/>
    </xf>
    <xf numFmtId="0" fontId="13" fillId="0" borderId="19" xfId="8" applyFont="1" applyBorder="1" applyAlignment="1">
      <alignment horizontal="left" vertical="center" wrapText="1"/>
    </xf>
    <xf numFmtId="0" fontId="13" fillId="0" borderId="2" xfId="8" applyFont="1" applyBorder="1" applyAlignment="1">
      <alignment horizontal="left" vertical="top" wrapText="1"/>
    </xf>
    <xf numFmtId="0" fontId="13" fillId="0" borderId="20" xfId="8" applyFont="1" applyBorder="1" applyAlignment="1">
      <alignment horizontal="left" vertical="top" wrapText="1"/>
    </xf>
    <xf numFmtId="0" fontId="14" fillId="38" borderId="58" xfId="8" applyFont="1" applyFill="1" applyBorder="1" applyAlignment="1">
      <alignment horizontal="left" vertical="center" wrapText="1"/>
    </xf>
    <xf numFmtId="0" fontId="14" fillId="38" borderId="59" xfId="8" applyFont="1" applyFill="1" applyBorder="1" applyAlignment="1">
      <alignment horizontal="left" vertical="center" wrapText="1"/>
    </xf>
    <xf numFmtId="0" fontId="14" fillId="38" borderId="60" xfId="8" applyFont="1" applyFill="1" applyBorder="1" applyAlignment="1">
      <alignment horizontal="left" vertical="center" wrapText="1"/>
    </xf>
    <xf numFmtId="0" fontId="14" fillId="38" borderId="44" xfId="8" applyFont="1" applyFill="1" applyBorder="1" applyAlignment="1">
      <alignment horizontal="left" vertical="center" wrapText="1"/>
    </xf>
    <xf numFmtId="0" fontId="14" fillId="38" borderId="51" xfId="8" applyFont="1" applyFill="1" applyBorder="1" applyAlignment="1">
      <alignment horizontal="left" vertical="center" wrapText="1"/>
    </xf>
    <xf numFmtId="0" fontId="14" fillId="38" borderId="52" xfId="8" applyFont="1" applyFill="1" applyBorder="1" applyAlignment="1">
      <alignment horizontal="left" vertical="center" wrapText="1"/>
    </xf>
    <xf numFmtId="0" fontId="14" fillId="0" borderId="22" xfId="8" applyFont="1" applyBorder="1" applyAlignment="1">
      <alignment horizontal="center" vertical="center" wrapText="1"/>
    </xf>
    <xf numFmtId="0" fontId="14" fillId="0" borderId="6" xfId="8" applyFont="1" applyBorder="1" applyAlignment="1">
      <alignment horizontal="center" vertical="center" wrapText="1"/>
    </xf>
    <xf numFmtId="0" fontId="14" fillId="0" borderId="13" xfId="8" applyFont="1" applyBorder="1" applyAlignment="1">
      <alignment horizontal="center" vertical="center" wrapText="1"/>
    </xf>
    <xf numFmtId="0" fontId="14" fillId="0" borderId="7" xfId="8" applyFont="1" applyBorder="1" applyAlignment="1">
      <alignment horizontal="center" vertical="center" wrapText="1"/>
    </xf>
    <xf numFmtId="0" fontId="14" fillId="0" borderId="13" xfId="8" applyFont="1" applyBorder="1" applyAlignment="1">
      <alignment horizontal="center"/>
    </xf>
    <xf numFmtId="0" fontId="14" fillId="0" borderId="28" xfId="8" applyFont="1" applyBorder="1" applyAlignment="1">
      <alignment horizontal="center"/>
    </xf>
    <xf numFmtId="0" fontId="14" fillId="0" borderId="2" xfId="8" applyFont="1" applyBorder="1" applyAlignment="1">
      <alignment horizontal="center"/>
    </xf>
    <xf numFmtId="0" fontId="13" fillId="0" borderId="15" xfId="8" applyFont="1" applyBorder="1" applyAlignment="1">
      <alignment horizontal="left" vertical="top" wrapText="1"/>
    </xf>
    <xf numFmtId="0" fontId="13" fillId="0" borderId="39" xfId="8" applyFont="1" applyBorder="1" applyAlignment="1">
      <alignment horizontal="left" vertical="top" wrapText="1"/>
    </xf>
    <xf numFmtId="0" fontId="13" fillId="0" borderId="7" xfId="8" applyFont="1" applyBorder="1" applyAlignment="1">
      <alignment horizontal="left" vertical="top" wrapText="1"/>
    </xf>
    <xf numFmtId="0" fontId="13" fillId="0" borderId="17" xfId="8" applyFont="1" applyBorder="1" applyAlignment="1">
      <alignment horizontal="left" vertical="top" wrapText="1"/>
    </xf>
    <xf numFmtId="0" fontId="13" fillId="0" borderId="16" xfId="8" applyFont="1" applyBorder="1" applyAlignment="1">
      <alignment horizontal="left" vertical="top" wrapText="1"/>
    </xf>
    <xf numFmtId="0" fontId="13" fillId="0" borderId="16" xfId="8" applyFont="1" applyBorder="1" applyAlignment="1">
      <alignment horizontal="left" vertical="center" wrapText="1"/>
    </xf>
    <xf numFmtId="0" fontId="13" fillId="0" borderId="7" xfId="8" applyFont="1" applyBorder="1" applyAlignment="1">
      <alignment horizontal="center" vertical="center" wrapText="1"/>
    </xf>
    <xf numFmtId="0" fontId="13" fillId="0" borderId="16" xfId="8" applyFont="1" applyBorder="1" applyAlignment="1">
      <alignment horizontal="center" vertical="center" wrapText="1"/>
    </xf>
    <xf numFmtId="0" fontId="14" fillId="38" borderId="25" xfId="8" applyFont="1" applyFill="1" applyBorder="1" applyAlignment="1">
      <alignment horizontal="left" vertical="center" wrapText="1"/>
    </xf>
    <xf numFmtId="0" fontId="14" fillId="38" borderId="55" xfId="8" applyFont="1" applyFill="1" applyBorder="1" applyAlignment="1">
      <alignment horizontal="left" vertical="center" wrapText="1"/>
    </xf>
    <xf numFmtId="0" fontId="14" fillId="38" borderId="41" xfId="8" applyFont="1" applyFill="1" applyBorder="1" applyAlignment="1">
      <alignment horizontal="left" vertical="center" wrapText="1"/>
    </xf>
    <xf numFmtId="0" fontId="14" fillId="0" borderId="2" xfId="8" applyFont="1" applyBorder="1" applyAlignment="1">
      <alignment horizontal="center" vertical="center" wrapText="1"/>
    </xf>
    <xf numFmtId="0" fontId="14" fillId="38" borderId="45" xfId="8" applyFont="1" applyFill="1" applyBorder="1" applyAlignment="1">
      <alignment horizontal="left" vertical="center" wrapText="1"/>
    </xf>
    <xf numFmtId="0" fontId="14" fillId="38" borderId="0" xfId="8" applyFont="1" applyFill="1" applyBorder="1" applyAlignment="1">
      <alignment horizontal="left" vertical="center" wrapText="1"/>
    </xf>
    <xf numFmtId="0" fontId="14" fillId="38" borderId="39" xfId="8" applyFont="1" applyFill="1" applyBorder="1" applyAlignment="1">
      <alignment horizontal="left" vertical="center" wrapText="1"/>
    </xf>
    <xf numFmtId="0" fontId="14" fillId="0" borderId="16" xfId="8" applyFont="1" applyBorder="1" applyAlignment="1">
      <alignment horizontal="center" vertical="center" wrapText="1"/>
    </xf>
    <xf numFmtId="0" fontId="14" fillId="0" borderId="16" xfId="8" applyFont="1" applyBorder="1" applyAlignment="1">
      <alignment horizontal="center"/>
    </xf>
    <xf numFmtId="0" fontId="13" fillId="0" borderId="7" xfId="8" applyFont="1" applyBorder="1" applyAlignment="1">
      <alignment horizontal="left" wrapText="1"/>
    </xf>
    <xf numFmtId="0" fontId="13" fillId="0" borderId="17" xfId="8" applyFont="1" applyBorder="1" applyAlignment="1">
      <alignment horizontal="left" wrapText="1"/>
    </xf>
    <xf numFmtId="0" fontId="13" fillId="0" borderId="16" xfId="8" applyFont="1" applyBorder="1" applyAlignment="1">
      <alignment horizontal="left" wrapText="1"/>
    </xf>
    <xf numFmtId="0" fontId="13" fillId="0" borderId="17" xfId="8" applyFont="1" applyBorder="1" applyAlignment="1">
      <alignment horizontal="left" vertical="center" wrapText="1"/>
    </xf>
    <xf numFmtId="0" fontId="14" fillId="17" borderId="44" xfId="8" applyFont="1" applyFill="1" applyBorder="1" applyAlignment="1">
      <alignment horizontal="left"/>
    </xf>
    <xf numFmtId="0" fontId="14" fillId="17" borderId="51" xfId="8" applyFont="1" applyFill="1" applyBorder="1" applyAlignment="1">
      <alignment horizontal="left"/>
    </xf>
    <xf numFmtId="0" fontId="14" fillId="17" borderId="52" xfId="8" applyFont="1" applyFill="1" applyBorder="1" applyAlignment="1">
      <alignment horizontal="left"/>
    </xf>
    <xf numFmtId="0" fontId="14" fillId="17" borderId="58" xfId="8" applyFont="1" applyFill="1" applyBorder="1" applyAlignment="1">
      <alignment horizontal="justify" vertical="center" wrapText="1"/>
    </xf>
    <xf numFmtId="0" fontId="14" fillId="17" borderId="59" xfId="8" applyFont="1" applyFill="1" applyBorder="1" applyAlignment="1">
      <alignment horizontal="justify" vertical="center" wrapText="1"/>
    </xf>
    <xf numFmtId="0" fontId="14" fillId="17" borderId="60" xfId="8" applyFont="1" applyFill="1" applyBorder="1" applyAlignment="1">
      <alignment horizontal="justify" vertical="center" wrapText="1"/>
    </xf>
    <xf numFmtId="0" fontId="14" fillId="17" borderId="18" xfId="8" applyFont="1" applyFill="1" applyBorder="1" applyAlignment="1">
      <alignment horizontal="justify" vertical="center" wrapText="1"/>
    </xf>
    <xf numFmtId="0" fontId="14" fillId="17" borderId="0" xfId="8" applyFont="1" applyFill="1" applyBorder="1" applyAlignment="1">
      <alignment horizontal="justify" vertical="center" wrapText="1"/>
    </xf>
    <xf numFmtId="0" fontId="14" fillId="17" borderId="57" xfId="8" applyFont="1" applyFill="1" applyBorder="1" applyAlignment="1">
      <alignment horizontal="justify" vertical="center" wrapText="1"/>
    </xf>
    <xf numFmtId="0" fontId="14" fillId="17" borderId="61" xfId="8" applyFont="1" applyFill="1" applyBorder="1" applyAlignment="1">
      <alignment horizontal="justify" vertical="center" wrapText="1"/>
    </xf>
    <xf numFmtId="0" fontId="14" fillId="17" borderId="53" xfId="8" applyFont="1" applyFill="1" applyBorder="1" applyAlignment="1">
      <alignment horizontal="justify" vertical="center" wrapText="1"/>
    </xf>
    <xf numFmtId="0" fontId="14" fillId="17" borderId="54" xfId="8" applyFont="1" applyFill="1" applyBorder="1" applyAlignment="1">
      <alignment horizontal="justify" vertical="center" wrapText="1"/>
    </xf>
    <xf numFmtId="0" fontId="14" fillId="39" borderId="59" xfId="8" applyFont="1" applyFill="1" applyBorder="1" applyAlignment="1">
      <alignment horizontal="center" vertical="justify" wrapText="1"/>
    </xf>
    <xf numFmtId="0" fontId="14" fillId="39" borderId="38" xfId="8" applyFont="1" applyFill="1" applyBorder="1" applyAlignment="1">
      <alignment horizontal="center" vertical="justify" wrapText="1"/>
    </xf>
    <xf numFmtId="0" fontId="13" fillId="0" borderId="41" xfId="8" applyFont="1" applyFill="1" applyBorder="1" applyAlignment="1">
      <alignment vertical="top" wrapText="1"/>
    </xf>
    <xf numFmtId="0" fontId="13" fillId="0" borderId="2" xfId="8" applyFont="1" applyFill="1" applyBorder="1" applyAlignment="1">
      <alignment vertical="top" wrapText="1"/>
    </xf>
    <xf numFmtId="0" fontId="14" fillId="12" borderId="62" xfId="8" applyFont="1" applyFill="1" applyBorder="1" applyAlignment="1">
      <alignment horizontal="left" vertical="center" wrapText="1"/>
    </xf>
    <xf numFmtId="0" fontId="14" fillId="12" borderId="53" xfId="8" applyFont="1" applyFill="1" applyBorder="1" applyAlignment="1">
      <alignment horizontal="left" vertical="center" wrapText="1"/>
    </xf>
    <xf numFmtId="0" fontId="14" fillId="12" borderId="40" xfId="8" applyFont="1" applyFill="1" applyBorder="1" applyAlignment="1">
      <alignment horizontal="left" vertical="center" wrapText="1"/>
    </xf>
    <xf numFmtId="0" fontId="14" fillId="0" borderId="44" xfId="8" applyFont="1" applyFill="1" applyBorder="1" applyAlignment="1">
      <alignment horizontal="left" vertical="center" wrapText="1"/>
    </xf>
    <xf numFmtId="0" fontId="14" fillId="0" borderId="51" xfId="8" applyFont="1" applyFill="1" applyBorder="1" applyAlignment="1">
      <alignment horizontal="left" vertical="center" wrapText="1"/>
    </xf>
    <xf numFmtId="0" fontId="14" fillId="0" borderId="52" xfId="8" applyFont="1" applyFill="1" applyBorder="1" applyAlignment="1">
      <alignment horizontal="left" vertical="center" wrapText="1"/>
    </xf>
    <xf numFmtId="0" fontId="13" fillId="0" borderId="15" xfId="8" applyFont="1" applyBorder="1" applyAlignment="1">
      <alignment horizontal="center" vertical="center" wrapText="1"/>
    </xf>
    <xf numFmtId="0" fontId="13" fillId="0" borderId="39" xfId="8" applyFont="1" applyBorder="1" applyAlignment="1">
      <alignment horizontal="center" vertical="center" wrapText="1"/>
    </xf>
    <xf numFmtId="0" fontId="14" fillId="17" borderId="58" xfId="8" applyFont="1" applyFill="1" applyBorder="1" applyAlignment="1">
      <alignment horizontal="left" vertical="center" wrapText="1"/>
    </xf>
    <xf numFmtId="0" fontId="14" fillId="17" borderId="59" xfId="8" applyFont="1" applyFill="1" applyBorder="1" applyAlignment="1">
      <alignment horizontal="left" vertical="center" wrapText="1"/>
    </xf>
    <xf numFmtId="0" fontId="14" fillId="39" borderId="60" xfId="8" applyFont="1" applyFill="1" applyBorder="1" applyAlignment="1">
      <alignment horizontal="left" vertical="center" wrapText="1"/>
    </xf>
    <xf numFmtId="0" fontId="14" fillId="17" borderId="18" xfId="8" applyFont="1" applyFill="1" applyBorder="1" applyAlignment="1">
      <alignment horizontal="left" vertical="center" wrapText="1"/>
    </xf>
    <xf numFmtId="0" fontId="14" fillId="39" borderId="0" xfId="8" applyFont="1" applyFill="1" applyBorder="1" applyAlignment="1">
      <alignment horizontal="left" vertical="center" wrapText="1"/>
    </xf>
    <xf numFmtId="0" fontId="14" fillId="39" borderId="57" xfId="8" applyFont="1" applyFill="1" applyBorder="1" applyAlignment="1">
      <alignment horizontal="left" vertical="center" wrapText="1"/>
    </xf>
    <xf numFmtId="0" fontId="14" fillId="17" borderId="61" xfId="8" applyFont="1" applyFill="1" applyBorder="1" applyAlignment="1">
      <alignment horizontal="left" vertical="center" wrapText="1"/>
    </xf>
    <xf numFmtId="0" fontId="14" fillId="17" borderId="53" xfId="8" applyFont="1" applyFill="1" applyBorder="1" applyAlignment="1">
      <alignment horizontal="left" vertical="center" wrapText="1"/>
    </xf>
    <xf numFmtId="0" fontId="14" fillId="39" borderId="54" xfId="8" applyFont="1" applyFill="1" applyBorder="1" applyAlignment="1">
      <alignment horizontal="left" vertical="center" wrapText="1"/>
    </xf>
    <xf numFmtId="0" fontId="13" fillId="38" borderId="44" xfId="8" applyFont="1" applyFill="1" applyBorder="1" applyAlignment="1">
      <alignment horizontal="left" vertical="center" wrapText="1"/>
    </xf>
    <xf numFmtId="0" fontId="13" fillId="38" borderId="51" xfId="8" applyFont="1" applyFill="1" applyBorder="1" applyAlignment="1">
      <alignment horizontal="left" vertical="center" wrapText="1"/>
    </xf>
    <xf numFmtId="0" fontId="13" fillId="38" borderId="52" xfId="8" applyFont="1" applyFill="1" applyBorder="1" applyAlignment="1">
      <alignment horizontal="left" vertical="center" wrapText="1"/>
    </xf>
    <xf numFmtId="0" fontId="13" fillId="0" borderId="17" xfId="8" applyFont="1" applyBorder="1" applyAlignment="1">
      <alignment horizontal="left" vertical="top"/>
    </xf>
    <xf numFmtId="0" fontId="13" fillId="0" borderId="17" xfId="8" applyFont="1" applyBorder="1" applyAlignment="1">
      <alignment horizontal="left" vertical="center"/>
    </xf>
    <xf numFmtId="0" fontId="13" fillId="0" borderId="15" xfId="8" applyFont="1" applyBorder="1" applyAlignment="1">
      <alignment horizontal="left" vertical="center" wrapText="1"/>
    </xf>
    <xf numFmtId="0" fontId="13" fillId="0" borderId="39" xfId="8" applyFont="1" applyBorder="1" applyAlignment="1">
      <alignment horizontal="left" vertical="center" wrapText="1"/>
    </xf>
    <xf numFmtId="0" fontId="13" fillId="0" borderId="15" xfId="8" applyFont="1" applyFill="1" applyBorder="1" applyAlignment="1">
      <alignment vertical="center" wrapText="1"/>
    </xf>
    <xf numFmtId="0" fontId="13" fillId="0" borderId="39" xfId="8" applyFont="1" applyFill="1" applyBorder="1" applyAlignment="1">
      <alignment vertical="center" wrapText="1"/>
    </xf>
    <xf numFmtId="0" fontId="14" fillId="12" borderId="44" xfId="8" applyFont="1" applyFill="1" applyBorder="1" applyAlignment="1">
      <alignment horizontal="left"/>
    </xf>
    <xf numFmtId="0" fontId="14" fillId="12" borderId="51" xfId="8" applyFont="1" applyFill="1" applyBorder="1" applyAlignment="1">
      <alignment horizontal="left"/>
    </xf>
    <xf numFmtId="0" fontId="14" fillId="12" borderId="52" xfId="8" applyFont="1" applyFill="1" applyBorder="1" applyAlignment="1">
      <alignment horizontal="left"/>
    </xf>
    <xf numFmtId="0" fontId="14" fillId="0" borderId="46" xfId="8" applyFont="1" applyFill="1" applyBorder="1" applyAlignment="1">
      <alignment horizontal="left" vertical="center" wrapText="1"/>
    </xf>
    <xf numFmtId="0" fontId="14" fillId="0" borderId="63" xfId="8" applyFont="1" applyFill="1" applyBorder="1" applyAlignment="1">
      <alignment horizontal="left" vertical="center" wrapText="1"/>
    </xf>
    <xf numFmtId="0" fontId="14" fillId="0" borderId="31" xfId="8" applyFont="1" applyFill="1" applyBorder="1" applyAlignment="1">
      <alignment horizontal="left" vertical="center" wrapText="1"/>
    </xf>
    <xf numFmtId="0" fontId="13" fillId="0" borderId="31" xfId="8" applyFont="1" applyBorder="1" applyAlignment="1">
      <alignment horizontal="left" vertical="center" wrapText="1"/>
    </xf>
    <xf numFmtId="0" fontId="13" fillId="0" borderId="7" xfId="8" applyFont="1" applyBorder="1" applyAlignment="1">
      <alignment horizontal="center"/>
    </xf>
    <xf numFmtId="0" fontId="13" fillId="0" borderId="17" xfId="8" applyFont="1" applyBorder="1" applyAlignment="1">
      <alignment horizontal="center"/>
    </xf>
    <xf numFmtId="0" fontId="13" fillId="0" borderId="16" xfId="8" applyFont="1" applyBorder="1" applyAlignment="1">
      <alignment horizontal="center"/>
    </xf>
    <xf numFmtId="0" fontId="13" fillId="0" borderId="2" xfId="8" applyFont="1" applyBorder="1" applyAlignment="1">
      <alignment horizontal="left" vertical="center" wrapText="1"/>
    </xf>
    <xf numFmtId="0" fontId="14" fillId="39" borderId="60" xfId="8" applyFont="1" applyFill="1" applyBorder="1" applyAlignment="1">
      <alignment horizontal="center" vertical="justify" wrapText="1"/>
    </xf>
    <xf numFmtId="0" fontId="13" fillId="0" borderId="41" xfId="8" applyFont="1" applyFill="1" applyBorder="1" applyAlignment="1">
      <alignment horizontal="left" vertical="top" wrapText="1"/>
    </xf>
    <xf numFmtId="0" fontId="13" fillId="0" borderId="2" xfId="8" applyFont="1" applyFill="1" applyBorder="1" applyAlignment="1">
      <alignment horizontal="left" vertical="top" wrapText="1"/>
    </xf>
    <xf numFmtId="0" fontId="13" fillId="0" borderId="41" xfId="8" applyFont="1" applyFill="1" applyBorder="1" applyAlignment="1">
      <alignment horizontal="left"/>
    </xf>
    <xf numFmtId="0" fontId="13" fillId="0" borderId="2" xfId="8" applyFont="1" applyFill="1" applyBorder="1" applyAlignment="1">
      <alignment horizontal="left"/>
    </xf>
    <xf numFmtId="0" fontId="13" fillId="0" borderId="41" xfId="8" applyFont="1" applyFill="1" applyBorder="1" applyAlignment="1">
      <alignment horizontal="left" vertical="center" wrapText="1"/>
    </xf>
    <xf numFmtId="0" fontId="13" fillId="0" borderId="2" xfId="8" applyFont="1" applyFill="1" applyBorder="1" applyAlignment="1">
      <alignment horizontal="left" vertical="center" wrapText="1"/>
    </xf>
    <xf numFmtId="0" fontId="13" fillId="0" borderId="55" xfId="8" applyFont="1" applyFill="1" applyBorder="1" applyAlignment="1">
      <alignment horizontal="left" vertical="center" wrapText="1"/>
    </xf>
    <xf numFmtId="0" fontId="13" fillId="0" borderId="26" xfId="8" applyFont="1" applyFill="1" applyBorder="1" applyAlignment="1">
      <alignment horizontal="left" vertical="center" wrapText="1"/>
    </xf>
    <xf numFmtId="0" fontId="13" fillId="0" borderId="15" xfId="8" applyFont="1" applyFill="1" applyBorder="1" applyAlignment="1">
      <alignment horizontal="left" vertical="center" wrapText="1"/>
    </xf>
    <xf numFmtId="0" fontId="14" fillId="38" borderId="8" xfId="8" applyFont="1" applyFill="1" applyBorder="1" applyAlignment="1">
      <alignment horizontal="left" vertical="center" wrapText="1"/>
    </xf>
    <xf numFmtId="0" fontId="14" fillId="38" borderId="9" xfId="8" applyFont="1" applyFill="1" applyBorder="1" applyAlignment="1">
      <alignment horizontal="left" vertical="center" wrapText="1"/>
    </xf>
    <xf numFmtId="0" fontId="14" fillId="38" borderId="10" xfId="8" applyFont="1" applyFill="1" applyBorder="1" applyAlignment="1">
      <alignment horizontal="left" vertical="center" wrapText="1"/>
    </xf>
    <xf numFmtId="0" fontId="13" fillId="0" borderId="6" xfId="8" applyFont="1" applyBorder="1" applyAlignment="1">
      <alignment horizontal="left" vertical="top" wrapText="1"/>
    </xf>
    <xf numFmtId="0" fontId="13" fillId="0" borderId="56" xfId="8" applyFont="1" applyBorder="1" applyAlignment="1">
      <alignment horizontal="left" vertical="top" wrapText="1"/>
    </xf>
    <xf numFmtId="0" fontId="13" fillId="38" borderId="9" xfId="8" applyFont="1" applyFill="1" applyBorder="1" applyAlignment="1">
      <alignment horizontal="left" vertical="center" wrapText="1"/>
    </xf>
    <xf numFmtId="0" fontId="13" fillId="38" borderId="10" xfId="8" applyFont="1" applyFill="1" applyBorder="1" applyAlignment="1">
      <alignment horizontal="left" vertical="center" wrapText="1"/>
    </xf>
    <xf numFmtId="0" fontId="13" fillId="38" borderId="8" xfId="8" applyFont="1" applyFill="1" applyBorder="1" applyAlignment="1">
      <alignment horizontal="left" vertical="center" wrapText="1"/>
    </xf>
    <xf numFmtId="0" fontId="14" fillId="12" borderId="11" xfId="8" applyFont="1" applyFill="1" applyBorder="1" applyAlignment="1">
      <alignment horizontal="left" vertical="center" wrapText="1"/>
    </xf>
    <xf numFmtId="0" fontId="13" fillId="0" borderId="31" xfId="8" applyFont="1" applyBorder="1" applyAlignment="1">
      <alignment horizontal="center" vertical="center" wrapText="1"/>
    </xf>
    <xf numFmtId="0" fontId="14" fillId="39" borderId="58" xfId="8" applyFont="1" applyFill="1" applyBorder="1" applyAlignment="1">
      <alignment horizontal="left" vertical="center" wrapText="1"/>
    </xf>
    <xf numFmtId="0" fontId="14" fillId="39" borderId="59" xfId="8" applyFont="1" applyFill="1" applyBorder="1" applyAlignment="1">
      <alignment horizontal="left" vertical="center" wrapText="1"/>
    </xf>
    <xf numFmtId="0" fontId="14" fillId="39" borderId="18" xfId="8" applyFont="1" applyFill="1" applyBorder="1" applyAlignment="1">
      <alignment horizontal="left" vertical="center" wrapText="1"/>
    </xf>
    <xf numFmtId="0" fontId="14" fillId="39" borderId="61" xfId="8" applyFont="1" applyFill="1" applyBorder="1" applyAlignment="1">
      <alignment horizontal="left" vertical="center" wrapText="1"/>
    </xf>
    <xf numFmtId="0" fontId="14" fillId="39" borderId="53" xfId="8" applyFont="1" applyFill="1" applyBorder="1" applyAlignment="1">
      <alignment horizontal="left" vertical="center" wrapText="1"/>
    </xf>
    <xf numFmtId="0" fontId="14" fillId="52" borderId="44" xfId="8" applyFont="1" applyFill="1" applyBorder="1" applyAlignment="1">
      <alignment horizontal="left" vertical="center" wrapText="1"/>
    </xf>
    <xf numFmtId="0" fontId="14" fillId="52" borderId="51" xfId="8" applyFont="1" applyFill="1" applyBorder="1" applyAlignment="1">
      <alignment horizontal="left" vertical="center" wrapText="1"/>
    </xf>
    <xf numFmtId="0" fontId="14" fillId="52" borderId="52" xfId="8" applyFont="1" applyFill="1" applyBorder="1" applyAlignment="1">
      <alignment horizontal="left" vertical="center" wrapText="1"/>
    </xf>
    <xf numFmtId="0" fontId="14" fillId="52" borderId="8" xfId="8" applyFont="1" applyFill="1" applyBorder="1" applyAlignment="1">
      <alignment horizontal="left" vertical="center" wrapText="1"/>
    </xf>
    <xf numFmtId="0" fontId="14" fillId="52" borderId="9" xfId="8" applyFont="1" applyFill="1" applyBorder="1" applyAlignment="1">
      <alignment horizontal="left" vertical="center" wrapText="1"/>
    </xf>
    <xf numFmtId="0" fontId="14" fillId="52" borderId="10" xfId="8" applyFont="1" applyFill="1" applyBorder="1" applyAlignment="1">
      <alignment horizontal="left" vertical="center" wrapText="1"/>
    </xf>
    <xf numFmtId="0" fontId="13" fillId="0" borderId="37" xfId="8" applyFont="1" applyFill="1" applyBorder="1" applyAlignment="1">
      <alignment horizontal="left" vertical="center" wrapText="1"/>
    </xf>
    <xf numFmtId="0" fontId="13" fillId="0" borderId="5" xfId="8" applyFont="1" applyFill="1" applyBorder="1" applyAlignment="1">
      <alignment horizontal="left" vertical="center" wrapText="1"/>
    </xf>
    <xf numFmtId="0" fontId="14" fillId="0" borderId="47" xfId="8" applyFont="1" applyBorder="1" applyAlignment="1">
      <alignment horizontal="center" vertical="center" wrapText="1"/>
    </xf>
    <xf numFmtId="0" fontId="14" fillId="0" borderId="15" xfId="8" applyFont="1" applyBorder="1" applyAlignment="1">
      <alignment horizontal="center" vertical="center" wrapText="1"/>
    </xf>
    <xf numFmtId="0" fontId="14" fillId="0" borderId="46" xfId="8" applyFont="1" applyBorder="1" applyAlignment="1">
      <alignment horizontal="center" vertical="center" wrapText="1"/>
    </xf>
    <xf numFmtId="0" fontId="14" fillId="0" borderId="31" xfId="8" applyFont="1" applyBorder="1" applyAlignment="1">
      <alignment horizontal="center" vertical="center" wrapText="1"/>
    </xf>
    <xf numFmtId="3" fontId="14" fillId="0" borderId="7" xfId="8" applyNumberFormat="1" applyFont="1" applyBorder="1" applyAlignment="1">
      <alignment horizontal="center" vertical="center" wrapText="1"/>
    </xf>
    <xf numFmtId="3" fontId="14" fillId="0" borderId="16" xfId="8" applyNumberFormat="1" applyFont="1" applyBorder="1" applyAlignment="1">
      <alignment horizontal="center" vertical="center" wrapText="1"/>
    </xf>
    <xf numFmtId="0" fontId="46" fillId="0" borderId="47" xfId="8" applyFont="1" applyBorder="1" applyAlignment="1">
      <alignment horizontal="center" vertical="center" wrapText="1"/>
    </xf>
    <xf numFmtId="0" fontId="46" fillId="0" borderId="15" xfId="8" applyFont="1" applyBorder="1" applyAlignment="1">
      <alignment horizontal="center" vertical="center" wrapText="1"/>
    </xf>
    <xf numFmtId="0" fontId="46" fillId="0" borderId="46" xfId="8" applyFont="1" applyBorder="1" applyAlignment="1">
      <alignment horizontal="center" vertical="center" wrapText="1"/>
    </xf>
    <xf numFmtId="0" fontId="46" fillId="0" borderId="31" xfId="8" applyFont="1" applyBorder="1" applyAlignment="1">
      <alignment horizontal="center" vertical="center" wrapText="1"/>
    </xf>
    <xf numFmtId="0" fontId="14" fillId="17" borderId="58" xfId="8" applyFont="1" applyFill="1" applyBorder="1" applyAlignment="1">
      <alignment horizontal="left"/>
    </xf>
    <xf numFmtId="0" fontId="14" fillId="17" borderId="59" xfId="8" applyFont="1" applyFill="1" applyBorder="1" applyAlignment="1">
      <alignment horizontal="left"/>
    </xf>
    <xf numFmtId="0" fontId="14" fillId="17" borderId="41" xfId="8" applyFont="1" applyFill="1" applyBorder="1" applyAlignment="1">
      <alignment horizontal="center" vertical="justify" wrapText="1"/>
    </xf>
    <xf numFmtId="0" fontId="14" fillId="17" borderId="2" xfId="8" applyFont="1" applyFill="1" applyBorder="1" applyAlignment="1">
      <alignment horizontal="center" vertical="justify" wrapText="1"/>
    </xf>
    <xf numFmtId="0" fontId="13" fillId="0" borderId="19" xfId="8" applyFont="1" applyBorder="1" applyAlignment="1">
      <alignment horizontal="left" vertical="top" wrapText="1"/>
    </xf>
    <xf numFmtId="0" fontId="14" fillId="12" borderId="4" xfId="8" applyFont="1" applyFill="1" applyBorder="1" applyAlignment="1">
      <alignment horizontal="left" vertical="center" wrapText="1"/>
    </xf>
    <xf numFmtId="0" fontId="14" fillId="12" borderId="3" xfId="8" applyFont="1" applyFill="1" applyBorder="1" applyAlignment="1">
      <alignment horizontal="left" vertical="center" wrapText="1"/>
    </xf>
    <xf numFmtId="0" fontId="14" fillId="12" borderId="12" xfId="8" applyFont="1" applyFill="1" applyBorder="1" applyAlignment="1">
      <alignment horizontal="left" vertical="center" wrapText="1"/>
    </xf>
    <xf numFmtId="0" fontId="14" fillId="38" borderId="44" xfId="8" applyFont="1" applyFill="1" applyBorder="1" applyAlignment="1">
      <alignment horizontal="left" vertical="top" wrapText="1"/>
    </xf>
    <xf numFmtId="0" fontId="14" fillId="38" borderId="51" xfId="8" applyFont="1" applyFill="1" applyBorder="1" applyAlignment="1">
      <alignment horizontal="left" vertical="top" wrapText="1"/>
    </xf>
    <xf numFmtId="0" fontId="14" fillId="38" borderId="52" xfId="8" applyFont="1" applyFill="1" applyBorder="1" applyAlignment="1">
      <alignment horizontal="left" vertical="top" wrapText="1"/>
    </xf>
    <xf numFmtId="0" fontId="13" fillId="0" borderId="7" xfId="8" applyFont="1" applyFill="1" applyBorder="1" applyAlignment="1">
      <alignment horizontal="left" vertical="center" wrapText="1"/>
    </xf>
    <xf numFmtId="0" fontId="13" fillId="0" borderId="17" xfId="8" applyFont="1" applyFill="1" applyBorder="1" applyAlignment="1">
      <alignment horizontal="left" vertical="center" wrapText="1"/>
    </xf>
    <xf numFmtId="0" fontId="13" fillId="0" borderId="2" xfId="8" applyFont="1" applyBorder="1" applyAlignment="1">
      <alignment horizontal="center" vertical="top" wrapText="1"/>
    </xf>
    <xf numFmtId="0" fontId="13" fillId="0" borderId="7" xfId="8" applyFont="1" applyBorder="1" applyAlignment="1">
      <alignment horizontal="center" vertical="top" wrapText="1"/>
    </xf>
    <xf numFmtId="0" fontId="38" fillId="39" borderId="22" xfId="8" applyFont="1" applyFill="1" applyBorder="1" applyAlignment="1">
      <alignment horizontal="left" vertical="center" wrapText="1"/>
    </xf>
    <xf numFmtId="0" fontId="38" fillId="39" borderId="13" xfId="8" applyFont="1" applyFill="1" applyBorder="1" applyAlignment="1">
      <alignment horizontal="left" vertical="center" wrapText="1"/>
    </xf>
    <xf numFmtId="0" fontId="38" fillId="39" borderId="28" xfId="8" applyFont="1" applyFill="1" applyBorder="1" applyAlignment="1">
      <alignment horizontal="left" vertical="center" wrapText="1"/>
    </xf>
    <xf numFmtId="0" fontId="38" fillId="39" borderId="14" xfId="8" applyFont="1" applyFill="1" applyBorder="1" applyAlignment="1">
      <alignment horizontal="left" vertical="center" wrapText="1"/>
    </xf>
    <xf numFmtId="0" fontId="38" fillId="39" borderId="2" xfId="8" applyFont="1" applyFill="1" applyBorder="1" applyAlignment="1">
      <alignment horizontal="left" vertical="center" wrapText="1"/>
    </xf>
    <xf numFmtId="0" fontId="38" fillId="39" borderId="23" xfId="8" applyFont="1" applyFill="1" applyBorder="1" applyAlignment="1">
      <alignment horizontal="left" vertical="center" wrapText="1"/>
    </xf>
    <xf numFmtId="0" fontId="38" fillId="39" borderId="21" xfId="8" applyFont="1" applyFill="1" applyBorder="1" applyAlignment="1">
      <alignment horizontal="left" vertical="center" wrapText="1"/>
    </xf>
    <xf numFmtId="0" fontId="38" fillId="39" borderId="20" xfId="8" applyFont="1" applyFill="1" applyBorder="1" applyAlignment="1">
      <alignment horizontal="left" vertical="center" wrapText="1"/>
    </xf>
    <xf numFmtId="0" fontId="38" fillId="39" borderId="24" xfId="8" applyFont="1" applyFill="1" applyBorder="1" applyAlignment="1">
      <alignment horizontal="left" vertical="center" wrapText="1"/>
    </xf>
    <xf numFmtId="0" fontId="14" fillId="0" borderId="56" xfId="8" applyFont="1" applyBorder="1" applyAlignment="1">
      <alignment horizontal="center"/>
    </xf>
    <xf numFmtId="0" fontId="14" fillId="0" borderId="17" xfId="8" applyFont="1" applyBorder="1" applyAlignment="1">
      <alignment horizontal="center"/>
    </xf>
    <xf numFmtId="0" fontId="14" fillId="0" borderId="64" xfId="8" applyFont="1" applyBorder="1" applyAlignment="1">
      <alignment horizontal="center"/>
    </xf>
    <xf numFmtId="0" fontId="14" fillId="0" borderId="31" xfId="8" applyFont="1" applyBorder="1" applyAlignment="1">
      <alignment horizontal="center"/>
    </xf>
    <xf numFmtId="0" fontId="21" fillId="0" borderId="2" xfId="8" applyFont="1" applyBorder="1" applyAlignment="1">
      <alignment horizontal="left" vertical="center" wrapText="1"/>
    </xf>
    <xf numFmtId="0" fontId="21" fillId="0" borderId="7" xfId="8" applyFont="1" applyBorder="1" applyAlignment="1">
      <alignment horizontal="left" vertical="center" wrapText="1"/>
    </xf>
    <xf numFmtId="0" fontId="14" fillId="39" borderId="44" xfId="8" applyFont="1" applyFill="1" applyBorder="1" applyAlignment="1">
      <alignment horizontal="left" vertical="center" wrapText="1"/>
    </xf>
    <xf numFmtId="0" fontId="14" fillId="39" borderId="51" xfId="8" applyFont="1" applyFill="1" applyBorder="1" applyAlignment="1">
      <alignment horizontal="left" vertical="center" wrapText="1"/>
    </xf>
    <xf numFmtId="0" fontId="14" fillId="39" borderId="52" xfId="8" applyFont="1" applyFill="1" applyBorder="1" applyAlignment="1">
      <alignment horizontal="left" vertical="center" wrapText="1"/>
    </xf>
    <xf numFmtId="0" fontId="13" fillId="0" borderId="25" xfId="8" applyFont="1" applyFill="1" applyBorder="1" applyAlignment="1">
      <alignment horizontal="left" vertical="center" wrapText="1"/>
    </xf>
    <xf numFmtId="0" fontId="14" fillId="38" borderId="16" xfId="8" applyFont="1" applyFill="1" applyBorder="1" applyAlignment="1">
      <alignment horizontal="left" vertical="center" wrapText="1"/>
    </xf>
    <xf numFmtId="0" fontId="14" fillId="39" borderId="22" xfId="8" applyFont="1" applyFill="1" applyBorder="1" applyAlignment="1">
      <alignment horizontal="center" vertical="justify" wrapText="1"/>
    </xf>
    <xf numFmtId="0" fontId="14" fillId="39" borderId="13" xfId="8" applyFont="1" applyFill="1" applyBorder="1" applyAlignment="1">
      <alignment horizontal="center" vertical="justify" wrapText="1"/>
    </xf>
    <xf numFmtId="0" fontId="14" fillId="39" borderId="28" xfId="8" applyFont="1" applyFill="1" applyBorder="1" applyAlignment="1">
      <alignment horizontal="center" vertical="justify" wrapText="1"/>
    </xf>
    <xf numFmtId="0" fontId="13" fillId="0" borderId="14" xfId="8" applyFont="1" applyFill="1" applyBorder="1" applyAlignment="1">
      <alignment horizontal="left" vertical="top" wrapText="1"/>
    </xf>
    <xf numFmtId="0" fontId="13" fillId="0" borderId="23" xfId="8" applyFont="1" applyFill="1" applyBorder="1" applyAlignment="1">
      <alignment horizontal="left" vertical="top" wrapText="1"/>
    </xf>
    <xf numFmtId="0" fontId="14" fillId="0" borderId="2" xfId="8" applyFont="1" applyFill="1" applyBorder="1" applyAlignment="1">
      <alignment horizontal="left" vertical="top" wrapText="1"/>
    </xf>
    <xf numFmtId="0" fontId="14" fillId="0" borderId="23" xfId="8" applyFont="1" applyFill="1" applyBorder="1" applyAlignment="1">
      <alignment horizontal="left" vertical="top" wrapText="1"/>
    </xf>
    <xf numFmtId="0" fontId="13" fillId="0" borderId="14" xfId="8" applyFont="1" applyFill="1" applyBorder="1" applyAlignment="1">
      <alignment horizontal="left" vertical="center" wrapText="1"/>
    </xf>
    <xf numFmtId="0" fontId="13" fillId="0" borderId="23" xfId="8" applyFont="1" applyFill="1" applyBorder="1" applyAlignment="1">
      <alignment horizontal="left" vertical="center" wrapText="1"/>
    </xf>
    <xf numFmtId="0" fontId="13" fillId="0" borderId="65" xfId="8" applyFont="1" applyFill="1" applyBorder="1" applyAlignment="1">
      <alignment horizontal="left" vertical="center" wrapText="1"/>
    </xf>
    <xf numFmtId="0" fontId="13" fillId="0" borderId="58" xfId="8" applyFont="1" applyFill="1" applyBorder="1" applyAlignment="1">
      <alignment horizontal="left" vertical="center" wrapText="1"/>
    </xf>
    <xf numFmtId="0" fontId="13" fillId="0" borderId="59" xfId="8" applyFont="1" applyFill="1" applyBorder="1" applyAlignment="1">
      <alignment horizontal="left" vertical="center" wrapText="1"/>
    </xf>
    <xf numFmtId="0" fontId="13" fillId="0" borderId="60" xfId="8" applyFont="1" applyFill="1" applyBorder="1" applyAlignment="1">
      <alignment horizontal="left" vertical="center" wrapText="1"/>
    </xf>
    <xf numFmtId="0" fontId="13" fillId="0" borderId="25" xfId="8" applyFont="1" applyFill="1" applyBorder="1" applyAlignment="1">
      <alignment horizontal="center" vertical="center"/>
    </xf>
    <xf numFmtId="0" fontId="13" fillId="0" borderId="55" xfId="8" applyFont="1" applyFill="1" applyBorder="1" applyAlignment="1">
      <alignment horizontal="center" vertical="center"/>
    </xf>
    <xf numFmtId="0" fontId="13" fillId="0" borderId="41" xfId="8" applyFont="1" applyFill="1" applyBorder="1" applyAlignment="1">
      <alignment horizontal="center" vertical="center"/>
    </xf>
    <xf numFmtId="0" fontId="21" fillId="0" borderId="16" xfId="8" applyFont="1" applyBorder="1" applyAlignment="1">
      <alignment horizontal="left" vertical="center" wrapText="1"/>
    </xf>
    <xf numFmtId="3" fontId="14" fillId="0" borderId="2" xfId="8" applyNumberFormat="1" applyFont="1" applyBorder="1" applyAlignment="1">
      <alignment horizontal="right" vertical="center" wrapText="1"/>
    </xf>
    <xf numFmtId="0" fontId="14" fillId="17" borderId="8" xfId="8" applyFont="1" applyFill="1" applyBorder="1" applyAlignment="1">
      <alignment horizontal="left" vertical="center" wrapText="1"/>
    </xf>
    <xf numFmtId="0" fontId="14" fillId="17" borderId="9" xfId="8" applyFont="1" applyFill="1" applyBorder="1" applyAlignment="1">
      <alignment horizontal="left" vertical="center" wrapText="1"/>
    </xf>
    <xf numFmtId="0" fontId="14" fillId="17" borderId="9" xfId="8" applyFont="1" applyFill="1" applyBorder="1" applyAlignment="1">
      <alignment horizontal="left" vertical="center"/>
    </xf>
    <xf numFmtId="0" fontId="14" fillId="17" borderId="3" xfId="8" applyFont="1" applyFill="1" applyBorder="1" applyAlignment="1">
      <alignment horizontal="left" vertical="center"/>
    </xf>
    <xf numFmtId="0" fontId="14" fillId="17" borderId="12" xfId="8" applyFont="1" applyFill="1" applyBorder="1" applyAlignment="1">
      <alignment horizontal="left" vertical="center"/>
    </xf>
    <xf numFmtId="0" fontId="14" fillId="12" borderId="55" xfId="8" applyFont="1" applyFill="1" applyBorder="1" applyAlignment="1">
      <alignment horizontal="center" vertical="center" wrapText="1"/>
    </xf>
    <xf numFmtId="0" fontId="14" fillId="12" borderId="41" xfId="8" applyFont="1" applyFill="1" applyBorder="1" applyAlignment="1">
      <alignment horizontal="center" vertical="center" wrapText="1"/>
    </xf>
    <xf numFmtId="0" fontId="14" fillId="38" borderId="2" xfId="8" applyFont="1" applyFill="1" applyBorder="1" applyAlignment="1">
      <alignment horizontal="left" vertical="center" wrapText="1"/>
    </xf>
    <xf numFmtId="0" fontId="21" fillId="0" borderId="17" xfId="8" applyFont="1" applyBorder="1" applyAlignment="1">
      <alignment horizontal="left" vertical="center" wrapText="1"/>
    </xf>
    <xf numFmtId="0" fontId="14" fillId="0" borderId="17" xfId="8" applyFont="1" applyBorder="1" applyAlignment="1">
      <alignment horizontal="center" vertical="center" wrapText="1"/>
    </xf>
    <xf numFmtId="3" fontId="14" fillId="0" borderId="2" xfId="8" applyNumberFormat="1" applyFont="1" applyBorder="1" applyAlignment="1">
      <alignment horizontal="center" vertical="center" wrapText="1"/>
    </xf>
    <xf numFmtId="0" fontId="14" fillId="0" borderId="16" xfId="8" applyFont="1" applyFill="1" applyBorder="1" applyAlignment="1">
      <alignment horizontal="left" vertical="center" wrapText="1"/>
    </xf>
    <xf numFmtId="0" fontId="13" fillId="0" borderId="17" xfId="8" applyFont="1" applyBorder="1" applyAlignment="1">
      <alignment horizontal="center" vertical="center" wrapText="1"/>
    </xf>
    <xf numFmtId="0" fontId="14" fillId="38" borderId="61" xfId="8" applyFont="1" applyFill="1" applyBorder="1" applyAlignment="1">
      <alignment horizontal="left" vertical="center" wrapText="1"/>
    </xf>
    <xf numFmtId="0" fontId="14" fillId="38" borderId="53" xfId="8" applyFont="1" applyFill="1" applyBorder="1" applyAlignment="1">
      <alignment horizontal="left" vertical="center" wrapText="1"/>
    </xf>
    <xf numFmtId="0" fontId="14" fillId="38" borderId="54" xfId="8" applyFont="1" applyFill="1" applyBorder="1" applyAlignment="1">
      <alignment horizontal="left" vertical="center" wrapText="1"/>
    </xf>
    <xf numFmtId="0" fontId="21" fillId="0" borderId="19" xfId="8" applyFont="1" applyBorder="1" applyAlignment="1">
      <alignment horizontal="left" vertical="center" wrapText="1"/>
    </xf>
    <xf numFmtId="0" fontId="14" fillId="12" borderId="51" xfId="8" applyFont="1" applyFill="1" applyBorder="1" applyAlignment="1">
      <alignment horizontal="center" vertical="center" wrapText="1"/>
    </xf>
    <xf numFmtId="0" fontId="14" fillId="12" borderId="52" xfId="8" applyFont="1" applyFill="1" applyBorder="1" applyAlignment="1">
      <alignment horizontal="center" vertical="center" wrapText="1"/>
    </xf>
    <xf numFmtId="0" fontId="14" fillId="17" borderId="58" xfId="8" applyFont="1" applyFill="1" applyBorder="1" applyAlignment="1">
      <alignment horizontal="center" vertical="justify" wrapText="1"/>
    </xf>
    <xf numFmtId="0" fontId="21" fillId="0" borderId="2" xfId="8" applyFont="1" applyBorder="1" applyAlignment="1">
      <alignment horizontal="left" wrapText="1"/>
    </xf>
    <xf numFmtId="0" fontId="13" fillId="0" borderId="2" xfId="8" applyFont="1" applyBorder="1" applyAlignment="1">
      <alignment horizontal="left"/>
    </xf>
    <xf numFmtId="0" fontId="14" fillId="0" borderId="2" xfId="8" applyFont="1" applyBorder="1" applyAlignment="1">
      <alignment horizontal="left"/>
    </xf>
    <xf numFmtId="0" fontId="21" fillId="0" borderId="25" xfId="8" applyFont="1" applyBorder="1" applyAlignment="1">
      <alignment horizontal="left" wrapText="1"/>
    </xf>
    <xf numFmtId="0" fontId="21" fillId="0" borderId="55" xfId="8" applyFont="1" applyBorder="1" applyAlignment="1">
      <alignment horizontal="left" wrapText="1"/>
    </xf>
    <xf numFmtId="0" fontId="21" fillId="0" borderId="41" xfId="8" applyFont="1" applyBorder="1" applyAlignment="1">
      <alignment horizontal="left" wrapText="1"/>
    </xf>
    <xf numFmtId="0" fontId="21" fillId="0" borderId="35" xfId="8" applyFont="1" applyBorder="1" applyAlignment="1">
      <alignment horizontal="left" wrapText="1"/>
    </xf>
    <xf numFmtId="0" fontId="21" fillId="0" borderId="26" xfId="8" applyFont="1" applyBorder="1" applyAlignment="1">
      <alignment horizontal="left" wrapText="1"/>
    </xf>
    <xf numFmtId="0" fontId="21" fillId="0" borderId="15" xfId="8" applyFont="1" applyBorder="1" applyAlignment="1">
      <alignment horizontal="left" wrapText="1"/>
    </xf>
    <xf numFmtId="0" fontId="14" fillId="10" borderId="25" xfId="8" applyFont="1" applyFill="1" applyBorder="1" applyAlignment="1">
      <alignment horizontal="left" vertical="center" wrapText="1"/>
    </xf>
    <xf numFmtId="0" fontId="14" fillId="10" borderId="55" xfId="8" applyFont="1" applyFill="1" applyBorder="1" applyAlignment="1">
      <alignment horizontal="left" vertical="center" wrapText="1"/>
    </xf>
    <xf numFmtId="0" fontId="14" fillId="10" borderId="41" xfId="8" applyFont="1" applyFill="1" applyBorder="1" applyAlignment="1">
      <alignment horizontal="left" vertical="center" wrapText="1"/>
    </xf>
    <xf numFmtId="0" fontId="14" fillId="53" borderId="25" xfId="8" applyFont="1" applyFill="1" applyBorder="1" applyAlignment="1">
      <alignment horizontal="left" vertical="center" wrapText="1"/>
    </xf>
    <xf numFmtId="0" fontId="14" fillId="53" borderId="55" xfId="8" applyFont="1" applyFill="1" applyBorder="1" applyAlignment="1">
      <alignment horizontal="left" vertical="center" wrapText="1"/>
    </xf>
    <xf numFmtId="0" fontId="14" fillId="53" borderId="41" xfId="8" applyFont="1" applyFill="1" applyBorder="1" applyAlignment="1">
      <alignment horizontal="left" vertical="center" wrapText="1"/>
    </xf>
    <xf numFmtId="3" fontId="14" fillId="0" borderId="17" xfId="8" applyNumberFormat="1" applyFont="1" applyBorder="1" applyAlignment="1">
      <alignment horizontal="center" vertical="center" wrapText="1"/>
    </xf>
    <xf numFmtId="0" fontId="14" fillId="10" borderId="8" xfId="8" applyFont="1" applyFill="1" applyBorder="1" applyAlignment="1">
      <alignment horizontal="left" vertical="center" wrapText="1"/>
    </xf>
    <xf numFmtId="0" fontId="14" fillId="10" borderId="9" xfId="8" applyFont="1" applyFill="1" applyBorder="1" applyAlignment="1">
      <alignment horizontal="left" vertical="center" wrapText="1"/>
    </xf>
    <xf numFmtId="0" fontId="14" fillId="10" borderId="10" xfId="8" applyFont="1" applyFill="1" applyBorder="1" applyAlignment="1">
      <alignment horizontal="left" vertical="center" wrapText="1"/>
    </xf>
    <xf numFmtId="0" fontId="14" fillId="0" borderId="16" xfId="8" applyFont="1" applyBorder="1" applyAlignment="1">
      <alignment horizontal="left" vertical="center" wrapText="1"/>
    </xf>
    <xf numFmtId="0" fontId="13" fillId="10" borderId="9" xfId="8" applyFont="1" applyFill="1" applyBorder="1" applyAlignment="1">
      <alignment horizontal="left" vertical="center" wrapText="1"/>
    </xf>
    <xf numFmtId="0" fontId="13" fillId="10" borderId="10" xfId="8" applyFont="1" applyFill="1" applyBorder="1" applyAlignment="1">
      <alignment horizontal="left" vertical="center" wrapText="1"/>
    </xf>
    <xf numFmtId="0" fontId="14" fillId="53" borderId="8" xfId="8" applyFont="1" applyFill="1" applyBorder="1" applyAlignment="1">
      <alignment horizontal="left" vertical="center" wrapText="1"/>
    </xf>
    <xf numFmtId="0" fontId="14" fillId="53" borderId="9" xfId="8" applyFont="1" applyFill="1" applyBorder="1" applyAlignment="1">
      <alignment horizontal="left" vertical="center" wrapText="1"/>
    </xf>
    <xf numFmtId="0" fontId="14" fillId="53" borderId="10" xfId="8" applyFont="1" applyFill="1" applyBorder="1" applyAlignment="1">
      <alignment horizontal="left" vertical="center" wrapText="1"/>
    </xf>
    <xf numFmtId="0" fontId="14" fillId="53" borderId="44" xfId="8" applyFont="1" applyFill="1" applyBorder="1" applyAlignment="1">
      <alignment horizontal="left" vertical="center" wrapText="1"/>
    </xf>
    <xf numFmtId="0" fontId="13" fillId="53" borderId="51" xfId="8" applyFont="1" applyFill="1" applyBorder="1" applyAlignment="1">
      <alignment horizontal="left" vertical="center" wrapText="1"/>
    </xf>
    <xf numFmtId="0" fontId="13" fillId="53" borderId="52" xfId="8" applyFont="1" applyFill="1" applyBorder="1" applyAlignment="1">
      <alignment horizontal="left" vertical="center" wrapText="1"/>
    </xf>
    <xf numFmtId="0" fontId="14" fillId="10" borderId="51" xfId="8" applyFont="1" applyFill="1" applyBorder="1" applyAlignment="1">
      <alignment horizontal="left" vertical="center" wrapText="1"/>
    </xf>
    <xf numFmtId="0" fontId="14" fillId="10" borderId="52" xfId="8" applyFont="1" applyFill="1" applyBorder="1" applyAlignment="1">
      <alignment horizontal="left" vertical="center" wrapText="1"/>
    </xf>
    <xf numFmtId="0" fontId="14" fillId="53" borderId="51" xfId="8" applyFont="1" applyFill="1" applyBorder="1" applyAlignment="1">
      <alignment horizontal="left" vertical="center" wrapText="1"/>
    </xf>
    <xf numFmtId="0" fontId="14" fillId="53" borderId="52" xfId="8" applyFont="1" applyFill="1" applyBorder="1" applyAlignment="1">
      <alignment horizontal="left" vertical="center" wrapText="1"/>
    </xf>
    <xf numFmtId="0" fontId="14" fillId="0" borderId="19" xfId="8" applyFont="1" applyBorder="1" applyAlignment="1">
      <alignment horizontal="center" vertical="center" wrapText="1"/>
    </xf>
    <xf numFmtId="3" fontId="14" fillId="0" borderId="19" xfId="8" applyNumberFormat="1" applyFont="1" applyBorder="1" applyAlignment="1">
      <alignment horizontal="center" vertical="center" wrapText="1"/>
    </xf>
    <xf numFmtId="0" fontId="13" fillId="0" borderId="19" xfId="8" applyFont="1" applyBorder="1" applyAlignment="1">
      <alignment horizontal="center" vertical="center" wrapText="1"/>
    </xf>
    <xf numFmtId="0" fontId="14" fillId="12" borderId="44" xfId="8" applyFont="1" applyFill="1" applyBorder="1" applyAlignment="1">
      <alignment vertical="center" wrapText="1"/>
    </xf>
    <xf numFmtId="0" fontId="14" fillId="12" borderId="51" xfId="8" applyFont="1" applyFill="1" applyBorder="1" applyAlignment="1">
      <alignment vertical="center" wrapText="1"/>
    </xf>
    <xf numFmtId="0" fontId="14" fillId="12" borderId="52" xfId="8" applyFont="1" applyFill="1" applyBorder="1" applyAlignment="1">
      <alignment vertical="center" wrapText="1"/>
    </xf>
    <xf numFmtId="0" fontId="13" fillId="0" borderId="26" xfId="8" applyFont="1" applyBorder="1" applyAlignment="1">
      <alignment horizontal="left" vertical="center" wrapText="1"/>
    </xf>
    <xf numFmtId="0" fontId="13" fillId="0" borderId="0" xfId="8" applyFont="1" applyBorder="1" applyAlignment="1">
      <alignment horizontal="left" vertical="center" wrapText="1"/>
    </xf>
    <xf numFmtId="0" fontId="13" fillId="0" borderId="63" xfId="8" applyFont="1" applyBorder="1" applyAlignment="1">
      <alignment horizontal="left" vertical="center" wrapText="1"/>
    </xf>
    <xf numFmtId="0" fontId="21" fillId="0" borderId="0" xfId="8" applyFont="1" applyBorder="1" applyAlignment="1">
      <alignment horizontal="left" wrapText="1"/>
    </xf>
    <xf numFmtId="0" fontId="21" fillId="0" borderId="39" xfId="8" applyFont="1" applyBorder="1" applyAlignment="1">
      <alignment horizontal="left" wrapText="1"/>
    </xf>
    <xf numFmtId="0" fontId="14" fillId="12" borderId="26" xfId="8" applyFont="1" applyFill="1" applyBorder="1" applyAlignment="1">
      <alignment horizontal="center" vertical="center" wrapText="1"/>
    </xf>
    <xf numFmtId="0" fontId="14" fillId="12" borderId="15" xfId="8" applyFont="1" applyFill="1" applyBorder="1" applyAlignment="1">
      <alignment horizontal="center" vertical="center" wrapText="1"/>
    </xf>
    <xf numFmtId="0" fontId="14" fillId="39" borderId="26" xfId="8" applyFont="1" applyFill="1" applyBorder="1" applyAlignment="1">
      <alignment horizontal="left" vertical="center" wrapText="1"/>
    </xf>
    <xf numFmtId="0" fontId="14" fillId="17" borderId="44" xfId="8" applyFont="1" applyFill="1" applyBorder="1" applyAlignment="1">
      <alignment horizontal="center" vertical="justify" wrapText="1"/>
    </xf>
    <xf numFmtId="0" fontId="14" fillId="17" borderId="51" xfId="8" applyFont="1" applyFill="1" applyBorder="1" applyAlignment="1">
      <alignment horizontal="center" vertical="justify" wrapText="1"/>
    </xf>
    <xf numFmtId="0" fontId="14" fillId="17" borderId="52" xfId="8" applyFont="1" applyFill="1" applyBorder="1" applyAlignment="1">
      <alignment horizontal="center" vertical="justify" wrapText="1"/>
    </xf>
    <xf numFmtId="0" fontId="21" fillId="0" borderId="43" xfId="8" applyFont="1" applyBorder="1" applyAlignment="1">
      <alignment horizontal="left" wrapText="1"/>
    </xf>
    <xf numFmtId="0" fontId="21" fillId="0" borderId="59" xfId="8" applyFont="1" applyBorder="1" applyAlignment="1">
      <alignment horizontal="left" wrapText="1"/>
    </xf>
    <xf numFmtId="0" fontId="21" fillId="0" borderId="38" xfId="8" applyFont="1" applyBorder="1" applyAlignment="1">
      <alignment horizontal="left" wrapText="1"/>
    </xf>
    <xf numFmtId="0" fontId="21" fillId="0" borderId="63" xfId="8" applyFont="1" applyBorder="1" applyAlignment="1">
      <alignment horizontal="left" wrapText="1"/>
    </xf>
    <xf numFmtId="0" fontId="21" fillId="0" borderId="31" xfId="8" applyFont="1" applyBorder="1" applyAlignment="1">
      <alignment horizontal="left" wrapText="1"/>
    </xf>
    <xf numFmtId="0" fontId="13" fillId="0" borderId="66" xfId="8" applyFont="1" applyBorder="1" applyAlignment="1">
      <alignment horizontal="left" vertical="center" wrapText="1"/>
    </xf>
    <xf numFmtId="0" fontId="13" fillId="0" borderId="57" xfId="8" applyFont="1" applyBorder="1" applyAlignment="1">
      <alignment horizontal="left" vertical="center" wrapText="1"/>
    </xf>
    <xf numFmtId="0" fontId="13" fillId="0" borderId="6" xfId="8" applyFont="1" applyBorder="1" applyAlignment="1">
      <alignment horizontal="left" vertical="center" wrapText="1"/>
    </xf>
    <xf numFmtId="0" fontId="13" fillId="0" borderId="56" xfId="8" applyFont="1" applyBorder="1" applyAlignment="1">
      <alignment horizontal="left" vertical="center" wrapText="1"/>
    </xf>
    <xf numFmtId="0" fontId="13" fillId="0" borderId="67" xfId="8" applyFont="1" applyBorder="1" applyAlignment="1">
      <alignment horizontal="left" vertical="top" wrapText="1"/>
    </xf>
    <xf numFmtId="0" fontId="13" fillId="0" borderId="50" xfId="8" applyFont="1" applyBorder="1" applyAlignment="1">
      <alignment horizontal="left" vertical="top" wrapText="1"/>
    </xf>
    <xf numFmtId="0" fontId="14" fillId="0" borderId="46" xfId="8" applyFont="1" applyBorder="1" applyAlignment="1">
      <alignment horizontal="center"/>
    </xf>
    <xf numFmtId="0" fontId="14" fillId="0" borderId="63" xfId="8" applyFont="1" applyBorder="1" applyAlignment="1">
      <alignment horizontal="center"/>
    </xf>
    <xf numFmtId="0" fontId="14" fillId="10" borderId="44" xfId="8" applyFont="1" applyFill="1" applyBorder="1" applyAlignment="1">
      <alignment horizontal="left"/>
    </xf>
    <xf numFmtId="0" fontId="14" fillId="10" borderId="51" xfId="8" applyFont="1" applyFill="1" applyBorder="1" applyAlignment="1">
      <alignment horizontal="left"/>
    </xf>
    <xf numFmtId="0" fontId="14" fillId="10" borderId="52" xfId="8" applyFont="1" applyFill="1" applyBorder="1" applyAlignment="1">
      <alignment horizontal="left"/>
    </xf>
    <xf numFmtId="0" fontId="13" fillId="0" borderId="17" xfId="8" applyFont="1" applyFill="1" applyBorder="1" applyAlignment="1">
      <alignment horizontal="center" wrapText="1"/>
    </xf>
    <xf numFmtId="0" fontId="13" fillId="0" borderId="16" xfId="8" applyFont="1" applyFill="1" applyBorder="1" applyAlignment="1">
      <alignment horizontal="left" vertical="center" wrapText="1"/>
    </xf>
    <xf numFmtId="0" fontId="13" fillId="0" borderId="47" xfId="8" applyFont="1" applyFill="1" applyBorder="1" applyAlignment="1">
      <alignment horizontal="left" vertical="center" wrapText="1"/>
    </xf>
    <xf numFmtId="0" fontId="14" fillId="0" borderId="16" xfId="8" applyFont="1" applyFill="1" applyBorder="1" applyAlignment="1">
      <alignment horizontal="center" vertical="center" wrapText="1"/>
    </xf>
    <xf numFmtId="0" fontId="14" fillId="0" borderId="2" xfId="8" applyFont="1" applyFill="1" applyBorder="1" applyAlignment="1">
      <alignment horizontal="center" vertical="center" wrapText="1"/>
    </xf>
    <xf numFmtId="0" fontId="14" fillId="0" borderId="45" xfId="8" applyFont="1" applyFill="1" applyBorder="1" applyAlignment="1">
      <alignment horizontal="center" vertical="center" wrapText="1"/>
    </xf>
    <xf numFmtId="0" fontId="14" fillId="0" borderId="0" xfId="8" applyFont="1" applyFill="1" applyBorder="1" applyAlignment="1">
      <alignment horizontal="center" vertical="center" wrapText="1"/>
    </xf>
    <xf numFmtId="0" fontId="14" fillId="0" borderId="57" xfId="8" applyFont="1" applyFill="1" applyBorder="1" applyAlignment="1">
      <alignment horizontal="center" vertical="center" wrapText="1"/>
    </xf>
    <xf numFmtId="0" fontId="14" fillId="0" borderId="46" xfId="8" applyFont="1" applyFill="1" applyBorder="1" applyAlignment="1">
      <alignment horizontal="center" vertical="center" wrapText="1"/>
    </xf>
    <xf numFmtId="0" fontId="14" fillId="0" borderId="63" xfId="8" applyFont="1" applyFill="1" applyBorder="1" applyAlignment="1">
      <alignment horizontal="center" vertical="center" wrapText="1"/>
    </xf>
    <xf numFmtId="0" fontId="14" fillId="0" borderId="68" xfId="8" applyFont="1" applyFill="1" applyBorder="1" applyAlignment="1">
      <alignment horizontal="center" vertical="center" wrapText="1"/>
    </xf>
    <xf numFmtId="0" fontId="14" fillId="0" borderId="50" xfId="8" applyFont="1" applyFill="1" applyBorder="1" applyAlignment="1">
      <alignment horizontal="center" vertical="center" wrapText="1"/>
    </xf>
    <xf numFmtId="0" fontId="14" fillId="0" borderId="69" xfId="8" applyFont="1" applyFill="1" applyBorder="1" applyAlignment="1">
      <alignment horizontal="center" vertical="center" wrapText="1"/>
    </xf>
    <xf numFmtId="0" fontId="14" fillId="0" borderId="70" xfId="8" applyFont="1" applyFill="1" applyBorder="1" applyAlignment="1">
      <alignment horizontal="center"/>
    </xf>
    <xf numFmtId="0" fontId="14" fillId="0" borderId="16" xfId="8" applyFont="1" applyFill="1" applyBorder="1" applyAlignment="1">
      <alignment horizontal="center"/>
    </xf>
    <xf numFmtId="0" fontId="14" fillId="0" borderId="32" xfId="8" applyFont="1" applyFill="1" applyBorder="1" applyAlignment="1">
      <alignment horizontal="center"/>
    </xf>
    <xf numFmtId="0" fontId="14" fillId="0" borderId="36" xfId="8" applyFont="1" applyFill="1" applyBorder="1" applyAlignment="1">
      <alignment horizontal="center"/>
    </xf>
    <xf numFmtId="0" fontId="14" fillId="0" borderId="63" xfId="8" applyFont="1" applyFill="1" applyBorder="1" applyAlignment="1">
      <alignment horizontal="center"/>
    </xf>
    <xf numFmtId="0" fontId="14" fillId="0" borderId="68" xfId="8" applyFont="1" applyFill="1" applyBorder="1" applyAlignment="1">
      <alignment horizontal="center"/>
    </xf>
    <xf numFmtId="0" fontId="14" fillId="0" borderId="26" xfId="8" applyFont="1" applyFill="1" applyBorder="1" applyAlignment="1">
      <alignment horizontal="left" vertical="center" wrapText="1"/>
    </xf>
    <xf numFmtId="0" fontId="14" fillId="0" borderId="15" xfId="8" applyFont="1" applyFill="1" applyBorder="1" applyAlignment="1">
      <alignment horizontal="left" vertical="center" wrapText="1"/>
    </xf>
    <xf numFmtId="0" fontId="13" fillId="0" borderId="46" xfId="8" applyFont="1" applyFill="1" applyBorder="1" applyAlignment="1">
      <alignment horizontal="left" vertical="center"/>
    </xf>
    <xf numFmtId="0" fontId="13" fillId="0" borderId="63" xfId="8" applyFont="1" applyFill="1" applyBorder="1" applyAlignment="1">
      <alignment horizontal="left" vertical="center"/>
    </xf>
    <xf numFmtId="0" fontId="13" fillId="0" borderId="31" xfId="8" applyFont="1" applyFill="1" applyBorder="1" applyAlignment="1">
      <alignment horizontal="left" vertical="center"/>
    </xf>
    <xf numFmtId="0" fontId="14" fillId="0" borderId="47" xfId="8" applyFont="1" applyFill="1" applyBorder="1" applyAlignment="1">
      <alignment horizontal="center" vertical="center" wrapText="1"/>
    </xf>
    <xf numFmtId="0" fontId="14" fillId="0" borderId="26" xfId="8" applyFont="1" applyFill="1" applyBorder="1" applyAlignment="1">
      <alignment horizontal="center" vertical="center" wrapText="1"/>
    </xf>
    <xf numFmtId="0" fontId="14" fillId="0" borderId="66" xfId="8" applyFont="1" applyFill="1" applyBorder="1" applyAlignment="1">
      <alignment horizontal="center" vertical="center" wrapText="1"/>
    </xf>
    <xf numFmtId="0" fontId="14" fillId="0" borderId="71" xfId="8" applyFont="1" applyFill="1" applyBorder="1" applyAlignment="1">
      <alignment horizontal="center" vertical="center" wrapText="1"/>
    </xf>
    <xf numFmtId="0" fontId="14" fillId="0" borderId="14" xfId="8" applyFont="1" applyFill="1" applyBorder="1" applyAlignment="1">
      <alignment horizontal="center"/>
    </xf>
    <xf numFmtId="0" fontId="14" fillId="0" borderId="2" xfId="8" applyFont="1" applyFill="1" applyBorder="1" applyAlignment="1">
      <alignment horizontal="center"/>
    </xf>
    <xf numFmtId="0" fontId="14" fillId="0" borderId="23" xfId="8" applyFont="1" applyFill="1" applyBorder="1" applyAlignment="1">
      <alignment horizontal="center"/>
    </xf>
    <xf numFmtId="0" fontId="14" fillId="0" borderId="30" xfId="8" applyFont="1" applyFill="1" applyBorder="1" applyAlignment="1">
      <alignment horizontal="center"/>
    </xf>
    <xf numFmtId="0" fontId="14" fillId="0" borderId="55" xfId="8" applyFont="1" applyFill="1" applyBorder="1" applyAlignment="1">
      <alignment horizontal="center"/>
    </xf>
    <xf numFmtId="0" fontId="14" fillId="0" borderId="72" xfId="8" applyFont="1" applyFill="1" applyBorder="1" applyAlignment="1">
      <alignment horizontal="center"/>
    </xf>
    <xf numFmtId="0" fontId="13" fillId="0" borderId="15" xfId="8" applyFont="1" applyFill="1" applyBorder="1" applyAlignment="1">
      <alignment horizontal="center" vertical="center" wrapText="1"/>
    </xf>
    <xf numFmtId="0" fontId="13" fillId="0" borderId="39" xfId="8" applyFont="1" applyFill="1" applyBorder="1" applyAlignment="1">
      <alignment horizontal="center" vertical="center" wrapText="1"/>
    </xf>
    <xf numFmtId="0" fontId="13" fillId="0" borderId="19" xfId="8" applyFont="1" applyFill="1" applyBorder="1" applyAlignment="1">
      <alignment horizontal="left" vertical="center" wrapText="1"/>
    </xf>
    <xf numFmtId="0" fontId="13" fillId="0" borderId="25" xfId="8" applyFont="1" applyFill="1" applyBorder="1" applyAlignment="1">
      <alignment horizontal="left" vertical="top" wrapText="1"/>
    </xf>
    <xf numFmtId="0" fontId="13" fillId="0" borderId="55" xfId="8" applyFont="1" applyFill="1" applyBorder="1" applyAlignment="1">
      <alignment horizontal="left" vertical="top" wrapText="1"/>
    </xf>
    <xf numFmtId="0" fontId="13" fillId="0" borderId="47" xfId="8" applyFont="1" applyFill="1" applyBorder="1" applyAlignment="1">
      <alignment horizontal="left" vertical="top" wrapText="1"/>
    </xf>
    <xf numFmtId="0" fontId="13" fillId="0" borderId="26" xfId="8" applyFont="1" applyFill="1" applyBorder="1" applyAlignment="1">
      <alignment horizontal="left" vertical="top" wrapText="1"/>
    </xf>
    <xf numFmtId="0" fontId="13" fillId="0" borderId="15" xfId="8" applyFont="1" applyFill="1" applyBorder="1" applyAlignment="1">
      <alignment horizontal="left" vertical="top" wrapText="1"/>
    </xf>
    <xf numFmtId="0" fontId="14" fillId="0" borderId="36" xfId="8" applyFont="1" applyBorder="1" applyAlignment="1">
      <alignment horizontal="center"/>
    </xf>
    <xf numFmtId="0" fontId="14" fillId="0" borderId="68" xfId="8" applyFont="1" applyBorder="1" applyAlignment="1">
      <alignment horizontal="center"/>
    </xf>
    <xf numFmtId="0" fontId="14" fillId="0" borderId="70" xfId="8" applyFont="1" applyBorder="1" applyAlignment="1">
      <alignment horizontal="center"/>
    </xf>
    <xf numFmtId="0" fontId="14" fillId="0" borderId="32" xfId="8" applyFont="1" applyBorder="1" applyAlignment="1">
      <alignment horizontal="center"/>
    </xf>
    <xf numFmtId="0" fontId="13" fillId="0" borderId="39" xfId="8" applyFont="1" applyBorder="1" applyAlignment="1">
      <alignment horizontal="left" vertical="center"/>
    </xf>
    <xf numFmtId="0" fontId="13" fillId="0" borderId="40" xfId="8" applyFont="1" applyBorder="1" applyAlignment="1">
      <alignment horizontal="left" vertical="center"/>
    </xf>
    <xf numFmtId="0" fontId="14" fillId="0" borderId="45" xfId="8" applyFont="1" applyBorder="1" applyAlignment="1">
      <alignment horizontal="center" vertical="center" wrapText="1"/>
    </xf>
    <xf numFmtId="0" fontId="14" fillId="0" borderId="50" xfId="8" applyFont="1" applyBorder="1" applyAlignment="1">
      <alignment horizontal="center" vertical="center" wrapText="1"/>
    </xf>
    <xf numFmtId="0" fontId="14" fillId="0" borderId="69" xfId="8" applyFont="1" applyBorder="1" applyAlignment="1">
      <alignment horizontal="center" vertical="center" wrapText="1"/>
    </xf>
    <xf numFmtId="0" fontId="13" fillId="0" borderId="47" xfId="8" applyFont="1" applyBorder="1" applyAlignment="1">
      <alignment horizontal="left" vertical="center" wrapText="1"/>
    </xf>
    <xf numFmtId="0" fontId="13" fillId="0" borderId="45" xfId="8" applyFont="1" applyBorder="1" applyAlignment="1">
      <alignment horizontal="left" vertical="center" wrapText="1"/>
    </xf>
    <xf numFmtId="0" fontId="21" fillId="0" borderId="26" xfId="8" applyFont="1" applyBorder="1" applyAlignment="1">
      <alignment horizontal="left" vertical="top" wrapText="1"/>
    </xf>
    <xf numFmtId="0" fontId="21" fillId="0" borderId="0" xfId="8" applyFont="1" applyBorder="1" applyAlignment="1">
      <alignment horizontal="left" vertical="top" wrapText="1"/>
    </xf>
    <xf numFmtId="0" fontId="13" fillId="0" borderId="2" xfId="8" applyFont="1" applyBorder="1" applyAlignment="1">
      <alignment horizontal="center" vertical="center" wrapText="1"/>
    </xf>
    <xf numFmtId="0" fontId="13" fillId="0" borderId="25" xfId="8" applyFont="1" applyBorder="1" applyAlignment="1">
      <alignment horizontal="left" vertical="center"/>
    </xf>
    <xf numFmtId="0" fontId="13" fillId="0" borderId="55" xfId="8" applyFont="1" applyBorder="1" applyAlignment="1">
      <alignment horizontal="left" vertical="center"/>
    </xf>
    <xf numFmtId="0" fontId="13" fillId="0" borderId="41" xfId="8" applyFont="1" applyBorder="1" applyAlignment="1">
      <alignment horizontal="left" vertical="center"/>
    </xf>
    <xf numFmtId="0" fontId="13" fillId="0" borderId="47" xfId="8" applyFont="1" applyBorder="1" applyAlignment="1">
      <alignment horizontal="left" vertical="center"/>
    </xf>
    <xf numFmtId="0" fontId="13" fillId="0" borderId="26" xfId="8" applyFont="1" applyBorder="1" applyAlignment="1">
      <alignment horizontal="left" vertical="center"/>
    </xf>
    <xf numFmtId="0" fontId="13" fillId="0" borderId="15" xfId="8" applyFont="1" applyBorder="1" applyAlignment="1">
      <alignment horizontal="left" vertical="center"/>
    </xf>
    <xf numFmtId="0" fontId="13" fillId="0" borderId="45" xfId="8" applyFont="1" applyBorder="1" applyAlignment="1">
      <alignment horizontal="left"/>
    </xf>
    <xf numFmtId="0" fontId="13" fillId="0" borderId="0" xfId="8" applyFont="1" applyAlignment="1">
      <alignment horizontal="left"/>
    </xf>
    <xf numFmtId="0" fontId="13" fillId="0" borderId="39" xfId="8" applyFont="1" applyBorder="1" applyAlignment="1">
      <alignment horizontal="left"/>
    </xf>
    <xf numFmtId="0" fontId="13" fillId="0" borderId="45" xfId="8" applyFont="1" applyBorder="1" applyAlignment="1">
      <alignment horizontal="left" vertical="justify"/>
    </xf>
    <xf numFmtId="0" fontId="13" fillId="0" borderId="0" xfId="8" applyFont="1" applyBorder="1" applyAlignment="1">
      <alignment horizontal="left" vertical="justify"/>
    </xf>
    <xf numFmtId="0" fontId="13" fillId="0" borderId="39" xfId="8" applyFont="1" applyBorder="1" applyAlignment="1">
      <alignment horizontal="left" vertical="justify"/>
    </xf>
    <xf numFmtId="0" fontId="13" fillId="0" borderId="46" xfId="8" applyFont="1" applyBorder="1" applyAlignment="1">
      <alignment horizontal="left" vertical="center"/>
    </xf>
    <xf numFmtId="0" fontId="13" fillId="0" borderId="63" xfId="8" applyFont="1" applyBorder="1" applyAlignment="1">
      <alignment horizontal="left" vertical="center"/>
    </xf>
    <xf numFmtId="0" fontId="13" fillId="0" borderId="31" xfId="8" applyFont="1" applyBorder="1" applyAlignment="1">
      <alignment horizontal="left" vertical="center"/>
    </xf>
    <xf numFmtId="0" fontId="14" fillId="12" borderId="47" xfId="8" applyFont="1" applyFill="1" applyBorder="1" applyAlignment="1">
      <alignment horizontal="left" vertical="center" wrapText="1"/>
    </xf>
    <xf numFmtId="0" fontId="14" fillId="12" borderId="26" xfId="8" applyFont="1" applyFill="1" applyBorder="1" applyAlignment="1">
      <alignment horizontal="left" vertical="center" wrapText="1"/>
    </xf>
    <xf numFmtId="0" fontId="14" fillId="12" borderId="15" xfId="8" applyFont="1" applyFill="1" applyBorder="1" applyAlignment="1">
      <alignment horizontal="left" vertical="center" wrapText="1"/>
    </xf>
    <xf numFmtId="0" fontId="13" fillId="0" borderId="25" xfId="8" applyFont="1" applyBorder="1" applyAlignment="1">
      <alignment horizontal="left" vertical="center" wrapText="1"/>
    </xf>
    <xf numFmtId="0" fontId="13" fillId="0" borderId="55" xfId="8" applyFont="1" applyBorder="1" applyAlignment="1">
      <alignment horizontal="left" vertical="center" wrapText="1"/>
    </xf>
    <xf numFmtId="0" fontId="13" fillId="0" borderId="41" xfId="8" applyFont="1" applyBorder="1" applyAlignment="1">
      <alignment horizontal="left" vertical="center" wrapText="1"/>
    </xf>
    <xf numFmtId="0" fontId="13" fillId="0" borderId="44" xfId="8" applyFont="1" applyBorder="1" applyAlignment="1">
      <alignment horizontal="center" vertical="center"/>
    </xf>
    <xf numFmtId="0" fontId="13" fillId="0" borderId="51" xfId="8" applyFont="1" applyBorder="1" applyAlignment="1">
      <alignment horizontal="center" vertical="center"/>
    </xf>
    <xf numFmtId="0" fontId="13" fillId="0" borderId="52" xfId="8" applyFont="1" applyBorder="1" applyAlignment="1">
      <alignment horizontal="center" vertical="center"/>
    </xf>
    <xf numFmtId="0" fontId="14" fillId="3" borderId="44" xfId="8" applyFont="1" applyFill="1" applyBorder="1" applyAlignment="1">
      <alignment horizontal="center" vertical="center"/>
    </xf>
    <xf numFmtId="0" fontId="14" fillId="3" borderId="51" xfId="8" applyFont="1" applyFill="1" applyBorder="1" applyAlignment="1">
      <alignment horizontal="center" vertical="center"/>
    </xf>
    <xf numFmtId="0" fontId="14" fillId="3" borderId="52" xfId="8" applyFont="1" applyFill="1" applyBorder="1" applyAlignment="1">
      <alignment horizontal="center" vertical="center"/>
    </xf>
    <xf numFmtId="0" fontId="14" fillId="0" borderId="44" xfId="8" applyFont="1" applyFill="1" applyBorder="1" applyAlignment="1">
      <alignment horizontal="center" vertical="center"/>
    </xf>
    <xf numFmtId="0" fontId="14" fillId="0" borderId="51" xfId="8" applyFont="1" applyFill="1" applyBorder="1" applyAlignment="1">
      <alignment horizontal="center" vertical="center"/>
    </xf>
    <xf numFmtId="0" fontId="14" fillId="0" borderId="52" xfId="8" applyFont="1" applyFill="1" applyBorder="1" applyAlignment="1">
      <alignment horizontal="center" vertical="center"/>
    </xf>
    <xf numFmtId="0" fontId="14" fillId="17" borderId="2" xfId="8" applyFont="1" applyFill="1" applyBorder="1" applyAlignment="1">
      <alignment horizontal="left" vertical="center" wrapText="1"/>
    </xf>
    <xf numFmtId="0" fontId="14" fillId="17" borderId="2" xfId="8" applyFont="1" applyFill="1" applyBorder="1" applyAlignment="1">
      <alignment horizontal="left" vertical="center"/>
    </xf>
    <xf numFmtId="0" fontId="14" fillId="18" borderId="47" xfId="8" applyFont="1" applyFill="1" applyBorder="1" applyAlignment="1">
      <alignment horizontal="justify" vertical="center" wrapText="1"/>
    </xf>
    <xf numFmtId="0" fontId="14" fillId="18" borderId="26" xfId="8" applyFont="1" applyFill="1" applyBorder="1" applyAlignment="1">
      <alignment horizontal="justify" vertical="center" wrapText="1"/>
    </xf>
    <xf numFmtId="0" fontId="14" fillId="18" borderId="15" xfId="8" applyFont="1" applyFill="1" applyBorder="1" applyAlignment="1">
      <alignment horizontal="justify" vertical="center" wrapText="1"/>
    </xf>
    <xf numFmtId="0" fontId="14" fillId="18" borderId="45" xfId="8" applyFont="1" applyFill="1" applyBorder="1" applyAlignment="1">
      <alignment horizontal="justify" vertical="center" wrapText="1"/>
    </xf>
    <xf numFmtId="0" fontId="14" fillId="18" borderId="0" xfId="8" applyFont="1" applyFill="1" applyBorder="1" applyAlignment="1">
      <alignment horizontal="justify" vertical="center" wrapText="1"/>
    </xf>
    <xf numFmtId="0" fontId="14" fillId="18" borderId="39" xfId="8" applyFont="1" applyFill="1" applyBorder="1" applyAlignment="1">
      <alignment horizontal="justify" vertical="center" wrapText="1"/>
    </xf>
    <xf numFmtId="0" fontId="14" fillId="0" borderId="47" xfId="8" applyFont="1" applyBorder="1" applyAlignment="1">
      <alignment horizontal="center" vertical="justify" wrapText="1"/>
    </xf>
    <xf numFmtId="0" fontId="14" fillId="0" borderId="26" xfId="8" applyFont="1" applyBorder="1" applyAlignment="1">
      <alignment horizontal="center" vertical="justify" wrapText="1"/>
    </xf>
    <xf numFmtId="0" fontId="14" fillId="0" borderId="15" xfId="8" applyFont="1" applyBorder="1" applyAlignment="1">
      <alignment horizontal="center" vertical="justify" wrapText="1"/>
    </xf>
    <xf numFmtId="0" fontId="13" fillId="0" borderId="45" xfId="8" applyFont="1" applyBorder="1" applyAlignment="1">
      <alignment horizontal="left" vertical="justify" wrapText="1"/>
    </xf>
    <xf numFmtId="0" fontId="13" fillId="0" borderId="0" xfId="8" applyFont="1" applyBorder="1" applyAlignment="1">
      <alignment horizontal="left" vertical="justify" wrapText="1"/>
    </xf>
    <xf numFmtId="0" fontId="13" fillId="0" borderId="39" xfId="8" applyFont="1" applyBorder="1" applyAlignment="1">
      <alignment horizontal="left" vertical="justify" wrapText="1"/>
    </xf>
    <xf numFmtId="0" fontId="47" fillId="50" borderId="27" xfId="0" applyFont="1" applyFill="1" applyBorder="1" applyAlignment="1">
      <alignment horizontal="left" vertical="center" wrapText="1"/>
    </xf>
    <xf numFmtId="0" fontId="47" fillId="50" borderId="32" xfId="0" applyFont="1" applyFill="1" applyBorder="1" applyAlignment="1">
      <alignment horizontal="left" vertical="center" wrapText="1"/>
    </xf>
    <xf numFmtId="0" fontId="10" fillId="50" borderId="7" xfId="8" applyFont="1" applyFill="1" applyBorder="1" applyAlignment="1">
      <alignment horizontal="center" vertical="center" wrapText="1"/>
    </xf>
    <xf numFmtId="0" fontId="10" fillId="50" borderId="16" xfId="8" applyFont="1" applyFill="1" applyBorder="1" applyAlignment="1">
      <alignment horizontal="center" vertical="center" wrapText="1"/>
    </xf>
    <xf numFmtId="0" fontId="52" fillId="47" borderId="7" xfId="0" applyFont="1" applyFill="1" applyBorder="1" applyAlignment="1">
      <alignment horizontal="center" vertical="center" textRotation="90" wrapText="1"/>
    </xf>
    <xf numFmtId="0" fontId="52" fillId="47" borderId="17" xfId="0" applyFont="1" applyFill="1" applyBorder="1" applyAlignment="1">
      <alignment horizontal="center" vertical="center" textRotation="90" wrapText="1"/>
    </xf>
    <xf numFmtId="0" fontId="52" fillId="47" borderId="16" xfId="0" applyFont="1" applyFill="1" applyBorder="1" applyAlignment="1">
      <alignment horizontal="center" vertical="center" textRotation="90" wrapText="1"/>
    </xf>
    <xf numFmtId="0" fontId="0" fillId="50" borderId="7" xfId="0" applyFill="1" applyBorder="1" applyAlignment="1">
      <alignment horizontal="center"/>
    </xf>
    <xf numFmtId="0" fontId="0" fillId="50" borderId="16" xfId="0" applyFill="1" applyBorder="1" applyAlignment="1">
      <alignment horizontal="center"/>
    </xf>
    <xf numFmtId="0" fontId="0" fillId="50" borderId="7" xfId="0" applyFill="1" applyBorder="1" applyAlignment="1">
      <alignment horizontal="center" vertical="center"/>
    </xf>
    <xf numFmtId="0" fontId="0" fillId="50" borderId="16" xfId="0" applyFill="1" applyBorder="1" applyAlignment="1">
      <alignment horizontal="center" vertical="center"/>
    </xf>
    <xf numFmtId="0" fontId="0" fillId="50" borderId="7" xfId="0" applyFill="1" applyBorder="1" applyAlignment="1">
      <alignment horizontal="center" vertical="center" wrapText="1"/>
    </xf>
    <xf numFmtId="0" fontId="0" fillId="50" borderId="16" xfId="0" applyFill="1" applyBorder="1" applyAlignment="1">
      <alignment horizontal="center" vertical="center" wrapText="1"/>
    </xf>
    <xf numFmtId="0" fontId="47" fillId="50" borderId="7" xfId="0" applyFont="1" applyFill="1" applyBorder="1" applyAlignment="1">
      <alignment horizontal="left" vertical="center" wrapText="1"/>
    </xf>
    <xf numFmtId="0" fontId="47" fillId="50" borderId="16" xfId="0" applyFont="1" applyFill="1" applyBorder="1" applyAlignment="1">
      <alignment horizontal="left" vertical="center" wrapText="1"/>
    </xf>
    <xf numFmtId="0" fontId="0" fillId="22" borderId="7" xfId="0" applyFill="1" applyBorder="1" applyAlignment="1">
      <alignment horizontal="center" vertical="center" textRotation="90" wrapText="1"/>
    </xf>
    <xf numFmtId="0" fontId="0" fillId="22" borderId="17" xfId="0" applyFill="1" applyBorder="1" applyAlignment="1">
      <alignment horizontal="center" vertical="center" textRotation="90" wrapText="1"/>
    </xf>
    <xf numFmtId="0" fontId="0" fillId="22" borderId="16" xfId="0" applyFill="1" applyBorder="1" applyAlignment="1">
      <alignment horizontal="center" vertical="center" textRotation="90" wrapText="1"/>
    </xf>
    <xf numFmtId="0" fontId="55" fillId="54" borderId="7" xfId="0" applyFont="1" applyFill="1" applyBorder="1" applyAlignment="1">
      <alignment horizontal="center" vertical="center" textRotation="90" wrapText="1"/>
    </xf>
    <xf numFmtId="0" fontId="55" fillId="54" borderId="17" xfId="0" applyFont="1" applyFill="1" applyBorder="1" applyAlignment="1">
      <alignment horizontal="center" vertical="center" textRotation="90" wrapText="1"/>
    </xf>
    <xf numFmtId="0" fontId="55" fillId="54" borderId="16" xfId="0" applyFont="1" applyFill="1" applyBorder="1" applyAlignment="1">
      <alignment horizontal="center" vertical="center" textRotation="90" wrapText="1"/>
    </xf>
    <xf numFmtId="9" fontId="0" fillId="22" borderId="7" xfId="14" applyFont="1" applyFill="1" applyBorder="1" applyAlignment="1">
      <alignment horizontal="center" vertical="center"/>
    </xf>
    <xf numFmtId="9" fontId="0" fillId="22" borderId="17" xfId="14" applyFont="1" applyFill="1" applyBorder="1" applyAlignment="1">
      <alignment horizontal="center" vertical="center"/>
    </xf>
    <xf numFmtId="9" fontId="0" fillId="22" borderId="16" xfId="14" applyFont="1" applyFill="1" applyBorder="1" applyAlignment="1">
      <alignment horizontal="center" vertical="center"/>
    </xf>
    <xf numFmtId="0" fontId="0" fillId="50" borderId="7" xfId="0" applyFill="1" applyBorder="1" applyAlignment="1">
      <alignment horizontal="center" vertical="center" textRotation="90" wrapText="1"/>
    </xf>
    <xf numFmtId="0" fontId="0" fillId="50" borderId="17" xfId="0" applyFill="1" applyBorder="1" applyAlignment="1">
      <alignment horizontal="center" vertical="center" textRotation="90" wrapText="1"/>
    </xf>
    <xf numFmtId="0" fontId="0" fillId="50" borderId="16" xfId="0" applyFill="1" applyBorder="1" applyAlignment="1">
      <alignment horizontal="center" vertical="center" textRotation="90" wrapText="1"/>
    </xf>
    <xf numFmtId="9" fontId="0" fillId="50" borderId="7" xfId="14" applyFont="1" applyFill="1" applyBorder="1" applyAlignment="1">
      <alignment horizontal="center" vertical="center"/>
    </xf>
    <xf numFmtId="9" fontId="0" fillId="50" borderId="17" xfId="14" applyFont="1" applyFill="1" applyBorder="1" applyAlignment="1">
      <alignment horizontal="center" vertical="center"/>
    </xf>
    <xf numFmtId="9" fontId="0" fillId="50" borderId="16" xfId="14" applyFont="1" applyFill="1" applyBorder="1" applyAlignment="1">
      <alignment horizontal="center" vertical="center"/>
    </xf>
    <xf numFmtId="0" fontId="10" fillId="50" borderId="19" xfId="8" applyFont="1" applyFill="1" applyBorder="1" applyAlignment="1">
      <alignment horizontal="center" vertical="center" wrapText="1"/>
    </xf>
    <xf numFmtId="0" fontId="0" fillId="48" borderId="7" xfId="0" applyFill="1" applyBorder="1" applyAlignment="1">
      <alignment horizontal="center" vertical="center"/>
    </xf>
    <xf numFmtId="0" fontId="0" fillId="48" borderId="17" xfId="0" applyFill="1" applyBorder="1" applyAlignment="1">
      <alignment horizontal="center" vertical="center"/>
    </xf>
    <xf numFmtId="0" fontId="0" fillId="48" borderId="16" xfId="0" applyFill="1" applyBorder="1" applyAlignment="1">
      <alignment horizontal="center" vertical="center"/>
    </xf>
    <xf numFmtId="0" fontId="47" fillId="48" borderId="7" xfId="0" applyFont="1" applyFill="1" applyBorder="1" applyAlignment="1">
      <alignment horizontal="center" vertical="center" wrapText="1"/>
    </xf>
    <xf numFmtId="0" fontId="47" fillId="48" borderId="17" xfId="0" applyFont="1" applyFill="1" applyBorder="1" applyAlignment="1">
      <alignment horizontal="center" vertical="center" wrapText="1"/>
    </xf>
    <xf numFmtId="0" fontId="47" fillId="48" borderId="16" xfId="0" applyFont="1" applyFill="1" applyBorder="1" applyAlignment="1">
      <alignment horizontal="center" vertical="center" wrapText="1"/>
    </xf>
    <xf numFmtId="0" fontId="0" fillId="48" borderId="7" xfId="0" applyFill="1" applyBorder="1" applyAlignment="1">
      <alignment horizontal="center" vertical="center" wrapText="1"/>
    </xf>
    <xf numFmtId="0" fontId="0" fillId="48" borderId="17" xfId="0" applyFill="1" applyBorder="1" applyAlignment="1">
      <alignment horizontal="center" vertical="center" wrapText="1"/>
    </xf>
    <xf numFmtId="0" fontId="0" fillId="48" borderId="16" xfId="0" applyFill="1" applyBorder="1" applyAlignment="1">
      <alignment horizontal="center" vertical="center" wrapText="1"/>
    </xf>
    <xf numFmtId="0" fontId="0" fillId="38" borderId="7" xfId="0" applyFill="1" applyBorder="1" applyAlignment="1">
      <alignment horizontal="center" vertical="center"/>
    </xf>
    <xf numFmtId="0" fontId="0" fillId="38" borderId="16" xfId="0" applyFill="1" applyBorder="1" applyAlignment="1">
      <alignment horizontal="center" vertical="center"/>
    </xf>
    <xf numFmtId="0" fontId="55" fillId="24" borderId="7" xfId="0" applyFont="1" applyFill="1" applyBorder="1" applyAlignment="1">
      <alignment horizontal="center" vertical="center" textRotation="90" wrapText="1"/>
    </xf>
    <xf numFmtId="0" fontId="55" fillId="24" borderId="17" xfId="0" applyFont="1" applyFill="1" applyBorder="1" applyAlignment="1">
      <alignment horizontal="center" vertical="center" textRotation="90" wrapText="1"/>
    </xf>
    <xf numFmtId="0" fontId="55" fillId="24" borderId="16" xfId="0" applyFont="1" applyFill="1" applyBorder="1" applyAlignment="1">
      <alignment horizontal="center" vertical="center" textRotation="90" wrapText="1"/>
    </xf>
    <xf numFmtId="9" fontId="0" fillId="38" borderId="7" xfId="14" applyFont="1" applyFill="1" applyBorder="1" applyAlignment="1">
      <alignment horizontal="center" vertical="center"/>
    </xf>
    <xf numFmtId="9" fontId="0" fillId="38" borderId="16" xfId="14" applyFont="1" applyFill="1" applyBorder="1" applyAlignment="1">
      <alignment horizontal="center" vertical="center"/>
    </xf>
    <xf numFmtId="0" fontId="0" fillId="38" borderId="7" xfId="0" applyFill="1" applyBorder="1" applyAlignment="1">
      <alignment horizontal="center" vertical="center" wrapText="1"/>
    </xf>
    <xf numFmtId="0" fontId="0" fillId="38" borderId="16" xfId="0" applyFill="1" applyBorder="1" applyAlignment="1">
      <alignment horizontal="center" vertical="center" wrapText="1"/>
    </xf>
    <xf numFmtId="0" fontId="0" fillId="48" borderId="7" xfId="0" applyFill="1" applyBorder="1" applyAlignment="1">
      <alignment horizontal="center" vertical="center" textRotation="90" wrapText="1"/>
    </xf>
    <xf numFmtId="0" fontId="0" fillId="48" borderId="17" xfId="0" applyFill="1" applyBorder="1" applyAlignment="1">
      <alignment horizontal="center" vertical="center" textRotation="90" wrapText="1"/>
    </xf>
    <xf numFmtId="0" fontId="0" fillId="48" borderId="16" xfId="0" applyFill="1" applyBorder="1" applyAlignment="1">
      <alignment horizontal="center" vertical="center" textRotation="90" wrapText="1"/>
    </xf>
    <xf numFmtId="0" fontId="52" fillId="49" borderId="7" xfId="0" applyFont="1" applyFill="1" applyBorder="1" applyAlignment="1">
      <alignment horizontal="center" vertical="center" textRotation="90" wrapText="1"/>
    </xf>
    <xf numFmtId="0" fontId="52" fillId="49" borderId="17" xfId="0" applyFont="1" applyFill="1" applyBorder="1" applyAlignment="1">
      <alignment horizontal="center" vertical="center" textRotation="90" wrapText="1"/>
    </xf>
    <xf numFmtId="9" fontId="0" fillId="48" borderId="7" xfId="14" applyFont="1" applyFill="1" applyBorder="1" applyAlignment="1">
      <alignment horizontal="center" vertical="center"/>
    </xf>
    <xf numFmtId="9" fontId="0" fillId="48" borderId="17" xfId="14" applyFont="1" applyFill="1" applyBorder="1" applyAlignment="1">
      <alignment horizontal="center" vertical="center"/>
    </xf>
    <xf numFmtId="9" fontId="0" fillId="48" borderId="16" xfId="14" applyFont="1" applyFill="1" applyBorder="1" applyAlignment="1">
      <alignment horizontal="center" vertical="center"/>
    </xf>
    <xf numFmtId="9" fontId="0" fillId="49" borderId="7" xfId="14" applyFont="1" applyFill="1" applyBorder="1" applyAlignment="1">
      <alignment horizontal="center" vertical="center"/>
    </xf>
    <xf numFmtId="9" fontId="0" fillId="49" borderId="17" xfId="14" applyFont="1" applyFill="1" applyBorder="1" applyAlignment="1">
      <alignment horizontal="center" vertical="center"/>
    </xf>
    <xf numFmtId="9" fontId="0" fillId="49" borderId="16" xfId="14" applyFont="1" applyFill="1" applyBorder="1" applyAlignment="1">
      <alignment horizontal="center" vertical="center"/>
    </xf>
    <xf numFmtId="0" fontId="52" fillId="38" borderId="7" xfId="0" applyFont="1" applyFill="1" applyBorder="1" applyAlignment="1">
      <alignment horizontal="center" vertical="center" textRotation="90" wrapText="1"/>
    </xf>
    <xf numFmtId="0" fontId="52" fillId="38" borderId="16" xfId="0" applyFont="1" applyFill="1" applyBorder="1" applyAlignment="1">
      <alignment horizontal="center" vertical="center" textRotation="90" wrapText="1"/>
    </xf>
    <xf numFmtId="9" fontId="0" fillId="40" borderId="7" xfId="14" applyFont="1" applyFill="1" applyBorder="1" applyAlignment="1">
      <alignment horizontal="center" vertical="center"/>
    </xf>
    <xf numFmtId="9" fontId="0" fillId="40" borderId="17" xfId="14" applyFont="1" applyFill="1" applyBorder="1" applyAlignment="1">
      <alignment horizontal="center" vertical="center"/>
    </xf>
    <xf numFmtId="9" fontId="0" fillId="40" borderId="16" xfId="14" applyFont="1" applyFill="1" applyBorder="1" applyAlignment="1">
      <alignment horizontal="center" vertical="center"/>
    </xf>
    <xf numFmtId="0" fontId="0" fillId="38" borderId="7" xfId="0" applyFill="1" applyBorder="1" applyAlignment="1">
      <alignment horizontal="center"/>
    </xf>
    <xf numFmtId="0" fontId="0" fillId="38" borderId="16" xfId="0" applyFill="1" applyBorder="1" applyAlignment="1">
      <alignment horizontal="center"/>
    </xf>
    <xf numFmtId="0" fontId="0" fillId="49" borderId="7" xfId="0" applyFill="1" applyBorder="1" applyAlignment="1">
      <alignment horizontal="center" vertical="center" wrapText="1"/>
    </xf>
    <xf numFmtId="0" fontId="0" fillId="49" borderId="17" xfId="0" applyFill="1" applyBorder="1" applyAlignment="1">
      <alignment horizontal="center" vertical="center" wrapText="1"/>
    </xf>
    <xf numFmtId="0" fontId="0" fillId="49" borderId="16" xfId="0" applyFill="1" applyBorder="1" applyAlignment="1">
      <alignment horizontal="center" vertical="center" wrapText="1"/>
    </xf>
    <xf numFmtId="0" fontId="10" fillId="49" borderId="15" xfId="8" applyFont="1" applyFill="1" applyBorder="1" applyAlignment="1">
      <alignment horizontal="center" vertical="center" wrapText="1"/>
    </xf>
    <xf numFmtId="0" fontId="10" fillId="49" borderId="39" xfId="8" applyFont="1" applyFill="1" applyBorder="1" applyAlignment="1">
      <alignment horizontal="center" vertical="center" wrapText="1"/>
    </xf>
    <xf numFmtId="0" fontId="47" fillId="49" borderId="7" xfId="0" applyFont="1" applyFill="1" applyBorder="1" applyAlignment="1">
      <alignment horizontal="center" vertical="center" wrapText="1"/>
    </xf>
    <xf numFmtId="0" fontId="47" fillId="49" borderId="17" xfId="0" applyFont="1" applyFill="1" applyBorder="1" applyAlignment="1">
      <alignment horizontal="center" vertical="center" wrapText="1"/>
    </xf>
    <xf numFmtId="0" fontId="47" fillId="49" borderId="16" xfId="0" applyFont="1" applyFill="1" applyBorder="1" applyAlignment="1">
      <alignment horizontal="center" vertical="center" wrapText="1"/>
    </xf>
    <xf numFmtId="0" fontId="10" fillId="38" borderId="7" xfId="8" applyFont="1" applyFill="1" applyBorder="1" applyAlignment="1">
      <alignment horizontal="center" vertical="center" wrapText="1"/>
    </xf>
    <xf numFmtId="0" fontId="10" fillId="38" borderId="16" xfId="8" applyFont="1" applyFill="1" applyBorder="1" applyAlignment="1">
      <alignment horizontal="center" vertical="center" wrapText="1"/>
    </xf>
    <xf numFmtId="0" fontId="47" fillId="38" borderId="7" xfId="0" applyFont="1" applyFill="1" applyBorder="1" applyAlignment="1">
      <alignment horizontal="left" vertical="center" wrapText="1"/>
    </xf>
    <xf numFmtId="0" fontId="47" fillId="38" borderId="16" xfId="0" applyFont="1" applyFill="1" applyBorder="1" applyAlignment="1">
      <alignment horizontal="left" vertical="center" wrapText="1"/>
    </xf>
    <xf numFmtId="0" fontId="0" fillId="48" borderId="7" xfId="0" applyFill="1" applyBorder="1" applyAlignment="1">
      <alignment horizontal="center"/>
    </xf>
    <xf numFmtId="0" fontId="0" fillId="48" borderId="17" xfId="0" applyFill="1" applyBorder="1" applyAlignment="1">
      <alignment horizontal="center"/>
    </xf>
    <xf numFmtId="0" fontId="0" fillId="48" borderId="16" xfId="0" applyFill="1" applyBorder="1" applyAlignment="1">
      <alignment horizontal="center"/>
    </xf>
    <xf numFmtId="0" fontId="0" fillId="49" borderId="7" xfId="0" applyFill="1" applyBorder="1" applyAlignment="1">
      <alignment horizontal="center"/>
    </xf>
    <xf numFmtId="0" fontId="0" fillId="49" borderId="17" xfId="0" applyFill="1" applyBorder="1" applyAlignment="1">
      <alignment horizontal="center"/>
    </xf>
    <xf numFmtId="0" fontId="0" fillId="49" borderId="16" xfId="0" applyFill="1" applyBorder="1" applyAlignment="1">
      <alignment horizontal="center"/>
    </xf>
    <xf numFmtId="0" fontId="10" fillId="48" borderId="15" xfId="8" applyFont="1" applyFill="1" applyBorder="1" applyAlignment="1">
      <alignment horizontal="center" vertical="center" wrapText="1"/>
    </xf>
    <xf numFmtId="0" fontId="10" fillId="48" borderId="39" xfId="8" applyFont="1" applyFill="1" applyBorder="1" applyAlignment="1">
      <alignment horizontal="center" vertical="center" wrapText="1"/>
    </xf>
    <xf numFmtId="0" fontId="10" fillId="48" borderId="15" xfId="8" applyFont="1" applyFill="1" applyBorder="1" applyAlignment="1">
      <alignment vertical="center" wrapText="1"/>
    </xf>
    <xf numFmtId="0" fontId="10" fillId="48" borderId="39" xfId="8" applyFont="1" applyFill="1" applyBorder="1" applyAlignment="1">
      <alignment vertical="center" wrapText="1"/>
    </xf>
    <xf numFmtId="0" fontId="10" fillId="48" borderId="7" xfId="8" applyFont="1" applyFill="1" applyBorder="1" applyAlignment="1">
      <alignment horizontal="center" vertical="center" wrapText="1"/>
    </xf>
    <xf numFmtId="0" fontId="10" fillId="48" borderId="17" xfId="8" applyFont="1" applyFill="1" applyBorder="1" applyAlignment="1">
      <alignment horizontal="center" vertical="center" wrapText="1"/>
    </xf>
    <xf numFmtId="0" fontId="10" fillId="48" borderId="16" xfId="8" applyFont="1" applyFill="1" applyBorder="1" applyAlignment="1">
      <alignment horizontal="center" vertical="center" wrapText="1"/>
    </xf>
    <xf numFmtId="0" fontId="10" fillId="48" borderId="7" xfId="8" applyFont="1" applyFill="1" applyBorder="1" applyAlignment="1">
      <alignment horizontal="left" vertical="top" wrapText="1"/>
    </xf>
    <xf numFmtId="0" fontId="10" fillId="48" borderId="17" xfId="8" applyFont="1" applyFill="1" applyBorder="1" applyAlignment="1">
      <alignment horizontal="left" vertical="top" wrapText="1"/>
    </xf>
    <xf numFmtId="0" fontId="0" fillId="45" borderId="7" xfId="0" applyFill="1" applyBorder="1" applyAlignment="1">
      <alignment horizontal="center"/>
    </xf>
    <xf numFmtId="0" fontId="0" fillId="45" borderId="17" xfId="0" applyFill="1" applyBorder="1" applyAlignment="1">
      <alignment horizontal="center"/>
    </xf>
    <xf numFmtId="0" fontId="0" fillId="45" borderId="16" xfId="0" applyFill="1" applyBorder="1" applyAlignment="1">
      <alignment horizontal="center"/>
    </xf>
    <xf numFmtId="0" fontId="10" fillId="45" borderId="2" xfId="8" applyFont="1" applyFill="1" applyBorder="1" applyAlignment="1">
      <alignment horizontal="left" vertical="center" wrapText="1"/>
    </xf>
    <xf numFmtId="0" fontId="47" fillId="45" borderId="7" xfId="0" applyFont="1" applyFill="1" applyBorder="1" applyAlignment="1">
      <alignment horizontal="left" vertical="center" wrapText="1"/>
    </xf>
    <xf numFmtId="0" fontId="47" fillId="45" borderId="17" xfId="0" applyFont="1" applyFill="1" applyBorder="1" applyAlignment="1">
      <alignment horizontal="left" vertical="center" wrapText="1"/>
    </xf>
    <xf numFmtId="0" fontId="47" fillId="45" borderId="16" xfId="0" applyFont="1" applyFill="1" applyBorder="1" applyAlignment="1">
      <alignment horizontal="left" vertical="center" wrapText="1"/>
    </xf>
    <xf numFmtId="0" fontId="10" fillId="45" borderId="7" xfId="8" applyFont="1" applyFill="1" applyBorder="1" applyAlignment="1">
      <alignment horizontal="center" vertical="center" wrapText="1"/>
    </xf>
    <xf numFmtId="0" fontId="10" fillId="45" borderId="17" xfId="8" applyFont="1" applyFill="1" applyBorder="1" applyAlignment="1">
      <alignment horizontal="center" vertical="center" wrapText="1"/>
    </xf>
    <xf numFmtId="0" fontId="10" fillId="45" borderId="16" xfId="8" applyFont="1" applyFill="1" applyBorder="1" applyAlignment="1">
      <alignment horizontal="center" vertical="center" wrapText="1"/>
    </xf>
    <xf numFmtId="0" fontId="0" fillId="45" borderId="7" xfId="0" applyFill="1" applyBorder="1" applyAlignment="1">
      <alignment horizontal="center" vertical="center" wrapText="1"/>
    </xf>
    <xf numFmtId="0" fontId="0" fillId="45" borderId="17" xfId="0" applyFill="1" applyBorder="1" applyAlignment="1">
      <alignment horizontal="center" vertical="center" wrapText="1"/>
    </xf>
    <xf numFmtId="0" fontId="0" fillId="45" borderId="16" xfId="0" applyFill="1" applyBorder="1" applyAlignment="1">
      <alignment horizontal="center" vertical="center" wrapText="1"/>
    </xf>
    <xf numFmtId="0" fontId="0" fillId="45" borderId="7" xfId="0" applyFill="1" applyBorder="1" applyAlignment="1">
      <alignment horizontal="center" vertical="center"/>
    </xf>
    <xf numFmtId="0" fontId="0" fillId="45" borderId="17" xfId="0" applyFill="1" applyBorder="1" applyAlignment="1">
      <alignment horizontal="center" vertical="center"/>
    </xf>
    <xf numFmtId="0" fontId="0" fillId="45" borderId="16" xfId="0" applyFill="1" applyBorder="1" applyAlignment="1">
      <alignment horizontal="center" vertical="center"/>
    </xf>
    <xf numFmtId="0" fontId="47" fillId="45" borderId="7" xfId="0" applyFont="1" applyFill="1" applyBorder="1" applyAlignment="1">
      <alignment horizontal="center" vertical="center" wrapText="1"/>
    </xf>
    <xf numFmtId="0" fontId="47" fillId="45" borderId="17" xfId="0" applyFont="1" applyFill="1" applyBorder="1" applyAlignment="1">
      <alignment horizontal="center" vertical="center" wrapText="1"/>
    </xf>
    <xf numFmtId="0" fontId="47" fillId="45" borderId="16" xfId="0" applyFont="1" applyFill="1" applyBorder="1" applyAlignment="1">
      <alignment horizontal="center" vertical="center" wrapText="1"/>
    </xf>
    <xf numFmtId="0" fontId="47" fillId="20" borderId="7" xfId="0" applyFont="1" applyFill="1" applyBorder="1" applyAlignment="1">
      <alignment horizontal="center" vertical="center" wrapText="1"/>
    </xf>
    <xf numFmtId="0" fontId="47" fillId="20" borderId="17" xfId="0" applyFont="1" applyFill="1" applyBorder="1" applyAlignment="1">
      <alignment horizontal="center" vertical="center" wrapText="1"/>
    </xf>
    <xf numFmtId="0" fontId="47" fillId="20" borderId="16" xfId="0" applyFont="1" applyFill="1" applyBorder="1" applyAlignment="1">
      <alignment horizontal="center" vertical="center" wrapText="1"/>
    </xf>
    <xf numFmtId="0" fontId="10" fillId="20" borderId="7" xfId="8" applyFont="1" applyFill="1" applyBorder="1" applyAlignment="1">
      <alignment horizontal="center" vertical="center" wrapText="1"/>
    </xf>
    <xf numFmtId="0" fontId="10" fillId="20" borderId="17" xfId="8" applyFont="1" applyFill="1" applyBorder="1" applyAlignment="1">
      <alignment horizontal="center" vertical="center" wrapText="1"/>
    </xf>
    <xf numFmtId="0" fontId="10" fillId="20" borderId="16" xfId="8" applyFont="1" applyFill="1" applyBorder="1" applyAlignment="1">
      <alignment horizontal="center" vertical="center" wrapText="1"/>
    </xf>
    <xf numFmtId="0" fontId="0" fillId="20" borderId="7" xfId="0" applyFill="1" applyBorder="1" applyAlignment="1">
      <alignment horizontal="center"/>
    </xf>
    <xf numFmtId="0" fontId="0" fillId="20" borderId="17" xfId="0" applyFill="1" applyBorder="1" applyAlignment="1">
      <alignment horizontal="center"/>
    </xf>
    <xf numFmtId="0" fontId="0" fillId="20" borderId="16" xfId="0" applyFill="1" applyBorder="1" applyAlignment="1">
      <alignment horizontal="center"/>
    </xf>
    <xf numFmtId="0" fontId="52" fillId="45" borderId="7" xfId="0" applyFont="1" applyFill="1" applyBorder="1" applyAlignment="1">
      <alignment horizontal="center" vertical="center" textRotation="90" wrapText="1"/>
    </xf>
    <xf numFmtId="0" fontId="52" fillId="45" borderId="17" xfId="0" applyFont="1" applyFill="1" applyBorder="1" applyAlignment="1">
      <alignment horizontal="center" vertical="center" textRotation="90" wrapText="1"/>
    </xf>
    <xf numFmtId="9" fontId="0" fillId="45" borderId="7" xfId="14" applyFont="1" applyFill="1" applyBorder="1" applyAlignment="1">
      <alignment horizontal="center" vertical="center"/>
    </xf>
    <xf numFmtId="9" fontId="0" fillId="45" borderId="17" xfId="14" applyFont="1" applyFill="1" applyBorder="1" applyAlignment="1">
      <alignment horizontal="center" vertical="center"/>
    </xf>
    <xf numFmtId="9" fontId="0" fillId="45" borderId="16" xfId="14" applyFont="1" applyFill="1" applyBorder="1" applyAlignment="1">
      <alignment horizontal="center" vertical="center"/>
    </xf>
    <xf numFmtId="0" fontId="10" fillId="45" borderId="7" xfId="8" applyFont="1" applyFill="1" applyBorder="1" applyAlignment="1">
      <alignment horizontal="left" vertical="center" wrapText="1"/>
    </xf>
    <xf numFmtId="0" fontId="10" fillId="45" borderId="17" xfId="8" applyFont="1" applyFill="1" applyBorder="1" applyAlignment="1">
      <alignment horizontal="left" vertical="center" wrapText="1"/>
    </xf>
    <xf numFmtId="9" fontId="0" fillId="24" borderId="7" xfId="14" applyFont="1" applyFill="1" applyBorder="1" applyAlignment="1">
      <alignment horizontal="center" vertical="center"/>
    </xf>
    <xf numFmtId="9" fontId="0" fillId="24" borderId="17" xfId="14" applyFont="1" applyFill="1" applyBorder="1" applyAlignment="1">
      <alignment horizontal="center" vertical="center"/>
    </xf>
    <xf numFmtId="9" fontId="0" fillId="24" borderId="16" xfId="14" applyFont="1" applyFill="1" applyBorder="1" applyAlignment="1">
      <alignment horizontal="center" vertical="center"/>
    </xf>
    <xf numFmtId="0" fontId="52" fillId="45" borderId="7" xfId="0" applyFont="1" applyFill="1" applyBorder="1" applyAlignment="1">
      <alignment horizontal="left" vertical="center" wrapText="1"/>
    </xf>
    <xf numFmtId="0" fontId="52" fillId="45" borderId="17" xfId="0" applyFont="1" applyFill="1" applyBorder="1" applyAlignment="1">
      <alignment horizontal="left" vertical="center" wrapText="1"/>
    </xf>
    <xf numFmtId="0" fontId="52" fillId="45" borderId="16" xfId="0" applyFont="1" applyFill="1" applyBorder="1" applyAlignment="1">
      <alignment horizontal="left" vertical="center" wrapText="1"/>
    </xf>
    <xf numFmtId="0" fontId="50" fillId="45" borderId="7" xfId="0" applyFont="1" applyFill="1" applyBorder="1" applyAlignment="1">
      <alignment horizontal="center" vertical="center" wrapText="1"/>
    </xf>
    <xf numFmtId="0" fontId="50" fillId="45" borderId="17" xfId="0" applyFont="1" applyFill="1" applyBorder="1" applyAlignment="1">
      <alignment horizontal="center" vertical="center" wrapText="1"/>
    </xf>
    <xf numFmtId="0" fontId="50" fillId="45" borderId="16" xfId="0" applyFont="1" applyFill="1" applyBorder="1" applyAlignment="1">
      <alignment horizontal="center" vertical="center" wrapText="1"/>
    </xf>
    <xf numFmtId="0" fontId="52" fillId="55" borderId="7" xfId="0" applyFont="1" applyFill="1" applyBorder="1" applyAlignment="1">
      <alignment horizontal="center" vertical="center" textRotation="90" wrapText="1"/>
    </xf>
    <xf numFmtId="0" fontId="52" fillId="55" borderId="17" xfId="0" applyFont="1" applyFill="1" applyBorder="1" applyAlignment="1">
      <alignment horizontal="center" vertical="center" textRotation="90" wrapText="1"/>
    </xf>
    <xf numFmtId="0" fontId="55" fillId="56" borderId="7" xfId="0" applyFont="1" applyFill="1" applyBorder="1" applyAlignment="1">
      <alignment horizontal="center" vertical="center" textRotation="90" wrapText="1"/>
    </xf>
    <xf numFmtId="0" fontId="55" fillId="56" borderId="17" xfId="0" applyFont="1" applyFill="1" applyBorder="1" applyAlignment="1">
      <alignment horizontal="center" vertical="center" textRotation="90" wrapText="1"/>
    </xf>
    <xf numFmtId="9" fontId="0" fillId="57" borderId="7" xfId="14" applyFont="1" applyFill="1" applyBorder="1" applyAlignment="1">
      <alignment horizontal="center" vertical="center"/>
    </xf>
    <xf numFmtId="9" fontId="0" fillId="57" borderId="17" xfId="14" applyFont="1" applyFill="1" applyBorder="1" applyAlignment="1">
      <alignment horizontal="center" vertical="center"/>
    </xf>
    <xf numFmtId="9" fontId="0" fillId="57" borderId="16" xfId="14" applyFont="1" applyFill="1" applyBorder="1" applyAlignment="1">
      <alignment horizontal="center" vertical="center"/>
    </xf>
    <xf numFmtId="0" fontId="10" fillId="20" borderId="7" xfId="8" applyFont="1" applyFill="1" applyBorder="1" applyAlignment="1">
      <alignment horizontal="left" vertical="center" wrapText="1"/>
    </xf>
    <xf numFmtId="0" fontId="10" fillId="20" borderId="17" xfId="8" applyFont="1" applyFill="1" applyBorder="1" applyAlignment="1">
      <alignment horizontal="left" vertical="center" wrapText="1"/>
    </xf>
    <xf numFmtId="0" fontId="0" fillId="24" borderId="7" xfId="0" applyFill="1" applyBorder="1" applyAlignment="1">
      <alignment horizontal="center" vertical="center"/>
    </xf>
    <xf numFmtId="0" fontId="0" fillId="24" borderId="17" xfId="0" applyFill="1" applyBorder="1" applyAlignment="1">
      <alignment horizontal="center" vertical="center"/>
    </xf>
    <xf numFmtId="0" fontId="0" fillId="24" borderId="16" xfId="0" applyFill="1" applyBorder="1" applyAlignment="1">
      <alignment horizontal="center" vertical="center"/>
    </xf>
    <xf numFmtId="0" fontId="52" fillId="24" borderId="7" xfId="0" applyFont="1" applyFill="1" applyBorder="1" applyAlignment="1">
      <alignment horizontal="center" vertical="center" wrapText="1"/>
    </xf>
    <xf numFmtId="0" fontId="52" fillId="24" borderId="17" xfId="0" applyFont="1" applyFill="1" applyBorder="1" applyAlignment="1">
      <alignment horizontal="center" vertical="center" wrapText="1"/>
    </xf>
    <xf numFmtId="0" fontId="52" fillId="24" borderId="16" xfId="0" applyFont="1" applyFill="1" applyBorder="1" applyAlignment="1">
      <alignment horizontal="center" vertical="center" wrapText="1"/>
    </xf>
    <xf numFmtId="0" fontId="52" fillId="24" borderId="7" xfId="0" applyFont="1" applyFill="1" applyBorder="1" applyAlignment="1">
      <alignment horizontal="center" vertical="center" textRotation="90" wrapText="1"/>
    </xf>
    <xf numFmtId="0" fontId="52" fillId="24" borderId="17" xfId="0" applyFont="1" applyFill="1" applyBorder="1" applyAlignment="1">
      <alignment horizontal="center" vertical="center" textRotation="90" wrapText="1"/>
    </xf>
    <xf numFmtId="0" fontId="52" fillId="24" borderId="16" xfId="0" applyFont="1" applyFill="1" applyBorder="1" applyAlignment="1">
      <alignment horizontal="center" vertical="center" textRotation="90" wrapText="1"/>
    </xf>
    <xf numFmtId="0" fontId="10" fillId="45" borderId="6" xfId="8" applyFont="1" applyFill="1" applyBorder="1" applyAlignment="1">
      <alignment horizontal="left" vertical="top" wrapText="1"/>
    </xf>
    <xf numFmtId="0" fontId="10" fillId="45" borderId="56" xfId="8" applyFont="1" applyFill="1" applyBorder="1" applyAlignment="1">
      <alignment horizontal="left" vertical="top" wrapText="1"/>
    </xf>
    <xf numFmtId="0" fontId="0" fillId="45" borderId="27" xfId="0" applyFill="1" applyBorder="1" applyAlignment="1">
      <alignment horizontal="center" vertical="center"/>
    </xf>
    <xf numFmtId="0" fontId="0" fillId="45" borderId="64" xfId="0" applyFill="1" applyBorder="1" applyAlignment="1">
      <alignment horizontal="center" vertical="center"/>
    </xf>
    <xf numFmtId="0" fontId="0" fillId="45" borderId="32" xfId="0" applyFill="1" applyBorder="1" applyAlignment="1">
      <alignment horizontal="center" vertical="center"/>
    </xf>
    <xf numFmtId="0" fontId="10" fillId="24" borderId="15" xfId="8" applyFont="1" applyFill="1" applyBorder="1" applyAlignment="1">
      <alignment horizontal="center" vertical="center" wrapText="1"/>
    </xf>
    <xf numFmtId="0" fontId="10" fillId="24" borderId="39" xfId="8" applyFont="1" applyFill="1" applyBorder="1" applyAlignment="1">
      <alignment horizontal="center" vertical="center" wrapText="1"/>
    </xf>
    <xf numFmtId="0" fontId="10" fillId="24" borderId="31" xfId="8" applyFont="1" applyFill="1" applyBorder="1" applyAlignment="1">
      <alignment horizontal="center" vertical="center" wrapText="1"/>
    </xf>
    <xf numFmtId="0" fontId="0" fillId="24" borderId="7" xfId="0" applyFill="1" applyBorder="1" applyAlignment="1">
      <alignment vertical="center"/>
    </xf>
    <xf numFmtId="0" fontId="0" fillId="24" borderId="17" xfId="0" applyFill="1" applyBorder="1" applyAlignment="1">
      <alignment vertical="center"/>
    </xf>
    <xf numFmtId="0" fontId="0" fillId="24" borderId="16" xfId="0" applyFill="1" applyBorder="1" applyAlignment="1">
      <alignment vertical="center"/>
    </xf>
    <xf numFmtId="9" fontId="0" fillId="58" borderId="7" xfId="14" applyFont="1" applyFill="1" applyBorder="1" applyAlignment="1">
      <alignment horizontal="center" vertical="center"/>
    </xf>
    <xf numFmtId="9" fontId="0" fillId="58" borderId="17" xfId="14" applyFont="1" applyFill="1" applyBorder="1" applyAlignment="1">
      <alignment horizontal="center" vertical="center"/>
    </xf>
    <xf numFmtId="9" fontId="0" fillId="58" borderId="16" xfId="14" applyFont="1" applyFill="1" applyBorder="1" applyAlignment="1">
      <alignment horizontal="center" vertical="center"/>
    </xf>
    <xf numFmtId="0" fontId="52" fillId="21" borderId="7" xfId="0" applyFont="1" applyFill="1" applyBorder="1" applyAlignment="1">
      <alignment horizontal="center" vertical="center" textRotation="90" wrapText="1"/>
    </xf>
    <xf numFmtId="0" fontId="52" fillId="21" borderId="17" xfId="0" applyFont="1" applyFill="1" applyBorder="1" applyAlignment="1">
      <alignment horizontal="center" vertical="center" textRotation="90" wrapText="1"/>
    </xf>
    <xf numFmtId="0" fontId="52" fillId="21" borderId="16" xfId="0" applyFont="1" applyFill="1" applyBorder="1" applyAlignment="1">
      <alignment horizontal="center" vertical="center" textRotation="90" wrapText="1"/>
    </xf>
    <xf numFmtId="0" fontId="10" fillId="47" borderId="7" xfId="8" applyFont="1" applyFill="1" applyBorder="1" applyAlignment="1">
      <alignment horizontal="center" vertical="center" wrapText="1"/>
    </xf>
    <xf numFmtId="0" fontId="10" fillId="47" borderId="17" xfId="8" applyFont="1" applyFill="1" applyBorder="1" applyAlignment="1">
      <alignment horizontal="center" vertical="center" wrapText="1"/>
    </xf>
    <xf numFmtId="0" fontId="10" fillId="47" borderId="16" xfId="8" applyFont="1" applyFill="1" applyBorder="1" applyAlignment="1">
      <alignment horizontal="center" vertical="center" wrapText="1"/>
    </xf>
    <xf numFmtId="0" fontId="47" fillId="47" borderId="7" xfId="0" applyFont="1" applyFill="1" applyBorder="1" applyAlignment="1">
      <alignment horizontal="center" vertical="center" wrapText="1"/>
    </xf>
    <xf numFmtId="0" fontId="47" fillId="47" borderId="17" xfId="0" applyFont="1" applyFill="1" applyBorder="1" applyAlignment="1">
      <alignment horizontal="center" vertical="center" wrapText="1"/>
    </xf>
    <xf numFmtId="0" fontId="47" fillId="47" borderId="16" xfId="0" applyFont="1" applyFill="1" applyBorder="1" applyAlignment="1">
      <alignment horizontal="center" vertical="center" wrapText="1"/>
    </xf>
    <xf numFmtId="0" fontId="0" fillId="47" borderId="7" xfId="0" applyFill="1" applyBorder="1" applyAlignment="1">
      <alignment horizontal="center"/>
    </xf>
    <xf numFmtId="0" fontId="0" fillId="47" borderId="17" xfId="0" applyFill="1" applyBorder="1" applyAlignment="1">
      <alignment horizontal="center"/>
    </xf>
    <xf numFmtId="0" fontId="0" fillId="47" borderId="16" xfId="0" applyFill="1" applyBorder="1" applyAlignment="1">
      <alignment horizontal="center"/>
    </xf>
    <xf numFmtId="0" fontId="10" fillId="51" borderId="7" xfId="8" applyFont="1" applyFill="1" applyBorder="1" applyAlignment="1">
      <alignment horizontal="left" vertical="center" wrapText="1"/>
    </xf>
    <xf numFmtId="0" fontId="10" fillId="51" borderId="17" xfId="8" applyFont="1" applyFill="1" applyBorder="1" applyAlignment="1">
      <alignment horizontal="left" vertical="center" wrapText="1"/>
    </xf>
    <xf numFmtId="0" fontId="0" fillId="51" borderId="7" xfId="0" applyFill="1" applyBorder="1" applyAlignment="1">
      <alignment horizontal="center" vertical="center"/>
    </xf>
    <xf numFmtId="0" fontId="0" fillId="51" borderId="17" xfId="0" applyFill="1" applyBorder="1" applyAlignment="1">
      <alignment horizontal="center" vertical="center"/>
    </xf>
    <xf numFmtId="0" fontId="0" fillId="51" borderId="16" xfId="0" applyFill="1" applyBorder="1" applyAlignment="1">
      <alignment horizontal="center" vertical="center"/>
    </xf>
    <xf numFmtId="0" fontId="0" fillId="51" borderId="7" xfId="0" applyFill="1" applyBorder="1" applyAlignment="1">
      <alignment horizontal="center" vertical="center" wrapText="1"/>
    </xf>
    <xf numFmtId="0" fontId="0" fillId="51" borderId="17" xfId="0" applyFill="1" applyBorder="1" applyAlignment="1">
      <alignment horizontal="center" vertical="center" wrapText="1"/>
    </xf>
    <xf numFmtId="0" fontId="0" fillId="51" borderId="16" xfId="0" applyFill="1" applyBorder="1" applyAlignment="1">
      <alignment horizontal="center" vertical="center" wrapText="1"/>
    </xf>
    <xf numFmtId="0" fontId="52" fillId="46" borderId="7" xfId="0" applyFont="1" applyFill="1" applyBorder="1" applyAlignment="1">
      <alignment horizontal="center" vertical="center" textRotation="90" wrapText="1"/>
    </xf>
    <xf numFmtId="0" fontId="52" fillId="46" borderId="17" xfId="0" applyFont="1" applyFill="1" applyBorder="1" applyAlignment="1">
      <alignment horizontal="center" vertical="center" textRotation="90" wrapText="1"/>
    </xf>
    <xf numFmtId="0" fontId="0" fillId="47" borderId="7" xfId="0" applyFill="1" applyBorder="1" applyAlignment="1">
      <alignment horizontal="center" vertical="center" wrapText="1"/>
    </xf>
    <xf numFmtId="0" fontId="0" fillId="47" borderId="17" xfId="0" applyFill="1" applyBorder="1" applyAlignment="1">
      <alignment horizontal="center" vertical="center" wrapText="1"/>
    </xf>
    <xf numFmtId="0" fontId="0" fillId="47" borderId="16" xfId="0" applyFill="1" applyBorder="1" applyAlignment="1">
      <alignment horizontal="center" vertical="center" wrapText="1"/>
    </xf>
    <xf numFmtId="0" fontId="10" fillId="47" borderId="7" xfId="8" applyFont="1" applyFill="1" applyBorder="1" applyAlignment="1">
      <alignment horizontal="left" vertical="center" wrapText="1"/>
    </xf>
    <xf numFmtId="0" fontId="10" fillId="47" borderId="17" xfId="8" applyFont="1" applyFill="1" applyBorder="1" applyAlignment="1">
      <alignment horizontal="left" vertical="center" wrapText="1"/>
    </xf>
    <xf numFmtId="0" fontId="0" fillId="47" borderId="7" xfId="0" applyFill="1" applyBorder="1" applyAlignment="1">
      <alignment horizontal="center" vertical="center"/>
    </xf>
    <xf numFmtId="0" fontId="0" fillId="47" borderId="17" xfId="0" applyFill="1" applyBorder="1" applyAlignment="1">
      <alignment horizontal="center" vertical="center"/>
    </xf>
    <xf numFmtId="0" fontId="0" fillId="47" borderId="16" xfId="0" applyFill="1" applyBorder="1" applyAlignment="1">
      <alignment horizontal="center" vertical="center"/>
    </xf>
    <xf numFmtId="0" fontId="52" fillId="51" borderId="2" xfId="0" applyFont="1" applyFill="1" applyBorder="1" applyAlignment="1">
      <alignment horizontal="center" vertical="center" textRotation="90" wrapText="1"/>
    </xf>
    <xf numFmtId="10" fontId="0" fillId="51" borderId="7" xfId="14" applyNumberFormat="1" applyFont="1" applyFill="1" applyBorder="1" applyAlignment="1">
      <alignment horizontal="center" vertical="center"/>
    </xf>
    <xf numFmtId="10" fontId="0" fillId="51" borderId="17" xfId="14" applyNumberFormat="1" applyFont="1" applyFill="1" applyBorder="1" applyAlignment="1">
      <alignment horizontal="center" vertical="center"/>
    </xf>
    <xf numFmtId="10" fontId="0" fillId="51" borderId="16" xfId="14" applyNumberFormat="1" applyFont="1" applyFill="1" applyBorder="1" applyAlignment="1">
      <alignment horizontal="center" vertical="center"/>
    </xf>
    <xf numFmtId="9" fontId="0" fillId="47" borderId="7" xfId="14" applyFont="1" applyFill="1" applyBorder="1" applyAlignment="1">
      <alignment horizontal="center" vertical="center"/>
    </xf>
    <xf numFmtId="9" fontId="0" fillId="47" borderId="17" xfId="14" applyFont="1" applyFill="1" applyBorder="1" applyAlignment="1">
      <alignment horizontal="center" vertical="center"/>
    </xf>
    <xf numFmtId="9" fontId="0" fillId="47" borderId="16" xfId="14" applyFont="1" applyFill="1" applyBorder="1" applyAlignment="1">
      <alignment horizontal="center" vertical="center"/>
    </xf>
    <xf numFmtId="0" fontId="0" fillId="46" borderId="7" xfId="0" applyFill="1" applyBorder="1" applyAlignment="1">
      <alignment horizontal="center" vertical="center" wrapText="1"/>
    </xf>
    <xf numFmtId="0" fontId="0" fillId="46" borderId="17" xfId="0" applyFill="1" applyBorder="1" applyAlignment="1">
      <alignment horizontal="center" vertical="center" wrapText="1"/>
    </xf>
    <xf numFmtId="0" fontId="0" fillId="46" borderId="16" xfId="0" applyFill="1" applyBorder="1" applyAlignment="1">
      <alignment horizontal="center" vertical="center" wrapText="1"/>
    </xf>
    <xf numFmtId="0" fontId="47" fillId="51" borderId="7" xfId="0" applyFont="1" applyFill="1" applyBorder="1" applyAlignment="1">
      <alignment horizontal="center" vertical="center" wrapText="1"/>
    </xf>
    <xf numFmtId="0" fontId="47" fillId="51" borderId="17" xfId="0" applyFont="1" applyFill="1" applyBorder="1" applyAlignment="1">
      <alignment horizontal="center" vertical="center" wrapText="1"/>
    </xf>
    <xf numFmtId="0" fontId="47" fillId="51" borderId="16" xfId="0" applyFont="1" applyFill="1" applyBorder="1" applyAlignment="1">
      <alignment horizontal="center" vertical="center" wrapText="1"/>
    </xf>
    <xf numFmtId="1" fontId="10" fillId="47" borderId="7" xfId="8" applyNumberFormat="1" applyFont="1" applyFill="1" applyBorder="1" applyAlignment="1">
      <alignment horizontal="center" vertical="center" wrapText="1"/>
    </xf>
    <xf numFmtId="1" fontId="10" fillId="47" borderId="17" xfId="8" applyNumberFormat="1" applyFont="1" applyFill="1" applyBorder="1" applyAlignment="1">
      <alignment horizontal="center" vertical="center" wrapText="1"/>
    </xf>
    <xf numFmtId="1" fontId="10" fillId="47" borderId="16" xfId="8" applyNumberFormat="1" applyFont="1" applyFill="1" applyBorder="1" applyAlignment="1">
      <alignment horizontal="center" vertical="center" wrapText="1"/>
    </xf>
    <xf numFmtId="0" fontId="0" fillId="51" borderId="7" xfId="0" applyFill="1" applyBorder="1" applyAlignment="1">
      <alignment horizontal="center"/>
    </xf>
    <xf numFmtId="0" fontId="0" fillId="51" borderId="17" xfId="0" applyFill="1" applyBorder="1" applyAlignment="1">
      <alignment horizontal="center"/>
    </xf>
    <xf numFmtId="0" fontId="0" fillId="51" borderId="16" xfId="0" applyFill="1" applyBorder="1" applyAlignment="1">
      <alignment horizontal="center"/>
    </xf>
    <xf numFmtId="0" fontId="10" fillId="51" borderId="7" xfId="8" applyFont="1" applyFill="1" applyBorder="1" applyAlignment="1">
      <alignment horizontal="center" vertical="center" wrapText="1"/>
    </xf>
    <xf numFmtId="0" fontId="10" fillId="51" borderId="17" xfId="8" applyFont="1" applyFill="1" applyBorder="1" applyAlignment="1">
      <alignment horizontal="center" vertical="center" wrapText="1"/>
    </xf>
    <xf numFmtId="0" fontId="10" fillId="51" borderId="16" xfId="8" applyFont="1" applyFill="1" applyBorder="1" applyAlignment="1">
      <alignment horizontal="center" vertical="center" wrapText="1"/>
    </xf>
    <xf numFmtId="9" fontId="0" fillId="46" borderId="7" xfId="14" applyFont="1" applyFill="1" applyBorder="1" applyAlignment="1">
      <alignment horizontal="center" vertical="center"/>
    </xf>
    <xf numFmtId="9" fontId="0" fillId="46" borderId="17" xfId="14" applyFont="1" applyFill="1" applyBorder="1" applyAlignment="1">
      <alignment horizontal="center" vertical="center"/>
    </xf>
    <xf numFmtId="9" fontId="0" fillId="46" borderId="16" xfId="14" applyFont="1" applyFill="1" applyBorder="1" applyAlignment="1">
      <alignment horizontal="center" vertical="center"/>
    </xf>
    <xf numFmtId="9" fontId="0" fillId="44" borderId="7" xfId="14" applyFont="1" applyFill="1" applyBorder="1" applyAlignment="1">
      <alignment horizontal="center" vertical="center"/>
    </xf>
    <xf numFmtId="9" fontId="0" fillId="44" borderId="17" xfId="14" applyFont="1" applyFill="1" applyBorder="1" applyAlignment="1">
      <alignment horizontal="center" vertical="center"/>
    </xf>
    <xf numFmtId="9" fontId="0" fillId="44" borderId="16" xfId="14" applyFont="1" applyFill="1" applyBorder="1" applyAlignment="1">
      <alignment horizontal="center" vertical="center"/>
    </xf>
    <xf numFmtId="0" fontId="47" fillId="46" borderId="7" xfId="0" applyFont="1" applyFill="1" applyBorder="1" applyAlignment="1">
      <alignment horizontal="center" vertical="center" wrapText="1"/>
    </xf>
    <xf numFmtId="0" fontId="47" fillId="46" borderId="17" xfId="0" applyFont="1" applyFill="1" applyBorder="1" applyAlignment="1">
      <alignment horizontal="center" vertical="center" wrapText="1"/>
    </xf>
    <xf numFmtId="0" fontId="47" fillId="46" borderId="16" xfId="0" applyFont="1" applyFill="1" applyBorder="1" applyAlignment="1">
      <alignment horizontal="center" vertical="center" wrapText="1"/>
    </xf>
    <xf numFmtId="0" fontId="10" fillId="46" borderId="7" xfId="8" applyFont="1" applyFill="1" applyBorder="1" applyAlignment="1">
      <alignment horizontal="center" vertical="center" wrapText="1"/>
    </xf>
    <xf numFmtId="0" fontId="10" fillId="46" borderId="17" xfId="8" applyFont="1" applyFill="1" applyBorder="1" applyAlignment="1">
      <alignment horizontal="center" vertical="center" wrapText="1"/>
    </xf>
    <xf numFmtId="0" fontId="10" fillId="46" borderId="16" xfId="8" applyFont="1" applyFill="1" applyBorder="1" applyAlignment="1">
      <alignment horizontal="center" vertical="center" wrapText="1"/>
    </xf>
    <xf numFmtId="0" fontId="0" fillId="46" borderId="7" xfId="0" applyFill="1" applyBorder="1" applyAlignment="1">
      <alignment horizontal="center"/>
    </xf>
    <xf numFmtId="0" fontId="0" fillId="46" borderId="17" xfId="0" applyFill="1" applyBorder="1" applyAlignment="1">
      <alignment horizontal="center"/>
    </xf>
    <xf numFmtId="0" fontId="0" fillId="46" borderId="16" xfId="0" applyFill="1" applyBorder="1" applyAlignment="1">
      <alignment horizontal="center"/>
    </xf>
    <xf numFmtId="0" fontId="0" fillId="46" borderId="7" xfId="0" applyFill="1" applyBorder="1" applyAlignment="1">
      <alignment horizontal="center" vertical="center"/>
    </xf>
    <xf numFmtId="0" fontId="0" fillId="46" borderId="17" xfId="0" applyFill="1" applyBorder="1" applyAlignment="1">
      <alignment horizontal="center" vertical="center"/>
    </xf>
    <xf numFmtId="0" fontId="0" fillId="46" borderId="16" xfId="0" applyFill="1" applyBorder="1" applyAlignment="1">
      <alignment horizontal="center" vertical="center"/>
    </xf>
    <xf numFmtId="0" fontId="8" fillId="46" borderId="2" xfId="8" applyFont="1" applyFill="1" applyBorder="1" applyAlignment="1">
      <alignment horizontal="left" vertical="center" wrapText="1"/>
    </xf>
    <xf numFmtId="0" fontId="8" fillId="46" borderId="7" xfId="8" applyFont="1" applyFill="1" applyBorder="1" applyAlignment="1">
      <alignment horizontal="left" vertical="center" wrapText="1"/>
    </xf>
    <xf numFmtId="0" fontId="10" fillId="46" borderId="7" xfId="8" applyFont="1" applyFill="1" applyBorder="1" applyAlignment="1">
      <alignment horizontal="left" vertical="center" wrapText="1"/>
    </xf>
    <xf numFmtId="0" fontId="10" fillId="46" borderId="17" xfId="8" applyFont="1" applyFill="1" applyBorder="1" applyAlignment="1">
      <alignment horizontal="left" vertical="center" wrapText="1"/>
    </xf>
    <xf numFmtId="0" fontId="47" fillId="46" borderId="7" xfId="0" applyFont="1" applyFill="1" applyBorder="1" applyAlignment="1">
      <alignment horizontal="left" vertical="center" wrapText="1"/>
    </xf>
    <xf numFmtId="0" fontId="47" fillId="46" borderId="17" xfId="0" applyFont="1" applyFill="1" applyBorder="1" applyAlignment="1">
      <alignment horizontal="left" vertical="center" wrapText="1"/>
    </xf>
    <xf numFmtId="0" fontId="47" fillId="46" borderId="16" xfId="0" applyFont="1" applyFill="1" applyBorder="1" applyAlignment="1">
      <alignment horizontal="left" vertical="center" wrapText="1"/>
    </xf>
    <xf numFmtId="1" fontId="0" fillId="44" borderId="7" xfId="0" applyNumberFormat="1" applyFill="1" applyBorder="1" applyAlignment="1">
      <alignment horizontal="center" vertical="center" wrapText="1"/>
    </xf>
    <xf numFmtId="1" fontId="0" fillId="44" borderId="17" xfId="0" applyNumberFormat="1" applyFill="1" applyBorder="1" applyAlignment="1">
      <alignment horizontal="center" vertical="center" wrapText="1"/>
    </xf>
    <xf numFmtId="1" fontId="0" fillId="44" borderId="16" xfId="0" applyNumberFormat="1" applyFill="1" applyBorder="1" applyAlignment="1">
      <alignment horizontal="center" vertical="center" wrapText="1"/>
    </xf>
    <xf numFmtId="0" fontId="0" fillId="44" borderId="7" xfId="0" applyFill="1" applyBorder="1" applyAlignment="1">
      <alignment horizontal="center"/>
    </xf>
    <xf numFmtId="0" fontId="0" fillId="44" borderId="17" xfId="0" applyFill="1" applyBorder="1" applyAlignment="1">
      <alignment horizontal="center"/>
    </xf>
    <xf numFmtId="0" fontId="0" fillId="44" borderId="16" xfId="0" applyFill="1" applyBorder="1" applyAlignment="1">
      <alignment horizontal="center"/>
    </xf>
    <xf numFmtId="0" fontId="0" fillId="22" borderId="7" xfId="0" applyFill="1" applyBorder="1" applyAlignment="1">
      <alignment horizontal="center"/>
    </xf>
    <xf numFmtId="0" fontId="0" fillId="22" borderId="17" xfId="0" applyFill="1" applyBorder="1" applyAlignment="1">
      <alignment horizontal="center"/>
    </xf>
    <xf numFmtId="0" fontId="0" fillId="22" borderId="16" xfId="0" applyFill="1" applyBorder="1" applyAlignment="1">
      <alignment horizontal="center"/>
    </xf>
    <xf numFmtId="0" fontId="52" fillId="44" borderId="7" xfId="0" applyFont="1" applyFill="1" applyBorder="1" applyAlignment="1">
      <alignment horizontal="center" vertical="center" textRotation="90" wrapText="1"/>
    </xf>
    <xf numFmtId="0" fontId="52" fillId="44" borderId="17" xfId="0" applyFont="1" applyFill="1" applyBorder="1" applyAlignment="1">
      <alignment horizontal="center" vertical="center" textRotation="90" wrapText="1"/>
    </xf>
    <xf numFmtId="0" fontId="52" fillId="44" borderId="16" xfId="0" applyFont="1" applyFill="1" applyBorder="1" applyAlignment="1">
      <alignment horizontal="center" vertical="center" textRotation="90" wrapText="1"/>
    </xf>
    <xf numFmtId="0" fontId="0" fillId="44" borderId="7" xfId="0" applyFill="1" applyBorder="1" applyAlignment="1">
      <alignment horizontal="center" vertical="center"/>
    </xf>
    <xf numFmtId="0" fontId="0" fillId="44" borderId="17" xfId="0" applyFill="1" applyBorder="1" applyAlignment="1">
      <alignment horizontal="center" vertical="center"/>
    </xf>
    <xf numFmtId="0" fontId="0" fillId="44" borderId="16" xfId="0" applyFill="1" applyBorder="1" applyAlignment="1">
      <alignment horizontal="center" vertical="center"/>
    </xf>
    <xf numFmtId="0" fontId="0" fillId="44" borderId="7" xfId="0" applyFill="1" applyBorder="1" applyAlignment="1">
      <alignment horizontal="center" vertical="center" wrapText="1"/>
    </xf>
    <xf numFmtId="0" fontId="0" fillId="44" borderId="17" xfId="0" applyFill="1" applyBorder="1" applyAlignment="1">
      <alignment horizontal="center" vertical="center" wrapText="1"/>
    </xf>
    <xf numFmtId="0" fontId="0" fillId="44" borderId="16" xfId="0" applyFill="1" applyBorder="1" applyAlignment="1">
      <alignment horizontal="center" vertical="center" wrapText="1"/>
    </xf>
    <xf numFmtId="0" fontId="55" fillId="23" borderId="7" xfId="0" applyFont="1" applyFill="1" applyBorder="1" applyAlignment="1">
      <alignment horizontal="center" vertical="center" textRotation="90" wrapText="1"/>
    </xf>
    <xf numFmtId="0" fontId="55" fillId="23" borderId="17" xfId="0" applyFont="1" applyFill="1" applyBorder="1" applyAlignment="1">
      <alignment horizontal="center" vertical="center" textRotation="90" wrapText="1"/>
    </xf>
    <xf numFmtId="0" fontId="55" fillId="23" borderId="16" xfId="0" applyFont="1" applyFill="1" applyBorder="1" applyAlignment="1">
      <alignment horizontal="center" vertical="center" textRotation="90" wrapText="1"/>
    </xf>
    <xf numFmtId="0" fontId="0" fillId="43" borderId="7" xfId="0" applyFill="1" applyBorder="1" applyAlignment="1">
      <alignment horizontal="center" vertical="center" wrapText="1"/>
    </xf>
    <xf numFmtId="0" fontId="0" fillId="43" borderId="16" xfId="0" applyFill="1" applyBorder="1" applyAlignment="1">
      <alignment horizontal="center" vertical="center" wrapText="1"/>
    </xf>
    <xf numFmtId="9" fontId="0" fillId="43" borderId="7" xfId="14" applyFont="1" applyFill="1" applyBorder="1" applyAlignment="1">
      <alignment horizontal="center" vertical="center"/>
    </xf>
    <xf numFmtId="9" fontId="0" fillId="43" borderId="17" xfId="14" applyFont="1" applyFill="1" applyBorder="1" applyAlignment="1">
      <alignment horizontal="center" vertical="center"/>
    </xf>
    <xf numFmtId="9" fontId="0" fillId="43" borderId="16" xfId="14" applyFont="1" applyFill="1" applyBorder="1" applyAlignment="1">
      <alignment horizontal="center" vertical="center"/>
    </xf>
    <xf numFmtId="1" fontId="10" fillId="43" borderId="7" xfId="8" applyNumberFormat="1" applyFont="1" applyFill="1" applyBorder="1" applyAlignment="1">
      <alignment horizontal="center" vertical="center" wrapText="1"/>
    </xf>
    <xf numFmtId="1" fontId="10" fillId="43" borderId="16" xfId="8" applyNumberFormat="1" applyFont="1" applyFill="1" applyBorder="1" applyAlignment="1">
      <alignment horizontal="center" vertical="center" wrapText="1"/>
    </xf>
    <xf numFmtId="0" fontId="0" fillId="43" borderId="7" xfId="0" applyFill="1" applyBorder="1" applyAlignment="1">
      <alignment horizontal="center"/>
    </xf>
    <xf numFmtId="0" fontId="0" fillId="43" borderId="16" xfId="0" applyFill="1" applyBorder="1" applyAlignment="1">
      <alignment horizontal="center"/>
    </xf>
    <xf numFmtId="0" fontId="47" fillId="41" borderId="7" xfId="0" applyFont="1" applyFill="1" applyBorder="1" applyAlignment="1">
      <alignment horizontal="center" vertical="center"/>
    </xf>
    <xf numFmtId="0" fontId="47" fillId="41" borderId="17" xfId="0" applyFont="1" applyFill="1" applyBorder="1" applyAlignment="1">
      <alignment horizontal="center" vertical="center"/>
    </xf>
    <xf numFmtId="0" fontId="47" fillId="41" borderId="16" xfId="0" applyFont="1" applyFill="1" applyBorder="1" applyAlignment="1">
      <alignment horizontal="center" vertical="center"/>
    </xf>
    <xf numFmtId="0" fontId="47" fillId="41" borderId="7" xfId="0" applyFont="1" applyFill="1" applyBorder="1" applyAlignment="1">
      <alignment horizontal="center" vertical="center" wrapText="1"/>
    </xf>
    <xf numFmtId="0" fontId="47" fillId="41" borderId="17" xfId="0" applyFont="1" applyFill="1" applyBorder="1" applyAlignment="1">
      <alignment horizontal="center" vertical="center" wrapText="1"/>
    </xf>
    <xf numFmtId="0" fontId="47" fillId="41" borderId="16" xfId="0" applyFont="1" applyFill="1" applyBorder="1" applyAlignment="1">
      <alignment horizontal="center" vertical="center" wrapText="1"/>
    </xf>
    <xf numFmtId="0" fontId="0" fillId="22" borderId="7" xfId="0" applyFill="1" applyBorder="1" applyAlignment="1">
      <alignment horizontal="center" vertical="center"/>
    </xf>
    <xf numFmtId="0" fontId="0" fillId="22" borderId="16" xfId="0" applyFill="1" applyBorder="1" applyAlignment="1">
      <alignment horizontal="center" vertical="center"/>
    </xf>
    <xf numFmtId="0" fontId="8" fillId="41" borderId="7" xfId="8" applyFont="1" applyFill="1" applyBorder="1" applyAlignment="1">
      <alignment horizontal="center" vertical="center" wrapText="1"/>
    </xf>
    <xf numFmtId="0" fontId="8" fillId="41" borderId="17" xfId="8" applyFont="1" applyFill="1" applyBorder="1" applyAlignment="1">
      <alignment horizontal="center" vertical="center" wrapText="1"/>
    </xf>
    <xf numFmtId="0" fontId="8" fillId="41" borderId="16" xfId="8" applyFont="1" applyFill="1" applyBorder="1" applyAlignment="1">
      <alignment horizontal="center" vertical="center" wrapText="1"/>
    </xf>
    <xf numFmtId="0" fontId="10" fillId="41" borderId="7" xfId="8" applyFont="1" applyFill="1" applyBorder="1" applyAlignment="1">
      <alignment horizontal="center" vertical="center" wrapText="1"/>
    </xf>
    <xf numFmtId="0" fontId="10" fillId="41" borderId="17" xfId="8" applyFont="1" applyFill="1" applyBorder="1" applyAlignment="1">
      <alignment horizontal="center" vertical="center" wrapText="1"/>
    </xf>
    <xf numFmtId="0" fontId="10" fillId="41" borderId="16" xfId="8" applyFont="1" applyFill="1" applyBorder="1" applyAlignment="1">
      <alignment horizontal="center" vertical="center" wrapText="1"/>
    </xf>
    <xf numFmtId="1" fontId="10" fillId="22" borderId="7" xfId="8" applyNumberFormat="1" applyFont="1" applyFill="1" applyBorder="1" applyAlignment="1">
      <alignment horizontal="center" vertical="center" wrapText="1"/>
    </xf>
    <xf numFmtId="1" fontId="10" fillId="22" borderId="17" xfId="8" applyNumberFormat="1" applyFont="1" applyFill="1" applyBorder="1" applyAlignment="1">
      <alignment horizontal="center" vertical="center" wrapText="1"/>
    </xf>
    <xf numFmtId="1" fontId="10" fillId="22" borderId="16" xfId="8" applyNumberFormat="1" applyFont="1" applyFill="1" applyBorder="1" applyAlignment="1">
      <alignment horizontal="center" vertical="center" wrapText="1"/>
    </xf>
    <xf numFmtId="0" fontId="52" fillId="22" borderId="7" xfId="0" applyFont="1" applyFill="1" applyBorder="1" applyAlignment="1">
      <alignment horizontal="center" vertical="center" wrapText="1"/>
    </xf>
    <xf numFmtId="0" fontId="52" fillId="22" borderId="17" xfId="0" applyFont="1" applyFill="1" applyBorder="1" applyAlignment="1">
      <alignment horizontal="center" vertical="center" wrapText="1"/>
    </xf>
    <xf numFmtId="0" fontId="52" fillId="22" borderId="16" xfId="0" applyFont="1" applyFill="1" applyBorder="1" applyAlignment="1">
      <alignment horizontal="center" vertical="center" wrapText="1"/>
    </xf>
    <xf numFmtId="0" fontId="0" fillId="22" borderId="17" xfId="0" applyFill="1" applyBorder="1" applyAlignment="1">
      <alignment horizontal="center" vertical="center"/>
    </xf>
    <xf numFmtId="0" fontId="52" fillId="22" borderId="7" xfId="0" applyFont="1" applyFill="1" applyBorder="1" applyAlignment="1">
      <alignment horizontal="center" vertical="center" textRotation="90" wrapText="1"/>
    </xf>
    <xf numFmtId="0" fontId="52" fillId="22" borderId="17" xfId="0" applyFont="1" applyFill="1" applyBorder="1" applyAlignment="1">
      <alignment horizontal="center" vertical="center" textRotation="90" wrapText="1"/>
    </xf>
    <xf numFmtId="0" fontId="52" fillId="22" borderId="16" xfId="0" applyFont="1" applyFill="1" applyBorder="1" applyAlignment="1">
      <alignment horizontal="center" vertical="center" textRotation="90" wrapText="1"/>
    </xf>
    <xf numFmtId="0" fontId="0" fillId="22" borderId="7" xfId="0" applyFill="1" applyBorder="1" applyAlignment="1">
      <alignment horizontal="center" vertical="center" wrapText="1"/>
    </xf>
    <xf numFmtId="0" fontId="0" fillId="22" borderId="16" xfId="0" applyFill="1" applyBorder="1" applyAlignment="1">
      <alignment horizontal="center" vertical="center" wrapText="1"/>
    </xf>
    <xf numFmtId="0" fontId="0" fillId="22" borderId="17" xfId="0" applyFill="1" applyBorder="1" applyAlignment="1">
      <alignment horizontal="center" vertical="center" wrapText="1"/>
    </xf>
    <xf numFmtId="0" fontId="47" fillId="43" borderId="7" xfId="0" applyFont="1" applyFill="1" applyBorder="1" applyAlignment="1">
      <alignment horizontal="center" vertical="center" wrapText="1"/>
    </xf>
    <xf numFmtId="0" fontId="47" fillId="43" borderId="16" xfId="0" applyFont="1" applyFill="1" applyBorder="1" applyAlignment="1">
      <alignment horizontal="center" vertical="center" wrapText="1"/>
    </xf>
    <xf numFmtId="0" fontId="47" fillId="22" borderId="7" xfId="0" applyFont="1" applyFill="1" applyBorder="1" applyAlignment="1">
      <alignment horizontal="center" vertical="center" wrapText="1"/>
    </xf>
    <xf numFmtId="0" fontId="47" fillId="22" borderId="17" xfId="0" applyFont="1" applyFill="1" applyBorder="1" applyAlignment="1">
      <alignment horizontal="center" vertical="center" wrapText="1"/>
    </xf>
    <xf numFmtId="0" fontId="47" fillId="22" borderId="16" xfId="0" applyFont="1" applyFill="1" applyBorder="1" applyAlignment="1">
      <alignment horizontal="center" vertical="center" wrapText="1"/>
    </xf>
    <xf numFmtId="0" fontId="10" fillId="22" borderId="7" xfId="8" applyFont="1" applyFill="1" applyBorder="1" applyAlignment="1">
      <alignment horizontal="center" vertical="center" wrapText="1"/>
    </xf>
    <xf numFmtId="0" fontId="10" fillId="22" borderId="17" xfId="8" applyFont="1" applyFill="1" applyBorder="1" applyAlignment="1">
      <alignment horizontal="center" vertical="center" wrapText="1"/>
    </xf>
    <xf numFmtId="0" fontId="10" fillId="22" borderId="16" xfId="8" applyFont="1" applyFill="1" applyBorder="1" applyAlignment="1">
      <alignment horizontal="center" vertical="center" wrapText="1"/>
    </xf>
    <xf numFmtId="0" fontId="47" fillId="22" borderId="7" xfId="0" applyFont="1" applyFill="1" applyBorder="1" applyAlignment="1">
      <alignment horizontal="left" vertical="center" wrapText="1"/>
    </xf>
    <xf numFmtId="0" fontId="47" fillId="22" borderId="16" xfId="0" applyFont="1" applyFill="1" applyBorder="1" applyAlignment="1">
      <alignment horizontal="left" vertical="center" wrapText="1"/>
    </xf>
    <xf numFmtId="0" fontId="10" fillId="22" borderId="7" xfId="8" applyFont="1" applyFill="1" applyBorder="1" applyAlignment="1">
      <alignment vertical="center" wrapText="1"/>
    </xf>
    <xf numFmtId="0" fontId="10" fillId="22" borderId="17" xfId="8" applyFont="1" applyFill="1" applyBorder="1" applyAlignment="1">
      <alignment vertical="center" wrapText="1"/>
    </xf>
    <xf numFmtId="0" fontId="10" fillId="22" borderId="16" xfId="8" applyFont="1" applyFill="1" applyBorder="1" applyAlignment="1">
      <alignment vertical="center" wrapText="1"/>
    </xf>
    <xf numFmtId="0" fontId="10" fillId="22" borderId="7" xfId="8" applyFont="1" applyFill="1" applyBorder="1" applyAlignment="1">
      <alignment horizontal="left" vertical="center" wrapText="1"/>
    </xf>
    <xf numFmtId="0" fontId="10" fillId="22" borderId="17" xfId="8" applyFont="1" applyFill="1" applyBorder="1" applyAlignment="1">
      <alignment horizontal="left" vertical="center" wrapText="1"/>
    </xf>
    <xf numFmtId="0" fontId="10" fillId="22" borderId="16" xfId="8" applyFont="1" applyFill="1" applyBorder="1" applyAlignment="1">
      <alignment horizontal="left" vertical="center" wrapText="1"/>
    </xf>
    <xf numFmtId="0" fontId="8" fillId="43" borderId="7" xfId="8" applyFont="1" applyFill="1" applyBorder="1" applyAlignment="1">
      <alignment horizontal="center" vertical="center" wrapText="1"/>
    </xf>
    <xf numFmtId="0" fontId="8" fillId="43" borderId="16" xfId="8" applyFont="1" applyFill="1" applyBorder="1" applyAlignment="1">
      <alignment horizontal="center" vertical="center" wrapText="1"/>
    </xf>
    <xf numFmtId="0" fontId="0" fillId="43" borderId="7" xfId="0" applyFill="1" applyBorder="1" applyAlignment="1">
      <alignment horizontal="center" vertical="center"/>
    </xf>
    <xf numFmtId="0" fontId="0" fillId="43" borderId="16" xfId="0" applyFill="1" applyBorder="1" applyAlignment="1">
      <alignment horizontal="center" vertical="center"/>
    </xf>
    <xf numFmtId="0" fontId="0" fillId="41" borderId="7" xfId="0" applyFill="1" applyBorder="1" applyAlignment="1">
      <alignment horizontal="center" vertical="center"/>
    </xf>
    <xf numFmtId="0" fontId="0" fillId="41" borderId="17" xfId="0" applyFill="1" applyBorder="1" applyAlignment="1">
      <alignment horizontal="center" vertical="center"/>
    </xf>
    <xf numFmtId="0" fontId="0" fillId="41" borderId="7" xfId="0" applyFill="1" applyBorder="1" applyAlignment="1">
      <alignment horizontal="center"/>
    </xf>
    <xf numFmtId="0" fontId="0" fillId="41" borderId="17" xfId="0" applyFill="1" applyBorder="1" applyAlignment="1">
      <alignment horizontal="center"/>
    </xf>
    <xf numFmtId="0" fontId="0" fillId="41" borderId="16" xfId="0" applyFill="1" applyBorder="1" applyAlignment="1">
      <alignment horizontal="center"/>
    </xf>
    <xf numFmtId="0" fontId="0" fillId="41" borderId="16" xfId="0" applyFill="1" applyBorder="1" applyAlignment="1">
      <alignment horizontal="center" vertical="center"/>
    </xf>
    <xf numFmtId="0" fontId="50" fillId="41" borderId="7" xfId="0" applyFont="1" applyFill="1" applyBorder="1" applyAlignment="1">
      <alignment horizontal="center" vertical="center"/>
    </xf>
    <xf numFmtId="0" fontId="50" fillId="41" borderId="17" xfId="0" applyFont="1" applyFill="1" applyBorder="1" applyAlignment="1">
      <alignment horizontal="center" vertical="center"/>
    </xf>
    <xf numFmtId="0" fontId="57" fillId="47" borderId="58" xfId="0" applyFont="1" applyFill="1" applyBorder="1" applyAlignment="1">
      <alignment horizontal="center"/>
    </xf>
    <xf numFmtId="0" fontId="57" fillId="47" borderId="59" xfId="0" applyFont="1" applyFill="1" applyBorder="1" applyAlignment="1">
      <alignment horizontal="center"/>
    </xf>
    <xf numFmtId="0" fontId="57" fillId="47" borderId="60" xfId="0" applyFont="1" applyFill="1" applyBorder="1" applyAlignment="1">
      <alignment horizontal="center"/>
    </xf>
    <xf numFmtId="0" fontId="57" fillId="47" borderId="18" xfId="0" applyFont="1" applyFill="1" applyBorder="1" applyAlignment="1">
      <alignment horizontal="center"/>
    </xf>
    <xf numFmtId="0" fontId="57" fillId="47" borderId="0" xfId="0" applyFont="1" applyFill="1" applyBorder="1" applyAlignment="1">
      <alignment horizontal="center"/>
    </xf>
    <xf numFmtId="0" fontId="57" fillId="47" borderId="57" xfId="0" applyFont="1" applyFill="1" applyBorder="1" applyAlignment="1">
      <alignment horizontal="center"/>
    </xf>
    <xf numFmtId="0" fontId="10" fillId="40" borderId="7" xfId="8" applyFont="1" applyFill="1" applyBorder="1" applyAlignment="1">
      <alignment horizontal="center" vertical="center" wrapText="1"/>
    </xf>
    <xf numFmtId="0" fontId="10" fillId="40" borderId="17" xfId="8" applyFont="1" applyFill="1" applyBorder="1" applyAlignment="1">
      <alignment horizontal="center" vertical="center" wrapText="1"/>
    </xf>
    <xf numFmtId="0" fontId="10" fillId="40" borderId="16" xfId="8" applyFont="1" applyFill="1" applyBorder="1" applyAlignment="1">
      <alignment horizontal="center" vertical="center" wrapText="1"/>
    </xf>
    <xf numFmtId="0" fontId="47" fillId="40" borderId="7" xfId="0" applyFont="1" applyFill="1" applyBorder="1" applyAlignment="1">
      <alignment horizontal="center" vertical="center" wrapText="1"/>
    </xf>
    <xf numFmtId="0" fontId="47" fillId="40" borderId="17" xfId="0" applyFont="1" applyFill="1" applyBorder="1" applyAlignment="1">
      <alignment horizontal="center" vertical="center" wrapText="1"/>
    </xf>
    <xf numFmtId="0" fontId="47" fillId="40" borderId="7" xfId="0" applyFont="1" applyFill="1" applyBorder="1" applyAlignment="1">
      <alignment horizontal="center"/>
    </xf>
    <xf numFmtId="0" fontId="47" fillId="40" borderId="17" xfId="0" applyFont="1" applyFill="1" applyBorder="1" applyAlignment="1">
      <alignment horizontal="center"/>
    </xf>
    <xf numFmtId="0" fontId="52" fillId="40" borderId="7" xfId="0" applyFont="1" applyFill="1" applyBorder="1" applyAlignment="1">
      <alignment horizontal="center" vertical="center" textRotation="90" wrapText="1" readingOrder="1"/>
    </xf>
    <xf numFmtId="0" fontId="52" fillId="40" borderId="17" xfId="0" applyFont="1" applyFill="1" applyBorder="1" applyAlignment="1">
      <alignment horizontal="center" vertical="center" textRotation="90" wrapText="1" readingOrder="1"/>
    </xf>
    <xf numFmtId="9" fontId="47" fillId="40" borderId="7" xfId="14" applyFont="1" applyFill="1" applyBorder="1" applyAlignment="1">
      <alignment horizontal="center" vertical="center"/>
    </xf>
    <xf numFmtId="9" fontId="47" fillId="40" borderId="17" xfId="14" applyFont="1" applyFill="1" applyBorder="1" applyAlignment="1">
      <alignment horizontal="center" vertical="center"/>
    </xf>
    <xf numFmtId="9" fontId="47" fillId="40" borderId="16" xfId="14" applyFont="1" applyFill="1" applyBorder="1" applyAlignment="1">
      <alignment horizontal="center" vertical="center"/>
    </xf>
    <xf numFmtId="0" fontId="47" fillId="40" borderId="7" xfId="0" applyFont="1" applyFill="1" applyBorder="1" applyAlignment="1">
      <alignment horizontal="center" vertical="center"/>
    </xf>
    <xf numFmtId="0" fontId="47" fillId="40" borderId="17" xfId="0" applyFont="1" applyFill="1" applyBorder="1" applyAlignment="1">
      <alignment horizontal="center" vertical="center"/>
    </xf>
    <xf numFmtId="0" fontId="47" fillId="40" borderId="16" xfId="0" applyFont="1" applyFill="1" applyBorder="1" applyAlignment="1">
      <alignment horizontal="center" vertical="center" wrapText="1"/>
    </xf>
    <xf numFmtId="0" fontId="56" fillId="59" borderId="7" xfId="0" applyFont="1" applyFill="1" applyBorder="1" applyAlignment="1">
      <alignment horizontal="center" vertical="center" textRotation="89" wrapText="1"/>
    </xf>
    <xf numFmtId="0" fontId="56" fillId="59" borderId="17" xfId="0" applyFont="1" applyFill="1" applyBorder="1" applyAlignment="1">
      <alignment horizontal="center" vertical="center" textRotation="89" wrapText="1"/>
    </xf>
    <xf numFmtId="0" fontId="56" fillId="59" borderId="16" xfId="0" applyFont="1" applyFill="1" applyBorder="1" applyAlignment="1">
      <alignment horizontal="center" vertical="center" textRotation="89"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xf numFmtId="0" fontId="0" fillId="0" borderId="16" xfId="0" applyBorder="1"/>
    <xf numFmtId="0" fontId="52" fillId="43" borderId="7" xfId="0" applyFont="1" applyFill="1" applyBorder="1" applyAlignment="1">
      <alignment horizontal="center" vertical="center" textRotation="90" wrapText="1"/>
    </xf>
    <xf numFmtId="0" fontId="52" fillId="43" borderId="17" xfId="0" applyFont="1" applyFill="1" applyBorder="1" applyAlignment="1">
      <alignment horizontal="center" vertical="center" textRotation="90" wrapText="1"/>
    </xf>
    <xf numFmtId="0" fontId="52" fillId="43" borderId="16" xfId="0" applyFont="1" applyFill="1" applyBorder="1" applyAlignment="1">
      <alignment horizontal="center" vertical="center" textRotation="90" wrapText="1"/>
    </xf>
    <xf numFmtId="0" fontId="8" fillId="44" borderId="7" xfId="8" applyFont="1" applyFill="1" applyBorder="1" applyAlignment="1">
      <alignment horizontal="center" vertical="center" wrapText="1"/>
    </xf>
    <xf numFmtId="0" fontId="8" fillId="44" borderId="17" xfId="8" applyFont="1" applyFill="1" applyBorder="1" applyAlignment="1">
      <alignment horizontal="center" vertical="center" wrapText="1"/>
    </xf>
    <xf numFmtId="0" fontId="8" fillId="44" borderId="16" xfId="8" applyFont="1" applyFill="1" applyBorder="1" applyAlignment="1">
      <alignment horizontal="center" vertical="center" wrapText="1"/>
    </xf>
    <xf numFmtId="0" fontId="0" fillId="41" borderId="7" xfId="0" applyFill="1" applyBorder="1" applyAlignment="1">
      <alignment horizontal="center" vertical="center" wrapText="1"/>
    </xf>
    <xf numFmtId="0" fontId="0" fillId="41" borderId="16" xfId="0" applyFill="1" applyBorder="1" applyAlignment="1">
      <alignment horizontal="center" vertical="center" wrapText="1"/>
    </xf>
    <xf numFmtId="0" fontId="10" fillId="41" borderId="15" xfId="8" applyFont="1" applyFill="1" applyBorder="1" applyAlignment="1">
      <alignment horizontal="center" vertical="center" wrapText="1"/>
    </xf>
    <xf numFmtId="0" fontId="10" fillId="41" borderId="31" xfId="8" applyFont="1" applyFill="1" applyBorder="1" applyAlignment="1">
      <alignment horizontal="center" vertical="center" wrapText="1"/>
    </xf>
    <xf numFmtId="0" fontId="0" fillId="41" borderId="2" xfId="0" applyFill="1" applyBorder="1" applyAlignment="1">
      <alignment horizontal="center"/>
    </xf>
    <xf numFmtId="2" fontId="0" fillId="41" borderId="7" xfId="0" applyNumberFormat="1" applyFill="1" applyBorder="1" applyAlignment="1">
      <alignment horizontal="center" vertical="center" wrapText="1"/>
    </xf>
    <xf numFmtId="2" fontId="0" fillId="41" borderId="17" xfId="0" applyNumberFormat="1" applyFill="1" applyBorder="1" applyAlignment="1">
      <alignment horizontal="center" vertical="center" wrapText="1"/>
    </xf>
    <xf numFmtId="2" fontId="0" fillId="41" borderId="16" xfId="0" applyNumberFormat="1" applyFill="1" applyBorder="1" applyAlignment="1">
      <alignment horizontal="center" vertical="center" wrapText="1"/>
    </xf>
    <xf numFmtId="0" fontId="50" fillId="41" borderId="16" xfId="0" applyFont="1" applyFill="1" applyBorder="1" applyAlignment="1">
      <alignment horizontal="center" vertical="center"/>
    </xf>
    <xf numFmtId="0" fontId="0" fillId="49" borderId="7" xfId="0" applyFill="1" applyBorder="1" applyAlignment="1">
      <alignment horizontal="center" vertical="center"/>
    </xf>
    <xf numFmtId="0" fontId="0" fillId="49" borderId="17" xfId="0" applyFill="1" applyBorder="1" applyAlignment="1">
      <alignment horizontal="center" vertical="center"/>
    </xf>
    <xf numFmtId="0" fontId="0" fillId="49" borderId="16" xfId="0" applyFill="1" applyBorder="1" applyAlignment="1">
      <alignment horizontal="center" vertical="center"/>
    </xf>
    <xf numFmtId="0" fontId="10" fillId="49" borderId="7" xfId="8" applyFont="1" applyFill="1" applyBorder="1" applyAlignment="1">
      <alignment horizontal="left" vertical="center" wrapText="1"/>
    </xf>
    <xf numFmtId="0" fontId="10" fillId="49" borderId="17" xfId="8" applyFont="1" applyFill="1" applyBorder="1" applyAlignment="1">
      <alignment horizontal="left" vertical="center" wrapText="1"/>
    </xf>
    <xf numFmtId="0" fontId="10" fillId="49" borderId="15" xfId="8" applyFont="1" applyFill="1" applyBorder="1" applyAlignment="1">
      <alignment horizontal="left" vertical="center" wrapText="1"/>
    </xf>
    <xf numFmtId="0" fontId="10" fillId="49" borderId="39" xfId="8" applyFont="1" applyFill="1" applyBorder="1" applyAlignment="1">
      <alignment horizontal="left" vertical="center" wrapText="1"/>
    </xf>
    <xf numFmtId="1" fontId="10" fillId="44" borderId="7" xfId="8" applyNumberFormat="1" applyFont="1" applyFill="1" applyBorder="1" applyAlignment="1">
      <alignment horizontal="center" vertical="center" wrapText="1"/>
    </xf>
    <xf numFmtId="1" fontId="10" fillId="44" borderId="17" xfId="8" applyNumberFormat="1" applyFont="1" applyFill="1" applyBorder="1" applyAlignment="1">
      <alignment horizontal="center" vertical="center" wrapText="1"/>
    </xf>
    <xf numFmtId="1" fontId="10" fillId="44" borderId="16" xfId="8" applyNumberFormat="1" applyFont="1" applyFill="1" applyBorder="1" applyAlignment="1">
      <alignment horizontal="center" vertical="center" wrapText="1"/>
    </xf>
    <xf numFmtId="0" fontId="47" fillId="44" borderId="7" xfId="0" applyFont="1" applyFill="1" applyBorder="1" applyAlignment="1">
      <alignment horizontal="center" vertical="center" wrapText="1"/>
    </xf>
    <xf numFmtId="0" fontId="47" fillId="44" borderId="17" xfId="0" applyFont="1" applyFill="1" applyBorder="1" applyAlignment="1">
      <alignment horizontal="center" vertical="center" wrapText="1"/>
    </xf>
    <xf numFmtId="0" fontId="47" fillId="44" borderId="16" xfId="0" applyFont="1" applyFill="1" applyBorder="1" applyAlignment="1">
      <alignment horizontal="center" vertical="center" wrapText="1"/>
    </xf>
    <xf numFmtId="1" fontId="50" fillId="22" borderId="7" xfId="0" applyNumberFormat="1" applyFont="1" applyFill="1" applyBorder="1" applyAlignment="1">
      <alignment horizontal="center" vertical="center"/>
    </xf>
    <xf numFmtId="1" fontId="50" fillId="22" borderId="17" xfId="0" applyNumberFormat="1" applyFont="1" applyFill="1" applyBorder="1" applyAlignment="1">
      <alignment horizontal="center" vertical="center"/>
    </xf>
    <xf numFmtId="1" fontId="50" fillId="22" borderId="16" xfId="0" applyNumberFormat="1" applyFont="1" applyFill="1" applyBorder="1" applyAlignment="1">
      <alignment horizontal="center" vertical="center"/>
    </xf>
    <xf numFmtId="9" fontId="49" fillId="42" borderId="7" xfId="14" applyFont="1" applyFill="1" applyBorder="1" applyAlignment="1">
      <alignment horizontal="center" vertical="center"/>
    </xf>
    <xf numFmtId="9" fontId="49" fillId="42" borderId="17" xfId="14" applyFont="1" applyFill="1" applyBorder="1" applyAlignment="1">
      <alignment horizontal="center" vertical="center"/>
    </xf>
    <xf numFmtId="9" fontId="49" fillId="42" borderId="16" xfId="14" applyFont="1" applyFill="1" applyBorder="1" applyAlignment="1">
      <alignment horizontal="center" vertical="center"/>
    </xf>
    <xf numFmtId="0" fontId="53" fillId="41" borderId="7" xfId="0" applyFont="1" applyFill="1" applyBorder="1" applyAlignment="1">
      <alignment horizontal="center"/>
    </xf>
    <xf numFmtId="0" fontId="53" fillId="41" borderId="16" xfId="0" applyFont="1" applyFill="1" applyBorder="1" applyAlignment="1">
      <alignment horizontal="center"/>
    </xf>
    <xf numFmtId="0" fontId="47" fillId="40" borderId="16" xfId="0" applyFont="1" applyFill="1" applyBorder="1" applyAlignment="1">
      <alignment horizontal="center" vertical="center"/>
    </xf>
    <xf numFmtId="0" fontId="9" fillId="40" borderId="7" xfId="8" applyFont="1" applyFill="1" applyBorder="1" applyAlignment="1">
      <alignment horizontal="center" vertical="center" wrapText="1"/>
    </xf>
    <xf numFmtId="0" fontId="9" fillId="40" borderId="17" xfId="8" applyFont="1" applyFill="1" applyBorder="1" applyAlignment="1">
      <alignment horizontal="center" vertical="center" wrapText="1"/>
    </xf>
    <xf numFmtId="0" fontId="9" fillId="40" borderId="16" xfId="8" applyFont="1" applyFill="1" applyBorder="1" applyAlignment="1">
      <alignment horizontal="center" vertical="center" wrapText="1"/>
    </xf>
    <xf numFmtId="0" fontId="41" fillId="41" borderId="7" xfId="0" applyFont="1" applyFill="1" applyBorder="1" applyAlignment="1">
      <alignment horizontal="center" vertical="center" textRotation="90" wrapText="1"/>
    </xf>
    <xf numFmtId="0" fontId="41" fillId="41" borderId="17" xfId="0" applyFont="1" applyFill="1" applyBorder="1" applyAlignment="1">
      <alignment horizontal="center" vertical="center" textRotation="90" wrapText="1"/>
    </xf>
    <xf numFmtId="0" fontId="41" fillId="41" borderId="16" xfId="0" applyFont="1" applyFill="1" applyBorder="1" applyAlignment="1">
      <alignment horizontal="center" vertical="center" textRotation="90" wrapText="1"/>
    </xf>
    <xf numFmtId="9" fontId="0" fillId="41" borderId="7" xfId="14" applyFont="1" applyFill="1" applyBorder="1" applyAlignment="1">
      <alignment horizontal="center" vertical="center"/>
    </xf>
    <xf numFmtId="0" fontId="0" fillId="0" borderId="17" xfId="0" applyBorder="1" applyAlignment="1">
      <alignment vertical="center"/>
    </xf>
    <xf numFmtId="0" fontId="0" fillId="0" borderId="16" xfId="0" applyBorder="1" applyAlignment="1">
      <alignment vertical="center"/>
    </xf>
    <xf numFmtId="0" fontId="0" fillId="41" borderId="17" xfId="0" applyFill="1" applyBorder="1" applyAlignment="1">
      <alignment horizontal="center" vertical="center" wrapText="1"/>
    </xf>
    <xf numFmtId="0" fontId="44" fillId="0" borderId="7" xfId="0" applyFont="1" applyBorder="1" applyAlignment="1">
      <alignment horizontal="center" vertical="center" textRotation="90" wrapText="1"/>
    </xf>
    <xf numFmtId="0" fontId="44" fillId="0" borderId="16" xfId="0" applyFont="1" applyBorder="1" applyAlignment="1">
      <alignment horizontal="center" vertical="center" textRotation="90" wrapText="1"/>
    </xf>
    <xf numFmtId="0" fontId="57" fillId="0" borderId="0" xfId="0" applyFont="1" applyBorder="1" applyAlignment="1">
      <alignment horizontal="center"/>
    </xf>
    <xf numFmtId="0" fontId="44" fillId="0" borderId="7" xfId="0" applyFont="1" applyBorder="1" applyAlignment="1">
      <alignment horizontal="center" vertical="center" textRotation="89" wrapText="1"/>
    </xf>
    <xf numFmtId="0" fontId="44" fillId="0" borderId="17" xfId="0" applyFont="1" applyBorder="1" applyAlignment="1">
      <alignment horizontal="center" vertical="center" textRotation="89" wrapText="1"/>
    </xf>
    <xf numFmtId="0" fontId="44" fillId="0" borderId="16" xfId="0" applyFont="1" applyBorder="1" applyAlignment="1">
      <alignment horizontal="center" vertical="center" textRotation="89" wrapText="1"/>
    </xf>
    <xf numFmtId="0" fontId="44" fillId="0" borderId="17" xfId="0" applyFont="1" applyBorder="1" applyAlignment="1">
      <alignment horizontal="center" vertical="center" textRotation="90" wrapText="1"/>
    </xf>
    <xf numFmtId="0" fontId="0" fillId="0" borderId="7" xfId="0" applyFont="1" applyFill="1" applyBorder="1" applyAlignment="1">
      <alignment horizontal="left"/>
    </xf>
    <xf numFmtId="0" fontId="0" fillId="0" borderId="16" xfId="0" applyFont="1" applyFill="1" applyBorder="1" applyAlignment="1">
      <alignment horizontal="left"/>
    </xf>
    <xf numFmtId="0" fontId="41" fillId="0" borderId="7" xfId="8" applyFont="1" applyFill="1" applyBorder="1" applyAlignment="1">
      <alignment horizontal="left" vertical="center" wrapText="1"/>
    </xf>
    <xf numFmtId="0" fontId="41" fillId="0" borderId="16" xfId="8" applyFont="1" applyFill="1" applyBorder="1" applyAlignment="1">
      <alignment horizontal="left" vertical="center" wrapText="1"/>
    </xf>
    <xf numFmtId="0" fontId="44" fillId="0" borderId="2" xfId="0" applyFont="1" applyBorder="1" applyAlignment="1">
      <alignment horizontal="center" vertical="center" textRotation="90" wrapText="1"/>
    </xf>
    <xf numFmtId="0" fontId="0" fillId="41" borderId="7" xfId="0" applyFont="1" applyFill="1" applyBorder="1" applyAlignment="1">
      <alignment horizontal="left"/>
    </xf>
    <xf numFmtId="0" fontId="0" fillId="41" borderId="16" xfId="0" applyFont="1" applyFill="1" applyBorder="1" applyAlignment="1">
      <alignment horizontal="left"/>
    </xf>
    <xf numFmtId="0" fontId="41" fillId="41" borderId="7" xfId="8" applyFont="1" applyFill="1" applyBorder="1" applyAlignment="1">
      <alignment horizontal="left" vertical="center" wrapText="1"/>
    </xf>
    <xf numFmtId="0" fontId="41" fillId="41" borderId="16" xfId="8" applyFont="1" applyFill="1" applyBorder="1" applyAlignment="1">
      <alignment horizontal="left" vertical="center" wrapText="1"/>
    </xf>
    <xf numFmtId="0" fontId="44" fillId="0" borderId="26" xfId="0" applyFont="1" applyBorder="1" applyAlignment="1">
      <alignment horizontal="center" vertical="center" textRotation="90" wrapText="1"/>
    </xf>
    <xf numFmtId="0" fontId="44" fillId="0" borderId="0" xfId="0" applyFont="1" applyBorder="1" applyAlignment="1">
      <alignment horizontal="center" vertical="center" textRotation="90" wrapText="1"/>
    </xf>
    <xf numFmtId="0" fontId="57" fillId="0" borderId="58" xfId="0" applyFont="1" applyBorder="1" applyAlignment="1">
      <alignment horizontal="center"/>
    </xf>
    <xf numFmtId="0" fontId="57" fillId="0" borderId="59" xfId="0" applyFont="1" applyBorder="1" applyAlignment="1">
      <alignment horizontal="center"/>
    </xf>
    <xf numFmtId="0" fontId="57" fillId="0" borderId="60" xfId="0" applyFont="1" applyBorder="1" applyAlignment="1">
      <alignment horizontal="center"/>
    </xf>
    <xf numFmtId="0" fontId="57" fillId="0" borderId="18" xfId="0" applyFont="1" applyBorder="1" applyAlignment="1">
      <alignment horizontal="center"/>
    </xf>
    <xf numFmtId="0" fontId="57" fillId="0" borderId="57" xfId="0" applyFont="1" applyBorder="1" applyAlignment="1">
      <alignment horizontal="center"/>
    </xf>
    <xf numFmtId="164" fontId="14" fillId="30" borderId="43" xfId="0" applyNumberFormat="1" applyFont="1" applyFill="1" applyBorder="1" applyAlignment="1">
      <alignment horizontal="center" vertical="center" wrapText="1"/>
    </xf>
    <xf numFmtId="164" fontId="14" fillId="30" borderId="59" xfId="0" applyNumberFormat="1" applyFont="1" applyFill="1" applyBorder="1" applyAlignment="1">
      <alignment horizontal="center" vertical="center" wrapText="1"/>
    </xf>
    <xf numFmtId="164" fontId="14" fillId="30" borderId="62" xfId="0" applyNumberFormat="1" applyFont="1" applyFill="1" applyBorder="1" applyAlignment="1">
      <alignment horizontal="center" vertical="center" wrapText="1"/>
    </xf>
    <xf numFmtId="164" fontId="14" fillId="30" borderId="53" xfId="0" applyNumberFormat="1" applyFont="1" applyFill="1" applyBorder="1" applyAlignment="1">
      <alignment horizontal="center" vertical="center" wrapText="1"/>
    </xf>
    <xf numFmtId="3" fontId="13" fillId="30" borderId="73" xfId="0" applyNumberFormat="1" applyFont="1" applyFill="1" applyBorder="1" applyAlignment="1">
      <alignment horizontal="center" vertical="center" wrapText="1"/>
    </xf>
    <xf numFmtId="3" fontId="13" fillId="30" borderId="51" xfId="0" applyNumberFormat="1" applyFont="1" applyFill="1" applyBorder="1" applyAlignment="1">
      <alignment horizontal="center" vertical="center" wrapText="1"/>
    </xf>
    <xf numFmtId="0" fontId="19" fillId="0" borderId="7" xfId="0" applyFont="1" applyFill="1" applyBorder="1" applyAlignment="1" applyProtection="1">
      <alignment horizontal="center" vertical="center" textRotation="90" wrapText="1"/>
      <protection locked="0"/>
    </xf>
    <xf numFmtId="0" fontId="19" fillId="0" borderId="17" xfId="0" applyFont="1" applyFill="1" applyBorder="1" applyAlignment="1" applyProtection="1">
      <alignment horizontal="center" vertical="center" textRotation="90" wrapText="1"/>
      <protection locked="0"/>
    </xf>
    <xf numFmtId="0" fontId="19" fillId="0" borderId="19" xfId="0" applyFont="1" applyFill="1" applyBorder="1" applyAlignment="1" applyProtection="1">
      <alignment horizontal="center" vertical="center" textRotation="90" wrapText="1"/>
      <protection locked="0"/>
    </xf>
    <xf numFmtId="0" fontId="13" fillId="0" borderId="27" xfId="0" applyFont="1" applyFill="1" applyBorder="1" applyAlignment="1">
      <alignment horizontal="center" vertical="center" textRotation="90" wrapText="1"/>
    </xf>
    <xf numFmtId="0" fontId="13" fillId="0" borderId="64" xfId="0" applyFont="1" applyFill="1" applyBorder="1" applyAlignment="1">
      <alignment horizontal="center" vertical="center" textRotation="90" wrapText="1"/>
    </xf>
    <xf numFmtId="0" fontId="13" fillId="0" borderId="74" xfId="0" applyFont="1" applyFill="1" applyBorder="1" applyAlignment="1">
      <alignment horizontal="center" vertical="center" textRotation="90" wrapText="1"/>
    </xf>
    <xf numFmtId="0" fontId="13" fillId="7" borderId="61" xfId="0" applyFont="1" applyFill="1" applyBorder="1" applyAlignment="1">
      <alignment horizontal="center" vertical="center"/>
    </xf>
    <xf numFmtId="0" fontId="13" fillId="7" borderId="53" xfId="0" applyFont="1" applyFill="1" applyBorder="1" applyAlignment="1">
      <alignment horizontal="center" vertical="center"/>
    </xf>
    <xf numFmtId="0" fontId="13" fillId="7" borderId="54" xfId="0" applyFont="1" applyFill="1" applyBorder="1" applyAlignment="1">
      <alignment horizontal="center" vertical="center"/>
    </xf>
    <xf numFmtId="0" fontId="13" fillId="7" borderId="4" xfId="0" applyFont="1" applyFill="1" applyBorder="1" applyAlignment="1">
      <alignment horizontal="center" vertical="center" wrapText="1"/>
    </xf>
    <xf numFmtId="0" fontId="13" fillId="7" borderId="56" xfId="0" applyFont="1" applyFill="1" applyBorder="1" applyAlignment="1">
      <alignment horizontal="center" vertical="center" wrapText="1"/>
    </xf>
    <xf numFmtId="0" fontId="13" fillId="7" borderId="75"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75" xfId="0" applyFont="1" applyBorder="1" applyAlignment="1">
      <alignment horizontal="center" vertical="center" wrapText="1"/>
    </xf>
    <xf numFmtId="3" fontId="13" fillId="0" borderId="3" xfId="0" applyNumberFormat="1" applyFont="1" applyFill="1" applyBorder="1" applyAlignment="1">
      <alignment horizontal="center" vertical="center" textRotation="90" wrapText="1"/>
    </xf>
    <xf numFmtId="3" fontId="13" fillId="0" borderId="17" xfId="0" applyNumberFormat="1" applyFont="1" applyFill="1" applyBorder="1" applyAlignment="1">
      <alignment horizontal="center" vertical="center" textRotation="90" wrapText="1"/>
    </xf>
    <xf numFmtId="3" fontId="13" fillId="0" borderId="19" xfId="0" applyNumberFormat="1" applyFont="1" applyFill="1" applyBorder="1" applyAlignment="1">
      <alignment horizontal="center" vertical="center" textRotation="90" wrapText="1"/>
    </xf>
    <xf numFmtId="3" fontId="13" fillId="0" borderId="12" xfId="0" applyNumberFormat="1" applyFont="1" applyFill="1" applyBorder="1" applyAlignment="1">
      <alignment horizontal="center" vertical="center" textRotation="90" wrapText="1"/>
    </xf>
    <xf numFmtId="3" fontId="13" fillId="0" borderId="64" xfId="0" applyNumberFormat="1" applyFont="1" applyFill="1" applyBorder="1" applyAlignment="1">
      <alignment horizontal="center" vertical="center" textRotation="90" wrapText="1"/>
    </xf>
    <xf numFmtId="3" fontId="13" fillId="0" borderId="74" xfId="0" applyNumberFormat="1" applyFont="1" applyFill="1" applyBorder="1" applyAlignment="1">
      <alignment horizontal="center" vertical="center" textRotation="90" wrapText="1"/>
    </xf>
    <xf numFmtId="3" fontId="13" fillId="0" borderId="7" xfId="0" applyNumberFormat="1" applyFont="1" applyFill="1" applyBorder="1" applyAlignment="1" applyProtection="1">
      <alignment horizontal="center" vertical="center" textRotation="90" wrapText="1"/>
      <protection locked="0"/>
    </xf>
    <xf numFmtId="3" fontId="13" fillId="0" borderId="17" xfId="0" applyNumberFormat="1" applyFont="1" applyFill="1" applyBorder="1" applyAlignment="1" applyProtection="1">
      <alignment horizontal="center" vertical="center" textRotation="90" wrapText="1"/>
      <protection locked="0"/>
    </xf>
    <xf numFmtId="3" fontId="13" fillId="0" borderId="19" xfId="0" applyNumberFormat="1" applyFont="1" applyFill="1" applyBorder="1" applyAlignment="1" applyProtection="1">
      <alignment horizontal="center" vertical="center" textRotation="90" wrapText="1"/>
      <protection locked="0"/>
    </xf>
    <xf numFmtId="0" fontId="13" fillId="0" borderId="23" xfId="0" applyFont="1" applyFill="1" applyBorder="1" applyAlignment="1" applyProtection="1">
      <alignment horizontal="center" vertical="center" textRotation="90" wrapText="1"/>
      <protection locked="0"/>
    </xf>
    <xf numFmtId="0" fontId="13" fillId="0" borderId="24" xfId="0" applyFont="1" applyFill="1" applyBorder="1" applyAlignment="1" applyProtection="1">
      <alignment horizontal="center" vertical="center" textRotation="90" wrapText="1"/>
      <protection locked="0"/>
    </xf>
    <xf numFmtId="3" fontId="13" fillId="0" borderId="2" xfId="0" applyNumberFormat="1" applyFont="1" applyFill="1" applyBorder="1" applyAlignment="1" applyProtection="1">
      <alignment horizontal="center" vertical="center" textRotation="90" wrapText="1"/>
      <protection locked="0"/>
    </xf>
    <xf numFmtId="3" fontId="13" fillId="0" borderId="20" xfId="0" applyNumberFormat="1" applyFont="1" applyFill="1" applyBorder="1" applyAlignment="1" applyProtection="1">
      <alignment horizontal="center" vertical="center" textRotation="90" wrapText="1"/>
      <protection locked="0"/>
    </xf>
    <xf numFmtId="0" fontId="13" fillId="7" borderId="23" xfId="0" applyFont="1" applyFill="1" applyBorder="1" applyAlignment="1">
      <alignment horizontal="center" vertical="center" textRotation="90" wrapText="1"/>
    </xf>
    <xf numFmtId="0" fontId="13" fillId="7" borderId="24" xfId="0" applyFont="1" applyFill="1" applyBorder="1" applyAlignment="1">
      <alignment horizontal="center" vertical="center" textRotation="90" wrapText="1"/>
    </xf>
    <xf numFmtId="0" fontId="13" fillId="7" borderId="14"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0" fillId="0" borderId="25"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1" xfId="0" applyFont="1" applyBorder="1" applyAlignment="1">
      <alignment horizontal="center" vertical="center" wrapText="1"/>
    </xf>
    <xf numFmtId="0" fontId="13" fillId="0" borderId="2" xfId="0" applyFont="1" applyFill="1" applyBorder="1" applyAlignment="1" applyProtection="1">
      <alignment horizontal="center" vertical="center" textRotation="90" wrapText="1"/>
      <protection locked="0"/>
    </xf>
    <xf numFmtId="0" fontId="13" fillId="0" borderId="20" xfId="0" applyFont="1" applyFill="1" applyBorder="1" applyAlignment="1" applyProtection="1">
      <alignment horizontal="center" vertical="center" textRotation="90" wrapText="1"/>
      <protection locked="0"/>
    </xf>
    <xf numFmtId="0" fontId="10" fillId="0" borderId="47"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9" xfId="0" applyFont="1" applyBorder="1" applyAlignment="1">
      <alignment horizontal="center" vertical="center" wrapText="1"/>
    </xf>
    <xf numFmtId="3" fontId="13" fillId="7" borderId="17" xfId="0" applyNumberFormat="1" applyFont="1" applyFill="1" applyBorder="1" applyAlignment="1">
      <alignment horizontal="center" vertical="center" textRotation="90" wrapText="1"/>
    </xf>
    <xf numFmtId="3" fontId="13" fillId="7" borderId="19" xfId="0" applyNumberFormat="1" applyFont="1" applyFill="1" applyBorder="1" applyAlignment="1">
      <alignment horizontal="center" vertical="center" textRotation="90" wrapText="1"/>
    </xf>
    <xf numFmtId="0" fontId="13" fillId="7" borderId="17" xfId="0" applyFont="1" applyFill="1" applyBorder="1" applyAlignment="1">
      <alignment horizontal="center" vertical="center" textRotation="90" wrapText="1"/>
    </xf>
    <xf numFmtId="0" fontId="13" fillId="7" borderId="19" xfId="0" applyFont="1" applyFill="1" applyBorder="1" applyAlignment="1">
      <alignment horizontal="center" vertical="center" textRotation="90" wrapText="1"/>
    </xf>
    <xf numFmtId="3" fontId="13" fillId="0" borderId="2" xfId="0" applyNumberFormat="1" applyFont="1" applyFill="1" applyBorder="1" applyAlignment="1">
      <alignment horizontal="center" vertical="center" textRotation="90" wrapText="1"/>
    </xf>
    <xf numFmtId="0" fontId="13" fillId="0" borderId="2" xfId="0" applyFont="1" applyBorder="1"/>
    <xf numFmtId="0" fontId="13" fillId="0" borderId="20" xfId="0" applyFont="1" applyBorder="1"/>
    <xf numFmtId="3" fontId="17" fillId="29" borderId="77" xfId="0" applyNumberFormat="1" applyFont="1" applyFill="1" applyBorder="1" applyAlignment="1" applyProtection="1">
      <alignment horizontal="center" vertical="center" wrapText="1"/>
    </xf>
    <xf numFmtId="3" fontId="17" fillId="29" borderId="79" xfId="0" applyNumberFormat="1" applyFont="1" applyFill="1" applyBorder="1" applyAlignment="1" applyProtection="1">
      <alignment horizontal="center" vertical="center" wrapText="1"/>
    </xf>
    <xf numFmtId="0" fontId="13" fillId="7" borderId="2" xfId="0" applyFont="1" applyFill="1" applyBorder="1" applyAlignment="1" applyProtection="1">
      <alignment horizontal="center" vertical="center" textRotation="90" wrapText="1"/>
      <protection locked="0"/>
    </xf>
    <xf numFmtId="0" fontId="13" fillId="7" borderId="20" xfId="0" applyFont="1" applyFill="1" applyBorder="1" applyAlignment="1" applyProtection="1">
      <alignment horizontal="center" vertical="center" textRotation="90" wrapText="1"/>
      <protection locked="0"/>
    </xf>
    <xf numFmtId="0" fontId="13" fillId="0" borderId="44" xfId="0" applyFont="1" applyFill="1" applyBorder="1" applyAlignment="1">
      <alignment horizontal="center"/>
    </xf>
    <xf numFmtId="0" fontId="13" fillId="0" borderId="51" xfId="0" applyFont="1" applyFill="1" applyBorder="1" applyAlignment="1">
      <alignment horizontal="center"/>
    </xf>
    <xf numFmtId="0" fontId="13" fillId="0" borderId="52" xfId="0" applyFont="1" applyFill="1" applyBorder="1" applyAlignment="1">
      <alignment horizontal="center"/>
    </xf>
    <xf numFmtId="0" fontId="13" fillId="7" borderId="64" xfId="0" applyFont="1" applyFill="1" applyBorder="1" applyAlignment="1">
      <alignment horizontal="center" vertical="center" wrapText="1"/>
    </xf>
    <xf numFmtId="0" fontId="13" fillId="7" borderId="74" xfId="0" applyFont="1" applyFill="1" applyBorder="1" applyAlignment="1">
      <alignment horizontal="center" vertical="center" wrapText="1"/>
    </xf>
    <xf numFmtId="0" fontId="17" fillId="30" borderId="3" xfId="0" applyFont="1" applyFill="1" applyBorder="1" applyAlignment="1" applyProtection="1">
      <alignment horizontal="center" vertical="center" textRotation="90" wrapText="1"/>
    </xf>
    <xf numFmtId="0" fontId="17" fillId="30" borderId="17" xfId="0" applyFont="1" applyFill="1" applyBorder="1" applyAlignment="1" applyProtection="1">
      <alignment horizontal="center" vertical="center" textRotation="90" wrapText="1"/>
    </xf>
    <xf numFmtId="3" fontId="17" fillId="29" borderId="80" xfId="0" applyNumberFormat="1"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textRotation="90" wrapText="1"/>
      <protection locked="0"/>
    </xf>
    <xf numFmtId="0" fontId="19" fillId="0" borderId="20" xfId="0" applyFont="1" applyFill="1" applyBorder="1" applyAlignment="1" applyProtection="1">
      <alignment horizontal="center" vertical="center" textRotation="90" wrapText="1"/>
      <protection locked="0"/>
    </xf>
    <xf numFmtId="0" fontId="13" fillId="0" borderId="23" xfId="0" applyFont="1" applyFill="1" applyBorder="1" applyAlignment="1">
      <alignment horizontal="center" vertical="center" textRotation="90" wrapText="1"/>
    </xf>
    <xf numFmtId="0" fontId="13" fillId="0" borderId="24" xfId="0" applyFont="1" applyFill="1" applyBorder="1" applyAlignment="1">
      <alignment horizontal="center" vertical="center" textRotation="90" wrapText="1"/>
    </xf>
    <xf numFmtId="0" fontId="13" fillId="31" borderId="12" xfId="0" applyFont="1" applyFill="1" applyBorder="1" applyAlignment="1" applyProtection="1">
      <alignment horizontal="center" vertical="center" textRotation="90" wrapText="1"/>
    </xf>
    <xf numFmtId="0" fontId="13" fillId="31" borderId="64" xfId="0" applyFont="1" applyFill="1" applyBorder="1" applyAlignment="1" applyProtection="1">
      <alignment horizontal="center" vertical="center" textRotation="90" wrapText="1"/>
    </xf>
    <xf numFmtId="3" fontId="13" fillId="31" borderId="38" xfId="0" applyNumberFormat="1" applyFont="1" applyFill="1" applyBorder="1" applyAlignment="1" applyProtection="1">
      <alignment horizontal="center" vertical="center" textRotation="90" wrapText="1"/>
    </xf>
    <xf numFmtId="3" fontId="13" fillId="31" borderId="39" xfId="0" applyNumberFormat="1" applyFont="1" applyFill="1" applyBorder="1" applyAlignment="1" applyProtection="1">
      <alignment horizontal="center" vertical="center" textRotation="90" wrapText="1"/>
    </xf>
    <xf numFmtId="3" fontId="17" fillId="29" borderId="78" xfId="0" applyNumberFormat="1" applyFont="1" applyFill="1" applyBorder="1" applyAlignment="1" applyProtection="1">
      <alignment horizontal="center" vertical="center" wrapText="1"/>
    </xf>
    <xf numFmtId="0" fontId="13" fillId="31" borderId="3" xfId="0" applyFont="1" applyFill="1" applyBorder="1" applyAlignment="1" applyProtection="1">
      <alignment horizontal="center" vertical="center" textRotation="90" wrapText="1"/>
    </xf>
    <xf numFmtId="0" fontId="13" fillId="31" borderId="17" xfId="0" applyFont="1" applyFill="1" applyBorder="1" applyAlignment="1" applyProtection="1">
      <alignment horizontal="center" vertical="center" textRotation="90" wrapText="1"/>
    </xf>
    <xf numFmtId="10" fontId="13" fillId="31" borderId="3" xfId="0" applyNumberFormat="1" applyFont="1" applyFill="1" applyBorder="1" applyAlignment="1" applyProtection="1">
      <alignment horizontal="center" vertical="center" textRotation="90" wrapText="1"/>
    </xf>
    <xf numFmtId="10" fontId="13" fillId="31" borderId="17" xfId="0" applyNumberFormat="1" applyFont="1" applyFill="1" applyBorder="1" applyAlignment="1" applyProtection="1">
      <alignment horizontal="center" vertical="center" textRotation="90" wrapText="1"/>
    </xf>
    <xf numFmtId="0" fontId="9" fillId="25" borderId="58" xfId="0" applyFont="1" applyFill="1" applyBorder="1" applyAlignment="1">
      <alignment horizontal="center"/>
    </xf>
    <xf numFmtId="0" fontId="9" fillId="25" borderId="59" xfId="0" applyFont="1" applyFill="1" applyBorder="1" applyAlignment="1">
      <alignment horizontal="center"/>
    </xf>
    <xf numFmtId="0" fontId="9" fillId="25" borderId="60" xfId="0" applyFont="1" applyFill="1" applyBorder="1" applyAlignment="1">
      <alignment horizontal="center"/>
    </xf>
    <xf numFmtId="0" fontId="13" fillId="30" borderId="4" xfId="0" applyFont="1" applyFill="1" applyBorder="1" applyAlignment="1">
      <alignment horizontal="center" vertical="center"/>
    </xf>
    <xf numFmtId="0" fontId="13" fillId="30" borderId="75" xfId="0" applyFont="1" applyFill="1" applyBorder="1" applyAlignment="1">
      <alignment horizontal="center" vertical="center"/>
    </xf>
    <xf numFmtId="0" fontId="14" fillId="30" borderId="4" xfId="0" applyFont="1" applyFill="1" applyBorder="1" applyAlignment="1" applyProtection="1">
      <alignment horizontal="center" vertical="center" wrapText="1"/>
      <protection locked="0"/>
    </xf>
    <xf numFmtId="0" fontId="14" fillId="30" borderId="56" xfId="0" applyFont="1" applyFill="1" applyBorder="1" applyAlignment="1" applyProtection="1">
      <alignment horizontal="center" vertical="center" wrapText="1"/>
      <protection locked="0"/>
    </xf>
    <xf numFmtId="4" fontId="17" fillId="30" borderId="3" xfId="0" applyNumberFormat="1" applyFont="1" applyFill="1" applyBorder="1" applyAlignment="1" applyProtection="1">
      <alignment horizontal="center" vertical="center" textRotation="90" wrapText="1"/>
    </xf>
    <xf numFmtId="4" fontId="17" fillId="30" borderId="17" xfId="0" applyNumberFormat="1" applyFont="1" applyFill="1" applyBorder="1" applyAlignment="1" applyProtection="1">
      <alignment horizontal="center" vertical="center" textRotation="90" wrapText="1"/>
    </xf>
    <xf numFmtId="0" fontId="17" fillId="30" borderId="3" xfId="0" applyFont="1" applyFill="1" applyBorder="1" applyAlignment="1">
      <alignment horizontal="center" vertical="center" textRotation="90" wrapText="1"/>
    </xf>
    <xf numFmtId="0" fontId="17" fillId="30" borderId="17" xfId="0" applyFont="1" applyFill="1" applyBorder="1" applyAlignment="1">
      <alignment horizontal="center" vertical="center" textRotation="90" wrapText="1"/>
    </xf>
    <xf numFmtId="0" fontId="17" fillId="30" borderId="12" xfId="0" applyFont="1" applyFill="1" applyBorder="1" applyAlignment="1">
      <alignment horizontal="center" vertical="center" textRotation="90" wrapText="1"/>
    </xf>
    <xf numFmtId="0" fontId="17" fillId="30" borderId="64" xfId="0" applyFont="1" applyFill="1" applyBorder="1" applyAlignment="1">
      <alignment horizontal="center" vertical="center" textRotation="90" wrapText="1"/>
    </xf>
    <xf numFmtId="0" fontId="9" fillId="25" borderId="61" xfId="0" applyFont="1" applyFill="1" applyBorder="1" applyAlignment="1">
      <alignment horizontal="center"/>
    </xf>
    <xf numFmtId="0" fontId="9" fillId="25" borderId="53" xfId="0" applyFont="1" applyFill="1" applyBorder="1" applyAlignment="1">
      <alignment horizontal="center"/>
    </xf>
    <xf numFmtId="0" fontId="9" fillId="25" borderId="54" xfId="0" applyFont="1" applyFill="1" applyBorder="1" applyAlignment="1">
      <alignment horizontal="center"/>
    </xf>
    <xf numFmtId="0" fontId="14" fillId="20" borderId="46" xfId="0" applyFont="1" applyFill="1" applyBorder="1" applyAlignment="1">
      <alignment horizontal="left" vertical="center" wrapText="1"/>
    </xf>
    <xf numFmtId="0" fontId="14" fillId="20" borderId="63" xfId="0" applyFont="1" applyFill="1" applyBorder="1" applyAlignment="1">
      <alignment horizontal="left" vertical="center" wrapText="1"/>
    </xf>
    <xf numFmtId="0" fontId="14" fillId="20" borderId="31" xfId="0" applyFont="1" applyFill="1" applyBorder="1" applyAlignment="1">
      <alignment horizontal="left" vertical="center" wrapText="1"/>
    </xf>
    <xf numFmtId="0" fontId="14" fillId="20" borderId="46" xfId="0" applyFont="1" applyFill="1" applyBorder="1" applyAlignment="1" applyProtection="1">
      <alignment horizontal="left" vertical="center" wrapText="1"/>
      <protection locked="0"/>
    </xf>
    <xf numFmtId="0" fontId="14" fillId="20" borderId="63" xfId="0" applyFont="1" applyFill="1" applyBorder="1" applyAlignment="1" applyProtection="1">
      <alignment horizontal="left" vertical="center" wrapText="1"/>
      <protection locked="0"/>
    </xf>
    <xf numFmtId="0" fontId="14" fillId="20" borderId="31" xfId="0" applyFont="1" applyFill="1" applyBorder="1" applyAlignment="1" applyProtection="1">
      <alignment horizontal="left" vertical="center" wrapText="1"/>
      <protection locked="0"/>
    </xf>
    <xf numFmtId="0" fontId="13" fillId="20" borderId="63" xfId="0" applyFont="1" applyFill="1" applyBorder="1" applyAlignment="1" applyProtection="1">
      <alignment horizontal="left" vertical="center" wrapText="1"/>
      <protection locked="0"/>
    </xf>
    <xf numFmtId="0" fontId="13" fillId="20" borderId="31" xfId="0" applyFont="1" applyFill="1" applyBorder="1" applyAlignment="1" applyProtection="1">
      <alignment horizontal="left" vertical="center" wrapText="1"/>
      <protection locked="0"/>
    </xf>
    <xf numFmtId="0" fontId="13" fillId="20" borderId="76" xfId="0" applyFont="1" applyFill="1" applyBorder="1" applyAlignment="1">
      <alignment horizontal="center" vertical="center" wrapText="1"/>
    </xf>
    <xf numFmtId="0" fontId="13" fillId="20" borderId="5" xfId="0" applyFont="1" applyFill="1" applyBorder="1" applyAlignment="1">
      <alignment horizontal="center" vertical="center" wrapText="1"/>
    </xf>
    <xf numFmtId="0" fontId="13" fillId="20" borderId="42" xfId="0" applyFont="1" applyFill="1" applyBorder="1" applyAlignment="1">
      <alignment horizontal="center" vertical="center" wrapText="1"/>
    </xf>
    <xf numFmtId="0" fontId="15" fillId="20" borderId="5" xfId="0" applyFont="1" applyFill="1" applyBorder="1" applyAlignment="1">
      <alignment horizontal="left" vertical="center" wrapText="1"/>
    </xf>
    <xf numFmtId="0" fontId="15" fillId="20" borderId="42" xfId="0" applyFont="1" applyFill="1" applyBorder="1" applyAlignment="1">
      <alignment horizontal="left" vertical="center" wrapText="1"/>
    </xf>
    <xf numFmtId="3" fontId="14" fillId="20" borderId="45" xfId="0" applyNumberFormat="1" applyFont="1" applyFill="1" applyBorder="1" applyAlignment="1" applyProtection="1">
      <alignment horizontal="center" vertical="center" wrapText="1"/>
    </xf>
    <xf numFmtId="3" fontId="14" fillId="20" borderId="0" xfId="0" applyNumberFormat="1" applyFont="1" applyFill="1" applyBorder="1" applyAlignment="1" applyProtection="1">
      <alignment horizontal="center" vertical="center" wrapText="1"/>
    </xf>
    <xf numFmtId="3" fontId="14" fillId="20" borderId="39" xfId="0" applyNumberFormat="1" applyFont="1" applyFill="1" applyBorder="1" applyAlignment="1" applyProtection="1">
      <alignment horizontal="center" vertical="center" wrapText="1"/>
    </xf>
    <xf numFmtId="0" fontId="14" fillId="20" borderId="45" xfId="0" applyFont="1" applyFill="1" applyBorder="1" applyAlignment="1">
      <alignment horizontal="center" vertical="center" wrapText="1"/>
    </xf>
    <xf numFmtId="0" fontId="14" fillId="20" borderId="0" xfId="0" applyFont="1" applyFill="1" applyBorder="1" applyAlignment="1">
      <alignment horizontal="center" vertical="center" wrapText="1"/>
    </xf>
    <xf numFmtId="0" fontId="14" fillId="20" borderId="57" xfId="0" applyFont="1" applyFill="1" applyBorder="1" applyAlignment="1">
      <alignment horizontal="center" vertical="center" wrapText="1"/>
    </xf>
    <xf numFmtId="0" fontId="27" fillId="9" borderId="80" xfId="0" applyFont="1" applyFill="1" applyBorder="1" applyAlignment="1" applyProtection="1">
      <alignment horizontal="left" vertical="center" wrapText="1"/>
    </xf>
    <xf numFmtId="0" fontId="27" fillId="9" borderId="30" xfId="0" applyFont="1" applyFill="1" applyBorder="1" applyAlignment="1" applyProtection="1">
      <alignment horizontal="left" vertical="center" wrapText="1"/>
    </xf>
    <xf numFmtId="0" fontId="28" fillId="9" borderId="22" xfId="0" applyFont="1" applyFill="1" applyBorder="1" applyAlignment="1" applyProtection="1">
      <alignment horizontal="left" vertical="center" wrapText="1"/>
    </xf>
    <xf numFmtId="0" fontId="28" fillId="9" borderId="14" xfId="0" applyFont="1" applyFill="1" applyBorder="1" applyAlignment="1" applyProtection="1">
      <alignment horizontal="left" vertical="center" wrapText="1"/>
    </xf>
    <xf numFmtId="0" fontId="28" fillId="9" borderId="13" xfId="0" applyFont="1" applyFill="1" applyBorder="1" applyAlignment="1" applyProtection="1">
      <alignment horizontal="left" vertical="center" wrapText="1"/>
    </xf>
    <xf numFmtId="0" fontId="28" fillId="9" borderId="2" xfId="0" applyFont="1" applyFill="1" applyBorder="1" applyAlignment="1" applyProtection="1">
      <alignment horizontal="left" vertical="center" wrapText="1"/>
    </xf>
    <xf numFmtId="0" fontId="28" fillId="9" borderId="13" xfId="0" applyFont="1" applyFill="1" applyBorder="1" applyAlignment="1" applyProtection="1">
      <alignment horizontal="center" vertical="center" wrapText="1"/>
    </xf>
    <xf numFmtId="0" fontId="28" fillId="9" borderId="2" xfId="0" applyFont="1" applyFill="1" applyBorder="1" applyAlignment="1" applyProtection="1">
      <alignment horizontal="center" vertical="center" wrapText="1"/>
    </xf>
  </cellXfs>
  <cellStyles count="15">
    <cellStyle name="Euro" xfId="1"/>
    <cellStyle name="Hipervínculo" xfId="2" builtinId="8"/>
    <cellStyle name="Millares" xfId="3" builtinId="3"/>
    <cellStyle name="Millares_Diseño Formatos municipales" xfId="4"/>
    <cellStyle name="Normal" xfId="0" builtinId="0"/>
    <cellStyle name="Normal 10" xfId="5"/>
    <cellStyle name="Normal 12 2" xfId="6"/>
    <cellStyle name="Normal 2" xfId="7"/>
    <cellStyle name="Normal 3" xfId="8"/>
    <cellStyle name="Normal 4 2" xfId="9"/>
    <cellStyle name="Normal_ADMON CENTRAL" xfId="10"/>
    <cellStyle name="Normal_Gastos de Inversion" xfId="11"/>
    <cellStyle name="Normal_Hoja1" xfId="12"/>
    <cellStyle name="Normal_Hoja2" xfId="13"/>
    <cellStyle name="Porcentaje" xfId="14" builtinId="5"/>
  </cellStyles>
  <dxfs count="16">
    <dxf>
      <font>
        <b/>
        <i val="0"/>
        <strike/>
        <condense val="0"/>
        <extend val="0"/>
      </font>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IANA/PLAN%20DE%20ASISTENCIA%20TECNICA%20MUNICIPAL%202012/MODELO%20DE%20METAS%20PLAN%20DE%20DESARROLLO%20MUNICIPAL/FUT_Herramienta/InversionMunicipi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ptos"/>
      <sheetName val="Gastos de Inversion"/>
    </sheetNames>
    <sheetDataSet>
      <sheetData sheetId="0">
        <row r="2">
          <cell r="B2" t="str">
            <v>A</v>
          </cell>
          <cell r="C2" t="str">
            <v xml:space="preserve">TOTAL INVERSIÓN </v>
          </cell>
          <cell r="D2" t="str">
            <v>SUMATORIA DE LOS GASTOS DE INVERSIÓN REALIZADOS POR LA ENTIDAD TERRITORIAL EN LOS SECTORES DE SU COMPETENCIA.</v>
          </cell>
          <cell r="E2" t="b">
            <v>0</v>
          </cell>
          <cell r="F2">
            <v>1</v>
          </cell>
          <cell r="G2">
            <v>1</v>
          </cell>
          <cell r="H2">
            <v>1</v>
          </cell>
          <cell r="I2">
            <v>1</v>
          </cell>
        </row>
        <row r="3">
          <cell r="B3" t="str">
            <v>A.1</v>
          </cell>
          <cell r="C3" t="str">
            <v>EDUCACIÓN</v>
          </cell>
          <cell r="D3" t="str">
            <v xml:space="preserve">SECTOR DE INVERSIÓN ORIENTADO A GARANTIZAR EL PLENO CUMPLIMIENTO DE EL DERECHO A LA EDUCACION EN CONDICIONES DE EQUIDAD PARA TODA LA POBLACION </v>
          </cell>
          <cell r="E3" t="b">
            <v>0</v>
          </cell>
          <cell r="F3">
            <v>2</v>
          </cell>
          <cell r="G3">
            <v>1</v>
          </cell>
          <cell r="H3">
            <v>1</v>
          </cell>
          <cell r="I3">
            <v>1</v>
          </cell>
        </row>
        <row r="4">
          <cell r="B4" t="str">
            <v>A.1.1</v>
          </cell>
          <cell r="C4" t="str">
            <v>COBERTURA</v>
          </cell>
          <cell r="D4" t="str">
            <v>ACCIONES ORIENTADAS A GARNTIZAR EL ACCESO Y PERMANENCIA DE LA POBLACIÓN ESTUDIANTIL.</v>
          </cell>
          <cell r="E4" t="b">
            <v>0</v>
          </cell>
          <cell r="F4">
            <v>3</v>
          </cell>
          <cell r="G4">
            <v>1</v>
          </cell>
          <cell r="H4">
            <v>1</v>
          </cell>
          <cell r="I4">
            <v>1</v>
          </cell>
        </row>
        <row r="5">
          <cell r="B5" t="str">
            <v>A.1.1.1</v>
          </cell>
          <cell r="C5" t="str">
            <v xml:space="preserve">PAGO DE PERSONAL </v>
          </cell>
          <cell r="D5" t="str">
            <v>SUMA DEL GASTO POR CONCEPTO DEL PERSONAL NECESARIO PARA LA PRESTACIÓN DEL SERVICIO EDUCATIVO</v>
          </cell>
          <cell r="E5" t="b">
            <v>0</v>
          </cell>
          <cell r="F5">
            <v>4</v>
          </cell>
          <cell r="G5">
            <v>1</v>
          </cell>
          <cell r="H5">
            <v>1</v>
          </cell>
          <cell r="I5">
            <v>1</v>
          </cell>
        </row>
        <row r="6">
          <cell r="B6" t="str">
            <v>A.1.1.1.1</v>
          </cell>
          <cell r="C6" t="str">
            <v>PERSONAL DOCENTE</v>
          </cell>
          <cell r="D6" t="str">
            <v>SUMA DE PAGO DE NÓMINA DEL PERSONAL DOCENTE VINCULADO A LA PLANTA DE PERSONAL DE LA ENTIDAD TERRITORIAL CERTIFICADA,DEDICADA A DESARROLLAR LOS PROCESOS DE FORMACIÓN INTEGRAL DE LOS ESTUDIANTES MATRICULADOS EN LOS ESTABLECIMIENTOS EDUCATIVOS OFICIALES</v>
          </cell>
          <cell r="E6" t="b">
            <v>1</v>
          </cell>
          <cell r="F6">
            <v>5</v>
          </cell>
          <cell r="G6">
            <v>1</v>
          </cell>
          <cell r="H6">
            <v>1</v>
          </cell>
          <cell r="I6">
            <v>1</v>
          </cell>
        </row>
        <row r="7">
          <cell r="B7" t="str">
            <v>A.1.1.1.2</v>
          </cell>
          <cell r="C7" t="str">
            <v>PERSONAL DIRECTIVO - DOCENTE</v>
          </cell>
          <cell r="D7" t="str">
            <v>SUMA DE PAGOS DE NÓMINA DE LOS DIRECTIVOS DOCENTES (RECTORES, DIRECTORES RURALES, COORDINADORES, SUPERVISORES, Y DIRECTORES DE NUCLEO)</v>
          </cell>
          <cell r="E7" t="b">
            <v>1</v>
          </cell>
          <cell r="F7">
            <v>6</v>
          </cell>
          <cell r="G7">
            <v>1</v>
          </cell>
          <cell r="H7">
            <v>1</v>
          </cell>
          <cell r="I7">
            <v>1</v>
          </cell>
        </row>
        <row r="8">
          <cell r="B8" t="str">
            <v>A.1.1.1.3</v>
          </cell>
          <cell r="C8" t="str">
            <v>PERSONAL ADMINISTRATIVO DE INSTITUCIONES EDUCATIVAS</v>
          </cell>
          <cell r="D8" t="str">
            <v>SUMA DE PAGOS DE NÓMINA DE LOS FUNCIONARIOS ENCARGADOS DE DESARROLLAR LABORES ADMINISTRATIVAS NECESARIAS PARA EL FUNCIONAMIENTO DE LOS ESTABLECIMIENTOS EDUCATIVOS DE LA ENTIDAD TERRITORIAL.</v>
          </cell>
          <cell r="E8" t="b">
            <v>1</v>
          </cell>
          <cell r="F8">
            <v>7</v>
          </cell>
          <cell r="G8">
            <v>1</v>
          </cell>
          <cell r="H8">
            <v>1</v>
          </cell>
          <cell r="I8">
            <v>1</v>
          </cell>
        </row>
        <row r="9">
          <cell r="B9" t="str">
            <v>A.1.1.1.4</v>
          </cell>
          <cell r="C9" t="str">
            <v>ASCENSOS EN ESCALAFÓN</v>
          </cell>
          <cell r="D9" t="str">
            <v>SUMA DE LOS COSTOS DIFERENCIALES DE SALARIOS,GENERADOS POR ASCENSOS EN EL ESCALAFON DE DOCENTES Y DIRECTIVOS DOCENTES DE LA PLANTA DE PERSONAL FINANCIADA CON SGP DE ACUERDO A LA REGLAMENTACIÓN EXPEDIDA POR EL GOBIERNO NACIÓNAL.</v>
          </cell>
          <cell r="E9" t="b">
            <v>1</v>
          </cell>
          <cell r="F9">
            <v>8</v>
          </cell>
          <cell r="G9">
            <v>1</v>
          </cell>
          <cell r="H9">
            <v>1</v>
          </cell>
          <cell r="I9">
            <v>1</v>
          </cell>
        </row>
        <row r="10">
          <cell r="B10" t="str">
            <v>A.1.1.2</v>
          </cell>
          <cell r="C10" t="str">
            <v xml:space="preserve">APORTES PATRONALES </v>
          </cell>
          <cell r="D10" t="str">
            <v xml:space="preserve">SUMA DE PAGOS POR APORTES PATRONALES DE PREVISIÓN SOCIAL Y PARAFISCALES DEL PERSONAL VINCULADO POR LA ENTIDAD TERRITORIAL PARA LA PRESTACIÓN DEL SERVICIO EDUCATIVO. </v>
          </cell>
          <cell r="E10" t="b">
            <v>0</v>
          </cell>
          <cell r="F10">
            <v>9</v>
          </cell>
          <cell r="G10">
            <v>1</v>
          </cell>
          <cell r="H10">
            <v>1</v>
          </cell>
          <cell r="I10">
            <v>1</v>
          </cell>
        </row>
        <row r="11">
          <cell r="B11" t="str">
            <v>A.1.1.2.1</v>
          </cell>
          <cell r="C11" t="str">
            <v>PERSONAL DOCENTE (sin situación de fondos)</v>
          </cell>
          <cell r="D11" t="str">
            <v>SUMA DE LOS PAGOS DE LOS APORTES DE  PREVISIÓN SOCIAL CORRESPONDIENTES AL PERSONAL DOCENTE  AFILIADO AL FONDO NACIÓNAL DE PRESTACIONES SOCIALES DEL MAGISTERIO CUYOS RECURSOS SON TRANSFERIDOS DIRECTAMENTE POR LA NACIÓN A DICHO FONDO.</v>
          </cell>
          <cell r="E11" t="b">
            <v>0</v>
          </cell>
          <cell r="F11">
            <v>10</v>
          </cell>
          <cell r="G11">
            <v>1</v>
          </cell>
          <cell r="H11">
            <v>1</v>
          </cell>
          <cell r="I11">
            <v>1</v>
          </cell>
        </row>
        <row r="12">
          <cell r="B12" t="str">
            <v>A.1.1.2.1.1</v>
          </cell>
          <cell r="C12" t="str">
            <v xml:space="preserve">APORTES DE PREVISIÓN SOCIAL </v>
          </cell>
          <cell r="D12" t="str">
            <v>SUMA DE PAGOS CORRESPONDIENTE A APORTES PATRONALES HECHOS POR CONCEPTO DE SALUD, PENSIONES, ARP Y CESANTÍAS.</v>
          </cell>
          <cell r="E12" t="b">
            <v>0</v>
          </cell>
          <cell r="F12">
            <v>11</v>
          </cell>
          <cell r="G12">
            <v>1</v>
          </cell>
          <cell r="H12">
            <v>1</v>
          </cell>
          <cell r="I12">
            <v>1</v>
          </cell>
        </row>
        <row r="13">
          <cell r="B13" t="str">
            <v>A.1.1.2.1.1.1</v>
          </cell>
          <cell r="C13" t="str">
            <v>APORTES PARA SALUD</v>
          </cell>
          <cell r="D13" t="str">
            <v xml:space="preserve">PAGO DEL APORTE PATRONAL POR CONCEPTO DE SALUD ESTABLECIDO DE CONFORMIDAD CON LA LEY 100 DE 1993 DEL PERSONAL DOCENTE AFILIADO AL FONDO DE PRESTACIONES SOCIALES DEL MAGISTERIO </v>
          </cell>
          <cell r="E13" t="b">
            <v>1</v>
          </cell>
          <cell r="F13">
            <v>12</v>
          </cell>
          <cell r="G13">
            <v>1</v>
          </cell>
          <cell r="H13">
            <v>1</v>
          </cell>
          <cell r="I13">
            <v>1</v>
          </cell>
        </row>
        <row r="14">
          <cell r="B14" t="str">
            <v>A.1.1.2.1.1.2</v>
          </cell>
          <cell r="C14" t="str">
            <v>APORTES PARA PENSIÓN</v>
          </cell>
          <cell r="D14" t="str">
            <v>SUMA DE PAGOS POR CONCEPTO DE COTIZACIÓN PARA PENSIÓN DE LOS DOCENTES AFILIADOS AL FONDO</v>
          </cell>
          <cell r="E14" t="b">
            <v>1</v>
          </cell>
          <cell r="F14">
            <v>13</v>
          </cell>
          <cell r="G14">
            <v>1</v>
          </cell>
          <cell r="H14">
            <v>1</v>
          </cell>
          <cell r="I14">
            <v>1</v>
          </cell>
        </row>
        <row r="15">
          <cell r="B15" t="str">
            <v>A.1.1.2.1.1.3</v>
          </cell>
          <cell r="C15" t="str">
            <v>APORTES ARP</v>
          </cell>
          <cell r="D15" t="str">
            <v>SUMA DE PAGOS QUE EFECTÚA EL PATRONO  POR PORCENTAJE DE RIESGO ESTABLECIDO POR LA ADMINISTRADORA DE RIESGOS PROFESIONALES A LA QUE SE ENCUENTRE AFILIADO EL FONDO DE PRESTACIONES DEL MAGISTERIO CORRESPONDIENTES A DOCENTES</v>
          </cell>
          <cell r="E15" t="b">
            <v>1</v>
          </cell>
          <cell r="F15">
            <v>14</v>
          </cell>
          <cell r="G15">
            <v>1</v>
          </cell>
          <cell r="H15">
            <v>1</v>
          </cell>
          <cell r="I15">
            <v>1</v>
          </cell>
        </row>
        <row r="16">
          <cell r="B16" t="str">
            <v>A.1.1.2.1.1.4</v>
          </cell>
          <cell r="C16" t="str">
            <v>APORTES PARA CESANTÍAS</v>
          </cell>
          <cell r="D16" t="str">
            <v>CORRESPONDE AL APORTE PATRONAL LIQUIDADO SOBRE EL VALOR DE LA NÓMINA DEL PERSONAL DOCENTES CORRESPONDIENTE A CESANTÍAS</v>
          </cell>
          <cell r="E16" t="b">
            <v>1</v>
          </cell>
          <cell r="F16">
            <v>15</v>
          </cell>
          <cell r="G16">
            <v>1</v>
          </cell>
          <cell r="H16">
            <v>1</v>
          </cell>
          <cell r="I16">
            <v>1</v>
          </cell>
        </row>
        <row r="17">
          <cell r="B17" t="str">
            <v>A.1.1.2.2</v>
          </cell>
          <cell r="C17" t="str">
            <v>PERSONAL DOCENTE (con situación de fondos)</v>
          </cell>
          <cell r="D17" t="str">
            <v xml:space="preserve">SUMA DE LOS PAGOS DE LOS APORTES DE CESANTÍAS Y PREVISIÓN SOCIAL CORRESPONDIENTES AL PERSONAL DOCENTE NO AFILIADO AL FONDO NACIÓNAL DE PRESTACIONES SOCIALES DEL MAGISTERIO </v>
          </cell>
          <cell r="E17" t="b">
            <v>0</v>
          </cell>
          <cell r="F17">
            <v>16</v>
          </cell>
          <cell r="G17">
            <v>1</v>
          </cell>
          <cell r="H17">
            <v>1</v>
          </cell>
          <cell r="I17">
            <v>1</v>
          </cell>
        </row>
        <row r="18">
          <cell r="B18" t="str">
            <v>A.1.1.2.2.1</v>
          </cell>
          <cell r="C18" t="str">
            <v xml:space="preserve">APORTES DE PREVISIÓN SOCIAL </v>
          </cell>
          <cell r="D18" t="str">
            <v>SUMA DE PAGOS CORRESPONDIENTE A APORTES PATRONALES HECHOS POR CONCEPTO DE SALUD, PENSIONES, ARP Y CESANTÍAS A LOS DOCENTES NO AFILIADOS AL FONDO DE PRESTACIONES DEL MAGISTERIO</v>
          </cell>
          <cell r="E18" t="b">
            <v>0</v>
          </cell>
          <cell r="F18">
            <v>17</v>
          </cell>
          <cell r="G18">
            <v>1</v>
          </cell>
          <cell r="H18">
            <v>1</v>
          </cell>
          <cell r="I18">
            <v>1</v>
          </cell>
        </row>
        <row r="19">
          <cell r="B19" t="str">
            <v>A.1.1.2.2.1.1</v>
          </cell>
          <cell r="C19" t="str">
            <v>APORTES PARA SALUD</v>
          </cell>
          <cell r="D19" t="str">
            <v xml:space="preserve">PAGO DEL APORTE PATRONAL POR CONCEPTO DE SALUD  DE CONFORMIDAD CON LO ESTABLECIDO EN LA LEY 100 DE 1993 DEL PERSONAL DOCENTE NO AFILIADO AL FONDO DE PRESTACIONES SOCIALES DEL MAGISTERIO  Y QUE ESTÉN AFILIADOS EN OTRAS ENTIDADES. </v>
          </cell>
          <cell r="E19" t="b">
            <v>1</v>
          </cell>
          <cell r="F19">
            <v>18</v>
          </cell>
          <cell r="G19">
            <v>1</v>
          </cell>
          <cell r="H19">
            <v>1</v>
          </cell>
          <cell r="I19">
            <v>1</v>
          </cell>
        </row>
        <row r="20">
          <cell r="B20" t="str">
            <v>A.1.1.2.2.1.2</v>
          </cell>
          <cell r="C20" t="str">
            <v>APORTES PARA PENSIÓN</v>
          </cell>
          <cell r="D20" t="str">
            <v>SUMA DE PAGOS POR CONCEPTO DE COTIZACIÓN PARA PENSIÓN DE LOS DOCENTES NO AFILIADOS AL FONDO, QUE EL PATRÓN EFECTÚA A LOS FONDOS DE PENSIONES PÚBLICOS O PRIVADOS.</v>
          </cell>
          <cell r="E20" t="b">
            <v>1</v>
          </cell>
          <cell r="F20">
            <v>19</v>
          </cell>
          <cell r="G20">
            <v>1</v>
          </cell>
          <cell r="H20">
            <v>1</v>
          </cell>
          <cell r="I20">
            <v>1</v>
          </cell>
        </row>
        <row r="21">
          <cell r="B21" t="str">
            <v>A.1.1.2.2.1.3</v>
          </cell>
          <cell r="C21" t="str">
            <v>APORTES ARP</v>
          </cell>
          <cell r="D21" t="str">
            <v>SUMA DE PAGOS QUE EFECTÚA EL PATRÓN  POR PORCENTAJE DE RIESGO ESTABLECIDO POR LA ADMINISTRADORA DE RIESGOS PROFESIONALES A LA QUE SE ENCUENTRE AFILIADO LA ENTIDAD POR AQUELLOS DOCENTES NO AFILIADOS AL FONDO..</v>
          </cell>
          <cell r="E21" t="b">
            <v>1</v>
          </cell>
          <cell r="F21">
            <v>20</v>
          </cell>
          <cell r="G21">
            <v>1</v>
          </cell>
          <cell r="H21">
            <v>1</v>
          </cell>
          <cell r="I21">
            <v>1</v>
          </cell>
        </row>
        <row r="22">
          <cell r="B22" t="str">
            <v>A.1.1.2.2.1.4</v>
          </cell>
          <cell r="C22" t="str">
            <v>APORTES PARA CESANTÍAS</v>
          </cell>
          <cell r="D22" t="str">
            <v>VALOR DEL APORTE PATRONAL LIQUIDADO SOBRE EL COSTO DE LA NÓMINA DEL PERSONAL DOCENTE NO AFILIADO AL FONDO CORRESPONDIENTE A CESANTÍAS</v>
          </cell>
          <cell r="E22" t="b">
            <v>1</v>
          </cell>
          <cell r="F22">
            <v>21</v>
          </cell>
          <cell r="G22">
            <v>1</v>
          </cell>
          <cell r="H22">
            <v>1</v>
          </cell>
          <cell r="I22">
            <v>1</v>
          </cell>
        </row>
        <row r="23">
          <cell r="B23" t="str">
            <v>A.1.1.2.2.2</v>
          </cell>
          <cell r="C23" t="str">
            <v xml:space="preserve">APORTES PARAFISCALES </v>
          </cell>
          <cell r="D23" t="str">
            <v>SUMA DE PAGOS POR CONCEPTO DE GRAVÁMENES ESTABLECIDOS CON CARÁCTER OBLIGATORIO POR LA LEY, QUE AFECTAN A UN DETERMINADO Y ÚNICO GRUPO SOCIAL  ECONÓMICO,QUE SE REALIZAN SOBRE LA NOMINA DE SALARIOS DE DIRECTIVOS DOCENTES DE ACUERDO A LA LEY.</v>
          </cell>
          <cell r="E23" t="b">
            <v>0</v>
          </cell>
          <cell r="F23">
            <v>22</v>
          </cell>
          <cell r="G23">
            <v>1</v>
          </cell>
          <cell r="H23">
            <v>1</v>
          </cell>
          <cell r="I23">
            <v>1</v>
          </cell>
        </row>
        <row r="24">
          <cell r="B24" t="str">
            <v>A.1.1.2.2.2.1</v>
          </cell>
          <cell r="C24" t="str">
            <v>SENA</v>
          </cell>
          <cell r="D24" t="str">
            <v>SUMA DE APORTES DESTINADOS POR LA LEY 21 DE 1982  AL SERVICIO NACIÓNAL DE APRENDIZAJE SENA CORRESPONDIENTE AL PERSONAL DOCENTE</v>
          </cell>
          <cell r="E24" t="b">
            <v>1</v>
          </cell>
          <cell r="F24">
            <v>23</v>
          </cell>
          <cell r="G24">
            <v>1</v>
          </cell>
          <cell r="H24">
            <v>1</v>
          </cell>
          <cell r="I24">
            <v>1</v>
          </cell>
        </row>
        <row r="25">
          <cell r="B25" t="str">
            <v>A.1.1.2.2.2.2</v>
          </cell>
          <cell r="C25" t="str">
            <v>ICBF</v>
          </cell>
          <cell r="D25" t="str">
            <v>SUMA DE APORTES DESTINADOS POR LA LEY 89 DE 1988 AL INSTITUTO COLOMBIANO DE BIENESTAR FAMILIAR CORRESPONDIENTES AL PERSONAL DOCENTE</v>
          </cell>
          <cell r="E25" t="b">
            <v>1</v>
          </cell>
          <cell r="F25">
            <v>24</v>
          </cell>
          <cell r="G25">
            <v>1</v>
          </cell>
          <cell r="H25">
            <v>1</v>
          </cell>
          <cell r="I25">
            <v>1</v>
          </cell>
        </row>
        <row r="26">
          <cell r="B26" t="str">
            <v>A.1.1.2.2.2.3</v>
          </cell>
          <cell r="C26" t="str">
            <v>ESAP</v>
          </cell>
          <cell r="D26" t="str">
            <v>SUMA DE APORTES DESTINADOS POR LA LEY 21 DE 1982 PARA LA ESCUELA SUPERIOR DE ADMINISTRACIÓN PUBLICA CORRESPONDIENTE AL PERSONAL DOCENTE</v>
          </cell>
          <cell r="E26" t="b">
            <v>1</v>
          </cell>
          <cell r="F26">
            <v>25</v>
          </cell>
          <cell r="G26">
            <v>1</v>
          </cell>
          <cell r="H26">
            <v>1</v>
          </cell>
          <cell r="I26">
            <v>1</v>
          </cell>
        </row>
        <row r="27">
          <cell r="B27" t="str">
            <v>A.1.1.2.2.2.4</v>
          </cell>
          <cell r="C27" t="str">
            <v>CAJAS DE COMPENSACIÓN FAMILIAR</v>
          </cell>
          <cell r="D27" t="str">
            <v>APORTES DESTINADOS POR LA LEY 21 DE 1982 PARA  PROVEER EL PAGO DEL SUBSIDIO FAMILIAR</v>
          </cell>
          <cell r="E27" t="b">
            <v>1</v>
          </cell>
          <cell r="F27">
            <v>26</v>
          </cell>
          <cell r="G27">
            <v>1</v>
          </cell>
          <cell r="H27">
            <v>1</v>
          </cell>
          <cell r="I27">
            <v>1</v>
          </cell>
        </row>
        <row r="28">
          <cell r="B28" t="str">
            <v>A.1.1.2.2.2.5</v>
          </cell>
          <cell r="C28" t="str">
            <v>INSTITUTOS TÉCNICOS</v>
          </cell>
          <cell r="D28" t="str">
            <v>SUMA DE APORTES DESTINADOS POR LA LEY 21 DE 1982 PARA LAS ESCUELAS INDUSTRIALES E INSTITUTOS TÉCNICOS NACIÓNALES, DEPARTAMENTALES, (INTENDENCIALES, COMISARIALES), DISTRITALES O MUNICIPALES CORRESPONDIENTES AL PERSONAL DOCENTE</v>
          </cell>
          <cell r="E28" t="b">
            <v>1</v>
          </cell>
          <cell r="F28">
            <v>27</v>
          </cell>
          <cell r="G28">
            <v>1</v>
          </cell>
          <cell r="H28">
            <v>1</v>
          </cell>
          <cell r="I28">
            <v>1</v>
          </cell>
        </row>
        <row r="29">
          <cell r="B29" t="str">
            <v>A.1.1.2.3</v>
          </cell>
          <cell r="C29" t="str">
            <v>PERSONAL DIRECTIVO - DOCENTE (sin situación de fondos)</v>
          </cell>
          <cell r="D29" t="str">
            <v>SUMA DE LOS PAGOS DE LOS APORTES DE  PREVISIÓN SOCIAL CORRESPONDIENTES AL PERSONAL DIRECTIVO DOCENTE  AFILIADO AL FONDO NACIÓNAL DE PRESTACIONES SOCIALES DEL MAGISTERIO CUYOS RECURSOS SON TRANSFERIDOS DIRECTAMENTE POR LA NACIÓN A DICHO FONDO.</v>
          </cell>
          <cell r="E29" t="b">
            <v>0</v>
          </cell>
          <cell r="F29">
            <v>28</v>
          </cell>
          <cell r="G29">
            <v>1</v>
          </cell>
          <cell r="H29">
            <v>1</v>
          </cell>
          <cell r="I29">
            <v>1</v>
          </cell>
        </row>
        <row r="30">
          <cell r="B30" t="str">
            <v>A.1.1.2.3.1</v>
          </cell>
          <cell r="C30" t="str">
            <v xml:space="preserve">APORTES DE PREVISIÓN SOCIAL </v>
          </cell>
          <cell r="D30" t="str">
            <v>SUMA DE PAGOS CORRESPONDIENTE A APORTES PATRONALES HECHOS POR CONCEPTO DE SALUD, PENSIONES, ARP Y CESANTÍAS DEL PERSONAL DIRECTIVO DOCENTE AL FONDO</v>
          </cell>
          <cell r="E30" t="b">
            <v>0</v>
          </cell>
          <cell r="F30">
            <v>29</v>
          </cell>
          <cell r="G30">
            <v>1</v>
          </cell>
          <cell r="H30">
            <v>1</v>
          </cell>
          <cell r="I30">
            <v>1</v>
          </cell>
        </row>
        <row r="31">
          <cell r="B31" t="str">
            <v>A.1.1.2.3.1.1</v>
          </cell>
          <cell r="C31" t="str">
            <v>APORTES PARA SALUD</v>
          </cell>
          <cell r="D31" t="str">
            <v xml:space="preserve">PAGO DEL APORTE PATRONAL POR CONCEPTO DE SALUD ESTABLECIDO DE CONFORMIDAD CON LA LEY 100 DE 1993 DEL PERSONAL DIRECTIVO DOCENTE AFILIADO AL FONDO DE PRESTACIONES SOCIALES DEL MAGISTERIO </v>
          </cell>
          <cell r="E31" t="b">
            <v>1</v>
          </cell>
          <cell r="F31">
            <v>30</v>
          </cell>
          <cell r="G31">
            <v>1</v>
          </cell>
          <cell r="H31">
            <v>1</v>
          </cell>
          <cell r="I31">
            <v>1</v>
          </cell>
        </row>
        <row r="32">
          <cell r="B32" t="str">
            <v>A.1.1.2.3.1.2</v>
          </cell>
          <cell r="C32" t="str">
            <v>APORTES PARA PENSIÓN</v>
          </cell>
          <cell r="D32" t="str">
            <v>SUMA DE PAGOS POR CONCEPTO DE COTIZACIÓN PARA PENSIÓN DE LOS DIRECTIVOS DOCENTES AFILIADOS AL FONDO</v>
          </cell>
          <cell r="E32" t="b">
            <v>1</v>
          </cell>
          <cell r="F32">
            <v>31</v>
          </cell>
          <cell r="G32">
            <v>1</v>
          </cell>
          <cell r="H32">
            <v>1</v>
          </cell>
          <cell r="I32">
            <v>1</v>
          </cell>
        </row>
        <row r="33">
          <cell r="B33" t="str">
            <v>A.1.1.2.3.1.3</v>
          </cell>
          <cell r="C33" t="str">
            <v>APORTES ARP</v>
          </cell>
          <cell r="D33" t="str">
            <v>SUMA DE PAGOS QUE EFECTÚA EL PATRONO  POR PORCENTAJE DE RIESGO ESTABLECIDO POR LA ADMINISTRADORA DE RIESGOS PROFESIONALES A LA QUE SE ENCUENTRE AFILIADO EL FONDO DE PRESTACIONES DEL MAGISTERIO CORRESPONDIENTE A DIRECTIVOS DOCENTES</v>
          </cell>
          <cell r="E33" t="b">
            <v>1</v>
          </cell>
          <cell r="F33">
            <v>32</v>
          </cell>
          <cell r="G33">
            <v>1</v>
          </cell>
          <cell r="H33">
            <v>1</v>
          </cell>
          <cell r="I33">
            <v>1</v>
          </cell>
        </row>
        <row r="34">
          <cell r="B34" t="str">
            <v>A.1.1.2.3.1.4</v>
          </cell>
          <cell r="C34" t="str">
            <v>APORTES PARA CESANTÍAS</v>
          </cell>
          <cell r="D34" t="str">
            <v>CORRESPONDE AL APORTE PATRONAL LIQUIDADO SOBRE EL VALOR DE LA NÓMINA DEL PERSONAL DIRECTIVO DOCENTE CORRESPONDIENTE A CESANTÍAS</v>
          </cell>
          <cell r="E34" t="b">
            <v>1</v>
          </cell>
          <cell r="F34">
            <v>33</v>
          </cell>
          <cell r="G34">
            <v>1</v>
          </cell>
          <cell r="H34">
            <v>1</v>
          </cell>
          <cell r="I34">
            <v>1</v>
          </cell>
        </row>
        <row r="35">
          <cell r="B35" t="str">
            <v>A.1.1.2.4</v>
          </cell>
          <cell r="C35" t="str">
            <v>PERSONAL DIRECTIVO - DOCENTE (con situación de fondos)</v>
          </cell>
          <cell r="D35" t="str">
            <v xml:space="preserve">SUMA DE LOS PAGOS DE LOS APORTES DE CESANTÍAS Y PREVISIÓN SOCIAL CORRESPONDIENTES AL PERSONAL DIRECTIVO DOCENTE NO AFILIADO AL FONDO NACIÓNAL DE PRESTACIONES SOCIALES DEL MAGISTERIO </v>
          </cell>
          <cell r="E35" t="b">
            <v>0</v>
          </cell>
          <cell r="F35">
            <v>34</v>
          </cell>
          <cell r="G35">
            <v>1</v>
          </cell>
          <cell r="H35">
            <v>1</v>
          </cell>
          <cell r="I35">
            <v>1</v>
          </cell>
        </row>
        <row r="36">
          <cell r="B36" t="str">
            <v>A.1.1.2.4.1</v>
          </cell>
          <cell r="C36" t="str">
            <v xml:space="preserve">APORTES DE PREVISIÓN SOCIAL </v>
          </cell>
          <cell r="D36" t="str">
            <v>SUMA DE PAGOS CORRESPONDIENTE A APORTES PATRONALES HECHOS POR CONCEPTO DE SALUD, PENSIONES, ARP Y CESANTÍAS A LOS DIRECTIVOS DOCENTES NO AFILIADOS AL FONDO DE PRESTACIONES DEL MAGISTERIO</v>
          </cell>
          <cell r="E36" t="b">
            <v>0</v>
          </cell>
          <cell r="F36">
            <v>35</v>
          </cell>
          <cell r="G36">
            <v>1</v>
          </cell>
          <cell r="H36">
            <v>1</v>
          </cell>
          <cell r="I36">
            <v>1</v>
          </cell>
        </row>
        <row r="37">
          <cell r="B37" t="str">
            <v>A.1.1.2.4.1.1</v>
          </cell>
          <cell r="C37" t="str">
            <v>APORTES PARA SALUD</v>
          </cell>
          <cell r="D37" t="str">
            <v xml:space="preserve">PAGO DEL APORTE PATRONAL POR CONCEPTO DE SALUD  DE CONFORMIDAD CON LO ESTABLECIDO EN LA LEY 100 DE 1993 DEL PERSONAL DIRECTIVO DOCENTE NO AFILIADO AL FONDO DE PRESTACIONES SOCIALES DEL MAGISTERIO  Y QUE ESTÉN AFILIADOS EN OTRAS ENTIDADES. </v>
          </cell>
          <cell r="E37" t="b">
            <v>1</v>
          </cell>
          <cell r="F37">
            <v>36</v>
          </cell>
          <cell r="G37">
            <v>1</v>
          </cell>
          <cell r="H37">
            <v>1</v>
          </cell>
          <cell r="I37">
            <v>1</v>
          </cell>
        </row>
        <row r="38">
          <cell r="B38" t="str">
            <v>A.1.1.2.4.1.2</v>
          </cell>
          <cell r="C38" t="str">
            <v>APORTES PARA PENSIÓN</v>
          </cell>
          <cell r="D38" t="str">
            <v>SUMA DE PAGOS POR CONCEPTO DE COTIZACIÓN PARA PENSIÓN DE LOS DIRECTIVOS DOCENTES NO AFILIADOS AL FONDO, QUE EL PATRÓN EFECTÚA A LOS FONDOS DE PENSIONES PÚBLICOS O PRIVADOS.</v>
          </cell>
          <cell r="E38" t="b">
            <v>1</v>
          </cell>
          <cell r="F38">
            <v>37</v>
          </cell>
          <cell r="G38">
            <v>1</v>
          </cell>
          <cell r="H38">
            <v>1</v>
          </cell>
          <cell r="I38">
            <v>1</v>
          </cell>
        </row>
        <row r="39">
          <cell r="B39" t="str">
            <v>A.1.1.2.4.1.3</v>
          </cell>
          <cell r="C39" t="str">
            <v>APORTES ARP</v>
          </cell>
          <cell r="D39" t="str">
            <v>SUMA DE PAGOS QUE EFECTÚA EL PATRÓN  POR PORCENTAJE DE RIESGO ESTABLECIDO POR LA ADMINISTRADORA DE RIESGOS PROFESIONALES A LA QUE SE ENCUENTRE AFILIADO LA ENTIDAD POR AQUELLOS DIRECTIVOS DOCENTES NO AFILIADOS AL FONDO..</v>
          </cell>
          <cell r="E39" t="b">
            <v>1</v>
          </cell>
          <cell r="F39">
            <v>38</v>
          </cell>
          <cell r="G39">
            <v>1</v>
          </cell>
          <cell r="H39">
            <v>1</v>
          </cell>
          <cell r="I39">
            <v>1</v>
          </cell>
        </row>
        <row r="40">
          <cell r="B40" t="str">
            <v>A.1.1.2.4.1.4</v>
          </cell>
          <cell r="C40" t="str">
            <v>APORTES PARA CESANTÍAS</v>
          </cell>
          <cell r="D40" t="str">
            <v>VALOR DEL APORTE PATRONAL LIQUIDADO SOBRE EL COSTO DE LA NÓMINA DEL PERSONAL DIRECTIVO DOCENTE NO AFILIADO AL FONDO CORRESPONDIENTE A CESANTÍAS</v>
          </cell>
          <cell r="E40" t="b">
            <v>1</v>
          </cell>
          <cell r="F40">
            <v>39</v>
          </cell>
          <cell r="G40">
            <v>1</v>
          </cell>
          <cell r="H40">
            <v>1</v>
          </cell>
          <cell r="I40">
            <v>1</v>
          </cell>
        </row>
        <row r="41">
          <cell r="B41" t="str">
            <v>A.1.1.2.4.2</v>
          </cell>
          <cell r="C41" t="str">
            <v xml:space="preserve">APORTES PARAFISCALES </v>
          </cell>
          <cell r="D41" t="str">
            <v xml:space="preserve">SUMA DE PAGOS POR CONCEPTO DE GRAVÁMENES ESTABLECIDOS CON CARÁCTER OBLIGATORIO POR LA LEY, QUE AFECTAN A UN DETERMINADO Y ÚNICO GRUPO SOCIAL O ECONÓMICO,QUE SE REALIZAN SOBRE LA NOMINA MENSUAL DE SALARIOS DE DIRECTIVOS DOCENTES </v>
          </cell>
          <cell r="E41" t="b">
            <v>0</v>
          </cell>
          <cell r="F41">
            <v>40</v>
          </cell>
          <cell r="G41">
            <v>1</v>
          </cell>
          <cell r="H41">
            <v>1</v>
          </cell>
          <cell r="I41">
            <v>1</v>
          </cell>
        </row>
        <row r="42">
          <cell r="B42" t="str">
            <v>A.1.1.2.4.2.1</v>
          </cell>
          <cell r="C42" t="str">
            <v>SENA</v>
          </cell>
          <cell r="D42" t="str">
            <v xml:space="preserve">SUMA DE APORTES DESTINADOS POR LA LEY 21 DE 1982  AL SERVICIO NACIÓNAL DE APRENDIZAJE SENA SOBRE LA NÓMINA DE DIRECTIVOS DOCENTES </v>
          </cell>
          <cell r="E42" t="b">
            <v>1</v>
          </cell>
          <cell r="F42">
            <v>41</v>
          </cell>
          <cell r="G42">
            <v>1</v>
          </cell>
          <cell r="H42">
            <v>1</v>
          </cell>
          <cell r="I42">
            <v>1</v>
          </cell>
        </row>
        <row r="43">
          <cell r="B43" t="str">
            <v>A.1.1.2.4.2.2</v>
          </cell>
          <cell r="C43" t="str">
            <v>ICBF</v>
          </cell>
          <cell r="D43" t="str">
            <v>SUMA DE APORTES DESTINADOS POR LA LEY 89 DE 1988 AL INSTITUTO COLOMBIANO DE BIENESTAR FAMILIAR CORRESPONDIENTES AL PERSONAL DIRECTIVO DOCENTE</v>
          </cell>
          <cell r="E43" t="b">
            <v>1</v>
          </cell>
          <cell r="F43">
            <v>42</v>
          </cell>
          <cell r="G43">
            <v>1</v>
          </cell>
          <cell r="H43">
            <v>1</v>
          </cell>
          <cell r="I43">
            <v>1</v>
          </cell>
        </row>
        <row r="44">
          <cell r="B44" t="str">
            <v>A.1.1.2.4.2.3</v>
          </cell>
          <cell r="C44" t="str">
            <v>ESAP</v>
          </cell>
          <cell r="D44" t="str">
            <v>SUMA DE APORTES DESTINADOS POR LA LEY 21 DE 1982 PARA LA ESCUELA SUPERIOR DE ADMINISTRACIÓN PUBLICA CORRESPONDIENTE AL PERSONAL DIRECTIVO</v>
          </cell>
          <cell r="E44" t="b">
            <v>1</v>
          </cell>
          <cell r="F44">
            <v>43</v>
          </cell>
          <cell r="G44">
            <v>1</v>
          </cell>
          <cell r="H44">
            <v>1</v>
          </cell>
          <cell r="I44">
            <v>1</v>
          </cell>
        </row>
        <row r="45">
          <cell r="B45" t="str">
            <v>A.1.1.2.4.2.4</v>
          </cell>
          <cell r="C45" t="str">
            <v>CAJAS DE COMPENSACIÓN FAMILIAR</v>
          </cell>
          <cell r="D45" t="str">
            <v>APORTES DESTINADOS POR LA LEY 21 DE 1982 PARA  PROVEER EL PAGO DEL SUBSIDIO FAMILIAR CORRESPONDIENTES A DIRECTIVOS DOCENTES</v>
          </cell>
          <cell r="E45" t="b">
            <v>1</v>
          </cell>
          <cell r="F45">
            <v>44</v>
          </cell>
          <cell r="G45">
            <v>1</v>
          </cell>
          <cell r="H45">
            <v>1</v>
          </cell>
          <cell r="I45">
            <v>1</v>
          </cell>
        </row>
        <row r="46">
          <cell r="B46" t="str">
            <v>A.1.1.2.4.2.5</v>
          </cell>
          <cell r="C46" t="str">
            <v>INSTITUTOS TÉCNICOS</v>
          </cell>
          <cell r="D46" t="str">
            <v>SUMA DE APORTES DESTINADOS POR LA LEY 21 DE 1982 PARA LAS ESCUELAS INDUSTRIALES E INSTITUTOS TÉCNICOS NACIÓNALES, DEPARTAMENTALES, (INTENDENCIALES, COMISARIALES), DISTRITALES O MUNICIPALES CORRESPONDIENTES AL PERSONAL DIRECTIVO DOCENTE</v>
          </cell>
          <cell r="E46" t="b">
            <v>1</v>
          </cell>
          <cell r="F46">
            <v>45</v>
          </cell>
          <cell r="G46">
            <v>1</v>
          </cell>
          <cell r="H46">
            <v>1</v>
          </cell>
          <cell r="I46">
            <v>1</v>
          </cell>
        </row>
        <row r="47">
          <cell r="B47" t="str">
            <v>A.1.1.2.5</v>
          </cell>
          <cell r="C47" t="str">
            <v>PERSONAL ADMINISTRATIVO DE INSTITUCIONES EDUCATIVAS</v>
          </cell>
          <cell r="D47" t="str">
            <v>SUMA DE LOS PAGOS DE LOS APORTES DE CESANTÍAS Y PREVISIÓN SOCIAL CORRESPONDIENTES AL PERSONAL ADMINISTRATIVO DEL SECTOR EDUCATIVO</v>
          </cell>
          <cell r="E47" t="b">
            <v>0</v>
          </cell>
          <cell r="F47">
            <v>46</v>
          </cell>
          <cell r="G47">
            <v>1</v>
          </cell>
          <cell r="H47">
            <v>1</v>
          </cell>
          <cell r="I47">
            <v>1</v>
          </cell>
        </row>
        <row r="48">
          <cell r="B48" t="str">
            <v>A.1.1.2.5.1</v>
          </cell>
          <cell r="C48" t="str">
            <v xml:space="preserve">APORTES DE PREVISIÓN SOCIAL </v>
          </cell>
          <cell r="D48" t="str">
            <v>SUMA DE APORTES PATRONALES HECHOS POR CONCEPTO DE CESANTÍAS, SALUD, PENSIONES Y ARP DEL PERSONAL ADMINISTRATIVO DEL SECTOR EDUCATIVO</v>
          </cell>
          <cell r="E48" t="b">
            <v>0</v>
          </cell>
          <cell r="F48">
            <v>47</v>
          </cell>
          <cell r="G48">
            <v>1</v>
          </cell>
          <cell r="H48">
            <v>1</v>
          </cell>
          <cell r="I48">
            <v>1</v>
          </cell>
        </row>
        <row r="49">
          <cell r="B49" t="str">
            <v>A.1.1.2.5.1.1</v>
          </cell>
          <cell r="C49" t="str">
            <v>APORTES PARA SALUD</v>
          </cell>
          <cell r="D49" t="str">
            <v xml:space="preserve">SUMA DE APORTES PATRONALES POR CONCEPTO DE SALUD ESTABLECIDO DE CONFORMIDAD CON LO DISPUESTO EN LA LEY 100 DE 1993 DEL PERSONAL ADMINISTRATIVO </v>
          </cell>
          <cell r="E49" t="b">
            <v>1</v>
          </cell>
          <cell r="F49">
            <v>48</v>
          </cell>
          <cell r="G49">
            <v>1</v>
          </cell>
          <cell r="H49">
            <v>1</v>
          </cell>
          <cell r="I49">
            <v>1</v>
          </cell>
        </row>
        <row r="50">
          <cell r="B50" t="str">
            <v>A.1.1.2.5.1.2</v>
          </cell>
          <cell r="C50" t="str">
            <v>APORTES PARA PENSIÓN</v>
          </cell>
          <cell r="D50" t="str">
            <v>SUMA DE COTIZACIÓN PARA PENSIÓN DEL PERSONAL ADMINISTRATIVO QUE EL PATRÓN EFECTÚA A LOS FONDOS DE PENSIONES PÚBLICOS O PRIVADOS.</v>
          </cell>
          <cell r="E50" t="b">
            <v>1</v>
          </cell>
          <cell r="F50">
            <v>49</v>
          </cell>
          <cell r="G50">
            <v>1</v>
          </cell>
          <cell r="H50">
            <v>1</v>
          </cell>
          <cell r="I50">
            <v>1</v>
          </cell>
        </row>
        <row r="51">
          <cell r="B51" t="str">
            <v>A.1.1.2.5.1.3</v>
          </cell>
          <cell r="C51" t="str">
            <v>APORTES ARP</v>
          </cell>
          <cell r="D51" t="str">
            <v>PAGOS QUE EFECTÚA EL PATRÓN  POR PORCENTAJE DE RIESGO ESTABLECIDO POR LA ADMINISTRADORA DE RIESGOS PROFESIONALES A LA QUE SE ENCUENTRE AFILIADO LA ENTIDAD CORRESPONDIENTES AL PERSONAL ADMINISTRATIVO DEL SECTOR EDUCATIVO</v>
          </cell>
          <cell r="E51" t="b">
            <v>1</v>
          </cell>
          <cell r="F51">
            <v>50</v>
          </cell>
          <cell r="G51">
            <v>1</v>
          </cell>
          <cell r="H51">
            <v>1</v>
          </cell>
          <cell r="I51">
            <v>1</v>
          </cell>
        </row>
        <row r="52">
          <cell r="B52" t="str">
            <v>A.1.1.2.5.1.4</v>
          </cell>
          <cell r="C52" t="str">
            <v>APORTES PARA CESANTÍAS</v>
          </cell>
          <cell r="D52" t="str">
            <v>SUMA DE APORTES PATRONALES LIQUIDADOS SOBRE EL VALOR DE LA NÓMINA DEL PERSONAL ADMINISTRATIVO  CORRESPONDIENTE A CESANTÍAS</v>
          </cell>
          <cell r="E52" t="b">
            <v>1</v>
          </cell>
          <cell r="F52">
            <v>51</v>
          </cell>
          <cell r="G52">
            <v>1</v>
          </cell>
          <cell r="H52">
            <v>1</v>
          </cell>
          <cell r="I52">
            <v>1</v>
          </cell>
        </row>
        <row r="53">
          <cell r="B53" t="str">
            <v>A.1.1.2.5.2</v>
          </cell>
          <cell r="C53" t="str">
            <v xml:space="preserve">APORTES PARAFISCALES </v>
          </cell>
          <cell r="D53" t="str">
            <v>SUMA DE PAGOS POR CONCEPTO DE GRAVÁMENES ESTABLECIDOS CON CARÁCTER OBLIGATORIO POR LA LEY, QUE AFECTAN A UN DETERMINADO Y ÚNICO GRUPO SOCIAL  ECONÓMICO,QUE SE REALIZAN SOBRE LA NOMINA DE SALARIOS DE DIRECTIVOS DOCENTES DE ACUERDO A LA LEY.</v>
          </cell>
          <cell r="E53" t="b">
            <v>0</v>
          </cell>
          <cell r="F53">
            <v>52</v>
          </cell>
          <cell r="G53">
            <v>1</v>
          </cell>
          <cell r="H53">
            <v>1</v>
          </cell>
          <cell r="I53">
            <v>1</v>
          </cell>
        </row>
        <row r="54">
          <cell r="B54" t="str">
            <v>A.1.1.2.5.2.1</v>
          </cell>
          <cell r="C54" t="str">
            <v>SENA</v>
          </cell>
          <cell r="D54" t="str">
            <v>SUMA DE APORTES DESTINADOS POR LA LEY 21 DE 1982  AL SERVICIO NACIÓNAL DE APRENDIZAJE SENA SOBRE LA NÓMINA DE ADMINISTRATIVOS</v>
          </cell>
          <cell r="E54" t="b">
            <v>1</v>
          </cell>
          <cell r="F54">
            <v>53</v>
          </cell>
          <cell r="G54">
            <v>1</v>
          </cell>
          <cell r="H54">
            <v>1</v>
          </cell>
          <cell r="I54">
            <v>1</v>
          </cell>
        </row>
        <row r="55">
          <cell r="B55" t="str">
            <v>A.1.1.2.5.2.2</v>
          </cell>
          <cell r="C55" t="str">
            <v>ICBF</v>
          </cell>
          <cell r="D55" t="str">
            <v>SUMA DE APORTES DESTINADOS POR LA LEY 89 DE 1988 AL INSTITUTO COLOMBIANO DE BIENESTAR FAMILIAR CORRESPONDIENTES AL PERSONAL ADMINISTRATIVO</v>
          </cell>
          <cell r="E55" t="b">
            <v>1</v>
          </cell>
          <cell r="F55">
            <v>54</v>
          </cell>
          <cell r="G55">
            <v>1</v>
          </cell>
          <cell r="H55">
            <v>1</v>
          </cell>
          <cell r="I55">
            <v>1</v>
          </cell>
        </row>
        <row r="56">
          <cell r="B56" t="str">
            <v>A.1.1.2.5.2.3</v>
          </cell>
          <cell r="C56" t="str">
            <v>ESAP</v>
          </cell>
          <cell r="D56" t="str">
            <v>SUMA DE APORTES DESTINADOS POR LA LEY 21 DE 1982 PARA LA ESCUELA SUPERIOR DE ADMINISTRACIÓN PUBLICA CORRESPONDIENTE AL PERSONAL ADMINISTRATIVO</v>
          </cell>
          <cell r="E56" t="b">
            <v>1</v>
          </cell>
          <cell r="F56">
            <v>55</v>
          </cell>
          <cell r="G56">
            <v>1</v>
          </cell>
          <cell r="H56">
            <v>1</v>
          </cell>
          <cell r="I56">
            <v>1</v>
          </cell>
        </row>
        <row r="57">
          <cell r="B57" t="str">
            <v>A.1.1.2.5.2.4</v>
          </cell>
          <cell r="C57" t="str">
            <v>CAJAS DE COMPENSACIÓN FAMILIAR</v>
          </cell>
          <cell r="D57" t="str">
            <v>APORTES DESTINADOS POR LA LEY 21 DE 1982 PARA  PROVEER EL PAGO DEL SUBSIDIO FAMILIAR CORRESPONDIENTES A PERSONAL ADMINISTRATIVO</v>
          </cell>
          <cell r="E57" t="b">
            <v>1</v>
          </cell>
          <cell r="F57">
            <v>56</v>
          </cell>
          <cell r="G57">
            <v>1</v>
          </cell>
          <cell r="H57">
            <v>1</v>
          </cell>
          <cell r="I57">
            <v>1</v>
          </cell>
        </row>
        <row r="58">
          <cell r="B58" t="str">
            <v>A.1.1.2.5.2.5</v>
          </cell>
          <cell r="C58" t="str">
            <v>INSTITUTOS TÉCNICOS</v>
          </cell>
          <cell r="D58" t="str">
            <v xml:space="preserve">SUMA DE APORTES DESTINADOS POR LA LEY 21 DE 1982 PARA LAS ESCUELAS INDUSTRIALES E INSTITUTOS TÉCNICOS NACIÓNALES, DEPARTAMENTALES, (INTENDENCIALES, COMISARIALES), DISTRITALES O MUNICIPALES CORRESPONDIENTES AL PERSONAL ADMINISTRATIVO </v>
          </cell>
          <cell r="E58" t="b">
            <v>1</v>
          </cell>
          <cell r="F58">
            <v>57</v>
          </cell>
          <cell r="G58">
            <v>1</v>
          </cell>
          <cell r="H58">
            <v>1</v>
          </cell>
          <cell r="I58">
            <v>1</v>
          </cell>
        </row>
        <row r="59">
          <cell r="B59" t="str">
            <v>A.1.1.3</v>
          </cell>
          <cell r="C59" t="str">
            <v xml:space="preserve">CONTRATOS PARA LA PRESTACIÓN DEL SERVICIO EDUCATIVO </v>
          </cell>
          <cell r="D59" t="str">
            <v>VALOR DE LA CONTRATACIÓN DE LA PRESTACIÓN DEL SERVICIO EDUCATIVO POR EL AÑO LECTIVO REALIZADA POR LA ENTIDAD TERRITORIAL CERTIFICADA CUANDO SE DEMUESTRE UNA INSUFICIENCIA DE PLANTELES EDUCATIVOS ESTATALES, DE CONFORMIDAD CON EL DECRETO 4313 DE 2004.</v>
          </cell>
          <cell r="E59" t="b">
            <v>1</v>
          </cell>
          <cell r="F59">
            <v>58</v>
          </cell>
          <cell r="G59">
            <v>1</v>
          </cell>
          <cell r="H59">
            <v>1</v>
          </cell>
          <cell r="I59">
            <v>1</v>
          </cell>
        </row>
        <row r="60">
          <cell r="B60" t="str">
            <v>A.1.1.4</v>
          </cell>
          <cell r="C60" t="str">
            <v>CONTRATOS PARA LA ADMINISTRACIÓN DE LA PRESTACIÓN DEL SERVICIO EDUCATIVO</v>
          </cell>
          <cell r="D60" t="str">
            <v>VALOR DE LA CONTRATACIÓN DE ADMINISTRACIÓN SERVICIO EDUCATIVO POR PARTE DE LA ENTIDAD TERRITORIAL CERTIFICADA EN LA CUAL EL CONTRATISTA APORTA SU CAPACIDAD DE ADMINISTRACIÓN,DIRECCIÓN,COORDINACIÓN Y ORGANIZACIÓN DE CONFORMIDAD CON DECRETO 4313/2004</v>
          </cell>
          <cell r="E60" t="b">
            <v>1</v>
          </cell>
          <cell r="F60">
            <v>59</v>
          </cell>
          <cell r="G60">
            <v>1</v>
          </cell>
          <cell r="H60">
            <v>1</v>
          </cell>
          <cell r="I60">
            <v>1</v>
          </cell>
        </row>
        <row r="61">
          <cell r="B61" t="str">
            <v>A.1.1.5</v>
          </cell>
          <cell r="C61" t="str">
            <v>CONTRATACIÓN PARA EDUCACIÓN PARA JÓVENES Y ADULTOS</v>
          </cell>
          <cell r="D61" t="str">
            <v xml:space="preserve">VALOR DE LA CONTRATACIÓN CON ENTIDADES DE RECONOCIDA IDONDEIDAD PARA EL DESARROLLO LOS PROGRAMAS QUE SE AJUSTEN A LAS NECESIDADES ESPECÍFICAS DE LA POBLACIÓN CON NECESIDADES DE APRENDIZAJE DE LA POBLACIÓN JOVEN Y ADULTA  </v>
          </cell>
          <cell r="E61" t="b">
            <v>1</v>
          </cell>
          <cell r="F61">
            <v>60</v>
          </cell>
          <cell r="G61">
            <v>1</v>
          </cell>
          <cell r="H61">
            <v>1</v>
          </cell>
          <cell r="I61">
            <v>1</v>
          </cell>
        </row>
        <row r="62">
          <cell r="B62" t="str">
            <v>A.1.1.6</v>
          </cell>
          <cell r="C62" t="str">
            <v>CONTRATACIÓN DE ASEO A LOS ESTABLECIMIENTOS EDUCATIVOS ESTATALES</v>
          </cell>
          <cell r="D62" t="str">
            <v>VALOR DE LOS CONTRATOS REALIZADOS POR LA ENTIDAD TERRITORIAL CERTIFICADA  PARA LA PRESTACIÓN DEL SERVICIO DE ASEO DE LOS ESTABLECIMIENTOS EDUCATIVOS</v>
          </cell>
          <cell r="E62" t="b">
            <v>1</v>
          </cell>
          <cell r="F62">
            <v>61</v>
          </cell>
          <cell r="G62">
            <v>1</v>
          </cell>
          <cell r="H62">
            <v>1</v>
          </cell>
          <cell r="I62">
            <v>1</v>
          </cell>
        </row>
        <row r="63">
          <cell r="B63" t="str">
            <v>A.1.1.7</v>
          </cell>
          <cell r="C63" t="str">
            <v>CONTRATACIÓN DE VIGILANCIA A LOS ESTABLECIMIENTOS EDUCATIVOS ESTATALES</v>
          </cell>
          <cell r="D63" t="str">
            <v>VALOR DE LOS CONTRATOS  REALIZADOS PÓR LA ENTIDAD TERRITORIAL CERTIFICADA  PARA LA PRESTACIÓN DEL SERVICIO DE VIGILANCIA DE LOS ESTABLECIMIENTOS EDUCATIVOS</v>
          </cell>
          <cell r="E63" t="b">
            <v>1</v>
          </cell>
          <cell r="F63">
            <v>62</v>
          </cell>
          <cell r="G63">
            <v>1</v>
          </cell>
          <cell r="H63">
            <v>1</v>
          </cell>
          <cell r="I63">
            <v>1</v>
          </cell>
        </row>
        <row r="64">
          <cell r="B64" t="str">
            <v>A.1.2</v>
          </cell>
          <cell r="C64" t="str">
            <v>CALIDAD - MATRÍCULA</v>
          </cell>
          <cell r="D64" t="str">
            <v xml:space="preserve">SUMATORIA DE LOS RECURSOS DESTINADOS A  MEJORAR LA CALIDAD DEL SERVICIO EDUCATIVO ESTATAL </v>
          </cell>
          <cell r="E64" t="b">
            <v>0</v>
          </cell>
          <cell r="F64">
            <v>63</v>
          </cell>
          <cell r="G64">
            <v>1</v>
          </cell>
          <cell r="H64">
            <v>1</v>
          </cell>
          <cell r="I64">
            <v>1</v>
          </cell>
        </row>
        <row r="65">
          <cell r="B65" t="str">
            <v>A.1.2.1</v>
          </cell>
          <cell r="C65" t="str">
            <v>PREINVERSIÓN: ESTUDIOS, DISEÑOS, CONSULTORIAS, ASESORIAS E INTERVENTORIAS</v>
          </cell>
          <cell r="D65" t="str">
            <v>RECURSOS INVERTIDOS EN LA PRIMERA ETAPA DEL PROYECTO; ES DECIR,AQUELLA DONDE SE REALIZAN LOS ESTUDIOS NECESARIOS PARA TOMAR LA DECISIÓN DE REALIZAR O NO EL PROYECTO.ADICIONALMENTE, SE DEBEN REGISTRAR GASTOS DE CONSULTORIAS, ASESORIAS E INTERVENTORIAS</v>
          </cell>
          <cell r="E65" t="b">
            <v>0</v>
          </cell>
          <cell r="F65">
            <v>64</v>
          </cell>
          <cell r="G65">
            <v>1</v>
          </cell>
          <cell r="H65">
            <v>1</v>
          </cell>
          <cell r="I65">
            <v>1</v>
          </cell>
        </row>
        <row r="66">
          <cell r="B66" t="str">
            <v>A.1.2.1.1</v>
          </cell>
          <cell r="C66" t="str">
            <v>ESTUDIOS Y DISEÑOS</v>
          </cell>
          <cell r="D66" t="str">
            <v>RECURSOS INVERTIDOS EN LA PRIMERA ETAPA DEL PROYECTO; ES DECIR,AQUELLA DONDE SE REALIZAN LOS ESTUDIOS NECESARIOS PARA TOMAR LA DECISIÓN DE REALIZAR O NO EL PROYECTO</v>
          </cell>
          <cell r="E66" t="b">
            <v>1</v>
          </cell>
          <cell r="F66">
            <v>65</v>
          </cell>
          <cell r="G66">
            <v>1</v>
          </cell>
          <cell r="H66">
            <v>1</v>
          </cell>
          <cell r="I66">
            <v>1</v>
          </cell>
        </row>
        <row r="67">
          <cell r="B67" t="str">
            <v>A.1.2.1.2</v>
          </cell>
          <cell r="C67" t="str">
            <v>CONSULTORIAS Y ASESORIAS</v>
          </cell>
          <cell r="D67" t="str">
            <v>RECURSOS INVERTIDOS EN LA CONTRATACIÓN DE CONSULTORIAS</v>
          </cell>
          <cell r="E67" t="b">
            <v>1</v>
          </cell>
          <cell r="F67">
            <v>66</v>
          </cell>
          <cell r="G67">
            <v>1</v>
          </cell>
          <cell r="H67">
            <v>1</v>
          </cell>
          <cell r="I67">
            <v>1</v>
          </cell>
        </row>
        <row r="68">
          <cell r="B68" t="str">
            <v>A.1.2.1.3</v>
          </cell>
          <cell r="C68" t="str">
            <v>INTERVENTORIAS</v>
          </cell>
          <cell r="D68" t="str">
            <v>RECURSOS INVERTIDOS EN LA CONTRATACIÓN DE INTERVENTORIAS</v>
          </cell>
          <cell r="E68" t="b">
            <v>1</v>
          </cell>
          <cell r="F68">
            <v>67</v>
          </cell>
          <cell r="G68">
            <v>1</v>
          </cell>
          <cell r="H68">
            <v>1</v>
          </cell>
          <cell r="I68">
            <v>1</v>
          </cell>
        </row>
        <row r="69">
          <cell r="B69" t="str">
            <v>A.1.2.2</v>
          </cell>
          <cell r="C69" t="str">
            <v>CONSTRUCCIÓN AMPLIACIÓN Y ADECUACIÓN DE INFRAESTRUCTURA EDUCATIVA</v>
          </cell>
          <cell r="D69" t="str">
            <v>RECURSOS DESTINADOS A LA EJECUCIÓN DE OBRAS DE ADECUACIÓN, AMPLIACIÓN O CONSTRUCCIÓN EN LOS ESTABLECIMIENTOS EDUCATIVOS ESTATALES  PARA MEJORAR LA CALIDAD Y COBERTURA DEL SERVICIO EDUCATIVO QUE MODIFICAN LA INFRAESTRUCTURA EXISTENTE</v>
          </cell>
          <cell r="E69" t="b">
            <v>1</v>
          </cell>
          <cell r="F69">
            <v>68</v>
          </cell>
          <cell r="G69">
            <v>1</v>
          </cell>
          <cell r="H69">
            <v>1</v>
          </cell>
          <cell r="I69">
            <v>1</v>
          </cell>
        </row>
        <row r="70">
          <cell r="B70" t="str">
            <v>A.1.2.3</v>
          </cell>
          <cell r="C70" t="str">
            <v>MANTENIMIENTO DE INFRAESTRUCTURA EDUCATIVA</v>
          </cell>
          <cell r="D70" t="str">
            <v>RECURSOS DESTINADOS A LA EJECUCIÓN DE OBRAS DE CONSERVACIÓN PREVENTIVA Y CORRECTIVA Y MEJORAMIENTO DE LOS ESTABLECIMIENTOS  EDUCATIVOS  CON EL OBJETO DE QUE PUEDAN FUNCIONAR ADECUADAMENTE, SIN MODIFICAR LA INFRAESTRUCTURA EXISTENTE.</v>
          </cell>
          <cell r="E70" t="b">
            <v>1</v>
          </cell>
          <cell r="F70">
            <v>69</v>
          </cell>
          <cell r="G70">
            <v>1</v>
          </cell>
          <cell r="H70">
            <v>1</v>
          </cell>
          <cell r="I70">
            <v>1</v>
          </cell>
        </row>
        <row r="71">
          <cell r="B71" t="str">
            <v>A.1.2.4</v>
          </cell>
          <cell r="C71" t="str">
            <v>DOTACIÓN INSTITUCIONAL DE INFRAESTRUCTURA EDUCATIVA</v>
          </cell>
          <cell r="D71" t="str">
            <v>CONTEMPLA LOS RECURSOS DESTINADOS A DOTACIÓN DE MOBILIARIO ESCOLAR BÁSICO, EQUIPOS DIDÁCTICOS Y HERRAMIENTAS PARA TALLERES Y AMBIENTES ESPECIALIZADOS PARA LA EDUCACIÓN MEDIA TÉCNICA PARA USO INSTITUCIONAL.</v>
          </cell>
          <cell r="E71" t="b">
            <v>1</v>
          </cell>
          <cell r="F71">
            <v>70</v>
          </cell>
          <cell r="G71">
            <v>1</v>
          </cell>
          <cell r="H71">
            <v>1</v>
          </cell>
          <cell r="I71">
            <v>1</v>
          </cell>
        </row>
        <row r="72">
          <cell r="B72" t="str">
            <v>A.1.2.5</v>
          </cell>
          <cell r="C72" t="str">
            <v>DOTACIÓN INSTITUCIONAL DE MATERIAL Y MEDIOS PEDAGÓGICOS PARA EL APRENDIZAJE</v>
          </cell>
          <cell r="D72" t="str">
            <v>CONTEMPLA LAS ASIGNACIÓNES DIRIGIDAS A LA DOTACIÓN DE MEDIOS Y RECURSOS PEDAGÓGICOS PARA EL APRENDIZAJE: AUDIOVISUALES, TEXTOS, LIBROS DE REFERENCIA Y CONSULTA GENERAL, MATERIAL DE LABORATORIO PARA USO INSTITUCIONAL</v>
          </cell>
          <cell r="E72" t="b">
            <v>1</v>
          </cell>
          <cell r="F72">
            <v>71</v>
          </cell>
          <cell r="G72">
            <v>1</v>
          </cell>
          <cell r="H72">
            <v>1</v>
          </cell>
          <cell r="I72">
            <v>1</v>
          </cell>
        </row>
        <row r="73">
          <cell r="B73" t="str">
            <v>A.1.2.6</v>
          </cell>
          <cell r="C73" t="str">
            <v>PAGO DE SERVICIOS PÚBLICOS DE LAS INSTITUCIONES EDUCATIVAS</v>
          </cell>
          <cell r="D73" t="str">
            <v>SUMATORIA DE RECURSOS DESTINADOS A CANCELAR LOS SERVICIOS PÚBLICOS UTILIZADOS EN LA OPERACIÓN DE LOS ESTABLECIMIENTOS EDUCATIVOS ESTATALES</v>
          </cell>
          <cell r="E73" t="b">
            <v>0</v>
          </cell>
          <cell r="F73">
            <v>72</v>
          </cell>
          <cell r="G73">
            <v>1</v>
          </cell>
          <cell r="H73">
            <v>1</v>
          </cell>
          <cell r="I73">
            <v>1</v>
          </cell>
        </row>
        <row r="74">
          <cell r="B74" t="str">
            <v>A.1.2.6.1</v>
          </cell>
          <cell r="C74" t="str">
            <v>ACUEDUCTO, ALCANTARILLADO Y ASEO</v>
          </cell>
          <cell r="D74" t="str">
            <v>VALOR CANCELADO POR CONCEPTO DE PROVISIÓN DE AGUA , RECOLECCIÓN Y TRATAMIENTO DE RESIDUOS SÓLIDOS, RECOLECCIÓN DE RESIDUOS LIQUIDOS, Y/O AGUAS LLUVIAS.</v>
          </cell>
          <cell r="E74" t="b">
            <v>1</v>
          </cell>
          <cell r="F74">
            <v>73</v>
          </cell>
          <cell r="G74">
            <v>1</v>
          </cell>
          <cell r="H74">
            <v>1</v>
          </cell>
          <cell r="I74">
            <v>1</v>
          </cell>
        </row>
        <row r="75">
          <cell r="B75" t="str">
            <v>A.1.2.6.2</v>
          </cell>
          <cell r="C75" t="str">
            <v>ENERGÍA</v>
          </cell>
          <cell r="D75" t="str">
            <v>VALOR CANCELADO POR SERVICIO PÚBLICO DE ENERGÍA UTILIZADO EN LA OPERACIÓN DE LOS ESTABLECIMIENTOS EDUCATIVOS ESTATALES</v>
          </cell>
          <cell r="E75" t="b">
            <v>1</v>
          </cell>
          <cell r="F75">
            <v>74</v>
          </cell>
          <cell r="G75">
            <v>1</v>
          </cell>
          <cell r="H75">
            <v>1</v>
          </cell>
          <cell r="I75">
            <v>1</v>
          </cell>
        </row>
        <row r="76">
          <cell r="B76" t="str">
            <v>A.1.2.6.3</v>
          </cell>
          <cell r="C76" t="str">
            <v>TELÉFONO</v>
          </cell>
          <cell r="D76" t="str">
            <v>VALOR CANCELADO POR SERVICIO PÚBLICO DE TELEFONÍA CONMUTADA UTILIZADO EN LA OPERACIÓN DE LOS ESTABLECIMIENTOS EDUCATIVOS ESTATALES</v>
          </cell>
          <cell r="E76" t="b">
            <v>1</v>
          </cell>
          <cell r="F76">
            <v>75</v>
          </cell>
          <cell r="G76">
            <v>1</v>
          </cell>
          <cell r="H76">
            <v>1</v>
          </cell>
          <cell r="I76">
            <v>1</v>
          </cell>
        </row>
        <row r="77">
          <cell r="B77" t="str">
            <v>A.1.2.6.4</v>
          </cell>
          <cell r="C77" t="str">
            <v>INTERNET</v>
          </cell>
          <cell r="D77" t="str">
            <v>VALOR CANCELADO POR SERVICIO PÚBLICO DE INTERNET UTILIZADO EN LA OPERACIÓN DE LOS ESTABLECIMIENTOS EDUCATIVOS ESTATALES</v>
          </cell>
          <cell r="E77" t="b">
            <v>1</v>
          </cell>
          <cell r="F77">
            <v>76</v>
          </cell>
          <cell r="G77">
            <v>1</v>
          </cell>
          <cell r="H77">
            <v>1</v>
          </cell>
          <cell r="I77">
            <v>1</v>
          </cell>
        </row>
        <row r="78">
          <cell r="B78" t="str">
            <v>A.1.2.6.5</v>
          </cell>
          <cell r="C78" t="str">
            <v>OTROS</v>
          </cell>
          <cell r="D78" t="str">
            <v>VALOR CANCELADO POR CONCEPTO DE OTROS SERVICIOS PÚBLICOS UTILIZADOS EN LA OPERACIÓN DE LOS ESTABLECIMIENTOS EDUCATIVOS ESTATALES</v>
          </cell>
          <cell r="E78" t="b">
            <v>1</v>
          </cell>
          <cell r="F78">
            <v>77</v>
          </cell>
          <cell r="G78">
            <v>1</v>
          </cell>
          <cell r="H78">
            <v>1</v>
          </cell>
          <cell r="I78">
            <v>1</v>
          </cell>
        </row>
        <row r="79">
          <cell r="B79" t="str">
            <v>A.1.2.7</v>
          </cell>
          <cell r="C79" t="str">
            <v>TRANSPORTE ESCOLAR</v>
          </cell>
          <cell r="D79" t="str">
            <v>RECURSOS DESTINADOS PARA LA CONTRATACIÓN DEL SERVICIO DE TRANSPORTE ESCOLAR A LA POBLACIÓN DE MENORES RECURSOS DE LOS ESTABLECIMIENTOS EDUCATIVOS ESTATALES PARA GARANTIZAR SU ACCESO Y PERMANENCIA</v>
          </cell>
          <cell r="E79" t="b">
            <v>1</v>
          </cell>
          <cell r="F79">
            <v>78</v>
          </cell>
          <cell r="G79">
            <v>1</v>
          </cell>
          <cell r="H79">
            <v>1</v>
          </cell>
          <cell r="I79">
            <v>1</v>
          </cell>
        </row>
        <row r="80">
          <cell r="B80" t="str">
            <v>A.1.2.8</v>
          </cell>
          <cell r="C80" t="str">
            <v>CAPACITACIÓN A DOCENTES Y DIRECTIVOS DOCENTES</v>
          </cell>
          <cell r="D80" t="str">
            <v>RECURSOS DIRIGIDOS A CONTRATAR LOS SERVICIOS DE FORMACIÓN COMPLEMENTARIA DEL PERSONAL DOCENTE Y DIRECTIVOS DOCENTES,ENMARCADOSEN LOS PLANESDE MEJORAMIENTO INSTITUCIONAL Y APROBADAS POR EL COMITÉ DE CAPACITACIONES DE LA ENTIDAD TERRITORIAL CERTIFICADA</v>
          </cell>
          <cell r="E80" t="b">
            <v>1</v>
          </cell>
          <cell r="F80">
            <v>79</v>
          </cell>
          <cell r="G80">
            <v>1</v>
          </cell>
          <cell r="H80">
            <v>1</v>
          </cell>
          <cell r="I80">
            <v>1</v>
          </cell>
        </row>
        <row r="81">
          <cell r="B81" t="str">
            <v>A.1.2.9</v>
          </cell>
          <cell r="C81" t="str">
            <v>FUNCIONAMIENTO BÁSICO DE LOS ESTABLECIMIENTOS EDUCATIVOS ESTATALES</v>
          </cell>
          <cell r="D81" t="str">
            <v xml:space="preserve">RECURSOS DESTINADOS A COMPLEMENTAR O FINANCIAR LOS COSTOS BÁSICOS DE OPERACIÓN DE LOS ESTABLECIMIENTOS EDUCATIVOS ESTATALES </v>
          </cell>
          <cell r="E81" t="b">
            <v>1</v>
          </cell>
          <cell r="F81">
            <v>80</v>
          </cell>
          <cell r="G81">
            <v>1</v>
          </cell>
          <cell r="H81">
            <v>1</v>
          </cell>
          <cell r="I81">
            <v>1</v>
          </cell>
        </row>
        <row r="82">
          <cell r="B82" t="str">
            <v>A.1.2.10</v>
          </cell>
          <cell r="C82" t="str">
            <v>ALIMENTACIÓN ESCOLAR</v>
          </cell>
          <cell r="D82" t="str">
            <v xml:space="preserve">RECURSOS DESTINADOS AL SUMINISTRO ORGANIZADO DE UN COMPLEMENTO ALIMENTARIO A LOS NIÑOS Y JÓVENES MATRICULADOS EN LOS ESTABLECIMIENTOS EDUCATIVOS ESTATALES </v>
          </cell>
          <cell r="E82" t="b">
            <v>0</v>
          </cell>
          <cell r="F82">
            <v>81</v>
          </cell>
          <cell r="G82">
            <v>1</v>
          </cell>
          <cell r="H82">
            <v>1</v>
          </cell>
          <cell r="I82">
            <v>1</v>
          </cell>
        </row>
        <row r="83">
          <cell r="B83" t="str">
            <v>A.1.2.10.1</v>
          </cell>
          <cell r="C83" t="str">
            <v>PRESTACIÓN DIRECTA DEL SERVICIO</v>
          </cell>
          <cell r="D83" t="str">
            <v>RECURSOS DESTINADOS A LA  PRESTACIÓN DEL SERVICIO DE ALIMENTACIÓN ESCOLAR REALIZADA DIRECTAMENTE POR LOS DISTRITOS Y MUNICIPIOS.</v>
          </cell>
          <cell r="E83" t="b">
            <v>0</v>
          </cell>
          <cell r="F83">
            <v>82</v>
          </cell>
          <cell r="G83">
            <v>1</v>
          </cell>
          <cell r="H83">
            <v>1</v>
          </cell>
          <cell r="I83">
            <v>1</v>
          </cell>
        </row>
        <row r="84">
          <cell r="B84" t="str">
            <v>A.1.2.10.1.1</v>
          </cell>
          <cell r="C84" t="str">
            <v>COMPRA DE ALIMENTOS</v>
          </cell>
          <cell r="D84" t="str">
            <v>ADQUISICIÓN DE ALIMENTOS PARA LA PRESTACIÓN DEL SERVICIO DE ALIMENTACIÓN ESCOLAR</v>
          </cell>
          <cell r="E84" t="b">
            <v>1</v>
          </cell>
          <cell r="F84">
            <v>83</v>
          </cell>
          <cell r="G84">
            <v>1</v>
          </cell>
          <cell r="H84">
            <v>1</v>
          </cell>
          <cell r="I84">
            <v>1</v>
          </cell>
        </row>
        <row r="85">
          <cell r="B85" t="str">
            <v>A.1.2.10.1.2</v>
          </cell>
          <cell r="C85" t="str">
            <v xml:space="preserve">MENAJE, DOTACIÓN Y SU REPOSICIÓN PARA LA PRESTACIÓN DEL SERVICIO DE ALIMENTACIÓN ESCOLAR </v>
          </cell>
          <cell r="D85" t="str">
            <v>ADQUISICIÓN DE MENAJE, UTENSILIOS Y DEMÁS ELEMENTOS NECESARIOS PARA LA PRESTACIÓN DEL SERVICIO DE ALIMENTACIÓN ESCOLAR</v>
          </cell>
          <cell r="E85" t="b">
            <v>1</v>
          </cell>
          <cell r="F85">
            <v>84</v>
          </cell>
          <cell r="G85">
            <v>1</v>
          </cell>
          <cell r="H85">
            <v>1</v>
          </cell>
          <cell r="I85">
            <v>1</v>
          </cell>
        </row>
        <row r="86">
          <cell r="B86" t="str">
            <v>A.1.2.10.1.3</v>
          </cell>
          <cell r="C86" t="str">
            <v xml:space="preserve">CONTRATACIÓN DE PERSONAL PARA LA PREPARACIÓN DE ALIMENTOS </v>
          </cell>
          <cell r="D86" t="str">
            <v>RECURSO HUMANO VINCULADO DIRECTAMENTE POR LA ENTIDAD TERRITORIAL PARA LA PREPARACIÓN DE ALIMENTOS QUE PERMITA BRINDAR EL SERVICIOS DE ALIMENTACIÓN ESCOLAR  EN LOS ESTABLECIMIENTOS EDUCATIVOS ESTATALES</v>
          </cell>
          <cell r="E86" t="b">
            <v>1</v>
          </cell>
          <cell r="F86">
            <v>85</v>
          </cell>
          <cell r="G86">
            <v>1</v>
          </cell>
          <cell r="H86">
            <v>1</v>
          </cell>
          <cell r="I86">
            <v>1</v>
          </cell>
        </row>
        <row r="87">
          <cell r="B87" t="str">
            <v>A.1.2.10.1.4</v>
          </cell>
          <cell r="C87" t="str">
            <v xml:space="preserve">TRANSPORTE DE ALIMENTOS </v>
          </cell>
          <cell r="D87" t="str">
            <v>INCLUYE LOS GASTOS EN QUE INCURRE LA ENTIDAD TERRITORIAL PARA TRASLADAR DE UN SITIO A OTRO LOS ALIMENTOS</v>
          </cell>
          <cell r="E87" t="b">
            <v>1</v>
          </cell>
          <cell r="F87">
            <v>86</v>
          </cell>
          <cell r="G87">
            <v>1</v>
          </cell>
          <cell r="H87">
            <v>1</v>
          </cell>
          <cell r="I87">
            <v>1</v>
          </cell>
        </row>
        <row r="88">
          <cell r="B88" t="str">
            <v>A.1.2.10.1.5</v>
          </cell>
          <cell r="C88" t="str">
            <v>ASEO Y COMBUSTIBLE PARA LA PREPARACIÓN DE LOS ALIMENTOS</v>
          </cell>
          <cell r="D88" t="str">
            <v>CORRESPONDE A LOS GASTOS EN QUE INCURRE LA ENTIDAD TERRITORIAL POR CONCEPTO DE ASEO Y COMBUSTIBLE PARA LA PREPARACIÓN DE ALIMENTOS</v>
          </cell>
          <cell r="E88" t="b">
            <v>1</v>
          </cell>
          <cell r="F88">
            <v>87</v>
          </cell>
          <cell r="G88">
            <v>1</v>
          </cell>
          <cell r="H88">
            <v>1</v>
          </cell>
          <cell r="I88">
            <v>1</v>
          </cell>
        </row>
        <row r="89">
          <cell r="B89" t="str">
            <v>A.1.2.10.2</v>
          </cell>
          <cell r="C89" t="str">
            <v>CONTRATACIÓN CON TERCEROS PARA LA PROVISIÓN INTEGRAL DEL SERVICIO DE ALIMENTACIÓN ESCOLAR</v>
          </cell>
          <cell r="D89" t="str">
            <v>ACUERDO DE VOLUNTADES CELEBRADO ENTRE UN TERCERO Y LA ENTIDAD TERRITORIAL CON EL OBJETO DE PRESTAR EL SERVICIO DE ALIMENTACIÓN ESCOLAR.</v>
          </cell>
          <cell r="E89" t="b">
            <v>1</v>
          </cell>
          <cell r="F89">
            <v>88</v>
          </cell>
          <cell r="G89">
            <v>1</v>
          </cell>
          <cell r="H89">
            <v>1</v>
          </cell>
          <cell r="I89">
            <v>1</v>
          </cell>
        </row>
        <row r="90">
          <cell r="B90" t="str">
            <v>A.1.2.11</v>
          </cell>
          <cell r="C90" t="str">
            <v>DISEÑO E IMPLEMENTACIÓN DE PLANES DE MEJORAMIENTO</v>
          </cell>
          <cell r="D90" t="str">
            <v xml:space="preserve">RECURSOS PARA DESARROLLAR PROYECTOS DE ACOMPAÑAMIENTO A PLANES DE MEJORAMIENTO FORMULADOS POR LOS ESTABLECIMIENTOS EDUCATIVOS CON BASE EN RESULTADOS DE LAS EVALUACIONES CENSALES APLICADAS POR EL MEN Y ICFES YQUE APUNTEN AL DESARROLLO DE COMPETENCIAS </v>
          </cell>
          <cell r="E90" t="b">
            <v>1</v>
          </cell>
          <cell r="F90">
            <v>89</v>
          </cell>
          <cell r="G90">
            <v>1</v>
          </cell>
          <cell r="H90">
            <v>1</v>
          </cell>
          <cell r="I90">
            <v>1</v>
          </cell>
        </row>
        <row r="91">
          <cell r="B91" t="str">
            <v>A.1.3</v>
          </cell>
          <cell r="C91" t="str">
            <v>CALIDAD - GRATUIDAD</v>
          </cell>
          <cell r="D91" t="str">
            <v>SUMATORIA DE RECURSOS DIRIGIDOS A GARANTIZAR LA GRATUIDAD DEL SERVICIO ALA POBLACIÓN SISBEN 1 Y 2;INDÍGENAS,POBLACIÓN DESPLAZADA YPOBLACIÓN CON NECESIDADES EDUCATIVAS ESPECIALES NO SISBENIZADOS YAPOYAR EL FUNCIONAMIENTO DE ESTABLECIMIENTOS EDUCATIVOS</v>
          </cell>
          <cell r="E91" t="b">
            <v>0</v>
          </cell>
          <cell r="F91">
            <v>90</v>
          </cell>
          <cell r="G91">
            <v>1</v>
          </cell>
          <cell r="H91">
            <v>1</v>
          </cell>
          <cell r="I91">
            <v>1</v>
          </cell>
        </row>
        <row r="92">
          <cell r="B92" t="str">
            <v>A.1.3.1</v>
          </cell>
          <cell r="C92" t="str">
            <v>PREINVERSIÓN: ESTUDIOS, DISEÑOS, CONSULTORIAS, ASESORIAS E INTERVENTORIAS</v>
          </cell>
          <cell r="D92" t="str">
            <v>RECURSOS INVERTIDOS EN LA PRIMERA ETAPA DEL PROYECTO; ES DECIR,AQUELLA DONDE SE REALIZAN LOS ESTUDIOS NECESARIOS PARA TOMAR LA DECISIÓN DE REALIZAR O NO EL PROYECTO. ADICIONALMENTE,SE DEBEN REGISTRAR GASTOS DE CONSULTORIAS, ASESORIAS E INTERVENTORIAS</v>
          </cell>
          <cell r="E92" t="b">
            <v>0</v>
          </cell>
          <cell r="F92">
            <v>91</v>
          </cell>
          <cell r="G92">
            <v>1</v>
          </cell>
          <cell r="H92">
            <v>1</v>
          </cell>
          <cell r="I92">
            <v>1</v>
          </cell>
        </row>
        <row r="93">
          <cell r="B93" t="str">
            <v>A.1.3.1.1</v>
          </cell>
          <cell r="C93" t="str">
            <v>ESTUDIOS Y DISEÑOS</v>
          </cell>
          <cell r="D93" t="str">
            <v>RECURSOS INVERTIDOS EN LA PRIMERA ETAPA DEL PROYECTO; ES DECIR,AQUELLA DONDE SE REALIZAN LOS ESTUDIOS NECESARIOS PARA TOMAR LA DECISIÓN DE REALIZAR O NO EL PROYECTO</v>
          </cell>
          <cell r="E93" t="b">
            <v>1</v>
          </cell>
          <cell r="F93">
            <v>92</v>
          </cell>
          <cell r="G93">
            <v>1</v>
          </cell>
          <cell r="H93">
            <v>1</v>
          </cell>
          <cell r="I93">
            <v>1</v>
          </cell>
        </row>
        <row r="94">
          <cell r="B94" t="str">
            <v>A.1.3.1.2</v>
          </cell>
          <cell r="C94" t="str">
            <v>CONSULTORIAS Y ASESORIAS</v>
          </cell>
          <cell r="D94" t="str">
            <v>RECURSOS INVERTIDOS EN LA CONTRATACIÓN DE CONSULTORIAS</v>
          </cell>
          <cell r="E94" t="b">
            <v>1</v>
          </cell>
          <cell r="F94">
            <v>93</v>
          </cell>
          <cell r="G94">
            <v>1</v>
          </cell>
          <cell r="H94">
            <v>1</v>
          </cell>
          <cell r="I94">
            <v>1</v>
          </cell>
        </row>
        <row r="95">
          <cell r="B95" t="str">
            <v>A.1.3.1.3</v>
          </cell>
          <cell r="C95" t="str">
            <v>INTERVENTORIAS</v>
          </cell>
          <cell r="D95" t="str">
            <v>RECURSOS INVERTIDOS EN LA CONTRATACIÓN DE INTERVENTORIAS</v>
          </cell>
          <cell r="E95" t="b">
            <v>1</v>
          </cell>
          <cell r="F95">
            <v>94</v>
          </cell>
          <cell r="G95">
            <v>1</v>
          </cell>
          <cell r="H95">
            <v>1</v>
          </cell>
          <cell r="I95">
            <v>1</v>
          </cell>
        </row>
        <row r="96">
          <cell r="B96" t="str">
            <v>A.1.3.2</v>
          </cell>
          <cell r="C96" t="str">
            <v>CONSTRUCCIÓN AMPLIACIÓN Y ADECUACIÓN DE INFRAESTRUCTURA EDUCATIVA</v>
          </cell>
          <cell r="D96" t="str">
            <v>RECURSOS DESTINADOS A LA EJECUCIÓN DE OBRAS DE ADECUACIÓN, AMPLIACIÓN O CONSTRUCCIÓN EN LOS ESTABLECIMIENTOS EDUCATIVOS ESTATALES  PARA MEJORAR LA CALIDAD Y COBERTURA DEL SERVICIO EDUCATIVO QUE MODIFICAN LA INFRAESTRUCTURA EXISTENTE</v>
          </cell>
          <cell r="E96" t="b">
            <v>1</v>
          </cell>
          <cell r="F96">
            <v>95</v>
          </cell>
          <cell r="G96">
            <v>1</v>
          </cell>
          <cell r="H96">
            <v>1</v>
          </cell>
          <cell r="I96">
            <v>1</v>
          </cell>
        </row>
        <row r="97">
          <cell r="B97" t="str">
            <v>A.1.3.3</v>
          </cell>
          <cell r="C97" t="str">
            <v>MANTENIMIENTO DE INFRAESTRUCTURA EDUCATIVA</v>
          </cell>
          <cell r="D97" t="str">
            <v>RECURSOS DESTINADOS A LA EJECUCIÓN DE OBRAS DE CONSERVACIÓN PREVENTIVA Y CORRECTIVA Y MEJORAMIENTO DE LOS ESTABLECIMIENTOS  EDUCATIVOS  CON EL OBJETO DE QUE PUEDAN FUNCIONAR ADECUADAMENTE, SIN MODIFICAR LA INFRAESTRUCTURA EXISTENTE.</v>
          </cell>
          <cell r="E97" t="b">
            <v>1</v>
          </cell>
          <cell r="F97">
            <v>96</v>
          </cell>
          <cell r="G97">
            <v>1</v>
          </cell>
          <cell r="H97">
            <v>1</v>
          </cell>
          <cell r="I97">
            <v>1</v>
          </cell>
        </row>
        <row r="98">
          <cell r="B98" t="str">
            <v>A.1.3.4</v>
          </cell>
          <cell r="C98" t="str">
            <v>DOTACIÓN INSTITUCIONAL DE INFRAESTRUCTURA EDUCATIVA</v>
          </cell>
          <cell r="D98" t="str">
            <v>CONTEMPLA LOS RECURSOS DESTINADOS A DOTACIÓN DE MOBILIARIO ESCOLAR BÁSICO, EQUIPOS DIDÁCTICOS Y HERRAMIENTAS PARA TALLERES Y AMBIENTES ESPECIALIZADOS PARA LA EDUCACIÓN MEDIA TÉCNICA PARA USO INSTITUCIONAL.</v>
          </cell>
          <cell r="E98" t="b">
            <v>1</v>
          </cell>
          <cell r="F98">
            <v>97</v>
          </cell>
          <cell r="G98">
            <v>1</v>
          </cell>
          <cell r="H98">
            <v>1</v>
          </cell>
          <cell r="I98">
            <v>1</v>
          </cell>
        </row>
        <row r="99">
          <cell r="B99" t="str">
            <v>A.1.3.5</v>
          </cell>
          <cell r="C99" t="str">
            <v>DOTACIÓN INSTITUCIONAL DE MATERIAL Y MEDIOS PEDAGÓGICOS PARA EL APRENDIZAJE</v>
          </cell>
          <cell r="D99" t="str">
            <v>CONTEMPLA LAS ASIGNACIÓNES DIRIGIDAS A LA DOTACIÓN DE MEDIOS Y RECURSOS PEDAGÓGICOS PARA EL APRENDIZAJE: AUDIOVISUALES, TEXTOS, LIBROS DE REFERENCIA Y CONSULTA GENERAL, MATERIAL DE LABORATORIO PARA USO INSTITUCIONAL</v>
          </cell>
          <cell r="E99" t="b">
            <v>1</v>
          </cell>
          <cell r="F99">
            <v>98</v>
          </cell>
          <cell r="G99">
            <v>1</v>
          </cell>
          <cell r="H99">
            <v>1</v>
          </cell>
          <cell r="I99">
            <v>1</v>
          </cell>
        </row>
        <row r="100">
          <cell r="B100" t="str">
            <v>A.1.3.6</v>
          </cell>
          <cell r="C100" t="str">
            <v>TRANSPORTE ESCOLAR</v>
          </cell>
          <cell r="D100" t="str">
            <v>RECURSOS DESTINADOS PARA LA CONTRATACIÓN DEL SERVICIO DE TRANSPORTE ESCOLAR A LA POBLACIÓN DE MENORES RECURSOS DE LOS ESTABLECIMIENTOS EDUCATIVOS ESTATALES PARA GARANTIZAR SU ACCESO Y PERMANENCIA</v>
          </cell>
          <cell r="E100" t="b">
            <v>1</v>
          </cell>
          <cell r="F100">
            <v>99</v>
          </cell>
          <cell r="G100">
            <v>1</v>
          </cell>
          <cell r="H100">
            <v>1</v>
          </cell>
          <cell r="I100">
            <v>1</v>
          </cell>
        </row>
        <row r="101">
          <cell r="B101" t="str">
            <v>A.1.3.7</v>
          </cell>
          <cell r="C101" t="str">
            <v>FUNCIONAMIENTO BÁSICO DE LOS ESTABLECIMIENTOS EDUCATIVOS ESTATALES, EXCEPTO SERVICIOS PÚBLICOS</v>
          </cell>
          <cell r="D101" t="str">
            <v xml:space="preserve">RECURSOS DESTINADOS A COMPLEMENTAR O FINANCIAR LOS COSTOS BÁSICOS DE OPERACIÓN DE LOS ESTABLECIMIENTOS EDUCATIVOS ESTATALES </v>
          </cell>
          <cell r="E101" t="b">
            <v>1</v>
          </cell>
          <cell r="F101">
            <v>100</v>
          </cell>
          <cell r="G101">
            <v>1</v>
          </cell>
          <cell r="H101">
            <v>1</v>
          </cell>
          <cell r="I101">
            <v>1</v>
          </cell>
        </row>
        <row r="102">
          <cell r="B102" t="str">
            <v>A.1.4</v>
          </cell>
          <cell r="C102" t="str">
            <v>EFICIENCIA EN LA ADMINISTRACIÓN DEL SERVICIO EDUCATIVO</v>
          </cell>
          <cell r="D102" t="str">
            <v>RECURSOS DESTINADOS A PROYECTOS QUE PERMITAN MEJORAR LA EFICIENCIA EN LA ADMINISTRACIÓN DEL SERVICIO EDUCATIVO EN LAS ENTIDADES TERRITORIALES.</v>
          </cell>
          <cell r="E102" t="b">
            <v>0</v>
          </cell>
          <cell r="F102">
            <v>101</v>
          </cell>
          <cell r="G102">
            <v>1</v>
          </cell>
          <cell r="H102">
            <v>1</v>
          </cell>
          <cell r="I102">
            <v>1</v>
          </cell>
        </row>
        <row r="103">
          <cell r="B103" t="str">
            <v>A.1.4.1</v>
          </cell>
          <cell r="C103" t="str">
            <v>MODERNIZACIÓN DE LA SECRETARIA DE EDUCACIÓN</v>
          </cell>
          <cell r="D103" t="str">
            <v>RECURSOS DESTINADOS A FINANCIAR PROYECTOS DE MODERNIZACIÓN DE LAS ADMINISTRACIONES EN RELACIÓN CON EL SECTOR EDUCATIVO QUE PERMITAN MEJORAR LA EFICIENCIA EN LA ADMINISTRACIÓN Y USO DE LOS RECURSOS FÍSICOS, HUMANOS Y FINANCIEROS DEL SECTOR EDUCATIVO</v>
          </cell>
          <cell r="E103" t="b">
            <v>1</v>
          </cell>
          <cell r="F103">
            <v>102</v>
          </cell>
          <cell r="G103">
            <v>1</v>
          </cell>
          <cell r="H103">
            <v>1</v>
          </cell>
          <cell r="I103">
            <v>1</v>
          </cell>
        </row>
        <row r="104">
          <cell r="B104" t="str">
            <v>A.1.4.2</v>
          </cell>
          <cell r="C104" t="str">
            <v>DISEÑO E IMPLEMENTACIÓN DEL SISTEMA DE INFORMACIÓN</v>
          </cell>
          <cell r="D104" t="str">
            <v>RECURSOS DESTINADOS A PROYECTOS DE IMPLEMENTACIÓN DE SISTEMAS DE INFORMACIÓN QUE APOYEN LA GESTIÓN Y ADMINISTRACIÓN DE LOS RECURSOS DEL SECTOR EDUCATIVO.</v>
          </cell>
          <cell r="E104" t="b">
            <v>1</v>
          </cell>
          <cell r="F104">
            <v>103</v>
          </cell>
          <cell r="G104">
            <v>1</v>
          </cell>
          <cell r="H104">
            <v>1</v>
          </cell>
          <cell r="I104">
            <v>1</v>
          </cell>
        </row>
        <row r="105">
          <cell r="B105" t="str">
            <v>A.1.4.3</v>
          </cell>
          <cell r="C105" t="str">
            <v>CONECTIVIDAD</v>
          </cell>
          <cell r="D105" t="str">
            <v>APLICACIÓN DE LOS RECURSOS ASIGNADOS PARA EL MEJORAMIENTO Y MANTENIMIENTO DE LA CONECTIVIDAD EN LOS ESTABLECIMIENTOS EDUCATIVOS ESTATALES.</v>
          </cell>
          <cell r="E105" t="b">
            <v>1</v>
          </cell>
          <cell r="F105">
            <v>104</v>
          </cell>
          <cell r="G105">
            <v>1</v>
          </cell>
          <cell r="H105">
            <v>1</v>
          </cell>
          <cell r="I105">
            <v>1</v>
          </cell>
        </row>
        <row r="106">
          <cell r="B106" t="str">
            <v>A.1.5</v>
          </cell>
          <cell r="C106" t="str">
            <v>NECESIDADES EDUCATIVAS ESPECIALES</v>
          </cell>
          <cell r="D106" t="str">
            <v>APLICACIÓN DE RECURSOS ADICIONALES ASIGNADOS A LAS ENTIDADES TERRITORIALES CERTIFICADAS PARA MEJORAR LA ATENCIÓN DE LA POBLACIÓN CON NECESIDADES EDUCATIVAS ESPECIALES (EXCEPTO BAJA VISIÓN Y BAJA AUDICIÓN) EN ESTABLECIMIENTOS EDUCATIVOS OFICIALES</v>
          </cell>
          <cell r="E106" t="b">
            <v>0</v>
          </cell>
          <cell r="F106">
            <v>105</v>
          </cell>
          <cell r="G106">
            <v>1</v>
          </cell>
          <cell r="H106">
            <v>1</v>
          </cell>
          <cell r="I106">
            <v>1</v>
          </cell>
        </row>
        <row r="107">
          <cell r="B107" t="str">
            <v>A.1.5.1</v>
          </cell>
          <cell r="C107" t="str">
            <v>SERVICIO PERSONAL APOYO</v>
          </cell>
          <cell r="D107" t="str">
            <v xml:space="preserve">RECURSOS DIRIGIDOS A LA CONTRATACIÓN DE SERVICIOS DE APOYO PARA LA POBLACIÓN CON NECESIDADES EDUCATIVAS ESPECIALES </v>
          </cell>
          <cell r="E107" t="b">
            <v>1</v>
          </cell>
          <cell r="F107">
            <v>106</v>
          </cell>
          <cell r="G107">
            <v>1</v>
          </cell>
          <cell r="H107">
            <v>1</v>
          </cell>
          <cell r="I107">
            <v>1</v>
          </cell>
        </row>
        <row r="108">
          <cell r="B108" t="str">
            <v>A.1.5.2</v>
          </cell>
          <cell r="C108" t="str">
            <v>FORMACIÓN DE DOCENTES</v>
          </cell>
          <cell r="D108" t="str">
            <v>RECURSOS DIRIGIDOS A PROGRAMAS DE FORMACIÓN PERMANENTE EN EDUCACIÓN INCLUSIVA,DIDÁCTICAS FLEXIBLES OEN SERVICIO DE LOS DOCENTES DE LOS ESTABLECIMIENTOS EDUCATIVOS,ARTICULADOS A PLANES DE MEJORAMIENTO INSTITUCIONALY AL PLAN TERRITORIAL DE CAPACITACIÓN</v>
          </cell>
          <cell r="E108" t="b">
            <v>1</v>
          </cell>
          <cell r="F108">
            <v>107</v>
          </cell>
          <cell r="G108">
            <v>1</v>
          </cell>
          <cell r="H108">
            <v>1</v>
          </cell>
          <cell r="I108">
            <v>1</v>
          </cell>
        </row>
        <row r="109">
          <cell r="B109" t="str">
            <v>A.1.5.3</v>
          </cell>
          <cell r="C109" t="str">
            <v>DOTACIÓN</v>
          </cell>
          <cell r="D109" t="str">
            <v>RECURSOS DIRIGIDOS LA DOTACIÓN DE MATERIALES DE TIPO INSTITUCIONAL NECESARIOS PARA LA ENSEÑANZA DE LA POBLACIÓN CON NEE COMO MATERIALES DIDÁCTICOS, EQUIPOS EDUCATIVOS, TICS, ETC</v>
          </cell>
          <cell r="E109" t="b">
            <v>1</v>
          </cell>
          <cell r="F109">
            <v>108</v>
          </cell>
          <cell r="G109">
            <v>1</v>
          </cell>
          <cell r="H109">
            <v>1</v>
          </cell>
          <cell r="I109">
            <v>1</v>
          </cell>
        </row>
        <row r="110">
          <cell r="B110" t="str">
            <v>A.1.5.4</v>
          </cell>
          <cell r="C110" t="str">
            <v xml:space="preserve">MEJORAMIENTO DE CONDICIONES DE ACCECIBILIDAD DE INFRAESTRUCTURA EDUCATIVA  ESTATAL </v>
          </cell>
          <cell r="D110" t="str">
            <v>RECURSOS DESTINADOS A OBRAS DE ADECUACIÓN A LA INFRAESTRUCTURA EDUCATIVA ESTATAL QUE GARANTICE EL ACCESO FÍSICO A LA POBLACIÓN CON NEE</v>
          </cell>
          <cell r="E110" t="b">
            <v>1</v>
          </cell>
          <cell r="F110">
            <v>109</v>
          </cell>
          <cell r="G110">
            <v>1</v>
          </cell>
          <cell r="H110">
            <v>1</v>
          </cell>
          <cell r="I110">
            <v>1</v>
          </cell>
        </row>
        <row r="111">
          <cell r="B111" t="str">
            <v>A.1.6</v>
          </cell>
          <cell r="C111" t="str">
            <v>INTERNADOS</v>
          </cell>
          <cell r="D111" t="str">
            <v>Sumatoria de la plicación de recursos adicionales asignados a la entidad territorial para apoyar el funcionamiento y la adecuada atención de la población atendida bajo la modalidad de internados  para garantizar su acceso y permanencia</v>
          </cell>
          <cell r="E111" t="b">
            <v>0</v>
          </cell>
          <cell r="F111">
            <v>110</v>
          </cell>
          <cell r="G111">
            <v>1</v>
          </cell>
          <cell r="H111">
            <v>1</v>
          </cell>
          <cell r="I111">
            <v>1</v>
          </cell>
        </row>
        <row r="112">
          <cell r="B112" t="str">
            <v>A.1.6.1</v>
          </cell>
          <cell r="C112" t="str">
            <v>ALIMENTACIÓN</v>
          </cell>
          <cell r="D112" t="str">
            <v>Recursos aplicados al suministro y transporte de alimentos para los estudiantes atendidos en la modalidad de internado</v>
          </cell>
          <cell r="E112" t="b">
            <v>1</v>
          </cell>
          <cell r="F112">
            <v>111</v>
          </cell>
          <cell r="G112">
            <v>1</v>
          </cell>
          <cell r="H112">
            <v>1</v>
          </cell>
          <cell r="I112">
            <v>1</v>
          </cell>
        </row>
        <row r="113">
          <cell r="B113" t="str">
            <v>A.1.6.2</v>
          </cell>
          <cell r="C113" t="str">
            <v>DOTACIÓN INSTITUCIONAL</v>
          </cell>
          <cell r="D113" t="str">
            <v>Contempla las asigNACIÓNes dirigidas a la dotación de mobiliario institucional y medios y recursos pedagógicos específicos para garantizar la adecuada atención de la matrícula atendida bajo la modalidad de internado</v>
          </cell>
          <cell r="E113" t="b">
            <v>1</v>
          </cell>
          <cell r="F113">
            <v>112</v>
          </cell>
          <cell r="G113">
            <v>1</v>
          </cell>
          <cell r="H113">
            <v>1</v>
          </cell>
          <cell r="I113">
            <v>1</v>
          </cell>
        </row>
        <row r="114">
          <cell r="B114" t="str">
            <v>A.1.6.3</v>
          </cell>
          <cell r="C114" t="str">
            <v>ADECUACIÓN Y MEJORAMIENTO DE INFRAESTRUCTURA</v>
          </cell>
          <cell r="D114" t="str">
            <v>Recursos aplicados a proyectos de adecuación, mejoramiento y construcción de infraestructura educativa que garantice la adecuada atención de la población atendida bajo la modalidad de internado.</v>
          </cell>
          <cell r="E114" t="b">
            <v>1</v>
          </cell>
          <cell r="F114">
            <v>113</v>
          </cell>
          <cell r="G114">
            <v>1</v>
          </cell>
          <cell r="H114">
            <v>1</v>
          </cell>
          <cell r="I114">
            <v>1</v>
          </cell>
        </row>
        <row r="115">
          <cell r="B115" t="str">
            <v>A.1.7</v>
          </cell>
          <cell r="C115" t="str">
            <v>OTROS GASTOS EN EDUCACIÓN NO INCLUIDOS EN LOS CONCEPTOS ANTERIORES</v>
          </cell>
          <cell r="D115" t="str">
            <v>SUMATORIA DE RECURSOS UTILIZADOS EN PROYECTOS TENDIENTES A MEJORAR LA CALIDAD Y COBERTURA DEL SERVICIO EDUCATIVO ESTATAL, NO INCLUIDOS EN LOS CONCEPTOS ANTERIORES</v>
          </cell>
          <cell r="E115" t="b">
            <v>0</v>
          </cell>
          <cell r="F115">
            <v>114</v>
          </cell>
          <cell r="G115">
            <v>1</v>
          </cell>
          <cell r="H115">
            <v>1</v>
          </cell>
          <cell r="I115">
            <v>1</v>
          </cell>
        </row>
        <row r="116">
          <cell r="B116" t="str">
            <v>A.1.7.1</v>
          </cell>
          <cell r="C116" t="str">
            <v xml:space="preserve">COMPETENCIAS LABORALES GENERALES Y FORMACIÓN PARA EL TRABAJO Y EL DESARROLLO HUMANO </v>
          </cell>
          <cell r="D116" t="str">
            <v>RECURSOS APLICADOS APROYECTOS PARA EL DESARROLLO DE LAS COMPETENCIAS LABORALES ORIENTADOS A LA INSERCIÓN EN EL MERCADO LABORAL,LA ARTICULACIÓN CON PROGRAMAS (SENA)O CON INSTITUCIONES DE EDUCACIÓN SUPERIORQUE OFREZCAN PROGRAMAS TÉCNICOS O TECNOLÓGICOS</v>
          </cell>
          <cell r="E116" t="b">
            <v>1</v>
          </cell>
          <cell r="F116">
            <v>115</v>
          </cell>
          <cell r="G116">
            <v>1</v>
          </cell>
          <cell r="H116">
            <v>1</v>
          </cell>
          <cell r="I116">
            <v>1</v>
          </cell>
        </row>
        <row r="117">
          <cell r="B117" t="str">
            <v>A.1.7.2</v>
          </cell>
          <cell r="C117" t="str">
            <v>APLICACIÓN DE PROYECTOS EDUCATIVOS TRANSVERSALES</v>
          </cell>
          <cell r="D117" t="str">
            <v>GASTOS RELACIONADOS CON EL FORTALECIMIENTO Y PROMOCIÓN DE PROGRAMAS TRANSVERSALES PARA EL DESARROLLO DE COMPETENCIAS, TALES COMO FORMACIÓN DE AGENTES EDUCATIVOS, CAPACITACIÓN Y ASISTENCIA TÉCNICA PARA SU IMPLEMENTACIÓN E INTEGRACIÓN EN LOS PEI COMO PROGRA</v>
          </cell>
          <cell r="E117" t="b">
            <v>1</v>
          </cell>
          <cell r="F117">
            <v>116</v>
          </cell>
          <cell r="G117">
            <v>1</v>
          </cell>
          <cell r="H117">
            <v>1</v>
          </cell>
          <cell r="I117">
            <v>1</v>
          </cell>
        </row>
        <row r="118">
          <cell r="B118" t="str">
            <v>A.1.7.4</v>
          </cell>
          <cell r="C118" t="str">
            <v>PAGO DE DÉFICIT DE INVERSIÓN EN EDUCACIÓN - (DE CARÁCTER EXCEPCIONAL)</v>
          </cell>
          <cell r="D118" t="str">
            <v>RECURSOS DESTINADOS AL PAGO DE DÉFICIT DE INVERSIÓN EN EL SECTOR DE EDUCACION</v>
          </cell>
          <cell r="E118" t="b">
            <v>1</v>
          </cell>
          <cell r="F118">
            <v>117</v>
          </cell>
          <cell r="G118">
            <v>1</v>
          </cell>
          <cell r="H118">
            <v>1</v>
          </cell>
          <cell r="I118">
            <v>1</v>
          </cell>
        </row>
        <row r="119">
          <cell r="B119" t="str">
            <v>A.2</v>
          </cell>
          <cell r="C119" t="str">
            <v>SALUD</v>
          </cell>
          <cell r="D119" t="str">
            <v>SECTOR DE INVERSIÓN ORIENTADO A MEJORAR EL ESTADO DE SALUD DE LA POBLACIÓN COLOMBIANA Y EVITAR LA PROGRESIÓN Y LOS DESENLACES ADVERSOS DE LA ENFERMEDAD</v>
          </cell>
          <cell r="E119" t="b">
            <v>0</v>
          </cell>
          <cell r="F119">
            <v>118</v>
          </cell>
          <cell r="G119">
            <v>1</v>
          </cell>
          <cell r="H119">
            <v>1</v>
          </cell>
          <cell r="I119">
            <v>1</v>
          </cell>
        </row>
        <row r="120">
          <cell r="B120" t="str">
            <v>A.2.1</v>
          </cell>
          <cell r="C120" t="str">
            <v xml:space="preserve">RÉGIMEN SUBSIDIADO </v>
          </cell>
          <cell r="D120" t="str">
            <v>CORRESPONDE A LOS RECURSOS EJECUTADOS CON DESTINO A  LA FINANCIACIÓN DE LA AFILIACIÓN AL RÉGIMEN SUBSIDIADO DE LA POBLACIÓN POBRE NO ASEGURADA</v>
          </cell>
          <cell r="E120" t="b">
            <v>0</v>
          </cell>
          <cell r="F120">
            <v>119</v>
          </cell>
          <cell r="G120">
            <v>1</v>
          </cell>
          <cell r="H120">
            <v>1</v>
          </cell>
          <cell r="I120">
            <v>1</v>
          </cell>
        </row>
        <row r="121">
          <cell r="B121" t="str">
            <v>A.2.1.1</v>
          </cell>
          <cell r="C121" t="str">
            <v xml:space="preserve">AFILIACIÓN AL RÉGIMEN SUBSIDIADO - CONTINUIDAD </v>
          </cell>
          <cell r="D121" t="str">
            <v>CORRESPONDE A LOS RECURSOS EJECUTADOS PARA FINANCIAR LA CONTINUIDAD EN EL REGIMEN SUBSIDIADO A TRAVÉS DE CONTRATOS SUSCRITOS CON LAS ENTIDADES PROMOTORAS DE SALUD</v>
          </cell>
          <cell r="E121" t="b">
            <v>1</v>
          </cell>
          <cell r="F121">
            <v>120</v>
          </cell>
          <cell r="G121">
            <v>1</v>
          </cell>
          <cell r="H121">
            <v>1</v>
          </cell>
          <cell r="I121">
            <v>1</v>
          </cell>
        </row>
        <row r="122">
          <cell r="B122" t="str">
            <v>A.2.1.2</v>
          </cell>
          <cell r="C122" t="str">
            <v xml:space="preserve">AFILIACIÓN AL RÉGIMEN SUBSIDIADO - AMPLIACIÓN </v>
          </cell>
          <cell r="D122" t="str">
            <v>SON RECURSOS EJECUTADOS CON DESTINO A FINANCIAR A LA AMPLIACIÓN EN EL REGIMEN SUBSIDIADO A TRAVÉS DE CONTRATOS SUSCRITOS CON LAS ENTIDADES PROMOTORAS DE SALUD</v>
          </cell>
          <cell r="E122" t="b">
            <v>1</v>
          </cell>
          <cell r="F122">
            <v>121</v>
          </cell>
          <cell r="G122">
            <v>1</v>
          </cell>
          <cell r="H122">
            <v>1</v>
          </cell>
          <cell r="I122">
            <v>1</v>
          </cell>
        </row>
        <row r="123">
          <cell r="B123" t="str">
            <v>A.2.1.3</v>
          </cell>
          <cell r="C123" t="str">
            <v>0.4% INTERVENTORIA DEL RÉGIMEN SUBSIDIADO</v>
          </cell>
          <cell r="D123" t="str">
            <v>EQUIVALE AL 0.4% DE LOS RECURSOS DEL RÉGIMEN SUBSIDIADO QUE LOS MUNICIPIOS Y DISTRITOS DEBEN DESTINAR A LOS SERVICIOS DE INTERVENTORIA DE LOS CONTRATOS DE RÉGIMEN SUBSIDIADO.</v>
          </cell>
          <cell r="E123" t="b">
            <v>1</v>
          </cell>
          <cell r="F123">
            <v>122</v>
          </cell>
          <cell r="G123">
            <v>1</v>
          </cell>
          <cell r="H123">
            <v>1</v>
          </cell>
          <cell r="I123">
            <v>1</v>
          </cell>
        </row>
        <row r="124">
          <cell r="B124" t="str">
            <v>A.2.1.4</v>
          </cell>
          <cell r="C124" t="str">
            <v>0.2% SUPERINTENDENCIA DE SALUD</v>
          </cell>
          <cell r="D124" t="str">
            <v>ES EL  0.2% DE LOS RECURSOS DEL RÉGIMEN SUBSIDIADO QUE LOS DISTRITOS Y MUNICIPIOS DEBEN DESTINAR A LA SUPERINTENDENCIA NACIÓNAL DE SALUD PARA QUE EJERZA LAS FUNCIONES INSPECCIÓN, VIGILANCIA Y CONTROL EN LAS ENTIDADES TERRITORIALES.</v>
          </cell>
          <cell r="E124" t="b">
            <v>1</v>
          </cell>
          <cell r="F124">
            <v>123</v>
          </cell>
          <cell r="G124">
            <v>1</v>
          </cell>
          <cell r="H124">
            <v>1</v>
          </cell>
          <cell r="I124">
            <v>1</v>
          </cell>
        </row>
        <row r="125">
          <cell r="B125" t="str">
            <v>A.2.1.5</v>
          </cell>
          <cell r="C125" t="str">
            <v>PAGO A LAS IPS CUANDO SEAN OBJETO DE MEDIDA DE GIRO DIRECTO</v>
          </cell>
          <cell r="D125" t="str">
            <v>PAGO DIRECTO A LAS IPS DEL VALOR C/DIENTE A LAS UNIDAD DE PAGO POR CAPITACIÓN DEL REG. SUBSIDIADO CONTRATADAS CUANDO LA EPS SEA OBJETO DE GIRO DTO DECRETO3260/04 Y EN LOS CASOS PARA LOS GIROS DTOS POR EFECTOS DE LA CONTRATACIÓN NORMAL DE REG. SUB</v>
          </cell>
          <cell r="E125" t="b">
            <v>1</v>
          </cell>
          <cell r="F125">
            <v>124</v>
          </cell>
          <cell r="G125">
            <v>1</v>
          </cell>
          <cell r="H125">
            <v>1</v>
          </cell>
          <cell r="I125">
            <v>1</v>
          </cell>
        </row>
        <row r="126">
          <cell r="B126" t="str">
            <v>A.2.1.9</v>
          </cell>
          <cell r="C126" t="str">
            <v>PAGO DE DÉFICIT DE INVERSIÓN EN RÉGIMEN SUBSIDIADO (DE CARÁCTER EXCEPCIONAL)</v>
          </cell>
          <cell r="D126" t="str">
            <v>RECURSOS DESTINADOS AL PAGO DE DÉFICIT DE VIGENCIAS ANTERIORES EN  INVERSIÓN EN EL SECTOR SALUD -REGIMEN SUBSIDIADO, PROGRAMADAS EN LA VIGENCIA Y EJECUTADAS EN LA MISMA.</v>
          </cell>
          <cell r="E126" t="b">
            <v>1</v>
          </cell>
          <cell r="F126">
            <v>125</v>
          </cell>
          <cell r="G126">
            <v>1</v>
          </cell>
          <cell r="H126">
            <v>1</v>
          </cell>
          <cell r="I126">
            <v>1</v>
          </cell>
        </row>
        <row r="127">
          <cell r="B127" t="str">
            <v>A.2.2</v>
          </cell>
          <cell r="C127" t="str">
            <v xml:space="preserve">SALUD PÚBLICA   </v>
          </cell>
          <cell r="D127" t="str">
            <v>RECURSOS DESTINADOS A LA FINANCIACIÓN DE LA SALUD PÚBLICA, LA CUAL ESTÁ CONSTITUIDA POR EL CONJUNTO DE POLÍTICAS QUE BUSCAN GARANTIZAR LA SALUD DE LA POBLACIÓN POR MEDIO DE ACCIONES DE SALUBRIDAD DIRIGIDAS TANTO DE MANERA INDIVIDUAL COMO COLECTIVA.</v>
          </cell>
          <cell r="E127" t="b">
            <v>0</v>
          </cell>
          <cell r="F127">
            <v>126</v>
          </cell>
          <cell r="G127">
            <v>1</v>
          </cell>
          <cell r="H127">
            <v>1</v>
          </cell>
          <cell r="I127">
            <v>1</v>
          </cell>
        </row>
        <row r="128">
          <cell r="B128" t="str">
            <v>A.2.2.1</v>
          </cell>
          <cell r="C128" t="str">
            <v xml:space="preserve">SALUD INFANTIL </v>
          </cell>
          <cell r="D128" t="str">
            <v>CORRESPONDE A LOS RECURSOS DESTINADOS A LA FINANCIACIÓN DE LOS PROYECTOS DE SALUD INFANTIL (MENORES DE UN AÑO) Y NIÑEZ (MENORES DE 5 AÑOS), ESTABLECIDOS EN EN EL PLAN TERRITORIAL DE SALUD.</v>
          </cell>
          <cell r="E128" t="b">
            <v>0</v>
          </cell>
          <cell r="F128">
            <v>127</v>
          </cell>
          <cell r="G128">
            <v>1</v>
          </cell>
          <cell r="H128">
            <v>1</v>
          </cell>
          <cell r="I128">
            <v>1</v>
          </cell>
        </row>
        <row r="129">
          <cell r="B129" t="str">
            <v>A.2.2.1.1</v>
          </cell>
          <cell r="C129" t="str">
            <v>PROGRAMA AMPLIADO DE INMUNIZACIONES (PAI)</v>
          </cell>
          <cell r="D129" t="str">
            <v>CORRESPONDE A LOS RECURSOS DESTINADOS, A LA FINANCIACIÓN, DE LOS PROYECTOS DEL PROGRAMA AMPLIADO DE INMUNIZACIONES.</v>
          </cell>
          <cell r="E129" t="b">
            <v>0</v>
          </cell>
          <cell r="F129">
            <v>128</v>
          </cell>
          <cell r="G129">
            <v>1</v>
          </cell>
          <cell r="H129">
            <v>1</v>
          </cell>
          <cell r="I129">
            <v>1</v>
          </cell>
        </row>
        <row r="130">
          <cell r="B130" t="str">
            <v>A.2.2.1.1.1</v>
          </cell>
          <cell r="C130" t="str">
            <v>CONTRATACIÓN, CON LAS EMPRESAS SOCIALES DEL ESTADO.</v>
          </cell>
          <cell r="D130" t="str">
            <v>CONTEMPLA LA CONTRATACIÓN CON LAS EMPRESAS SOCIALES DEL ESTADO, DEL OBJETO CONTRACTUAL QUE TENGA QUE VER CON SALUD INFANTIL (PAI).</v>
          </cell>
          <cell r="E130" t="b">
            <v>1</v>
          </cell>
          <cell r="F130">
            <v>129</v>
          </cell>
          <cell r="G130">
            <v>1</v>
          </cell>
          <cell r="H130">
            <v>1</v>
          </cell>
          <cell r="I130">
            <v>1</v>
          </cell>
        </row>
        <row r="131">
          <cell r="B131" t="str">
            <v>A.2.2.1.1.2</v>
          </cell>
          <cell r="C131" t="str">
            <v>ADQUISICION DE INSUMOS Y ELEMENTOS, PUBLICACIONES Y EQUIPOS PARA DESARROLLAR LAS PRIORIDADES DE SALUD PUBLICA, SEGÚN COMPETENCIAS.</v>
          </cell>
          <cell r="D131" t="str">
            <v>SE REFIERE A LOS GASTOS DIRIGIDOS A LA ADQUSICIÓN DE INSUMOS, SUMINISTROS, Y ELEMENTOS , PUBLICACIONES, Y EQUIPOS NECESARIOS PARA EL DESARRLLO DEL PROYECTO DE INVERSIÓN EN SALUD, NO CONTEMPLADOS EN EL GASTO DE FUNCIONAMIENTO.</v>
          </cell>
          <cell r="E131" t="b">
            <v>1</v>
          </cell>
          <cell r="F131">
            <v>130</v>
          </cell>
          <cell r="G131">
            <v>1</v>
          </cell>
          <cell r="H131">
            <v>1</v>
          </cell>
          <cell r="I131">
            <v>1</v>
          </cell>
        </row>
        <row r="132">
          <cell r="B132" t="str">
            <v>A.2.2.1.1.3</v>
          </cell>
          <cell r="C132" t="str">
            <v>CONTRATACIÓN CON PERSONAS  JURÍDICAS QUE NO SEAN ESE´S.</v>
          </cell>
          <cell r="D132" t="str">
            <v xml:space="preserve">CONTEMPLA LA CONTRATACIÓN CON OTRAS  IPS , NECESARIOS PARA PRESTAR EL SERVICIO, CONFORME A LAS POLÍTICAS DE PROMOCIÓN,PREVENCIÓN Y VIGILANCIA EN SALUD. </v>
          </cell>
          <cell r="E132" t="b">
            <v>1</v>
          </cell>
          <cell r="F132">
            <v>131</v>
          </cell>
          <cell r="G132">
            <v>1</v>
          </cell>
          <cell r="H132">
            <v>1</v>
          </cell>
          <cell r="I132">
            <v>1</v>
          </cell>
        </row>
        <row r="133">
          <cell r="B133" t="str">
            <v>A.2.2.1.1.4</v>
          </cell>
          <cell r="C133" t="str">
            <v>CONCURRENCIA A MUNICIPIOS.</v>
          </cell>
          <cell r="D133" t="str">
            <v>CORRESPONDE A LOS RECURSOS TRANSFERIDOS A LOS MUNICIPIOS, PARA LA COFINANCIACIÓN DE PROYECTOS, DEL PROGRAMA AMPLIADO DE INMUNIZACIONES</v>
          </cell>
          <cell r="E133" t="b">
            <v>1</v>
          </cell>
          <cell r="F133">
            <v>132</v>
          </cell>
          <cell r="G133">
            <v>1</v>
          </cell>
          <cell r="H133">
            <v>0</v>
          </cell>
          <cell r="I133">
            <v>1</v>
          </cell>
        </row>
        <row r="134">
          <cell r="B134" t="str">
            <v>A.2.2.1.2</v>
          </cell>
          <cell r="C134" t="str">
            <v>ATENCIÓN INTEGRAL DE ENFERMEDADES PREVALENTES EN LA INFANCIA (AIEPI)</v>
          </cell>
          <cell r="D134" t="str">
            <v>CORRESPONDE A LOS RECURSOS DESTINADOS, A LA FINANCIACIÓN DE LOS PROYECTOS, DEL PROGRAMA PARA LA ATENCIÓN INTEGRAL DE ENFERMEDADES PREVALENTES EN LA INFANCIA (AIEPI).</v>
          </cell>
          <cell r="E134" t="b">
            <v>0</v>
          </cell>
          <cell r="F134">
            <v>133</v>
          </cell>
          <cell r="G134">
            <v>1</v>
          </cell>
          <cell r="H134">
            <v>1</v>
          </cell>
          <cell r="I134">
            <v>1</v>
          </cell>
        </row>
        <row r="135">
          <cell r="B135" t="str">
            <v>A.2.2.1.2.1</v>
          </cell>
          <cell r="C135" t="str">
            <v>CONTRATACIÓN, CON LAS EMPRESAS SOCIALES DEL ESTADO.</v>
          </cell>
          <cell r="D135" t="str">
            <v>CONTEMPLA LA CONTRATACIÓN CON LAS EMPRESAS SOCIALES DEL ESTADO, DEL OBJETO CONTRACTUAL QUE TENGA QUE VER CON SALUD INFANTIL (AIEPI).</v>
          </cell>
          <cell r="E135" t="b">
            <v>1</v>
          </cell>
          <cell r="F135">
            <v>134</v>
          </cell>
          <cell r="G135">
            <v>1</v>
          </cell>
          <cell r="H135">
            <v>1</v>
          </cell>
          <cell r="I135">
            <v>1</v>
          </cell>
        </row>
        <row r="136">
          <cell r="B136" t="str">
            <v>A.2.2.1.2.2</v>
          </cell>
          <cell r="C136" t="str">
            <v>ADQUISICION DE INSUMOS, ELEMENTOS, PUBLICACIONES Y EQUIPOS PARA DESARROLLAR LAS PRIORIDADES DE SALUD PUBLICA, SEGÚN COMPETENCIAS.</v>
          </cell>
          <cell r="D136" t="str">
            <v>SE REFIERE A LOS GASTOS DIRIGIDOS A LA ADQUSICIÓN DE INSUMOS CRÍTICOS Y SUMINISTROS NECESARIOS PARA EL DESARROLLO DE INVERSIÓN EN SALUD, CONFORME AL OBJETO DE ESTE NUMERAL Y NO CONTEMPLADOS EN EL GASTO DE FUNCIONAMIENTO.</v>
          </cell>
          <cell r="E136" t="b">
            <v>1</v>
          </cell>
          <cell r="F136">
            <v>135</v>
          </cell>
          <cell r="G136">
            <v>1</v>
          </cell>
          <cell r="H136">
            <v>1</v>
          </cell>
          <cell r="I136">
            <v>1</v>
          </cell>
        </row>
        <row r="137">
          <cell r="B137" t="str">
            <v>A.2.2.1.2.3</v>
          </cell>
          <cell r="C137" t="str">
            <v>CONTRATACIÓN CON PERSONAS  JURÍDICAS QUE NO SEAN ESE´S.</v>
          </cell>
          <cell r="D137" t="str">
            <v xml:space="preserve">CONTEMPLA LA CONTRATACIÓN CON OTRAS  IPS , NECESARIOS PARA PRESTAR EL SERVICIO, CONFORME A LAS  POLÍTICAS DE PROMOCIÓN, PREVENCIÓN Y VIGILANCIA EN SALUD. </v>
          </cell>
          <cell r="E137" t="b">
            <v>1</v>
          </cell>
          <cell r="F137">
            <v>136</v>
          </cell>
          <cell r="G137">
            <v>1</v>
          </cell>
          <cell r="H137">
            <v>1</v>
          </cell>
          <cell r="I137">
            <v>1</v>
          </cell>
        </row>
        <row r="138">
          <cell r="B138" t="str">
            <v>A.2.2.1.2.4</v>
          </cell>
          <cell r="C138" t="str">
            <v>CONCURRENCIA A MUNICIPIOS.</v>
          </cell>
          <cell r="D138" t="str">
            <v>CORRESPONDE A LOS RECURSOS TRANSFERIDOS A LOS MUNICIPIOS, PARA LA COFINANCIACIÓN DE PROYECTOS Y PROGRAMAS DE LA ATENCIÓN INTEGRAL DE ENFERMEDADES PREVALENTES EN LA INFANCIA.</v>
          </cell>
          <cell r="E138" t="b">
            <v>1</v>
          </cell>
          <cell r="F138">
            <v>137</v>
          </cell>
          <cell r="G138">
            <v>1</v>
          </cell>
          <cell r="H138">
            <v>0</v>
          </cell>
          <cell r="I138">
            <v>1</v>
          </cell>
        </row>
        <row r="139">
          <cell r="B139" t="str">
            <v>A.2.2.1.3</v>
          </cell>
          <cell r="C139" t="str">
            <v>OTROS PROGRAMAS Y ESTRATEGIAS,PARA LA PROMOCIÓN DE LA SALUD INFANTIL.</v>
          </cell>
          <cell r="D139" t="str">
            <v>CORRESPONDE A LOS RECURSOS DESTINADOS, A LA EJECUCIÓN DE OTROS PROYECTOS, PROGRAMAS O ESTRATEGIAS, DESTINADAS A MEJORAR LA SALUD INFANTIL, COMO:IAMI;IAFI. EXCLUYE,(ESCUELAS SALUDABLES, JARDIN SALUDABLE, LACTANCIA)</v>
          </cell>
          <cell r="E139" t="b">
            <v>0</v>
          </cell>
          <cell r="F139">
            <v>138</v>
          </cell>
          <cell r="G139">
            <v>1</v>
          </cell>
          <cell r="H139">
            <v>1</v>
          </cell>
          <cell r="I139">
            <v>1</v>
          </cell>
        </row>
        <row r="140">
          <cell r="B140" t="str">
            <v>A.2.2.1.3.1</v>
          </cell>
          <cell r="C140" t="str">
            <v>CONTRATACIÓN, CON LAS EMPRESAS SOCIALES DEL ESTADO.</v>
          </cell>
          <cell r="D140" t="str">
            <v>CONTEMPLA LA CONTRATACIÓN CON LAS EMPRESAS SOCIALES DEL ESTADO, DEL OBJETO CONTRACTUAL QUE TENGA QUE VER CON SALUD INFANTIL (OTROS PROGRAMAS).</v>
          </cell>
          <cell r="E140" t="b">
            <v>1</v>
          </cell>
          <cell r="F140">
            <v>139</v>
          </cell>
          <cell r="G140">
            <v>1</v>
          </cell>
          <cell r="H140">
            <v>1</v>
          </cell>
          <cell r="I140">
            <v>1</v>
          </cell>
        </row>
        <row r="141">
          <cell r="B141" t="str">
            <v>A.2.2.1.3.2</v>
          </cell>
          <cell r="C141" t="str">
            <v>ADQUISICIÓN DE INSUMOS, ELEMENTOS, PUBLICACIONES Y EQUIPOS PARA DESARROLLAR LAS PRIORIDADES DE SALUD PUBLICA, SEGÚN COMPETENCIAS</v>
          </cell>
          <cell r="D141" t="str">
            <v>SE REFIERE A LOS GASTOS DIRIGIDOS A LA ADQUSICIÓN DE INSUMOS CRÍTICOS Y SUMINISTROS NECESARIOS PARA EL DESARROLLO DE INVERSIÓN EN SALUD, CONFORME AL OBJETO DE ESTE NUMERAL Y NO CONTEMPLADOS EN EL GASTO DE FUNCIONAMIENTO.</v>
          </cell>
          <cell r="E141" t="b">
            <v>1</v>
          </cell>
          <cell r="F141">
            <v>140</v>
          </cell>
          <cell r="G141">
            <v>1</v>
          </cell>
          <cell r="H141">
            <v>1</v>
          </cell>
          <cell r="I141">
            <v>1</v>
          </cell>
        </row>
        <row r="142">
          <cell r="B142" t="str">
            <v>A.2.2.1.3.3</v>
          </cell>
          <cell r="C142" t="str">
            <v>CONTRATACIÓN CON PERSONAS  JURÍDICAS QUE NO SEAN ESE´S.</v>
          </cell>
          <cell r="D142" t="str">
            <v xml:space="preserve">CONTEMPLA LA CONTRATACIÓN CON OTRAS IPS, NECESARIOS PARA PRESTAR EL SERVICIO, CONFORME A LAS  POLÍTICAS DE PROMOCIÓN,PREVENCIÓN Y VIGILANCIA EN SALUD. </v>
          </cell>
          <cell r="E142" t="b">
            <v>1</v>
          </cell>
          <cell r="F142">
            <v>141</v>
          </cell>
          <cell r="G142">
            <v>1</v>
          </cell>
          <cell r="H142">
            <v>1</v>
          </cell>
          <cell r="I142">
            <v>1</v>
          </cell>
        </row>
        <row r="143">
          <cell r="B143" t="str">
            <v>A.2.2.1.3.4</v>
          </cell>
          <cell r="C143" t="str">
            <v>CONCURRENCIA A MUNICIPIOS.</v>
          </cell>
          <cell r="D143" t="str">
            <v>CORRESPONDE A LOS RECURSOS TRANSFERIDOS A LOS MUNICIPIOS, PARA LA COFINANCIACIÓN DE PROYECTOS, PROGRAMAS Y/O ESTRATEGIAS PARA LA PROMOCIÓN DE LA SALUD INFANTIL.</v>
          </cell>
          <cell r="E143" t="b">
            <v>1</v>
          </cell>
          <cell r="F143">
            <v>142</v>
          </cell>
          <cell r="G143">
            <v>1</v>
          </cell>
          <cell r="H143">
            <v>0</v>
          </cell>
          <cell r="I143">
            <v>1</v>
          </cell>
        </row>
        <row r="144">
          <cell r="B144" t="str">
            <v>A.2.2.2</v>
          </cell>
          <cell r="C144" t="str">
            <v>SALUD SEXUAL Y REPRODUCTIVA</v>
          </cell>
          <cell r="D144" t="str">
            <v>RECURSOS DESTINADOS A LA EJECUCIÓN DE PROYECTOS DE  INVERSIÓN DEFINIDOS CON EL OBJETO DE DESARROLLAR  LA POLITICA DE SALUD SEXUAL Y REPRODUCTIVA.</v>
          </cell>
          <cell r="E144" t="b">
            <v>0</v>
          </cell>
          <cell r="F144">
            <v>143</v>
          </cell>
          <cell r="G144">
            <v>1</v>
          </cell>
          <cell r="H144">
            <v>1</v>
          </cell>
          <cell r="I144">
            <v>1</v>
          </cell>
        </row>
        <row r="145">
          <cell r="B145" t="str">
            <v>A.2.2.2.1</v>
          </cell>
          <cell r="C145" t="str">
            <v>SALUD MATERNA</v>
          </cell>
          <cell r="D145" t="str">
            <v>RECURSOS DESTINADOS A LA EJECUCIÓN DE PROYECTOS DE  INVERSIÓN DEFINIDOS CON EL OBJETO A DESARROLLAR  LA POLITICA DE SALUD SEXUAL Y REPRODUCTIVA EN LO RELACIONADO CON SALUD MATERNA.</v>
          </cell>
          <cell r="E145" t="b">
            <v>0</v>
          </cell>
          <cell r="F145">
            <v>144</v>
          </cell>
          <cell r="G145">
            <v>1</v>
          </cell>
          <cell r="H145">
            <v>1</v>
          </cell>
          <cell r="I145">
            <v>1</v>
          </cell>
        </row>
        <row r="146">
          <cell r="B146" t="str">
            <v>A.2.2.2.1.1</v>
          </cell>
          <cell r="C146" t="str">
            <v>CONTRATACIÓN, CON LAS EMPRESAS SOCIALES DEL ESTADO.</v>
          </cell>
          <cell r="D146" t="str">
            <v>CONTEMPLA LA CONTRATACIÓN CON LAS EMPRESAS SOCIALES DEL ESTADO, DEL OBJETO CONTRACTUAL QUE TENGA QUE VER CON SALUD SEXUAL Y REPRODUCTIVA (SALUD MATERNA)</v>
          </cell>
          <cell r="E146" t="b">
            <v>1</v>
          </cell>
          <cell r="F146">
            <v>145</v>
          </cell>
          <cell r="G146">
            <v>1</v>
          </cell>
          <cell r="H146">
            <v>1</v>
          </cell>
          <cell r="I146">
            <v>1</v>
          </cell>
        </row>
        <row r="147">
          <cell r="B147" t="str">
            <v>A.2.2.2.1.2</v>
          </cell>
          <cell r="C147" t="str">
            <v>ADQUISICIÓN DE INSUMOS ELEMENTOS, PUBLICACIONES Y EQUIPOS PARA DESARROLLAR LAS PRIORIDADES DE SALUD PUBLICA, SEGÚN COMPETENCIAS.</v>
          </cell>
          <cell r="D147" t="str">
            <v>SE REFIERE A LOS GASTOS DIRIGIDOS A LA ADQUSICIÓN DE INSUMOS CRÍTICOS Y SUMINISTROS NECESARIOS PARA EL DESARROLLO DE INVERSIÓN EN SALUD, CONFORME AL OBJETO DE ESTE NUMERAL Y NO CONTEMPLADOS EN EL GASTO DE FUNCIONAMIENTO.</v>
          </cell>
          <cell r="E147" t="b">
            <v>1</v>
          </cell>
          <cell r="F147">
            <v>146</v>
          </cell>
          <cell r="G147">
            <v>1</v>
          </cell>
          <cell r="H147">
            <v>1</v>
          </cell>
          <cell r="I147">
            <v>1</v>
          </cell>
        </row>
        <row r="148">
          <cell r="B148" t="str">
            <v>A.2.2.2.1.3</v>
          </cell>
          <cell r="C148" t="str">
            <v>CONTRATACIÓN CON PERSONAS  JURÍDICAS QUE NO SEAN ESE´S.</v>
          </cell>
          <cell r="D148" t="str">
            <v xml:space="preserve">CONTEMPLA LA CONTRATACIÓN CON OTRAS IPS , NECESARIOS PARA PRESTAR EL SERVICIO, CONFORME A LAS  POLÍTICAS DE PROMOCIÓN,PREVENCIÓN Y VIGILANCIA EN SALUD. </v>
          </cell>
          <cell r="E148" t="b">
            <v>1</v>
          </cell>
          <cell r="F148">
            <v>147</v>
          </cell>
          <cell r="G148">
            <v>1</v>
          </cell>
          <cell r="H148">
            <v>1</v>
          </cell>
          <cell r="I148">
            <v>1</v>
          </cell>
        </row>
        <row r="149">
          <cell r="B149" t="str">
            <v>A.2.2.2.1.4</v>
          </cell>
          <cell r="C149" t="str">
            <v>CONCURRENCIA A MUNICIPIOS.</v>
          </cell>
          <cell r="D149" t="str">
            <v>CORRESPONDE A LOS RECURSOS TRANSFERIDOS A LOS MUNICIPIOS, PARA LA COFINANCIACIÓN DE PROYECTOS Y PROGRAMAS DE LA ATENCIÓN INTEGRAL DE SALUD MATERNA.</v>
          </cell>
          <cell r="E149" t="b">
            <v>1</v>
          </cell>
          <cell r="F149">
            <v>148</v>
          </cell>
          <cell r="G149">
            <v>1</v>
          </cell>
          <cell r="H149">
            <v>0</v>
          </cell>
          <cell r="I149">
            <v>1</v>
          </cell>
        </row>
        <row r="150">
          <cell r="B150" t="str">
            <v>A.2.2.2.2</v>
          </cell>
          <cell r="C150" t="str">
            <v>VIH SIDA, E INFECCIONES DE TRANSMISIÓN SEXUAL</v>
          </cell>
          <cell r="D150" t="str">
            <v>RECURSOS DESTINADOS A LA EJECUCIÓN DE PROYECTOS DE  INVERSIÓN DEFINIDOS CON EL OBJETO DE DESARROLLAR  LA POLITICA DE SALUD SEXUAL Y REPRODUCTIVA EN LO RELACIONADO CON VIH SIDA E INFECCIONES DE TRANSMISIÓN SEXUAL.</v>
          </cell>
          <cell r="E150" t="b">
            <v>0</v>
          </cell>
          <cell r="F150">
            <v>149</v>
          </cell>
          <cell r="G150">
            <v>1</v>
          </cell>
          <cell r="H150">
            <v>1</v>
          </cell>
          <cell r="I150">
            <v>1</v>
          </cell>
        </row>
        <row r="151">
          <cell r="B151" t="str">
            <v>A.2.2.2.2.1</v>
          </cell>
          <cell r="C151" t="str">
            <v>CONTRATACIÓN, CON LAS EMPRESAS SOCIALES DEL ESTADO.</v>
          </cell>
          <cell r="D151" t="str">
            <v>CONTEMPLA LA CONTRATACIÓN CON LAS EMPRESAS SOCIALES DEL ESTADO, DEL OBJETO CONTRACTUAL QUE TENGA QUE VER CON SALUD SEXUAL Y REPRODUCTIVA (VIH SIDA E INFECCIONES DE TRANSMISIÓN SEXUAL)</v>
          </cell>
          <cell r="E151" t="b">
            <v>1</v>
          </cell>
          <cell r="F151">
            <v>150</v>
          </cell>
          <cell r="G151">
            <v>1</v>
          </cell>
          <cell r="H151">
            <v>1</v>
          </cell>
          <cell r="I151">
            <v>1</v>
          </cell>
        </row>
        <row r="152">
          <cell r="B152" t="str">
            <v>A.2.2.2.2.2</v>
          </cell>
          <cell r="C152" t="str">
            <v>ADQUISICIÓN DE INSUMOS, ELEMENTOS, PUBLICACIONES Y EQUIPOS PARA DESARROLLAR LAS PRIORIDADES  DE SALUD PÚBLICA, SEGÚN COMPETENCIAS.</v>
          </cell>
          <cell r="D152" t="str">
            <v>SE REFIERE A LOS GASTOS DIRIGIDOS A LA ADQUSICIÓN DE INSUMOS CRÍTICOS Y SUMINISTROS NECESARIOS PARA EL DESARROLLO DE INVERSIÓN EN SALUD, CONFORME AL OBJETO DE ESTE NUMERAL Y NO CONTEMPLADOS EN EL GASTO DE FUNCIONAMIENTO.</v>
          </cell>
          <cell r="E152" t="b">
            <v>1</v>
          </cell>
          <cell r="F152">
            <v>151</v>
          </cell>
          <cell r="G152">
            <v>1</v>
          </cell>
          <cell r="H152">
            <v>1</v>
          </cell>
          <cell r="I152">
            <v>1</v>
          </cell>
        </row>
        <row r="153">
          <cell r="B153" t="str">
            <v>A.2.2.2.2.3</v>
          </cell>
          <cell r="C153" t="str">
            <v>CONTRATACIÓN CON PERSONAS  JURÍDICAS QUE NO SEAN ESE´S.</v>
          </cell>
          <cell r="D153" t="str">
            <v xml:space="preserve">CONTEMPLA LA CONTRATACIÓN CON OTRAS IPS, NECESARIOS PARA PRESTAR EL SERVICIO, CONFORME A LAS  POLÍTICAS DE PROMOCIÓN,PREVENCIÓN Y VIGILANCIA EN SALUD. </v>
          </cell>
          <cell r="E153" t="b">
            <v>1</v>
          </cell>
          <cell r="F153">
            <v>152</v>
          </cell>
          <cell r="G153">
            <v>1</v>
          </cell>
          <cell r="H153">
            <v>1</v>
          </cell>
          <cell r="I153">
            <v>1</v>
          </cell>
        </row>
        <row r="154">
          <cell r="B154" t="str">
            <v>A.2.2.2.2.4</v>
          </cell>
          <cell r="C154" t="str">
            <v>CONCURRENCIA A MUNICIPIOS.</v>
          </cell>
          <cell r="D154" t="str">
            <v>CORRESPONDE A LOS RECURSOS TRANSFERIDOS A LOS MUNICIPIOS, PARA LA COFINANCIACIÓN DE PROYECTOS Y PROGRAMAS DE LA ATENCIÓN INTEGRAL DE ENFERMEDADES DE VHS SIDA, E INFECCIONES DE TRANSMISION SEXUAL.</v>
          </cell>
          <cell r="E154" t="b">
            <v>1</v>
          </cell>
          <cell r="F154">
            <v>153</v>
          </cell>
          <cell r="G154">
            <v>1</v>
          </cell>
          <cell r="H154">
            <v>0</v>
          </cell>
          <cell r="I154">
            <v>1</v>
          </cell>
        </row>
        <row r="155">
          <cell r="B155" t="str">
            <v>A.2.2.2.3</v>
          </cell>
          <cell r="C155" t="str">
            <v>SALUD SEXUAL Y REPRODUCTIVA EN ADOLESCENTES</v>
          </cell>
          <cell r="D155" t="str">
            <v>RECURSOS DESTINADOS A LA EJECUCIÓN DE PROYECTOS DE  INVERSIÓN DEFINIDOS CON EL OBJETO DE DESARROLLAR  LA POLITICA DE SALUD SEXUAL Y REPRODUCTIVA EN LO RELACIONADO CON ADOLECENTES</v>
          </cell>
          <cell r="E155" t="b">
            <v>0</v>
          </cell>
          <cell r="F155">
            <v>154</v>
          </cell>
          <cell r="G155">
            <v>1</v>
          </cell>
          <cell r="H155">
            <v>1</v>
          </cell>
          <cell r="I155">
            <v>1</v>
          </cell>
        </row>
        <row r="156">
          <cell r="B156" t="str">
            <v>A.2.2.2.3.1</v>
          </cell>
          <cell r="C156" t="str">
            <v>CONTRATACIÓN, CON LAS EMPRESAS SOCIALES DEL ESTADO.</v>
          </cell>
          <cell r="D156" t="str">
            <v>CONTEMPLA LA CONTRATACIÓN CON LAS EMPRESAS SOCIALES DEL ESTADO, DEL OBJETO CONTRACTUAL QUE TENGA QUE VER CON SALUD SEXUAL Y REPRODUCTIVA (SALUD SEXUAL Y REPRODUCTIVA EN ADOLESCENTES)</v>
          </cell>
          <cell r="E156" t="b">
            <v>1</v>
          </cell>
          <cell r="F156">
            <v>155</v>
          </cell>
          <cell r="G156">
            <v>1</v>
          </cell>
          <cell r="H156">
            <v>1</v>
          </cell>
          <cell r="I156">
            <v>1</v>
          </cell>
        </row>
        <row r="157">
          <cell r="B157" t="str">
            <v>A.2.2.2.3.2</v>
          </cell>
          <cell r="C157" t="str">
            <v>ADQUSICION DE INSUMOS Y ELEMENTOS, PUBLICACIONES Y EQUIPOS PARA DESARROLLAR PROGRAMAS DE SALUD PUBLICA, SEGÚN COMPETENCIAS.</v>
          </cell>
          <cell r="D157" t="str">
            <v>SE REFIERE A LOS GASTOS DIRIGIDOS A LA ADQUSICIÓN DE INSUMOS CRÍTICOS Y SUMINISTROS NECESARIOS PARA EL DESARROLLO DE INVERSIÓN EN SALUD, CONFORME AL OBJETO DE ESTE NUMERAL Y NO CONTEMPLADOS EN EL GASTO DE FUNCIONAMIENTO.</v>
          </cell>
          <cell r="E157" t="b">
            <v>1</v>
          </cell>
          <cell r="F157">
            <v>156</v>
          </cell>
          <cell r="G157">
            <v>1</v>
          </cell>
          <cell r="H157">
            <v>1</v>
          </cell>
          <cell r="I157">
            <v>1</v>
          </cell>
        </row>
        <row r="158">
          <cell r="B158" t="str">
            <v>A.2.2.2.3.3</v>
          </cell>
          <cell r="C158" t="str">
            <v>CONTRATACIÓN CON PERSONAS  JURÍDICAS QUE NO SEAN ESE´S.</v>
          </cell>
          <cell r="D158" t="str">
            <v xml:space="preserve">CONTEMPLA LA CONTRATACIÓN CON OTRAS IPS , NECESARIOS PARA PRESTAR EL SERVICIO, CONFORME A LAS  POLÍTICAS DE PROMOCIÓN,PREVENCIÓN Y VIGILANCIA EN SALUD. </v>
          </cell>
          <cell r="E158" t="b">
            <v>1</v>
          </cell>
          <cell r="F158">
            <v>157</v>
          </cell>
          <cell r="G158">
            <v>1</v>
          </cell>
          <cell r="H158">
            <v>1</v>
          </cell>
          <cell r="I158">
            <v>1</v>
          </cell>
        </row>
        <row r="159">
          <cell r="B159" t="str">
            <v>A.2.2.2.3.4</v>
          </cell>
          <cell r="C159" t="str">
            <v>CONCURRENCIA A MUNICIPIOS.</v>
          </cell>
          <cell r="D159" t="str">
            <v>CORRESPONDE A LOS RECURSOS TRANSFERIDOS A LOS MUNICIPIOS, PARA LA COFINANCIACIÓN DE PROYECTOS Y PROGRAMAS DE LA ATENCIÓN INTEGRAL DE ENFERMEDADES DE SALUD SEXUAL Y REPRODUCTIVA EN ADOLESCENTES.</v>
          </cell>
          <cell r="E159" t="b">
            <v>1</v>
          </cell>
          <cell r="F159">
            <v>158</v>
          </cell>
          <cell r="G159">
            <v>1</v>
          </cell>
          <cell r="H159">
            <v>0</v>
          </cell>
          <cell r="I159">
            <v>1</v>
          </cell>
        </row>
        <row r="160">
          <cell r="B160" t="str">
            <v>A.2.2.2.4</v>
          </cell>
          <cell r="C160" t="str">
            <v>OTROS PROGRAMAS Y ESTRATEGIAS PARA SALUD SEXUAL Y REPRODUCTIVA.</v>
          </cell>
          <cell r="D160" t="str">
            <v>CORRESPONDE A LOS RECURSOS DESTINADOS, A LA EJECUCIÓN DE OTROS PROYECTOS, PROGRAMAS O ESTRATEGIAS, DESTINADAS A MEJORAR LA SALUD SEXUAL Y REPRODUCTIVA.</v>
          </cell>
          <cell r="E160" t="b">
            <v>0</v>
          </cell>
          <cell r="F160">
            <v>159</v>
          </cell>
          <cell r="G160">
            <v>1</v>
          </cell>
          <cell r="H160">
            <v>1</v>
          </cell>
          <cell r="I160">
            <v>1</v>
          </cell>
        </row>
        <row r="161">
          <cell r="B161" t="str">
            <v>A.2.2.2.4.1</v>
          </cell>
          <cell r="C161" t="str">
            <v>CONTRATACIÓN, CON LAS EMPRESAS SOCIALES DEL ESTADO.</v>
          </cell>
          <cell r="D161" t="str">
            <v>CONTEMPLA LA CONTRATACIÓN CON LAS EMPRESAS SOCIALES DEL ESTADO, DEL OBJETO CONTRACTUAL QUE TENGA QUE VER CON SALUD SEXUAL Y REPRODUCTIVA (OTROS PROGRAMAS Y ESTRATEGIAS PARA SALUD SEXUAL Y REPRODUCTIVA)</v>
          </cell>
          <cell r="E161" t="b">
            <v>1</v>
          </cell>
          <cell r="F161">
            <v>160</v>
          </cell>
          <cell r="G161">
            <v>1</v>
          </cell>
          <cell r="H161">
            <v>1</v>
          </cell>
          <cell r="I161">
            <v>1</v>
          </cell>
        </row>
        <row r="162">
          <cell r="B162" t="str">
            <v>A.2.2.2.4.2</v>
          </cell>
          <cell r="C162" t="str">
            <v>ADQUISICIÓN DE INSUMOS, ELEMENTOS, PUBLICACIONES Y EQUIPOS PARA DESARROLLAR LAS PRIORIDADES  DE SALUD PÚBLICA, SEGÚN COMPETENCIAS.</v>
          </cell>
          <cell r="D162" t="str">
            <v>SE REFIERE A LOS GASTOS DIRIGIDOS A LA ADQUSICIÓN DE INSUMOS CRÍTICOS Y SUMINISTROS NECESARIOS PARA EL DESARROLLO DE INVERSIÓN EN SALUD, CONFORME AL OBJETO DE ESTE NUMERAL Y NO CONTEMPLADOS EN EL GASTO DE FUNCIONAMIENTO.</v>
          </cell>
          <cell r="E162" t="b">
            <v>1</v>
          </cell>
          <cell r="F162">
            <v>161</v>
          </cell>
          <cell r="G162">
            <v>1</v>
          </cell>
          <cell r="H162">
            <v>1</v>
          </cell>
          <cell r="I162">
            <v>1</v>
          </cell>
        </row>
        <row r="163">
          <cell r="B163" t="str">
            <v>A.2.2.2.4.3</v>
          </cell>
          <cell r="C163" t="str">
            <v>CONTRATACIÓN CON PERSONAS  JURÍDICAS QUE NO SEAN ESE´S.</v>
          </cell>
          <cell r="D163" t="str">
            <v xml:space="preserve">CONTEMPLA LA CONTRATACIÓN CON OTRAS IPS, NECESARIOS PARA PRESTAR EL SERVICIO, CONFORME A LAS  POLÍTICAS DE PROMOCIÓN,PREVENCIÓN Y VIGILANCIA EN SALUD. </v>
          </cell>
          <cell r="E163" t="b">
            <v>1</v>
          </cell>
          <cell r="F163">
            <v>162</v>
          </cell>
          <cell r="G163">
            <v>1</v>
          </cell>
          <cell r="H163">
            <v>1</v>
          </cell>
          <cell r="I163">
            <v>1</v>
          </cell>
        </row>
        <row r="164">
          <cell r="B164" t="str">
            <v>A.2.2.2.4.4</v>
          </cell>
          <cell r="C164" t="str">
            <v>CONCURRENCIA A MUNICIPIOS.</v>
          </cell>
          <cell r="D164" t="str">
            <v>CORRESPONDE A LOS RECURSOS TRANSFERIDOS A LOS MUNICIPIOS, PARA LA COFINANCIACIÓN DE PROYECTOS Y PROGRAMAS DE OTROS PROGRAMAS Y ESTRATEGIAS PARA LA SALUD SEXUAL Y REPRODUCTIVA.</v>
          </cell>
          <cell r="E164" t="b">
            <v>1</v>
          </cell>
          <cell r="F164">
            <v>163</v>
          </cell>
          <cell r="G164">
            <v>1</v>
          </cell>
          <cell r="H164">
            <v>0</v>
          </cell>
          <cell r="I164">
            <v>1</v>
          </cell>
        </row>
        <row r="165">
          <cell r="B165" t="str">
            <v>A.2.2.3</v>
          </cell>
          <cell r="C165" t="str">
            <v>SALUD ORAL</v>
          </cell>
          <cell r="D165" t="str">
            <v>CONTEMPLA LA FINANCIACIÓN DE ACCIONES Y PROYECTOS, RELACIONADOS CON EL MEJORAMIENTO DE LA SALUD ORAL.</v>
          </cell>
          <cell r="E165" t="b">
            <v>0</v>
          </cell>
          <cell r="F165">
            <v>164</v>
          </cell>
          <cell r="G165">
            <v>1</v>
          </cell>
          <cell r="H165">
            <v>1</v>
          </cell>
          <cell r="I165">
            <v>1</v>
          </cell>
        </row>
        <row r="166">
          <cell r="B166" t="str">
            <v>A.2.2.3.1</v>
          </cell>
          <cell r="C166" t="str">
            <v>CONTRATACIÓN, CON LAS EMPRESAS SOCIALES DEL ESTADO.</v>
          </cell>
          <cell r="D166" t="str">
            <v>CONTEMPLA LA CONTRATACIÓN CON LAS EMPRESAS SOCIALES DEL ESTADO, DEL OBJETO CONTRACTUAL QUE TENGA QUE VER CON SALUD ORAL.</v>
          </cell>
          <cell r="E166" t="b">
            <v>1</v>
          </cell>
          <cell r="F166">
            <v>165</v>
          </cell>
          <cell r="G166">
            <v>1</v>
          </cell>
          <cell r="H166">
            <v>1</v>
          </cell>
          <cell r="I166">
            <v>1</v>
          </cell>
        </row>
        <row r="167">
          <cell r="B167" t="str">
            <v>A.2.2.3.2</v>
          </cell>
          <cell r="C167" t="str">
            <v>ADQUISICIÓN DE INSUMOS, ELEMENTOS, PUBLICACIONES Y EQUIPOS PARA DESARROLLAR LAS PRIORIDADES  DE SALUD PÚBLICA, SEGÚN COMPETENCIAS.</v>
          </cell>
          <cell r="D167" t="str">
            <v>SE REFIERE A LOS GASTOS DIRIGIDOS A LA ADQUSICIÓN DE INSUMOS CRÍTICOS Y SUMINISTROS NECESARIOS PARA EL DESARROLLO DE INVERSIÓN EN SALUD, CONFORME AL OBJETO DE ESTE NUMERAL Y NO CONTEMPLADOS EN EL GASTO DE FUNCIONAMIENTO.</v>
          </cell>
          <cell r="E167" t="b">
            <v>1</v>
          </cell>
          <cell r="F167">
            <v>166</v>
          </cell>
          <cell r="G167">
            <v>1</v>
          </cell>
          <cell r="H167">
            <v>1</v>
          </cell>
          <cell r="I167">
            <v>1</v>
          </cell>
        </row>
        <row r="168">
          <cell r="B168" t="str">
            <v>A.2.2.3.3</v>
          </cell>
          <cell r="C168" t="str">
            <v>CONTRATACIÓN CON PERSONAS  JURÍDICAS QUE NO SEAN ESE´S.</v>
          </cell>
          <cell r="D168" t="str">
            <v xml:space="preserve">CONTEMPLA LA CONTRATACIÓN CON OTRAS  IPS , NECESARIOS PARA PRESTAR EL SERVICIO, CONFORME A LAS  POLÍTICAS DE PROMOCIÓN,PREVENCIÓN Y VIGILANCIA EN SALUD. </v>
          </cell>
          <cell r="E168" t="b">
            <v>1</v>
          </cell>
          <cell r="F168">
            <v>167</v>
          </cell>
          <cell r="G168">
            <v>1</v>
          </cell>
          <cell r="H168">
            <v>1</v>
          </cell>
          <cell r="I168">
            <v>1</v>
          </cell>
        </row>
        <row r="169">
          <cell r="B169" t="str">
            <v>A.2.2.3.4</v>
          </cell>
          <cell r="C169" t="str">
            <v>CONCURRENCIA A MUNICIPIOS.</v>
          </cell>
          <cell r="D169" t="str">
            <v>CORRESPONDE A LOS RECURSOS TRANSFERIDOS A LOS MUNICIPIOS, PARA LA COFINANCIACIÓN DE PROYECTOS Y PROGRAMAS DE LA ATENCIÓN INTEGRAL DE SALUD ORAL.</v>
          </cell>
          <cell r="E169" t="b">
            <v>1</v>
          </cell>
          <cell r="F169">
            <v>168</v>
          </cell>
          <cell r="G169">
            <v>1</v>
          </cell>
          <cell r="H169">
            <v>0</v>
          </cell>
          <cell r="I169">
            <v>1</v>
          </cell>
        </row>
        <row r="170">
          <cell r="B170" t="str">
            <v>A.2.2.4</v>
          </cell>
          <cell r="C170" t="str">
            <v>SALUD MENTAL Y LESIONES VIOLENTAS EVITABLES</v>
          </cell>
          <cell r="D170" t="str">
            <v>CONTEMPLA LA FINANCIACIÓN DE ACCIONES Y PROYECTOS, RELACIOANADOS CON LA SALUD MENTAL Y LESIONES VIOLENTES EVITABLES.</v>
          </cell>
          <cell r="E170" t="b">
            <v>0</v>
          </cell>
          <cell r="F170">
            <v>169</v>
          </cell>
          <cell r="G170">
            <v>1</v>
          </cell>
          <cell r="H170">
            <v>1</v>
          </cell>
          <cell r="I170">
            <v>1</v>
          </cell>
        </row>
        <row r="171">
          <cell r="B171" t="str">
            <v>A.2.2.4.1</v>
          </cell>
          <cell r="C171" t="str">
            <v>SUSTANCIAS PSICOACTIVAS</v>
          </cell>
          <cell r="D171" t="str">
            <v>CONTEMPLA LA FINANCIACIÓN DE ACCIONES Y PROYECTOS, RELACIOANDOS CON  SUSTANCIAS PSICOACTIVAS.</v>
          </cell>
          <cell r="E171" t="b">
            <v>0</v>
          </cell>
          <cell r="F171">
            <v>170</v>
          </cell>
          <cell r="G171">
            <v>1</v>
          </cell>
          <cell r="H171">
            <v>1</v>
          </cell>
          <cell r="I171">
            <v>1</v>
          </cell>
        </row>
        <row r="172">
          <cell r="B172" t="str">
            <v>A.2.2.4.1.1</v>
          </cell>
          <cell r="C172" t="str">
            <v>CONTRATACIÓN, CON LAS EMPRESAS SOCIALES DEL ESTADO.</v>
          </cell>
          <cell r="D172" t="str">
            <v>CONTEMPLA LA CONTRATACIÓN CON LAS EMPRESAS SOCIALES DEL ESTADO, DEL OBJETO CONTRACTUAL QUE TENGA QUE VER CON SALUD MENTAL (SUSTANCIAS PSICOACTIVAS)</v>
          </cell>
          <cell r="E172" t="b">
            <v>1</v>
          </cell>
          <cell r="F172">
            <v>171</v>
          </cell>
          <cell r="G172">
            <v>1</v>
          </cell>
          <cell r="H172">
            <v>1</v>
          </cell>
          <cell r="I172">
            <v>1</v>
          </cell>
        </row>
        <row r="173">
          <cell r="B173" t="str">
            <v>A.2.2.4.1.2</v>
          </cell>
          <cell r="C173" t="str">
            <v>ADQUISICIÓN DE INSUMOS, ELEMENTOS, PUBLICACIONES Y EQUIPOS PARA DESARROLLAR LAS PRIORIDADES  DE SALUD PÚBLICA, SEGÚN COMPETENCIAS.</v>
          </cell>
          <cell r="D173" t="str">
            <v>SE REFIERE A LOS GASTOS DIRIGIDOS A LA ADQUSICIÓN DE INSUMOS CRÍTICOS Y SUMINISTROS NECESARIOS PARA EL DESARROLLO DE INVERSIÓN EN SALUD, CONFORME AL OBJETO DE ESTE NUMERAL Y NO CONTEMPLADOS EN EL GASTO DE FUNCIONAMIENTO.</v>
          </cell>
          <cell r="E173" t="b">
            <v>1</v>
          </cell>
          <cell r="F173">
            <v>172</v>
          </cell>
          <cell r="G173">
            <v>1</v>
          </cell>
          <cell r="H173">
            <v>1</v>
          </cell>
          <cell r="I173">
            <v>1</v>
          </cell>
        </row>
        <row r="174">
          <cell r="B174" t="str">
            <v>A.2.2.4.1.3</v>
          </cell>
          <cell r="C174" t="str">
            <v>CONTRATACIÓN CON PERSONAS  JURÍDICAS QUE NO SEAN ESE´S.</v>
          </cell>
          <cell r="D174" t="str">
            <v xml:space="preserve">CONTEMPLA LA CONTRATACIÓN CON OTRAS IPS, NECESARIOS PARA PRESTAR EL SERVICIO, CONFORME A LAS  POLÍTICAS DE PROMOCIÓN,PREVENCIÓN Y VIGILANCIA EN SALUD. </v>
          </cell>
          <cell r="E174" t="b">
            <v>1</v>
          </cell>
          <cell r="F174">
            <v>173</v>
          </cell>
          <cell r="G174">
            <v>1</v>
          </cell>
          <cell r="H174">
            <v>1</v>
          </cell>
          <cell r="I174">
            <v>1</v>
          </cell>
        </row>
        <row r="175">
          <cell r="B175" t="str">
            <v>A.2.2.4.1.4</v>
          </cell>
          <cell r="C175" t="str">
            <v>CONCURRENCIA A MUNICIPIOS.</v>
          </cell>
          <cell r="D175" t="str">
            <v>CORRESPONDE A LOS RECURSOS TRANSFERIDOS A LOS MUNICIPIOS, PARA LA COFINANCIACIÓN DE PROYECTOS Y PROGRAMAS DE LA ATENCIÓN INTEGRAL DE SUSTANCIAS PSICOACTIVAS.</v>
          </cell>
          <cell r="E175" t="b">
            <v>1</v>
          </cell>
          <cell r="F175">
            <v>174</v>
          </cell>
          <cell r="G175">
            <v>1</v>
          </cell>
          <cell r="H175">
            <v>0</v>
          </cell>
          <cell r="I175">
            <v>1</v>
          </cell>
        </row>
        <row r="176">
          <cell r="B176" t="str">
            <v>A.2.2.4.2</v>
          </cell>
          <cell r="C176" t="str">
            <v>OTROS PROGRAMAS Y ESTRATEÇIAS PARA LA PROMOCIÒN DE LA SALUD MENTAL Y LESIONES VIOLENTAS EVITABLES.</v>
          </cell>
          <cell r="D176" t="str">
            <v>CONTEMPLA LA FINANCIACIÓN DE ACCIONES Y PROYECTOS, RELACIONADOS CON OTROS PROGRAMAS Y ESTRATEGIAS PARA LA PROMOCIÒN DE LA SALUD MENTAL Y LESIONES VIOLENTAS EVITABLES.</v>
          </cell>
          <cell r="E176" t="b">
            <v>0</v>
          </cell>
          <cell r="F176">
            <v>175</v>
          </cell>
          <cell r="G176">
            <v>1</v>
          </cell>
          <cell r="H176">
            <v>1</v>
          </cell>
          <cell r="I176">
            <v>1</v>
          </cell>
        </row>
        <row r="177">
          <cell r="B177" t="str">
            <v>A.2.2.4.2.1</v>
          </cell>
          <cell r="C177" t="str">
            <v>CONTRATACIÓN, CON LAS EMPRESAS SOCIALES DEL ESTADO.</v>
          </cell>
          <cell r="D177" t="str">
            <v>CONTEMPLA LA CONTRATACIÓN CON LAS EMPRESAS SOCIALES DEL ESTADO, DEL OBJETO CONTRACTUAL QUE TENGA QUE VER CON SALUD MENTAL (OTROS PROGRAMAS Y ESTRATEGIAS PARA LA PROMOCIÓN DE LA SALUD MENTAL Y LESIONES VIOLENTAS EVITABLES)</v>
          </cell>
          <cell r="E177" t="b">
            <v>1</v>
          </cell>
          <cell r="F177">
            <v>176</v>
          </cell>
          <cell r="G177">
            <v>1</v>
          </cell>
          <cell r="H177">
            <v>1</v>
          </cell>
          <cell r="I177">
            <v>1</v>
          </cell>
        </row>
        <row r="178">
          <cell r="B178" t="str">
            <v>A.2.2.4.2.2</v>
          </cell>
          <cell r="C178" t="str">
            <v>ADQUISICIÓN DE INSUMOS, ELEMENTOS, PUBLICACIONES Y EQUIPOS PARA DESARROLLAR LAS PRIORIDADES  DE SALUD PÚBLICA, SEGÚN COMPETENCIAS.</v>
          </cell>
          <cell r="D178" t="str">
            <v>SE REFIERE A LOS GASTOS DIRIGIDOS A LA ADQUSICIÓN DE INSUMOS CRÍTICOS Y SUMINISTROS NECESARIOS PARA EL DESARROLLO DE INVERSIÓN EN SALUD, CONFORME AL OBJETO DE ESTE NUMERAL Y NO CONTEMPLADOS EN EL GASTO DE FUNCIONAMIENTO.</v>
          </cell>
          <cell r="E178" t="b">
            <v>1</v>
          </cell>
          <cell r="F178">
            <v>177</v>
          </cell>
          <cell r="G178">
            <v>1</v>
          </cell>
          <cell r="H178">
            <v>1</v>
          </cell>
          <cell r="I178">
            <v>1</v>
          </cell>
        </row>
        <row r="179">
          <cell r="B179" t="str">
            <v>A.2.2.4.2.3</v>
          </cell>
          <cell r="C179" t="str">
            <v>CONTRATACIÓN CON PERSONAS  JURÍDICAS QUE NO SEAN ESE´S.</v>
          </cell>
          <cell r="D179" t="str">
            <v xml:space="preserve">CONTEMPLA LA CONTRATACIÓN CON OTRAS  IPS , NECESARIOS PARA PRESTAR EL SERVICIO, CONFORME A LAS  POLÍTICAS DE PROMOCIÓN,PREVENCIÓN Y VIGILANCIA EN SALUD. </v>
          </cell>
          <cell r="E179" t="b">
            <v>1</v>
          </cell>
          <cell r="F179">
            <v>178</v>
          </cell>
          <cell r="G179">
            <v>1</v>
          </cell>
          <cell r="H179">
            <v>1</v>
          </cell>
          <cell r="I179">
            <v>1</v>
          </cell>
        </row>
        <row r="180">
          <cell r="B180" t="str">
            <v>A.2.2.4.2.4</v>
          </cell>
          <cell r="C180" t="str">
            <v>CONCURRENCIA A MUNICIPIOS.</v>
          </cell>
          <cell r="D180" t="str">
            <v>CORRESPONDE A LOS RECURSOS TRANSFERIDOS A LOS MUNICIPIOS, PARA LA COFINANCIACIÓN DE PROYECTOS Y PROGRAMAS DE LA ATENCIÓN INTEGRAL DE OTROS PROGRAMAS Y ESTRATEGIAS PARA LA PROMOCIÓN DE LA SALUD MENTAL Y LESIONES VIOLENTAS EVITABLES.</v>
          </cell>
          <cell r="E180" t="b">
            <v>1</v>
          </cell>
          <cell r="F180">
            <v>179</v>
          </cell>
          <cell r="G180">
            <v>1</v>
          </cell>
          <cell r="H180">
            <v>0</v>
          </cell>
          <cell r="I180">
            <v>1</v>
          </cell>
        </row>
        <row r="181">
          <cell r="B181" t="str">
            <v>A.2.2.5</v>
          </cell>
          <cell r="C181" t="str">
            <v>LAS ENFERMEDADES TRANSMISIBLES Y LAS ZOONOSIS</v>
          </cell>
          <cell r="D181" t="str">
            <v>CONTEMPLA LA FINANCIACIÓN DE LAS ACCIONES Y PROYECTOS DE INVERSIÓN RELACIONADOS CON LA PREVENCIÓN, VIGILANACIA Y CONTROL DE LAS ENFERMEDADES TRANSMISIBLES Y LAS ZOONOSIS.</v>
          </cell>
          <cell r="E181" t="b">
            <v>0</v>
          </cell>
          <cell r="F181">
            <v>180</v>
          </cell>
          <cell r="G181">
            <v>1</v>
          </cell>
          <cell r="H181">
            <v>1</v>
          </cell>
          <cell r="I181">
            <v>1</v>
          </cell>
        </row>
        <row r="182">
          <cell r="B182" t="str">
            <v>A.2.2.5.1</v>
          </cell>
          <cell r="C182" t="str">
            <v>TUBERCULOSIS</v>
          </cell>
          <cell r="D182" t="str">
            <v>CORRESPONDE A LOS RECURSOS DESTINADOS, A LA FINANCIACIÓN DE LOS PROYECTOS Y PROGRAMAS REALACIONADOS CON TUBERCULOSIS.</v>
          </cell>
          <cell r="E182" t="b">
            <v>0</v>
          </cell>
          <cell r="F182">
            <v>181</v>
          </cell>
          <cell r="G182">
            <v>1</v>
          </cell>
          <cell r="H182">
            <v>1</v>
          </cell>
          <cell r="I182">
            <v>1</v>
          </cell>
        </row>
        <row r="183">
          <cell r="B183" t="str">
            <v>A.2.2.5.1.1</v>
          </cell>
          <cell r="C183" t="str">
            <v>CONTRATACIÓN, CON LAS EMPRESAS SOCIALES DEL ESTADO.</v>
          </cell>
          <cell r="D183" t="str">
            <v>CONTEMPLA LA CONTRATACIÓN CON LAS EMPRESAS SOCIALES DEL ESTADO, DEL OBJETO CONTRACTUAL QUE TENGA QUE VER CON ENFERMEDADES TRANSMISIBLES Y LA ZOONOSIS (TUBERCULOSIS)</v>
          </cell>
          <cell r="E183" t="b">
            <v>1</v>
          </cell>
          <cell r="F183">
            <v>182</v>
          </cell>
          <cell r="G183">
            <v>1</v>
          </cell>
          <cell r="H183">
            <v>1</v>
          </cell>
          <cell r="I183">
            <v>1</v>
          </cell>
        </row>
        <row r="184">
          <cell r="B184" t="str">
            <v>A.2.2.5.1.2</v>
          </cell>
          <cell r="C184" t="str">
            <v>ADQUISICIÓN DE INSUMOS, ELEMENTOS, PUBLICACIONES Y EQUIPOS PARA DESARROLLAR LAS PRIORIDADES  DE SALUD PÚBLICA, SEGÚN COMPETENCIAS.</v>
          </cell>
          <cell r="D184" t="str">
            <v>SE REFIERE A LOS GASTOS DIRIGIDOS A LA ADQUSICIÓN DE INSUMOS CRÍTICOS Y SUMINISTROS NECESARIOS PARA EL DESARROLLO DE INVERSIÓN EN SALUD, CONFORME AL OBJETO DE ESTE NUMERAL Y NO CONTEMPLADOS EN EL GASTO DE FUNCIONAMIENTO.</v>
          </cell>
          <cell r="E184" t="b">
            <v>1</v>
          </cell>
          <cell r="F184">
            <v>183</v>
          </cell>
          <cell r="G184">
            <v>1</v>
          </cell>
          <cell r="H184">
            <v>1</v>
          </cell>
          <cell r="I184">
            <v>1</v>
          </cell>
        </row>
        <row r="185">
          <cell r="B185" t="str">
            <v>A.2.2.5.1.3</v>
          </cell>
          <cell r="C185" t="str">
            <v>CONTRATACIÓN CON PERSONAS  JURÍDICAS QUE NO SEAN ESE´S.</v>
          </cell>
          <cell r="D185" t="str">
            <v xml:space="preserve">CONTEMPLA LA CONTRATACIÓN CON OTRAS IPS , NECESARIOS PARA PRESTAR EL SERVICIO, CONFORME A LAS  POLÍTICAS DE PROMOCIÓN,PREVENCIÓN Y VIGILANCIA EN SALUD. </v>
          </cell>
          <cell r="E185" t="b">
            <v>1</v>
          </cell>
          <cell r="F185">
            <v>184</v>
          </cell>
          <cell r="G185">
            <v>1</v>
          </cell>
          <cell r="H185">
            <v>1</v>
          </cell>
          <cell r="I185">
            <v>1</v>
          </cell>
        </row>
        <row r="186">
          <cell r="B186" t="str">
            <v>A.2.2.5.1.4</v>
          </cell>
          <cell r="C186" t="str">
            <v>CONCURRENCIA A MUNICIPIOS.</v>
          </cell>
          <cell r="D186" t="str">
            <v>CORRESPONDE A LOS RECURSOS TRANSFERIDOS A LOS MUNICIPIOS, PARA LA COFINANCIACIÓN DE PROYECTOS Y PROGRAMAS DE LA ATENCIÓN INTEGRAL DE TUBERCULOSIS.</v>
          </cell>
          <cell r="E186" t="b">
            <v>1</v>
          </cell>
          <cell r="F186">
            <v>185</v>
          </cell>
          <cell r="G186">
            <v>1</v>
          </cell>
          <cell r="H186">
            <v>0</v>
          </cell>
          <cell r="I186">
            <v>1</v>
          </cell>
        </row>
        <row r="187">
          <cell r="B187" t="str">
            <v>A.2.2.5.2</v>
          </cell>
          <cell r="C187" t="str">
            <v>LEPRA</v>
          </cell>
          <cell r="D187" t="str">
            <v>CORRESPONDE A LOS RECURSOS DESTINADOS, A LA FINANCIACIÓN DE LOS PROYECTOS Y PROGRAMAS REALACIONADOS CON LEPRA.</v>
          </cell>
          <cell r="E187" t="b">
            <v>0</v>
          </cell>
          <cell r="F187">
            <v>186</v>
          </cell>
          <cell r="G187">
            <v>1</v>
          </cell>
          <cell r="H187">
            <v>1</v>
          </cell>
          <cell r="I187">
            <v>1</v>
          </cell>
        </row>
        <row r="188">
          <cell r="B188" t="str">
            <v>A.2.2.5.2.1</v>
          </cell>
          <cell r="C188" t="str">
            <v>CONTRATACIÓN, CON LAS EMPRESAS SOCIALES DEL ESTADO.</v>
          </cell>
          <cell r="D188" t="str">
            <v>CONTEMPLA LA CONTRATACIÓN CON LAS EMPRESAS SOCIALES DEL ESTADO, DEL OBJETO CONTRACTUAL QUE TENGA QUE VER CON ENFERMEDADES TRANSMISIBLES Y LA ZOONOSIS (LEPRA)</v>
          </cell>
          <cell r="E188" t="b">
            <v>1</v>
          </cell>
          <cell r="F188">
            <v>187</v>
          </cell>
          <cell r="G188">
            <v>1</v>
          </cell>
          <cell r="H188">
            <v>1</v>
          </cell>
          <cell r="I188">
            <v>1</v>
          </cell>
        </row>
        <row r="189">
          <cell r="B189" t="str">
            <v>A.2.2.5.2.2</v>
          </cell>
          <cell r="C189" t="str">
            <v>ADQUISICIÓN DE INSUMOS, ELEMENTOS, PUBLICACIONES Y EQUIPOS PARA DESARROLLAR LAS PRIORIDADES  DE SALUD PÚBLICA, SEGÚN COMPETENCIAS.</v>
          </cell>
          <cell r="D189" t="str">
            <v>SE REFIERE A LOS GASTOS DIRIGIDOS A LA ADQUSICIÓN DE INSUMOS CRÍTICOS Y SUMINISTROS NECESARIOS PARA EL DESARROLLO DE INVERSIÓN EN SALUD, CONFORME AL OBJETO DE ESTE NUMERAL Y NO CONTEMPLADOS EN EL GASTO DE FUNCIONAMIENTO.</v>
          </cell>
          <cell r="E189" t="b">
            <v>1</v>
          </cell>
          <cell r="F189">
            <v>188</v>
          </cell>
          <cell r="G189">
            <v>1</v>
          </cell>
          <cell r="H189">
            <v>1</v>
          </cell>
          <cell r="I189">
            <v>1</v>
          </cell>
        </row>
        <row r="190">
          <cell r="B190" t="str">
            <v>A.2.2.5.2.3</v>
          </cell>
          <cell r="C190" t="str">
            <v>CONTRATACIÓN CON PERSONAS  JURÍDICAS QUE NO SEAN ESE´S.</v>
          </cell>
          <cell r="D190" t="str">
            <v xml:space="preserve">CONTEMPLA LA CONTRATACIÓN CON OTRAS  IPS , NECESARIOS PARA PRESTAR EL SERVICIO, CONFORME A LAS  POLÍTICAS DE PROMOCIÓN,PREVENCIÓN Y VIGILANCIA EN SALUD. </v>
          </cell>
          <cell r="E190" t="b">
            <v>1</v>
          </cell>
          <cell r="F190">
            <v>189</v>
          </cell>
          <cell r="G190">
            <v>1</v>
          </cell>
          <cell r="H190">
            <v>1</v>
          </cell>
          <cell r="I190">
            <v>1</v>
          </cell>
        </row>
        <row r="191">
          <cell r="B191" t="str">
            <v>A.2.2.5.2.4</v>
          </cell>
          <cell r="C191" t="str">
            <v>CONCURRENCIA A MUNICIPIOS.</v>
          </cell>
          <cell r="D191" t="str">
            <v>CORRESPONDE A LOS RECURSOS TRANSFERIDOS A LOS MUNICIPIOS, PARA LA COFINANCIACIÓN DE PROYECTOS Y PROGRAMAS DE LA ATENCIÓN INTEGRAL DE LEPRA.</v>
          </cell>
          <cell r="E191" t="b">
            <v>1</v>
          </cell>
          <cell r="F191">
            <v>190</v>
          </cell>
          <cell r="G191">
            <v>1</v>
          </cell>
          <cell r="H191">
            <v>0</v>
          </cell>
          <cell r="I191">
            <v>1</v>
          </cell>
        </row>
        <row r="192">
          <cell r="B192" t="str">
            <v>A.2.2.5.3</v>
          </cell>
          <cell r="C192" t="str">
            <v>ENFERMEDADES TRANSMISIBLES POR VECTORES (ETV)</v>
          </cell>
          <cell r="D192" t="str">
            <v>CORRESPONDE A LOS RECURSOS DESTINADOS, A LA FINANCIACIÓN DE LOS PROYECTOS Y PROGRAMAS REALACIONADOS CON ENFERMEDADES TRANSMISIBLES POR VECTORES.</v>
          </cell>
          <cell r="E192" t="b">
            <v>0</v>
          </cell>
          <cell r="F192">
            <v>191</v>
          </cell>
          <cell r="G192">
            <v>1</v>
          </cell>
          <cell r="H192">
            <v>1</v>
          </cell>
          <cell r="I192">
            <v>1</v>
          </cell>
        </row>
        <row r="193">
          <cell r="B193" t="str">
            <v>A.2.2.5.3.1</v>
          </cell>
          <cell r="C193" t="str">
            <v>CONTRATACIÓN, CON LAS EMPRESAS SOCIALES DEL ESTADO.</v>
          </cell>
          <cell r="D193" t="str">
            <v>CONTEMPLA LA CONTRATACIÓN CON LAS EMPRESAS SOCIALES DEL ESTADO, DEL OBJETO CONTRACTUAL QUE TENGA QUE VER CON ENFERMEDADES TRANSMISIBLES Y LA ZOONOSIS (ETV)</v>
          </cell>
          <cell r="E193" t="b">
            <v>1</v>
          </cell>
          <cell r="F193">
            <v>192</v>
          </cell>
          <cell r="G193">
            <v>1</v>
          </cell>
          <cell r="H193">
            <v>1</v>
          </cell>
          <cell r="I193">
            <v>1</v>
          </cell>
        </row>
        <row r="194">
          <cell r="B194" t="str">
            <v>A.2.2.5.3.2</v>
          </cell>
          <cell r="C194" t="str">
            <v>ADQUISICIÓN DE INSUMOS, ELEMENTOS, PUBLICACIONES Y EQUIPOS PARA DESARROLLAR LAS PRIORIDADES  DE SALUD PÚBLICA, SEGÚN COMPETENCIAS.</v>
          </cell>
          <cell r="D194" t="str">
            <v>SE REFIERE A LOS GASTOS DIRIGIDOS A LA ADQUSICIÓN DE INSUMOS CRÍTICOS Y SUMINISTROS NECESARIOS PARA EL DESARROLLO DE INVERSIÓN EN SALUD, CONFORME AL OBJETO DE ESTE NUMERAL Y NO CONTEMPLADOS EN EL GASTO DE FUNCIONAMIENTO.</v>
          </cell>
          <cell r="E194" t="b">
            <v>1</v>
          </cell>
          <cell r="F194">
            <v>193</v>
          </cell>
          <cell r="G194">
            <v>1</v>
          </cell>
          <cell r="H194">
            <v>1</v>
          </cell>
          <cell r="I194">
            <v>1</v>
          </cell>
        </row>
        <row r="195">
          <cell r="B195" t="str">
            <v>A.2.2.5.3.3</v>
          </cell>
          <cell r="C195" t="str">
            <v>CONTRATACIÓN CON PERSONAS  JURÍDICAS QUE NO SEAN ESE´S.</v>
          </cell>
          <cell r="D195" t="str">
            <v xml:space="preserve">CONTEMPLA LA CONTRATACIÓN CON OTRAS IPS , NECESARIOS PARA PRESTAR EL SERVICIO, CONFORME A LAS  POLÍTICAS DE PROMOCIÓN,PREVENCIÓN Y VIGILANCIA EN SALUD. </v>
          </cell>
          <cell r="E195" t="b">
            <v>1</v>
          </cell>
          <cell r="F195">
            <v>194</v>
          </cell>
          <cell r="G195">
            <v>1</v>
          </cell>
          <cell r="H195">
            <v>1</v>
          </cell>
          <cell r="I195">
            <v>1</v>
          </cell>
        </row>
        <row r="196">
          <cell r="B196" t="str">
            <v>A.2.2.5.3.4</v>
          </cell>
          <cell r="C196" t="str">
            <v>CONCURRENCIA A MUNICIPIOS.</v>
          </cell>
          <cell r="D196" t="str">
            <v>CORRESPONDE A LOS RECURSOS TRANSFERIDOS A LOS MUNICIPIOS, PARA LA COFINANCIACIÓN DE PROYECTOS Y PROGRAMAS DE LA ATENCIÓN INTEGRAL DE ETV.</v>
          </cell>
          <cell r="E196" t="b">
            <v>1</v>
          </cell>
          <cell r="F196">
            <v>195</v>
          </cell>
          <cell r="G196">
            <v>1</v>
          </cell>
          <cell r="H196">
            <v>0</v>
          </cell>
          <cell r="I196">
            <v>1</v>
          </cell>
        </row>
        <row r="197">
          <cell r="B197" t="str">
            <v>A.2.2.5.4</v>
          </cell>
          <cell r="C197" t="str">
            <v>ZOONOSIS</v>
          </cell>
          <cell r="D197" t="str">
            <v>CORRESPONDE A LOS RECURSOS DESTINADOS, A LA FINANCIACIÓN DE LOS PROYECTOS Y PROGRAMAS REALACIONADOS CON ZOONOSIS.</v>
          </cell>
          <cell r="E197" t="b">
            <v>0</v>
          </cell>
          <cell r="F197">
            <v>196</v>
          </cell>
          <cell r="G197">
            <v>1</v>
          </cell>
          <cell r="H197">
            <v>1</v>
          </cell>
          <cell r="I197">
            <v>1</v>
          </cell>
        </row>
        <row r="198">
          <cell r="B198" t="str">
            <v>A.2.2.5.4.1</v>
          </cell>
          <cell r="C198" t="str">
            <v>CONTRATACIÓN, CON LAS EMPRESAS SOCIALES DEL ESTADO.</v>
          </cell>
          <cell r="D198" t="str">
            <v>CONTEMPLA LA CONTRATACIÓN CON LAS EMPRESAS SOCIALES DEL ESTADO, DEL OBJETO CONTRACTUAL QUE TENGA QUE VER CON ENFERMEDADES TRANSMISIBLES Y LA ZOONOSIS (ZOONOSIS)</v>
          </cell>
          <cell r="E198" t="b">
            <v>1</v>
          </cell>
          <cell r="F198">
            <v>197</v>
          </cell>
          <cell r="G198">
            <v>1</v>
          </cell>
          <cell r="H198">
            <v>1</v>
          </cell>
          <cell r="I198">
            <v>1</v>
          </cell>
        </row>
        <row r="199">
          <cell r="B199" t="str">
            <v>A.2.2.5.4.2</v>
          </cell>
          <cell r="C199" t="str">
            <v>ADQUISICIÓN DE INSUMOS, ELEMENTOS, PUBLICACIONES Y EQUIPOS PARA DESARROLLAR LAS PRIORIDADES  DE SALUD PÚBLICA, SEGÚN COMPETENCIAS.</v>
          </cell>
          <cell r="D199" t="str">
            <v>SE REFIERE A LOS GASTOS DIRIGIDOS A LA ADQUSICIÓN DE INSUMOS CRÍTICOS Y SUMINISTROS NECESARIOS PARA EL DESARROLLO DE INVERSIÓN EN SALUD, CONFORME AL OBJETO DE ESTE NUMERAL Y NO CONTEMPLADOS EN EL GASTO DE FUNCIONAMIENTO.</v>
          </cell>
          <cell r="E199" t="b">
            <v>1</v>
          </cell>
          <cell r="F199">
            <v>198</v>
          </cell>
          <cell r="G199">
            <v>1</v>
          </cell>
          <cell r="H199">
            <v>1</v>
          </cell>
          <cell r="I199">
            <v>1</v>
          </cell>
        </row>
        <row r="200">
          <cell r="B200" t="str">
            <v>A.2.2.5.4.3</v>
          </cell>
          <cell r="C200" t="str">
            <v>CONTRATACIÓN CON PERSONAS  JURÍDICAS QUE NO SEAN ESE´S.</v>
          </cell>
          <cell r="D200" t="str">
            <v xml:space="preserve">CONTEMPLA LA CONTRATACIÓN CON OTRAS IPS , NECESARIOS PARA PRESTAR EL SERVICIO, CONFORME A LAS  POLÍTICAS DE PROMOCIÓN,PREVENCIÓN Y VIGILANCIA EN SALUD. </v>
          </cell>
          <cell r="E200" t="b">
            <v>1</v>
          </cell>
          <cell r="F200">
            <v>199</v>
          </cell>
          <cell r="G200">
            <v>1</v>
          </cell>
          <cell r="H200">
            <v>1</v>
          </cell>
          <cell r="I200">
            <v>1</v>
          </cell>
        </row>
        <row r="201">
          <cell r="B201" t="str">
            <v>A.2.2.5.4.4</v>
          </cell>
          <cell r="C201" t="str">
            <v>CONCURRENCIA A MUNICIPIOS.</v>
          </cell>
          <cell r="D201" t="str">
            <v>CORRESPONDE A LOS RECURSOS TRANSFERIDOS A LOS MUNICIPIOS, PARA LA COFINANCIACIÓN DE PROYECTOS Y PROGRAMAS DE LA ATENCIÓN INTEGRAL DE ZOONOSIS.</v>
          </cell>
          <cell r="E201" t="b">
            <v>1</v>
          </cell>
          <cell r="F201">
            <v>200</v>
          </cell>
          <cell r="G201">
            <v>1</v>
          </cell>
          <cell r="H201">
            <v>0</v>
          </cell>
          <cell r="I201">
            <v>1</v>
          </cell>
        </row>
        <row r="202">
          <cell r="B202" t="str">
            <v>A.2.2.5.5</v>
          </cell>
          <cell r="C202" t="str">
            <v>OTROS PROGRAMAS Y ESTRATEGIAS,DE LAS ENFERMEDADES TRANSMISIBLES Y LA ZOONOSIS.</v>
          </cell>
          <cell r="D202" t="str">
            <v>CORRESPONDE A LOS RECURSOS DESTINADOS, A LA EJECUCIÓN DE OTROS PROYECTOS, PROGRAMAS O ESTRATEGIAS, DESTINADAS A MEJORAR LAS ENFERMEDADES TRANSMISIBLES Y LA ZONNOSIS</v>
          </cell>
          <cell r="E202" t="b">
            <v>0</v>
          </cell>
          <cell r="F202">
            <v>201</v>
          </cell>
          <cell r="G202">
            <v>1</v>
          </cell>
          <cell r="H202">
            <v>1</v>
          </cell>
          <cell r="I202">
            <v>1</v>
          </cell>
        </row>
        <row r="203">
          <cell r="B203" t="str">
            <v>A.2.2.5.5.1</v>
          </cell>
          <cell r="C203" t="str">
            <v>CON+D307TRATACIÓN, CON LAS EMPRESAS SOCIALES DEL ESTADO.</v>
          </cell>
          <cell r="D203" t="str">
            <v>CONTEMPLA LA CONTRATACIÓN CON LAS EMPRESAS SOCIALES DEL ESTADO, DEL OBJETO CONTRACTUAL QUE TENGA QUE VER CON ENFERMEDADES TRANSMISIBLES Y LA ZOONOSIS (OTROS PROGRAMAS Y ESTRATEGIAS DE LAS ENFERMEDADES TRANSMISIBLES Y LA ZOONOSIS)</v>
          </cell>
          <cell r="E203" t="b">
            <v>1</v>
          </cell>
          <cell r="F203">
            <v>202</v>
          </cell>
          <cell r="G203">
            <v>1</v>
          </cell>
          <cell r="H203">
            <v>1</v>
          </cell>
          <cell r="I203">
            <v>1</v>
          </cell>
        </row>
        <row r="204">
          <cell r="B204" t="str">
            <v>A.2.2.5.5.2</v>
          </cell>
          <cell r="C204" t="str">
            <v>ADQUISICIÓN DE INSUMOS, ELEMENTOS, PUBLICACIONES Y EQUIPOS PARA DESARROLLAR LAS PRIORIDADES  DE SALUD PÚBLICA, SEGÚN COMPETENCIAS.</v>
          </cell>
          <cell r="D204" t="str">
            <v>SE REFIERE A LOS GASTOS DIRIGIDOS A LA ADQUSICIÓN DE INSUMOS CRÍTICOS Y SUMINISTROS NECESARIOS PARA EL DESARROLLO DE INVERSIÓN EN SALUD, CONFORME AL OBJETO DE ESTE NUMERAL Y NO CONTEMPLADOS EN EL GASTO DE FUNCIONAMIENTO.</v>
          </cell>
          <cell r="E204" t="b">
            <v>1</v>
          </cell>
          <cell r="F204">
            <v>203</v>
          </cell>
          <cell r="G204">
            <v>1</v>
          </cell>
          <cell r="H204">
            <v>1</v>
          </cell>
          <cell r="I204">
            <v>1</v>
          </cell>
        </row>
        <row r="205">
          <cell r="B205" t="str">
            <v>A.2.2.5.5.3</v>
          </cell>
          <cell r="C205" t="str">
            <v>CONTRATACIÓN CON PERSONAS  JURÍDICAS QUE NO SEAN ESE´S.</v>
          </cell>
          <cell r="D205" t="str">
            <v xml:space="preserve">CONTEMPLA LA CONTRATACIÓN CON OTRAS  IPS , NECESARIOS PARA PRESTAR EL SERVICIO, CONFORME A LAS  POLÍTICAS DE PROMOCIÓN,PREVENCIÓN Y VIGILANCIA EN SALUD. </v>
          </cell>
          <cell r="E205" t="b">
            <v>1</v>
          </cell>
          <cell r="F205">
            <v>204</v>
          </cell>
          <cell r="G205">
            <v>1</v>
          </cell>
          <cell r="H205">
            <v>1</v>
          </cell>
          <cell r="I205">
            <v>1</v>
          </cell>
        </row>
        <row r="206">
          <cell r="B206" t="str">
            <v>A.2.2.5.5.4</v>
          </cell>
          <cell r="C206" t="str">
            <v>CONCURRENCIA A MUNICIPIOS.</v>
          </cell>
          <cell r="D206" t="str">
            <v>CORRESPONDE A LOS RECURSOS TRANSFERIDOS A LOS MUNICIPIOS, PARA LA COFINANCIACIÓN DE PROYECTOS Y PROGRAMAS DE LA ATENCIÓN INTEGRAL DE OTROS PROGRAMAS Y ESTRATEGIAS DE LAS ENFERMEDADES TRANSMISIBLES Y LA ZOONOSIS.</v>
          </cell>
          <cell r="E206" t="b">
            <v>1</v>
          </cell>
          <cell r="F206">
            <v>205</v>
          </cell>
          <cell r="G206">
            <v>1</v>
          </cell>
          <cell r="H206">
            <v>0</v>
          </cell>
          <cell r="I206">
            <v>1</v>
          </cell>
        </row>
        <row r="207">
          <cell r="B207" t="str">
            <v>A.2.2.6</v>
          </cell>
          <cell r="C207" t="str">
            <v>ENFERMEDADES CRÓNICAS NO TRANSMISIBLES</v>
          </cell>
          <cell r="D207" t="str">
            <v xml:space="preserve">CONTEMPLA LA FINANCIACIÓN DE ACCIONES Y PROYECTOS DE INVERSIÓN RELACIONADOS, CON ENFERMEDADES CRÓNICAS NO TRANSMISIBLES. </v>
          </cell>
          <cell r="E207" t="b">
            <v>0</v>
          </cell>
          <cell r="F207">
            <v>206</v>
          </cell>
          <cell r="G207">
            <v>1</v>
          </cell>
          <cell r="H207">
            <v>1</v>
          </cell>
          <cell r="I207">
            <v>1</v>
          </cell>
        </row>
        <row r="208">
          <cell r="B208" t="str">
            <v>A.2.2.6.1</v>
          </cell>
          <cell r="C208" t="str">
            <v>CONTRATACIÓN, CON LAS EMPRESAS SOCIALES DEL ESTADO.</v>
          </cell>
          <cell r="D208" t="str">
            <v>CONTEMPLA LA CONTRATACIÓN CON LAS EMPRESAS SOCIALES DEL ESTADO, DEL OBJETO CONTRACTUAL QUE TENGA QUE VER CON ENFERMEDADES CRNICIAS NO TRANSMISIBLES.</v>
          </cell>
          <cell r="E208" t="b">
            <v>1</v>
          </cell>
          <cell r="F208">
            <v>207</v>
          </cell>
          <cell r="G208">
            <v>1</v>
          </cell>
          <cell r="H208">
            <v>1</v>
          </cell>
          <cell r="I208">
            <v>1</v>
          </cell>
        </row>
        <row r="209">
          <cell r="B209" t="str">
            <v>A.2.2.6.2</v>
          </cell>
          <cell r="C209" t="str">
            <v>ADQUISICIÓN DE INSUMOS, ELEMENTOS, PUBLICACIONES Y EQUIPOS PARA DESARROLLAR LAS PRIORIDADES  DE SALUD PÚBLICA, SEGÚN COMPETENCIAS.</v>
          </cell>
          <cell r="D209" t="str">
            <v>SE REFIERE A LOS GASTOS DIRIGIDOS A LA ADQUSICIÓN DE INSUMOS CRÍTICOS Y SUMINISTROS NECESARIOS PARA EL DESARROLLO DE INVERSIÓN EN SALUD, CONFORME AL OBJETO DE ESTE NUMERAL Y NO CONTEMPLADOS EN EL GASTO DE FUNCIONAMIENTO.</v>
          </cell>
          <cell r="E209" t="b">
            <v>1</v>
          </cell>
          <cell r="F209">
            <v>208</v>
          </cell>
          <cell r="G209">
            <v>1</v>
          </cell>
          <cell r="H209">
            <v>1</v>
          </cell>
          <cell r="I209">
            <v>1</v>
          </cell>
        </row>
        <row r="210">
          <cell r="B210" t="str">
            <v>A.2.2.6.3</v>
          </cell>
          <cell r="C210" t="str">
            <v>CONTRATACIÓN CON PERSONAS  JURÍDICAS QUE NO SEAN ESE´S.</v>
          </cell>
          <cell r="D210" t="str">
            <v xml:space="preserve">CONTEMPLA LA CONTRATACIÓN CON OTRAS  IPS , NECESARIOS PARA PRESTAR EL SERVICIO, CONFORME A LAS  POLÍTICAS DE PROMOCIÓN,PREVENCIÓN Y VIGILANCIA EN SALUD. </v>
          </cell>
          <cell r="E210" t="b">
            <v>1</v>
          </cell>
          <cell r="F210">
            <v>209</v>
          </cell>
          <cell r="G210">
            <v>1</v>
          </cell>
          <cell r="H210">
            <v>1</v>
          </cell>
          <cell r="I210">
            <v>1</v>
          </cell>
        </row>
        <row r="211">
          <cell r="B211" t="str">
            <v>A.2.2.6.4</v>
          </cell>
          <cell r="C211" t="str">
            <v>CONCURRENCIA A MUNICIPIOS.</v>
          </cell>
          <cell r="D211" t="str">
            <v>CORRESPONDE A LOS RECURSOS TRANSFERIDOS A LOS MUNICIPIOS, PARA LA COFINANCIACIÓN DE PROYECTOS Y PROGRAMAS DE LA ATENCIÓN INTEGRAL DE ENFERMEDADES CRÓÇNICAS NO TRANSMISIBLES.</v>
          </cell>
          <cell r="E211" t="b">
            <v>1</v>
          </cell>
          <cell r="F211">
            <v>210</v>
          </cell>
          <cell r="G211">
            <v>1</v>
          </cell>
          <cell r="H211">
            <v>0</v>
          </cell>
          <cell r="I211">
            <v>1</v>
          </cell>
        </row>
        <row r="212">
          <cell r="B212" t="str">
            <v>A.2.2.7</v>
          </cell>
          <cell r="C212" t="str">
            <v>NUTRICIÓN</v>
          </cell>
          <cell r="D212" t="str">
            <v>CONTEMPLA LA FINANCIACIÓN DE ACCIONES Y PROYECTOS DE INVERSIÓN ORIENTADOS, A LA EJECUCIÓN DEL PLAN NACIÓNAL   DE SEGURIDAD ALIMENTARIA Y NUTRICIONAL</v>
          </cell>
          <cell r="E212" t="b">
            <v>0</v>
          </cell>
          <cell r="F212">
            <v>211</v>
          </cell>
          <cell r="G212">
            <v>1</v>
          </cell>
          <cell r="H212">
            <v>1</v>
          </cell>
          <cell r="I212">
            <v>1</v>
          </cell>
        </row>
        <row r="213">
          <cell r="B213" t="str">
            <v>A.2.2.7.1</v>
          </cell>
          <cell r="C213" t="str">
            <v>CONTRATACIÓN, CON LAS EMPRESAS SOCIALES DEL ESTADO.</v>
          </cell>
          <cell r="D213" t="str">
            <v>CONTEMPLA LA CONTRATACIÓN CON LAS EMPRESAS SOCIALES DEL ESTADO, DEL OBJETO CONTRACTUAL QUE TENGA QUE VER CON NUTRICIÓN.</v>
          </cell>
          <cell r="E213" t="b">
            <v>1</v>
          </cell>
          <cell r="F213">
            <v>212</v>
          </cell>
          <cell r="G213">
            <v>1</v>
          </cell>
          <cell r="H213">
            <v>1</v>
          </cell>
          <cell r="I213">
            <v>1</v>
          </cell>
        </row>
        <row r="214">
          <cell r="B214" t="str">
            <v>A.2.2.7.2</v>
          </cell>
          <cell r="C214" t="str">
            <v>ADQUISICIÓN DE INSUMOS, ELEMENTOS, PUBLICACIONES Y EQUIPOS PARA DESARROLLAR LAS PRIORIDADES  DE SALUD PÚBLICA, SEGÚN COMPETENCIAS.</v>
          </cell>
          <cell r="D214" t="str">
            <v>SE REFIERE A LOS GASTOS DIRIGIDOS A LA ADQUSICIÓN DE INSUMOS CRÍTICOS Y SUMINISTROS NECESARIOS PARA EL DESARROLLO DE INVERSIÓN EN SALUD, CONFORME AL OBJETO DE ESTE NUMERAL Y NO CONTEMPLADOS EN EL GASTO DE FUNCIONAMIENTO.</v>
          </cell>
          <cell r="E214" t="b">
            <v>1</v>
          </cell>
          <cell r="F214">
            <v>213</v>
          </cell>
          <cell r="G214">
            <v>1</v>
          </cell>
          <cell r="H214">
            <v>1</v>
          </cell>
          <cell r="I214">
            <v>1</v>
          </cell>
        </row>
        <row r="215">
          <cell r="B215" t="str">
            <v>A.2.2.7.3</v>
          </cell>
          <cell r="C215" t="str">
            <v>CONTRATACIÓN CON PERSONAS  JURÍDICAS QUE NO SEAN ESE´S.</v>
          </cell>
          <cell r="D215" t="str">
            <v xml:space="preserve">CONTEMPLA LA CONTRATACIÓN CON OTRAS IPS , NECESARIOS PARA PRESTAR EL SERVICIO, CONFORME A LAS  POLÍTICAS DE PROMOCIÓN,PREVENCIÓN Y VIGILANCIA EN SALUD. </v>
          </cell>
          <cell r="E215" t="b">
            <v>1</v>
          </cell>
          <cell r="F215">
            <v>214</v>
          </cell>
          <cell r="G215">
            <v>1</v>
          </cell>
          <cell r="H215">
            <v>1</v>
          </cell>
          <cell r="I215">
            <v>1</v>
          </cell>
        </row>
        <row r="216">
          <cell r="B216" t="str">
            <v>A.2.2.7.4</v>
          </cell>
          <cell r="C216" t="str">
            <v>CONCURRENCIA A MUNICIPIOS.</v>
          </cell>
          <cell r="D216" t="str">
            <v>CORRESPONDE A LOS RECURSOS TRANSFERIDOS A LOS MUNICIPIOS, PARA LA COFINANCIACIÓN DE PROYECTOS Y PROGRAMAS DE NUTRICIÓN.</v>
          </cell>
          <cell r="E216" t="b">
            <v>1</v>
          </cell>
          <cell r="F216">
            <v>215</v>
          </cell>
          <cell r="G216">
            <v>1</v>
          </cell>
          <cell r="H216">
            <v>0</v>
          </cell>
          <cell r="I216">
            <v>1</v>
          </cell>
        </row>
        <row r="217">
          <cell r="B217" t="str">
            <v>A.2.2.8</v>
          </cell>
          <cell r="C217" t="str">
            <v>SEGURIDAD SANITARIA Y DEL AMBIENTE</v>
          </cell>
          <cell r="D217" t="str">
            <v>CONTEMPLA LA FINANCIACIÓN DE ACCIONES Y PROYECTOS DE INVERSIÓN RELACIONADOS CON LA SEGURIDAD SANITARIA Y DEL AMBIENTE.</v>
          </cell>
          <cell r="E217" t="b">
            <v>0</v>
          </cell>
          <cell r="F217">
            <v>216</v>
          </cell>
          <cell r="G217">
            <v>1</v>
          </cell>
          <cell r="H217">
            <v>1</v>
          </cell>
          <cell r="I217">
            <v>1</v>
          </cell>
        </row>
        <row r="218">
          <cell r="B218" t="str">
            <v>A.2.2.8.1</v>
          </cell>
          <cell r="C218" t="str">
            <v>CONTRATACIÓN, CON LAS EMPRESAS SOCIALES DEL ESTADO.</v>
          </cell>
          <cell r="D218" t="str">
            <v>CONTEMPLA LA CONTRATACIÓN CON LAS EMPRESAS SOCIALES DEL ESTADO, DEL OBJETO CONTRACTUAL QUE TENGA QUE VER CON SEGURIDAD SANITARIA Y DEL AMBIENTE.</v>
          </cell>
          <cell r="E218" t="b">
            <v>1</v>
          </cell>
          <cell r="F218">
            <v>217</v>
          </cell>
          <cell r="G218">
            <v>1</v>
          </cell>
          <cell r="H218">
            <v>1</v>
          </cell>
          <cell r="I218">
            <v>1</v>
          </cell>
        </row>
        <row r="219">
          <cell r="B219" t="str">
            <v>A.2.2.8.2</v>
          </cell>
          <cell r="C219" t="str">
            <v>ADQUISICIÓN DE INSUMOS, ELEMENTOS, PUBLICACIONES Y EQUIPOS PARA DESARROLLAR LAS PRIORIDADES  DE SALUD PÚBLICA, SEGÚN COMPETENCIAS.</v>
          </cell>
          <cell r="D219" t="str">
            <v>SE REFIERE A LOS GASTOS DIRIGIDOS A LA ADQUSICIÓN DE INSUMOS CRÍTICOS Y SUMINISTROS NECESARIOS PARA EL DESARROLLO DE INVERSIÓN EN SALUD, CONFORME AL OBJETO DE ESTE NUMERAL Y NO CONTEMPLADOS EN EL GASTO DE FUNCIONAMIENTO.</v>
          </cell>
          <cell r="E219" t="b">
            <v>1</v>
          </cell>
          <cell r="F219">
            <v>218</v>
          </cell>
          <cell r="G219">
            <v>1</v>
          </cell>
          <cell r="H219">
            <v>1</v>
          </cell>
          <cell r="I219">
            <v>1</v>
          </cell>
        </row>
        <row r="220">
          <cell r="B220" t="str">
            <v>A.2.2.8.3</v>
          </cell>
          <cell r="C220" t="str">
            <v>CONTRATACIÓN CON PERSONAS  JURÍDICAS QUE NO SEAN ESE´S.</v>
          </cell>
          <cell r="D220" t="str">
            <v xml:space="preserve">CONTEMPLA LA CONTRATACIÓN CON OTRAS IPS, NECESARIOS PARA PRESTAR EL SERVICIO, CONFORME A LAS  POLÍTICAS DE PROMOCIÓN,PREVENCIÓN Y VIGILANCIA EN SALUD. </v>
          </cell>
          <cell r="E220" t="b">
            <v>1</v>
          </cell>
          <cell r="F220">
            <v>219</v>
          </cell>
          <cell r="G220">
            <v>1</v>
          </cell>
          <cell r="H220">
            <v>1</v>
          </cell>
          <cell r="I220">
            <v>1</v>
          </cell>
        </row>
        <row r="221">
          <cell r="B221" t="str">
            <v>A.2.2.8.4</v>
          </cell>
          <cell r="C221" t="str">
            <v>CONCURRENCIA A MUNICIPIOS.</v>
          </cell>
          <cell r="D221" t="str">
            <v>CORRESPONDE A LOS RECURSOS TRANSFERIDOS A LOS MUNICIPIOS, PARA LA COFINANCIACIÓN DE PROYECTOS Y PROGRAMAS DE SEGURIDAD SANIATARIA Y DEL AMBIENTE.</v>
          </cell>
          <cell r="E221" t="b">
            <v>1</v>
          </cell>
          <cell r="F221">
            <v>220</v>
          </cell>
          <cell r="G221">
            <v>1</v>
          </cell>
          <cell r="H221">
            <v>0</v>
          </cell>
          <cell r="I221">
            <v>1</v>
          </cell>
        </row>
        <row r="222">
          <cell r="B222" t="str">
            <v>A.2.2.9</v>
          </cell>
          <cell r="C222" t="str">
            <v>LA GESTIÓN PARA EL DESARROLLO OPERATIVO Y FUNCIONAL DEL PNSP</v>
          </cell>
          <cell r="D222" t="str">
            <v>COMPRENDE LOS RECURSOS DESTINADOS A LA GESTIÓN OPERATIVA Y FUNCIONAL PARA EL DESARROLLO DEL PLAN TERRITORIAL DE SALUD PÚBLICA.</v>
          </cell>
          <cell r="E222" t="b">
            <v>0</v>
          </cell>
          <cell r="F222">
            <v>221</v>
          </cell>
          <cell r="G222">
            <v>1</v>
          </cell>
          <cell r="H222">
            <v>1</v>
          </cell>
          <cell r="I222">
            <v>1</v>
          </cell>
        </row>
        <row r="223">
          <cell r="B223" t="str">
            <v>A.2.2.9.1</v>
          </cell>
          <cell r="C223" t="str">
            <v xml:space="preserve"> ACCIONES DE PLANEACIÓN, PRIORIZACIÓN Y GESTIÓN INTERSECTORIAL. </v>
          </cell>
          <cell r="D223" t="str">
            <v xml:space="preserve">RECURSOS DESTINADOS A MEJORAR LA CAPACIDAD INSTITUCIONAL PARA LA PLANIFICACIÓN Y GESTIÓN DE LAS ACCIONES INDIVIDUALES Y COLECTIVAS EN SALUD PÚBLICA YLOS DESTINADOS A LA CONCERTACIÓN INTERINSTITUCIONALE INTERSECTORIAL DE LAS ACCIONES EN SALUD PÚBLICA </v>
          </cell>
          <cell r="E223" t="b">
            <v>0</v>
          </cell>
          <cell r="F223">
            <v>222</v>
          </cell>
          <cell r="G223">
            <v>1</v>
          </cell>
          <cell r="H223">
            <v>1</v>
          </cell>
          <cell r="I223">
            <v>1</v>
          </cell>
        </row>
        <row r="224">
          <cell r="B224" t="str">
            <v>A.2.2.9.1.1</v>
          </cell>
          <cell r="C224" t="str">
            <v>CONTRATACIÓN, CON LAS EMPRESAS SOCIALES DEL ESTADO.</v>
          </cell>
          <cell r="D224" t="str">
            <v>CONTEMPLA LA CONTRATACIÓN CON LAS EMPRESAS SOCIALES DEL ESTADO, DEL OBJETO CONTRACTUAL QUE TENGA QUE VER CON ACCIONES DE PLANEACIÓN PRIORIZACIÓN Y GESTION INTERSECTORIAL.</v>
          </cell>
          <cell r="E224" t="b">
            <v>1</v>
          </cell>
          <cell r="F224">
            <v>223</v>
          </cell>
          <cell r="G224">
            <v>1</v>
          </cell>
          <cell r="H224">
            <v>1</v>
          </cell>
          <cell r="I224">
            <v>1</v>
          </cell>
        </row>
        <row r="225">
          <cell r="B225" t="str">
            <v>A.2.2.9.1.2</v>
          </cell>
          <cell r="C225" t="str">
            <v>ADQUISICIÓN DE INSUMOS, ELEMENTOS, PUBLICACIONES Y EQUIPOS PARA DESARROLLAR LAS PRIORIDADES  DE SALUD PÚBLICA, SEGÚN COMPETENCIAS.</v>
          </cell>
          <cell r="D225" t="str">
            <v>SE REFIERE A LOS GASTOS DIRIGIDOS A LA ADQUSICIÓN DE INSUMOS CRÍTICOS Y SUMINISTROS NECESARIOS PARA EL DESARROLLO DE INVERSIÓN EN SALUD, CONFORME AL OBJETO DE ESTE NUMERAL Y NO CONTEMPLADOS EN EL GASTO DE FUNCIONAMIENTO.</v>
          </cell>
          <cell r="E225" t="b">
            <v>1</v>
          </cell>
          <cell r="F225">
            <v>224</v>
          </cell>
          <cell r="G225">
            <v>1</v>
          </cell>
          <cell r="H225">
            <v>1</v>
          </cell>
          <cell r="I225">
            <v>1</v>
          </cell>
        </row>
        <row r="226">
          <cell r="B226" t="str">
            <v>A.2.2.9.1.3</v>
          </cell>
          <cell r="C226" t="str">
            <v>CONTRATACIÓN CON PERSONAS  JURÍDICAS QUE NO SEAN ESE´S.</v>
          </cell>
          <cell r="D226" t="str">
            <v xml:space="preserve">CONTEMPLA LA CONTRATACIÓN CON OTRAS  IPS , NECESARIOS PARA PRESTAR EL SERVICIO, CONFORME A LAS  POLÍTICAS DE PROMOCIÓN,PREVENCIÓN Y VIGILANCIA EN SALUD. </v>
          </cell>
          <cell r="E226" t="b">
            <v>1</v>
          </cell>
          <cell r="F226">
            <v>225</v>
          </cell>
          <cell r="G226">
            <v>1</v>
          </cell>
          <cell r="H226">
            <v>1</v>
          </cell>
          <cell r="I226">
            <v>1</v>
          </cell>
        </row>
        <row r="227">
          <cell r="B227" t="str">
            <v>A.2.2.9.1.4</v>
          </cell>
          <cell r="C227" t="str">
            <v>CONCURRENCIA A MUNICIPIOS.</v>
          </cell>
          <cell r="D227" t="str">
            <v>CORRESPONDE A LOS RECURSOS TRANSFERIDOS A LOS MUNICIPIOS, PARA LA COFINANCIACIÓN DE PROYECTOS Y PROGRAMAS DE ACCIONES DE PLANEACIÓN PRIORIZACIÓN Y GESTIÓN INTERSECTORIAL.</v>
          </cell>
          <cell r="E227" t="b">
            <v>1</v>
          </cell>
          <cell r="F227">
            <v>226</v>
          </cell>
          <cell r="G227">
            <v>1</v>
          </cell>
          <cell r="H227">
            <v>0</v>
          </cell>
          <cell r="I227">
            <v>1</v>
          </cell>
        </row>
        <row r="228">
          <cell r="B228" t="str">
            <v>A.2.2.9.2</v>
          </cell>
          <cell r="C228" t="str">
            <v xml:space="preserve">MONITOREO Y EVALUACIÓN. </v>
          </cell>
          <cell r="D228" t="str">
            <v xml:space="preserve">RECURSOS DESTINADOS A DESARROLLAR ACCIONES DE VERIFICACIÓN Y SEGUIMIENTO DE LAS ACCIONES FORMULADAS EN LOS PLANES DE SALUD; ASÍ COMO, LAS ACCIONES DE EVALUACIÓN DEL CUMPLIMIENTO DE METAS, Y VERIFICACIÓN DE IMPACTO DE LAS ACCIONES DESARROLLADAS </v>
          </cell>
          <cell r="E228" t="b">
            <v>0</v>
          </cell>
          <cell r="F228">
            <v>227</v>
          </cell>
          <cell r="G228">
            <v>1</v>
          </cell>
          <cell r="H228">
            <v>1</v>
          </cell>
          <cell r="I228">
            <v>1</v>
          </cell>
        </row>
        <row r="229">
          <cell r="B229" t="str">
            <v>A.2.2.9.2.1</v>
          </cell>
          <cell r="C229" t="str">
            <v>CONTRATACIÓN, CON LAS EMPRESAS SOCIALES DEL ESTADO.</v>
          </cell>
          <cell r="D229" t="str">
            <v>CONTEMPLA LA CONTRATACIÓN CON LAS EMPRESAS SOCIALES DEL ESTADO, DEL OBJETO CONTRACTUAL QUE TENGA QUE VER CON MONITOREO Y EVALUACIÓN.</v>
          </cell>
          <cell r="E229" t="b">
            <v>1</v>
          </cell>
          <cell r="F229">
            <v>228</v>
          </cell>
          <cell r="G229">
            <v>1</v>
          </cell>
          <cell r="H229">
            <v>1</v>
          </cell>
          <cell r="I229">
            <v>1</v>
          </cell>
        </row>
        <row r="230">
          <cell r="B230" t="str">
            <v>A.2.2.9.2.2</v>
          </cell>
          <cell r="C230" t="str">
            <v>ADQUISICIÓN DE INSUMOS, ELEMENTOS, PUBLICACIONES Y EQUIPOS PARA DESARROLLAR LAS PRIORIDADES  DE SALUD PÚBLICA, SEGÚN COMPETENCIAS.</v>
          </cell>
          <cell r="D230" t="str">
            <v>SE REFIERE A LOS GASTOS DIRIGIDOS A LA ADQUSICIÓN DE INSUMOS CRÍTICOS Y SUMINISTROS NECESARIOS PARA EL DESARROLLO DE INVERSIÓN EN SALUD, CONFORME AL OBJETO DE ESTE NUMERAL Y NO CONTEMPLADOS EN EL GASTO DE FUNCIONAMIENTO.</v>
          </cell>
          <cell r="E230" t="b">
            <v>1</v>
          </cell>
          <cell r="F230">
            <v>229</v>
          </cell>
          <cell r="G230">
            <v>1</v>
          </cell>
          <cell r="H230">
            <v>1</v>
          </cell>
          <cell r="I230">
            <v>1</v>
          </cell>
        </row>
        <row r="231">
          <cell r="B231" t="str">
            <v>A.2.2.9.2.3</v>
          </cell>
          <cell r="C231" t="str">
            <v>CONTRATACIÓN CON PERSONAS  JURÍDICAS QUE NO SEAN ESE´S.</v>
          </cell>
          <cell r="D231" t="str">
            <v xml:space="preserve">CONTEMPLA LA CONTRATACIÓN CON OTRAS IPS , NECESARIOS PARA PRESTAR EL SERVICIO, CONFORME A LAS  POLÍTICAS DE PROMOCIÓN, PREVENCIÓN Y VIGILANCIA EN SALUD. </v>
          </cell>
          <cell r="E231" t="b">
            <v>1</v>
          </cell>
          <cell r="F231">
            <v>230</v>
          </cell>
          <cell r="G231">
            <v>1</v>
          </cell>
          <cell r="H231">
            <v>1</v>
          </cell>
          <cell r="I231">
            <v>1</v>
          </cell>
        </row>
        <row r="232">
          <cell r="B232" t="str">
            <v>A.2.2.9.2.4</v>
          </cell>
          <cell r="C232" t="str">
            <v>CONCURRENCIA A MUNICIPIOS.</v>
          </cell>
          <cell r="D232" t="str">
            <v>CORRESPONDE A LOS RECURSOS TRANSFERIDOS A LOS MUNICIPIOS, PARA LA COFINANCIACIÓN DE PROYECTOS Y PROGRAMAS DE MONITOREO Y EVALUACIÓN.</v>
          </cell>
          <cell r="E232" t="b">
            <v>1</v>
          </cell>
          <cell r="F232">
            <v>231</v>
          </cell>
          <cell r="G232">
            <v>1</v>
          </cell>
          <cell r="H232">
            <v>0</v>
          </cell>
          <cell r="I232">
            <v>1</v>
          </cell>
        </row>
        <row r="233">
          <cell r="B233" t="str">
            <v>A.2.2.9.3</v>
          </cell>
          <cell r="C233" t="str">
            <v>CAPACITACIÓN Y ASISTENCIA TÉCNICA.</v>
          </cell>
          <cell r="D233" t="str">
            <v xml:space="preserve">CORRESPONDE A LOS RECURSOS DESTINADOS AL DESARROLLO DEL PLAN DE ASESORÍA Y ASISTENCIA TÉCNICA A TODOS LOS ACTORES DEL SGSSS Y AL MEJORAMIENTO DE LAS COMPETENCIAS DEL TALENTO HUMANO EN ÁREAS DE INTERÉS EN SALUD PÚBLICA. </v>
          </cell>
          <cell r="E233" t="b">
            <v>0</v>
          </cell>
          <cell r="F233">
            <v>232</v>
          </cell>
          <cell r="G233">
            <v>1</v>
          </cell>
          <cell r="H233">
            <v>1</v>
          </cell>
          <cell r="I233">
            <v>1</v>
          </cell>
        </row>
        <row r="234">
          <cell r="B234" t="str">
            <v>A.2.2.9.3.1</v>
          </cell>
          <cell r="C234" t="str">
            <v>CONTRATACIÓN, CON LAS EMPRESAS SOCIALES DEL ESTADO.</v>
          </cell>
          <cell r="D234" t="str">
            <v>CONTEMPLA LA CONTRATACIÓN CON LAS EMPRESAS SOCIALES DEL ESTADO, DEL OBJETO CONTRACTUAL QUE TENGA QUE VER CON CAPACITACIÓN Y ASISTENCIA TÉCNICA.</v>
          </cell>
          <cell r="E234" t="b">
            <v>1</v>
          </cell>
          <cell r="F234">
            <v>233</v>
          </cell>
          <cell r="G234">
            <v>1</v>
          </cell>
          <cell r="H234">
            <v>1</v>
          </cell>
          <cell r="I234">
            <v>1</v>
          </cell>
        </row>
        <row r="235">
          <cell r="B235" t="str">
            <v>A.2.2.9.3.2</v>
          </cell>
          <cell r="C235" t="str">
            <v>ADQUISICIÓN DE INSUMOS, ELEMENTOS, PUBLICACIONES Y EQUIPOS PARA DESARROLLAR LAS PRIORIDADES  DE SALUD PÚBLICA, SEGÚN COMPETENCIAS.</v>
          </cell>
          <cell r="D235" t="str">
            <v>SE REFIERE A LOS GASTOS DIRIGIDOS A LA ADQUSICIÓN DE INSUMOS CRÍTICOS Y SUMINISTROS NECESARIOS PARA EL DESARROLLO DE INVERSIÓN EN SALUD, CONFORME AL OBJETO DE ESTE NUMERAL Y NO CONTEMPLADOS EN EL GASTO DE FUNCIONAMIENTO.</v>
          </cell>
          <cell r="E235" t="b">
            <v>1</v>
          </cell>
          <cell r="F235">
            <v>234</v>
          </cell>
          <cell r="G235">
            <v>1</v>
          </cell>
          <cell r="H235">
            <v>1</v>
          </cell>
          <cell r="I235">
            <v>1</v>
          </cell>
        </row>
        <row r="236">
          <cell r="B236" t="str">
            <v>A.2.2.9.3.3</v>
          </cell>
          <cell r="C236" t="str">
            <v>CONTRATACIÓN CON PERSONAS  JURÍDICAS QUE NO SEAN ESE´S.</v>
          </cell>
          <cell r="D236" t="str">
            <v xml:space="preserve">CONTEMPLA LA CONTRATACIÓN CON OTRAS IPS , NECESARIOS PARA PRESTAR EL SERVICIO, CONFORME A LAS  POLÍTICAS DE PROMOCIÓN, PREVENCIÓN Y VIGILANCIA EN SALUD. </v>
          </cell>
          <cell r="E236" t="b">
            <v>1</v>
          </cell>
          <cell r="F236">
            <v>235</v>
          </cell>
          <cell r="G236">
            <v>1</v>
          </cell>
          <cell r="H236">
            <v>1</v>
          </cell>
          <cell r="I236">
            <v>1</v>
          </cell>
        </row>
        <row r="237">
          <cell r="B237" t="str">
            <v>A.2.2.9.3.4</v>
          </cell>
          <cell r="C237" t="str">
            <v>CONCURRENCIA A MUNICIPIOS.</v>
          </cell>
          <cell r="D237" t="str">
            <v>CORRESPONDE A LOS RECURSOS TRANSFERIDOS A LOS MUNICIPIOS, PARA LA COFINANCIACIÓN DE PROYECTOS Y PROGRAMAS DE CAPACITACIÓN Y ASISTENCIA TÉCNICA.</v>
          </cell>
          <cell r="E237" t="b">
            <v>1</v>
          </cell>
          <cell r="F237">
            <v>236</v>
          </cell>
          <cell r="G237">
            <v>1</v>
          </cell>
          <cell r="H237">
            <v>0</v>
          </cell>
          <cell r="I237">
            <v>1</v>
          </cell>
        </row>
        <row r="238">
          <cell r="B238" t="str">
            <v>A.2.2.10</v>
          </cell>
          <cell r="C238" t="str">
            <v>VIGILANCIA EN SALUD PÚBLICA</v>
          </cell>
          <cell r="D238" t="str">
            <v>CONTEMPLA LOS RECURSOS  DESTINADOS A LA FINANCIACIÓN DE COMPETENCIAS, QUE TENGA LA ENTIDAD TERRITORIAL EN MATERIA DE VIGILANCIA EN SALUD PUBLICA.</v>
          </cell>
          <cell r="E238" t="b">
            <v>0</v>
          </cell>
          <cell r="F238">
            <v>237</v>
          </cell>
          <cell r="G238">
            <v>1</v>
          </cell>
          <cell r="H238">
            <v>1</v>
          </cell>
          <cell r="I238">
            <v>1</v>
          </cell>
        </row>
        <row r="239">
          <cell r="B239" t="str">
            <v>A.2.2.10.1</v>
          </cell>
          <cell r="C239" t="str">
            <v>TALENTO HUMANO QUE DESARROLLA FUNCIONES DE CARÁCTER OPERATIVO.</v>
          </cell>
          <cell r="D239" t="str">
            <v>REMUNERACIÓN DEL TALENTO HUMANO QUE DESARROLLA FUNCIONES DE CARÁCTER OPERATIVO EN EL AREA DE SALUD PÚBLICA, CUALQUIERA QUE SEA SU MODALIDAD DE VINCULACIÓN, QUE NO SON FINANCIADOS EN EL GASTO DE FUNCIONAMIENTO E INCLUIDOS EN UN PROYECTO DE INVERSIÓN.</v>
          </cell>
          <cell r="E239" t="b">
            <v>1</v>
          </cell>
          <cell r="F239">
            <v>238</v>
          </cell>
          <cell r="G239">
            <v>1</v>
          </cell>
          <cell r="H239">
            <v>1</v>
          </cell>
          <cell r="I239">
            <v>1</v>
          </cell>
        </row>
        <row r="240">
          <cell r="B240" t="str">
            <v>A.2.2.10.2</v>
          </cell>
          <cell r="C240" t="str">
            <v>ANÁLISIS Y PUBLICACIONES.</v>
          </cell>
          <cell r="D240" t="str">
            <v>CONTEMPLA LOS RECURSOS RELACIONADOS CON EL ANÁLISIS , DESARROLLO DE COMITÉS DE VIGILANCIA EN SALUD PÚBLICA Y PUBLICACIONES RELACIONADOS CON VIGILANCIA EN SALUD PÚBLICA.</v>
          </cell>
          <cell r="E240" t="b">
            <v>1</v>
          </cell>
          <cell r="F240">
            <v>239</v>
          </cell>
          <cell r="G240">
            <v>1</v>
          </cell>
          <cell r="H240">
            <v>1</v>
          </cell>
          <cell r="I240">
            <v>1</v>
          </cell>
        </row>
        <row r="241">
          <cell r="B241" t="str">
            <v>A.2.2.10.3</v>
          </cell>
          <cell r="C241" t="str">
            <v>INFRAESTRUCTURA EQUIPOS  Y DOTACIÓN PARA FORTALECER EL SISTEMA DE INFORMACIÓN.</v>
          </cell>
          <cell r="D241" t="str">
            <v>CONTEMPLA LOS RECURSOS DESTINADOS, A LA INFRAESTRUCTURA EQUIPOS Y DOTACIÓN PARA FORTALECER EL SISTEMA DE INFORMACIÓN, LOS CUALES SON NECESARIOS PARA REALIZAR VIGILANCIA EN SALUD PÚBLICA</v>
          </cell>
          <cell r="E241" t="b">
            <v>1</v>
          </cell>
          <cell r="F241">
            <v>240</v>
          </cell>
          <cell r="G241">
            <v>1</v>
          </cell>
          <cell r="H241">
            <v>1</v>
          </cell>
          <cell r="I241">
            <v>1</v>
          </cell>
        </row>
        <row r="242">
          <cell r="B242" t="str">
            <v>A.2.2.11</v>
          </cell>
          <cell r="C242" t="str">
            <v>LABORATORIOS DE SALUD PUBLICA</v>
          </cell>
          <cell r="D242" t="str">
            <v>CONTEMPLA LA FINANCIACIÓN DE ACCIONES Y PROYECTOS DE INVERSIÓN, REALIZADOS PARA CONSOLIDAR LA RED DE LABORATORIOS.</v>
          </cell>
          <cell r="E242" t="b">
            <v>0</v>
          </cell>
          <cell r="F242">
            <v>241</v>
          </cell>
          <cell r="G242">
            <v>1</v>
          </cell>
          <cell r="H242">
            <v>0</v>
          </cell>
          <cell r="I242">
            <v>1</v>
          </cell>
        </row>
        <row r="243">
          <cell r="B243" t="str">
            <v>A.2.2.11.1</v>
          </cell>
          <cell r="C243" t="str">
            <v>TALENTO HUMANO QUE DESARROLLA FUNCIONES DE CARÁCTER OPERATIVO.</v>
          </cell>
          <cell r="D243" t="str">
            <v>REMUNERACIÓN DEL TALENTO HUMANO QUE DESARROLLA FUNCIONES DE CARÁCTER OPERATIVO EN EL AREA DE SALUD PÚBLICA, CUALQUIERA QUE SEA SU MODALIDAD DE VINCULACIÓN, QUE NO SON FINANCIADOS EN EL GASTO DE FUNCIONAMIENTO Y ESTAN INCLUIDOS EN UN PROYECTO DE INVERSIÓN</v>
          </cell>
          <cell r="E243" t="b">
            <v>1</v>
          </cell>
          <cell r="F243">
            <v>242</v>
          </cell>
          <cell r="G243">
            <v>1</v>
          </cell>
          <cell r="H243">
            <v>0</v>
          </cell>
          <cell r="I243">
            <v>1</v>
          </cell>
        </row>
        <row r="244">
          <cell r="B244" t="str">
            <v>A.2.2.11.2</v>
          </cell>
          <cell r="C244" t="str">
            <v>ADQUISICIÓN DE INSUMOS, ELEMENTOS, PUBLICACIONES Y EQUIPOS PARA DESARROLLAR LAS PRIORIDADES  DE SALUD PÚBLICA, SEGÚN COMPETENCIAS.</v>
          </cell>
          <cell r="D244" t="str">
            <v>SE REFIERE A LOS GASTOS DIRIGIDOS A LA DQUISICIÓN DE INSUMOS CRÍTICOS Y SUMINISTROS , NECESARIOS PARA EL DESARROLLO DEL PROYECTO DE INVERSIÓN EN SALUD,NO CONTEMPLADOS EN GASTOS DE FUNCIONAMIENTO.</v>
          </cell>
          <cell r="E244" t="b">
            <v>1</v>
          </cell>
          <cell r="F244">
            <v>243</v>
          </cell>
          <cell r="G244">
            <v>1</v>
          </cell>
          <cell r="H244">
            <v>0</v>
          </cell>
          <cell r="I244">
            <v>1</v>
          </cell>
        </row>
        <row r="245">
          <cell r="B245" t="str">
            <v>A.2.2.11.3</v>
          </cell>
          <cell r="C245" t="str">
            <v>ADQUISICIÓN DE EQUIPOS Y MEJORAMIENTO DE LA INFRAESTRUCTURA FÍSICA.</v>
          </cell>
          <cell r="D245" t="str">
            <v>CONTEMPLA LOS RECURSOS DESTINADOS,AL MEJORAMIENTO DE LA  INFRAESTRUCTURA FÍSICA Y ADQISICIÓN DE EQUIPOS, Y DOTACIÓN PARA FORTALECER LOS LABORATORIOS DE SALUD PÚBLICA.</v>
          </cell>
          <cell r="E245" t="b">
            <v>1</v>
          </cell>
          <cell r="F245">
            <v>244</v>
          </cell>
          <cell r="G245">
            <v>1</v>
          </cell>
          <cell r="H245">
            <v>0</v>
          </cell>
          <cell r="I245">
            <v>1</v>
          </cell>
        </row>
        <row r="246">
          <cell r="B246" t="str">
            <v>A.2.2.13</v>
          </cell>
          <cell r="C246" t="str">
            <v>PAGO DE DÉFICIT DEL INVERSIÓN EN SALUD PÚBLICA</v>
          </cell>
          <cell r="D246" t="str">
            <v>RECURSOS DESTINADOS AL PAGO DE DÉFICIT DE INVERSIÓN EN EL SECTOR SALUD -SALUD PÚBLICA</v>
          </cell>
          <cell r="E246" t="b">
            <v>1</v>
          </cell>
          <cell r="F246">
            <v>245</v>
          </cell>
          <cell r="G246">
            <v>1</v>
          </cell>
          <cell r="H246">
            <v>1</v>
          </cell>
          <cell r="I246">
            <v>1</v>
          </cell>
        </row>
        <row r="247">
          <cell r="B247" t="str">
            <v>A.2.3</v>
          </cell>
          <cell r="C247" t="str">
            <v xml:space="preserve">PRESTACION DE SERVICIOS A LA POBLACION POBRE EN LO NO CUBIERTO CON SUBSIDIOS A LA DEMANDA </v>
          </cell>
          <cell r="D247" t="str">
            <v>RECURSOS DESTINADOS A GARANTIZAR LA PRESTACIÓN DE LOS SERVICIOS DE SALUD A LA POBLACIÓN POBRE NO ASEGURADA Y LOS SERVICIOS NO INCLUIDOS EN EL POS SUBSIDIADO DE LA POBLACIÓN ASEGURADA</v>
          </cell>
          <cell r="E247" t="b">
            <v>0</v>
          </cell>
          <cell r="F247">
            <v>246</v>
          </cell>
          <cell r="G247">
            <v>1</v>
          </cell>
          <cell r="H247">
            <v>1</v>
          </cell>
          <cell r="I247">
            <v>1</v>
          </cell>
        </row>
        <row r="248">
          <cell r="B248" t="str">
            <v>A.2.3.1</v>
          </cell>
          <cell r="C248" t="str">
            <v>PRESTACION DE SERVICIOS DE SALUD PARA LA POBLACIÓN POBRE NO ASEGURADA</v>
          </cell>
          <cell r="D248" t="str">
            <v>SE REFIERE A RECURSOS DESTINADOS A GARANTIZAR LA PRESTACIÓN DE LOS SERVICIOS DE SALUD A LA POBLACIÓN POBRE NO ASEGURADA, ES DECIR  AQUELLA QUE TENIENDO EL DERECHO A SER CUBIERTA POR EL RÉGIMEN SUBSIDIADO NO HA SIDO AFILIADA</v>
          </cell>
          <cell r="E248" t="b">
            <v>0</v>
          </cell>
          <cell r="F248">
            <v>247</v>
          </cell>
          <cell r="G248">
            <v>1</v>
          </cell>
          <cell r="H248">
            <v>1</v>
          </cell>
          <cell r="I248">
            <v>1</v>
          </cell>
        </row>
        <row r="249">
          <cell r="B249" t="str">
            <v>A.2.3.1.1</v>
          </cell>
          <cell r="C249" t="str">
            <v>SERVICIOS CONTRATADOS CON EMPRESAS SOCIALES DEL ESTADO</v>
          </cell>
          <cell r="D249" t="str">
            <v>CONTEMPLA LOS RECURSOS DESTINADOS A GARANTIZAR LA PRESTACIÓN DE LOS SERVICIOS DE SALUD ELECTIVOS O URGENTES, A LA POBLACIÓN POBRE NO ASEGURADA QUE SE CONTRATAN CON EMPRESAS SOCIALES DEL ESTADO</v>
          </cell>
          <cell r="E249" t="b">
            <v>0</v>
          </cell>
          <cell r="F249">
            <v>248</v>
          </cell>
          <cell r="G249">
            <v>1</v>
          </cell>
          <cell r="H249">
            <v>1</v>
          </cell>
          <cell r="I249">
            <v>1</v>
          </cell>
        </row>
        <row r="250">
          <cell r="B250" t="str">
            <v>A.2.3.1.1.1</v>
          </cell>
          <cell r="C250" t="str">
            <v>BAJO NIVEL DE COMPLEJIDAD</v>
          </cell>
          <cell r="D250" t="str">
            <v>CONTEMPLA LOS RECURSOS DESTINADOS A GARANTIZAR LA PRESTACIÓN DE LOS SERVICIOS DE SALUD ELECTIVOS O DE URGENCIAS DE BAJO NIVEL DE COMPLEJIDAD REQUERIDOS POR LA POBLACIÓN POBRE NO ASEGURADA CONTRATADOS CON EMPRESAS SOCIALES DEL ESTADO</v>
          </cell>
          <cell r="E250" t="b">
            <v>1</v>
          </cell>
          <cell r="F250">
            <v>249</v>
          </cell>
          <cell r="G250">
            <v>1</v>
          </cell>
          <cell r="H250">
            <v>1</v>
          </cell>
          <cell r="I250">
            <v>1</v>
          </cell>
        </row>
        <row r="251">
          <cell r="B251" t="str">
            <v>A.2.3.1.1.3</v>
          </cell>
          <cell r="C251" t="str">
            <v>MEDIO NIVEL DE COMPLEJIDAD</v>
          </cell>
          <cell r="D251" t="str">
            <v>CONTEMPLA LOS RECURSOS DESTINADOS A GARANTIZAR LA PRESTACIÓN DE LOS SERVICIOS DE SALUD ELECTIVOS O DE URGENCIAS DE MEDIO NIVEL DE COMPLEJIDAD REQUERIDOS POR LA POBLACIÓN POBRE NO ASEGURADA CONTRATADOS CON EMPRESAS SOCIALES DEL ESTADO</v>
          </cell>
          <cell r="E251" t="b">
            <v>1</v>
          </cell>
          <cell r="F251">
            <v>250</v>
          </cell>
          <cell r="G251">
            <v>1</v>
          </cell>
          <cell r="H251">
            <v>1</v>
          </cell>
          <cell r="I251">
            <v>1</v>
          </cell>
        </row>
        <row r="252">
          <cell r="B252" t="str">
            <v>A.2.3.1.1.4</v>
          </cell>
          <cell r="C252" t="str">
            <v>ALTO NIVEL DE COMPLEJIDAD</v>
          </cell>
          <cell r="D252" t="str">
            <v>CONTEMPLA LOS RECURSOS DESTINADOS A GARANTIZAR LA PRESTACIÓN DE LOS SERVICIOS DE SALUD ELECTIVOS O DE URGENCIAS DE ALTO NIVEL DE COMPLEJIDAD REQUERIDOS POR LA POBLACIÓN POBRE NO ASEGURADA CONTRATADOS CON EMPRESAS SOCIALES DEL ESTADO</v>
          </cell>
          <cell r="E252" t="b">
            <v>1</v>
          </cell>
          <cell r="F252">
            <v>251</v>
          </cell>
          <cell r="G252">
            <v>1</v>
          </cell>
          <cell r="H252">
            <v>1</v>
          </cell>
          <cell r="I252">
            <v>1</v>
          </cell>
        </row>
        <row r="253">
          <cell r="B253" t="str">
            <v>A.2.3.1.2</v>
          </cell>
          <cell r="C253" t="str">
            <v>ATENCIÓN DE URGENCIAS (SIN CONTRATO) EN EMPRESAS SOCIALES DEL ESTADO</v>
          </cell>
          <cell r="D253" t="str">
            <v>CONTEMPLA LOS RECURSOS DESTINADOS A GARANTIZAR LA PRESTACIÓN DE LOS SERVICIOS DE URGENCIAS A LA POBLACIÓN POBRE NO ASEGURADA A TRAVES DE EMPRESAS SOCIALES DEL ESTADO CON LAS CUALES NO SE HA SUSCRITO CONTRATO</v>
          </cell>
          <cell r="E253" t="b">
            <v>0</v>
          </cell>
          <cell r="F253">
            <v>252</v>
          </cell>
          <cell r="G253">
            <v>1</v>
          </cell>
          <cell r="H253">
            <v>1</v>
          </cell>
          <cell r="I253">
            <v>1</v>
          </cell>
        </row>
        <row r="254">
          <cell r="B254" t="str">
            <v>A.2.3.1.2.1</v>
          </cell>
          <cell r="C254" t="str">
            <v>BAJO NIVEL DE COMPLEJIDAD</v>
          </cell>
          <cell r="D254" t="str">
            <v>CONTEMPLA LOS RECURSOS DESTINADOS A GARANTIZAR LA PRESTACIÓN DE LOS SERVICIOS DE URGENCIAS DE BAJO NIVEL COMPLEJIDAD A LA POBLACIÓN POBRE NO ASEGURADA A TRAVES DE EMPRESAS SOCIALES DEL ESTADO CON LAS CUALES NO SE HA SUSCRITO CONTRATO</v>
          </cell>
          <cell r="E254" t="b">
            <v>1</v>
          </cell>
          <cell r="F254">
            <v>253</v>
          </cell>
          <cell r="G254">
            <v>1</v>
          </cell>
          <cell r="H254">
            <v>1</v>
          </cell>
          <cell r="I254">
            <v>1</v>
          </cell>
        </row>
        <row r="255">
          <cell r="B255" t="str">
            <v>A.2.3.1.2.3</v>
          </cell>
          <cell r="C255" t="str">
            <v>MEDIO NIVEL DE COMPLEJIDAD</v>
          </cell>
          <cell r="D255" t="str">
            <v>CONTEMPLA LOS RECURSOS DESTINADOS A GARANTIZAR LA PRESTACIÓN DE LOS SERVICIOS DE URGENCIAS DE MEDIO NIVEL DE COMPLEJIDAD A LA POBLACIÓN POBRE NO ASEGURADA A TRAVES DE EMPRESAS SOCIALES DEL ESTADO CON LAS CUALES NO SE HA SUSCRITO CONTRATO</v>
          </cell>
          <cell r="E255" t="b">
            <v>1</v>
          </cell>
          <cell r="F255">
            <v>254</v>
          </cell>
          <cell r="G255">
            <v>1</v>
          </cell>
          <cell r="H255">
            <v>1</v>
          </cell>
          <cell r="I255">
            <v>1</v>
          </cell>
        </row>
        <row r="256">
          <cell r="B256" t="str">
            <v>A.2.3.1.2.4</v>
          </cell>
          <cell r="C256" t="str">
            <v>ALTO NIVEL DE COMPLEJIDAD</v>
          </cell>
          <cell r="D256" t="str">
            <v>CONTEMPLA LOS RECURSOS DESTINADOS A GARANTIZAR LA PRESTACIÓN DE LOS SERVICIOS DE URGENCIAS DE ALTO NIVEL DE COMPLEJIDAD A LA POBLACIÓN POBRE NO ASEGURADA A TRAVES DE EMPRESAS SOCIALES DEL ESTADO CON LAS CUALES NO SE HA SUSCRITO CONTRATO</v>
          </cell>
          <cell r="E256" t="b">
            <v>1</v>
          </cell>
          <cell r="F256">
            <v>255</v>
          </cell>
          <cell r="G256">
            <v>1</v>
          </cell>
          <cell r="H256">
            <v>1</v>
          </cell>
          <cell r="I256">
            <v>1</v>
          </cell>
        </row>
        <row r="257">
          <cell r="B257" t="str">
            <v>A.2.3.1.3</v>
          </cell>
          <cell r="C257" t="str">
            <v>SERVICIOS CONTRATADOS CON INSTITUCIONES PRESTADORAS DE SERVICIOS DE SALUD  PRIVADAS O MIXTAS</v>
          </cell>
          <cell r="D257" t="str">
            <v>CONTEMPLA LOS RECURSOS DESTINADOS A GARANTIZAR LA PRESTACIÓN DE LOS SERVICIOS DE SALUD A LA POBLACIÓN POBRE NO ASEGURADA QUE SE CONTRATAN CON INSTITUCIONES PRESTADORAS DE SERVICIOS DE SALUD PRIVADAS O MIXTAS</v>
          </cell>
          <cell r="E257" t="b">
            <v>0</v>
          </cell>
          <cell r="F257">
            <v>256</v>
          </cell>
          <cell r="G257">
            <v>1</v>
          </cell>
          <cell r="H257">
            <v>1</v>
          </cell>
          <cell r="I257">
            <v>1</v>
          </cell>
        </row>
        <row r="258">
          <cell r="B258" t="str">
            <v>A.2.3.1.3.1</v>
          </cell>
          <cell r="C258" t="str">
            <v>BAJO NIVEL DE COMPLEJIDAD</v>
          </cell>
          <cell r="D258" t="str">
            <v>CONTEMPLA LOS RECURSOS DESTINADOS A GARANTIZAR LA PRESTACIÓN DE LOS SERVICIOS DE SALUD ELECTIVOS O DE URGENCIAS DE BAJO NIVEL DE COMPLEJIDAD REQUERIDOS POR LA POBLACIÓN POBRE NO ASEGURADA CONTRATADOS CON IPS DE SALUD PRIVADAS O MIXTAS</v>
          </cell>
          <cell r="E258" t="b">
            <v>1</v>
          </cell>
          <cell r="F258">
            <v>257</v>
          </cell>
          <cell r="G258">
            <v>1</v>
          </cell>
          <cell r="H258">
            <v>1</v>
          </cell>
          <cell r="I258">
            <v>1</v>
          </cell>
        </row>
        <row r="259">
          <cell r="B259" t="str">
            <v>A.2.3.1.3.3</v>
          </cell>
          <cell r="C259" t="str">
            <v>MEDIO NIVEL DE COMPLEJIDAD</v>
          </cell>
          <cell r="D259" t="str">
            <v>CONTEMPLA LOS RECURSOS DESTINADOS A GARANTIZAR LA PRESTACIÓN DE LOS SERVICIOS DE URGENCIAS DE MEDIO NIVEL DE COMPLEJIDAD A LA POBLACIÓN POBRE NO ASEGURADA A TRAVES DE IPS O MIXTAS CON LAS CUALES NO SE HA SUSCRITO CONTRATO</v>
          </cell>
          <cell r="E259" t="b">
            <v>1</v>
          </cell>
          <cell r="F259">
            <v>258</v>
          </cell>
          <cell r="G259">
            <v>1</v>
          </cell>
          <cell r="H259">
            <v>1</v>
          </cell>
          <cell r="I259">
            <v>1</v>
          </cell>
        </row>
        <row r="260">
          <cell r="B260" t="str">
            <v>A.2.3.1.3.4</v>
          </cell>
          <cell r="C260" t="str">
            <v>ALTO NIVEL DE COMPLEJIDAD</v>
          </cell>
          <cell r="D260" t="str">
            <v>CONTEMPLA LOS RECURSOS DESTINADOS A GARANTIZAR LA PRESTACIÓN DE LOS SERVICIOS DE URGENCIAS DE ALTO NIVEL DE COMPLEJIDAD A LA POBLACIÓN POBRE NO ASEGURADA A TRAVES DE IPS O MIXTAS CON LAS CUALES NO SE HA SUSCRITO CONTRATO</v>
          </cell>
          <cell r="E260" t="b">
            <v>1</v>
          </cell>
          <cell r="F260">
            <v>259</v>
          </cell>
          <cell r="G260">
            <v>1</v>
          </cell>
          <cell r="H260">
            <v>1</v>
          </cell>
          <cell r="I260">
            <v>1</v>
          </cell>
        </row>
        <row r="261">
          <cell r="B261" t="str">
            <v>A.2.3.1.4</v>
          </cell>
          <cell r="C261" t="str">
            <v>ATENCIÓN DE URGENCIAS (SIN CONTRATO)  CON INSTITUCIONES PRESTADORAS DE SERVICIOS DE SALUD PRIVADAS O MIXTAS</v>
          </cell>
          <cell r="D261" t="str">
            <v>CONTEMPLA LOS RECURSOS DESTINADOS A GARANTIZAR LA PRESTACIÓN DE LOS SERVICIOS DE URGENCIAS A LA POBLACIÓN POBRE NO ASEGURADA A TRAVES DE INSTITUCIONES PRESTADORAS DE SERVICIOS DE SALUD PRIVADAS O MIXTAS CON LAS CUALES NO SE HA SUSCRITO CONTRATO</v>
          </cell>
          <cell r="E261" t="b">
            <v>0</v>
          </cell>
          <cell r="F261">
            <v>260</v>
          </cell>
          <cell r="G261">
            <v>1</v>
          </cell>
          <cell r="H261">
            <v>1</v>
          </cell>
          <cell r="I261">
            <v>1</v>
          </cell>
        </row>
        <row r="262">
          <cell r="B262" t="str">
            <v>A.2.3.1.4.1</v>
          </cell>
          <cell r="C262" t="str">
            <v>BAJO NIVEL DE COMPLEJIDAD</v>
          </cell>
          <cell r="D262" t="str">
            <v>CONTEMPLA LOS RECURSOS DESTINADOS A GARANTIZAR LA PRESTACIÓN DE LOS SERVICIOS DE URGENCIAS DE BAJO NIVEL COMPLEJIDAD A LA POBLACIÓN POBRE NO ASEGURADA A TRAVES DE IPS PRIVADAS O MIXTAS CON LAS CUALES NO SE HA SUSCRITO CONTRATO</v>
          </cell>
          <cell r="E262" t="b">
            <v>1</v>
          </cell>
          <cell r="F262">
            <v>261</v>
          </cell>
          <cell r="G262">
            <v>1</v>
          </cell>
          <cell r="H262">
            <v>1</v>
          </cell>
          <cell r="I262">
            <v>1</v>
          </cell>
        </row>
        <row r="263">
          <cell r="B263" t="str">
            <v>A.2.3.1.4.3</v>
          </cell>
          <cell r="C263" t="str">
            <v>MEDIO NIVEL DE COMPLEJIDAD</v>
          </cell>
          <cell r="D263" t="str">
            <v>CONTEMPLA LOS RECURSOS DESTINADOS A GARANTIZAR LA PRESTACIÓN DE LOS SERVICIOS DE URGENCIAS DE MEDIO NIVEL DE COMPLEJIDAD A LA POBLACIÓN POBRE NO ASEGURADA A TRAVES DE IPS O MIXTAS CON LAS CUALES NO SE HA SUSCRITO CONTRATO</v>
          </cell>
          <cell r="E263" t="b">
            <v>1</v>
          </cell>
          <cell r="F263">
            <v>262</v>
          </cell>
          <cell r="G263">
            <v>1</v>
          </cell>
          <cell r="H263">
            <v>1</v>
          </cell>
          <cell r="I263">
            <v>1</v>
          </cell>
        </row>
        <row r="264">
          <cell r="B264" t="str">
            <v>A.2.3.1.4.4</v>
          </cell>
          <cell r="C264" t="str">
            <v>ALTO NIVEL DE COMPLEJIDAD</v>
          </cell>
          <cell r="D264" t="str">
            <v>CONTEMPLA LOS RECURSOS DESTINADOS A GARANTIZAR LA PRESTACIÓN DE LOS SERVICIOS DE URGENCIAS DE ALTO NIVEL DE COMPLEJIDAD A LA POBLACIÓN POBRE NO ASEGURADA A TRAVES DE IPS O MIXTAS CON LAS CUALES NO SE HA SUSCRITO CONTRATO</v>
          </cell>
          <cell r="E264" t="b">
            <v>1</v>
          </cell>
          <cell r="F264">
            <v>263</v>
          </cell>
          <cell r="G264">
            <v>1</v>
          </cell>
          <cell r="H264">
            <v>1</v>
          </cell>
          <cell r="I264">
            <v>1</v>
          </cell>
        </row>
        <row r="265">
          <cell r="B265" t="str">
            <v>A.2.3.2</v>
          </cell>
          <cell r="C265" t="str">
            <v>PRESTACION DE SERVICIOS DE SALUD A LA POBLACIÓN POBRE AFILIADA AL REGIMEN SUBSIDIADO NO INCLUIDOS EN EL PLAN (NO POS-S)</v>
          </cell>
          <cell r="D265" t="str">
            <v>CONTEMPLA LOS RECURSOS DESTINADOS A GARANTIZAR LA PRESTACIÓN DE LOS SERVICIOS NO CUBIERTOS EN EL PLAN OBLIGATORIO DE SALUD DEL RÉGIMEN SUBSIDIADO (POS-S) A LOS AFILIADOS A DICHO RÉGIMEN</v>
          </cell>
          <cell r="E265" t="b">
            <v>0</v>
          </cell>
          <cell r="F265">
            <v>264</v>
          </cell>
          <cell r="G265">
            <v>1</v>
          </cell>
          <cell r="H265">
            <v>1</v>
          </cell>
          <cell r="I265">
            <v>1</v>
          </cell>
        </row>
        <row r="266">
          <cell r="B266" t="str">
            <v>A.2.3.2.1</v>
          </cell>
          <cell r="C266" t="str">
            <v>SERVICIOS CONTRATADOS CON EMPRESAS SOCIALES DEL ESTADO</v>
          </cell>
          <cell r="D266" t="str">
            <v>CONTEMPLA LOS RECURSOS DESTINADOS A GARANTIZAR LA PRESTACIÓN DE LOS SERVICIOS DE SALUD ELECTIVOS O URGENTES  A LA PPA AL REGIMEN SUBSIDIADO, NO INCLUIDOS EN EL PLAN OBLIGATORIO DE SALUD DE DICHO REGIMEN, QUE SE CONTRATAN CON EMPRESAS SOCIALES DEL ESTADO</v>
          </cell>
          <cell r="E266" t="b">
            <v>1</v>
          </cell>
          <cell r="F266">
            <v>265</v>
          </cell>
          <cell r="G266">
            <v>1</v>
          </cell>
          <cell r="H266">
            <v>1</v>
          </cell>
          <cell r="I266">
            <v>1</v>
          </cell>
        </row>
        <row r="267">
          <cell r="B267" t="str">
            <v>A.2.3.2.2</v>
          </cell>
          <cell r="C267" t="str">
            <v>ATENCIÓN DE URGENCIAS (SIN CONTRATO) CON EMPRESAS SOCIALES DEL ESTADO</v>
          </cell>
          <cell r="D267" t="str">
            <v>RECURSOS DESTINADOS A GARANTIZAR LA PRESTACIÓN DE LOS SERVICIOS DE SALUD DE URGENCIAS  A LA POBLACIÓN POBRE ASEGURADA AL REGIMEN SUBSIDIADO, NO INCLUIDOS EN EL POS DE DICHO REGIMEN, QUE SE PRESTAN CON ESE CON LAS CUALES NO SE HA SUSCRITO CONTRATO</v>
          </cell>
          <cell r="E267" t="b">
            <v>1</v>
          </cell>
          <cell r="F267">
            <v>266</v>
          </cell>
          <cell r="G267">
            <v>1</v>
          </cell>
          <cell r="H267">
            <v>1</v>
          </cell>
          <cell r="I267">
            <v>1</v>
          </cell>
        </row>
        <row r="268">
          <cell r="B268" t="str">
            <v>A.2.3.2.3</v>
          </cell>
          <cell r="C268" t="str">
            <v>SERVICIOS CONTRATADOS CON INSTITUCIONES PRESTADORAS DE SERVICIOS DE SALUD  PRIVADAS O MIXTAS</v>
          </cell>
          <cell r="D268" t="str">
            <v>CONTEMPLA LOS RECURSOS DESTINADOS A GARANTIZAR LA PRESTACIÓN DE LOS SERVICIOS DE SALUD ELECTIVOS O URGENTES  A LA POBLACIÓN POBRE ASEGURADA AL REGIMEN SUBSIDIADO, NO INCLUIDOS EN EL POS DE DICHO REGIMEN, QUE SE CONTRATAN CON IPS PRIVADAS O MIXTAS</v>
          </cell>
          <cell r="E268" t="b">
            <v>1</v>
          </cell>
          <cell r="F268">
            <v>267</v>
          </cell>
          <cell r="G268">
            <v>1</v>
          </cell>
          <cell r="H268">
            <v>1</v>
          </cell>
          <cell r="I268">
            <v>1</v>
          </cell>
        </row>
        <row r="269">
          <cell r="B269" t="str">
            <v>A.2.3.2.4</v>
          </cell>
          <cell r="C269" t="str">
            <v>ATENCIÓN DE URGENCIAS (SIN CONTRATO)  CON INSTITUCIONES PRESTADORAS DE SERVICIOS DE SALUD PRIVADAS O MIXTAS</v>
          </cell>
          <cell r="D269" t="str">
            <v>RECURSOS DESTINADOS A GARANTIZAR LA PRESTACIÓN DE LOS SERVICIOS DE SALUD DE URGENCIAS A LA PPA AL REGIMEN SUBSIDIADO, NO INCLUIDOS EN EL POS DE DICHO REGIMEN, QUE SE PRESTAN EN IPS DE SALUD PRIVADAS O MIXTAS CON LAS CUALES NO SE HA SUSCRITO CONTRATO</v>
          </cell>
          <cell r="E269" t="b">
            <v>1</v>
          </cell>
          <cell r="F269">
            <v>268</v>
          </cell>
          <cell r="G269">
            <v>1</v>
          </cell>
          <cell r="H269">
            <v>1</v>
          </cell>
          <cell r="I269">
            <v>1</v>
          </cell>
        </row>
        <row r="270">
          <cell r="B270" t="str">
            <v>A.2.3.2.5</v>
          </cell>
          <cell r="C270" t="str">
            <v>RECOBROS DE LAS EPS DEL REGIMEN SUBSIDIADO POR EVENTOS NO INCLUIDOS EN EL POS SUBSIDIADO</v>
          </cell>
          <cell r="D270" t="str">
            <v>CONTEMPLA LOS RECURSOS DESTINADOS A CANCELAR LA PRESTACION DE EVENTOS NO INCLUIDOS EN EL POS SUBSIDIADO PRESTADOS A TRAVÉS DE LA EPS-S Y RECOBRADOS A LA ENTIDAD TERRITORIAL</v>
          </cell>
          <cell r="E270" t="b">
            <v>1</v>
          </cell>
          <cell r="F270">
            <v>269</v>
          </cell>
          <cell r="G270">
            <v>1</v>
          </cell>
          <cell r="H270">
            <v>1</v>
          </cell>
          <cell r="I270">
            <v>1</v>
          </cell>
        </row>
        <row r="271">
          <cell r="B271" t="str">
            <v>A.2.3.6</v>
          </cell>
          <cell r="C271" t="str">
            <v>PAGO DE DÉFICIT DE INVERSIÓN EN SERVICIOS A LA POBLACION POBRE NO ASEGURADA</v>
          </cell>
          <cell r="D271" t="str">
            <v>RECURSOS DESTINADOS AL PAGO DE DÉFICIT DE INVERSIÓN EN EL SECTOR SALUD -PRESTACION DE SERVICIOS A LA POBLACION POBRE NO ASEGURADA</v>
          </cell>
          <cell r="E271" t="b">
            <v>1</v>
          </cell>
          <cell r="F271">
            <v>270</v>
          </cell>
          <cell r="G271">
            <v>1</v>
          </cell>
          <cell r="H271">
            <v>1</v>
          </cell>
          <cell r="I271">
            <v>1</v>
          </cell>
        </row>
        <row r="272">
          <cell r="B272" t="str">
            <v>A.2.3.8</v>
          </cell>
          <cell r="C272" t="str">
            <v>SERVICIOS EXCLUIDOS DEL PLAN OBLIGATORIO DE SALUD</v>
          </cell>
          <cell r="D272" t="str">
            <v>CONTEMPLA LOS RECURSOS DESTINADOS A CANCELAR LA PRESTACIÓN DE EVENTOS EXCEPCIONALES O NO INCLUIDOS EN EL PLAN OBLIGATORIO DE SALUD DE LA POBLACIÓN POBRE NO AFILIADA Y AFILIADA AL RÉGIMEN SUBSIDIADO.</v>
          </cell>
          <cell r="E272" t="b">
            <v>0</v>
          </cell>
          <cell r="F272">
            <v>271</v>
          </cell>
          <cell r="G272">
            <v>1</v>
          </cell>
          <cell r="H272">
            <v>1</v>
          </cell>
          <cell r="I272">
            <v>1</v>
          </cell>
        </row>
        <row r="273">
          <cell r="B273" t="str">
            <v>A.2.3.8.1</v>
          </cell>
          <cell r="C273" t="str">
            <v>SERVICIOS CONTRATADOS POR EXCLUSIONES DEL POS A LA POBLACIÓN POBRE AFILIADA AL RÉGIMEN SUBSIDIADO</v>
          </cell>
          <cell r="D273" t="str">
            <v>CONTEMPLA LOS RECURSOS DESTINADOS A CANCELAR LA PRESTACIÓN DE EVENTOS EXCEPCIONALES O NO INCLUIDOS EN EL PLAN OBLIGATORIO DE SALUD A LA POBLACIÓN POBRE AFILIADA AL RÉGIMEN SUBSIDIADO</v>
          </cell>
          <cell r="E273" t="b">
            <v>1</v>
          </cell>
          <cell r="F273">
            <v>272</v>
          </cell>
          <cell r="G273">
            <v>1</v>
          </cell>
          <cell r="H273">
            <v>1</v>
          </cell>
          <cell r="I273">
            <v>1</v>
          </cell>
        </row>
        <row r="274">
          <cell r="B274" t="str">
            <v>A.2.3.8.2</v>
          </cell>
          <cell r="C274" t="str">
            <v>SERVICIOS NO CONTRATADOS POR EXCLUSIONES DEL POS A LA POBLACIÓN POBRE AFILIADA AL RÉGIMEN SUBSIDIADO</v>
          </cell>
          <cell r="D274" t="str">
            <v>CONTEMPLA LOS RECURSOS NO CONTRATADOS, DESTINADOS A CANCELAR LA PRESTACIÓN DE EVENTOS EXCEPCIONALES O NO INCLUIDOS EN EL PLAN OBLIGATORIO DE SALUD A LA POBLACIÓN POBRE AFILIADA AL RÉGIMEN SUBSIDIADO</v>
          </cell>
          <cell r="E274" t="b">
            <v>1</v>
          </cell>
          <cell r="F274">
            <v>273</v>
          </cell>
          <cell r="G274">
            <v>1</v>
          </cell>
          <cell r="H274">
            <v>1</v>
          </cell>
          <cell r="I274">
            <v>1</v>
          </cell>
        </row>
        <row r="275">
          <cell r="B275" t="str">
            <v>A.2.3.8.3</v>
          </cell>
          <cell r="C275" t="str">
            <v>RECOBROS DE LAS EPS DEL RÉGIMEN SUBSIDIADO POR EVENTOS EXCLUIDOS DEL POS</v>
          </cell>
          <cell r="D275" t="str">
            <v>CONTEMPLA LOS RECURSOS DESTINADOS A CANCELAR LA PRESTACIÓN DE EVENTOS EXCEPCIONALES O NO INCLUIDOS EN EL PLAN OBLIGATORIO DE SALUD A LA A LA POBLACIÓN POBRE AFILIADA AL RÉGIMEN SUBSIDIADO</v>
          </cell>
          <cell r="E275" t="b">
            <v>1</v>
          </cell>
          <cell r="F275">
            <v>274</v>
          </cell>
          <cell r="G275">
            <v>1</v>
          </cell>
          <cell r="H275">
            <v>1</v>
          </cell>
          <cell r="I275">
            <v>1</v>
          </cell>
        </row>
        <row r="276">
          <cell r="B276" t="str">
            <v>A.2.4</v>
          </cell>
          <cell r="C276" t="str">
            <v>OTROS GASTOS EN SALUD</v>
          </cell>
          <cell r="D276" t="str">
            <v>CONTEMPLA LOS RECURSOS DESTINADOS A LA FINANCIACIÓN DE OTROS GASTOS EN SALUD, DIFERENTES A LOS DESCRITOS EN LOS NUMERALES ANTERIORES.</v>
          </cell>
          <cell r="E276" t="b">
            <v>0</v>
          </cell>
          <cell r="F276">
            <v>275</v>
          </cell>
          <cell r="G276">
            <v>1</v>
          </cell>
          <cell r="H276">
            <v>1</v>
          </cell>
          <cell r="I276">
            <v>1</v>
          </cell>
        </row>
        <row r="277">
          <cell r="B277" t="str">
            <v>A.2.4.1</v>
          </cell>
          <cell r="C277" t="str">
            <v>INVESTIGACIÓN EN SALUD</v>
          </cell>
          <cell r="D277" t="str">
            <v>CONTEMPLA LOS RECURSOS DESTINADOS A FINANCIAR PROYECTOS DE INVESTIGACIÓN EN SALUD.</v>
          </cell>
          <cell r="E277" t="b">
            <v>1</v>
          </cell>
          <cell r="F277">
            <v>276</v>
          </cell>
          <cell r="G277">
            <v>1</v>
          </cell>
          <cell r="H277">
            <v>1</v>
          </cell>
          <cell r="I277">
            <v>1</v>
          </cell>
        </row>
        <row r="278">
          <cell r="B278" t="str">
            <v>A.2.4.2</v>
          </cell>
          <cell r="C278" t="str">
            <v>PAGO PASIVO PRESTACIONAL</v>
          </cell>
          <cell r="D278" t="str">
            <v>SE REFIERE A LOS RECURSOS DESTINADOS PARA GARANTIZAR EL PAGO DEL PASIVO PRESTACIONAL DEL SECTOR SALUD CAUSADO A 31 DE DICIEMBRE DE 1993, DE CONFORMIDAD CON LOS CONVENIOS DE CONCURRENCIA.</v>
          </cell>
          <cell r="E278" t="b">
            <v>1</v>
          </cell>
          <cell r="F278">
            <v>277</v>
          </cell>
          <cell r="G278">
            <v>1</v>
          </cell>
          <cell r="H278">
            <v>1</v>
          </cell>
          <cell r="I278">
            <v>1</v>
          </cell>
        </row>
        <row r="279">
          <cell r="B279" t="str">
            <v>A.2.4.3</v>
          </cell>
          <cell r="C279" t="str">
            <v>REORGANIZACIÓN DE REDES DE PRESTADORES DE SERVICIOS DE SALUD</v>
          </cell>
          <cell r="D279" t="str">
            <v>CONTEMPLA LOS RECURSOS DESTINADOS POR LA NACIÓN Y LAS ENTIDADES TERRITORIALES AL DESARROLLO DEL PROGRAMA DE REORGANIZACIÓN DE REDES DE PRESTACIÓN DE SERVICIOS DE SALUD.</v>
          </cell>
          <cell r="E279" t="b">
            <v>1</v>
          </cell>
          <cell r="F279">
            <v>278</v>
          </cell>
          <cell r="G279">
            <v>1</v>
          </cell>
          <cell r="H279">
            <v>1</v>
          </cell>
          <cell r="I279">
            <v>1</v>
          </cell>
        </row>
        <row r="280">
          <cell r="B280" t="str">
            <v>A.2.4.5</v>
          </cell>
          <cell r="C280" t="str">
            <v xml:space="preserve">PAGO DE CARTERA HOSPITALARIA DE VIGENCIAS ANTERIORES </v>
          </cell>
          <cell r="D280" t="str">
            <v>CONTEMPLA LOS RECURSOS DESTINADOS AL PAGO CARTERA DE INSTITUCIONES PRESTADORAS DE SERVICIOS DE SALUD, POR CONCEPTO DE PRESTACIÓN DE SERVICIOS VIGENCIAS ANTERIORES</v>
          </cell>
          <cell r="E280" t="b">
            <v>1</v>
          </cell>
          <cell r="F280">
            <v>279</v>
          </cell>
          <cell r="G280">
            <v>1</v>
          </cell>
          <cell r="H280">
            <v>1</v>
          </cell>
          <cell r="I280">
            <v>1</v>
          </cell>
        </row>
        <row r="281">
          <cell r="B281" t="str">
            <v>A.2.4.6</v>
          </cell>
          <cell r="C281" t="str">
            <v>PAGO DE CARTERA A LAS EMPRESAS PROMOTORAS DE SALUD</v>
          </cell>
          <cell r="D281" t="str">
            <v>SE REFIERE A  LOS RECURSOS DESTINADOS AL PAGO DE CARTERA A LAS ENTIDADES PROMOTORAS DE SALUD REG. SUBSIDIADO VIGENCIAS ANTERIORES</v>
          </cell>
          <cell r="E281" t="b">
            <v>1</v>
          </cell>
          <cell r="F281">
            <v>280</v>
          </cell>
          <cell r="G281">
            <v>1</v>
          </cell>
          <cell r="H281">
            <v>1</v>
          </cell>
          <cell r="I281">
            <v>1</v>
          </cell>
        </row>
        <row r="282">
          <cell r="B282" t="str">
            <v>A.2.4.7</v>
          </cell>
          <cell r="C282" t="str">
            <v>PAGO DE OTRAS DEUDAS QUE NO CORRESPONDEN A CARTERA HOSPITALARIA O INFRAESTRUCTURA</v>
          </cell>
          <cell r="D282" t="str">
            <v>CONTEMPLA LOS RECURSOS DESTINADOS AL PAGO DE OTRAS DEUDAS QUE NO CORRESPONDEN A PRESTACIÓN DE SERVICIOS, REG SUBSIDIADO O INFRAESTRUCTURA</v>
          </cell>
          <cell r="E282" t="b">
            <v>1</v>
          </cell>
          <cell r="F282">
            <v>281</v>
          </cell>
          <cell r="G282">
            <v>1</v>
          </cell>
          <cell r="H282">
            <v>1</v>
          </cell>
          <cell r="I282">
            <v>1</v>
          </cell>
        </row>
        <row r="283">
          <cell r="B283" t="str">
            <v>A.2.4.8</v>
          </cell>
          <cell r="C283" t="str">
            <v>INVERSIÓNES DIRECTAS EN LA RED PUBLICA SEGÚN PLAN BIENAL EN EQUIPOS</v>
          </cell>
          <cell r="D283" t="str">
            <v>CONTEMPLA LAS INVERSIÓNES REALIZADAS EN EQUIPOS  DE FORMA DIRECTA POR LA ENTIDAD TERRITORIAL EN LA RED PÚBLICA SEGÚN PLAN BIENAL.</v>
          </cell>
          <cell r="E283" t="b">
            <v>1</v>
          </cell>
          <cell r="F283">
            <v>282</v>
          </cell>
          <cell r="G283">
            <v>1</v>
          </cell>
          <cell r="H283">
            <v>1</v>
          </cell>
          <cell r="I283">
            <v>1</v>
          </cell>
        </row>
        <row r="284">
          <cell r="B284" t="str">
            <v>A.2.4.9</v>
          </cell>
          <cell r="C284" t="str">
            <v>INVERSIÓNES DIRECTAS EN LA RED PUBLICA SEGÚN PLAN BIENAL EN INFRAESTRUCTURA</v>
          </cell>
          <cell r="D284" t="str">
            <v>CONTEMPLA LAS INVERSIÓNES REALIZADAS EN INFRAESTRUCTURA DE FORMA DIRECTA POR LA ENTIDAD TERRITORIAL EN LA RED PÚBLICA SEGÚN PLAN BIENAL.</v>
          </cell>
          <cell r="E284" t="b">
            <v>1</v>
          </cell>
          <cell r="F284">
            <v>283</v>
          </cell>
          <cell r="G284">
            <v>1</v>
          </cell>
          <cell r="H284">
            <v>1</v>
          </cell>
          <cell r="I284">
            <v>1</v>
          </cell>
        </row>
        <row r="285">
          <cell r="B285" t="str">
            <v>A.2.4.10</v>
          </cell>
          <cell r="C285" t="str">
            <v>INVERSIÓNES DIRECTAS EN LA RED PUBLICA SEGÚN PLAN BIENAL EN OTROS CONCEPTOS</v>
          </cell>
          <cell r="D285" t="str">
            <v>CONTEMPLA LAS INVERSIÓNES REALIZADAS EN CONCEPTOS DISTINTOS A EQUIPOS E INFRAESTRUCTURA DE FORMA DIRECTA POR LA ENTIDAD TERRITORIAL EN LA RED PÚBLICA SEGÚN PLAN BIENAL.</v>
          </cell>
          <cell r="E285" t="b">
            <v>1</v>
          </cell>
          <cell r="F285">
            <v>284</v>
          </cell>
          <cell r="G285">
            <v>1</v>
          </cell>
          <cell r="H285">
            <v>1</v>
          </cell>
          <cell r="I285">
            <v>1</v>
          </cell>
        </row>
        <row r="286">
          <cell r="B286" t="str">
            <v>A.3</v>
          </cell>
          <cell r="C286" t="str">
            <v>AGUA POTABLE Y SANEAMIENTO BÁSICO  (SIN INCLUIR PROYECTOS DE VIS)</v>
          </cell>
          <cell r="D286" t="str">
            <v>SUMATORIA DE RECURSOS ORIENTADOS AL DESARROLLO DE ACTIVIDADES Y PROYECTOS PARA ASEGURAR EL ACCESO CON CALIDAD DE LA POBLACIÓN AL SERVICIO DE AGUA POTABLE Y SANEAMIENTO BÁSICO.</v>
          </cell>
          <cell r="E286" t="b">
            <v>0</v>
          </cell>
          <cell r="F286">
            <v>285</v>
          </cell>
          <cell r="G286">
            <v>1</v>
          </cell>
          <cell r="H286">
            <v>1</v>
          </cell>
          <cell r="I286">
            <v>1</v>
          </cell>
        </row>
        <row r="287">
          <cell r="B287" t="str">
            <v>A.3.1</v>
          </cell>
          <cell r="C287" t="str">
            <v>SERVICIO DE ACUEDUCTO</v>
          </cell>
          <cell r="D287" t="str">
            <v>RECURSOS ORIENTADOS POR LA ENTIDAD TERRITORIAL PARA PROVEER DE AGUA APTA PARA EL CONSUMO HUMANO A LOS HABITANTES, INCLUIDA CONEXIÓN, MEDICIÓN Y ACTIVIDADES COMPLEMENTARIAS DE CAPTACIÓN DE AGUA, PROCESAMIENTO, TRATAMIENTO, ALMACENAMIENTO Y TRANSPORTE.</v>
          </cell>
          <cell r="E287" t="b">
            <v>0</v>
          </cell>
          <cell r="F287">
            <v>286</v>
          </cell>
          <cell r="G287">
            <v>1</v>
          </cell>
          <cell r="H287">
            <v>1</v>
          </cell>
          <cell r="I287">
            <v>1</v>
          </cell>
        </row>
        <row r="288">
          <cell r="B288" t="str">
            <v>A.3.1.1</v>
          </cell>
          <cell r="C288" t="str">
            <v xml:space="preserve">SUBSIDIOS - FONDO DE SOLIDARIDAD Y PREDISTRIBUCIÓN DEL INGRESO </v>
          </cell>
          <cell r="D288" t="str">
            <v>RECURSOS ORIENTADOS POR LA ENTIDAD TERRITORIAL PARA LA FINANCIACIÓN DE LOS SUBSIDIOS A LOS USUARIOS DE ESTRATOS 1, 2 Y 3 EN EL SERVICIO DE ACUEDUCTO, SEGÚN LO DISPUESTO POR LA LEY 142/94</v>
          </cell>
          <cell r="E288" t="b">
            <v>1</v>
          </cell>
          <cell r="F288">
            <v>287</v>
          </cell>
          <cell r="G288">
            <v>1</v>
          </cell>
          <cell r="H288">
            <v>1</v>
          </cell>
          <cell r="I288">
            <v>1</v>
          </cell>
        </row>
        <row r="289">
          <cell r="B289" t="str">
            <v>A.3.1.2</v>
          </cell>
          <cell r="C289" t="str">
            <v>PREINVERSIÓN EN DISEÑO</v>
          </cell>
          <cell r="D289" t="str">
            <v>ES LA FASE PRELIMINAR PARA LA EJECUCIÓN DE UN PROYECTO DE ACUEDUCTO QUE PERMITE, MEDIANTE ELABORACIÓN DE SU DISEÑO, DEFINIR SUS CARACTERÍSTICAS TÉCNICAS Y CONDICIONES ECONÓMICAS-FINANCIERAS, INSTITUCIONALES Y SOCIALES.</v>
          </cell>
          <cell r="E289" t="b">
            <v>1</v>
          </cell>
          <cell r="F289">
            <v>288</v>
          </cell>
          <cell r="G289">
            <v>1</v>
          </cell>
          <cell r="H289">
            <v>1</v>
          </cell>
          <cell r="I289">
            <v>1</v>
          </cell>
        </row>
        <row r="290">
          <cell r="B290" t="str">
            <v>A.3.1.3</v>
          </cell>
          <cell r="C290" t="str">
            <v>INTERVENTORIAS</v>
          </cell>
          <cell r="D290" t="str">
            <v>RECURSOS ORIENTADOS A LA FINANCIACIÓN DE LAS ACCIONES DE TIPO TÉCNICO QUE REALIZA LA ENTIDAD TERRITORIAL PARA GARANTIZAR LA CALIDAD Y EJECUCIÓN DE LAS OBRAS PÚBLICAS CONTRATADAS.</v>
          </cell>
          <cell r="E290" t="b">
            <v>1</v>
          </cell>
          <cell r="F290">
            <v>289</v>
          </cell>
          <cell r="G290">
            <v>1</v>
          </cell>
          <cell r="H290">
            <v>1</v>
          </cell>
          <cell r="I290">
            <v>1</v>
          </cell>
        </row>
        <row r="291">
          <cell r="B291" t="str">
            <v>A.3.1.4</v>
          </cell>
          <cell r="C291" t="str">
            <v>DISEÑO E IMPLANTACIÓN DE ESQUEMAS ORGANIZACIONALES PARA LA ADMINISTRACIÓN Y OPERACIÓN DE SISTEMAS DE ACUEDUCTO</v>
          </cell>
          <cell r="D291" t="str">
            <v>RECURSOS ORIENTADOS A LA FINANCIACIÓN DE LOS PROCESOS DE DISEÑO E IMPLANTACIÓN DE ESTRUCTURAS EMPRESARIALES  PARA LA ADMINISTRACIÓN Y OPERACIÓN DEL SISTEMA DE ACUEDUCTO.</v>
          </cell>
          <cell r="E291" t="b">
            <v>1</v>
          </cell>
          <cell r="F291">
            <v>290</v>
          </cell>
          <cell r="G291">
            <v>1</v>
          </cell>
          <cell r="H291">
            <v>1</v>
          </cell>
          <cell r="I291">
            <v>1</v>
          </cell>
        </row>
        <row r="292">
          <cell r="B292" t="str">
            <v>A.3.1.5</v>
          </cell>
          <cell r="C292" t="str">
            <v>CONSTRUCCIÓN DE SISTEMAS DE ACUEDUCTO  (EXCEPTO OBRAS PARA EL TRATAMIENTO DE AGUA POTABLE)</v>
          </cell>
          <cell r="D292" t="str">
            <v>INVERSIÓNES REALIZADAS EN LA CONSTRUCCIÓN DEL SISTEMA DE ACUEDUCTO, EL CUAL SE ENTIENDE COMO EL CONJUNTO DE INSTALACIONES QUE CONDUCEN EL AGUA DESDE SU CAPTACIÓN EN LA FUENTE DE ABASTECIMIENTO HASTA LA ACOMETIDA DOMICILIARIA</v>
          </cell>
          <cell r="E292" t="b">
            <v>1</v>
          </cell>
          <cell r="F292">
            <v>291</v>
          </cell>
          <cell r="G292">
            <v>1</v>
          </cell>
          <cell r="H292">
            <v>1</v>
          </cell>
          <cell r="I292">
            <v>1</v>
          </cell>
        </row>
        <row r="293">
          <cell r="B293" t="str">
            <v>A.3.1.6</v>
          </cell>
          <cell r="C293" t="str">
            <v>CONSTRUCCIÓN DE SISTEMAS DE POTABILIZACIÓN DEL AGUA</v>
          </cell>
          <cell r="D293" t="str">
            <v>INVERSIÓNES REALIZADAS EN EL SISTEMA DE POTABILIZACIÓN DE AGUA DIRIGIDO A LA CONSTRUCCIÓN DE OBRAS NUEVAS:PREFILTROS, MICROTAMICES, TRAMPAS DE GRASAS Y ACEITES, AIREADOR, UNIDADES DE MEZCLA RÁPIDA Y FLOCULACIÓN,SEDIMENTACIÓN, FLOTACIÓN FILTRACIÓN ETC</v>
          </cell>
          <cell r="E293" t="b">
            <v>1</v>
          </cell>
          <cell r="F293">
            <v>292</v>
          </cell>
          <cell r="G293">
            <v>1</v>
          </cell>
          <cell r="H293">
            <v>1</v>
          </cell>
          <cell r="I293">
            <v>1</v>
          </cell>
        </row>
        <row r="294">
          <cell r="B294" t="str">
            <v>A.3.1.7</v>
          </cell>
          <cell r="C294" t="str">
            <v xml:space="preserve"> AMPLIACIÓN DE SISTEMAS DE ACUEDUCTO </v>
          </cell>
          <cell r="D294" t="str">
            <v>CONTEMPLA LAS INVERSIÓNES REALIZADAS EN EL SISTEMA DE ACUEDUCTO PARA LOGRAR SU AMPLIACIÓN</v>
          </cell>
          <cell r="E294" t="b">
            <v>1</v>
          </cell>
          <cell r="F294">
            <v>293</v>
          </cell>
          <cell r="G294">
            <v>1</v>
          </cell>
          <cell r="H294">
            <v>1</v>
          </cell>
          <cell r="I294">
            <v>1</v>
          </cell>
        </row>
        <row r="295">
          <cell r="B295" t="str">
            <v>A.3.1.8</v>
          </cell>
          <cell r="C295" t="str">
            <v xml:space="preserve"> AMPLIACIÓN DE SISTEMAS DE POTABILIZACIÓN DEL AGUA</v>
          </cell>
          <cell r="D295" t="str">
            <v>CONTEMPLA LAS INVERSIÓNES REALIZADAS EN EL SISTEMA DE POTABILIZACIÓN DEL AGUA PARA LOGRAR SU AMPLIACIÓN</v>
          </cell>
          <cell r="E295" t="b">
            <v>1</v>
          </cell>
          <cell r="F295">
            <v>294</v>
          </cell>
          <cell r="G295">
            <v>1</v>
          </cell>
          <cell r="H295">
            <v>1</v>
          </cell>
          <cell r="I295">
            <v>1</v>
          </cell>
        </row>
        <row r="296">
          <cell r="B296" t="str">
            <v>A.3.1.9</v>
          </cell>
          <cell r="C296" t="str">
            <v xml:space="preserve">REHABILITACIÓN DE SISTEMAS DE ACUEDUCTO </v>
          </cell>
          <cell r="D296" t="str">
            <v>CONTEMPLA LAS INVERSIÓNES REALIZADAS EN EL SISTEMA DE ACUEDUCTO PARA LOGRAR SU REHABILITACIÓN</v>
          </cell>
          <cell r="E296" t="b">
            <v>1</v>
          </cell>
          <cell r="F296">
            <v>295</v>
          </cell>
          <cell r="G296">
            <v>1</v>
          </cell>
          <cell r="H296">
            <v>1</v>
          </cell>
          <cell r="I296">
            <v>1</v>
          </cell>
        </row>
        <row r="297">
          <cell r="B297" t="str">
            <v>A.3.1.10</v>
          </cell>
          <cell r="C297" t="str">
            <v>REHABILITACIÓN DE SISTEMAS DE  POTABILIZACIÓN DEL AGUA</v>
          </cell>
          <cell r="D297" t="str">
            <v>CONTEMPLA LAS INVERSIÓNES REALIZADAS EN EL SISTEMA DE POTABILIZACIÓN DEL AGUA PARA LOGRAR SU REHABILITACIÓN</v>
          </cell>
          <cell r="E297" t="b">
            <v>1</v>
          </cell>
          <cell r="F297">
            <v>296</v>
          </cell>
          <cell r="G297">
            <v>1</v>
          </cell>
          <cell r="H297">
            <v>1</v>
          </cell>
          <cell r="I297">
            <v>1</v>
          </cell>
        </row>
        <row r="298">
          <cell r="B298" t="str">
            <v>A.3.1.11</v>
          </cell>
          <cell r="C298" t="str">
            <v>PROGRAMAS DE MACRO Y MICRO MEDICIÓN</v>
          </cell>
          <cell r="D298" t="str">
            <v>DE ACUERDO CON LAS LEYES 99 /93, 142 /94 Y 373 /97, ESTE ÍTEM COMPRENDE LOS RECURSOS DESTINADOS A LA FINANCIACIÓN DE PROYECTOS ORIENTADOS A INSTALAR MEDIDORES DE CONSUMO Y MACRO MEDIDORES EN LA RED DE DISTRIBUCIÓN DEL SERVICIO DE ACUEDUCTO</v>
          </cell>
          <cell r="E298" t="b">
            <v>1</v>
          </cell>
          <cell r="F298">
            <v>297</v>
          </cell>
          <cell r="G298">
            <v>1</v>
          </cell>
          <cell r="H298">
            <v>1</v>
          </cell>
          <cell r="I298">
            <v>1</v>
          </cell>
        </row>
        <row r="299">
          <cell r="B299" t="str">
            <v>A.3.1.12</v>
          </cell>
          <cell r="C299" t="str">
            <v>PROGRAMAS DE REDUCCIÓN DE AGUA NO CONTABILIZADA</v>
          </cell>
          <cell r="D299" t="str">
            <v>CORRESPONDE A LOS RECURSOS DESTINADOS A LA FINANCIACIÓN DE LOS PROGRAMAS DE AGUA NO CONTABILIZADA</v>
          </cell>
          <cell r="E299" t="b">
            <v>1</v>
          </cell>
          <cell r="F299">
            <v>298</v>
          </cell>
          <cell r="G299">
            <v>1</v>
          </cell>
          <cell r="H299">
            <v>1</v>
          </cell>
          <cell r="I299">
            <v>1</v>
          </cell>
        </row>
        <row r="300">
          <cell r="B300" t="str">
            <v>A.3.1.13</v>
          </cell>
          <cell r="C300" t="str">
            <v>EQUIPOS REQUERIDOS PARA LA OPERACIÓN DE LOS SISTEMAS DE ACUEDUCTO</v>
          </cell>
          <cell r="D300" t="str">
            <v>CORRESPONDE  A LOS RECURSOS INVERTIDOS EN LA ADQUISICIÓN DE EQUIPOS QUE SE REQUIERAN PARA GARANTIZAR LA OPERACIÓN DEL SISTEMA DE ACUEDUCTO</v>
          </cell>
          <cell r="E300" t="b">
            <v>1</v>
          </cell>
          <cell r="F300">
            <v>299</v>
          </cell>
          <cell r="G300">
            <v>1</v>
          </cell>
          <cell r="H300">
            <v>1</v>
          </cell>
          <cell r="I300">
            <v>1</v>
          </cell>
        </row>
        <row r="301">
          <cell r="B301" t="str">
            <v>A.3.1.14</v>
          </cell>
          <cell r="C301" t="str">
            <v>SOLUCIONES ALTERNAS DE ACUEDUCTO</v>
          </cell>
          <cell r="D301" t="str">
            <v>CORRESPONDE A LOS RECURSOS INVERTIDOS EN LA FINANCIACIÓN DE SOLUCIONES ALTERNAS DE ACUEDUCTO (OTRA FUENTE POR TUBERÍA, POZO CON BOMBA, POZO SIN BOMBA, ALJIBE, JAGÜEY O BARRENO, PILA PÚBLICA, CARRO TANQUE, AGUATERO, AGUA EMBOTELLADA O EN BOLSA)</v>
          </cell>
          <cell r="E301" t="b">
            <v>1</v>
          </cell>
          <cell r="F301">
            <v>300</v>
          </cell>
          <cell r="G301">
            <v>1</v>
          </cell>
          <cell r="H301">
            <v>1</v>
          </cell>
          <cell r="I301">
            <v>1</v>
          </cell>
        </row>
        <row r="302">
          <cell r="B302" t="str">
            <v>A.3.1.15</v>
          </cell>
          <cell r="C302" t="str">
            <v>PLAN DE ORDENAMIENTO Y MANEJO DE CUENCAS (POMCA)</v>
          </cell>
          <cell r="D302" t="str">
            <v>CONTEMPLA LOS RECURSOS ORIENTADOS A LA FINANCIACIÓN DEL PLAN DE ORDENAMIENTO Y MANEJO DE CUENCAS (POMCA)</v>
          </cell>
          <cell r="E302" t="b">
            <v>0</v>
          </cell>
          <cell r="F302">
            <v>301</v>
          </cell>
          <cell r="G302">
            <v>1</v>
          </cell>
          <cell r="H302">
            <v>1</v>
          </cell>
          <cell r="I302">
            <v>1</v>
          </cell>
        </row>
        <row r="303">
          <cell r="B303" t="str">
            <v>A.3.1.15.1</v>
          </cell>
          <cell r="C303" t="str">
            <v>DISEÑO DEL PLAN DE ORDENAMIENTO Y MANEJO DE CUENCAS (POMCA)</v>
          </cell>
          <cell r="D303" t="str">
            <v>CONTEMPLA LOS RECURSOS ORIENTADOS AL DISEÑO DEL PLAN DE ORDENAMIENTO Y MANEJO DE CUENCAS (POMCA)</v>
          </cell>
          <cell r="E303" t="b">
            <v>1</v>
          </cell>
          <cell r="F303">
            <v>302</v>
          </cell>
          <cell r="G303">
            <v>1</v>
          </cell>
          <cell r="H303">
            <v>1</v>
          </cell>
          <cell r="I303">
            <v>1</v>
          </cell>
        </row>
        <row r="304">
          <cell r="B304" t="str">
            <v>A.3.1.15.2</v>
          </cell>
          <cell r="C304" t="str">
            <v>IMPLEMENTACIÓN DEL PLAN DE ORDENAMIENTO Y MANEJO DE CUENCAS (POMCA)</v>
          </cell>
          <cell r="D304" t="str">
            <v>CONTEMPLA LOS RECURSOS ORIENTADOS A LA IMPLEMENTACIÓN DEL PLAN DE ORDENAMIENTO Y MANEJO DE CUENCAS (POMCA)</v>
          </cell>
          <cell r="E304" t="b">
            <v>1</v>
          </cell>
          <cell r="F304">
            <v>303</v>
          </cell>
          <cell r="G304">
            <v>1</v>
          </cell>
          <cell r="H304">
            <v>1</v>
          </cell>
          <cell r="I304">
            <v>1</v>
          </cell>
        </row>
        <row r="305">
          <cell r="B305" t="str">
            <v>A.3.1.17</v>
          </cell>
          <cell r="C305" t="str">
            <v>PAGO DE PASIVOS LABORALES</v>
          </cell>
          <cell r="D305" t="str">
            <v>RECURSOS DESTINADOS A LA FINANCIACIÓN DEL PAGO DE PASIVOS LABORALES, SÓLO BAJO LA ESTRUCTURACIÓN DEL PLAN DEPARTAMENTAL DE AGUA Y POR UNA SOLA VEZ</v>
          </cell>
          <cell r="E305" t="b">
            <v>1</v>
          </cell>
          <cell r="F305">
            <v>304</v>
          </cell>
          <cell r="G305">
            <v>1</v>
          </cell>
          <cell r="H305">
            <v>1</v>
          </cell>
          <cell r="I305">
            <v>1</v>
          </cell>
        </row>
        <row r="306">
          <cell r="B306" t="str">
            <v>A.3.2</v>
          </cell>
          <cell r="C306" t="str">
            <v>SERVICIO DE ALCANTARILLADO</v>
          </cell>
          <cell r="D306" t="str">
            <v>GASTOS ORIENTADOS A LA RECOLECCIÓN DE LOS RESIDUOS LÍQUIDOS Y/O AGUAS LLUVIAS POR MEDIO DE TUBERÍAS Y CONDUCTOS, ASÍ COMO EN LA FINANCIACIÓN DE LAS ACTIVIDADES COMPLEMENTARIAS DE TRANSPORTE, TRATAMIENTO Y DISPOSICIÓN FINAL DE ESTOS RESIDUOS.</v>
          </cell>
          <cell r="E306" t="b">
            <v>0</v>
          </cell>
          <cell r="F306">
            <v>305</v>
          </cell>
          <cell r="G306">
            <v>1</v>
          </cell>
          <cell r="H306">
            <v>1</v>
          </cell>
          <cell r="I306">
            <v>1</v>
          </cell>
        </row>
        <row r="307">
          <cell r="B307" t="str">
            <v>A.3.2.1</v>
          </cell>
          <cell r="C307" t="str">
            <v>SUBSIDIOS - FONDO DE SOLIDARIDAD Y REDISTRIBUCIÓN DEL INGRESO - ALCANTARILLADO</v>
          </cell>
          <cell r="D307" t="str">
            <v>RECURSOS ORIENTADOS A LA FINANCIACIÓN DE LOS SUBSIDIOS A LOS USUARIOS DE ESTRATOS 1, 2 Y 3 EN EL SERVICIO DE ALCANTARILLADO, SEGÚN LO DISPUESTO POR LA LEY 142/94</v>
          </cell>
          <cell r="E307" t="b">
            <v>1</v>
          </cell>
          <cell r="F307">
            <v>306</v>
          </cell>
          <cell r="G307">
            <v>1</v>
          </cell>
          <cell r="H307">
            <v>1</v>
          </cell>
          <cell r="I307">
            <v>1</v>
          </cell>
        </row>
        <row r="308">
          <cell r="B308" t="str">
            <v>A.3.2.2</v>
          </cell>
          <cell r="C308" t="str">
            <v>PREINVERSIÓN EN DISEÑO</v>
          </cell>
          <cell r="D308" t="str">
            <v>ES LA FASE PRELIMINAR PARA LA EJECUCIÓN DE UN PROYECTO DE ALCANTARILLADO QUE PERMITE, MEDIANTE ELABORACIÓN DE SU DISEÑO, DEFINIR SUS CARACTERÍSTICAS TÉCNICAS Y CONDICIONES ECONÓMICAS, FINANCIERAS, INSTITUCIONALES Y SOCIALES.</v>
          </cell>
          <cell r="E308" t="b">
            <v>1</v>
          </cell>
          <cell r="F308">
            <v>307</v>
          </cell>
          <cell r="G308">
            <v>1</v>
          </cell>
          <cell r="H308">
            <v>1</v>
          </cell>
          <cell r="I308">
            <v>1</v>
          </cell>
        </row>
        <row r="309">
          <cell r="B309" t="str">
            <v>A.3.2.3</v>
          </cell>
          <cell r="C309" t="str">
            <v>INTERVENTORIAS</v>
          </cell>
          <cell r="D309" t="str">
            <v>RECURSOS ORIENTADOS A LA FINANCIACIÓN DE LAS ACCIONES DE TIPO TÉCNICO QUE REALIZA LA ENTIDAD TERRITORIAL PARA GARANTIZAR LA CALIDAD Y EJECUCIÓN DE LAS OBRAS PÚBLICAS CONTRATADAS.</v>
          </cell>
          <cell r="E309" t="b">
            <v>1</v>
          </cell>
          <cell r="F309">
            <v>308</v>
          </cell>
          <cell r="G309">
            <v>1</v>
          </cell>
          <cell r="H309">
            <v>1</v>
          </cell>
          <cell r="I309">
            <v>1</v>
          </cell>
        </row>
        <row r="310">
          <cell r="B310" t="str">
            <v>A.3.2.4</v>
          </cell>
          <cell r="C310" t="str">
            <v>DISEÑO E IMPLANTACIÓN DE ESQUEMAS ORGANIZACIONALES PARA LA ADMINISTRACIÓN Y OPERACIÓN DEL SISTEMA DE ALCANTARILLADO</v>
          </cell>
          <cell r="D310" t="str">
            <v>RECURSOS ORIENTADOS A LA FINANCIACIÓN DE LOS PROCESOS DE DISEÑO E IMPLANTACIÓN DE ESTRUCTURAS EMPRESARIALES  PARA LA ADMINISTRACIÓN Y OPERACIÓN DEL SISTEMA DE ALCANTARILLADO.</v>
          </cell>
          <cell r="E310" t="b">
            <v>1</v>
          </cell>
          <cell r="F310">
            <v>309</v>
          </cell>
          <cell r="G310">
            <v>1</v>
          </cell>
          <cell r="H310">
            <v>1</v>
          </cell>
          <cell r="I310">
            <v>1</v>
          </cell>
        </row>
        <row r="311">
          <cell r="B311" t="str">
            <v>A.3.2.5</v>
          </cell>
          <cell r="C311" t="str">
            <v>CONSTRUCCIÓN DE SISTEMAS DE ALCANTARILLADO SANITARIO</v>
          </cell>
          <cell r="D311" t="str">
            <v xml:space="preserve">RECURSOS ORIENTADOS A LA CONSTRUCCIÓN DE INFRAESTRUCTURA DE LOS SISTEMAS DE ALCANTARILLADO SANITARIO </v>
          </cell>
          <cell r="E311" t="b">
            <v>1</v>
          </cell>
          <cell r="F311">
            <v>310</v>
          </cell>
          <cell r="G311">
            <v>1</v>
          </cell>
          <cell r="H311">
            <v>1</v>
          </cell>
          <cell r="I311">
            <v>1</v>
          </cell>
        </row>
        <row r="312">
          <cell r="B312" t="str">
            <v>A.3.2.6</v>
          </cell>
          <cell r="C312" t="str">
            <v>CONSTRUCCIÓN DE SISTEMAS DE TRATAMIENTO DE AGUAS RESIDUALES</v>
          </cell>
          <cell r="D312" t="str">
            <v>RECURSOS ORIENTADOS A LA CONSTRUCCIÓN DE INFRAESTRUCTURA DE LOS SISTEMAS DE TRATAMIENTO DE AGUAS RESIDUALES</v>
          </cell>
          <cell r="E312" t="b">
            <v>1</v>
          </cell>
          <cell r="F312">
            <v>311</v>
          </cell>
          <cell r="G312">
            <v>1</v>
          </cell>
          <cell r="H312">
            <v>1</v>
          </cell>
          <cell r="I312">
            <v>1</v>
          </cell>
        </row>
        <row r="313">
          <cell r="B313" t="str">
            <v>A.3.2.7</v>
          </cell>
          <cell r="C313" t="str">
            <v>CONSTRUCCIÓN DE SISTEMAS DE ALCANTARILLADO PLUVIAL</v>
          </cell>
          <cell r="D313" t="str">
            <v xml:space="preserve">RECURSOS ORIENTADOS A LA CONSTRUCCIÓN DE INFRAESTRUCTURA DE LOS SISTEMAS DE ALCANTARILLADO PLUVIAL  </v>
          </cell>
          <cell r="E313" t="b">
            <v>1</v>
          </cell>
          <cell r="F313">
            <v>312</v>
          </cell>
          <cell r="G313">
            <v>1</v>
          </cell>
          <cell r="H313">
            <v>1</v>
          </cell>
          <cell r="I313">
            <v>1</v>
          </cell>
        </row>
        <row r="314">
          <cell r="B314" t="str">
            <v>A.3.2.8</v>
          </cell>
          <cell r="C314" t="str">
            <v>AMPLIACIÓN DE SISTEMAS DE ALCANTARILLADO SANITARIO</v>
          </cell>
          <cell r="D314" t="str">
            <v>RECURSOS ORIENTADOS A LA REALIZACIÓN DE ACTIVIDADES QUE TIENEN POR OBJETO CAMBIAR LAS ESPECIFICACIONES O DIMENSIONES DE LOS SISTEMAS DE ALCANTARILLADO SANITARIO PARA AMPLIAR SU CAPACIDAD.</v>
          </cell>
          <cell r="E314" t="b">
            <v>1</v>
          </cell>
          <cell r="F314">
            <v>313</v>
          </cell>
          <cell r="G314">
            <v>1</v>
          </cell>
          <cell r="H314">
            <v>1</v>
          </cell>
          <cell r="I314">
            <v>1</v>
          </cell>
        </row>
        <row r="315">
          <cell r="B315" t="str">
            <v>A.3.2.9</v>
          </cell>
          <cell r="C315" t="str">
            <v>AMPLIACIÓN DE SISTEMAS DE TRATAMIENTO DE AGUAS RESIDUALES</v>
          </cell>
          <cell r="D315" t="str">
            <v>RECURSOS ORIENTADOS A LA REALIZACIÓN DE ACTIVIDADES QUE TIENEN POR OBJETO CAMBIAR LAS ESPECIFICACIONES O DIMENSIONES DE LOS SISTEMAS DE TRATAMIENTO DE AGUAS RESIDUALES.</v>
          </cell>
          <cell r="E315" t="b">
            <v>1</v>
          </cell>
          <cell r="F315">
            <v>314</v>
          </cell>
          <cell r="G315">
            <v>1</v>
          </cell>
          <cell r="H315">
            <v>1</v>
          </cell>
          <cell r="I315">
            <v>1</v>
          </cell>
        </row>
        <row r="316">
          <cell r="B316" t="str">
            <v>A.3.2.10</v>
          </cell>
          <cell r="C316" t="str">
            <v>AMPLIACIÓN DE SISTEMAS DE ALCANTARILLADO PLUVIAL</v>
          </cell>
          <cell r="D316" t="str">
            <v>RECURSOS ORIENTADOS A LA REALIZACIÓN DE ACTIVIDADES QUE TIENEN POR OBJETO CAMBIAR LAS ESPECIFICACIONES O DIMENSIONES DE LOS SISTEMAS DE ALCANTARILLADO PLUVIAL PARA AMPLIAR SU CAPACIDAD.</v>
          </cell>
          <cell r="E316" t="b">
            <v>1</v>
          </cell>
          <cell r="F316">
            <v>315</v>
          </cell>
          <cell r="G316">
            <v>1</v>
          </cell>
          <cell r="H316">
            <v>1</v>
          </cell>
          <cell r="I316">
            <v>1</v>
          </cell>
        </row>
        <row r="317">
          <cell r="B317" t="str">
            <v>A.3.2.11</v>
          </cell>
          <cell r="C317" t="str">
            <v>REHABILITACIÓN DE SISTEMAS DE ALCANTARILLADO SANITARIO</v>
          </cell>
          <cell r="D317" t="str">
            <v>RECURSOS ORIENTADOS A LA REALIZACIÓN DE ACTIVIDADES QUE TIENEN POR OBJETO RECONSTRUIR O RECUPERAR LAS CONDICIONES INICIALES DE LOS SISTEMAS DE ALCANTARILLADO SANITARIO, DEL TAL MANERA QUE SE CUMPLAN LAS ESPECIFICACIONES CON QUE FUERON DISEÑADOS.</v>
          </cell>
          <cell r="E317" t="b">
            <v>1</v>
          </cell>
          <cell r="F317">
            <v>316</v>
          </cell>
          <cell r="G317">
            <v>1</v>
          </cell>
          <cell r="H317">
            <v>1</v>
          </cell>
          <cell r="I317">
            <v>1</v>
          </cell>
        </row>
        <row r="318">
          <cell r="B318" t="str">
            <v>A.3.2.12</v>
          </cell>
          <cell r="C318" t="str">
            <v>REHABILITACIÓN DE SISTEMAS DE TRATAMIENTO DE AGUAS RESIDUALES</v>
          </cell>
          <cell r="D318" t="str">
            <v>RECURSOS ORIENTADOS A LA REALIZACIÓN DE ACTIVIDADES QUE TIENEN POR OBJETO RECONSTRUIR O RECUPERAR LAS CONDICIONES INICIALES DE LOS SISTEMAS DE TRATAMIENTO DE AGUAS RESIDUALES,DEL TAL MANERA QUE SE CUMPLAN LAS ESPECIFICACIONES CON QUE FUERON DISEÑADOS</v>
          </cell>
          <cell r="E318" t="b">
            <v>1</v>
          </cell>
          <cell r="F318">
            <v>317</v>
          </cell>
          <cell r="G318">
            <v>1</v>
          </cell>
          <cell r="H318">
            <v>1</v>
          </cell>
          <cell r="I318">
            <v>1</v>
          </cell>
        </row>
        <row r="319">
          <cell r="B319" t="str">
            <v>A.3.2.13</v>
          </cell>
          <cell r="C319" t="str">
            <v>REHABILITACIÓN DE SISTEMAS DE ALCANTARILLADO PLUVIAL</v>
          </cell>
          <cell r="D319" t="str">
            <v>RECURSOS ORIENTADOS A LA REALIZACIÓN DE ACTIVIDADES QUE TIENEN POR OBJETO RECONSTRUIR O RECUPERAR LAS CONDICIONES INICIALES DE LOS SISTEMAS DE ALCANTARILLADO PLUVIAL, DEL TAL MANERA QUE SE CUMPLAN LAS ESPECIFICACIONES CON QUE FUERON DISEÑADOS.</v>
          </cell>
          <cell r="E319" t="b">
            <v>1</v>
          </cell>
          <cell r="F319">
            <v>318</v>
          </cell>
          <cell r="G319">
            <v>1</v>
          </cell>
          <cell r="H319">
            <v>1</v>
          </cell>
          <cell r="I319">
            <v>1</v>
          </cell>
        </row>
        <row r="320">
          <cell r="B320" t="str">
            <v>A.3.2.14</v>
          </cell>
          <cell r="C320" t="str">
            <v xml:space="preserve"> EQUIPOS REQUERIDOS PARA LA OPERACIÓN DE LOS SISTEMAS DE ALCANTARILLADO SANITARIO</v>
          </cell>
          <cell r="D320" t="str">
            <v>RECURSOS ORIENTADOS A LA COMPRA DE LOS EQUIPOS QUE SE REQUIERAN PARA LA OPERACIÓN DE LOS SISTEMAS DE ALCANTARILLADO SANITARIO.</v>
          </cell>
          <cell r="E320" t="b">
            <v>1</v>
          </cell>
          <cell r="F320">
            <v>319</v>
          </cell>
          <cell r="G320">
            <v>1</v>
          </cell>
          <cell r="H320">
            <v>1</v>
          </cell>
          <cell r="I320">
            <v>1</v>
          </cell>
        </row>
        <row r="321">
          <cell r="B321" t="str">
            <v>A.3.2.15</v>
          </cell>
          <cell r="C321" t="str">
            <v>EQUIPOS REQUERIDOS PARA LA OPERACIÓN DE LOS SISTEMAS DE ALCANTARILLADO PLUVIAL</v>
          </cell>
          <cell r="D321" t="str">
            <v>RECURSOS ORIENTADOS A LA COMPRA DE LOS EQUIPOS QUE SE REQUIERAN PARA LA OPERACIÓN DE LOS SISTEMAS DE ALCANTARILLADO PLUVIAL.</v>
          </cell>
          <cell r="E321" t="b">
            <v>1</v>
          </cell>
          <cell r="F321">
            <v>320</v>
          </cell>
          <cell r="G321">
            <v>1</v>
          </cell>
          <cell r="H321">
            <v>1</v>
          </cell>
          <cell r="I321">
            <v>1</v>
          </cell>
        </row>
        <row r="322">
          <cell r="B322" t="str">
            <v>A.3.2.16</v>
          </cell>
          <cell r="C322" t="str">
            <v>SOLUCIONES ALTERNAS DE ALCANTARILLADO</v>
          </cell>
          <cell r="D322" t="str">
            <v>RECURSOS ORIENTADOS POR LA FINANCIACIÓN DE SOLUCIONES ALTERNAS DISEÑADAS E IMPLEMENTADAS PARA LA PRESTACIÓN DEL SERVICIO DE ALCANTARILLADO.</v>
          </cell>
          <cell r="E322" t="b">
            <v>1</v>
          </cell>
          <cell r="F322">
            <v>321</v>
          </cell>
          <cell r="G322">
            <v>1</v>
          </cell>
          <cell r="H322">
            <v>1</v>
          </cell>
          <cell r="I322">
            <v>1</v>
          </cell>
        </row>
        <row r="323">
          <cell r="B323" t="str">
            <v>A.3.2.17</v>
          </cell>
          <cell r="C323" t="str">
            <v>UNIDADES SANITARIAS</v>
          </cell>
          <cell r="D323" t="str">
            <v>RECURSOS ORIENTADOS POR LA CONSTRUCCIÓN DE UNIDADES SANITARIAS.</v>
          </cell>
          <cell r="E323" t="b">
            <v>1</v>
          </cell>
          <cell r="F323">
            <v>322</v>
          </cell>
          <cell r="G323">
            <v>1</v>
          </cell>
          <cell r="H323">
            <v>1</v>
          </cell>
          <cell r="I323">
            <v>1</v>
          </cell>
        </row>
        <row r="324">
          <cell r="B324" t="str">
            <v>A.3.2.18</v>
          </cell>
          <cell r="C324" t="str">
            <v>PLAN DE SANEAMIENTO Y MANEJO DE VERTIMIENTOS (PSMV)</v>
          </cell>
          <cell r="D324" t="str">
            <v>RECURSOS ORIENTADOS A LA FINANCIACIÓN DEL PLAN DE SANEAMIENTO Y MANEJO DE VERTIMIENTOS (PSMV)</v>
          </cell>
          <cell r="E324" t="b">
            <v>0</v>
          </cell>
          <cell r="F324">
            <v>323</v>
          </cell>
          <cell r="G324">
            <v>1</v>
          </cell>
          <cell r="H324">
            <v>1</v>
          </cell>
          <cell r="I324">
            <v>1</v>
          </cell>
        </row>
        <row r="325">
          <cell r="B325" t="str">
            <v>A.3.2.18.1</v>
          </cell>
          <cell r="C325" t="str">
            <v>DISEÑO DEL PLAN DE SANEAMIENTO Y MANEJO DE VERTIMIENTOS (PSMV)</v>
          </cell>
          <cell r="D325" t="str">
            <v>RECURSOS ORIENTADOS A LA FINANCIACIÓN DEL DISEÑO DEL PLAN DE SANEAMIENTO Y MANEJO DE VERTIMIENTOS (PSMV)</v>
          </cell>
          <cell r="E325" t="b">
            <v>1</v>
          </cell>
          <cell r="F325">
            <v>324</v>
          </cell>
          <cell r="G325">
            <v>1</v>
          </cell>
          <cell r="H325">
            <v>1</v>
          </cell>
          <cell r="I325">
            <v>1</v>
          </cell>
        </row>
        <row r="326">
          <cell r="B326" t="str">
            <v>A.3.2.18.2</v>
          </cell>
          <cell r="C326" t="str">
            <v>IMPLEMENTACIÓN DEL PLAN DE SANEAMIENTO Y MANEJO DE VERTIMIENTOS (PSMV)</v>
          </cell>
          <cell r="D326" t="str">
            <v>RECURSOS ORIENTADOS A LA FINANCIACIÓN DE LA IMPLEMENTACIÓN DEL PLAN DE SANEAMIENTO Y MANEJO DE VERTIMIENTOS (PSMV)</v>
          </cell>
          <cell r="E326" t="b">
            <v>1</v>
          </cell>
          <cell r="F326">
            <v>325</v>
          </cell>
          <cell r="G326">
            <v>1</v>
          </cell>
          <cell r="H326">
            <v>1</v>
          </cell>
          <cell r="I326">
            <v>1</v>
          </cell>
        </row>
        <row r="327">
          <cell r="B327" t="str">
            <v>A.3.2.20</v>
          </cell>
          <cell r="C327" t="str">
            <v>PAGO DE PASIVOS LABORALES</v>
          </cell>
          <cell r="D327" t="str">
            <v>RECURSOS DESTINADOS A LA FINANCIACIÓN DEL PAGO DE PASIVOS LABORALES, SÓLO BAJO LA ESTRUCTURACIÓN DEL PLAN DEPARTAMENTAL DE AGUA Y POR UNA SOLA VEZ</v>
          </cell>
          <cell r="E327" t="b">
            <v>1</v>
          </cell>
          <cell r="F327">
            <v>326</v>
          </cell>
          <cell r="G327">
            <v>1</v>
          </cell>
          <cell r="H327">
            <v>1</v>
          </cell>
          <cell r="I327">
            <v>1</v>
          </cell>
        </row>
        <row r="328">
          <cell r="B328" t="str">
            <v>A.3.3</v>
          </cell>
          <cell r="C328" t="str">
            <v>SERVICIO DE ASEO</v>
          </cell>
          <cell r="D328" t="str">
            <v>SUMATORIA DE LOS GASTOS ORIENTADOS POR LA ENTIDAD TERRITORIAL PARA FINANCIAR ACTIVIDADES DE RECOLECCIÓN DE LOS RESIDUOS SÓLIDOS, ASÍ COMO LAS COMPLEMENTARIAS DE TRANSPORTE, TRATAMIENTO, APROVECHAMIENTO Y DISPOSICIÓN FINAL DE LOS RESIDUOS SÓLIDOS.</v>
          </cell>
          <cell r="E328" t="b">
            <v>0</v>
          </cell>
          <cell r="F328">
            <v>327</v>
          </cell>
          <cell r="G328">
            <v>1</v>
          </cell>
          <cell r="H328">
            <v>1</v>
          </cell>
          <cell r="I328">
            <v>1</v>
          </cell>
        </row>
        <row r="329">
          <cell r="B329" t="str">
            <v>A.3.3.1</v>
          </cell>
          <cell r="C329" t="str">
            <v>SUBSIDIOS - FONDO DE SOLIDARIDAD Y REDISTRIBUCIÓN DEL INGRESO - ASEO</v>
          </cell>
          <cell r="D329" t="str">
            <v>RECURSOS ORIENTADOS A LA FINANCIACIÓN DE LOS SUBSIDIOS A LOS USUARIOS DE ESTRATOS 1, 2 Y 3 EN EL SERVICIO DE ASEO, SEGÚN LO DISPUESTO POR LA LEY 142 DE 1994</v>
          </cell>
          <cell r="E329" t="b">
            <v>1</v>
          </cell>
          <cell r="F329">
            <v>328</v>
          </cell>
          <cell r="G329">
            <v>1</v>
          </cell>
          <cell r="H329">
            <v>1</v>
          </cell>
          <cell r="I329">
            <v>1</v>
          </cell>
        </row>
        <row r="330">
          <cell r="B330" t="str">
            <v>A.3.3.2</v>
          </cell>
          <cell r="C330" t="str">
            <v>PREINVERSIÓN EN DISEÑO</v>
          </cell>
          <cell r="D330" t="str">
            <v>ES LA FASE PRELIMINAR PARA LA EJECUCIÓN DE UN PROYECTO DE ASEO QUE PERMITE, MEDIANTE ELABORACIÓN DE SU DISEÑO, DEFINIR SUS CARACTERÍSTICAS TÉCNICAS Y CONDICIONES ECONÓMICAS-FINANCIERAS, INSTITUCIONALES Y SOCIALES.</v>
          </cell>
          <cell r="E330" t="b">
            <v>1</v>
          </cell>
          <cell r="F330">
            <v>329</v>
          </cell>
          <cell r="G330">
            <v>1</v>
          </cell>
          <cell r="H330">
            <v>1</v>
          </cell>
          <cell r="I330">
            <v>1</v>
          </cell>
        </row>
        <row r="331">
          <cell r="B331" t="str">
            <v>A.3.3.3</v>
          </cell>
          <cell r="C331" t="str">
            <v>INTERVENTORIAS</v>
          </cell>
          <cell r="D331" t="str">
            <v>RECURSOS ORIENTADOS A LA FINANCIACIÓN DE LAS ACCIONES DE TIPO TÉCNICO QUE REALIZA LA ENTIDAD TERRITORIAL PARA GARANTIZAR LA CALIDAD Y EJECUCIÓN DE LAS OBRAS PÚBLICAS CONTRATADAS.</v>
          </cell>
          <cell r="E331" t="b">
            <v>1</v>
          </cell>
          <cell r="F331">
            <v>330</v>
          </cell>
          <cell r="G331">
            <v>1</v>
          </cell>
          <cell r="H331">
            <v>1</v>
          </cell>
          <cell r="I331">
            <v>1</v>
          </cell>
        </row>
        <row r="332">
          <cell r="B332" t="str">
            <v>A.3.3.4</v>
          </cell>
          <cell r="C332" t="str">
            <v>DISEÑO E IMPLANTACIÓN DE ESQUEMAS ORGANIZACIONALES PARA LA ADMINISTRACIÓN Y OPERACIÓN DEL SERVICIO DE ASEO</v>
          </cell>
          <cell r="D332" t="str">
            <v>RECURSOS ORIENTADOS A LA FINANCIACIÓN DE LOS PROCESOS DE DISEÑO E IMPLANTACIÓN DE ESTRUCTURAS EMPRESARIALES  PARA LA ADMINISTRACIÓN Y OPERACIÓN DEL SISTEMA DE ASEO.</v>
          </cell>
          <cell r="E332" t="b">
            <v>1</v>
          </cell>
          <cell r="F332">
            <v>331</v>
          </cell>
          <cell r="G332">
            <v>1</v>
          </cell>
          <cell r="H332">
            <v>1</v>
          </cell>
          <cell r="I332">
            <v>1</v>
          </cell>
        </row>
        <row r="333">
          <cell r="B333" t="str">
            <v>A.3.3.5</v>
          </cell>
          <cell r="C333" t="str">
            <v>RECOLECCIÓN, TRATAMIENTO Y DISPOSICIÓN FINAL DE RESIDUOS SÓLIDOS</v>
          </cell>
          <cell r="D333" t="str">
            <v>RECURSOS ORIENTADOS A LA FINANCIACIÓN DE OBRAS Y ACTIVIDADES QUE TENGAN POR OBJETO LOGRAR LA RECOLECCIÓN, INCREMENTAR LAS POSIBILIDADES DE REUTILIZACIÓN Y DARLE UN TRATAMIENTO ADECUADO A LOS RESIDUOS SÓLIDOS MEDIANTE EL AISLAMIENTO Y CONFINAMIENTO.</v>
          </cell>
          <cell r="E333" t="b">
            <v>0</v>
          </cell>
          <cell r="F333">
            <v>332</v>
          </cell>
          <cell r="G333">
            <v>1</v>
          </cell>
          <cell r="H333">
            <v>1</v>
          </cell>
          <cell r="I333">
            <v>1</v>
          </cell>
        </row>
        <row r="334">
          <cell r="B334" t="str">
            <v>A.3.3.5.1</v>
          </cell>
          <cell r="C334" t="str">
            <v>RECOLECCIÓN DE RESIDUOS SÓLIDOS</v>
          </cell>
          <cell r="D334" t="str">
            <v>RECURSOS ORIENTADOS A LA FINANCIACIÓN DE OBRAS Y ACTIVIDADES QUE TENGAN POR OBJETO LOGRAR LA RECOLECCIÓN DE RESIDUOS SÓLIDOS MEDIANTE EL AISLAMIENTO Y CONFINAMIENTO.</v>
          </cell>
          <cell r="E334" t="b">
            <v>1</v>
          </cell>
          <cell r="F334">
            <v>333</v>
          </cell>
          <cell r="G334">
            <v>1</v>
          </cell>
          <cell r="H334">
            <v>1</v>
          </cell>
          <cell r="I334">
            <v>1</v>
          </cell>
        </row>
        <row r="335">
          <cell r="B335" t="str">
            <v>A.3.3.5.2</v>
          </cell>
          <cell r="C335" t="str">
            <v>TRATAMIENTO Y DISPOSICIÓN FINAL DE RESIDUOS SÓLIDOS</v>
          </cell>
          <cell r="D335" t="str">
            <v>RECURSOS ORIENTADOS A LA FINANCIACIÓN DE OBRAS Y ACTIVIDADES QUE TENGAN POR OBJETO INCREMENTAR LAS POSIBILIDADES DE REUTILIZACIÓN Y DARLE UN TRATAMIENTO ADECUADO A LOS RESIDUOS SÓLIDOS MEDIANTE EL AISLAMIENTO Y CONFINAMIENTO.</v>
          </cell>
          <cell r="E335" t="b">
            <v>1</v>
          </cell>
          <cell r="F335">
            <v>334</v>
          </cell>
          <cell r="G335">
            <v>1</v>
          </cell>
          <cell r="H335">
            <v>1</v>
          </cell>
          <cell r="I335">
            <v>1</v>
          </cell>
        </row>
        <row r="336">
          <cell r="B336" t="str">
            <v>A.3.3.6</v>
          </cell>
          <cell r="C336" t="str">
            <v>CONSTRUCCIÓN DE NUEVOS SISTEMAS DE DISPOSICIÓN FINAL</v>
          </cell>
          <cell r="D336" t="str">
            <v>RECURSOS DESTINADOS A LA CONSTRUCCIÓN DE NUEVOS SISTEMAS DE DISPOSICIÓN FINAL, DE ACUERDO CON LOS LINEAMIENTOS DE LAS AUTORIDADES AMBIENTALES Y DEL GOBIERNO NACIÓNAL</v>
          </cell>
          <cell r="E336" t="b">
            <v>1</v>
          </cell>
          <cell r="F336">
            <v>335</v>
          </cell>
          <cell r="G336">
            <v>1</v>
          </cell>
          <cell r="H336">
            <v>1</v>
          </cell>
          <cell r="I336">
            <v>1</v>
          </cell>
        </row>
        <row r="337">
          <cell r="B337" t="str">
            <v>A.3.3.7</v>
          </cell>
          <cell r="C337" t="str">
            <v>PROYECTOS DE GESTIÓN INTEGRAL DE RESIDUOS SÓLIDOS</v>
          </cell>
          <cell r="D337" t="str">
            <v>RECURSOS ORIENTADOS A LA FINANCIACIÓN DE OPERACIONES Y DISPOSICIONES ENCAMINADAS A DAR A LOS RESIDUOS PRODUCIDOS EL DESTINO MÁS ADECUADO DESDE EL PUNTO DE VISTA AMBIENTAL, DE ACUERDO CON SUS CARACTERÍSTICAS</v>
          </cell>
          <cell r="E337" t="b">
            <v>1</v>
          </cell>
          <cell r="F337">
            <v>336</v>
          </cell>
          <cell r="G337">
            <v>1</v>
          </cell>
          <cell r="H337">
            <v>1</v>
          </cell>
          <cell r="I337">
            <v>1</v>
          </cell>
        </row>
        <row r="338">
          <cell r="B338" t="str">
            <v>A.3.3.8</v>
          </cell>
          <cell r="C338" t="str">
            <v>PLAN DE GESTIÓN INTEGRAL DE RESIDUOS SÓLIDOS (PGIRS)</v>
          </cell>
          <cell r="D338" t="str">
            <v>RECURSOS ORIENTADOS A LA FINANCIACIÓN DEL PLAN DE GESTIÓN INTEGRAL DE RESIDUOS SÓLIDOS (PGIRS)</v>
          </cell>
          <cell r="E338" t="b">
            <v>1</v>
          </cell>
          <cell r="F338">
            <v>337</v>
          </cell>
          <cell r="G338">
            <v>1</v>
          </cell>
          <cell r="H338">
            <v>1</v>
          </cell>
          <cell r="I338">
            <v>1</v>
          </cell>
        </row>
        <row r="339">
          <cell r="B339" t="str">
            <v>A.3.3.9</v>
          </cell>
          <cell r="C339" t="str">
            <v>PAGO DE PASIVOS LABORALES</v>
          </cell>
          <cell r="D339" t="str">
            <v>RECURSOS DESTINADOS A LA FINANCIACIÓN DEL PAGO DE PASIVOS LABORALES, SÓLO BAJO LA ESTRUCTURACIÓN DEL PLAN DEPARTAMENTAL DE AGUA Y SANEAMIENTO BÁSICO Y POR UNA SOLA VEZ, EN EL SECTOR ASEO</v>
          </cell>
          <cell r="E339" t="b">
            <v>1</v>
          </cell>
          <cell r="F339">
            <v>338</v>
          </cell>
          <cell r="G339">
            <v>1</v>
          </cell>
          <cell r="H339">
            <v>1</v>
          </cell>
          <cell r="I339">
            <v>1</v>
          </cell>
        </row>
        <row r="340">
          <cell r="B340" t="str">
            <v>A.3.4</v>
          </cell>
          <cell r="C340" t="str">
            <v>CONSTRUCCIÓN, RECUPERACIÓN Y MANTENIMIENTO DE OBRAS DE SANEAMIENTO BÁSICO RURAL</v>
          </cell>
          <cell r="D340" t="str">
            <v>RECURSOS ORIENTADOS A LA FINANCIACIÓN DE OBRAS DE SANEAMIENTO BÁSICO RURAL.</v>
          </cell>
          <cell r="E340" t="b">
            <v>0</v>
          </cell>
          <cell r="F340">
            <v>339</v>
          </cell>
          <cell r="G340">
            <v>1</v>
          </cell>
          <cell r="H340">
            <v>1</v>
          </cell>
          <cell r="I340">
            <v>1</v>
          </cell>
        </row>
        <row r="341">
          <cell r="B341" t="str">
            <v>A.3.4.1</v>
          </cell>
          <cell r="C341" t="str">
            <v>CONSTRUCCIÓN, RECUPERACIÓN DE OBRAS DE SANEAMIENTO BÁSICO RURAL</v>
          </cell>
          <cell r="D341" t="str">
            <v>RECURSOS ORIENTADOS A LA CONSTRUCCIÓN Y RECUPERACIÓN DE OBRAS DE SANEAMIENTO BÁSICO RURAL.</v>
          </cell>
          <cell r="E341" t="b">
            <v>1</v>
          </cell>
          <cell r="F341">
            <v>340</v>
          </cell>
          <cell r="G341">
            <v>1</v>
          </cell>
          <cell r="H341">
            <v>1</v>
          </cell>
          <cell r="I341">
            <v>1</v>
          </cell>
        </row>
        <row r="342">
          <cell r="B342" t="str">
            <v>A.3.4.2</v>
          </cell>
          <cell r="C342" t="str">
            <v xml:space="preserve"> MANTENIMIENTO DE OBRAS DE SANEAMIENTO BÁSICO RURAL</v>
          </cell>
          <cell r="D342" t="str">
            <v>RECURSOS ORIENTADOS AL MANTENIMIENTO DE OBRAS DE SANEAMIENTO BÁSICO RURAL.</v>
          </cell>
          <cell r="E342" t="b">
            <v>1</v>
          </cell>
          <cell r="F342">
            <v>341</v>
          </cell>
          <cell r="G342">
            <v>1</v>
          </cell>
          <cell r="H342">
            <v>1</v>
          </cell>
          <cell r="I342">
            <v>1</v>
          </cell>
        </row>
        <row r="343">
          <cell r="B343" t="str">
            <v>A.3.5</v>
          </cell>
          <cell r="C343" t="str">
            <v>TRANSFERENCIAS PARA EL PLAN DEPARTAMENTAL DE AGUA POTABLE Y SANEAMIENTO BÁSICO</v>
          </cell>
          <cell r="D343" t="str">
            <v>RECURSOS TRANSFERIDOS POR LA ADMINISTRACIÓN MUNICIPAL AL PLAN DEPARTAMENTAL DE AGUA POTABLE Y SANEAMIENTO BÁSICO, PARA SER EJECUTADOS DE CONFORMIDAD CON EL ESQUEMA ADOPTADO POR EL RESPECTIVO DEPARTAMENTO SEGÚN LOS LINEAMIENTOS DE LA POLÍTICA NACIÓNAL</v>
          </cell>
          <cell r="E343" t="b">
            <v>1</v>
          </cell>
          <cell r="F343">
            <v>342</v>
          </cell>
          <cell r="G343">
            <v>1</v>
          </cell>
          <cell r="H343">
            <v>1</v>
          </cell>
          <cell r="I343">
            <v>0</v>
          </cell>
        </row>
        <row r="344">
          <cell r="B344" t="str">
            <v>A.3.6</v>
          </cell>
          <cell r="C344" t="str">
            <v>PAGO DE DÉFICIT DE INVERSIÓN EN AGUA POTABLE Y SANEAMIENTO BÁSICO</v>
          </cell>
          <cell r="D344" t="str">
            <v>RECURSOS DESTINADOS AL PAGO DE DÉFICIT DE INVERSIÓN EN EL SECTOR AGUA POTABLE Y SANEAMIENTO BASICO</v>
          </cell>
          <cell r="E344" t="b">
            <v>1</v>
          </cell>
          <cell r="F344">
            <v>343</v>
          </cell>
          <cell r="G344">
            <v>1</v>
          </cell>
          <cell r="H344">
            <v>1</v>
          </cell>
          <cell r="I344">
            <v>1</v>
          </cell>
        </row>
        <row r="345">
          <cell r="B345" t="str">
            <v>A.4</v>
          </cell>
          <cell r="C345" t="str">
            <v>DEPORTE Y RECREACIÓN</v>
          </cell>
          <cell r="D345" t="str">
            <v>SUMATORIA DE RECURSOS ORIENTADOS AL DESARROLLO DE ACTIVIDADES Y PROYECTOS RELACIONADOS CON EL DEPORTE, LA RECREACIÓN Y EL APROVECHAMIENTO DEL TIEMPO LIBRE</v>
          </cell>
          <cell r="E345" t="b">
            <v>0</v>
          </cell>
          <cell r="F345">
            <v>344</v>
          </cell>
          <cell r="G345">
            <v>1</v>
          </cell>
          <cell r="H345">
            <v>1</v>
          </cell>
          <cell r="I345">
            <v>1</v>
          </cell>
        </row>
        <row r="346">
          <cell r="B346" t="str">
            <v>A.4.1</v>
          </cell>
          <cell r="C346" t="str">
            <v>FOMENTO, DESARROLLO Y PRÁCTICA DEL DEPORTE, LA RECREACIÓN Y EL APROVECHAMIENTO DEL TIEMPO LIBRE</v>
          </cell>
          <cell r="D346" t="str">
            <v xml:space="preserve">RECURSOS ORIENTADOS A LA FINANCIACIÓN DE LAS ACCIONES DESARROLLADAS POR LA ENTIDAD TERRITORIAL PARA FOMENTAR, DESARROLLAR Y PRACTICAR EL DEPORTE, LA RECREACIÓN Y EL APROVECHAMIENTO DEL TIEMPO LIBRE </v>
          </cell>
          <cell r="E346" t="b">
            <v>1</v>
          </cell>
          <cell r="F346">
            <v>345</v>
          </cell>
          <cell r="G346">
            <v>1</v>
          </cell>
          <cell r="H346">
            <v>1</v>
          </cell>
          <cell r="I346">
            <v>1</v>
          </cell>
        </row>
        <row r="347">
          <cell r="B347" t="str">
            <v>A.4.2</v>
          </cell>
          <cell r="C347" t="str">
            <v>CONSTRUCCIÓN, MANTENIMIENTO Y/O ADECUACIÓN DE LOS ESCENARIOS DEPORTIVOS Y RECREATIVOS</v>
          </cell>
          <cell r="D347" t="str">
            <v>RECURSOS ORIENTADOS A LA REALIZACIÓN DE PROYECTOS QUE TIENEN POR OBJETO CONSTRUIR, MANTENER Y ADECUAR LOS ESCENARIOS DEPORTIVOS Y/O RECREATIVOS</v>
          </cell>
          <cell r="E347" t="b">
            <v>1</v>
          </cell>
          <cell r="F347">
            <v>346</v>
          </cell>
          <cell r="G347">
            <v>1</v>
          </cell>
          <cell r="H347">
            <v>1</v>
          </cell>
          <cell r="I347">
            <v>1</v>
          </cell>
        </row>
        <row r="348">
          <cell r="B348" t="str">
            <v>A.4.3</v>
          </cell>
          <cell r="C348" t="str">
            <v>DOTACIÓN DE ESCENARIOS DEPORTIVOS E IMPLEMENTOS PARA LA PRACTICA DEL DEPORTE</v>
          </cell>
          <cell r="D348" t="str">
            <v>RECURSOS ORIENTADOS A LA COMPRA DE IMPLEMENTOS Y EQUIPOS PARA LA DOTACIÓN DE ESCENARIOS DEPORTIVOS Y LA PRÁCTICA DEL DEPORTE</v>
          </cell>
          <cell r="E348" t="b">
            <v>1</v>
          </cell>
          <cell r="F348">
            <v>347</v>
          </cell>
          <cell r="G348">
            <v>1</v>
          </cell>
          <cell r="H348">
            <v>1</v>
          </cell>
          <cell r="I348">
            <v>1</v>
          </cell>
        </row>
        <row r="349">
          <cell r="B349" t="str">
            <v>A.4.4</v>
          </cell>
          <cell r="C349" t="str">
            <v>PREINVERSIÓN EN INFRAESTRUCTURA</v>
          </cell>
          <cell r="D349" t="str">
            <v xml:space="preserve">RECURSOS ORIENTADOS A LA REALIZACIÓN DE LOS ESTUDIOS NECESARIOS PARA TOMAR LA DECISIÓN DE REALIZAR UN PROYECTO EN EL SECTOR. </v>
          </cell>
          <cell r="E349" t="b">
            <v>1</v>
          </cell>
          <cell r="F349">
            <v>348</v>
          </cell>
          <cell r="G349">
            <v>1</v>
          </cell>
          <cell r="H349">
            <v>1</v>
          </cell>
          <cell r="I349">
            <v>1</v>
          </cell>
        </row>
        <row r="350">
          <cell r="B350" t="str">
            <v>A.4.5</v>
          </cell>
          <cell r="C350" t="str">
            <v>PAGO DE INSTRUCTORES CONTRATADOS PARA LA PRÁCTICA DEL DEPORTE Y LA RECREACIÓN</v>
          </cell>
          <cell r="D350" t="str">
            <v>RECURSOS ORIENTADOS AL PAGO DE LOS INSTRUCTORES CONTRATADOS PARA LA PRÁCTICA DEL DEPORTE Y LA RECREACIÓN</v>
          </cell>
          <cell r="E350" t="b">
            <v>1</v>
          </cell>
          <cell r="F350">
            <v>349</v>
          </cell>
          <cell r="G350">
            <v>1</v>
          </cell>
          <cell r="H350">
            <v>1</v>
          </cell>
          <cell r="I350">
            <v>1</v>
          </cell>
        </row>
        <row r="351">
          <cell r="B351" t="str">
            <v>A.4.8</v>
          </cell>
          <cell r="C351" t="str">
            <v>PAGO DE DÉFICIT DE INVERSIÓN EN DEPORTE Y RECREACIÓN</v>
          </cell>
          <cell r="D351" t="str">
            <v>RECURSOS DESTINADOS AL PAGO DE DÉFICIT DE INVERSIÓN EN EL SECTOR DEPORTE Y RECREACION</v>
          </cell>
          <cell r="E351" t="b">
            <v>1</v>
          </cell>
          <cell r="F351">
            <v>350</v>
          </cell>
          <cell r="G351">
            <v>1</v>
          </cell>
          <cell r="H351">
            <v>1</v>
          </cell>
          <cell r="I351">
            <v>1</v>
          </cell>
        </row>
        <row r="352">
          <cell r="B352" t="str">
            <v>A.5</v>
          </cell>
          <cell r="C352" t="str">
            <v>CULTURA</v>
          </cell>
          <cell r="D352" t="str">
            <v>RECURSOS ORIENTADOS A LA FINANCIACIÓN DE LOS PROYECTOS Y ACTIVIDADES, CON EL OBJETO DE PROMOVER, CONSERVAR, REHABILITAR Y DIVULGAR EL PATRIMONIO CULTURAL DE LA NACIÓN, EN SUS DIFERENTES EXPRESIONES, ASÍ COMO LAS EXPRESIONES ARTÍSTICAS Y CULTURALES.</v>
          </cell>
          <cell r="E352" t="b">
            <v>0</v>
          </cell>
          <cell r="F352">
            <v>351</v>
          </cell>
          <cell r="G352">
            <v>1</v>
          </cell>
          <cell r="H352">
            <v>1</v>
          </cell>
          <cell r="I352">
            <v>1</v>
          </cell>
        </row>
        <row r="353">
          <cell r="B353" t="str">
            <v>A.5.1</v>
          </cell>
          <cell r="C353" t="str">
            <v>FOMENTO, APOYO Y DIFUSIÓN DE EVENTOS Y EXPRESIONES ARTÍSTICAS Y CULTURALES</v>
          </cell>
          <cell r="D353" t="str">
            <v>RECURSOS ORIENTADOS A LA FINANCIACIÓN DE ACTIVIDADES Y ESTÍMULOS REALIZADOS POR LA ENTIDAD TERRITORIAL PARA FOMENTAR, APOYAR Y DIFUNDIR EVENTOS Y EXPRESIONES ARTÍSTICAS Y CULTURALES.</v>
          </cell>
          <cell r="E353" t="b">
            <v>1</v>
          </cell>
          <cell r="F353">
            <v>352</v>
          </cell>
          <cell r="G353">
            <v>1</v>
          </cell>
          <cell r="H353">
            <v>1</v>
          </cell>
          <cell r="I353">
            <v>1</v>
          </cell>
        </row>
        <row r="354">
          <cell r="B354" t="str">
            <v>A.5.2</v>
          </cell>
          <cell r="C354" t="str">
            <v>FORMACIÓN, CAPACITACIÓN E INVESTIGACIÓN ARTÍSTICA Y CULTURAL</v>
          </cell>
          <cell r="D354" t="str">
            <v>RECURSOS ORIENTADOS A LA FINANCIACIÓN DE ACTIVIDADES REALIZADAS POR LA ENTIDAD TERRITORIAL EN LAS ÁREAS DE FORMACIÓN, CAPACITACIÓN E INVESTIGACIÓN ARTÍSTICA Y CULTURAL.</v>
          </cell>
          <cell r="E354" t="b">
            <v>1</v>
          </cell>
          <cell r="F354">
            <v>353</v>
          </cell>
          <cell r="G354">
            <v>1</v>
          </cell>
          <cell r="H354">
            <v>1</v>
          </cell>
          <cell r="I354">
            <v>1</v>
          </cell>
        </row>
        <row r="355">
          <cell r="B355" t="str">
            <v>A.5.3</v>
          </cell>
          <cell r="C355" t="str">
            <v xml:space="preserve">PROTECCIÓN DEL PATRIMONIO CULTURAL </v>
          </cell>
          <cell r="D355" t="str">
            <v>RECURSOS ORIENTADOS A LA FINANCIACIÓN DE ACTIVIDADES Y PLANES DE PROTECCIÓN ORIENTADOS A LA CONSERVACIÓN Y REHABILITACIÓN DEL PATRIMONIO CULTURAL.</v>
          </cell>
          <cell r="E355" t="b">
            <v>1</v>
          </cell>
          <cell r="F355">
            <v>354</v>
          </cell>
          <cell r="G355">
            <v>1</v>
          </cell>
          <cell r="H355">
            <v>1</v>
          </cell>
          <cell r="I355">
            <v>1</v>
          </cell>
        </row>
        <row r="356">
          <cell r="B356" t="str">
            <v>A.5.4</v>
          </cell>
          <cell r="C356" t="str">
            <v>PREINVERSIÓN EN INFRAESTRUCTURA</v>
          </cell>
          <cell r="D356" t="str">
            <v>RECURSOS ORIENTADOS POR LA ENTIDAD TERRITORIAL PARA REALIZAR LOS ESTUDIOS NECESARIOS PARA TOMAR LA DECISIÓN DE REALIZAR UN PROYECTO DE CONSTRUCCIÓN, MANTENIMIENTO, MEJORAMIENTO Y ADECUACIÓN DE LA INFRAESTRUCTURA CULTURAL.</v>
          </cell>
          <cell r="E356" t="b">
            <v>1</v>
          </cell>
          <cell r="F356">
            <v>355</v>
          </cell>
          <cell r="G356">
            <v>1</v>
          </cell>
          <cell r="H356">
            <v>1</v>
          </cell>
          <cell r="I356">
            <v>1</v>
          </cell>
        </row>
        <row r="357">
          <cell r="B357" t="str">
            <v>A.5.5</v>
          </cell>
          <cell r="C357" t="str">
            <v>CONSTRUCCIÓN, MANTENIMIENTO Y ADECUACIÓN DE LA INFRAESTRUCTURA ARTÍSTICA Y CULTURAL</v>
          </cell>
          <cell r="D357" t="str">
            <v>RECURSOS ORIENTADOS POR LA ENTIDAD TERRITORIAL PARA EJECUTAR PROYECTOS DE CONSTRUCCIÓN, MANTENIMIENTO, MEJORAMIENTO Y ADECUACIÓN DE LA INFRAESTRUCTURA CULTURAL.</v>
          </cell>
          <cell r="E357" t="b">
            <v>1</v>
          </cell>
          <cell r="F357">
            <v>356</v>
          </cell>
          <cell r="G357">
            <v>1</v>
          </cell>
          <cell r="H357">
            <v>1</v>
          </cell>
          <cell r="I357">
            <v>1</v>
          </cell>
        </row>
        <row r="358">
          <cell r="B358" t="str">
            <v>A.5.6</v>
          </cell>
          <cell r="C358" t="str">
            <v>MANTENIMIENTO Y DOTACIÓN DE BIBLIOTECAS</v>
          </cell>
          <cell r="D358" t="str">
            <v>GASTOS DIRIGIDOS AL MANTENIMIENTO DE LA INFRAESTRUCTURA FÍSICA Y SUMINISTRO DE LIBROS, MOBILIARIO Y DEMÁS ELEMENTOS REQUERIDOS  PARA EL DESARROLLO DE LAS ACTIVIDADES PROPIAS DE LAS BIBLIOTECAS MUNICIPALES.</v>
          </cell>
          <cell r="E358" t="b">
            <v>0</v>
          </cell>
          <cell r="F358">
            <v>357</v>
          </cell>
          <cell r="G358">
            <v>1</v>
          </cell>
          <cell r="H358">
            <v>1</v>
          </cell>
          <cell r="I358">
            <v>1</v>
          </cell>
        </row>
        <row r="359">
          <cell r="B359" t="str">
            <v>A.5.6.1</v>
          </cell>
          <cell r="C359" t="str">
            <v>DOTACIÓN DE BIBLIOTECAS</v>
          </cell>
          <cell r="D359" t="str">
            <v>GASTOS DIRIGIDOS AL SUMINISTRO DE LIBROS, MOBILIARIO Y DEMÁS ELEMENTOS REQUERIDOS  PARA EL DESARROLLO DE LAS ACTIVIDADES PROPIAS DE LAS BIBLIOTECAS MUNICIPALES.</v>
          </cell>
          <cell r="E359" t="b">
            <v>1</v>
          </cell>
          <cell r="F359">
            <v>358</v>
          </cell>
          <cell r="G359">
            <v>1</v>
          </cell>
          <cell r="H359">
            <v>1</v>
          </cell>
          <cell r="I359">
            <v>1</v>
          </cell>
        </row>
        <row r="360">
          <cell r="B360" t="str">
            <v>A.5.6.2</v>
          </cell>
          <cell r="C360" t="str">
            <v>MANTENIMIENTO DE BIBLIOTECAS</v>
          </cell>
          <cell r="D360" t="str">
            <v>GASTOS DIRIGIDOS AL MANTENIMIENTO DE LA INFRAESTRUCTURA FÍSICA  DE LAS BIBLIOTECAS MUNICIPALES.</v>
          </cell>
          <cell r="E360" t="b">
            <v>1</v>
          </cell>
          <cell r="F360">
            <v>359</v>
          </cell>
          <cell r="G360">
            <v>1</v>
          </cell>
          <cell r="H360">
            <v>1</v>
          </cell>
          <cell r="I360">
            <v>1</v>
          </cell>
        </row>
        <row r="361">
          <cell r="B361" t="str">
            <v>A.5.7</v>
          </cell>
          <cell r="C361" t="str">
            <v xml:space="preserve">DOTACIÓN DE LA INFRAESTRUCTURA ARTÍSTICA Y CULTURAL  </v>
          </cell>
          <cell r="D361" t="str">
            <v xml:space="preserve">RECURSOS ORIENTADOS POR LA ENTIDAD TERRITORIAL PARA LA ADQUISICIÓN DE EQUIPOS Y MATERIALES PARA DOTAR LA INFRAESTRUCTURA ARTÍSTICA Y CULTURAL </v>
          </cell>
          <cell r="E361" t="b">
            <v>1</v>
          </cell>
          <cell r="F361">
            <v>360</v>
          </cell>
          <cell r="G361">
            <v>1</v>
          </cell>
          <cell r="H361">
            <v>1</v>
          </cell>
          <cell r="I361">
            <v>1</v>
          </cell>
        </row>
        <row r="362">
          <cell r="B362" t="str">
            <v>A.5.8</v>
          </cell>
          <cell r="C362" t="str">
            <v xml:space="preserve">PAGO DE INSTRUCTORES CONTRATADOS PARA LAS BANDAS MUSICALES </v>
          </cell>
          <cell r="D362" t="str">
            <v>RECURSOS ORIENTADOS POR LA ENTIDAD TERRITORIAL PARA EL PAGO DE LOS INSTRUCTORES CONTRATADOS PARA LAS BANDAS MUSICALES</v>
          </cell>
          <cell r="E362" t="b">
            <v>1</v>
          </cell>
          <cell r="F362">
            <v>361</v>
          </cell>
          <cell r="G362">
            <v>1</v>
          </cell>
          <cell r="H362">
            <v>1</v>
          </cell>
          <cell r="I362">
            <v>1</v>
          </cell>
        </row>
        <row r="363">
          <cell r="B363" t="str">
            <v>A.5.9</v>
          </cell>
          <cell r="C363" t="str">
            <v>EJECUCIÓN DE PROGRAMAS Y PROYECTOS ARTÍSTICOS Y CULTURALES</v>
          </cell>
          <cell r="D363" t="str">
            <v>RECURSOS ORIENTADOS POR LA ENTIDAD TERRITORIAL PARA EL PAGO DE LOS INSTRUCTORES Y BIBLIOTECÓLOGOS CONTRATADOS PARA LA EJECUCIÓN DE PROGRAMAS Y PROYECTOS ARTÍSTICOS Y CULTURALES (INCLUYE INSTRUCTORES CONTRATADOS PARA LAS BANDAS MUSICALES).</v>
          </cell>
          <cell r="E363" t="b">
            <v>1</v>
          </cell>
          <cell r="F363">
            <v>362</v>
          </cell>
          <cell r="G363">
            <v>1</v>
          </cell>
          <cell r="H363">
            <v>1</v>
          </cell>
          <cell r="I363">
            <v>1</v>
          </cell>
        </row>
        <row r="364">
          <cell r="B364" t="str">
            <v>A.5.12</v>
          </cell>
          <cell r="C364" t="str">
            <v>SEGURIDAD SOCIAL DEL CREADOR Y GESTOR CULTURAL</v>
          </cell>
          <cell r="D364" t="str">
            <v>RECURSOS ORIENTADOS A GARANTIZAR LA SEGURIDAD SOCIAL DEL CREADOR Y GESTOR CULTURAL</v>
          </cell>
          <cell r="E364" t="b">
            <v>1</v>
          </cell>
          <cell r="F364">
            <v>363</v>
          </cell>
          <cell r="G364">
            <v>1</v>
          </cell>
          <cell r="H364">
            <v>1</v>
          </cell>
          <cell r="I364">
            <v>1</v>
          </cell>
        </row>
        <row r="365">
          <cell r="B365" t="str">
            <v>A.5.13</v>
          </cell>
          <cell r="C365" t="str">
            <v>PAGO DE DÉFICIT DE INVERSIÓN EN CULTURA</v>
          </cell>
          <cell r="D365" t="str">
            <v>RECURSOS DESTINADOS AL PAGO DE DÉFICIT DE INVERSIÓN EN EL SECTOR DEPORTE Y RECREACION</v>
          </cell>
          <cell r="E365" t="b">
            <v>1</v>
          </cell>
          <cell r="F365">
            <v>364</v>
          </cell>
          <cell r="G365">
            <v>1</v>
          </cell>
          <cell r="H365">
            <v>1</v>
          </cell>
          <cell r="I365">
            <v>1</v>
          </cell>
        </row>
        <row r="366">
          <cell r="B366" t="str">
            <v>A.6</v>
          </cell>
          <cell r="C366" t="str">
            <v>SERVICIOS PÚBLICOS DIFERENTES A ACUEDUCTO ALCANTARILLADO Y ASEO (SIN INCLUIR PROYECTOS DE VIVIENDA DE INTERÉS SOCIAL)</v>
          </cell>
          <cell r="D366" t="str">
            <v>SUMATORIA DE LOS RECURSOS ORIENTADOS A LA FINANCIACIÓN DE LOS SERVICIOS PÚBLICOS DE ALUMBRADO PÚBLICO, GAS COMBUSTIBLE, TELEFONÍA PUBLICA CONMUTADA, TELEFONÍA LOCAL MÓVIL EN EL SECTOR RURAL</v>
          </cell>
          <cell r="E366" t="b">
            <v>0</v>
          </cell>
          <cell r="F366">
            <v>365</v>
          </cell>
          <cell r="G366">
            <v>1</v>
          </cell>
          <cell r="H366">
            <v>1</v>
          </cell>
          <cell r="I366">
            <v>1</v>
          </cell>
        </row>
        <row r="367">
          <cell r="B367" t="str">
            <v>A.6.1</v>
          </cell>
          <cell r="C367" t="str">
            <v>SUBSIDIOS PARA USUARIOS DE MENORES INGRESOS - FONDO DE SOLIDARIDAD Y REDISTRIBUCIÓN DEL INGRESO</v>
          </cell>
          <cell r="D367" t="str">
            <v>RECURSOS ORIENTADOS POR LA ENTIDAD TERRITORIAL PARA LA FINANCIACIÓN DE LOS SUBSIDIOS A LOS USUARIOS DE ESTRATOS 1, 2 Y 3 EN LOS SERVICIOS PÚBLICOS DIFERENTES A LOS DE ACUEDUCTO, ALCANTARILLADO Y ASEO, SEGÚN LO DISPUESTO POR LA LEY 142/94</v>
          </cell>
          <cell r="E367" t="b">
            <v>1</v>
          </cell>
          <cell r="F367">
            <v>366</v>
          </cell>
          <cell r="G367">
            <v>1</v>
          </cell>
          <cell r="H367">
            <v>1</v>
          </cell>
          <cell r="I367">
            <v>1</v>
          </cell>
        </row>
        <row r="368">
          <cell r="B368" t="str">
            <v>A.6.2</v>
          </cell>
          <cell r="C368" t="str">
            <v xml:space="preserve">MANTENIMIENTO Y EXPANSIÓN DEL SERVICIO DE ALUMBRADO PÚBLICO </v>
          </cell>
          <cell r="D368" t="str">
            <v>RECURSOS ORIENTADOS A LA FINANCIACIÓN DE LA REVISIÓN Y REPARACIÓN DE LOS DISPOSITIVOS Y REDES INVOLUCRADAS EN EL SERVICIO Y DE LA EXTENSIÓN DE NUEVAS REDES Y TRANSFORMADORES EXCLUSIVOS PARA ALUMBRADO PÚBLICO.</v>
          </cell>
          <cell r="E368" t="b">
            <v>0</v>
          </cell>
          <cell r="F368">
            <v>367</v>
          </cell>
          <cell r="G368">
            <v>1</v>
          </cell>
          <cell r="H368">
            <v>1</v>
          </cell>
          <cell r="I368">
            <v>1</v>
          </cell>
        </row>
        <row r="369">
          <cell r="B369" t="str">
            <v>A.6.2.1</v>
          </cell>
          <cell r="C369" t="str">
            <v xml:space="preserve">EXPANSIÓN DEL SERVICIO DE ALUMBRADO PÚBLICO </v>
          </cell>
          <cell r="D369" t="str">
            <v>RECURSOS ORIENTADOS A LA FINANCIACIÓN DE EXTENSIÓN DE NUEVAS REDES Y TRANSFORMADORES EXCLUSIVOS PARA ALUMBRADO PÚBLICO.</v>
          </cell>
          <cell r="E369" t="b">
            <v>1</v>
          </cell>
          <cell r="F369">
            <v>368</v>
          </cell>
          <cell r="G369">
            <v>1</v>
          </cell>
          <cell r="H369">
            <v>1</v>
          </cell>
          <cell r="I369">
            <v>1</v>
          </cell>
        </row>
        <row r="370">
          <cell r="B370" t="str">
            <v>A.6.2.2</v>
          </cell>
          <cell r="C370" t="str">
            <v xml:space="preserve">MANTENIMIENTO DEL SERVICIO DE ALUMBRADO PÚBLICO </v>
          </cell>
          <cell r="D370" t="str">
            <v xml:space="preserve">RECURSOS ORIENTADOS A LA FINANCIACIÓN DE LA REVISIÓN Y REPARACIÓN DE LOS DISPOSITIVOS Y REDES INVOLUCRADAS EN EL SERVICIO </v>
          </cell>
          <cell r="E370" t="b">
            <v>1</v>
          </cell>
          <cell r="F370">
            <v>369</v>
          </cell>
          <cell r="G370">
            <v>1</v>
          </cell>
          <cell r="H370">
            <v>1</v>
          </cell>
          <cell r="I370">
            <v>1</v>
          </cell>
        </row>
        <row r="371">
          <cell r="B371" t="str">
            <v>A.6.3</v>
          </cell>
          <cell r="C371" t="str">
            <v>PAGO DE CONVENIOS O CONTRATOS DE SUMINISTRO DE ENERGÍA ELÉCTRICA PARA EL SERVICIO DE ALUMBRADO PÚBLICO O PARA EL MANTENIMIENTO Y EXPANSIÓN DEL SERVICIO DE ALUMBRADO PÚBLICO</v>
          </cell>
          <cell r="D371" t="str">
            <v>RECURSOS PARA EL PAGO DE CONVENIOS O CONTRATOS CELEBRADOS CON EMPRESAS DE SERVICIOS PÚBLICO PARA EL SUMINISTRO DE ENERGÍA ELÉCTRICA Y/O MANTENIMIENTO Y EXPANSIÓN DEL SERVICIO DE ALUMBRADO PÚBLICO</v>
          </cell>
          <cell r="E371" t="b">
            <v>1</v>
          </cell>
          <cell r="F371">
            <v>370</v>
          </cell>
          <cell r="G371">
            <v>1</v>
          </cell>
          <cell r="H371">
            <v>1</v>
          </cell>
          <cell r="I371">
            <v>1</v>
          </cell>
        </row>
        <row r="372">
          <cell r="B372" t="str">
            <v>A.6.4</v>
          </cell>
          <cell r="C372" t="str">
            <v>PREINVERSIÓN EN INFRAESTRUCTURA</v>
          </cell>
          <cell r="D372" t="str">
            <v>GASTOS RELACIONADOS CON ESTUDIOS QUE PERMITAN ESTABLECER LA FACTIBILIDAD TÉCNICA, ECONÓMICA, FINANCIERA Y AMBIENTAL DE LOS PROYECTOS A REALIZAR</v>
          </cell>
          <cell r="E372" t="b">
            <v>1</v>
          </cell>
          <cell r="F372">
            <v>371</v>
          </cell>
          <cell r="G372">
            <v>1</v>
          </cell>
          <cell r="H372">
            <v>1</v>
          </cell>
          <cell r="I372">
            <v>1</v>
          </cell>
        </row>
        <row r="373">
          <cell r="B373" t="str">
            <v>A.6.5</v>
          </cell>
          <cell r="C373" t="str">
            <v>CONSTRUCCIÓN, ADECUACIÓN Y MANTENIMIENTO DE INFRAESTRUCTURA DE SERVICIOS PÚBLICOS</v>
          </cell>
          <cell r="D373" t="str">
            <v>RECURSOS ORIENTADOS A LA CONSTRUCCIÓN, ADECUACIÓN Y MANTENIMIENTO DE LA INFRAESTRUCTURA REQUERIDA PARA LA PRESTACIÓN DE SERVICIOS PÚBLICOS</v>
          </cell>
          <cell r="E373" t="b">
            <v>1</v>
          </cell>
          <cell r="F373">
            <v>372</v>
          </cell>
          <cell r="G373">
            <v>1</v>
          </cell>
          <cell r="H373">
            <v>1</v>
          </cell>
          <cell r="I373">
            <v>1</v>
          </cell>
        </row>
        <row r="374">
          <cell r="B374" t="str">
            <v>A.6.6</v>
          </cell>
          <cell r="C374" t="str">
            <v>OBRAS DE ELECTRIFICACIÓN RURAL</v>
          </cell>
          <cell r="D374" t="str">
            <v>RECURSOS ORIENTADOS A LA FINANCIACIÓN DE OBRAS DE ELECTRIFICACIÓN RURAL</v>
          </cell>
          <cell r="E374" t="b">
            <v>1</v>
          </cell>
          <cell r="F374">
            <v>373</v>
          </cell>
          <cell r="G374">
            <v>1</v>
          </cell>
          <cell r="H374">
            <v>1</v>
          </cell>
          <cell r="I374">
            <v>1</v>
          </cell>
        </row>
        <row r="375">
          <cell r="B375" t="str">
            <v>A.6.7</v>
          </cell>
          <cell r="C375" t="str">
            <v>DISTRIBUCIÓN DE GAS COMBUSTIBLE</v>
          </cell>
          <cell r="D375" t="str">
            <v>INVERSIÓNES ORIENTADAS A GARANTIZAR LA DISTRIBUCIÓN DE GAS COMBUSTIBLE, DESDE UN SITIO DE ACOPIO O DESDE UN GASODUCTO CENTRAL HASTA LA INSTALACIÓN DE UN CONSUMIDOR FINAL INCLUYENDO CONEXIÓN Y MEDICIÓN</v>
          </cell>
          <cell r="E375" t="b">
            <v>1</v>
          </cell>
          <cell r="F375">
            <v>374</v>
          </cell>
          <cell r="G375">
            <v>1</v>
          </cell>
          <cell r="H375">
            <v>1</v>
          </cell>
          <cell r="I375">
            <v>1</v>
          </cell>
        </row>
        <row r="376">
          <cell r="B376" t="str">
            <v>A.6.8</v>
          </cell>
          <cell r="C376" t="str">
            <v>TELEFONÍA PUBLICA CONMUTADA</v>
          </cell>
          <cell r="D376" t="str">
            <v>INVERSIÓNES ORIENTADAS A GARANTIZAR LA PRESTACIÓN DEL SERVICIO DE TRANSMISIÓN CONMUTADA DE VOZ A TRAVÉS DE LA RED TELEFÓNICA CON ACCESO GENERALIZADO AL PÚBLICO</v>
          </cell>
          <cell r="E376" t="b">
            <v>1</v>
          </cell>
          <cell r="F376">
            <v>375</v>
          </cell>
          <cell r="G376">
            <v>1</v>
          </cell>
          <cell r="H376">
            <v>1</v>
          </cell>
          <cell r="I376">
            <v>1</v>
          </cell>
        </row>
        <row r="377">
          <cell r="B377" t="str">
            <v>A.6.9</v>
          </cell>
          <cell r="C377" t="str">
            <v>TELEFONÍA LOCAL MÓVIL EN EL SECTOR RURAL</v>
          </cell>
          <cell r="D377" t="str">
            <v>INVERSIÓNES ORIENTADAS A GARANTIZAR LA PRESTACIÓN DEL SERVICIO DE TRANSMISIÓN CONMUTADA DE VOZ A TRAVÉS DEL SERVICIO DE TELEFONÍA MÓVIL RURAL CON ACCESO GENERALIZADO AL PÚBLICO</v>
          </cell>
          <cell r="E377" t="b">
            <v>1</v>
          </cell>
          <cell r="F377">
            <v>376</v>
          </cell>
          <cell r="G377">
            <v>1</v>
          </cell>
          <cell r="H377">
            <v>1</v>
          </cell>
          <cell r="I377">
            <v>1</v>
          </cell>
        </row>
        <row r="378">
          <cell r="B378" t="str">
            <v>A.6.12</v>
          </cell>
          <cell r="C378" t="str">
            <v>PAGO DE DÉFICIT DE INVERSIÓN EN SERVICIOS PÚBLICOS</v>
          </cell>
          <cell r="D378" t="str">
            <v>RECURSOS DESTINADOS AL PAGO DE DÉFICIT DE INVERSIÓN EN EL SECTOR SERVICIOS PUBLICOS</v>
          </cell>
          <cell r="E378" t="b">
            <v>1</v>
          </cell>
          <cell r="F378">
            <v>377</v>
          </cell>
          <cell r="G378">
            <v>1</v>
          </cell>
          <cell r="H378">
            <v>1</v>
          </cell>
          <cell r="I378">
            <v>1</v>
          </cell>
        </row>
        <row r="379">
          <cell r="B379" t="str">
            <v>A.7</v>
          </cell>
          <cell r="C379" t="str">
            <v>VIVIENDA</v>
          </cell>
          <cell r="D379" t="str">
            <v>RECURSOS ORIENTADOS A LA FINANCIACIÓN DE LOS PLANES, PROYECTOS Y ACTIVIDADES, CON EL OBJETO DE PROMOVER LA ADQUISICIÓN, CONSTRUCCIÓN Y MEJORAMIENTO DE LA VIVIENDA</v>
          </cell>
          <cell r="E379" t="b">
            <v>0</v>
          </cell>
          <cell r="F379">
            <v>378</v>
          </cell>
          <cell r="G379">
            <v>1</v>
          </cell>
          <cell r="H379">
            <v>1</v>
          </cell>
          <cell r="I379">
            <v>1</v>
          </cell>
        </row>
        <row r="380">
          <cell r="B380" t="str">
            <v>A.7.1</v>
          </cell>
          <cell r="C380" t="str">
            <v>SUBSIDIOS PARA ADQUISICIÓN DE VIVIENDA DE INTERÉS SOCIAL</v>
          </cell>
          <cell r="D380" t="str">
            <v>APORTES EN DINERO QUE REALIZA LA ENTIDAD TERRITORIAL, QUE SE OTORGA POR ÚNICA VEZ AL BENEFICIARIO, ATENDIENDO A CRITERIOS DE FOCALIZACIÓN Y QUE CONSTITUYE UN COMPLEMENTO DE SU AHORRO, CRÉDITO U OTROS APORTES PARA FACILITAR LA COMPRA DE VIVIENDA.</v>
          </cell>
          <cell r="E380" t="b">
            <v>1</v>
          </cell>
          <cell r="F380">
            <v>379</v>
          </cell>
          <cell r="G380">
            <v>1</v>
          </cell>
          <cell r="H380">
            <v>1</v>
          </cell>
          <cell r="I380">
            <v>1</v>
          </cell>
        </row>
        <row r="381">
          <cell r="B381" t="str">
            <v>A.7.2</v>
          </cell>
          <cell r="C381" t="str">
            <v>SUBSIDIOS PARA MEJORAMIENTO DE VIVIENDA DE INTERÉS SOCIAL</v>
          </cell>
          <cell r="D381" t="str">
            <v>APORTES EN DINERO REALIZADOS POR LA ENTIDAD TERRITORIAL, OTORGADOS POR ÚNICA VEZ AL BENEFICIARIO, ATENDIENDO A CRITERIOS DE FOCALIZACIÓN Y QUE CONSTITUYE UN COMPLEMENTO DE SU AHORRO, CRÉDITO U OTROS APORTES PARA FACILITAR EL MEJORAMIENTO DE VIVIENDA.</v>
          </cell>
          <cell r="E381" t="b">
            <v>1</v>
          </cell>
          <cell r="F381">
            <v>380</v>
          </cell>
          <cell r="G381">
            <v>1</v>
          </cell>
          <cell r="H381">
            <v>1</v>
          </cell>
          <cell r="I381">
            <v>1</v>
          </cell>
        </row>
        <row r="382">
          <cell r="B382" t="str">
            <v>A.7.3</v>
          </cell>
          <cell r="C382" t="str">
            <v>PLANES Y PROYECTOS DE MEJORAMIENTO DE VIVIENDA Y SANEAMIENTO BÁSICO</v>
          </cell>
          <cell r="D382" t="str">
            <v>INVERSIÓN REALIZADA POR LA ENTIDAD TERRITORIAL EN EL  DESARROLLO DE PLANES Y PROYECTOS QUE FACILITAN EL MEJORAMIENTO DE VIVIENDA Y SANEAMIENTO BÁSICO</v>
          </cell>
          <cell r="E382" t="b">
            <v>1</v>
          </cell>
          <cell r="F382">
            <v>381</v>
          </cell>
          <cell r="G382">
            <v>1</v>
          </cell>
          <cell r="H382">
            <v>1</v>
          </cell>
          <cell r="I382">
            <v>1</v>
          </cell>
        </row>
        <row r="383">
          <cell r="B383" t="str">
            <v>A.7.4</v>
          </cell>
          <cell r="C383" t="str">
            <v>PLANES Y PROYECTOS DE CONSTRUCCIÓN DE VIVIENDA EN SITIO PROPIO</v>
          </cell>
          <cell r="D383" t="str">
            <v>INVERSIÓN REALIZADA POR LA ENTIDAD TERRITORIAL EN EL DESARROLLO DE PLANES Y PROYECTOS  QUE FACILITAN LA CONSTRUCCIÓN DE VIVIENDA EN SITIO PROPIO</v>
          </cell>
          <cell r="E383" t="b">
            <v>1</v>
          </cell>
          <cell r="F383">
            <v>382</v>
          </cell>
          <cell r="G383">
            <v>1</v>
          </cell>
          <cell r="H383">
            <v>1</v>
          </cell>
          <cell r="I383">
            <v>1</v>
          </cell>
        </row>
        <row r="384">
          <cell r="B384" t="str">
            <v>A.7.5</v>
          </cell>
          <cell r="C384" t="str">
            <v>PLANES Y PROYECTOS PARA LA ADQUISICIÓN Y/O CONSTRUCCIÓN DE VIVIENDA</v>
          </cell>
          <cell r="D384" t="str">
            <v>INVERSIÓN REALIZADA POR LA ENTIDAD TERRITORIAL EN EL DESARROLLO DE PLANES Y PROYECTOS  QUE FACILITAN LA ADQUISICIÓN Y/O CONSTRUCCIÓN DE VIVIENDA</v>
          </cell>
          <cell r="E384" t="b">
            <v>1</v>
          </cell>
          <cell r="F384">
            <v>383</v>
          </cell>
          <cell r="G384">
            <v>1</v>
          </cell>
          <cell r="H384">
            <v>1</v>
          </cell>
          <cell r="I384">
            <v>1</v>
          </cell>
        </row>
        <row r="385">
          <cell r="B385" t="str">
            <v>A.7.6</v>
          </cell>
          <cell r="C385" t="str">
            <v>SUBSIDIOS PARA REUBICACIÓN DE VIVIENDAS ASENTADAS EN ZONAS ALTO RIESGO</v>
          </cell>
          <cell r="D385" t="str">
            <v>PRESTACIÓN PÚBLICA ASISTENCIAL DE CARÁCTER ECONÓMICO Y DE DURACIÓN DETERMINADA PARA PROMOVER Y APOYAR PROGRAMAS DE REUBICACIÓN DE VIVIENDAS UBICADAS EN ZONAS DE ALTO RIESGO ATENDIENDO A CRITERIOS DE FOCALIZACIÓN.</v>
          </cell>
          <cell r="E385" t="b">
            <v>1</v>
          </cell>
          <cell r="F385">
            <v>384</v>
          </cell>
          <cell r="G385">
            <v>1</v>
          </cell>
          <cell r="H385">
            <v>1</v>
          </cell>
          <cell r="I385">
            <v>1</v>
          </cell>
        </row>
        <row r="386">
          <cell r="B386" t="str">
            <v>A.7.7</v>
          </cell>
          <cell r="C386" t="str">
            <v>PROYECTOS DE TITULACIÓN Y LEGALIZACIÓN DE PREDIOS</v>
          </cell>
          <cell r="D386" t="str">
            <v>INVERSIÓN REALIZADA POR LA ENTIDAD TERRITORIAL DESTINADA A LA FINANCIACIÓN DE PROYECTOS DE TITULACIÓN Y LEGALIZACIÓN DE PREDIOS</v>
          </cell>
          <cell r="E386" t="b">
            <v>1</v>
          </cell>
          <cell r="F386">
            <v>385</v>
          </cell>
          <cell r="G386">
            <v>1</v>
          </cell>
          <cell r="H386">
            <v>1</v>
          </cell>
          <cell r="I386">
            <v>1</v>
          </cell>
        </row>
        <row r="387">
          <cell r="B387" t="str">
            <v>A.7.8</v>
          </cell>
          <cell r="C387" t="str">
            <v>PREINVERSIÓN EN INFRAESTRUCTURA</v>
          </cell>
          <cell r="D387" t="str">
            <v>GASTOS RELACIONADOS CON ESTUDIOS QUE PERMITAN ESTABLECER LA FACTIBILIDAD TÉCNICA, ECONÓMICA, FINANCIERA Y AMBIENTAL DE LOS PROYECTOS A REALIZAR</v>
          </cell>
          <cell r="E387" t="b">
            <v>1</v>
          </cell>
          <cell r="F387">
            <v>386</v>
          </cell>
          <cell r="G387">
            <v>1</v>
          </cell>
          <cell r="H387">
            <v>1</v>
          </cell>
          <cell r="I387">
            <v>1</v>
          </cell>
        </row>
        <row r="388">
          <cell r="B388" t="str">
            <v>A.7.11</v>
          </cell>
          <cell r="C388" t="str">
            <v>PAGO DE DÉFICIT DE INVERSIÓN EN VIVIENDA</v>
          </cell>
          <cell r="D388" t="str">
            <v>RECURSOS DESTINADOS AL PAGO DE DÉFICIT DE INVERSIÓN EN EL SECTOR VIVIENDA</v>
          </cell>
          <cell r="E388" t="b">
            <v>1</v>
          </cell>
          <cell r="F388">
            <v>387</v>
          </cell>
          <cell r="G388">
            <v>1</v>
          </cell>
          <cell r="H388">
            <v>1</v>
          </cell>
          <cell r="I388">
            <v>1</v>
          </cell>
        </row>
        <row r="389">
          <cell r="B389" t="str">
            <v>A.8</v>
          </cell>
          <cell r="C389" t="str">
            <v>AGROPECUARIO</v>
          </cell>
          <cell r="D389" t="str">
            <v xml:space="preserve">SECTOR ORIENTADO AL DESARROLLO DE ACTIVIDADES TENDIENTES A PROMOVER EL DESARROLLO AGROPECUARIO  </v>
          </cell>
          <cell r="E389" t="b">
            <v>0</v>
          </cell>
          <cell r="F389">
            <v>388</v>
          </cell>
          <cell r="G389">
            <v>1</v>
          </cell>
          <cell r="H389">
            <v>1</v>
          </cell>
          <cell r="I389">
            <v>1</v>
          </cell>
        </row>
        <row r="390">
          <cell r="B390" t="str">
            <v>A.8.1</v>
          </cell>
          <cell r="C390" t="str">
            <v>PREINVERSIÓN EN INFRAESTRUCTURA</v>
          </cell>
          <cell r="D390" t="str">
            <v>GASTOS RELACIONADOS CON ESTUDIOS QUE PERMITAN ESTABLECER LA FACTIBILIDAD TÉCNICA, ECONÓMICA, FINANCIERA Y AMBIENTAL DE LOS PROYECTOS A REALIZAR</v>
          </cell>
          <cell r="E390" t="b">
            <v>1</v>
          </cell>
          <cell r="F390">
            <v>389</v>
          </cell>
          <cell r="G390">
            <v>1</v>
          </cell>
          <cell r="H390">
            <v>1</v>
          </cell>
          <cell r="I390">
            <v>1</v>
          </cell>
        </row>
        <row r="391">
          <cell r="B391" t="str">
            <v>A.8.2</v>
          </cell>
          <cell r="C391" t="str">
            <v>MONTAJE, DOTACIÓN Y MANTENIMIENTO DE GRANJAS EXPERIMENTALES</v>
          </cell>
          <cell r="D391" t="str">
            <v>RECURSOS ORIENTADOS POR LA ENTIDAD TERRITORIAL PARA REALIZAR EL MONTAJE, DOTACIÓN Y  MANTENIMIENTO DE LAS GRANJAS EXPERIMENTALES</v>
          </cell>
          <cell r="E391" t="b">
            <v>1</v>
          </cell>
          <cell r="F391">
            <v>390</v>
          </cell>
          <cell r="G391">
            <v>1</v>
          </cell>
          <cell r="H391">
            <v>1</v>
          </cell>
          <cell r="I391">
            <v>1</v>
          </cell>
        </row>
        <row r="392">
          <cell r="B392" t="str">
            <v>A.8.3</v>
          </cell>
          <cell r="C392" t="str">
            <v>PROYECTOS DE CONSTRUCCIÓN Y MANTENIMIENTO DE DISTRITOS DE RIEGO Y ADECUACIÓN DE TIERRAS</v>
          </cell>
          <cell r="D392" t="str">
            <v>RECURSOS ORIENTADOS POR LA ENTIDAD TERRITORIAL A PROYECTOS DE CONSTRUCCIÓN Y MANTENIMIENTO DE DISTRITOS DE RIEGO  Y ADECUACIÓN DE TIERRAS</v>
          </cell>
          <cell r="E392" t="b">
            <v>0</v>
          </cell>
          <cell r="F392">
            <v>391</v>
          </cell>
          <cell r="G392">
            <v>1</v>
          </cell>
          <cell r="H392">
            <v>1</v>
          </cell>
          <cell r="I392">
            <v>1</v>
          </cell>
        </row>
        <row r="393">
          <cell r="B393" t="str">
            <v>A.8.3.1</v>
          </cell>
          <cell r="C393" t="str">
            <v>PROYECTOS DE CONSTRUCCIÓN DE DISTRITOS DE RIEGO Y ADECUACIÓN DE TIERRAS</v>
          </cell>
          <cell r="D393" t="str">
            <v>RECURSOS ORIENTADOS POR LA ENTIDAD TERRITORIAL A PROYECTOS DE CONSTRUCCIÓN DE DISTRITOS DE RIEGO  Y ADECUACIÓN DE TIERRAS</v>
          </cell>
          <cell r="E393" t="b">
            <v>1</v>
          </cell>
          <cell r="F393">
            <v>392</v>
          </cell>
          <cell r="G393">
            <v>1</v>
          </cell>
          <cell r="H393">
            <v>1</v>
          </cell>
          <cell r="I393">
            <v>1</v>
          </cell>
        </row>
        <row r="394">
          <cell r="B394" t="str">
            <v>A.8.3.2</v>
          </cell>
          <cell r="C394" t="str">
            <v>PROYECTOS DE MANTENIMIENTO DE DISTRITOS DE RIEGO Y ADECUACIÓN DE TIERRAS</v>
          </cell>
          <cell r="D394" t="str">
            <v>RECURSOS ORIENTADOS POR LA ENTIDAD TERRITORIAL A MANTENIMIENTO DE DISTRITOS DE RIEGO  Y ADECUACIÓN DE TIERRAS</v>
          </cell>
          <cell r="E394" t="b">
            <v>1</v>
          </cell>
          <cell r="F394">
            <v>393</v>
          </cell>
          <cell r="G394">
            <v>1</v>
          </cell>
          <cell r="H394">
            <v>1</v>
          </cell>
          <cell r="I394">
            <v>1</v>
          </cell>
        </row>
        <row r="395">
          <cell r="B395" t="str">
            <v>A.8.4</v>
          </cell>
          <cell r="C395" t="str">
            <v>PROMOCIÓN DE ALIANZAS, ASOCIACIONES U OTRAS FORMAS ASOCIATIVAS DE PRODUCTORES</v>
          </cell>
          <cell r="D395" t="str">
            <v>GASTOS RELACIONADOS CON LAS ACTIVIDADES REALIZADAS PARA LA PROMOCIÓN DE ALIANZAS, ASOCIACIONES U OTRAS FORMAS ASOCIATIVAS DE PRODUCTORES</v>
          </cell>
          <cell r="E395" t="b">
            <v>1</v>
          </cell>
          <cell r="F395">
            <v>394</v>
          </cell>
          <cell r="G395">
            <v>1</v>
          </cell>
          <cell r="H395">
            <v>1</v>
          </cell>
          <cell r="I395">
            <v>1</v>
          </cell>
        </row>
        <row r="396">
          <cell r="B396" t="str">
            <v>A.8.5</v>
          </cell>
          <cell r="C396" t="str">
            <v>PROGRAMAS Y PROYECTOS DE ASISTENCIA TÉCNICA DIRECTA RURAL</v>
          </cell>
          <cell r="D396" t="str">
            <v>INVERSIÓNES ORIENTADAS AL DESARROLLO DE PROGRAMAS Y PROYECTOS QUE TENGAN EL OBJETIVO DE PRESTAR ASISTENCIA TÉCNICA AGROPECUARIA DE FORMA DIRECTA EN EL ÁREA RURAL DEL MUNICIPIO</v>
          </cell>
          <cell r="E396" t="b">
            <v>1</v>
          </cell>
          <cell r="F396">
            <v>395</v>
          </cell>
          <cell r="G396">
            <v>1</v>
          </cell>
          <cell r="H396">
            <v>1</v>
          </cell>
          <cell r="I396">
            <v>1</v>
          </cell>
        </row>
        <row r="397">
          <cell r="B397" t="str">
            <v>A.8.6</v>
          </cell>
          <cell r="C397" t="str">
            <v>PAGO DEL PERSONAL TÉCNICO VINCULADO A LA PRESTACIÓN DEL SERVICIO DE ASISTENCIA TÉCNICA DIRECTA RURAL</v>
          </cell>
          <cell r="D397" t="str">
            <v>PAGO DEL PERSONAL TÉCNICO VINCULADO NECESARIO PARA LA EJECUCIÓN DE UN PROYECTO DE ASISTENCIA TÉCNICA DIRECTA RURAL</v>
          </cell>
          <cell r="E397" t="b">
            <v>1</v>
          </cell>
          <cell r="F397">
            <v>396</v>
          </cell>
          <cell r="G397">
            <v>1</v>
          </cell>
          <cell r="H397">
            <v>1</v>
          </cell>
          <cell r="I397">
            <v>1</v>
          </cell>
        </row>
        <row r="398">
          <cell r="B398" t="str">
            <v>A.8.7</v>
          </cell>
          <cell r="C398" t="str">
            <v>CONTRATOS CELEBRADOS CON  ENTIDADES PRESTADORAS DEL SERVICIO DE ASISTENCIA TÉCNICA DIRECTA RURAL</v>
          </cell>
          <cell r="D398" t="str">
            <v xml:space="preserve">SUMA CANCELADA  A UN TERCERO POR CONTRATO REALIZADO PARA LA PRESTACIÓN DEL SERVICIO DE ASISTENCIA TÉCNICA DIRECTA RURAL </v>
          </cell>
          <cell r="E398" t="b">
            <v>1</v>
          </cell>
          <cell r="F398">
            <v>397</v>
          </cell>
          <cell r="G398">
            <v>1</v>
          </cell>
          <cell r="H398">
            <v>1</v>
          </cell>
          <cell r="I398">
            <v>1</v>
          </cell>
        </row>
        <row r="399">
          <cell r="B399" t="str">
            <v>A.8.8</v>
          </cell>
          <cell r="C399" t="str">
            <v xml:space="preserve">DESARROLLO DE PROGRAMAS Y PROYECTOS PRODUCTIVOS EN EL MARCO DEL PLAN AGROPECUARIO </v>
          </cell>
          <cell r="D399" t="str">
            <v>INVERSIÓN ORIENTADA AL DESARROLLO DE PROGRAMAS Y PROYECTOS EN EL MARCO DEL PLAN AGROPECUARIO</v>
          </cell>
          <cell r="E399" t="b">
            <v>1</v>
          </cell>
          <cell r="F399">
            <v>398</v>
          </cell>
          <cell r="G399">
            <v>1</v>
          </cell>
          <cell r="H399">
            <v>1</v>
          </cell>
          <cell r="I399">
            <v>1</v>
          </cell>
        </row>
        <row r="400">
          <cell r="B400" t="str">
            <v>A.8.11</v>
          </cell>
          <cell r="C400" t="str">
            <v>PAGO DE DÉFICIT DE INVERSIÓN EN DESARROLLO AGROPECUARIO</v>
          </cell>
          <cell r="D400" t="str">
            <v>RECURSOS DESTINADOS AL PAGO DE DÉFICIT DE INVERSIÓN EN EL SECTOR DESARROLLO AGROPECUARIO</v>
          </cell>
          <cell r="E400" t="b">
            <v>1</v>
          </cell>
          <cell r="F400">
            <v>399</v>
          </cell>
          <cell r="G400">
            <v>1</v>
          </cell>
          <cell r="H400">
            <v>1</v>
          </cell>
          <cell r="I400">
            <v>1</v>
          </cell>
        </row>
        <row r="401">
          <cell r="B401" t="str">
            <v>A.9</v>
          </cell>
          <cell r="C401" t="str">
            <v>TRANSPORTE</v>
          </cell>
          <cell r="D401" t="str">
            <v>SECTOR DE INVERSIÓN ORIENTADO A LA CONSTRUCCIÓN Y CONSERVACIÓN DE LA INFRAESTRUCTURA DE TRANSPORTE DE LA ENTIDAD TERRITORIAL</v>
          </cell>
          <cell r="E401" t="b">
            <v>0</v>
          </cell>
          <cell r="F401">
            <v>400</v>
          </cell>
          <cell r="G401">
            <v>1</v>
          </cell>
          <cell r="H401">
            <v>1</v>
          </cell>
          <cell r="I401">
            <v>1</v>
          </cell>
        </row>
        <row r="402">
          <cell r="B402" t="str">
            <v>A.9.1</v>
          </cell>
          <cell r="C402" t="str">
            <v xml:space="preserve">CONSTRUCCIÓN DE VÍAS </v>
          </cell>
          <cell r="D402" t="str">
            <v>ES EL CONJUNTO DE TODAS LAS OBRAS DE INFRAESTRUCTURA A EJECUTAR  EN UNA VÍA PROYECTADA, EN UN TRAMO FALTANTE MAYOR AL 30% DE UNA VÍA EXISTENTE Y/O EN VARIANTES QUE SEAN DE LA ADMINISTRACIÓN DE LA ENTIDAD TERRITORIAL.</v>
          </cell>
          <cell r="E402" t="b">
            <v>1</v>
          </cell>
          <cell r="F402">
            <v>401</v>
          </cell>
          <cell r="G402">
            <v>1</v>
          </cell>
          <cell r="H402">
            <v>1</v>
          </cell>
          <cell r="I402">
            <v>1</v>
          </cell>
        </row>
        <row r="403">
          <cell r="B403" t="str">
            <v>A.9.2</v>
          </cell>
          <cell r="C403" t="str">
            <v>MEJORAMIENTO DE VÍAS</v>
          </cell>
          <cell r="D403" t="str">
            <v>CONSISTE BÁSICAMENTE EN EL CAMBIO DE ESPECIFICACIONES Y DIMENSIONES DE LA VÍA O PUENTES;  PARA LO CUAL, SE HACE NECESARIA LA CONSTRUCCIÓN DE OBRAS EN INFRAESTRUCTURA YA EXISTENTE</v>
          </cell>
          <cell r="E403" t="b">
            <v>1</v>
          </cell>
          <cell r="F403">
            <v>402</v>
          </cell>
          <cell r="G403">
            <v>1</v>
          </cell>
          <cell r="H403">
            <v>1</v>
          </cell>
          <cell r="I403">
            <v>1</v>
          </cell>
        </row>
        <row r="404">
          <cell r="B404" t="str">
            <v>A.9.3</v>
          </cell>
          <cell r="C404" t="str">
            <v>REHABILITACIÓN DE VÍAS</v>
          </cell>
          <cell r="D404" t="str">
            <v>ACTIVIDADES QUE TIENEN POR OBJETO RECONSTRUIR O RECUPERAR LAS CONDICIONES INICIALES DE LA VÍA DE MANERA QUE SE CUMPLAN LAS ESPECIFICACIONES TÉCNICAS CON QUE FUE DISEÑADA.</v>
          </cell>
          <cell r="E404" t="b">
            <v>1</v>
          </cell>
          <cell r="F404">
            <v>403</v>
          </cell>
          <cell r="G404">
            <v>1</v>
          </cell>
          <cell r="H404">
            <v>1</v>
          </cell>
          <cell r="I404">
            <v>1</v>
          </cell>
        </row>
        <row r="405">
          <cell r="B405" t="str">
            <v>A.9.4</v>
          </cell>
          <cell r="C405" t="str">
            <v>MANTENIMIENTO RUTINARIO DE VÍAS</v>
          </cell>
          <cell r="D405" t="str">
            <v>CONSERVACIÓN CONTINUA QUE SE REALIZA EN VÍAS PAVIMENTADAS O NO (A INTERVALOS MENORES DE UN AÑO) DE LAS ZONAS LATERALES, Y A INTERVENCIONES DE EMERGENCIAS EN LA CARRETERA,CON EL FIN DE MANTENER LAS CONDICIONES ÓPTIMAS PARA LA TRANSITABILIDAD EN LA VIA</v>
          </cell>
          <cell r="E405" t="b">
            <v>1</v>
          </cell>
          <cell r="F405">
            <v>404</v>
          </cell>
          <cell r="G405">
            <v>1</v>
          </cell>
          <cell r="H405">
            <v>1</v>
          </cell>
          <cell r="I405">
            <v>1</v>
          </cell>
        </row>
        <row r="406">
          <cell r="B406" t="str">
            <v>A.9.5</v>
          </cell>
          <cell r="C406" t="str">
            <v>MANTENIMIENTO PERIÓDICO DE VÍAS</v>
          </cell>
          <cell r="D406" t="str">
            <v>SE REALIZA EN VÍAS PAVIMENTADAS Y EN AFIRMADO, COMPRENDE LA REALIZACIÓN DE ACTIVIDADES DE CONSERVACIÓN A INTERVALOS VARIABLES RELATIVAMENTE PROLONGADOS (3 A 5 AÑOS),DESTINADOS PRIMORDIALMENTE A RECUPERAR LOS DETERIOROS DE LA CAPA DE RODADURA OCASIONA</v>
          </cell>
          <cell r="E406" t="b">
            <v>1</v>
          </cell>
          <cell r="F406">
            <v>405</v>
          </cell>
          <cell r="G406">
            <v>1</v>
          </cell>
          <cell r="H406">
            <v>1</v>
          </cell>
          <cell r="I406">
            <v>1</v>
          </cell>
        </row>
        <row r="407">
          <cell r="B407" t="str">
            <v>A.9.6</v>
          </cell>
          <cell r="C407" t="str">
            <v>CONSTRUCCIÓN DE INSTALACIONES PORTUARIAS, FLUVIALES Y MARÍTIMAS</v>
          </cell>
          <cell r="D407" t="str">
            <v>CONJUNTO DE OBRAS DE INFRAESTRUCTURA A EJECUTAR QUE PERMITAN DISPONER DE INSTALACIONES PORTUARIAS, FLUVIALES Y MARÍTIMAS DE LA ENTIDAD TERRITORIAL.</v>
          </cell>
          <cell r="E407" t="b">
            <v>1</v>
          </cell>
          <cell r="F407">
            <v>406</v>
          </cell>
          <cell r="G407">
            <v>1</v>
          </cell>
          <cell r="H407">
            <v>1</v>
          </cell>
          <cell r="I407">
            <v>1</v>
          </cell>
        </row>
        <row r="408">
          <cell r="B408" t="str">
            <v>A.9.7</v>
          </cell>
          <cell r="C408" t="str">
            <v>MANTENIMIENTO DE INSTALACIONES PORTUARIAS, FLUVIALES Y MARÍTIMAS</v>
          </cell>
          <cell r="D408" t="str">
            <v xml:space="preserve">INVERSIÓNES ORIENTADAS A LA  CONSERVACIÓN CONTINUA DE LAS INSTALACIONES PORTUARIAS FLUVIALES O MARÍTIMAS QUE PERTENEZCA A LA ENTIDAD TERRITORIAL </v>
          </cell>
          <cell r="E408" t="b">
            <v>1</v>
          </cell>
          <cell r="F408">
            <v>407</v>
          </cell>
          <cell r="G408">
            <v>1</v>
          </cell>
          <cell r="H408">
            <v>1</v>
          </cell>
          <cell r="I408">
            <v>1</v>
          </cell>
        </row>
        <row r="409">
          <cell r="B409" t="str">
            <v>A.9.8</v>
          </cell>
          <cell r="C409" t="str">
            <v>CONSTRUCCIÓN DE TERMINALES DE TRANSPORTE Y AEROPUERTOS</v>
          </cell>
          <cell r="D409" t="str">
            <v>CONJUNTO DE OBRAS DE INFRAESTRUCTURA A EJECUTAR QUE PERMITAN DISPONER DE TERMINALES DE TRANSPORTE Y AEROPUERTOS A LA ENTIDAD TERRITORIAL.</v>
          </cell>
          <cell r="E409" t="b">
            <v>1</v>
          </cell>
          <cell r="F409">
            <v>408</v>
          </cell>
          <cell r="G409">
            <v>1</v>
          </cell>
          <cell r="H409">
            <v>1</v>
          </cell>
          <cell r="I409">
            <v>1</v>
          </cell>
        </row>
        <row r="410">
          <cell r="B410" t="str">
            <v>A.9.9</v>
          </cell>
          <cell r="C410" t="str">
            <v>MEJORAMIENTO Y MANTENIMIENTO DE TERMINALES DE TRANSPORTE Y AEROPUERTOS</v>
          </cell>
          <cell r="D410" t="str">
            <v>EL MEJORAMIENTO CONSISTE EN LAS ACTIVIDADES DE CAMBIO DE ESPECIFICACIONES Y DIMENSIONES DE LOS TERMINALES DE TRANSPORTE Y AEROPUERTOS QUE PERTENEZCA A LA ENTIDAD TERRITORIAL Y EL MANTENIMIENTO A SU CONSERVACIÓN CONTINUA.</v>
          </cell>
          <cell r="E410" t="b">
            <v>1</v>
          </cell>
          <cell r="F410">
            <v>409</v>
          </cell>
          <cell r="G410">
            <v>1</v>
          </cell>
          <cell r="H410">
            <v>1</v>
          </cell>
          <cell r="I410">
            <v>1</v>
          </cell>
        </row>
        <row r="411">
          <cell r="B411" t="str">
            <v>A.9.10</v>
          </cell>
          <cell r="C411" t="str">
            <v>ESTUDIOS Y PREINVERSIÓN EN INFRAESTRUCTURA</v>
          </cell>
          <cell r="D411" t="str">
            <v>ES LA FASE PRELIMINAR PARA LA EJECUCIÓN DE UN PROYECTO DE INFRAESTRUCTURA QUE PERMITE, MEDIANTE ELABORACIÓN DE ESTUDIOS, DEMOSTRAR SUS BONDADES TÉCNICAS, ECONÓMICAS-FINANCIERAS, INSTITUCIONALES Y SOCIALES.</v>
          </cell>
          <cell r="E411" t="b">
            <v>1</v>
          </cell>
          <cell r="F411">
            <v>410</v>
          </cell>
          <cell r="G411">
            <v>1</v>
          </cell>
          <cell r="H411">
            <v>1</v>
          </cell>
          <cell r="I411">
            <v>1</v>
          </cell>
        </row>
        <row r="412">
          <cell r="B412" t="str">
            <v>A.9.11</v>
          </cell>
          <cell r="C412" t="str">
            <v>COMPRA DE MAQUINARIA Y EQUIPO</v>
          </cell>
          <cell r="D412" t="str">
            <v>COMPRA DE MAQUINARIA Y EQUIPO NECESARIA PARA  LA CONSTRUCCIÓN Y CONSERVACIÓN DE LA INFRAESTRUCTURA DE TRANSPORTE DE LA ENTIDAD TERRITORIAL</v>
          </cell>
          <cell r="E412" t="b">
            <v>1</v>
          </cell>
          <cell r="F412">
            <v>411</v>
          </cell>
          <cell r="G412">
            <v>1</v>
          </cell>
          <cell r="H412">
            <v>1</v>
          </cell>
          <cell r="I412">
            <v>1</v>
          </cell>
        </row>
        <row r="413">
          <cell r="B413" t="str">
            <v>A.9.12</v>
          </cell>
          <cell r="C413" t="str">
            <v>INTERVENTORIA DE PROYECTOS DE CONSTRUCCIÓN Y MANTENIMIENTO DE INFRAESTRUCTURA DE TRANSPORTE</v>
          </cell>
          <cell r="D413" t="str">
            <v>COMPRENDE LAS MEDIDAS ADOPTADAS POR LA ENTIDAD PARA REALIZAR EL SEGUIMIENTO A LA EJECUCIÓN Y CALIDAD DE LOS PROYECTOS DE CONSTRUCCIÓN Y MANTENIMIENTO DE INFRAESTRUCTURA DE TRANSPORTE</v>
          </cell>
          <cell r="E413" t="b">
            <v>1</v>
          </cell>
          <cell r="F413">
            <v>412</v>
          </cell>
          <cell r="G413">
            <v>1</v>
          </cell>
          <cell r="H413">
            <v>1</v>
          </cell>
          <cell r="I413">
            <v>1</v>
          </cell>
        </row>
        <row r="414">
          <cell r="B414" t="str">
            <v>A.9.15</v>
          </cell>
          <cell r="C414" t="str">
            <v>SISTEMAS DE TRANSPORTE MASIVO</v>
          </cell>
          <cell r="D414" t="str">
            <v>RECURSOS DESTINADOS PARA LA INVERSIÓN EN SISTEMAS DE TRANSPORTE MASIVO QUE PERMITAN UNA MAYOR MOVILIDAD EN LA ENTIDAD TERRITORIAL</v>
          </cell>
          <cell r="E414" t="b">
            <v>1</v>
          </cell>
          <cell r="F414">
            <v>413</v>
          </cell>
          <cell r="G414">
            <v>1</v>
          </cell>
          <cell r="H414">
            <v>1</v>
          </cell>
          <cell r="I414">
            <v>1</v>
          </cell>
        </row>
        <row r="415">
          <cell r="B415" t="str">
            <v>A.9.16</v>
          </cell>
          <cell r="C415" t="str">
            <v>PLANES DE TRÁNSITO, EDUCACIÓN, DOTACIÓN DE EQUIPOS Y SEGURIDAD VIAL</v>
          </cell>
          <cell r="D415" t="str">
            <v>INVERSIÓNES ORIENTADAS A LA ELABORACION DE PLANES DE TRANSITO, DOTACION DE EQUIPOS Y SEGURISDAD VIAL</v>
          </cell>
          <cell r="E415" t="b">
            <v>1</v>
          </cell>
          <cell r="F415">
            <v>414</v>
          </cell>
          <cell r="G415">
            <v>1</v>
          </cell>
          <cell r="H415">
            <v>1</v>
          </cell>
          <cell r="I415">
            <v>1</v>
          </cell>
        </row>
        <row r="416">
          <cell r="B416" t="str">
            <v>A.9.17</v>
          </cell>
          <cell r="C416" t="str">
            <v>INFRAESTRUCTURA PARA TRANSPORTE NO MOTORIZADO (REDES PEATONALES Y CICLORUTAS)</v>
          </cell>
          <cell r="D416" t="str">
            <v>CONJUNTO DE OBRAS DE INFRAESTRUCTURA A EJECUTAR QUE PERMITAN DISPONER DE REDES PEATONALES Y CICLORUTAS</v>
          </cell>
          <cell r="E416" t="b">
            <v>1</v>
          </cell>
          <cell r="F416">
            <v>415</v>
          </cell>
          <cell r="G416">
            <v>1</v>
          </cell>
          <cell r="H416">
            <v>1</v>
          </cell>
          <cell r="I416">
            <v>1</v>
          </cell>
        </row>
        <row r="417">
          <cell r="B417" t="str">
            <v>A.9.18</v>
          </cell>
          <cell r="C417" t="str">
            <v>PAGO DE DÉFICIT DE INVERSIÓN EN TRANSPORTE</v>
          </cell>
          <cell r="D417" t="str">
            <v>RECURSOS DESTINADOS AL PAGO DE DÉFICIT DE INVERSIÓN EN EL SECTOR TRANSPORTE</v>
          </cell>
          <cell r="E417" t="b">
            <v>1</v>
          </cell>
          <cell r="F417">
            <v>416</v>
          </cell>
          <cell r="G417">
            <v>1</v>
          </cell>
          <cell r="H417">
            <v>1</v>
          </cell>
          <cell r="I417">
            <v>1</v>
          </cell>
        </row>
        <row r="418">
          <cell r="B418" t="str">
            <v>A.10</v>
          </cell>
          <cell r="C418" t="str">
            <v>AMBIENTAL</v>
          </cell>
          <cell r="D418" t="str">
            <v>INVERSIÓN ORIENTADAS AL MANEJO, PROTECCIÓN, PRESERVACIÓN Y RECUPERACIÓN AMBIENTAL DE LA ENTIDAD TERRITORIAL.</v>
          </cell>
          <cell r="E418" t="b">
            <v>0</v>
          </cell>
          <cell r="F418">
            <v>417</v>
          </cell>
          <cell r="G418">
            <v>1</v>
          </cell>
          <cell r="H418">
            <v>1</v>
          </cell>
          <cell r="I418">
            <v>1</v>
          </cell>
        </row>
        <row r="419">
          <cell r="B419" t="str">
            <v>A.10.1</v>
          </cell>
          <cell r="C419" t="str">
            <v xml:space="preserve">DESCONTAMINACIÓN DE CORRIENTES O DEPÓSITOS DE AGUA AFECTADOS POR VERTIMIENTOS </v>
          </cell>
          <cell r="D419" t="str">
            <v>INVERSIÓN ORIENTADA A  LA ELIMINACIÓN TOTAL O PARCIAL DE LA CONTAMINACIÓN DE CORRIENTES O DEPÓSITOS DE AGUA AFECTADOS POR VERTIMIENTOS EN EL MARCO DE UN PROYECTO</v>
          </cell>
          <cell r="E419" t="b">
            <v>1</v>
          </cell>
          <cell r="F419">
            <v>418</v>
          </cell>
          <cell r="G419">
            <v>1</v>
          </cell>
          <cell r="H419">
            <v>1</v>
          </cell>
          <cell r="I419">
            <v>1</v>
          </cell>
        </row>
        <row r="420">
          <cell r="B420" t="str">
            <v>A.10.2</v>
          </cell>
          <cell r="C420" t="str">
            <v xml:space="preserve">DISPOSICIÓN, ELIMINACIÓN Y RECICLAJE DE RESIDUOS LÍQUIDOS Y SÓLIDOS </v>
          </cell>
          <cell r="D420" t="str">
            <v xml:space="preserve">INVERSIÓN ORIENTADA A LA CORRECTA DISPOSICIÓN, ELIMINACIÓN Y RECICLAJE DE RESIDUOS LÍQUIDOS Y SÓLIDOS PRODUCIDOS POR LA ENTIDAD TERRITORIAL EN EL MARCO DE UN PROGRAMA </v>
          </cell>
          <cell r="E420" t="b">
            <v>1</v>
          </cell>
          <cell r="F420">
            <v>419</v>
          </cell>
          <cell r="G420">
            <v>1</v>
          </cell>
          <cell r="H420">
            <v>1</v>
          </cell>
          <cell r="I420">
            <v>1</v>
          </cell>
        </row>
        <row r="421">
          <cell r="B421" t="str">
            <v>A.10.3</v>
          </cell>
          <cell r="C421" t="str">
            <v>CONTROL A LAS EMISIONES CONTAMINANTES DEL AIRE</v>
          </cell>
          <cell r="D421" t="str">
            <v>INVERSIÓN ORIENTADA AL CONTROL DE EMISIONES CONTAMINANTES DEL AIRE DE LA ENTIDAD TERRITORIAL</v>
          </cell>
          <cell r="E421" t="b">
            <v>1</v>
          </cell>
          <cell r="F421">
            <v>420</v>
          </cell>
          <cell r="G421">
            <v>1</v>
          </cell>
          <cell r="H421">
            <v>1</v>
          </cell>
          <cell r="I421">
            <v>1</v>
          </cell>
        </row>
        <row r="422">
          <cell r="B422" t="str">
            <v>A.10.4</v>
          </cell>
          <cell r="C422" t="str">
            <v>MANEJO Y APROVECHAMIENTO DE CUENCAS Y MICROCUENCAS HIDROGRÁFICAS</v>
          </cell>
          <cell r="D422" t="str">
            <v>INVERSIÓN ORIENTADA AL MANEJO Y APROVECHAMIENTO DE CUENCAS Y MICROCUENCAS HIDROGRÁFICAS PERTENECIENTES A LA ENTIDAD TERRITORIAL EN EL MARCO DE UN PROYECTO</v>
          </cell>
          <cell r="E422" t="b">
            <v>1</v>
          </cell>
          <cell r="F422">
            <v>421</v>
          </cell>
          <cell r="G422">
            <v>1</v>
          </cell>
          <cell r="H422">
            <v>1</v>
          </cell>
          <cell r="I422">
            <v>1</v>
          </cell>
        </row>
        <row r="423">
          <cell r="B423" t="str">
            <v>A.10.5</v>
          </cell>
          <cell r="C423" t="str">
            <v>CONSERVACIÓN DE MICROCUENCAS QUE ABASTECEN EL ACUEDUCTO, PROTECCIÓN DE FUENTES Y REFORESTACIÓN DE DICHAS CUENCAS</v>
          </cell>
          <cell r="D423" t="str">
            <v>INVERSIÓN ORIENTADA A LA CONSERVACIÓN DE MICROCUENCAS QUE ABASTECEN EL ACUEDUCTO MUNICIPAL, PROTECCIÓN DE FUENTES Y REFORESTACIÓN DE DICHAS CUENCAS</v>
          </cell>
          <cell r="E423" t="b">
            <v>1</v>
          </cell>
          <cell r="F423">
            <v>422</v>
          </cell>
          <cell r="G423">
            <v>1</v>
          </cell>
          <cell r="H423">
            <v>1</v>
          </cell>
          <cell r="I423">
            <v>1</v>
          </cell>
        </row>
        <row r="424">
          <cell r="B424" t="str">
            <v>A.10.6</v>
          </cell>
          <cell r="C424" t="str">
            <v>EDUCACIÓN AMBIENTAL NO FORMAL</v>
          </cell>
          <cell r="D424" t="str">
            <v>INVERSIÓN ORIENTADA AL DESARROLLO DE PROYECTOS DE EDUCACIÓN AMBIENTAL NO FORMAL</v>
          </cell>
          <cell r="E424" t="b">
            <v>1</v>
          </cell>
          <cell r="F424">
            <v>423</v>
          </cell>
          <cell r="G424">
            <v>1</v>
          </cell>
          <cell r="H424">
            <v>1</v>
          </cell>
          <cell r="I424">
            <v>1</v>
          </cell>
        </row>
        <row r="425">
          <cell r="B425" t="str">
            <v>A.10.7</v>
          </cell>
          <cell r="C425" t="str">
            <v xml:space="preserve">ASISTENCIA TÉCNICA EN RECONVERSIÓN TECNOLÓGICA </v>
          </cell>
          <cell r="D425" t="str">
            <v>RECURSOS ORIENTADOS A LA PRESTACIÓN DE ASISTENCIA TÉCNICA EN RECONVERSIÓN TECNOLÓGICA DE LA INDUSTRIA UBICADA EN LA ENTIDAD TERRITORIAL EN EL MARCO DE UN PROYECTO</v>
          </cell>
          <cell r="E425" t="b">
            <v>1</v>
          </cell>
          <cell r="F425">
            <v>424</v>
          </cell>
          <cell r="G425">
            <v>1</v>
          </cell>
          <cell r="H425">
            <v>1</v>
          </cell>
          <cell r="I425">
            <v>1</v>
          </cell>
        </row>
        <row r="426">
          <cell r="B426" t="str">
            <v>A.10.8</v>
          </cell>
          <cell r="C426" t="str">
            <v>CONSERVACIÓN, PROTECCIÓN, RESTAURACIÓN Y APROVECHAMIENTO DE RECURSOS NATURALES Y DEL MEDIO AMBIENTE</v>
          </cell>
          <cell r="D426" t="str">
            <v>RECURSOS ORIENTADOS A LA CONSERVACIÓN, PROTECCIÓN, RESTAURACIÓN Y APROVECHAMIENTO DE LOS RECURSOS NATURALES Y DEL MEDIO AMBIENTE DE LA ENTIDAD TERRITORIAL</v>
          </cell>
          <cell r="E426" t="b">
            <v>1</v>
          </cell>
          <cell r="F426">
            <v>425</v>
          </cell>
          <cell r="G426">
            <v>1</v>
          </cell>
          <cell r="H426">
            <v>1</v>
          </cell>
          <cell r="I426">
            <v>1</v>
          </cell>
        </row>
        <row r="427">
          <cell r="B427" t="str">
            <v>A.10.9</v>
          </cell>
          <cell r="C427" t="str">
            <v>ADQUISICIÓN DE PREDIOS DE RESERVA HÍDRICA Y ZONAS DE RESERVA NATURALES</v>
          </cell>
          <cell r="D427" t="str">
            <v>INVERSIÓN ORIENTADA A LA ADQUISICIÓN DE PREDIOS QUE CONSTITUYEN RESERVA HÍDRICA Y ZONAS DE RESERVA NATURAL DE LA ENTIDAD TERRITORIAL EN EL MARCO DE UN PROYECTO</v>
          </cell>
          <cell r="E427" t="b">
            <v>1</v>
          </cell>
          <cell r="F427">
            <v>426</v>
          </cell>
          <cell r="G427">
            <v>1</v>
          </cell>
          <cell r="H427">
            <v>1</v>
          </cell>
          <cell r="I427">
            <v>1</v>
          </cell>
        </row>
        <row r="428">
          <cell r="B428" t="str">
            <v>A.10.10</v>
          </cell>
          <cell r="C428" t="str">
            <v>ADQUISICIÓN DE ÁREAS DE INTERÉS PARA EL ACUEDUCTO MUNICIPAL (Art. 106 Ley 1151/07)</v>
          </cell>
          <cell r="D428" t="str">
            <v>INVERSIÓN ORIENTADA A LA ADQUISICIÓN DE ÁREAS DE INTERÉS PARA EL ACUEDUCTO MUNICIPAL, DE CONFORMIDAD CON EL ARTÍCULO 106 DE LA LEY 1151 DE 2007.</v>
          </cell>
          <cell r="E428" t="b">
            <v>1</v>
          </cell>
          <cell r="F428">
            <v>427</v>
          </cell>
          <cell r="G428">
            <v>1</v>
          </cell>
          <cell r="H428">
            <v>1</v>
          </cell>
          <cell r="I428">
            <v>1</v>
          </cell>
        </row>
        <row r="429">
          <cell r="B429" t="str">
            <v>A.10.11</v>
          </cell>
          <cell r="C429" t="str">
            <v>REFORESTACIÓN Y CONTROL DE EROSIÓN</v>
          </cell>
          <cell r="D429" t="str">
            <v xml:space="preserve">INVERSIÓN ORIENTADA A LA REFORESTACIÓN Y EL CONTROL DE LA EROSIÓN DEL TERRITORIO DE LA ENTIDAD TERRITORIAL </v>
          </cell>
          <cell r="E429" t="b">
            <v>1</v>
          </cell>
          <cell r="F429">
            <v>428</v>
          </cell>
          <cell r="G429">
            <v>1</v>
          </cell>
          <cell r="H429">
            <v>1</v>
          </cell>
          <cell r="I429">
            <v>1</v>
          </cell>
        </row>
        <row r="430">
          <cell r="B430" t="str">
            <v>A.10.14</v>
          </cell>
          <cell r="C430" t="str">
            <v>MANEJO ARTIFICIAL DE CAUDALES (RECUPERACIÓN DE LA NAVEGABILIDAD DEL RÍO,  HIDROLOGÍA, MANEJO DE INUNDACIONES, CANAL NAVEGABLE Y ESTIAJE)</v>
          </cell>
          <cell r="D430" t="str">
            <v>INVERSIÓN ORIENTADA AL MANEJO ARTIFICIAL DE CAUDALES  PERTENECIENTES A LA ENTIDAD TERRITORIAL EN EL MARCO DE UN PROYECTO</v>
          </cell>
          <cell r="E430" t="b">
            <v>1</v>
          </cell>
          <cell r="F430">
            <v>429</v>
          </cell>
          <cell r="G430">
            <v>1</v>
          </cell>
          <cell r="H430">
            <v>1</v>
          </cell>
          <cell r="I430">
            <v>1</v>
          </cell>
        </row>
        <row r="431">
          <cell r="B431" t="str">
            <v>A.10.15</v>
          </cell>
          <cell r="C431" t="str">
            <v>COMPRA DE TIERRAS PARA PROTECCIÓN DE MICROCUENCAS ASOCIADAS AL RÍO MAGDALENA</v>
          </cell>
          <cell r="D431" t="str">
            <v>INVERSIÓN ORIENTADA A LA ADQUISICIÓN DE TIERRAS NECESARIAS PARA LA PROTECCION DE MICROCUENCAS ASOCIADAS AL RIO GRANDE DE LA MAGDALENA  DE LA ENTIDAD TERRITORIAL EN EL MARCO DE UN PROYECTO</v>
          </cell>
          <cell r="E431" t="b">
            <v>1</v>
          </cell>
          <cell r="F431">
            <v>430</v>
          </cell>
          <cell r="G431">
            <v>1</v>
          </cell>
          <cell r="H431">
            <v>1</v>
          </cell>
          <cell r="I431">
            <v>1</v>
          </cell>
        </row>
        <row r="432">
          <cell r="B432" t="str">
            <v>A.10.16</v>
          </cell>
          <cell r="C432" t="str">
            <v>PAGO DE DÉFICIT DE INVERSIÓN EN AMBIENTE</v>
          </cell>
          <cell r="D432" t="str">
            <v>RECURSOS DESTINADOS AL PAGO DE DÉFICIT DE INVERSIÓN EN EL SECTOR AMBIENTE</v>
          </cell>
          <cell r="E432" t="b">
            <v>1</v>
          </cell>
          <cell r="F432">
            <v>431</v>
          </cell>
          <cell r="G432">
            <v>1</v>
          </cell>
          <cell r="H432">
            <v>1</v>
          </cell>
          <cell r="I432">
            <v>1</v>
          </cell>
        </row>
        <row r="433">
          <cell r="B433" t="str">
            <v>A.11</v>
          </cell>
          <cell r="C433" t="str">
            <v>CENTROS DE RECLUSIÓN</v>
          </cell>
          <cell r="D433" t="str">
            <v>RECURSOS ORIENTADOS A LA CONSTRUCCIÓN, MANTENIMIENTO Y FUNCIONAMIENTO  DE  LUGARES DESTINADOS A LA RECLUSIÓN DE PRESOS</v>
          </cell>
          <cell r="E433" t="b">
            <v>0</v>
          </cell>
          <cell r="F433">
            <v>432</v>
          </cell>
          <cell r="G433">
            <v>1</v>
          </cell>
          <cell r="H433">
            <v>1</v>
          </cell>
          <cell r="I433">
            <v>1</v>
          </cell>
        </row>
        <row r="434">
          <cell r="B434" t="str">
            <v>A.11.1</v>
          </cell>
          <cell r="C434" t="str">
            <v>PREINVERSIÓN EN INFRAESTRUCTURA</v>
          </cell>
          <cell r="D434" t="str">
            <v>ETAPA EN LA QUE SE REALIZAN LOS ESTUDIOS NECESARIOS PARA TOMAR LA DECISIÓN DE REALIZAR UN PROYECTO DE INFRAESTRUCTURA EN EL SECTOR.</v>
          </cell>
          <cell r="E434" t="b">
            <v>1</v>
          </cell>
          <cell r="F434">
            <v>433</v>
          </cell>
          <cell r="G434">
            <v>1</v>
          </cell>
          <cell r="H434">
            <v>1</v>
          </cell>
          <cell r="I434">
            <v>1</v>
          </cell>
        </row>
        <row r="435">
          <cell r="B435" t="str">
            <v>A.11.2</v>
          </cell>
          <cell r="C435" t="str">
            <v>CONSTRUCCIÓN DE INFRAESTRUCTURA CARCELARIA</v>
          </cell>
          <cell r="D435" t="str">
            <v>INVERSIÓNES ORIENTADAS A LA REALIZACIÓN DE OBRAS DE CONSTRUCCIÓN DE INFRAESTRUCTURA CARCELARIA QUE PERTENEZCAN A LA ENTIDAD TERRITORIAL</v>
          </cell>
          <cell r="E435" t="b">
            <v>1</v>
          </cell>
          <cell r="F435">
            <v>434</v>
          </cell>
          <cell r="G435">
            <v>1</v>
          </cell>
          <cell r="H435">
            <v>1</v>
          </cell>
          <cell r="I435">
            <v>1</v>
          </cell>
        </row>
        <row r="436">
          <cell r="B436" t="str">
            <v>A.11.3</v>
          </cell>
          <cell r="C436" t="str">
            <v>MEJORAMIENTO Y MANTENIMIENTO DE INFRAESTRUCTURA CARCELARIA</v>
          </cell>
          <cell r="D436" t="str">
            <v xml:space="preserve">INVERSIÓNES ORIENTADAS A LA REALIZACIÓN DE OBRAS DE MEJORAMIENTO, CONSERVACIÓN Y REHALIBILITACIÓN DE LA INFRAESTRUCTURA CARCELARIA  QUE PERTENEZCA A LA ENTIDAD TERRITORIAL </v>
          </cell>
          <cell r="E436" t="b">
            <v>1</v>
          </cell>
          <cell r="F436">
            <v>435</v>
          </cell>
          <cell r="G436">
            <v>1</v>
          </cell>
          <cell r="H436">
            <v>1</v>
          </cell>
          <cell r="I436">
            <v>1</v>
          </cell>
        </row>
        <row r="437">
          <cell r="B437" t="str">
            <v>A.11.4</v>
          </cell>
          <cell r="C437" t="str">
            <v>DOTACIÓN DE CENTROS CARCELARIOS</v>
          </cell>
          <cell r="D437" t="str">
            <v>INVERSIÓN ORIENTADA A LA COMPRA DE ELEMENTOS QUE PERMITAN EL BUEN FUNCIONAMIENTO DEL CENTRO CARCELARIO</v>
          </cell>
          <cell r="E437" t="b">
            <v>1</v>
          </cell>
          <cell r="F437">
            <v>436</v>
          </cell>
          <cell r="G437">
            <v>1</v>
          </cell>
          <cell r="H437">
            <v>1</v>
          </cell>
          <cell r="I437">
            <v>1</v>
          </cell>
        </row>
        <row r="438">
          <cell r="B438" t="str">
            <v>A.11.5</v>
          </cell>
          <cell r="C438" t="str">
            <v>ALIMENTACIÓN PARA LAS PERSONAS DETENIDAS</v>
          </cell>
          <cell r="D438" t="str">
            <v>INVERSIÓN ORIENTADA AL SUMINISTRO DE ALIMENTOS PARA LAS PERSONAS DETENIDAS</v>
          </cell>
          <cell r="E438" t="b">
            <v>1</v>
          </cell>
          <cell r="F438">
            <v>437</v>
          </cell>
          <cell r="G438">
            <v>1</v>
          </cell>
          <cell r="H438">
            <v>1</v>
          </cell>
          <cell r="I438">
            <v>1</v>
          </cell>
        </row>
        <row r="439">
          <cell r="B439" t="str">
            <v>A.11.6</v>
          </cell>
          <cell r="C439" t="str">
            <v>TRANSPORTE DE RECLUSOS</v>
          </cell>
          <cell r="D439" t="str">
            <v>RECURSOS DESTINADOS AL TRANSPORTE DE RECLUSOS PERTENECIENTES A LOS CENTROS DE RECLUSIÓN DE LA ENTIDAD TERRITORIAL</v>
          </cell>
          <cell r="E439" t="b">
            <v>1</v>
          </cell>
          <cell r="F439">
            <v>438</v>
          </cell>
          <cell r="G439">
            <v>1</v>
          </cell>
          <cell r="H439">
            <v>1</v>
          </cell>
          <cell r="I439">
            <v>1</v>
          </cell>
        </row>
        <row r="440">
          <cell r="B440" t="str">
            <v>A.11.7</v>
          </cell>
          <cell r="C440" t="str">
            <v>EDUCACIÓN PARA LA REHABILITACIÓN SOCIAL</v>
          </cell>
          <cell r="D440" t="str">
            <v>INVERSIÓNES ORIENTADAS A DESARROLLAR PROGRAMAS DE EDUCACIÓN PERMANENTE, COMO MEDIO DE  TRATAMIENTO PENITENCIARIO, QUE PODRÁN IR DESDE LA ALFABETIZACIÓN HASTA PROGRAMAS DE INSTRUCCIÓN SUPERIOR (ART. 94 DE LA LEY 65 DE 1993)</v>
          </cell>
          <cell r="E440" t="b">
            <v>1</v>
          </cell>
          <cell r="F440">
            <v>439</v>
          </cell>
          <cell r="G440">
            <v>1</v>
          </cell>
          <cell r="H440">
            <v>1</v>
          </cell>
          <cell r="I440">
            <v>1</v>
          </cell>
        </row>
        <row r="441">
          <cell r="B441" t="str">
            <v>A.11.8</v>
          </cell>
          <cell r="C441" t="str">
            <v>PAGO DEL PERSONAL DE LA GUARDIA PENITENCIARIA</v>
          </cell>
          <cell r="D441" t="str">
            <v>PAGO DE LOS SERVICIOS PERSONALES PRESTADOS POR EL CUERPO DE SEGURIDAD QUE MANTIENE EL ORDEN PÚBLICO Y LA VIGILANCIA INTERNA DE LOS CENTROS DE RECLUSIÓN</v>
          </cell>
          <cell r="E441" t="b">
            <v>1</v>
          </cell>
          <cell r="F441">
            <v>440</v>
          </cell>
          <cell r="G441">
            <v>1</v>
          </cell>
          <cell r="H441">
            <v>1</v>
          </cell>
          <cell r="I441">
            <v>1</v>
          </cell>
        </row>
        <row r="442">
          <cell r="B442" t="str">
            <v>A.11.11</v>
          </cell>
          <cell r="C442" t="str">
            <v>PAGO DE DÉFICIT DE INVERSIÓN EN CENTROS DE RECLUSIÓN</v>
          </cell>
          <cell r="D442" t="str">
            <v>RECURSOS DESTINADOS AL PAGO DE DÉFICIT DE INVERSIÓN EN CENTROS DE RECLUSION</v>
          </cell>
          <cell r="E442" t="b">
            <v>1</v>
          </cell>
          <cell r="F442">
            <v>441</v>
          </cell>
          <cell r="G442">
            <v>1</v>
          </cell>
          <cell r="H442">
            <v>1</v>
          </cell>
          <cell r="I442">
            <v>1</v>
          </cell>
        </row>
        <row r="443">
          <cell r="B443" t="str">
            <v>A.12</v>
          </cell>
          <cell r="C443" t="str">
            <v>PREVENCIÓN Y ATENCIÓN DE DESASTRES</v>
          </cell>
          <cell r="D443" t="str">
            <v>INVERSIÓNES ORIENTADAS A DAR SOLUCIÓN A LOS PROBLEMAS DE SEGURIDAD DE LA POBLACIÓN PRESENTADAS EN SU ENTORNO FÍSICO POR LA EVENTUAL OCURRENCIA DE FENÓMENOS NATURALES O TECNOLÓGICOS.</v>
          </cell>
          <cell r="E443" t="b">
            <v>0</v>
          </cell>
          <cell r="F443">
            <v>442</v>
          </cell>
          <cell r="G443">
            <v>1</v>
          </cell>
          <cell r="H443">
            <v>1</v>
          </cell>
          <cell r="I443">
            <v>1</v>
          </cell>
        </row>
        <row r="444">
          <cell r="B444" t="str">
            <v>A.12.1</v>
          </cell>
          <cell r="C444" t="str">
            <v>ELABORACIÓN, DESARROLLO Y ACTUALIZACIÓN DE PLANES DE EMERGENCIA Y CONTINGENCIA</v>
          </cell>
          <cell r="D444" t="str">
            <v>RECURSOS ORIENTADOS A LAS ACCIONES DE ELABORACIÓN, DESARROLLO Y ACTUALIZACIÓN DE PLANES DE EMERGENCIA Y CONTINGENCIA DE LA PREVENCIÓN Y ATENCIÓN DE DESASTRES.</v>
          </cell>
          <cell r="E444" t="b">
            <v>1</v>
          </cell>
          <cell r="F444">
            <v>443</v>
          </cell>
          <cell r="G444">
            <v>1</v>
          </cell>
          <cell r="H444">
            <v>1</v>
          </cell>
          <cell r="I444">
            <v>1</v>
          </cell>
        </row>
        <row r="445">
          <cell r="B445" t="str">
            <v>A.12.2</v>
          </cell>
          <cell r="C445" t="str">
            <v>PREINVERSIÓN EN INFRAESTRUCTURA</v>
          </cell>
          <cell r="D445" t="str">
            <v>ETAPA EN LA QUE SE REALIZAN LOS ESTUDIOS NECESARIOS PARA TOMAR LA DECISIÓN DE REALIZAR UN PROYECTO DE INFRAESTRUCTURA EN EL SECTOR.</v>
          </cell>
          <cell r="E445" t="b">
            <v>1</v>
          </cell>
          <cell r="F445">
            <v>444</v>
          </cell>
          <cell r="G445">
            <v>1</v>
          </cell>
          <cell r="H445">
            <v>1</v>
          </cell>
          <cell r="I445">
            <v>1</v>
          </cell>
        </row>
        <row r="446">
          <cell r="B446" t="str">
            <v>A.12.3</v>
          </cell>
          <cell r="C446" t="str">
            <v>ADECUACIÓN DE ÁREAS URBANAS Y RURALES EN ZONAS DE ALTO RIESGO</v>
          </cell>
          <cell r="D446" t="str">
            <v xml:space="preserve">INVERSIÓNES ORIENTADAS A PROPORCIONAR, ACOMODAR Y ADECUAR LAS ÁREAS URBANAS Y RURALES CLASIFICADAS COMO ZONAS DE ALTO RIESGO PARA PREVENIR DESASTRES EN LOS ASENTAMIENTOS </v>
          </cell>
          <cell r="E446" t="b">
            <v>1</v>
          </cell>
          <cell r="F446">
            <v>445</v>
          </cell>
          <cell r="G446">
            <v>1</v>
          </cell>
          <cell r="H446">
            <v>1</v>
          </cell>
          <cell r="I446">
            <v>1</v>
          </cell>
        </row>
        <row r="447">
          <cell r="B447" t="str">
            <v>A.12.4</v>
          </cell>
          <cell r="C447" t="str">
            <v>REUBICACIÓN DE ASENTAMIENTOS ESTABLECIDOS EN ZONAS DE ALTO RIESGO</v>
          </cell>
          <cell r="D447" t="str">
            <v>RECURSOS ORIENTADOS LA PROTECCIÓN DE LA POBLACIÓN UBICADA EN LOS ASENTAMIENTOS ESTABLECIDOS EN ZONAS DE ALTO RIESGO POR MEDIO DE SU REUBICACIÓN</v>
          </cell>
          <cell r="E447" t="b">
            <v>1</v>
          </cell>
          <cell r="F447">
            <v>446</v>
          </cell>
          <cell r="G447">
            <v>1</v>
          </cell>
          <cell r="H447">
            <v>1</v>
          </cell>
          <cell r="I447">
            <v>1</v>
          </cell>
        </row>
        <row r="448">
          <cell r="B448" t="str">
            <v>A.12.5</v>
          </cell>
          <cell r="C448" t="str">
            <v>MONITOREO, EVALUACIÓN Y ZONIFICACIÓN DE RIESGO PARA FINES DE PLANIFICACIÓN</v>
          </cell>
          <cell r="D448" t="str">
            <v>ACCIONES ENCAMINADAS A LA RECOLECCIÓN, CONSOLIDACIÓN, ANÁLISIS Y EVALUACIÓN DE INFORMACIÓN NECESARIA PARA LA ELABORACIÓN DE PLANES PROGRAMAS Y PROYECTOS DE PREVENCIÓN Y ATENCIÓN DE DESASTRES.</v>
          </cell>
          <cell r="E448" t="b">
            <v>1</v>
          </cell>
          <cell r="F448">
            <v>447</v>
          </cell>
          <cell r="G448">
            <v>1</v>
          </cell>
          <cell r="H448">
            <v>1</v>
          </cell>
          <cell r="I448">
            <v>1</v>
          </cell>
        </row>
        <row r="449">
          <cell r="B449" t="str">
            <v>A.12.6</v>
          </cell>
          <cell r="C449" t="str">
            <v>ATENCIÓN DE DESASTRES</v>
          </cell>
          <cell r="D449" t="str">
            <v>INVERSIÓNES  ORIENTADAS TODAS LAS ACTIVIDADES ADMINISTRATIVAS Y OPERATIVAS INDISPENSABLES PARA RESOLVER LAS SITUACIONES DE DESASTRES</v>
          </cell>
          <cell r="E449" t="b">
            <v>1</v>
          </cell>
          <cell r="F449">
            <v>448</v>
          </cell>
          <cell r="G449">
            <v>1</v>
          </cell>
          <cell r="H449">
            <v>1</v>
          </cell>
          <cell r="I449">
            <v>1</v>
          </cell>
        </row>
        <row r="450">
          <cell r="B450" t="str">
            <v>A.12.7</v>
          </cell>
          <cell r="C450" t="str">
            <v>FORTALECIMIENTO DE LOS COMITÉS DE PREVENCIÓN Y ATENCIÓN DE DESASTRES</v>
          </cell>
          <cell r="D450" t="str">
            <v>INVERSIÓN DESTINADA AL FORTALECIMIENTO DE LOS COMITÉS DE PREVENCIÓN Y ATENCIÓN DE DESASTRES  EN LA ENTIDAD TERRITORIAL</v>
          </cell>
          <cell r="E450" t="b">
            <v>1</v>
          </cell>
          <cell r="F450">
            <v>449</v>
          </cell>
          <cell r="G450">
            <v>1</v>
          </cell>
          <cell r="H450">
            <v>1</v>
          </cell>
          <cell r="I450">
            <v>1</v>
          </cell>
        </row>
        <row r="451">
          <cell r="B451" t="str">
            <v>A.12.8</v>
          </cell>
          <cell r="C451" t="str">
            <v>PREVENCIÓN, PROTECCIÓN Y CONTINGENCIA EN OBRAS DE INFRAESTRUCTURA ESTRATÉGICA</v>
          </cell>
          <cell r="D451" t="str">
            <v xml:space="preserve">INVERSIÓNES ORIENTADAS A LA PREVENCIÓN, PROTECCIÓN RESPUESTA AL RIESGO EN QUE SE ENCUENTRE  DE INFRAESTRUCTURA FÍSICA QUE LA ENTIDAD TERRITORIAL CONSIDERE ESTRATÉGICA </v>
          </cell>
          <cell r="E451" t="b">
            <v>1</v>
          </cell>
          <cell r="F451">
            <v>450</v>
          </cell>
          <cell r="G451">
            <v>1</v>
          </cell>
          <cell r="H451">
            <v>1</v>
          </cell>
          <cell r="I451">
            <v>1</v>
          </cell>
        </row>
        <row r="452">
          <cell r="B452" t="str">
            <v>A.12.9</v>
          </cell>
          <cell r="C452" t="str">
            <v>EDUCACIÓN PARA LA PREVENCIÓN Y ATENCIÓN DE DESASTRES</v>
          </cell>
          <cell r="D452" t="str">
            <v>INVERSIÓN ORIENTADA A LA PROMOCIÓN, DIVULGACIÓN Y FORMACIÓN EN PREVENCIÓN Y ATENCIÓN DE DESASTRES DE LA POBLACIÓN DE LA ENTIDAD TERRITORIAL</v>
          </cell>
          <cell r="E452" t="b">
            <v>1</v>
          </cell>
          <cell r="F452">
            <v>451</v>
          </cell>
          <cell r="G452">
            <v>1</v>
          </cell>
          <cell r="H452">
            <v>1</v>
          </cell>
          <cell r="I452">
            <v>1</v>
          </cell>
        </row>
        <row r="453">
          <cell r="B453" t="str">
            <v>A.12.10</v>
          </cell>
          <cell r="C453" t="str">
            <v>INVERSIÓNES EN INFRAESTRUCTURA FÍSICA PARA PREVENCIÓN Y REFORZAMIENTO ESTRUCTURAL.</v>
          </cell>
          <cell r="D453" t="str">
            <v xml:space="preserve">INVERSIÓNES ORIENTADAS A LA PREVENCIÓN Y EL REFORZAMIENTO DE INFRAESTRUCTURA FÍSICA QUE ESTA EN RIESGO DE LA OCURRENCIA DE FENÓMENOS NATURALES </v>
          </cell>
          <cell r="E453" t="b">
            <v>1</v>
          </cell>
          <cell r="F453">
            <v>452</v>
          </cell>
          <cell r="G453">
            <v>1</v>
          </cell>
          <cell r="H453">
            <v>1</v>
          </cell>
          <cell r="I453">
            <v>1</v>
          </cell>
        </row>
        <row r="454">
          <cell r="B454" t="str">
            <v>A.12.11</v>
          </cell>
          <cell r="C454" t="str">
            <v>DOTACIÓN DE MAQUINAS Y EQUIPOS PARA LOS CUERPOS DE BOMBEROS OFICIALES</v>
          </cell>
          <cell r="D454" t="str">
            <v>COMPRAS DE EQUIPOS REQUERIDOS PARA LA PREVENCIÓN Y CONTROL DE INCENDIOS Y CALAMIDADES EXTERNAS.</v>
          </cell>
          <cell r="E454" t="b">
            <v>1</v>
          </cell>
          <cell r="F454">
            <v>453</v>
          </cell>
          <cell r="G454">
            <v>1</v>
          </cell>
          <cell r="H454">
            <v>1</v>
          </cell>
          <cell r="I454">
            <v>1</v>
          </cell>
        </row>
        <row r="455">
          <cell r="B455" t="str">
            <v>A.12.12</v>
          </cell>
          <cell r="C455" t="str">
            <v>CONTRATOS CELEBRADOS CON CUERPOS DE BOMBEROS PARA LA PREVENCIÓN Y CONTROL DE INCENDIOS</v>
          </cell>
          <cell r="D455" t="str">
            <v>RECURSOS ORIENTADOS A LA PREVENCIÓN Y EL CONTROL DE INCENDIOS POR MEDIO DE UN CONTRATO CON EL CUERPO DE BOMBEROS</v>
          </cell>
          <cell r="E455" t="b">
            <v>1</v>
          </cell>
          <cell r="F455">
            <v>454</v>
          </cell>
          <cell r="G455">
            <v>1</v>
          </cell>
          <cell r="H455">
            <v>1</v>
          </cell>
          <cell r="I455">
            <v>1</v>
          </cell>
        </row>
        <row r="456">
          <cell r="B456" t="str">
            <v>A.12.15</v>
          </cell>
          <cell r="C456" t="str">
            <v>PAGO DE DÉFICIT DE INVERSIÓN EN PREVENCIÓN Y ATENCIÓN DE DESASTRES</v>
          </cell>
          <cell r="D456" t="str">
            <v>RECURSOS DESTINADOS AL PAGO DE DÉFICIT DE INVERSIÓN EN PREVENCION Y ATENCION DE DESASTRES</v>
          </cell>
          <cell r="E456" t="b">
            <v>1</v>
          </cell>
          <cell r="F456">
            <v>455</v>
          </cell>
          <cell r="G456">
            <v>1</v>
          </cell>
          <cell r="H456">
            <v>1</v>
          </cell>
          <cell r="I456">
            <v>1</v>
          </cell>
        </row>
        <row r="457">
          <cell r="B457" t="str">
            <v>A.12.16</v>
          </cell>
          <cell r="C457" t="str">
            <v xml:space="preserve">ADQUISICIÓN DE BIENES E INSUMOS PARA LA ATENCIÓN DE LA POBLACIÓN AFECTADA POR DESASTRES    </v>
          </cell>
          <cell r="D457" t="str">
            <v>INVERSIÓN DESTINADA A LA ADQUISICION DE BIENES E INSUMOS PARA LA ATENCION DE LA POBLACION DAMNIFICADA DE DESASTRES</v>
          </cell>
          <cell r="E457" t="b">
            <v>1</v>
          </cell>
          <cell r="F457">
            <v>456</v>
          </cell>
          <cell r="G457">
            <v>1</v>
          </cell>
          <cell r="H457">
            <v>1</v>
          </cell>
          <cell r="I457">
            <v>1</v>
          </cell>
        </row>
        <row r="458">
          <cell r="B458" t="str">
            <v>A.12.17</v>
          </cell>
          <cell r="C458" t="str">
            <v>INFRAESTRUCTURA DE DEFENSA CONTRA LAS INUNDACIONES</v>
          </cell>
          <cell r="D458" t="str">
            <v>RECURSOS ORIENTADOS A LA INVERSIÓN EN INFRAESTRUCTURA DE DEFENSA CONTRA LAS INUNDACIONES (MUROS DE CONTENCION, BARRERAS, ETC)</v>
          </cell>
          <cell r="E458" t="b">
            <v>1</v>
          </cell>
          <cell r="F458">
            <v>457</v>
          </cell>
          <cell r="G458">
            <v>1</v>
          </cell>
          <cell r="H458">
            <v>1</v>
          </cell>
          <cell r="I458">
            <v>1</v>
          </cell>
        </row>
        <row r="459">
          <cell r="B459" t="str">
            <v>A.13</v>
          </cell>
          <cell r="C459" t="str">
            <v>PROMOCIÓN DEL DESARROLLO</v>
          </cell>
          <cell r="D459" t="str">
            <v>INVERSIÓN ORIENTADA AL DESARROLLO DE ACTIVIDADES QUE PERMITAN MEJORAR LA CAPACIDAD PRODUCTIVA DE LA ENTIDAD TERRITORIAL.</v>
          </cell>
          <cell r="E459" t="b">
            <v>0</v>
          </cell>
          <cell r="F459">
            <v>458</v>
          </cell>
          <cell r="G459">
            <v>1</v>
          </cell>
          <cell r="H459">
            <v>1</v>
          </cell>
          <cell r="I459">
            <v>1</v>
          </cell>
        </row>
        <row r="460">
          <cell r="B460" t="str">
            <v>A.13.1</v>
          </cell>
          <cell r="C460" t="str">
            <v>PROMOCIÓN DE ASOCIACIONES Y ALIANZAS PARA EL DESARROLLO EMPRESARIAL E INDUSTRIAL</v>
          </cell>
          <cell r="D460" t="str">
            <v>RECURSOS DIRIGIDOS A LA PROMOCIÓN DE LA COOPERACIÓN  ENTRE LOS EMPRESARIOS LOCALES Y/O LAS  ASOCIACIONES GREMIALES POR MEDIO DE ASOCIACIONES Y/O ALIANZAS ESTRATÉGICAS QUE PERMITAN HACER MÁS COMPETITIVA LA OFERTA DE PRODUCTOS LOCALES.</v>
          </cell>
          <cell r="E460" t="b">
            <v>1</v>
          </cell>
          <cell r="F460">
            <v>459</v>
          </cell>
          <cell r="G460">
            <v>1</v>
          </cell>
          <cell r="H460">
            <v>1</v>
          </cell>
          <cell r="I460">
            <v>1</v>
          </cell>
        </row>
        <row r="461">
          <cell r="B461" t="str">
            <v>A.13.2</v>
          </cell>
          <cell r="C461" t="str">
            <v>PROMOCIÓN DE CAPACITACIÓN PARA EMPLEO</v>
          </cell>
          <cell r="D461" t="str">
            <v>RECURSOS ORIENTADOS A LA EDUCACIÓN PARA EL TRABAJO Y EL DESARROLLO HUMANO</v>
          </cell>
          <cell r="E461" t="b">
            <v>1</v>
          </cell>
          <cell r="F461">
            <v>460</v>
          </cell>
          <cell r="G461">
            <v>1</v>
          </cell>
          <cell r="H461">
            <v>1</v>
          </cell>
          <cell r="I461">
            <v>1</v>
          </cell>
        </row>
        <row r="462">
          <cell r="B462" t="str">
            <v>A.13.3</v>
          </cell>
          <cell r="C462" t="str">
            <v>FOMENTO Y APOYO A LA APROPIACIÓN DE TECNOLOGÍA EN PROCESOS EMPRESARIALES</v>
          </cell>
          <cell r="D462" t="str">
            <v>RECURSOS DIRIGIDOS A FOMENTAR EL EMPLEO DE TECNOLOGÍA EN LOS PROCESOS EMPRESARIALES PRODUCTIVOS</v>
          </cell>
          <cell r="E462" t="b">
            <v>1</v>
          </cell>
          <cell r="F462">
            <v>461</v>
          </cell>
          <cell r="G462">
            <v>1</v>
          </cell>
          <cell r="H462">
            <v>1</v>
          </cell>
          <cell r="I462">
            <v>1</v>
          </cell>
        </row>
        <row r="463">
          <cell r="B463" t="str">
            <v>A.13.4</v>
          </cell>
          <cell r="C463" t="str">
            <v>ASISTENCIA TÉCNICA EN PROCESOS DE PRODUCCIÓN, DISTRIBUCIÓN Y COMERCIALIZACIÓN Y ACCESO A FUENTES DE FINANCIACIÓN</v>
          </cell>
          <cell r="D463" t="str">
            <v xml:space="preserve">INVERSIÓN ORIENTADA AL ACOMPAÑAMIENTO Y SOPORTE TÉCNICO A LOS PROCESOS DE PRODUCCIÓN, DISTRIBUCIÓN Y COMERCIALIZACIÓN Y ACCESO A FUENTES DE FINANCIACIÓN </v>
          </cell>
          <cell r="E463" t="b">
            <v>1</v>
          </cell>
          <cell r="F463">
            <v>462</v>
          </cell>
          <cell r="G463">
            <v>1</v>
          </cell>
          <cell r="H463">
            <v>1</v>
          </cell>
          <cell r="I463">
            <v>1</v>
          </cell>
        </row>
        <row r="464">
          <cell r="B464" t="str">
            <v>A.13.5</v>
          </cell>
          <cell r="C464" t="str">
            <v>PROMOCIÓN DEL DESARROLLO TURÍSTICO</v>
          </cell>
          <cell r="D464" t="str">
            <v>RECURSOS DESTINADOS POR LA ENTIDAD TERRITORIAL A LA EXPLOTACIÓN Y PROMOCIÓN DE SU ATRACTIVO TURÍSTICO</v>
          </cell>
          <cell r="E464" t="b">
            <v>1</v>
          </cell>
          <cell r="F464">
            <v>463</v>
          </cell>
          <cell r="G464">
            <v>1</v>
          </cell>
          <cell r="H464">
            <v>1</v>
          </cell>
          <cell r="I464">
            <v>1</v>
          </cell>
        </row>
        <row r="465">
          <cell r="B465" t="str">
            <v>A.13.6</v>
          </cell>
          <cell r="C465" t="str">
            <v>CONSTRUCCIÓN, MEJORAMIENTO Y MANTENIMIENTO DE INFRAESTRUCTURA FÍSICA</v>
          </cell>
          <cell r="D465" t="str">
            <v>INVERSIÓN ORIENTADA A LA CONSTRUCCIÓN, MEJORAMIENTO Y MANTENIMIENTO DE INFRAESTRUCTURA FÍSICA QUE PERMITA MEJORAR EL DESARROLLO ECONÓMICO DE LA ENTIDAD TERRITORIAL</v>
          </cell>
          <cell r="E465" t="b">
            <v>1</v>
          </cell>
          <cell r="F465">
            <v>464</v>
          </cell>
          <cell r="G465">
            <v>1</v>
          </cell>
          <cell r="H465">
            <v>1</v>
          </cell>
          <cell r="I465">
            <v>1</v>
          </cell>
        </row>
        <row r="466">
          <cell r="B466" t="str">
            <v>A.13.7</v>
          </cell>
          <cell r="C466" t="str">
            <v>ADQUISICIÓN DE MAQUINARIA Y EQUIPO</v>
          </cell>
          <cell r="D466" t="str">
            <v>INVERSIÓN ORIENTADA A LA ADQUISICIÓN DE MAQUINARIA Y EQUIPO QUE PERMITA MEJORAR EL DESARROLLO ECONÓMICO DE LA ENTIDAD TERRITORIAL</v>
          </cell>
          <cell r="E466" t="b">
            <v>1</v>
          </cell>
          <cell r="F466">
            <v>465</v>
          </cell>
          <cell r="G466">
            <v>1</v>
          </cell>
          <cell r="H466">
            <v>1</v>
          </cell>
          <cell r="I466">
            <v>1</v>
          </cell>
        </row>
        <row r="467">
          <cell r="B467" t="str">
            <v>A.13.8</v>
          </cell>
          <cell r="C467" t="str">
            <v>FONDOS DESTINADOS A BECAS, SUBSIDIOS Y CRÉDITOS EDUCATIVOS UNIVERSITARIOS (LEY 1012 DE 2006)</v>
          </cell>
          <cell r="D467" t="str">
            <v>RECURSOS ORIENTADOS POR LA ENTIDAD TERRITORIAL PARA LOS FONDOS DE QUE TRATA LA LEY 1012 DE 2006.</v>
          </cell>
          <cell r="E467" t="b">
            <v>1</v>
          </cell>
          <cell r="F467">
            <v>466</v>
          </cell>
          <cell r="G467">
            <v>1</v>
          </cell>
          <cell r="H467">
            <v>1</v>
          </cell>
          <cell r="I467">
            <v>1</v>
          </cell>
        </row>
        <row r="468">
          <cell r="B468" t="str">
            <v>A.13.11</v>
          </cell>
          <cell r="C468" t="str">
            <v>PROYECTOS INTEGRALES DE CIENCIA, TECNOLOGÍA E INNOVACIÓN</v>
          </cell>
          <cell r="D468" t="str">
            <v>INVERSIÓN ORIENTADA A PROYECTOS INTEGRALES DE CIENCIA, TECNOLOGIA Y DEINNOVACION</v>
          </cell>
          <cell r="E468" t="b">
            <v>1</v>
          </cell>
          <cell r="F468">
            <v>467</v>
          </cell>
          <cell r="G468">
            <v>1</v>
          </cell>
          <cell r="H468">
            <v>1</v>
          </cell>
          <cell r="I468">
            <v>1</v>
          </cell>
        </row>
        <row r="469">
          <cell r="B469" t="str">
            <v>A.13.12</v>
          </cell>
          <cell r="C469" t="str">
            <v>PAGO DE DÉFICIT DE INVERSIÓN EN PROMOCIÓN DEL DESARROLLO</v>
          </cell>
          <cell r="D469" t="str">
            <v>RECURSOS DESTINADOS AL PAGO DE DÉFICIT DE INVERSIÓN EN PROMOCION DEL DESARROLLO</v>
          </cell>
          <cell r="E469" t="b">
            <v>1</v>
          </cell>
          <cell r="F469">
            <v>468</v>
          </cell>
          <cell r="G469">
            <v>1</v>
          </cell>
          <cell r="H469">
            <v>1</v>
          </cell>
          <cell r="I469">
            <v>1</v>
          </cell>
        </row>
        <row r="470">
          <cell r="B470" t="str">
            <v>A.14</v>
          </cell>
          <cell r="C470" t="str">
            <v>ATENCIÓN A GRUPOS VULNERABLES - PROMOCIÓN SOCIAL</v>
          </cell>
          <cell r="D470" t="str">
            <v>RECURSOS DESTINADOS AL DESARROLLO DE PROGRAMAS DE APOYO INTEGRAL A GRUPOS DE POBLACIÓN VULNERABLE, COMO LA INFANTIL, EL ADULTO MAYOR, LA POBLACIÓN DESPLAZADA, LOS REINSERTADOS, GRUPOS ÉTNICOS, MADRES CABEZA DE HOGAR, ENTRE OTROS.</v>
          </cell>
          <cell r="E470" t="b">
            <v>0</v>
          </cell>
          <cell r="F470">
            <v>469</v>
          </cell>
          <cell r="G470">
            <v>1</v>
          </cell>
          <cell r="H470">
            <v>1</v>
          </cell>
          <cell r="I470">
            <v>1</v>
          </cell>
        </row>
        <row r="471">
          <cell r="B471" t="str">
            <v>A.14.1</v>
          </cell>
          <cell r="C471" t="str">
            <v>PROTECCIÓN INTEGRAL A LA PRIMERA INFANCIA</v>
          </cell>
          <cell r="D471" t="str">
            <v>RECURSOS DESTINADOS A LA FINANCIACIÓN DE LOS PROYECTOS DE PROTECCIÓN INTEGRAL DE LA PRIMERA INFANCIA, DE ACUERDO CON LA LEY 1098 DE 2006, EL CONPES 109 Y LOS LINEAMIENTOS DEL GOBIERNO NACIÓNAL</v>
          </cell>
          <cell r="E471" t="b">
            <v>0</v>
          </cell>
          <cell r="F471">
            <v>470</v>
          </cell>
          <cell r="G471">
            <v>1</v>
          </cell>
          <cell r="H471">
            <v>1</v>
          </cell>
          <cell r="I471">
            <v>1</v>
          </cell>
        </row>
        <row r="472">
          <cell r="B472" t="str">
            <v>A.14.1.1</v>
          </cell>
          <cell r="C472" t="str">
            <v>CONSTRUCCIÓN DE INFRAESTRUCTURA</v>
          </cell>
          <cell r="D472" t="str">
            <v>RECURSOS ORIENTADOS A LA INVERSIÓN EN INFRAESTRUCTURA DE LOS PROYECTOS RELACIONADOS A LA PROTECCION INTEGRAL A LA PRIMERA INFANCIA</v>
          </cell>
          <cell r="E472" t="b">
            <v>1</v>
          </cell>
          <cell r="F472">
            <v>471</v>
          </cell>
          <cell r="G472">
            <v>1</v>
          </cell>
          <cell r="H472">
            <v>1</v>
          </cell>
          <cell r="I472">
            <v>1</v>
          </cell>
        </row>
        <row r="473">
          <cell r="B473" t="str">
            <v>A.14.1.2</v>
          </cell>
          <cell r="C473" t="str">
            <v>ADECUACIÓN DE INFRAESTRUCTURA</v>
          </cell>
          <cell r="D473" t="str">
            <v>INVERSIÓN ORIENTADA A LA ADECUACION DE LA INFRAESTRUCTURA RELACIONADA CON PROYECTOS DE PROTECCION INTEGRAL A LA PRIMERA INFANCIA</v>
          </cell>
          <cell r="E473" t="b">
            <v>1</v>
          </cell>
          <cell r="F473">
            <v>472</v>
          </cell>
          <cell r="G473">
            <v>1</v>
          </cell>
          <cell r="H473">
            <v>1</v>
          </cell>
          <cell r="I473">
            <v>1</v>
          </cell>
        </row>
        <row r="474">
          <cell r="B474" t="str">
            <v>A.14.1.5</v>
          </cell>
          <cell r="C474" t="str">
            <v>PROGRAMA DE ATENCION INTEGRAL A LA PRIMERA INFANCIA -PAIPI</v>
          </cell>
          <cell r="D474" t="str">
            <v>CONTEMPLA LA ATENCIÓN INTEGRAL EN CUIDADO, NUTRICIÓN Y EDUCACIÓN INICIAL DE NIÑOS Y NIÑAS MENORES DE 5 AÑOS HASTA SU INGRESO AL GRADO OBLIGATORIO DE TRANSICIÓN, A TRAVÉS DE TRES MODALIDADES (ENTORNOS):  1. FAMILIAR; 2. COMUNITARIO; 3. INSTITUCIONAL</v>
          </cell>
          <cell r="E474" t="b">
            <v>1</v>
          </cell>
          <cell r="F474">
            <v>473</v>
          </cell>
          <cell r="G474">
            <v>1</v>
          </cell>
          <cell r="H474">
            <v>1</v>
          </cell>
          <cell r="I474">
            <v>1</v>
          </cell>
        </row>
        <row r="475">
          <cell r="B475" t="str">
            <v>A.14.1.6</v>
          </cell>
          <cell r="C475" t="str">
            <v>FORTALECIMIENTO DE LA RED DE FRIO DEL PROGRAMA AMPLIADO DE INMUNIZACIONES -PAI</v>
          </cell>
          <cell r="D475" t="str">
            <v>INVERSIÓN ORIENTADA A LA COMPRA DE EQUIPOS DE REFRIGERACIÓN DE VACUNAS (CUARTOS FRÍOS) QUE CUMPLAN LAS CONDICIONES TÉCNICAS DADAS POR EL MINISTERIO DE LA PROTECCIÓN SOCIAL (VER CONPES 123)</v>
          </cell>
          <cell r="E475" t="b">
            <v>1</v>
          </cell>
          <cell r="F475">
            <v>474</v>
          </cell>
          <cell r="G475">
            <v>1</v>
          </cell>
          <cell r="H475">
            <v>1</v>
          </cell>
          <cell r="I475">
            <v>1</v>
          </cell>
        </row>
        <row r="476">
          <cell r="B476" t="str">
            <v>A.14.1.7</v>
          </cell>
          <cell r="C476" t="str">
            <v>DOTACIÓN DE MATERIAL PEDAGOGICO</v>
          </cell>
          <cell r="D476" t="str">
            <v>RECURSOS DESTINADOS A LA COMPRA DE DOTACIÓN DE MATERIAL PEDAGÓGICO PARA LOS HOGARES COMUNITARIOS DE BIENESTAR, EL CUAL ESTÁ COMPUESTO POR KITS  DE LECTURA Y OTROS –VER CONPES 123</v>
          </cell>
          <cell r="E476" t="b">
            <v>1</v>
          </cell>
          <cell r="F476">
            <v>475</v>
          </cell>
          <cell r="G476">
            <v>1</v>
          </cell>
          <cell r="H476">
            <v>1</v>
          </cell>
          <cell r="I476">
            <v>1</v>
          </cell>
        </row>
        <row r="477">
          <cell r="B477" t="str">
            <v>A.14.2</v>
          </cell>
          <cell r="C477" t="str">
            <v>PROTECCIÓN INTEGRAL DE LA NIÑEZ</v>
          </cell>
          <cell r="D477" t="str">
            <v>RECURSOS DESTINADOS A LA FINANCIACIÓN DE LOS PROYECTOS DE PROTECCIÓN INTEGRAL DE LA NIÑEZ, DE ACUERDO CON LA LEY 1098 DE 2006.</v>
          </cell>
          <cell r="E477" t="b">
            <v>0</v>
          </cell>
          <cell r="F477">
            <v>476</v>
          </cell>
          <cell r="G477">
            <v>1</v>
          </cell>
          <cell r="H477">
            <v>1</v>
          </cell>
          <cell r="I477">
            <v>1</v>
          </cell>
        </row>
        <row r="478">
          <cell r="B478" t="str">
            <v>A.14.2.1</v>
          </cell>
          <cell r="C478" t="str">
            <v>CONSTRUCCIÓN DE INFRAESTRUCTURA</v>
          </cell>
          <cell r="D478" t="str">
            <v>RECURSOS ORIENTADOS A LA INVERSIÓN EN INFRAESTRUCTURA DE LOS PROYECTOS RELACIONADOS A LA PROTECCION INTEGRAL DE LA NIÑEZ</v>
          </cell>
          <cell r="E478" t="b">
            <v>1</v>
          </cell>
          <cell r="F478">
            <v>477</v>
          </cell>
          <cell r="G478">
            <v>1</v>
          </cell>
          <cell r="H478">
            <v>1</v>
          </cell>
          <cell r="I478">
            <v>1</v>
          </cell>
        </row>
        <row r="479">
          <cell r="B479" t="str">
            <v>A.14.2.2</v>
          </cell>
          <cell r="C479" t="str">
            <v>ADECUACIÓN DE INFRAESTRUCTURA</v>
          </cell>
          <cell r="D479" t="str">
            <v>INVERSIÓN ORIENTADA A LA ADECUACION DE LA INFRAESTRUCTURA RELACIONADA CON PROYECTOS DE PROTECCION INTEGRAL DE LA NIÑEZ</v>
          </cell>
          <cell r="E479" t="b">
            <v>1</v>
          </cell>
          <cell r="F479">
            <v>478</v>
          </cell>
          <cell r="G479">
            <v>1</v>
          </cell>
          <cell r="H479">
            <v>1</v>
          </cell>
          <cell r="I479">
            <v>1</v>
          </cell>
        </row>
        <row r="480">
          <cell r="B480" t="str">
            <v>A.14.2.3</v>
          </cell>
          <cell r="C480" t="str">
            <v>CONTRATACIÓN DEL SERVICIO</v>
          </cell>
          <cell r="D480" t="str">
            <v>INVERSIÓN ORIENTADA A LA CONTRATACIÓN DEL SERVICIO PARA LA ADUCUADA PROTECCION INTEGRAL DE LA NIÑEZ</v>
          </cell>
          <cell r="E480" t="b">
            <v>1</v>
          </cell>
          <cell r="F480">
            <v>479</v>
          </cell>
          <cell r="G480">
            <v>1</v>
          </cell>
          <cell r="H480">
            <v>1</v>
          </cell>
          <cell r="I480">
            <v>1</v>
          </cell>
        </row>
        <row r="481">
          <cell r="B481" t="str">
            <v>A.14.2.4</v>
          </cell>
          <cell r="C481" t="str">
            <v>PRESTACIÓN DIRECTA DEL SERVICIO</v>
          </cell>
          <cell r="D481" t="str">
            <v>INVERSIÓN ORIENTADA A LA PRESTACION DEL SERVICIO DIRECTA PARA LA ADUCUADA PROTECCION INTEGRAL DE LA NIÑEZ</v>
          </cell>
          <cell r="E481" t="b">
            <v>0</v>
          </cell>
          <cell r="F481">
            <v>480</v>
          </cell>
          <cell r="G481">
            <v>1</v>
          </cell>
          <cell r="H481">
            <v>1</v>
          </cell>
          <cell r="I481">
            <v>1</v>
          </cell>
        </row>
        <row r="482">
          <cell r="B482" t="str">
            <v>A.14.2.4.1</v>
          </cell>
          <cell r="C482" t="str">
            <v>TALENTO HUMANO QUE DESARROLLA FUNCIONES DE CARÁCTER OPERATIVO</v>
          </cell>
          <cell r="D482" t="str">
            <v>CONTEMPLA LA REMUNERACIÓN DEL TALENTO HUMANO QUE DESARROLLA FUNCIONES DE CARÁCTER OPERATIVO EN EL ÁREA DE PROTECCION INTEGRAL A LA NIÑEZ, CUALQUIERA QUE SEA SU MODALIDAD DE VINCULACIÓN.</v>
          </cell>
          <cell r="E482" t="b">
            <v>1</v>
          </cell>
          <cell r="F482">
            <v>481</v>
          </cell>
          <cell r="G482">
            <v>1</v>
          </cell>
          <cell r="H482">
            <v>1</v>
          </cell>
          <cell r="I482">
            <v>1</v>
          </cell>
        </row>
        <row r="483">
          <cell r="B483" t="str">
            <v>A.14.2.4.2</v>
          </cell>
          <cell r="C483" t="str">
            <v>ADQUISICIÓN DE INSUMOS, SUMINISTROS Y DOTACIÓN</v>
          </cell>
          <cell r="D483" t="str">
            <v>CONTEMPLA LOS RECURSOS DESTINADOS A LA ADQUISICIÓN DE INSUMOS, SUMINISTROS Y DOTACION NECESARIOS PARA EL DESARROLLO DE ACCIONES Y PROYECTOS</v>
          </cell>
          <cell r="E483" t="b">
            <v>1</v>
          </cell>
          <cell r="F483">
            <v>482</v>
          </cell>
          <cell r="G483">
            <v>1</v>
          </cell>
          <cell r="H483">
            <v>1</v>
          </cell>
          <cell r="I483">
            <v>1</v>
          </cell>
        </row>
        <row r="484">
          <cell r="B484" t="str">
            <v>A.14.3</v>
          </cell>
          <cell r="C484" t="str">
            <v>PROTECCIÓN INTEGRAL A LA ADOLESCENCIA</v>
          </cell>
          <cell r="D484" t="str">
            <v>RECURSOS DESTINADOS A LA FINANCIACIÓN DE LOS PROYECTOS DE PROTECCIÓN INTEGRAL DE LOS ADOLESCENTES Y JÓVENES, DE ACUERDO CON LAS LEYES 1098 DE 2006 Y 375 DE 1995</v>
          </cell>
          <cell r="E484" t="b">
            <v>0</v>
          </cell>
          <cell r="F484">
            <v>483</v>
          </cell>
          <cell r="G484">
            <v>1</v>
          </cell>
          <cell r="H484">
            <v>1</v>
          </cell>
          <cell r="I484">
            <v>1</v>
          </cell>
        </row>
        <row r="485">
          <cell r="B485" t="str">
            <v>A.14.3.1</v>
          </cell>
          <cell r="C485" t="str">
            <v>CONSTRUCCIÓN DE INFRAESTRUCTURA</v>
          </cell>
          <cell r="D485" t="str">
            <v>RECURSOS ORIENTADOS A LA INVERSIÓN EN INFRAESTRUCTURA DE LOS PROYECTOS RELACIONADOS A LA PROTECCION INTEGRAL A LA ADOLESCENCIA</v>
          </cell>
          <cell r="E485" t="b">
            <v>1</v>
          </cell>
          <cell r="F485">
            <v>484</v>
          </cell>
          <cell r="G485">
            <v>1</v>
          </cell>
          <cell r="H485">
            <v>1</v>
          </cell>
          <cell r="I485">
            <v>1</v>
          </cell>
        </row>
        <row r="486">
          <cell r="B486" t="str">
            <v>A.14.3.2</v>
          </cell>
          <cell r="C486" t="str">
            <v>ADECUACIÓN DE INFRAESTRUCTURA</v>
          </cell>
          <cell r="D486" t="str">
            <v>INVERSIÓN ORIENTADA A LA ADECUACION DE LA INFRAESTRUCTURA RELACIONADA CON PROYECTOS DE PROTECCION INTEGRAL A LA ADOLESCENCIA</v>
          </cell>
          <cell r="E486" t="b">
            <v>1</v>
          </cell>
          <cell r="F486">
            <v>485</v>
          </cell>
          <cell r="G486">
            <v>1</v>
          </cell>
          <cell r="H486">
            <v>1</v>
          </cell>
          <cell r="I486">
            <v>1</v>
          </cell>
        </row>
        <row r="487">
          <cell r="B487" t="str">
            <v>A.14.3.3</v>
          </cell>
          <cell r="C487" t="str">
            <v>CONTRATACIÓN DEL SERVICIO</v>
          </cell>
          <cell r="D487" t="str">
            <v>INVERSIÓN ORIENTADA A LA CONTRATACIÓN DEL SERVICIO PARA LA ADUCUADA PROTECCION INTEGRAL A LA ADOLESCENCIA</v>
          </cell>
          <cell r="E487" t="b">
            <v>1</v>
          </cell>
          <cell r="F487">
            <v>486</v>
          </cell>
          <cell r="G487">
            <v>1</v>
          </cell>
          <cell r="H487">
            <v>1</v>
          </cell>
          <cell r="I487">
            <v>1</v>
          </cell>
        </row>
        <row r="488">
          <cell r="B488" t="str">
            <v>A.14.3.4</v>
          </cell>
          <cell r="C488" t="str">
            <v>PRESTACIÓN DIRECTA DEL SERVICIO</v>
          </cell>
          <cell r="D488" t="str">
            <v>INVERSIÓN ORIENTADA A LA PRESTACION DEL SERVICIO DIRECTA PARA LA ADUCUADA PROTECCION INTEGRAL A LA ADOLESCENCIA</v>
          </cell>
          <cell r="E488" t="b">
            <v>0</v>
          </cell>
          <cell r="F488">
            <v>487</v>
          </cell>
          <cell r="G488">
            <v>1</v>
          </cell>
          <cell r="H488">
            <v>1</v>
          </cell>
          <cell r="I488">
            <v>1</v>
          </cell>
        </row>
        <row r="489">
          <cell r="B489" t="str">
            <v>A.14.3.4.1</v>
          </cell>
          <cell r="C489" t="str">
            <v>TALENTO HUMANO QUE DESARROLLA FUNCIONES DE CARÁCTER OPERATIVO</v>
          </cell>
          <cell r="D489" t="str">
            <v>CONTEMPLA LA REMUNERACIÓN DEL TALENTO HUMANO QUE DESARROLLA FUNCIONES DE CARÁCTER OPERATIVO EN EL ÁREA DE PROTECCION INTEGRAL A LA ADOLESCENCIA, CUALQUIERA QUE SEA SU MODALIDAD DE VINCULACIÓN.</v>
          </cell>
          <cell r="E489" t="b">
            <v>1</v>
          </cell>
          <cell r="F489">
            <v>488</v>
          </cell>
          <cell r="G489">
            <v>1</v>
          </cell>
          <cell r="H489">
            <v>1</v>
          </cell>
          <cell r="I489">
            <v>1</v>
          </cell>
        </row>
        <row r="490">
          <cell r="B490" t="str">
            <v>A.14.3.4.2</v>
          </cell>
          <cell r="C490" t="str">
            <v>ADQUISICIÓN DE INSUMOS, SUMINISTROS Y DOTACIÓN</v>
          </cell>
          <cell r="D490" t="str">
            <v>CONTEMPLA LOS RECURSOS DESTINADOS A LA ADQUISICIÓN DE INSUMOS, SUMINISTROS Y DOTACION NECESARIOS PARA EL DESARROLLO DE ACCIONES Y PROYECTOS</v>
          </cell>
          <cell r="E490" t="b">
            <v>1</v>
          </cell>
          <cell r="F490">
            <v>489</v>
          </cell>
          <cell r="G490">
            <v>1</v>
          </cell>
          <cell r="H490">
            <v>1</v>
          </cell>
          <cell r="I490">
            <v>1</v>
          </cell>
        </row>
        <row r="491">
          <cell r="B491" t="str">
            <v>A.14.4</v>
          </cell>
          <cell r="C491" t="str">
            <v>ATENCIÓN Y APOYO AL ADULTO MAYOR</v>
          </cell>
          <cell r="D491" t="str">
            <v xml:space="preserve">PROGRAMAS DE APOYO ORIENTADOS A MEJORAR LAS CONDICIONES DE VIDA DE LOS ADULTOS MAYORES EN CONDICIONES DE VULNERABILIDAD </v>
          </cell>
          <cell r="E491" t="b">
            <v>0</v>
          </cell>
          <cell r="F491">
            <v>490</v>
          </cell>
          <cell r="G491">
            <v>1</v>
          </cell>
          <cell r="H491">
            <v>1</v>
          </cell>
          <cell r="I491">
            <v>1</v>
          </cell>
        </row>
        <row r="492">
          <cell r="B492" t="str">
            <v>A.14.4.1</v>
          </cell>
          <cell r="C492" t="str">
            <v>CONSTRUCCIÓN DE INFRAESTRUCTURA</v>
          </cell>
          <cell r="D492" t="str">
            <v>RECURSOS ORIENTADOS A LA INVERSIÓN EN INFRAESTRUCTURA DE LOS PROYECTOS RELACIONADOS CON LA ATENCIÓN Y APOYO AL ADULTO MAYOR</v>
          </cell>
          <cell r="E492" t="b">
            <v>1</v>
          </cell>
          <cell r="F492">
            <v>491</v>
          </cell>
          <cell r="G492">
            <v>1</v>
          </cell>
          <cell r="H492">
            <v>1</v>
          </cell>
          <cell r="I492">
            <v>1</v>
          </cell>
        </row>
        <row r="493">
          <cell r="B493" t="str">
            <v>A.14.4.2</v>
          </cell>
          <cell r="C493" t="str">
            <v>ADECUACIÓN DE INFRAESTRUCTURA</v>
          </cell>
          <cell r="D493" t="str">
            <v>INVERSIÓN ORIENTADA A LA ADECUACION DE LA INFRAESTRUCTURA RELACIONADA CON LA ATENCIÓN Y APOYO AL ADULTO MAYOR</v>
          </cell>
          <cell r="E493" t="b">
            <v>1</v>
          </cell>
          <cell r="F493">
            <v>492</v>
          </cell>
          <cell r="G493">
            <v>1</v>
          </cell>
          <cell r="H493">
            <v>1</v>
          </cell>
          <cell r="I493">
            <v>1</v>
          </cell>
        </row>
        <row r="494">
          <cell r="B494" t="str">
            <v>A.14.4.3</v>
          </cell>
          <cell r="C494" t="str">
            <v>CONTRATACIÓN DEL SERVICIO</v>
          </cell>
          <cell r="D494" t="str">
            <v>INVERSIÓN ORIENTADA A LA CONTRATACIÓN DEL SERVICIO PARA LA ADUCUADA ATENCIÓN Y APOYO AL ADULTO MAYOR</v>
          </cell>
          <cell r="E494" t="b">
            <v>1</v>
          </cell>
          <cell r="F494">
            <v>493</v>
          </cell>
          <cell r="G494">
            <v>1</v>
          </cell>
          <cell r="H494">
            <v>1</v>
          </cell>
          <cell r="I494">
            <v>1</v>
          </cell>
        </row>
        <row r="495">
          <cell r="B495" t="str">
            <v>A.14.4.4</v>
          </cell>
          <cell r="C495" t="str">
            <v>PRESTACIÓN DIRECTA DEL SERVICIO</v>
          </cell>
          <cell r="D495" t="str">
            <v>INVERSIÓN ORIENTADA A LA PRESTACION DEL SERVICIO DIRECTA PARA LA ADUCUADA ATENCIÓN Y APOYO AL ADULTO MAYOR</v>
          </cell>
          <cell r="E495" t="b">
            <v>0</v>
          </cell>
          <cell r="F495">
            <v>494</v>
          </cell>
          <cell r="G495">
            <v>1</v>
          </cell>
          <cell r="H495">
            <v>1</v>
          </cell>
          <cell r="I495">
            <v>1</v>
          </cell>
        </row>
        <row r="496">
          <cell r="B496" t="str">
            <v>A.14.4.4.1</v>
          </cell>
          <cell r="C496" t="str">
            <v>TALENTO HUMANO QUE DESARROLLA FUNCIONES DE CARÁCTER OPERATIVO</v>
          </cell>
          <cell r="D496" t="str">
            <v>CONTEMPLA LA REMUNERACIÓN DEL TALENTO HUMANO QUE DESARROLLA FUNCIONES DE CARÁCTER OPERATIVO EN EL ÁREA DE ATENCIÓN Y APOYO AL ADULTO MAYOR, CUALQUIERA QUE SEA SU MODALIDAD DE VINCULACIÓN.</v>
          </cell>
          <cell r="E496" t="b">
            <v>1</v>
          </cell>
          <cell r="F496">
            <v>495</v>
          </cell>
          <cell r="G496">
            <v>1</v>
          </cell>
          <cell r="H496">
            <v>1</v>
          </cell>
          <cell r="I496">
            <v>1</v>
          </cell>
        </row>
        <row r="497">
          <cell r="B497" t="str">
            <v>A.14.4.4.2</v>
          </cell>
          <cell r="C497" t="str">
            <v>ADQUISICIÓN DE INSUMOS, SUMINISTROS Y DOTACIÓN</v>
          </cell>
          <cell r="D497" t="str">
            <v>CONTEMPLA LOS RECURSOS DESTINADOS A LA ADQUISICIÓN DE INSUMOS, SUMINISTROS Y DOTACION NECESARIOS PARA EL DESARROLLO DE ACCIONES Y PROYECTOS</v>
          </cell>
          <cell r="E497" t="b">
            <v>1</v>
          </cell>
          <cell r="F497">
            <v>496</v>
          </cell>
          <cell r="G497">
            <v>1</v>
          </cell>
          <cell r="H497">
            <v>1</v>
          </cell>
          <cell r="I497">
            <v>1</v>
          </cell>
        </row>
        <row r="498">
          <cell r="B498" t="str">
            <v>A.14.5</v>
          </cell>
          <cell r="C498" t="str">
            <v xml:space="preserve">ATENCIÓN Y APOYO A MADRES/PADRES CABEZA DE HOGAR  </v>
          </cell>
          <cell r="D498" t="str">
            <v xml:space="preserve">PROGRAMAS DE APOYO ORIENTADOS A MEJORAR LAS CONDICIONES DE VIDA DE LAS MADRES/PADRES CABEZA DE HOGAR </v>
          </cell>
          <cell r="E498" t="b">
            <v>0</v>
          </cell>
          <cell r="F498">
            <v>497</v>
          </cell>
          <cell r="G498">
            <v>1</v>
          </cell>
          <cell r="H498">
            <v>1</v>
          </cell>
          <cell r="I498">
            <v>1</v>
          </cell>
        </row>
        <row r="499">
          <cell r="B499" t="str">
            <v>A.14.5.1</v>
          </cell>
          <cell r="C499" t="str">
            <v>CONSTRUCCIÓN DE INFRAESTRUCTURA</v>
          </cell>
          <cell r="D499" t="str">
            <v xml:space="preserve">RECURSOS ORIENTADOS A LA INVERSIÓN EN INFRAESTRUCTURA DE LOS PROYECTOS RELACIONADOS CON LA ATENCIÓN Y APOYO A MADRES/PADRES CABEZA DE HOGAR  </v>
          </cell>
          <cell r="E499" t="b">
            <v>1</v>
          </cell>
          <cell r="F499">
            <v>498</v>
          </cell>
          <cell r="G499">
            <v>1</v>
          </cell>
          <cell r="H499">
            <v>1</v>
          </cell>
          <cell r="I499">
            <v>1</v>
          </cell>
        </row>
        <row r="500">
          <cell r="B500" t="str">
            <v>A.14.5.2</v>
          </cell>
          <cell r="C500" t="str">
            <v>ADECUACIÓN DE INFRAESTRUCTURA</v>
          </cell>
          <cell r="D500" t="str">
            <v xml:space="preserve">INVERSIÓN ORIENTADA A LA ADECUACION DE LA INFRAESTRUCTURA RELACIONADA CON LA ATENCIÓN Y APOYO A MADRES/PADRES CABEZA DE HOGAR  </v>
          </cell>
          <cell r="E500" t="b">
            <v>1</v>
          </cell>
          <cell r="F500">
            <v>499</v>
          </cell>
          <cell r="G500">
            <v>1</v>
          </cell>
          <cell r="H500">
            <v>1</v>
          </cell>
          <cell r="I500">
            <v>1</v>
          </cell>
        </row>
        <row r="501">
          <cell r="B501" t="str">
            <v>A.14.5.3</v>
          </cell>
          <cell r="C501" t="str">
            <v>CONTRATACIÓN DEL SERVICIO</v>
          </cell>
          <cell r="D501" t="str">
            <v xml:space="preserve">INVERSIÓN ORIENTADA A LA CONTRATACIÓN DEL SERVICIO PARA LA ADUCUADA ATENCIÓN Y APOYO A MADRES/PADRES CABEZA DE HOGAR  </v>
          </cell>
          <cell r="E501" t="b">
            <v>1</v>
          </cell>
          <cell r="F501">
            <v>500</v>
          </cell>
          <cell r="G501">
            <v>1</v>
          </cell>
          <cell r="H501">
            <v>1</v>
          </cell>
          <cell r="I501">
            <v>1</v>
          </cell>
        </row>
        <row r="502">
          <cell r="B502" t="str">
            <v>A.14.5.4</v>
          </cell>
          <cell r="C502" t="str">
            <v>PRESTACIÓN DIRECTA DEL SERVICIO</v>
          </cell>
          <cell r="D502" t="str">
            <v xml:space="preserve">INVERSIÓN ORIENTADA A LA PRESTACION DEL SERVICIO DIRECTA PARA LA ADUCUADA ATENCIÓN Y APOYO A MADRES/PADRES CABEZA DE HOGAR  </v>
          </cell>
          <cell r="E502" t="b">
            <v>0</v>
          </cell>
          <cell r="F502">
            <v>501</v>
          </cell>
          <cell r="G502">
            <v>1</v>
          </cell>
          <cell r="H502">
            <v>1</v>
          </cell>
          <cell r="I502">
            <v>1</v>
          </cell>
        </row>
        <row r="503">
          <cell r="B503" t="str">
            <v>A.14.5.4.1</v>
          </cell>
          <cell r="C503" t="str">
            <v>TALENTO HUMANO QUE DESARROLLA FUNCIONES DE CARÁCTER OPERATIVO</v>
          </cell>
          <cell r="D503" t="str">
            <v>CONTEMPLA LA REMUNERACIÓN DEL TALENTO HUMANO QUE DESARROLLA FUNCIONES DE CARÁCTER OPERATIVO EN EL ÁREA DE ATENCIÓN Y APOYO A MADRES/PADRES CABEZA DE HOGAR , CUALQUIERA QUE SEA SU MODALIDAD DE VINCULACIÓN.</v>
          </cell>
          <cell r="E503" t="b">
            <v>1</v>
          </cell>
          <cell r="F503">
            <v>502</v>
          </cell>
          <cell r="G503">
            <v>1</v>
          </cell>
          <cell r="H503">
            <v>1</v>
          </cell>
          <cell r="I503">
            <v>1</v>
          </cell>
        </row>
        <row r="504">
          <cell r="B504" t="str">
            <v>A.14.5.4.2</v>
          </cell>
          <cell r="C504" t="str">
            <v>ADQUISICIÓN DE INSUMOS, SUMINISTROS Y DOTACIÓN</v>
          </cell>
          <cell r="D504" t="str">
            <v>CONTEMPLA LOS RECURSOS DESTINADOS A LA ADQUISICIÓN DE INSUMOS, SUMINISTROS Y DOTACION NECESARIOS PARA EL DESARROLLO DE ACCIONES Y PROYECTOS</v>
          </cell>
          <cell r="E504" t="b">
            <v>1</v>
          </cell>
          <cell r="F504">
            <v>503</v>
          </cell>
          <cell r="G504">
            <v>1</v>
          </cell>
          <cell r="H504">
            <v>1</v>
          </cell>
          <cell r="I504">
            <v>1</v>
          </cell>
        </row>
        <row r="505">
          <cell r="B505" t="str">
            <v>A.14.6</v>
          </cell>
          <cell r="C505" t="str">
            <v xml:space="preserve">ATENCIÓN Y APOYO A LA POBLACIÓN DESPLAZADA POR LA VIOLENCIA </v>
          </cell>
          <cell r="D505" t="str">
            <v xml:space="preserve">RECURSOS DIRIGIDOS A MEDIDAS DE ATENCIÓN HUMANITARIA DE EMERGENCIA A POBLACIÓN DESPLAZADA,PARA ASEGURARLE SU PROTECCIÓN Y LAS CONDICIONES BÁSICAS DE  SUBSISTENCIA ASÍ COMO LA PRESTACIÓN DE ASISTENCIA NECESARIA PARA LA RESTITUCIÓN DE SUS DERECHOS </v>
          </cell>
          <cell r="E505" t="b">
            <v>0</v>
          </cell>
          <cell r="F505">
            <v>504</v>
          </cell>
          <cell r="G505">
            <v>1</v>
          </cell>
          <cell r="H505">
            <v>1</v>
          </cell>
          <cell r="I505">
            <v>1</v>
          </cell>
        </row>
        <row r="506">
          <cell r="B506" t="str">
            <v>A.14.6.1</v>
          </cell>
          <cell r="C506" t="str">
            <v>ACCIONES HUMANITARIAS</v>
          </cell>
          <cell r="D506" t="str">
            <v xml:space="preserve">INVERSIÓN ORIENTADA AL DESARROLLO DE ACCIONES HUMANITARIAS  PARA LA ATENCIÓN Y APOYO A LA POBLACIÓN DESPLAZADA POR LA VIOLENCIA </v>
          </cell>
          <cell r="E506" t="b">
            <v>1</v>
          </cell>
          <cell r="F506">
            <v>505</v>
          </cell>
          <cell r="G506">
            <v>1</v>
          </cell>
          <cell r="H506">
            <v>1</v>
          </cell>
          <cell r="I506">
            <v>1</v>
          </cell>
        </row>
        <row r="507">
          <cell r="B507" t="str">
            <v>A.14.6.2</v>
          </cell>
          <cell r="C507" t="str">
            <v>DESARROLLO ECONÓMICO LOCAL</v>
          </cell>
          <cell r="D507" t="str">
            <v xml:space="preserve">RECURSOS DESTINADOS A LA FINANCIACIÓN DE LOS PROYECTOS DE DESARROLLO ECONOMICO LOCAL CON EL FIN DE ATENDER Y APOYAR A LA POBLACIÓN DESPLAZADA POR LA VIOLENCIA </v>
          </cell>
          <cell r="E507" t="b">
            <v>1</v>
          </cell>
          <cell r="F507">
            <v>506</v>
          </cell>
          <cell r="G507">
            <v>1</v>
          </cell>
          <cell r="H507">
            <v>1</v>
          </cell>
          <cell r="I507">
            <v>1</v>
          </cell>
        </row>
        <row r="508">
          <cell r="B508" t="str">
            <v>A.14.6.3</v>
          </cell>
          <cell r="C508" t="str">
            <v>GESTIÓN SOCIAL</v>
          </cell>
          <cell r="D508" t="str">
            <v xml:space="preserve">RECURSOS DESTINADOS A LA FINANCIACIÓN DE LOS PROYECTOS DE GESTION SOCIAL CON EL OBJETIVO DE ATENDER Y APOYAR A LA POBLACIÓN DESPLAZADA POR LA VIOLENCIA </v>
          </cell>
          <cell r="E508" t="b">
            <v>1</v>
          </cell>
          <cell r="F508">
            <v>507</v>
          </cell>
          <cell r="G508">
            <v>1</v>
          </cell>
          <cell r="H508">
            <v>1</v>
          </cell>
          <cell r="I508">
            <v>1</v>
          </cell>
        </row>
        <row r="509">
          <cell r="B509" t="str">
            <v>A.14.6.4</v>
          </cell>
          <cell r="C509" t="str">
            <v>HÁBITAT</v>
          </cell>
          <cell r="D509" t="str">
            <v xml:space="preserve">RECURSOS DESTINADOS A LA FINANCIACIÓN DE LOS PROYECTOS DE HABITAT (VIVENDA DIGNA) CON EL PROPOSITO DE ATENDER Y APOYAR A LA POBLACIÓN DESPLAZADA POR LA VIOLENCIA </v>
          </cell>
          <cell r="E509" t="b">
            <v>1</v>
          </cell>
          <cell r="F509">
            <v>508</v>
          </cell>
          <cell r="G509">
            <v>1</v>
          </cell>
          <cell r="H509">
            <v>1</v>
          </cell>
          <cell r="I509">
            <v>1</v>
          </cell>
        </row>
        <row r="510">
          <cell r="B510" t="str">
            <v>A.14.7</v>
          </cell>
          <cell r="C510" t="str">
            <v>PROGRAMAS DE DISCAPACIDAD ( EXLCUYENDO ACCIONES DE SALUD PÚBLICA)</v>
          </cell>
          <cell r="D510" t="str">
            <v xml:space="preserve">PROGRAMAS DE APOYO ORIENTADOS A MEJORAR LAS CONDICIONES DE VIDA DE LA POBLACIÓN CON DISCAPACIDAD </v>
          </cell>
          <cell r="E510" t="b">
            <v>0</v>
          </cell>
          <cell r="F510">
            <v>509</v>
          </cell>
          <cell r="G510">
            <v>1</v>
          </cell>
          <cell r="H510">
            <v>1</v>
          </cell>
          <cell r="I510">
            <v>1</v>
          </cell>
        </row>
        <row r="511">
          <cell r="B511" t="str">
            <v>A.14.7.1</v>
          </cell>
          <cell r="C511" t="str">
            <v>CONSTRUCCIÓN DE INFRAESTRUCTURA</v>
          </cell>
          <cell r="D511" t="str">
            <v>RECURSOS ORIENTADOS A LA INVERSIÓN EN INFRAESTRUCTURA DE LOS PROYECTOS RELACIONADOS CON LA ATENCIÓN Y APOYO A LA POBLACIÓN CON DISCAPACIDAD</v>
          </cell>
          <cell r="E511" t="b">
            <v>1</v>
          </cell>
          <cell r="F511">
            <v>510</v>
          </cell>
          <cell r="G511">
            <v>1</v>
          </cell>
          <cell r="H511">
            <v>1</v>
          </cell>
          <cell r="I511">
            <v>1</v>
          </cell>
        </row>
        <row r="512">
          <cell r="B512" t="str">
            <v>A.14.7.2</v>
          </cell>
          <cell r="C512" t="str">
            <v>ADECUACIÓN DE INFRAESTRUCTURA</v>
          </cell>
          <cell r="D512" t="str">
            <v>INVERSIÓN ORIENTADA A LA ADECUACION DE LA INFRAESTRUCTURA RELACIONADA CON LA ATENCIÓN Y APOYO A LA POBLACIÓN CON DISCAPACIDAD</v>
          </cell>
          <cell r="E512" t="b">
            <v>1</v>
          </cell>
          <cell r="F512">
            <v>511</v>
          </cell>
          <cell r="G512">
            <v>1</v>
          </cell>
          <cell r="H512">
            <v>1</v>
          </cell>
          <cell r="I512">
            <v>1</v>
          </cell>
        </row>
        <row r="513">
          <cell r="B513" t="str">
            <v>A.14.7.3</v>
          </cell>
          <cell r="C513" t="str">
            <v>CONTRATACIÓN DEL SERVICIO</v>
          </cell>
          <cell r="D513" t="str">
            <v xml:space="preserve">INVERSIÓN ORIENTADA A LA CONTRATACIÓN DEL SERVICIO PARA LA ADUCUADA ATENCIÓN Y APOYO A MADRES/PADRES CABEZA DE HOGAR  </v>
          </cell>
          <cell r="E513" t="b">
            <v>1</v>
          </cell>
          <cell r="F513">
            <v>512</v>
          </cell>
          <cell r="G513">
            <v>1</v>
          </cell>
          <cell r="H513">
            <v>1</v>
          </cell>
          <cell r="I513">
            <v>1</v>
          </cell>
        </row>
        <row r="514">
          <cell r="B514" t="str">
            <v>A.14.7.4</v>
          </cell>
          <cell r="C514" t="str">
            <v>PRESTACIÓN DIRECTA DEL SERVICIO</v>
          </cell>
          <cell r="D514" t="str">
            <v>INVERSIÓN ORIENTADA A LA PRESTACION DEL SERVICIO DIRECTA PARA LA ADUCUADA ATENCIÓN Y APOYO A LA POBLACIÓN CON DISCAPACIDAD</v>
          </cell>
          <cell r="E514" t="b">
            <v>0</v>
          </cell>
          <cell r="F514">
            <v>513</v>
          </cell>
          <cell r="G514">
            <v>1</v>
          </cell>
          <cell r="H514">
            <v>1</v>
          </cell>
          <cell r="I514">
            <v>1</v>
          </cell>
        </row>
        <row r="515">
          <cell r="B515" t="str">
            <v>A.14.7.4.1</v>
          </cell>
          <cell r="C515" t="str">
            <v>TALENTO HUMANO QUE DESARROLLA FUNCIONES DE CARÁCTER OPERATIVO</v>
          </cell>
          <cell r="D515" t="str">
            <v>CONTEMPLA LA REMUNERACIÓN DEL TALENTO HUMANO QUE DESARROLLA FUNCIONES DE CARÁCTER OPERATIVO EN EL ÁREA DE ATENCIÓN Y APOYO A LA POBLACIÓN CON DISCAPACIDAD, CUALQUIERA QUE SEA SU MODALIDAD DE VINCULACIÓN.</v>
          </cell>
          <cell r="E515" t="b">
            <v>1</v>
          </cell>
          <cell r="F515">
            <v>514</v>
          </cell>
          <cell r="G515">
            <v>1</v>
          </cell>
          <cell r="H515">
            <v>1</v>
          </cell>
          <cell r="I515">
            <v>1</v>
          </cell>
        </row>
        <row r="516">
          <cell r="B516" t="str">
            <v>A.14.7.4.2</v>
          </cell>
          <cell r="C516" t="str">
            <v>ADQUISICIÓN DE INSUMOS, SUMINISTROS Y DOTACIÓN</v>
          </cell>
          <cell r="D516" t="str">
            <v>CONTEMPLA LOS RECURSOS DESTINADOS A LA ADQUISICIÓN DE INSUMOS, SUMINISTROS Y DOTACION NECESARIOS PARA EL DESARROLLO DE ACCIONES Y PROYECTOS</v>
          </cell>
          <cell r="E516" t="b">
            <v>1</v>
          </cell>
          <cell r="F516">
            <v>515</v>
          </cell>
          <cell r="G516">
            <v>1</v>
          </cell>
          <cell r="H516">
            <v>1</v>
          </cell>
          <cell r="I516">
            <v>1</v>
          </cell>
        </row>
        <row r="517">
          <cell r="B517" t="str">
            <v>A.14.8</v>
          </cell>
          <cell r="C517" t="str">
            <v>ATENCIÓN Y APOYO A LA POBLACIÓN REINSERTADA</v>
          </cell>
          <cell r="D517" t="str">
            <v>PROGRAMAS DE APOYO ORIENTADOS A MEJORAR LAS CONDICIONES DE VIDA DE LA POBLACIÓN REINSERTADA A LA VIDA CIVIL, COMO RESULTADO DE LA POLÍTICA DE PAZ Y NEGOCIACIÓN DEL GOBIERNO NACIÓNAL</v>
          </cell>
          <cell r="E517" t="b">
            <v>1</v>
          </cell>
          <cell r="F517">
            <v>516</v>
          </cell>
          <cell r="G517">
            <v>1</v>
          </cell>
          <cell r="H517">
            <v>1</v>
          </cell>
          <cell r="I517">
            <v>1</v>
          </cell>
        </row>
        <row r="518">
          <cell r="B518" t="str">
            <v>A.14.9</v>
          </cell>
          <cell r="C518" t="str">
            <v>ATENCIÓN Y APOYO A LOS GRUPOS INDÍGENAS</v>
          </cell>
          <cell r="D518" t="str">
            <v>RECURSOS ORIENTADOS A LA FINANCIACIÓN DE PROYECTOS DE INVERSIÓN DESTINADOS A LA ATENCIÓN Y APOYO DE LOS GRUPOS INDÍGENAS</v>
          </cell>
          <cell r="E518" t="b">
            <v>1</v>
          </cell>
          <cell r="F518">
            <v>517</v>
          </cell>
          <cell r="G518">
            <v>1</v>
          </cell>
          <cell r="H518">
            <v>1</v>
          </cell>
          <cell r="I518">
            <v>1</v>
          </cell>
        </row>
        <row r="519">
          <cell r="B519" t="str">
            <v>A.14.10</v>
          </cell>
          <cell r="C519" t="str">
            <v>ATENCIÓN Y APOYO A LOS GRUPOS AFROCOLOMBIANOS</v>
          </cell>
          <cell r="D519" t="str">
            <v>RECURSOS ORIENTADOS A LA FINANCIACIÓN DE PROYECTOS DE INVERSIÓN DESTINADOS A LA ATENCIÓN Y APOYO DE LOS GRUPOS AFROCOLOMBIANAS</v>
          </cell>
          <cell r="E519" t="b">
            <v>1</v>
          </cell>
          <cell r="F519">
            <v>518</v>
          </cell>
          <cell r="G519">
            <v>1</v>
          </cell>
          <cell r="H519">
            <v>1</v>
          </cell>
          <cell r="I519">
            <v>1</v>
          </cell>
        </row>
        <row r="520">
          <cell r="B520" t="str">
            <v>A.14.11</v>
          </cell>
          <cell r="C520" t="str">
            <v xml:space="preserve">ATENCIÓN Y APOYO AL PUEBLO ROM </v>
          </cell>
          <cell r="D520" t="str">
            <v>RECURSOS ORIENTADOS A LA FINANCIACIÓN DE PROYECTOS DE INVERSIÓN DESTINADOS A LA ATENCIÓN Y APOYO DEL PUEBLO ROM</v>
          </cell>
          <cell r="E520" t="b">
            <v>1</v>
          </cell>
          <cell r="F520">
            <v>519</v>
          </cell>
          <cell r="G520">
            <v>1</v>
          </cell>
          <cell r="H520">
            <v>1</v>
          </cell>
          <cell r="I520">
            <v>1</v>
          </cell>
        </row>
        <row r="521">
          <cell r="B521" t="str">
            <v>A.14.13</v>
          </cell>
          <cell r="C521" t="str">
            <v>PROGRAMAS DISEÑADOS  PARA LA SUPERACIÓN DE LA POBREZA  EXTREMA EN EL MARCO DE LA RED JUNTOS - FAMILIAS EN ACCIÓN</v>
          </cell>
          <cell r="D521" t="str">
            <v>INVERSIÓN REALIZADA PARA EL MEJORAMIENTO DE LAS CONDICIONES DE VIDA DE LA POBLACIÓN EN CONDICIONES DE POBREZA. COMPRENDE LAS INVERSIÓNES ESPECÍFICAS NO SECTORIALES REALIZADAS EN EL MARCO DE LA RED JUNTOS Y EL PROGRAMA DE FAMILIAS EN ACCIÓN.</v>
          </cell>
          <cell r="E521" t="b">
            <v>0</v>
          </cell>
          <cell r="F521">
            <v>520</v>
          </cell>
          <cell r="G521">
            <v>1</v>
          </cell>
          <cell r="H521">
            <v>1</v>
          </cell>
          <cell r="I521">
            <v>1</v>
          </cell>
        </row>
        <row r="522">
          <cell r="B522" t="str">
            <v>A.14.13.1</v>
          </cell>
          <cell r="C522" t="str">
            <v>TALENTO HUMANO QUE DESARROLLA FUNCIONES DE CARÁCTER OPERATIVO</v>
          </cell>
          <cell r="D522" t="str">
            <v>CONTEMPLA LA REMUNERACIÓN DEL TALENTO HUMANO QUE DESARROLLA FUNCIONES DE CARÁCTER OPERATIVO EN EL ÁREA DE ATENCIÓN Y APOYO A LA POBLACIÓN CON DISCAPACIDAD, CUALQUIERA QUE SEA SU MODALIDAD DE VINCULACIÓN.</v>
          </cell>
          <cell r="E522" t="b">
            <v>1</v>
          </cell>
          <cell r="F522">
            <v>521</v>
          </cell>
          <cell r="G522">
            <v>1</v>
          </cell>
          <cell r="H522">
            <v>1</v>
          </cell>
          <cell r="I522">
            <v>1</v>
          </cell>
        </row>
        <row r="523">
          <cell r="B523" t="str">
            <v>A.14.13.2</v>
          </cell>
          <cell r="C523" t="str">
            <v>ADQUISICIÓN DE INSUMOS, SUMINISTROS Y DOTACIÓN</v>
          </cell>
          <cell r="D523" t="str">
            <v>CONTEMPLA LOS RECURSOS DESTINADOS A LA ADQUISICIÓN DE INSUMOS, SUMINISTROS Y DOTACION NECESARIOS PARA EL DESARROLLO DE ACCIONES Y PROYECTOS</v>
          </cell>
          <cell r="E523" t="b">
            <v>1</v>
          </cell>
          <cell r="F523">
            <v>522</v>
          </cell>
          <cell r="G523">
            <v>1</v>
          </cell>
          <cell r="H523">
            <v>1</v>
          </cell>
          <cell r="I523">
            <v>1</v>
          </cell>
        </row>
        <row r="524">
          <cell r="B524" t="str">
            <v>A.14.16</v>
          </cell>
          <cell r="C524" t="str">
            <v>PAGO DE DÉFICIT DE INVERSIÓN EN ATENCIÓN A GRUPOS VULNERABLES - PROMOCIÓN SOCIAL</v>
          </cell>
          <cell r="D524" t="str">
            <v>RECURSOS DESTINADOS AL PAGO DE DÉFICIT DE INVERSIÓN EN GRUPOS VULNERABLES -PROMOCIÓN SOCIAL</v>
          </cell>
          <cell r="E524" t="b">
            <v>1</v>
          </cell>
          <cell r="F524">
            <v>523</v>
          </cell>
          <cell r="G524">
            <v>1</v>
          </cell>
          <cell r="H524">
            <v>1</v>
          </cell>
          <cell r="I524">
            <v>1</v>
          </cell>
        </row>
        <row r="525">
          <cell r="B525" t="str">
            <v>A.14.17</v>
          </cell>
          <cell r="C525" t="str">
            <v>ATENCIÓN Y APOYO A LA POBLACIÓN L.G.T.B.</v>
          </cell>
          <cell r="D525" t="str">
            <v>PROGRAMAS DE APOYO ORIENTADOS A MEJORAR LAS CONDICIONES DE VIDA DE LA POBLACIÓN L.G.B.T</v>
          </cell>
          <cell r="E525" t="b">
            <v>0</v>
          </cell>
          <cell r="F525">
            <v>524</v>
          </cell>
          <cell r="G525">
            <v>1</v>
          </cell>
          <cell r="H525">
            <v>1</v>
          </cell>
          <cell r="I525">
            <v>1</v>
          </cell>
        </row>
        <row r="526">
          <cell r="B526" t="str">
            <v>A.14.17.1</v>
          </cell>
          <cell r="C526" t="str">
            <v>CONSTRUCCIÓN DE INFRAESTRUCTURA</v>
          </cell>
          <cell r="D526" t="str">
            <v>RECURSOS ORIENTADOS A LA INVERSIÓN EN INFRAESTRUCTURA DE LOS PROYECTOS RELACIONADOS A LA ATENCIÓN Y APOYO A LA POBLACIÓN L.G.T.B.</v>
          </cell>
          <cell r="E526" t="b">
            <v>1</v>
          </cell>
          <cell r="F526">
            <v>525</v>
          </cell>
          <cell r="G526">
            <v>1</v>
          </cell>
          <cell r="H526">
            <v>1</v>
          </cell>
          <cell r="I526">
            <v>1</v>
          </cell>
        </row>
        <row r="527">
          <cell r="B527" t="str">
            <v>A.14.17.2</v>
          </cell>
          <cell r="C527" t="str">
            <v>ADECUACIÓN DE INFRAESTRUCTURA</v>
          </cell>
          <cell r="D527" t="str">
            <v>INVERSIÓN ORIENTADA A LA ADECUACION DE LA INFRAESTRUCTURA RELACIONADA CON PROYECTOS DE ATENCIÓN Y APOYO A LA POBLACIÓN L.G.T.B.</v>
          </cell>
          <cell r="E527" t="b">
            <v>1</v>
          </cell>
          <cell r="F527">
            <v>526</v>
          </cell>
          <cell r="G527">
            <v>1</v>
          </cell>
          <cell r="H527">
            <v>1</v>
          </cell>
          <cell r="I527">
            <v>1</v>
          </cell>
        </row>
        <row r="528">
          <cell r="B528" t="str">
            <v>A.14.17.3</v>
          </cell>
          <cell r="C528" t="str">
            <v>CONTRATACIÓN DEL SERVICIO</v>
          </cell>
          <cell r="D528" t="str">
            <v>INVERSIÓN ORIENTADA A LA CONTRATACIÓN DEL SERVICIO PARA LA ADUCUADA ATENCIÓN Y APOYO A LA POBLACIÓN L.G.T.B.</v>
          </cell>
          <cell r="E528" t="b">
            <v>1</v>
          </cell>
          <cell r="F528">
            <v>527</v>
          </cell>
          <cell r="G528">
            <v>1</v>
          </cell>
          <cell r="H528">
            <v>1</v>
          </cell>
          <cell r="I528">
            <v>1</v>
          </cell>
        </row>
        <row r="529">
          <cell r="B529" t="str">
            <v>A.14.17.4</v>
          </cell>
          <cell r="C529" t="str">
            <v>PRESTACIÓN DIRECTA DEL SERVICIO</v>
          </cell>
          <cell r="D529" t="str">
            <v>INVERSIÓN ORIENTADA A LA PRESTACION DEL SERVICIO DIRECTA PARA LA ADUCUADAATENCIÓN Y APOYO A LA POBLACIÓN L.G.T.B.</v>
          </cell>
          <cell r="E529" t="b">
            <v>0</v>
          </cell>
          <cell r="F529">
            <v>528</v>
          </cell>
          <cell r="G529">
            <v>1</v>
          </cell>
          <cell r="H529">
            <v>1</v>
          </cell>
          <cell r="I529">
            <v>1</v>
          </cell>
        </row>
        <row r="530">
          <cell r="B530" t="str">
            <v>A.14.17.4.1</v>
          </cell>
          <cell r="C530" t="str">
            <v>TALENTO HUMANO QUE DESARROLLA FUNCIONES DE CARÁCTER OPERATIVO</v>
          </cell>
          <cell r="D530" t="str">
            <v>CONTEMPLA LA REMUNERACIÓN DEL TALENTO HUMANO QUE DESARROLLA FUNCIONES DE CARÁCTER OPERATIVO EN EL ÁREA DE ATENCIÓN Y APOYO A LA POBLACIÓN L.G.T.B, CUALQUIERA QUE SEA SU MODALIDAD DE VINCULACIÓN.</v>
          </cell>
          <cell r="E530" t="b">
            <v>1</v>
          </cell>
          <cell r="F530">
            <v>529</v>
          </cell>
          <cell r="G530">
            <v>1</v>
          </cell>
          <cell r="H530">
            <v>1</v>
          </cell>
          <cell r="I530">
            <v>1</v>
          </cell>
        </row>
        <row r="531">
          <cell r="B531" t="str">
            <v>A.14.17.4.2</v>
          </cell>
          <cell r="C531" t="str">
            <v>ADQUISICIÓN DE INSUMOS, SUMINISTROS Y DOTACIÓN</v>
          </cell>
          <cell r="D531" t="str">
            <v>CONTEMPLA LOS RECURSOS DESTINADOS A LA ADQUISICIÓN DE INSUMOS, SUMINISTROS Y DOTACION NECESARIOS PARA EL DESARROLLO DE ACCIONES Y PROYECTOS</v>
          </cell>
          <cell r="E531" t="b">
            <v>1</v>
          </cell>
          <cell r="F531">
            <v>530</v>
          </cell>
          <cell r="G531">
            <v>1</v>
          </cell>
          <cell r="H531">
            <v>1</v>
          </cell>
          <cell r="I531">
            <v>1</v>
          </cell>
        </row>
        <row r="532">
          <cell r="B532" t="str">
            <v>A.14.18</v>
          </cell>
          <cell r="C532" t="str">
            <v>PROTECCIÓN INTEGRAL A LA JUVENTUD</v>
          </cell>
          <cell r="D532" t="str">
            <v>RECURSOS DESTINADOS A LA FINANCIACIÓN DE LOS PROYECTOS DE PROTECCIÓN INTEGRAL A LA JUVENTUD</v>
          </cell>
          <cell r="E532" t="b">
            <v>0</v>
          </cell>
          <cell r="F532">
            <v>531</v>
          </cell>
          <cell r="G532">
            <v>1</v>
          </cell>
          <cell r="H532">
            <v>1</v>
          </cell>
          <cell r="I532">
            <v>1</v>
          </cell>
        </row>
        <row r="533">
          <cell r="B533" t="str">
            <v>A.14.18.1</v>
          </cell>
          <cell r="C533" t="str">
            <v>CONSTRUCCIÓN DE INFRAESTRUCTURA</v>
          </cell>
          <cell r="D533" t="str">
            <v>RECURSOS ORIENTADOS A LA INVERSIÓN EN INFRAESTRUCTURA DE LOS PROYECTOS RELACIONADOS A LA PROTECCIÓN INTEGRAL A LA JUVENTUD</v>
          </cell>
          <cell r="E533" t="b">
            <v>1</v>
          </cell>
          <cell r="F533">
            <v>532</v>
          </cell>
          <cell r="G533">
            <v>1</v>
          </cell>
          <cell r="H533">
            <v>1</v>
          </cell>
          <cell r="I533">
            <v>1</v>
          </cell>
        </row>
        <row r="534">
          <cell r="B534" t="str">
            <v>A.14.18.2</v>
          </cell>
          <cell r="C534" t="str">
            <v>ADECUACIÓN DE INFRAESTRUCTURA</v>
          </cell>
          <cell r="D534" t="str">
            <v>INVERSIÓN ORIENTADA A LA ADECUACION DE LA INFRAESTRUCTURA RELACIONADA CON PROYECTOS DE PROTECCIÓN INTEGRAL A LA JUVENTUD</v>
          </cell>
          <cell r="E534" t="b">
            <v>1</v>
          </cell>
          <cell r="F534">
            <v>533</v>
          </cell>
          <cell r="G534">
            <v>1</v>
          </cell>
          <cell r="H534">
            <v>1</v>
          </cell>
          <cell r="I534">
            <v>1</v>
          </cell>
        </row>
        <row r="535">
          <cell r="B535" t="str">
            <v>A.14.18.3</v>
          </cell>
          <cell r="C535" t="str">
            <v>CONTRATACIÓN DEL SERVICIO</v>
          </cell>
          <cell r="D535" t="str">
            <v>INVERSIÓN ORIENTADA A LA CONTRATACIÓN DEL SERVICIO PARA LA ADUCUADA PROTECCIÓN INTEGRAL A LA JUVENTUD</v>
          </cell>
          <cell r="E535" t="b">
            <v>1</v>
          </cell>
          <cell r="F535">
            <v>534</v>
          </cell>
          <cell r="G535">
            <v>1</v>
          </cell>
          <cell r="H535">
            <v>1</v>
          </cell>
          <cell r="I535">
            <v>1</v>
          </cell>
        </row>
        <row r="536">
          <cell r="B536" t="str">
            <v>A.14.18.4</v>
          </cell>
          <cell r="C536" t="str">
            <v>PRESTACIÓN DIRECTA DEL SERVICIO</v>
          </cell>
          <cell r="D536" t="str">
            <v>INVERSIÓN ORIENTADA A LA PRESTACION DEL SERVICIO DIRECTA PARA LA ADUCUADA PROTECCIÓN INTEGRAL A LA JUVENTUD</v>
          </cell>
          <cell r="E536" t="b">
            <v>0</v>
          </cell>
          <cell r="F536">
            <v>535</v>
          </cell>
          <cell r="G536">
            <v>1</v>
          </cell>
          <cell r="H536">
            <v>1</v>
          </cell>
          <cell r="I536">
            <v>1</v>
          </cell>
        </row>
        <row r="537">
          <cell r="B537" t="str">
            <v>A.14.18.4.1</v>
          </cell>
          <cell r="C537" t="str">
            <v>TALENTO HUMANO QUE DESARROLLA FUNCIONES DE CARÁCTER OPERATIVO</v>
          </cell>
          <cell r="D537" t="str">
            <v>CONTEMPLA LA REMUNERACIÓN DEL TALENTO HUMANO QUE DESARROLLA FUNCIONES DE CARÁCTER OPERATIVO EN EL ÁREA DE PROTECCIÓN INTEGRAL A LA JUVENTUD, CUALQUIERA QUE SEA SU MODALIDAD DE VINCULACIÓN.</v>
          </cell>
          <cell r="E537" t="b">
            <v>1</v>
          </cell>
          <cell r="F537">
            <v>536</v>
          </cell>
          <cell r="G537">
            <v>1</v>
          </cell>
          <cell r="H537">
            <v>1</v>
          </cell>
          <cell r="I537">
            <v>1</v>
          </cell>
        </row>
        <row r="538">
          <cell r="B538" t="str">
            <v>A.14.18.4.2</v>
          </cell>
          <cell r="C538" t="str">
            <v>ADQUISICIÓN DE INSUMOS, SUMINISTROS Y DOTACIÓN</v>
          </cell>
          <cell r="D538" t="str">
            <v>CONTEMPLA LOS RECURSOS DESTINADOS A LA ADQUISICIÓN DE INSUMOS, SUMINISTROS Y DOTACION NECESARIOS PARA EL DESARROLLO DE ACCIONES Y PROYECTOS</v>
          </cell>
          <cell r="E538" t="b">
            <v>1</v>
          </cell>
          <cell r="F538">
            <v>537</v>
          </cell>
          <cell r="G538">
            <v>1</v>
          </cell>
          <cell r="H538">
            <v>1</v>
          </cell>
          <cell r="I538">
            <v>1</v>
          </cell>
        </row>
        <row r="539">
          <cell r="B539" t="str">
            <v>A.15</v>
          </cell>
          <cell r="C539" t="str">
            <v xml:space="preserve">EQUIPAMIENTO </v>
          </cell>
          <cell r="D539" t="str">
            <v xml:space="preserve">RECURSOS DESTINADOS A LA CONTRACCIÓN, AMPLIACIÓN Y MANTENIMIENTO DE LA INFRAESTRUCTURA PERTENECIENTE A LA ADMINISTRACIÓN MUNICIPAL Y DE MÁS BIENES DE USO PÚBLICO, CUANDO SEAN DE SU PROPIEDAD </v>
          </cell>
          <cell r="E539" t="b">
            <v>0</v>
          </cell>
          <cell r="F539">
            <v>538</v>
          </cell>
          <cell r="G539">
            <v>1</v>
          </cell>
          <cell r="H539">
            <v>1</v>
          </cell>
          <cell r="I539">
            <v>1</v>
          </cell>
        </row>
        <row r="540">
          <cell r="B540" t="str">
            <v>A.15.1</v>
          </cell>
          <cell r="C540" t="str">
            <v>PREINVERSIÓN DE INFRAESTRUCTURA</v>
          </cell>
          <cell r="D540" t="str">
            <v>ETAPA EN LA QUE SE REALIZAN LOS ESTUDIOS NECESARIOS PARA TOMAR LA DECISIÓN DE REALIZAR UN PROYECTO DE INFRAESTRUCTURA EN EL SECTOR.</v>
          </cell>
          <cell r="E540" t="b">
            <v>1</v>
          </cell>
          <cell r="F540">
            <v>539</v>
          </cell>
          <cell r="G540">
            <v>1</v>
          </cell>
          <cell r="H540">
            <v>1</v>
          </cell>
          <cell r="I540">
            <v>1</v>
          </cell>
        </row>
        <row r="541">
          <cell r="B541" t="str">
            <v>A.15.2</v>
          </cell>
          <cell r="C541" t="str">
            <v>CONSTRUCCIÓN DE DEPENDENCIAS DE LA ADMINISTRACIÓN</v>
          </cell>
          <cell r="D541" t="str">
            <v>RECURSOS EMPLEADOS EN LA CONSTRUCCIÓN DE INFRAESTRUCTURA FÍSICA DESTINADA AL FUNCIONAMIENTO DE DEPENDENCIAS DE LA ADMINISTRACIÓN MUNICIPAL</v>
          </cell>
          <cell r="E541" t="b">
            <v>1</v>
          </cell>
          <cell r="F541">
            <v>540</v>
          </cell>
          <cell r="G541">
            <v>1</v>
          </cell>
          <cell r="H541">
            <v>1</v>
          </cell>
          <cell r="I541">
            <v>1</v>
          </cell>
        </row>
        <row r="542">
          <cell r="B542" t="str">
            <v>A.15.3</v>
          </cell>
          <cell r="C542" t="str">
            <v>MEJORAMIENTO Y MANTENIMIENTO DE DEPENDENCIAS DE LA ADMINISTRACIÓN</v>
          </cell>
          <cell r="D542" t="str">
            <v>RECURSOS ORIENTADOS A LA REPARACIÓN, CONSERVACIÓN Y MEJORAMIENTO DE INFRAESTRUCTURA FÍSICA EN DONDE FUNCIONA LA ADMINISTRACIÓN MUNICIPAL</v>
          </cell>
          <cell r="E542" t="b">
            <v>1</v>
          </cell>
          <cell r="F542">
            <v>541</v>
          </cell>
          <cell r="G542">
            <v>1</v>
          </cell>
          <cell r="H542">
            <v>1</v>
          </cell>
          <cell r="I542">
            <v>1</v>
          </cell>
        </row>
        <row r="543">
          <cell r="B543" t="str">
            <v>A.15.4</v>
          </cell>
          <cell r="C543" t="str">
            <v>CONSTRUCCIÓN DE PLAZAS DE MERCADO, MATADEROS, CEMENTERIOS, PARQUES Y ANDENES Y MOBILIARIOS DEL ESPACIO PÚBLICO</v>
          </cell>
          <cell r="D543" t="str">
            <v>RECURSOS EMPLEADOS EN CONSTRUCCIÓN DE LA INFRAESTRUCTURA FÍSICA DE BIENES DE USO PUBLICO OMO SON PLAZAS DE MERCADO, MATADEROS, CEMENTERIOS, PARQUES Y VÍAS PÚBLICAS PROPIEDAD DE LA ENTIDAD TERRITORIAL</v>
          </cell>
          <cell r="E543" t="b">
            <v>1</v>
          </cell>
          <cell r="F543">
            <v>542</v>
          </cell>
          <cell r="G543">
            <v>1</v>
          </cell>
          <cell r="H543">
            <v>1</v>
          </cell>
          <cell r="I543">
            <v>1</v>
          </cell>
        </row>
        <row r="544">
          <cell r="B544" t="str">
            <v>A.15.5</v>
          </cell>
          <cell r="C544" t="str">
            <v>MEJORAMIENTO Y MANTENIMIENTO DE PLAZAS DE MERCADO, MATADEROS, CEMENTERIOS, PARQUES  Y ANDENES Y MOBILIARIOS DEL ESPACIO PÚBLICO</v>
          </cell>
          <cell r="D544" t="str">
            <v>RECURSOS ORIENTADOS A LA REPARACIÓN, CONSERVACIÓN Y MEJORAMIENTO DE INFRAESTRUCTURA FÍSICA DE BIENES DE USO PUBLICO COMO SON PLAZAS DE MERCADO, MATADEROS, CEMENTERIOS, PARQUES Y VÍAS PÚBLICAS PROPIEDAD DE LA ENTIDAD TERRITORIAL</v>
          </cell>
          <cell r="E544" t="b">
            <v>1</v>
          </cell>
          <cell r="F544">
            <v>543</v>
          </cell>
          <cell r="G544">
            <v>1</v>
          </cell>
          <cell r="H544">
            <v>1</v>
          </cell>
          <cell r="I544">
            <v>1</v>
          </cell>
        </row>
        <row r="545">
          <cell r="B545" t="str">
            <v>A.15.8</v>
          </cell>
          <cell r="C545" t="str">
            <v>PAGO DE DÉFICIT DE INVERSIÓN EN EQUIPAMIENTO</v>
          </cell>
          <cell r="D545" t="str">
            <v>RECURSOS DESTINADOS AL PAGO DE DÉFICIT DE INVERSIÓN EN EQUIPAMENTO</v>
          </cell>
          <cell r="E545" t="b">
            <v>1</v>
          </cell>
          <cell r="F545">
            <v>544</v>
          </cell>
          <cell r="G545">
            <v>1</v>
          </cell>
          <cell r="H545">
            <v>1</v>
          </cell>
          <cell r="I545">
            <v>1</v>
          </cell>
        </row>
        <row r="546">
          <cell r="B546" t="str">
            <v>A.16</v>
          </cell>
          <cell r="C546" t="str">
            <v>DESARROLLO COMUNITARIO</v>
          </cell>
          <cell r="D546" t="str">
            <v xml:space="preserve">INVERSIÓN REALIZADA EN EL DESARROLLO DE PROGRAMAS Y PROYECTOS PARA PROMOVER LA PARTICIPACIÓN CIUDADANA EN LA ENTIDAD TERRITORIAL </v>
          </cell>
          <cell r="E546" t="b">
            <v>0</v>
          </cell>
          <cell r="F546">
            <v>545</v>
          </cell>
          <cell r="G546">
            <v>1</v>
          </cell>
          <cell r="H546">
            <v>1</v>
          </cell>
          <cell r="I546">
            <v>1</v>
          </cell>
        </row>
        <row r="547">
          <cell r="B547" t="str">
            <v>A.16.1</v>
          </cell>
          <cell r="C547" t="str">
            <v>PROGRAMAS DE CAPACITACIÓN, ASESORÍA Y ASISTENCIA TÉCNICA PARA CONSOLIDAR PROCESOS DE PARTICIPACIÓN CIUDADANA Y CONTROL SOCIAL</v>
          </cell>
          <cell r="D547" t="str">
            <v>RECURSOS EMPLEADOS EN LA PROMOCIÓN Y EL  FORTALECIMIENTO DE INSTITUCIONES U ORGANIZACIONES COMUNITARIAS PARA QUE TENGAN UNA ACTIVA PARTICIPACIÓN CIUDADANA Y PUEDAN EJERCER EL CONTROL SOCIAL</v>
          </cell>
          <cell r="E547" t="b">
            <v>1</v>
          </cell>
          <cell r="F547">
            <v>546</v>
          </cell>
          <cell r="G547">
            <v>1</v>
          </cell>
          <cell r="H547">
            <v>1</v>
          </cell>
          <cell r="I547">
            <v>1</v>
          </cell>
        </row>
        <row r="548">
          <cell r="B548" t="str">
            <v>A.16.2</v>
          </cell>
          <cell r="C548" t="str">
            <v>PROCESOS DE ELECCIÓN DE CIUDADANOS A LOS ESPACIOS DE PARTICIPACIÓN CIUDADANA</v>
          </cell>
          <cell r="D548" t="str">
            <v>RECURSOS ORIENTADOS AL DESARROLLO DE ACTIVIDADES QUE GARANTICEN EL FORTALECIMIENTO DE ESPACIOS, ESTRUCTURAS Y MECANISMOS DE PARTICIPACIÓN LOCAL DISPUESTOS POR LAS NORMAS VIGENTES.</v>
          </cell>
          <cell r="E548" t="b">
            <v>1</v>
          </cell>
          <cell r="F548">
            <v>547</v>
          </cell>
          <cell r="G548">
            <v>1</v>
          </cell>
          <cell r="H548">
            <v>1</v>
          </cell>
          <cell r="I548">
            <v>1</v>
          </cell>
        </row>
        <row r="549">
          <cell r="B549" t="str">
            <v>A.16.3</v>
          </cell>
          <cell r="C549" t="str">
            <v xml:space="preserve">CAPACITACIÓN A LA COMUNIDAD SOBRE PARTICIPACIÓN EN LA GESTIÓN PÚBLICA </v>
          </cell>
          <cell r="D549" t="str">
            <v>RECURSOS ORIENTADOS EN CAPACITAR A LA COMUNIDAD EN TEMAS DE GESTIÓN PÚBLICA PARA QUE TENGAN UNA ACTIVA PARTICIPACIÓN CIUDADANA Y PUEDAN EJERCER EL CONTROL SOCIAL</v>
          </cell>
          <cell r="E549" t="b">
            <v>1</v>
          </cell>
          <cell r="F549">
            <v>548</v>
          </cell>
          <cell r="G549">
            <v>1</v>
          </cell>
          <cell r="H549">
            <v>1</v>
          </cell>
          <cell r="I549">
            <v>1</v>
          </cell>
        </row>
        <row r="550">
          <cell r="B550" t="str">
            <v>A.16.5</v>
          </cell>
          <cell r="C550" t="str">
            <v>RESERVAS DE INVERSIÓN EN EL SECTOR VIGENCIA ANTERIOR (LEY 819 DE 2003)</v>
          </cell>
          <cell r="D550" t="str">
            <v xml:space="preserve">COMPROMISOS DE GASTO ADQUIRIDOS EN EL SECTOR  CON CARGOS A LA VIGENCIA FISCAL QUE EXPIRA. </v>
          </cell>
          <cell r="E550" t="b">
            <v>1</v>
          </cell>
          <cell r="F550">
            <v>549</v>
          </cell>
          <cell r="G550">
            <v>1</v>
          </cell>
          <cell r="H550">
            <v>1</v>
          </cell>
          <cell r="I550">
            <v>1</v>
          </cell>
        </row>
        <row r="551">
          <cell r="B551" t="str">
            <v>A.16.8</v>
          </cell>
          <cell r="C551" t="str">
            <v>PAGO DE DÉFICIT DE INVERSIÓN EN DESARROLLO COMUNITARIO</v>
          </cell>
          <cell r="D551" t="str">
            <v>RECURSOS DESTINADOS AL PAGO DE DÉFICIT DE INVERSIÓN EN DESARROLLO COMUNITARIO</v>
          </cell>
          <cell r="E551" t="b">
            <v>1</v>
          </cell>
          <cell r="F551">
            <v>550</v>
          </cell>
          <cell r="G551">
            <v>1</v>
          </cell>
          <cell r="H551">
            <v>1</v>
          </cell>
          <cell r="I551">
            <v>1</v>
          </cell>
        </row>
        <row r="552">
          <cell r="B552" t="str">
            <v>A.17</v>
          </cell>
          <cell r="C552" t="str">
            <v>FORTALECIMIENTO INSTITUCIONAL</v>
          </cell>
          <cell r="D552" t="str">
            <v>INVERSIÓN REALIZADA EN PROGRAMAS Y PROYECTOS DE EVALUACIÓN, REORGANIZACIÓN Y CAPACITACIÓN INSTITUCIONAL  PARA MEJORAR LA GESTIÓN DE LA  ADMINISTRACIÓN LOCAL DE ACUERDO CON SUS COMPETENCIAS LEGALES</v>
          </cell>
          <cell r="E552" t="b">
            <v>0</v>
          </cell>
          <cell r="F552">
            <v>551</v>
          </cell>
          <cell r="G552">
            <v>1</v>
          </cell>
          <cell r="H552">
            <v>1</v>
          </cell>
          <cell r="I552">
            <v>1</v>
          </cell>
        </row>
        <row r="553">
          <cell r="B553" t="str">
            <v>A.17.1</v>
          </cell>
          <cell r="C553" t="str">
            <v>PROCESOS INTEGRALES DE EVALUACIÓN INSTITUCIONAL Y REORGANIZACIÓN ADMINISTRATIVA</v>
          </cell>
          <cell r="D553" t="str">
            <v>ACTIVIDADES QUE PERMITAN LA REVISIÓN DE LA ESTRUCTURA ADMINISTRATIVA Y SU GESTIÓN PARA SU MEJORAMIENTO Y/O REORGANIZACIÓN</v>
          </cell>
          <cell r="E553" t="b">
            <v>1</v>
          </cell>
          <cell r="F553">
            <v>552</v>
          </cell>
          <cell r="G553">
            <v>1</v>
          </cell>
          <cell r="H553">
            <v>1</v>
          </cell>
          <cell r="I553">
            <v>1</v>
          </cell>
        </row>
        <row r="554">
          <cell r="B554" t="str">
            <v>A.17.2</v>
          </cell>
          <cell r="C554" t="str">
            <v>PROGRAMAS DE CAPACITACIÓN Y ASISTENCIA TÉCNICA ORIENTADOS AL DESARROLLO EFICIENTE DE LAS COMPETENCIAS DE LEY</v>
          </cell>
          <cell r="D554" t="str">
            <v>ACTIVIDADES DE ASISTENCIA TÉCNICA Y  CAPACITACIÓN INSTITUCIONAL PARA EL FORTALECIMIENTO DE LA  ADMINISTRACIÓN LOCAL EN EL DESARROLLO DE SUS COMPETENCIAS LEGALES</v>
          </cell>
          <cell r="E554" t="b">
            <v>1</v>
          </cell>
          <cell r="F554">
            <v>553</v>
          </cell>
          <cell r="G554">
            <v>1</v>
          </cell>
          <cell r="H554">
            <v>1</v>
          </cell>
          <cell r="I554">
            <v>1</v>
          </cell>
        </row>
        <row r="555">
          <cell r="B555" t="str">
            <v>A.17.3</v>
          </cell>
          <cell r="C555" t="str">
            <v>PAGO DE INDEMNIZACIONES ORIGINADAS EN PROGRAMAS DE SANEAMIENTO FISCAL Y FINANCIERO - LEY 617 DE 2000</v>
          </cell>
          <cell r="D555" t="str">
            <v>PAGO DE INDEMNIZACIONES ORIGINADAS EN PROGRAMAS DE SANEAMIENTO FISCAL Y FINANCIERO - LEY 617 DE 2000</v>
          </cell>
          <cell r="E555" t="b">
            <v>1</v>
          </cell>
          <cell r="F555">
            <v>554</v>
          </cell>
          <cell r="G555">
            <v>1</v>
          </cell>
          <cell r="H555">
            <v>1</v>
          </cell>
          <cell r="I555">
            <v>1</v>
          </cell>
        </row>
        <row r="556">
          <cell r="B556" t="str">
            <v>A.17.4</v>
          </cell>
          <cell r="C556" t="str">
            <v>PAGO DE DÉFICIT FISCAL, DE PASIVO LABORAL Y PRESTACIONAL EN PROGRAMAS DE SANEAMIENTO FISCAL Y FINANCIERO</v>
          </cell>
          <cell r="D556" t="str">
            <v>CORRESPONDE AL PAGO DE DÉFICIT FISCAL, PAGO DE PASIVO LABORAL Y PRESTACIONAL EN PROGRAMAS DE SANEAMIENTO FISCAL Y FINANCIERO</v>
          </cell>
          <cell r="E556" t="b">
            <v>0</v>
          </cell>
          <cell r="F556">
            <v>555</v>
          </cell>
          <cell r="G556">
            <v>1</v>
          </cell>
          <cell r="H556">
            <v>1</v>
          </cell>
          <cell r="I556">
            <v>1</v>
          </cell>
        </row>
        <row r="557">
          <cell r="B557" t="str">
            <v>A.17.4.1</v>
          </cell>
          <cell r="C557" t="str">
            <v>CAUSADO CON ANTERIORIDAD AL 31 DE DICIEMBRE DE 2000</v>
          </cell>
          <cell r="D557" t="str">
            <v>PAGO DE DÉFICIT FISCAL EN PROGRAMAS DE SANEAMIENTO FISCAL Y PASIVO LABORAL Y PRESTACIONAL ACUMULADO A 31 DE DICIEMBRE DE 2000</v>
          </cell>
          <cell r="E557" t="b">
            <v>1</v>
          </cell>
          <cell r="F557">
            <v>556</v>
          </cell>
          <cell r="G557">
            <v>1</v>
          </cell>
          <cell r="H557">
            <v>1</v>
          </cell>
          <cell r="I557">
            <v>1</v>
          </cell>
        </row>
        <row r="558">
          <cell r="B558" t="str">
            <v>A.17.4.2</v>
          </cell>
          <cell r="C558" t="str">
            <v>CAUSADO DESPUÉS DEL 31 DE DICIEMBRE DE 2000</v>
          </cell>
          <cell r="D558" t="str">
            <v>PAGO DE DÉFICIT FISCAL Y PASIVO LABORAL Y PRESTACIONAL EN PROGRAMAS DE SANEAMIENTO FISCAL Y FINANCIERO CAUSADO DESPUÉS DEL 31 DE DICIEMBRE DE 2000</v>
          </cell>
          <cell r="E558" t="b">
            <v>1</v>
          </cell>
          <cell r="F558">
            <v>557</v>
          </cell>
          <cell r="G558">
            <v>1</v>
          </cell>
          <cell r="H558">
            <v>1</v>
          </cell>
          <cell r="I558">
            <v>1</v>
          </cell>
        </row>
        <row r="559">
          <cell r="B559" t="str">
            <v>A.17.5</v>
          </cell>
          <cell r="C559" t="str">
            <v>FINANCIACIÓN DE ACUERDOS DE RESTRUCTURACIÓN DE PASIVOS</v>
          </cell>
          <cell r="D559" t="str">
            <v>SON LOS PAGOS EFECTUADOS EN VIRTUD DE LA CELEBRACIÓN DE ACUERDOS DE REESTRUCTURACIÓN DE PASIVOS (LEY 550 DE 1999).</v>
          </cell>
          <cell r="E559" t="b">
            <v>0</v>
          </cell>
          <cell r="F559">
            <v>558</v>
          </cell>
          <cell r="G559">
            <v>1</v>
          </cell>
          <cell r="H559">
            <v>1</v>
          </cell>
          <cell r="I559">
            <v>1</v>
          </cell>
        </row>
        <row r="560">
          <cell r="B560" t="str">
            <v>A.17.5.1</v>
          </cell>
          <cell r="C560" t="str">
            <v>PASIVOS LABORALES Y PRESTACIONALES</v>
          </cell>
          <cell r="D560" t="str">
            <v>PAGOS DE PASIVOS LABORALES Y PRESTACIONALES</v>
          </cell>
          <cell r="E560" t="b">
            <v>1</v>
          </cell>
          <cell r="F560">
            <v>559</v>
          </cell>
          <cell r="G560">
            <v>1</v>
          </cell>
          <cell r="H560">
            <v>1</v>
          </cell>
          <cell r="I560">
            <v>1</v>
          </cell>
        </row>
        <row r="561">
          <cell r="B561" t="str">
            <v>A.17.5.2</v>
          </cell>
          <cell r="C561" t="str">
            <v>PASIVOS CON ENTIDADES PÚBLICAS Y DE SEGURIDAD SOCIAL</v>
          </cell>
          <cell r="D561" t="str">
            <v>PAGOS DE PASIVOS CON ENTIDADES PÚBLICAS Y DE SEGURIDAD SOCIAL</v>
          </cell>
          <cell r="E561" t="b">
            <v>1</v>
          </cell>
          <cell r="F561">
            <v>560</v>
          </cell>
          <cell r="G561">
            <v>1</v>
          </cell>
          <cell r="H561">
            <v>1</v>
          </cell>
          <cell r="I561">
            <v>1</v>
          </cell>
        </row>
        <row r="562">
          <cell r="B562" t="str">
            <v>A.17.5.3</v>
          </cell>
          <cell r="C562" t="str">
            <v>PASIVOS CON ENTIDADES FINANCIERAS VIGILADAS DIFERENTES A DEUDA PUBLICA</v>
          </cell>
          <cell r="D562" t="str">
            <v>PAGO DE PASIVOS REESTRUCTURADOS A ENTIDADES VIGILADAS POR CONCEPTOS DIFERENTES A OPERACIONES DE CRÉDITO PÚBLICO.  LOS MOVIMIENTOS DE ESTOS CRÉDITOS DEBEN REGISTRARSE EN SERVICIO DE LA DEUDA.</v>
          </cell>
          <cell r="E562" t="b">
            <v>1</v>
          </cell>
          <cell r="F562">
            <v>561</v>
          </cell>
          <cell r="G562">
            <v>1</v>
          </cell>
          <cell r="H562">
            <v>1</v>
          </cell>
          <cell r="I562">
            <v>1</v>
          </cell>
        </row>
        <row r="563">
          <cell r="B563" t="str">
            <v>A.17.5.4</v>
          </cell>
          <cell r="C563" t="str">
            <v>DEMÁS ACREEDORES</v>
          </cell>
          <cell r="D563" t="str">
            <v xml:space="preserve">PAGOS REALIZADOS CON LOS DEMÁS ACREEDORES DEL ACUERDO </v>
          </cell>
          <cell r="E563" t="b">
            <v>1</v>
          </cell>
          <cell r="F563">
            <v>562</v>
          </cell>
          <cell r="G563">
            <v>1</v>
          </cell>
          <cell r="H563">
            <v>1</v>
          </cell>
          <cell r="I563">
            <v>1</v>
          </cell>
        </row>
        <row r="564">
          <cell r="B564" t="str">
            <v>A.17.5.5</v>
          </cell>
          <cell r="C564" t="str">
            <v>PASIVOS CLASIFICADOS COMO CONTINGENCIAS</v>
          </cell>
          <cell r="D564" t="str">
            <v>PAGOS REALIZADOS SOBRE PASIVOS CLASIFICADOS COMO CONTINGENCIAS</v>
          </cell>
          <cell r="E564" t="b">
            <v>1</v>
          </cell>
          <cell r="F564">
            <v>563</v>
          </cell>
          <cell r="G564">
            <v>1</v>
          </cell>
          <cell r="H564">
            <v>1</v>
          </cell>
          <cell r="I564">
            <v>1</v>
          </cell>
        </row>
        <row r="565">
          <cell r="B565" t="str">
            <v>A.17.5.6</v>
          </cell>
          <cell r="C565" t="str">
            <v>PASIVOS CLASIFICADOS COMO SALDOS POR DEPURAR</v>
          </cell>
          <cell r="D565" t="str">
            <v>PAGOS REALIZADOS SOBRE PASIVOS COMO SALDOS POR DEPURAR</v>
          </cell>
          <cell r="E565" t="b">
            <v>1</v>
          </cell>
          <cell r="F565">
            <v>564</v>
          </cell>
          <cell r="G565">
            <v>1</v>
          </cell>
          <cell r="H565">
            <v>1</v>
          </cell>
          <cell r="I565">
            <v>1</v>
          </cell>
        </row>
        <row r="566">
          <cell r="B566" t="str">
            <v>A.17.6</v>
          </cell>
          <cell r="C566" t="str">
            <v>ACTUALIZACIÓN DEL SISBEN</v>
          </cell>
          <cell r="D566" t="str">
            <v xml:space="preserve">RECURSOS DESTINADOS A  LA ACTUALIZACIÓN DE LA BASE DE DATOS DEL SISBEN  </v>
          </cell>
          <cell r="E566" t="b">
            <v>1</v>
          </cell>
          <cell r="F566">
            <v>565</v>
          </cell>
          <cell r="G566">
            <v>1</v>
          </cell>
          <cell r="H566">
            <v>1</v>
          </cell>
          <cell r="I566">
            <v>1</v>
          </cell>
        </row>
        <row r="567">
          <cell r="B567" t="str">
            <v>A.17.7</v>
          </cell>
          <cell r="C567" t="str">
            <v>ESTRATIFICACIÓN SOCIOECONÓMICA</v>
          </cell>
          <cell r="D567" t="str">
            <v xml:space="preserve">RECURSOS DESTINADOS A  LA REALIZACIÓN DE LA ESTRATIFICACIÓN SOCIOECONÓMICA EN LA ENTIDAD TERRITORIAL </v>
          </cell>
          <cell r="E567" t="b">
            <v>1</v>
          </cell>
          <cell r="F567">
            <v>566</v>
          </cell>
          <cell r="G567">
            <v>1</v>
          </cell>
          <cell r="H567">
            <v>1</v>
          </cell>
          <cell r="I567">
            <v>1</v>
          </cell>
        </row>
        <row r="568">
          <cell r="B568" t="str">
            <v>A.17.8</v>
          </cell>
          <cell r="C568" t="str">
            <v>ACTUALIZACIÓN CATASTRAL</v>
          </cell>
          <cell r="D568" t="str">
            <v>RECURSOS DESTINADOS A LA ACTUALIZACIÓN CATASTRAL</v>
          </cell>
          <cell r="E568" t="b">
            <v>1</v>
          </cell>
          <cell r="F568">
            <v>567</v>
          </cell>
          <cell r="G568">
            <v>1</v>
          </cell>
          <cell r="H568">
            <v>1</v>
          </cell>
          <cell r="I568">
            <v>1</v>
          </cell>
        </row>
        <row r="569">
          <cell r="B569" t="str">
            <v>A.17.9</v>
          </cell>
          <cell r="C569" t="str">
            <v>ELABORACIÓN Y ACTUALIZACIÓN DEL PLAN DE DESARROLLO</v>
          </cell>
          <cell r="D569" t="str">
            <v>RECURSOS ORIENTADOS A LA ELABORACIÓN, ACTUALIZACIÓN Y EVALUACIÓN DEL PLAN DE DESARROLLO MUNICIPAL</v>
          </cell>
          <cell r="E569" t="b">
            <v>1</v>
          </cell>
          <cell r="F569">
            <v>568</v>
          </cell>
          <cell r="G569">
            <v>1</v>
          </cell>
          <cell r="H569">
            <v>1</v>
          </cell>
          <cell r="I569">
            <v>1</v>
          </cell>
        </row>
        <row r="570">
          <cell r="B570" t="str">
            <v>A.17.10</v>
          </cell>
          <cell r="C570" t="str">
            <v>ELABORACIÓN Y ACTUALIZACIÓN DEL PLAN DE ORDENAMIENTO TERRITORIAL</v>
          </cell>
          <cell r="D570" t="str">
            <v>RECURSOS ORIENTADOS A LA ELABORACIÓN Y ACTUALIZACIÓN DEL PLAN DE ORDENAMIENTO TERRITORIAL</v>
          </cell>
          <cell r="E570" t="b">
            <v>1</v>
          </cell>
          <cell r="F570">
            <v>569</v>
          </cell>
          <cell r="G570">
            <v>1</v>
          </cell>
          <cell r="H570">
            <v>1</v>
          </cell>
          <cell r="I570">
            <v>1</v>
          </cell>
        </row>
        <row r="571">
          <cell r="B571" t="str">
            <v>A.17.13</v>
          </cell>
          <cell r="C571" t="str">
            <v>PAGO DE DÉFICIT DE INVERSIÓN EN FORTALECIMIENTO INSTITUCIONAL</v>
          </cell>
          <cell r="D571" t="str">
            <v>RECURSOS DESTINADOS AL PAGO DE DÉFICIT DE INVERSIÓN EN FORTALECIMIENTO INSTITUCIONAL</v>
          </cell>
          <cell r="E571" t="b">
            <v>1</v>
          </cell>
          <cell r="F571">
            <v>570</v>
          </cell>
          <cell r="G571">
            <v>1</v>
          </cell>
          <cell r="H571">
            <v>1</v>
          </cell>
          <cell r="I571">
            <v>1</v>
          </cell>
        </row>
        <row r="572">
          <cell r="B572" t="str">
            <v>A.18</v>
          </cell>
          <cell r="C572" t="str">
            <v>JUSTICIA</v>
          </cell>
          <cell r="D572" t="str">
            <v>INVERSIÓN ORIENTADA AL DESARROLLO DE PROGRAMAS PARA GARANTIZAR EL CUMPLIMIENTO, PROTECCIÓN Y RESTABLECIMIENTO DE LOS  DERECHOS ESTABLECIDOS EN LA CONSTITUCIÓN POLÍTICA</v>
          </cell>
          <cell r="E572" t="b">
            <v>0</v>
          </cell>
          <cell r="F572">
            <v>571</v>
          </cell>
          <cell r="G572">
            <v>1</v>
          </cell>
          <cell r="H572">
            <v>1</v>
          </cell>
          <cell r="I572">
            <v>1</v>
          </cell>
        </row>
        <row r="573">
          <cell r="B573" t="str">
            <v>A.18.1</v>
          </cell>
          <cell r="C573" t="str">
            <v>PAGO DE INSPECTORES DE POLICÍA</v>
          </cell>
          <cell r="D573" t="str">
            <v>CORRESPONDE AL PAGO DE SERVICIOS PERSONALES DE LOS INSPECTORES DE POLICÍA</v>
          </cell>
          <cell r="E573" t="b">
            <v>1</v>
          </cell>
          <cell r="F573">
            <v>572</v>
          </cell>
          <cell r="G573">
            <v>1</v>
          </cell>
          <cell r="H573">
            <v>1</v>
          </cell>
          <cell r="I573">
            <v>1</v>
          </cell>
        </row>
        <row r="574">
          <cell r="B574" t="str">
            <v>A.18.2</v>
          </cell>
          <cell r="C574" t="str">
            <v>CONTRATACIÓN DE SERVICIOS ESPECIALES DE POLICÍA EN CONVENIO CON LA POLICÍA NACIÓNAL</v>
          </cell>
          <cell r="D574" t="str">
            <v>PAGO DE LA RELACIÓN CONTRACTUAL CELEBRADA ENTRE LA POLICÍA NACIÓNAL Y LA ENTIDAD TERRITORIAL PARA LA PRESTACIÓN  DEL SERVICIO ESPECIAL DE POLICÍA</v>
          </cell>
          <cell r="E574" t="b">
            <v>1</v>
          </cell>
          <cell r="F574">
            <v>573</v>
          </cell>
          <cell r="G574">
            <v>1</v>
          </cell>
          <cell r="H574">
            <v>1</v>
          </cell>
          <cell r="I574">
            <v>1</v>
          </cell>
        </row>
        <row r="575">
          <cell r="B575" t="str">
            <v>A.18.3</v>
          </cell>
          <cell r="C575" t="str">
            <v>PAGO DE COMISARIOS DE FAMILIA, MÉDICOS, PSICÓLOGOS Y TRABAJADORES SOCIALES DE LAS COMISARÍAS DE FAMILIA.</v>
          </cell>
          <cell r="D575" t="str">
            <v>PAGO DEL PERSONAL VINCULADO QUE PRESTA SUS SERVICIOS COMO COMISARIO DE FAMILIA, MEDICO, PSICÓLOGO O  TRABAJADOR SOCIAL EN LAS COMISARÍAS DE FAMILIA DE LA ENTIDAD TERRITORIAL DE CONFORMIDAD CON LA LEY 1098 DE 2006 Y EL DECRETO 4840 DE 2007.</v>
          </cell>
          <cell r="E575" t="b">
            <v>1</v>
          </cell>
          <cell r="F575">
            <v>574</v>
          </cell>
          <cell r="G575">
            <v>1</v>
          </cell>
          <cell r="H575">
            <v>1</v>
          </cell>
          <cell r="I575">
            <v>1</v>
          </cell>
        </row>
        <row r="576">
          <cell r="B576" t="str">
            <v>A.18.4</v>
          </cell>
          <cell r="C576" t="str">
            <v>FONDO TERRITORIAL DE SEGURIDAD (LEY 1106 DE 2006)</v>
          </cell>
          <cell r="D576" t="str">
            <v>GASTOS EFECTUADOS CON LOS RECURSOS DEL FONDO TERRITORIAL DE SEGURIDAD PARA EL FORTALECIMIENTO DE LA SEGURIDAD CIUDADANA Y LA PRESERVACIÓN DEL  ORDEN PÚBLICO, DE CONFORMIDAD CON LA LEY 1106 DE 2006.</v>
          </cell>
          <cell r="E576" t="b">
            <v>0</v>
          </cell>
          <cell r="F576">
            <v>575</v>
          </cell>
          <cell r="G576">
            <v>1</v>
          </cell>
          <cell r="H576">
            <v>1</v>
          </cell>
          <cell r="I576">
            <v>1</v>
          </cell>
        </row>
        <row r="577">
          <cell r="B577" t="str">
            <v>A.18.4.1</v>
          </cell>
          <cell r="C577" t="str">
            <v>DOTACIÓN Y MATERIAL DE GUERRA</v>
          </cell>
          <cell r="D577" t="str">
            <v>RECURSOS DESTINADOS A LA ADQUISICION DE DOTACION Y MATERIAL DE GUERRA</v>
          </cell>
          <cell r="E577" t="b">
            <v>1</v>
          </cell>
          <cell r="F577">
            <v>576</v>
          </cell>
          <cell r="G577">
            <v>1</v>
          </cell>
          <cell r="H577">
            <v>1</v>
          </cell>
          <cell r="I577">
            <v>1</v>
          </cell>
        </row>
        <row r="578">
          <cell r="B578" t="str">
            <v>A.18.4.2</v>
          </cell>
          <cell r="C578" t="str">
            <v>RECONSTRUCCIÓN DE CUARTELES Y DE OTRAS INSTALACIONES</v>
          </cell>
          <cell r="D578" t="str">
            <v>RECURSOS EMPLEADOS EN LAS OBRAS DE CONSTRUCCIÓN, RECONSTRUCCIÓN Y MEJORAMIENTO DE LAS INSTALACIONES POLICIALES Y MILITARES</v>
          </cell>
          <cell r="E578" t="b">
            <v>1</v>
          </cell>
          <cell r="F578">
            <v>577</v>
          </cell>
          <cell r="G578">
            <v>1</v>
          </cell>
          <cell r="H578">
            <v>1</v>
          </cell>
          <cell r="I578">
            <v>1</v>
          </cell>
        </row>
        <row r="579">
          <cell r="B579" t="str">
            <v>A.18.4.3</v>
          </cell>
          <cell r="C579" t="str">
            <v>COMPRA DE EQUIPO DE COMUNICACIÓN, MONTAJE Y OPERACIÓN DE REDES DE INTELIGENCIA</v>
          </cell>
          <cell r="D579" t="str">
            <v>INVERSIÓN ORIENTADA A LA ADQUISICIÓN Y MONTAJE DE EQUIPOS UTILIZADOS EN LA OPERACIÓN DE REDES DE INTELIGENCIA MILITAR</v>
          </cell>
          <cell r="E579" t="b">
            <v>1</v>
          </cell>
          <cell r="F579">
            <v>578</v>
          </cell>
          <cell r="G579">
            <v>1</v>
          </cell>
          <cell r="H579">
            <v>1</v>
          </cell>
          <cell r="I579">
            <v>1</v>
          </cell>
        </row>
        <row r="580">
          <cell r="B580" t="str">
            <v>A.18.4.4</v>
          </cell>
          <cell r="C580" t="str">
            <v>RECOMPENSAS A PERSONAS QUE COLABOREN CON LA JUSTICIA Y SEGURIDAD DE LAS MISMAS</v>
          </cell>
          <cell r="D580" t="str">
            <v>RECURSOS DESTINADOS AL PAGO DE RECOMPENSAS A PERSONAS QUE COLABOREN CON LA JUSTICIA Y LA SEGURIDAD DE LAS MISMAS</v>
          </cell>
          <cell r="E580" t="b">
            <v>1</v>
          </cell>
          <cell r="F580">
            <v>579</v>
          </cell>
          <cell r="G580">
            <v>1</v>
          </cell>
          <cell r="H580">
            <v>1</v>
          </cell>
          <cell r="I580">
            <v>1</v>
          </cell>
        </row>
        <row r="581">
          <cell r="B581" t="str">
            <v>A.18.4.5</v>
          </cell>
          <cell r="C581" t="str">
            <v xml:space="preserve">SERVICIOS PERSONALES, DOTACIÓN Y RACIONES PARA NUEVOS AGENTES Y SOLDADOS </v>
          </cell>
          <cell r="D581" t="str">
            <v>INVERSIÓN ORIENTADA AL PAGO DE SERVICIOS PERSONALES, DOTACION Y RACIONES PARA NUEVOS AGENTES Y SOLDADOS</v>
          </cell>
          <cell r="E581" t="b">
            <v>1</v>
          </cell>
          <cell r="F581">
            <v>580</v>
          </cell>
          <cell r="G581">
            <v>1</v>
          </cell>
          <cell r="H581">
            <v>1</v>
          </cell>
          <cell r="I581">
            <v>1</v>
          </cell>
        </row>
        <row r="582">
          <cell r="B582" t="str">
            <v>A.18.4.6</v>
          </cell>
          <cell r="C582" t="str">
            <v>GASTOS DESTINADOS A GENERAR AMBIENTES QUE PROPICIEN LA SEGURIDAD CIUDADANA Y LA PRESERVACIÓN DEL ORDEN PÚBLICO.</v>
          </cell>
          <cell r="D582" t="str">
            <v>INVERSIÓN DIRIGIDA AL DESARROLLO DE ACCIONES ORIENTADAS A LA SEGURIDAD CIUDADANA Y PRESERVACIÓN DEL ORDEN PÚBLICO CON RECURSOS DIFERENTES A LOS DEL  FONDO TERRITORIAL DE SEGURIDAD</v>
          </cell>
          <cell r="E582" t="b">
            <v>1</v>
          </cell>
          <cell r="F582">
            <v>581</v>
          </cell>
          <cell r="G582">
            <v>1</v>
          </cell>
          <cell r="H582">
            <v>1</v>
          </cell>
          <cell r="I582">
            <v>1</v>
          </cell>
        </row>
        <row r="583">
          <cell r="B583" t="str">
            <v>A.18.5</v>
          </cell>
          <cell r="C583" t="str">
            <v>DESARROLLO DEL PLAN INTEGRAL DE SEGURIDAD Y CONVIVENCIA CIUDADANA</v>
          </cell>
          <cell r="D583" t="str">
            <v>RECURSOS EMPLEADOS EN EL CONJUNTO DE ACCIONES QUE DAN DESARROLLO AL PLAN INTEGRAL DE SEGURIDAD Y CONVIVENCIA CIUDADANA</v>
          </cell>
          <cell r="E583" t="b">
            <v>1</v>
          </cell>
          <cell r="F583">
            <v>582</v>
          </cell>
          <cell r="G583">
            <v>1</v>
          </cell>
          <cell r="H583">
            <v>1</v>
          </cell>
          <cell r="I583">
            <v>1</v>
          </cell>
        </row>
        <row r="584">
          <cell r="B584" t="str">
            <v>A.18.7</v>
          </cell>
          <cell r="C584" t="str">
            <v>PAGO DE DÉFICIT DE INVERSIÓN EN JUSTICIA</v>
          </cell>
          <cell r="D584" t="str">
            <v>RECURSOS DESTINADOS AL PAGO DE DÉFICIT DE INVERSIÓN EN JUSTICIA</v>
          </cell>
          <cell r="E584" t="b">
            <v>1</v>
          </cell>
          <cell r="F584">
            <v>583</v>
          </cell>
          <cell r="G584">
            <v>1</v>
          </cell>
          <cell r="H584">
            <v>1</v>
          </cell>
          <cell r="I584">
            <v>1</v>
          </cell>
        </row>
        <row r="585">
          <cell r="B585" t="str">
            <v>A.18.8</v>
          </cell>
          <cell r="C585" t="str">
            <v>PLAN DE ACCIÓN DE DERECHOS HUMANOS Y DIH</v>
          </cell>
          <cell r="D585" t="str">
            <v>RECURSOS ORIENTADOS A LA ELABORACIÓN DEL PLAN DE ACCION DE DERECHOS HUMANOS Y DIH</v>
          </cell>
          <cell r="E585" t="b">
            <v>1</v>
          </cell>
          <cell r="F585">
            <v>584</v>
          </cell>
          <cell r="G585">
            <v>1</v>
          </cell>
          <cell r="H585">
            <v>1</v>
          </cell>
          <cell r="I585">
            <v>1</v>
          </cell>
        </row>
        <row r="586">
          <cell r="B586" t="str">
            <v>A.18.9</v>
          </cell>
          <cell r="C586" t="str">
            <v xml:space="preserve">CONSTRUCCIÓN DE PAZ Y CONVIVENCIA FAMILIAR </v>
          </cell>
          <cell r="D586" t="str">
            <v>INVERSIÓN ORIENTADA A FINANCIAR PROYECTOS RELACIONADOS CON LA CONSTRUCCION DE PAZ Y CONVIVENCIA FAMILIAR</v>
          </cell>
          <cell r="E586" t="b">
            <v>1</v>
          </cell>
          <cell r="F586">
            <v>585</v>
          </cell>
          <cell r="G586">
            <v>1</v>
          </cell>
          <cell r="H586">
            <v>1</v>
          </cell>
          <cell r="I586">
            <v>1</v>
          </cell>
        </row>
        <row r="587">
          <cell r="B587" t="str">
            <v>A.19</v>
          </cell>
          <cell r="C587" t="str">
            <v>GASTOS ESPECÍFICOS DE REGALÍAS Y COMPENSACIONES</v>
          </cell>
          <cell r="D587" t="str">
            <v>GASTOS ESPECÍFICOS DE REGALÍAS Y COMPENSACIONES</v>
          </cell>
          <cell r="E587" t="b">
            <v>0</v>
          </cell>
          <cell r="F587">
            <v>586</v>
          </cell>
          <cell r="G587">
            <v>1</v>
          </cell>
          <cell r="H587">
            <v>1</v>
          </cell>
          <cell r="I587">
            <v>1</v>
          </cell>
        </row>
        <row r="588">
          <cell r="B588" t="str">
            <v>A.19.1</v>
          </cell>
          <cell r="C588" t="str">
            <v>INTERVENTORIA TÉCNICA DE LOS PROYECTOS QUE SE EJECUTEN CON RECURSOS DE REGALÍAS Y COMPENSACIONES</v>
          </cell>
          <cell r="D588" t="str">
            <v xml:space="preserve">REGISTRE EL VALOR DE LO UTILIZADO PARA LA INTERVENTORIA TÉCNICA DE LAS INVERSIÓNES REALIZADAS. DE ACUERDO CON LA LEY 756 DE 2002. ÉSTE VALOR NO PUEDE EXCEDER EL 5% DE LOS RECURSOS DE REGALÍAS Y COMPENSACIONES. </v>
          </cell>
          <cell r="E588" t="b">
            <v>1</v>
          </cell>
          <cell r="F588">
            <v>587</v>
          </cell>
          <cell r="G588">
            <v>1</v>
          </cell>
          <cell r="H588">
            <v>1</v>
          </cell>
          <cell r="I588">
            <v>1</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9"/>
  <sheetViews>
    <sheetView topLeftCell="F472" zoomScale="84" zoomScaleNormal="84" workbookViewId="0">
      <selection activeCell="V484" sqref="V484"/>
    </sheetView>
  </sheetViews>
  <sheetFormatPr baseColWidth="10" defaultColWidth="9.140625" defaultRowHeight="11.25"/>
  <cols>
    <col min="1" max="1" width="14.140625" style="295" hidden="1" customWidth="1"/>
    <col min="2" max="2" width="27.5703125" style="295" customWidth="1"/>
    <col min="3" max="3" width="27.5703125" style="295" hidden="1" customWidth="1"/>
    <col min="4" max="4" width="28.85546875" style="295" customWidth="1"/>
    <col min="5" max="5" width="17.5703125" style="296" hidden="1" customWidth="1"/>
    <col min="6" max="6" width="14.85546875" style="296" customWidth="1"/>
    <col min="7" max="7" width="11" style="297" bestFit="1" customWidth="1"/>
    <col min="8" max="8" width="10.42578125" style="296" hidden="1" customWidth="1"/>
    <col min="9" max="9" width="14.5703125" style="296" customWidth="1"/>
    <col min="10" max="10" width="12.140625" style="296" customWidth="1"/>
    <col min="11" max="11" width="12.28515625" style="296" customWidth="1"/>
    <col min="12" max="12" width="10.42578125" style="296" hidden="1" customWidth="1"/>
    <col min="13" max="13" width="12.5703125" style="296" customWidth="1"/>
    <col min="14" max="15" width="12.140625" style="296" customWidth="1"/>
    <col min="16" max="16" width="10.42578125" style="296" hidden="1" customWidth="1"/>
    <col min="17" max="17" width="14.5703125" style="296" customWidth="1"/>
    <col min="18" max="18" width="10.42578125" style="296" bestFit="1" customWidth="1"/>
    <col min="19" max="19" width="12.140625" style="296" customWidth="1"/>
    <col min="20" max="20" width="10.42578125" style="296" hidden="1" customWidth="1"/>
    <col min="21" max="21" width="12.42578125" style="296" customWidth="1"/>
    <col min="22" max="22" width="9.28515625" style="296" customWidth="1"/>
    <col min="23" max="16384" width="9.140625" style="296"/>
  </cols>
  <sheetData>
    <row r="1" spans="1:22" ht="12" thickBot="1"/>
    <row r="2" spans="1:22" ht="12" thickBot="1">
      <c r="A2" s="1218" t="s">
        <v>1281</v>
      </c>
      <c r="B2" s="1219"/>
      <c r="C2" s="1219"/>
      <c r="D2" s="1219"/>
      <c r="E2" s="1219"/>
      <c r="F2" s="1219"/>
      <c r="G2" s="1219"/>
      <c r="H2" s="1219"/>
      <c r="I2" s="1219"/>
      <c r="J2" s="1219"/>
      <c r="K2" s="1219"/>
      <c r="L2" s="1219"/>
      <c r="M2" s="1219"/>
      <c r="N2" s="1219"/>
      <c r="O2" s="1219"/>
      <c r="P2" s="1219"/>
      <c r="Q2" s="1219"/>
      <c r="R2" s="1219"/>
      <c r="S2" s="1219"/>
      <c r="T2" s="1219"/>
      <c r="U2" s="1220"/>
    </row>
    <row r="3" spans="1:22" ht="12" thickBot="1">
      <c r="A3" s="1221" t="s">
        <v>740</v>
      </c>
      <c r="B3" s="1222"/>
      <c r="C3" s="1222"/>
      <c r="D3" s="1222"/>
      <c r="E3" s="1222"/>
      <c r="F3" s="1222"/>
      <c r="G3" s="1222"/>
      <c r="H3" s="1222"/>
      <c r="I3" s="1222"/>
      <c r="J3" s="1222"/>
      <c r="K3" s="1222"/>
      <c r="L3" s="1222"/>
      <c r="M3" s="1222"/>
      <c r="N3" s="1222"/>
      <c r="O3" s="1222"/>
      <c r="P3" s="1222"/>
      <c r="Q3" s="1222"/>
      <c r="R3" s="1222"/>
      <c r="S3" s="1222"/>
      <c r="T3" s="1222"/>
      <c r="U3" s="1223"/>
    </row>
    <row r="4" spans="1:22" s="298" customFormat="1" ht="12" thickBot="1">
      <c r="A4" s="1224" t="s">
        <v>741</v>
      </c>
      <c r="B4" s="1225"/>
      <c r="C4" s="1225"/>
      <c r="D4" s="1225"/>
      <c r="E4" s="1225"/>
      <c r="F4" s="1225"/>
      <c r="G4" s="1225"/>
      <c r="H4" s="1225"/>
      <c r="I4" s="1225"/>
      <c r="J4" s="1225"/>
      <c r="K4" s="1225"/>
      <c r="L4" s="1225"/>
      <c r="M4" s="1225"/>
      <c r="N4" s="1225"/>
      <c r="O4" s="1225"/>
      <c r="P4" s="1225"/>
      <c r="Q4" s="1225"/>
      <c r="R4" s="1225"/>
      <c r="S4" s="1225"/>
      <c r="T4" s="1225"/>
      <c r="U4" s="1226"/>
    </row>
    <row r="6" spans="1:22" ht="31.5" customHeight="1">
      <c r="A6" s="1227" t="s">
        <v>742</v>
      </c>
      <c r="B6" s="1227"/>
      <c r="C6" s="1227"/>
      <c r="D6" s="1227"/>
      <c r="E6" s="1228"/>
      <c r="F6" s="1228"/>
      <c r="G6" s="1228"/>
      <c r="H6" s="1228"/>
      <c r="I6" s="1228"/>
      <c r="J6" s="1228"/>
      <c r="K6" s="1228"/>
      <c r="L6" s="1228"/>
      <c r="M6" s="1228"/>
      <c r="N6" s="1228"/>
      <c r="O6" s="1228"/>
      <c r="P6" s="1228"/>
      <c r="Q6" s="1228"/>
      <c r="R6" s="1228"/>
      <c r="S6" s="1228"/>
      <c r="T6" s="1228"/>
      <c r="U6" s="1228"/>
    </row>
    <row r="7" spans="1:22" ht="18" customHeight="1">
      <c r="A7" s="1229" t="s">
        <v>743</v>
      </c>
      <c r="B7" s="1230"/>
      <c r="C7" s="1230"/>
      <c r="D7" s="1230"/>
      <c r="E7" s="1230"/>
      <c r="F7" s="1230"/>
      <c r="G7" s="1230"/>
      <c r="H7" s="1230"/>
      <c r="I7" s="1230"/>
      <c r="J7" s="1230"/>
      <c r="K7" s="1230"/>
      <c r="L7" s="1230"/>
      <c r="M7" s="1231"/>
      <c r="N7" s="1235" t="s">
        <v>744</v>
      </c>
      <c r="O7" s="1236"/>
      <c r="P7" s="1236"/>
      <c r="Q7" s="1236"/>
      <c r="R7" s="1236"/>
      <c r="S7" s="1236"/>
      <c r="T7" s="1236"/>
      <c r="U7" s="1237"/>
    </row>
    <row r="8" spans="1:22" ht="12.75" customHeight="1">
      <c r="A8" s="1232"/>
      <c r="B8" s="1233"/>
      <c r="C8" s="1233"/>
      <c r="D8" s="1233"/>
      <c r="E8" s="1233"/>
      <c r="F8" s="1233"/>
      <c r="G8" s="1233"/>
      <c r="H8" s="1233"/>
      <c r="I8" s="1233"/>
      <c r="J8" s="1233"/>
      <c r="K8" s="1233"/>
      <c r="L8" s="1233"/>
      <c r="M8" s="1234"/>
      <c r="N8" s="1238" t="s">
        <v>745</v>
      </c>
      <c r="O8" s="1239"/>
      <c r="P8" s="1239"/>
      <c r="Q8" s="1239"/>
      <c r="R8" s="1239"/>
      <c r="S8" s="1239"/>
      <c r="T8" s="1239"/>
      <c r="U8" s="1240"/>
    </row>
    <row r="9" spans="1:22" ht="12.75" customHeight="1">
      <c r="A9" s="1232"/>
      <c r="B9" s="1233"/>
      <c r="C9" s="1233"/>
      <c r="D9" s="1233"/>
      <c r="E9" s="1233"/>
      <c r="F9" s="1233"/>
      <c r="G9" s="1233"/>
      <c r="H9" s="1233"/>
      <c r="I9" s="1233"/>
      <c r="J9" s="1233"/>
      <c r="K9" s="1233"/>
      <c r="L9" s="1233"/>
      <c r="M9" s="1234"/>
      <c r="N9" s="1238" t="s">
        <v>746</v>
      </c>
      <c r="O9" s="1239"/>
      <c r="P9" s="1239"/>
      <c r="Q9" s="1239"/>
      <c r="R9" s="1239"/>
      <c r="S9" s="1239"/>
      <c r="T9" s="1239"/>
      <c r="U9" s="1240"/>
    </row>
    <row r="10" spans="1:22" ht="12.75" customHeight="1">
      <c r="A10" s="1232"/>
      <c r="B10" s="1233"/>
      <c r="C10" s="1233"/>
      <c r="D10" s="1233"/>
      <c r="E10" s="1233"/>
      <c r="F10" s="1233"/>
      <c r="G10" s="1233"/>
      <c r="H10" s="1233"/>
      <c r="I10" s="1233"/>
      <c r="J10" s="1233"/>
      <c r="K10" s="1233"/>
      <c r="L10" s="1233"/>
      <c r="M10" s="1234"/>
      <c r="N10" s="1193" t="s">
        <v>747</v>
      </c>
      <c r="O10" s="1115"/>
      <c r="P10" s="1115"/>
      <c r="Q10" s="1115"/>
      <c r="R10" s="1115"/>
      <c r="S10" s="1115"/>
      <c r="T10" s="1115"/>
      <c r="U10" s="946"/>
    </row>
    <row r="11" spans="1:22" ht="15.75" customHeight="1" thickBot="1">
      <c r="A11" s="1232"/>
      <c r="B11" s="1233"/>
      <c r="C11" s="1233"/>
      <c r="D11" s="1233"/>
      <c r="E11" s="1233"/>
      <c r="F11" s="1233"/>
      <c r="G11" s="1233"/>
      <c r="H11" s="1233"/>
      <c r="I11" s="1233"/>
      <c r="J11" s="1233"/>
      <c r="K11" s="1233"/>
      <c r="L11" s="1233"/>
      <c r="M11" s="1234"/>
      <c r="N11" s="1193" t="s">
        <v>748</v>
      </c>
      <c r="O11" s="1115"/>
      <c r="P11" s="1115"/>
      <c r="Q11" s="1115"/>
      <c r="R11" s="1115"/>
      <c r="S11" s="1115"/>
      <c r="T11" s="1115"/>
      <c r="U11" s="946"/>
    </row>
    <row r="12" spans="1:22" s="298" customFormat="1" ht="24.75" customHeight="1" thickBot="1">
      <c r="A12" s="876" t="s">
        <v>749</v>
      </c>
      <c r="B12" s="877"/>
      <c r="C12" s="877"/>
      <c r="D12" s="877"/>
      <c r="E12" s="877"/>
      <c r="F12" s="877"/>
      <c r="G12" s="877"/>
      <c r="H12" s="877"/>
      <c r="I12" s="877"/>
      <c r="J12" s="877"/>
      <c r="K12" s="877"/>
      <c r="L12" s="877"/>
      <c r="M12" s="877"/>
      <c r="N12" s="877"/>
      <c r="O12" s="877"/>
      <c r="P12" s="877"/>
      <c r="Q12" s="877"/>
      <c r="R12" s="877"/>
      <c r="S12" s="877"/>
      <c r="T12" s="877"/>
      <c r="U12" s="878"/>
    </row>
    <row r="13" spans="1:22" ht="19.5" customHeight="1" thickBot="1">
      <c r="A13" s="970" t="s">
        <v>750</v>
      </c>
      <c r="B13" s="971"/>
      <c r="C13" s="971"/>
      <c r="D13" s="971"/>
      <c r="E13" s="971"/>
      <c r="F13" s="971"/>
      <c r="G13" s="971"/>
      <c r="H13" s="971"/>
      <c r="I13" s="971"/>
      <c r="J13" s="971"/>
      <c r="K13" s="971"/>
      <c r="L13" s="971"/>
      <c r="M13" s="971"/>
      <c r="N13" s="971"/>
      <c r="O13" s="971"/>
      <c r="P13" s="971"/>
      <c r="Q13" s="971"/>
      <c r="R13" s="971"/>
      <c r="S13" s="971"/>
      <c r="T13" s="971"/>
      <c r="U13" s="972"/>
    </row>
    <row r="14" spans="1:22">
      <c r="A14" s="901" t="s">
        <v>751</v>
      </c>
      <c r="B14" s="901" t="s">
        <v>752</v>
      </c>
      <c r="C14" s="301"/>
      <c r="D14" s="901" t="s">
        <v>753</v>
      </c>
      <c r="E14" s="901" t="s">
        <v>754</v>
      </c>
      <c r="F14" s="902">
        <v>2012</v>
      </c>
      <c r="G14" s="902"/>
      <c r="H14" s="902"/>
      <c r="I14" s="902"/>
      <c r="J14" s="902">
        <v>2013</v>
      </c>
      <c r="K14" s="902"/>
      <c r="L14" s="902"/>
      <c r="M14" s="902"/>
      <c r="N14" s="902">
        <v>2014</v>
      </c>
      <c r="O14" s="902"/>
      <c r="P14" s="902"/>
      <c r="Q14" s="902"/>
      <c r="R14" s="902">
        <v>2015</v>
      </c>
      <c r="S14" s="902"/>
      <c r="T14" s="902"/>
      <c r="U14" s="902"/>
    </row>
    <row r="15" spans="1:22" ht="22.5">
      <c r="A15" s="897"/>
      <c r="B15" s="897"/>
      <c r="C15" s="302"/>
      <c r="D15" s="897"/>
      <c r="E15" s="897"/>
      <c r="F15" s="302" t="s">
        <v>755</v>
      </c>
      <c r="G15" s="303" t="s">
        <v>756</v>
      </c>
      <c r="H15" s="302" t="s">
        <v>757</v>
      </c>
      <c r="I15" s="302" t="s">
        <v>758</v>
      </c>
      <c r="J15" s="302" t="s">
        <v>755</v>
      </c>
      <c r="K15" s="302" t="s">
        <v>756</v>
      </c>
      <c r="L15" s="302" t="s">
        <v>757</v>
      </c>
      <c r="M15" s="302" t="s">
        <v>758</v>
      </c>
      <c r="N15" s="302" t="s">
        <v>755</v>
      </c>
      <c r="O15" s="302" t="s">
        <v>756</v>
      </c>
      <c r="P15" s="302" t="s">
        <v>757</v>
      </c>
      <c r="Q15" s="302" t="s">
        <v>758</v>
      </c>
      <c r="R15" s="302" t="s">
        <v>755</v>
      </c>
      <c r="S15" s="302" t="s">
        <v>756</v>
      </c>
      <c r="T15" s="302" t="s">
        <v>757</v>
      </c>
      <c r="U15" s="302" t="s">
        <v>758</v>
      </c>
    </row>
    <row r="16" spans="1:22" ht="48.75" customHeight="1">
      <c r="A16" s="869" t="s">
        <v>759</v>
      </c>
      <c r="B16" s="305" t="s">
        <v>760</v>
      </c>
      <c r="C16" s="305"/>
      <c r="D16" s="306" t="s">
        <v>761</v>
      </c>
      <c r="E16" s="1114" t="s">
        <v>745</v>
      </c>
      <c r="F16" s="302"/>
      <c r="G16" s="307">
        <v>1000000</v>
      </c>
      <c r="H16" s="302"/>
      <c r="I16" s="302"/>
      <c r="J16" s="307">
        <f t="shared" ref="J16:K20" si="0">+F16*1.0476</f>
        <v>0</v>
      </c>
      <c r="K16" s="307">
        <f t="shared" si="0"/>
        <v>1047600.0000000001</v>
      </c>
      <c r="L16" s="302"/>
      <c r="M16" s="302"/>
      <c r="N16" s="302">
        <f t="shared" ref="N16:O20" si="1">+J16*1.046</f>
        <v>0</v>
      </c>
      <c r="O16" s="307">
        <f t="shared" si="1"/>
        <v>1095789.6000000001</v>
      </c>
      <c r="P16" s="302"/>
      <c r="Q16" s="302"/>
      <c r="R16" s="302">
        <f t="shared" ref="R16:S20" si="2">+N16*1.045</f>
        <v>0</v>
      </c>
      <c r="S16" s="307">
        <f t="shared" si="2"/>
        <v>1145100.132</v>
      </c>
      <c r="T16" s="302"/>
      <c r="U16" s="302"/>
      <c r="V16" s="417">
        <f>G16+K16+O16+S16</f>
        <v>4288489.7319999998</v>
      </c>
    </row>
    <row r="17" spans="1:22" ht="50.25" customHeight="1">
      <c r="A17" s="906"/>
      <c r="B17" s="305" t="s">
        <v>762</v>
      </c>
      <c r="C17" s="305"/>
      <c r="D17" s="306" t="s">
        <v>763</v>
      </c>
      <c r="E17" s="1115"/>
      <c r="F17" s="302"/>
      <c r="G17" s="307">
        <v>1000000</v>
      </c>
      <c r="H17" s="302"/>
      <c r="I17" s="302"/>
      <c r="J17" s="307">
        <f t="shared" si="0"/>
        <v>0</v>
      </c>
      <c r="K17" s="307">
        <f t="shared" si="0"/>
        <v>1047600.0000000001</v>
      </c>
      <c r="L17" s="302"/>
      <c r="M17" s="302"/>
      <c r="N17" s="302">
        <f t="shared" si="1"/>
        <v>0</v>
      </c>
      <c r="O17" s="307">
        <f t="shared" si="1"/>
        <v>1095789.6000000001</v>
      </c>
      <c r="P17" s="302"/>
      <c r="Q17" s="302"/>
      <c r="R17" s="302">
        <f t="shared" si="2"/>
        <v>0</v>
      </c>
      <c r="S17" s="307">
        <f t="shared" si="2"/>
        <v>1145100.132</v>
      </c>
      <c r="T17" s="302"/>
      <c r="U17" s="302"/>
      <c r="V17" s="417">
        <f>G17+K17+O17+S17</f>
        <v>4288489.7319999998</v>
      </c>
    </row>
    <row r="18" spans="1:22" ht="27" customHeight="1">
      <c r="A18" s="906"/>
      <c r="B18" s="306" t="s">
        <v>764</v>
      </c>
      <c r="C18" s="305"/>
      <c r="D18" s="306" t="s">
        <v>765</v>
      </c>
      <c r="E18" s="1115"/>
      <c r="F18" s="302"/>
      <c r="G18" s="307">
        <v>1000000</v>
      </c>
      <c r="H18" s="302"/>
      <c r="I18" s="302"/>
      <c r="J18" s="307">
        <f t="shared" si="0"/>
        <v>0</v>
      </c>
      <c r="K18" s="307">
        <f t="shared" si="0"/>
        <v>1047600.0000000001</v>
      </c>
      <c r="L18" s="302"/>
      <c r="M18" s="302"/>
      <c r="N18" s="302">
        <f t="shared" si="1"/>
        <v>0</v>
      </c>
      <c r="O18" s="307">
        <f t="shared" si="1"/>
        <v>1095789.6000000001</v>
      </c>
      <c r="P18" s="302"/>
      <c r="Q18" s="302"/>
      <c r="R18" s="302">
        <f t="shared" si="2"/>
        <v>0</v>
      </c>
      <c r="S18" s="307">
        <f t="shared" si="2"/>
        <v>1145100.132</v>
      </c>
      <c r="T18" s="302"/>
      <c r="U18" s="302"/>
      <c r="V18" s="417">
        <f>G18+K18+O18+S18</f>
        <v>4288489.7319999998</v>
      </c>
    </row>
    <row r="19" spans="1:22" ht="33" customHeight="1">
      <c r="A19" s="906"/>
      <c r="B19" s="869" t="s">
        <v>766</v>
      </c>
      <c r="C19" s="305"/>
      <c r="D19" s="306" t="s">
        <v>767</v>
      </c>
      <c r="E19" s="1115"/>
      <c r="F19" s="302"/>
      <c r="G19" s="307">
        <v>500000</v>
      </c>
      <c r="H19" s="302"/>
      <c r="I19" s="302"/>
      <c r="J19" s="307">
        <f t="shared" si="0"/>
        <v>0</v>
      </c>
      <c r="K19" s="307">
        <f t="shared" si="0"/>
        <v>523800.00000000006</v>
      </c>
      <c r="L19" s="302"/>
      <c r="M19" s="302"/>
      <c r="N19" s="302">
        <f t="shared" si="1"/>
        <v>0</v>
      </c>
      <c r="O19" s="307">
        <f t="shared" si="1"/>
        <v>547894.80000000005</v>
      </c>
      <c r="P19" s="302"/>
      <c r="Q19" s="302"/>
      <c r="R19" s="302">
        <f t="shared" si="2"/>
        <v>0</v>
      </c>
      <c r="S19" s="307">
        <f t="shared" si="2"/>
        <v>572550.06599999999</v>
      </c>
      <c r="T19" s="302"/>
      <c r="U19" s="302"/>
      <c r="V19" s="417">
        <f>G19+K19+O19+S19</f>
        <v>2144244.8659999999</v>
      </c>
    </row>
    <row r="20" spans="1:22" ht="28.5" customHeight="1">
      <c r="A20" s="906"/>
      <c r="B20" s="906"/>
      <c r="C20" s="305"/>
      <c r="D20" s="306" t="s">
        <v>768</v>
      </c>
      <c r="E20" s="1115"/>
      <c r="F20" s="302"/>
      <c r="G20" s="307">
        <v>500000</v>
      </c>
      <c r="H20" s="302"/>
      <c r="I20" s="302"/>
      <c r="J20" s="302"/>
      <c r="K20" s="307">
        <f t="shared" si="0"/>
        <v>523800.00000000006</v>
      </c>
      <c r="L20" s="302"/>
      <c r="M20" s="302"/>
      <c r="N20" s="302"/>
      <c r="O20" s="307">
        <f t="shared" si="1"/>
        <v>547894.80000000005</v>
      </c>
      <c r="P20" s="302"/>
      <c r="Q20" s="302"/>
      <c r="R20" s="302"/>
      <c r="S20" s="307">
        <f t="shared" si="2"/>
        <v>572550.06599999999</v>
      </c>
      <c r="T20" s="302"/>
      <c r="U20" s="302"/>
      <c r="V20" s="417">
        <f>G20+K20+O20+S20</f>
        <v>2144244.8659999999</v>
      </c>
    </row>
    <row r="21" spans="1:22" ht="28.5" customHeight="1" thickBot="1">
      <c r="A21" s="906"/>
      <c r="B21" s="906"/>
      <c r="C21" s="308"/>
      <c r="D21" s="306" t="s">
        <v>768</v>
      </c>
      <c r="E21" s="1115"/>
      <c r="F21" s="309"/>
      <c r="G21" s="310"/>
      <c r="H21" s="309"/>
      <c r="I21" s="309"/>
      <c r="J21" s="309"/>
      <c r="K21" s="309"/>
      <c r="L21" s="309"/>
      <c r="M21" s="309"/>
      <c r="N21" s="309"/>
      <c r="O21" s="309"/>
      <c r="P21" s="309"/>
      <c r="Q21" s="309"/>
      <c r="R21" s="309"/>
      <c r="S21" s="309"/>
      <c r="T21" s="309"/>
      <c r="U21" s="309"/>
    </row>
    <row r="22" spans="1:22" ht="18" customHeight="1" thickBot="1">
      <c r="A22" s="876" t="s">
        <v>769</v>
      </c>
      <c r="B22" s="877"/>
      <c r="C22" s="877"/>
      <c r="D22" s="877"/>
      <c r="E22" s="877"/>
      <c r="F22" s="877"/>
      <c r="G22" s="877"/>
      <c r="H22" s="877"/>
      <c r="I22" s="877"/>
      <c r="J22" s="877"/>
      <c r="K22" s="877"/>
      <c r="L22" s="877"/>
      <c r="M22" s="877"/>
      <c r="N22" s="877"/>
      <c r="O22" s="877"/>
      <c r="P22" s="877"/>
      <c r="Q22" s="877"/>
      <c r="R22" s="877"/>
      <c r="S22" s="877"/>
      <c r="T22" s="877"/>
      <c r="U22" s="878"/>
    </row>
    <row r="23" spans="1:22" ht="12" thickBot="1">
      <c r="A23" s="876" t="s">
        <v>770</v>
      </c>
      <c r="B23" s="877"/>
      <c r="C23" s="877"/>
      <c r="D23" s="877"/>
      <c r="E23" s="877"/>
      <c r="F23" s="877"/>
      <c r="G23" s="877"/>
      <c r="H23" s="877"/>
      <c r="I23" s="877"/>
      <c r="J23" s="877"/>
      <c r="K23" s="877"/>
      <c r="L23" s="877"/>
      <c r="M23" s="877"/>
      <c r="N23" s="877"/>
      <c r="O23" s="877"/>
      <c r="P23" s="877"/>
      <c r="Q23" s="877"/>
      <c r="R23" s="877"/>
      <c r="S23" s="877"/>
      <c r="T23" s="877"/>
      <c r="U23" s="878"/>
    </row>
    <row r="24" spans="1:22">
      <c r="A24" s="901" t="s">
        <v>751</v>
      </c>
      <c r="B24" s="901" t="s">
        <v>752</v>
      </c>
      <c r="C24" s="311"/>
      <c r="D24" s="1189" t="s">
        <v>753</v>
      </c>
      <c r="E24" s="1190" t="s">
        <v>754</v>
      </c>
      <c r="F24" s="1185">
        <v>2012</v>
      </c>
      <c r="G24" s="902"/>
      <c r="H24" s="902"/>
      <c r="I24" s="1186"/>
      <c r="J24" s="1185">
        <v>2013</v>
      </c>
      <c r="K24" s="902"/>
      <c r="L24" s="902"/>
      <c r="M24" s="1186"/>
      <c r="N24" s="1185">
        <v>2014</v>
      </c>
      <c r="O24" s="902"/>
      <c r="P24" s="902"/>
      <c r="Q24" s="1186"/>
      <c r="R24" s="1185">
        <v>2015</v>
      </c>
      <c r="S24" s="902"/>
      <c r="T24" s="902"/>
      <c r="U24" s="1186"/>
      <c r="V24" s="312"/>
    </row>
    <row r="25" spans="1:22" ht="27.75" customHeight="1">
      <c r="A25" s="897"/>
      <c r="B25" s="897"/>
      <c r="C25" s="313"/>
      <c r="D25" s="995"/>
      <c r="E25" s="1191"/>
      <c r="F25" s="314" t="s">
        <v>755</v>
      </c>
      <c r="G25" s="307" t="s">
        <v>756</v>
      </c>
      <c r="H25" s="302" t="s">
        <v>757</v>
      </c>
      <c r="I25" s="315" t="s">
        <v>758</v>
      </c>
      <c r="J25" s="314" t="s">
        <v>755</v>
      </c>
      <c r="K25" s="302" t="s">
        <v>756</v>
      </c>
      <c r="L25" s="302" t="s">
        <v>757</v>
      </c>
      <c r="M25" s="315" t="s">
        <v>758</v>
      </c>
      <c r="N25" s="314" t="s">
        <v>755</v>
      </c>
      <c r="O25" s="302" t="s">
        <v>756</v>
      </c>
      <c r="P25" s="302" t="s">
        <v>757</v>
      </c>
      <c r="Q25" s="315" t="s">
        <v>758</v>
      </c>
      <c r="R25" s="314" t="s">
        <v>755</v>
      </c>
      <c r="S25" s="302" t="s">
        <v>756</v>
      </c>
      <c r="T25" s="302" t="s">
        <v>757</v>
      </c>
      <c r="U25" s="315" t="s">
        <v>758</v>
      </c>
    </row>
    <row r="26" spans="1:22" ht="61.5" customHeight="1">
      <c r="A26" s="869" t="s">
        <v>771</v>
      </c>
      <c r="B26" s="316" t="s">
        <v>772</v>
      </c>
      <c r="C26" s="305"/>
      <c r="D26" s="892" t="s">
        <v>773</v>
      </c>
      <c r="E26" s="869" t="s">
        <v>774</v>
      </c>
      <c r="F26" s="318"/>
      <c r="G26" s="997">
        <v>13295847</v>
      </c>
      <c r="H26" s="302"/>
      <c r="I26" s="315"/>
      <c r="J26" s="307">
        <f>+F26*1.0476</f>
        <v>0</v>
      </c>
      <c r="K26" s="997">
        <f>+G26*1.0476</f>
        <v>13928729.317200001</v>
      </c>
      <c r="L26" s="302"/>
      <c r="M26" s="302"/>
      <c r="N26" s="302">
        <f>+J26*1.046</f>
        <v>0</v>
      </c>
      <c r="O26" s="997">
        <f>+K26*1.046</f>
        <v>14569450.865791202</v>
      </c>
      <c r="P26" s="302"/>
      <c r="Q26" s="302"/>
      <c r="R26" s="302">
        <f>+N26*1.045</f>
        <v>0</v>
      </c>
      <c r="S26" s="997">
        <f>+O26*1.045</f>
        <v>15225076.154751804</v>
      </c>
      <c r="T26" s="302"/>
      <c r="U26" s="302"/>
      <c r="V26" s="319"/>
    </row>
    <row r="27" spans="1:22" ht="67.5" customHeight="1" thickBot="1">
      <c r="A27" s="906"/>
      <c r="B27" s="320" t="s">
        <v>775</v>
      </c>
      <c r="C27" s="321"/>
      <c r="D27" s="1068"/>
      <c r="E27" s="906"/>
      <c r="F27" s="322"/>
      <c r="G27" s="1091"/>
      <c r="H27" s="309"/>
      <c r="I27" s="323"/>
      <c r="J27" s="324"/>
      <c r="K27" s="1091"/>
      <c r="L27" s="309"/>
      <c r="M27" s="325"/>
      <c r="N27" s="324"/>
      <c r="O27" s="1091"/>
      <c r="P27" s="309"/>
      <c r="Q27" s="325"/>
      <c r="R27" s="324"/>
      <c r="S27" s="1091"/>
      <c r="T27" s="309"/>
      <c r="U27" s="309"/>
    </row>
    <row r="28" spans="1:22" ht="12.75" customHeight="1" thickBot="1">
      <c r="A28" s="876" t="s">
        <v>776</v>
      </c>
      <c r="B28" s="877"/>
      <c r="C28" s="877"/>
      <c r="D28" s="877"/>
      <c r="E28" s="877"/>
      <c r="F28" s="877"/>
      <c r="G28" s="877"/>
      <c r="H28" s="877"/>
      <c r="I28" s="877"/>
      <c r="J28" s="877"/>
      <c r="K28" s="877"/>
      <c r="L28" s="877"/>
      <c r="M28" s="877"/>
      <c r="N28" s="877"/>
      <c r="O28" s="877"/>
      <c r="P28" s="877"/>
      <c r="Q28" s="877"/>
      <c r="R28" s="877"/>
      <c r="S28" s="877"/>
      <c r="T28" s="877"/>
      <c r="U28" s="878"/>
    </row>
    <row r="29" spans="1:22" ht="17.25" customHeight="1" thickBot="1">
      <c r="A29" s="876" t="s">
        <v>777</v>
      </c>
      <c r="B29" s="877"/>
      <c r="C29" s="877"/>
      <c r="D29" s="877"/>
      <c r="E29" s="877"/>
      <c r="F29" s="877"/>
      <c r="G29" s="877"/>
      <c r="H29" s="877"/>
      <c r="I29" s="877"/>
      <c r="J29" s="877"/>
      <c r="K29" s="877"/>
      <c r="L29" s="877"/>
      <c r="M29" s="877"/>
      <c r="N29" s="877"/>
      <c r="O29" s="877"/>
      <c r="P29" s="877"/>
      <c r="Q29" s="877"/>
      <c r="R29" s="877"/>
      <c r="S29" s="877"/>
      <c r="T29" s="877"/>
      <c r="U29" s="878"/>
    </row>
    <row r="30" spans="1:22" ht="12.75" customHeight="1">
      <c r="A30" s="901" t="s">
        <v>751</v>
      </c>
      <c r="B30" s="901" t="s">
        <v>752</v>
      </c>
      <c r="C30" s="311"/>
      <c r="D30" s="1189" t="s">
        <v>753</v>
      </c>
      <c r="E30" s="1190" t="s">
        <v>754</v>
      </c>
      <c r="F30" s="1185">
        <v>2012</v>
      </c>
      <c r="G30" s="902"/>
      <c r="H30" s="902"/>
      <c r="I30" s="1186"/>
      <c r="J30" s="1185">
        <v>2013</v>
      </c>
      <c r="K30" s="902"/>
      <c r="L30" s="902"/>
      <c r="M30" s="1186"/>
      <c r="N30" s="1185">
        <v>2014</v>
      </c>
      <c r="O30" s="902"/>
      <c r="P30" s="902"/>
      <c r="Q30" s="1186"/>
      <c r="R30" s="1185">
        <v>2015</v>
      </c>
      <c r="S30" s="902"/>
      <c r="T30" s="902"/>
      <c r="U30" s="1186"/>
    </row>
    <row r="31" spans="1:22" ht="21.75" customHeight="1">
      <c r="A31" s="897"/>
      <c r="B31" s="897"/>
      <c r="C31" s="313"/>
      <c r="D31" s="995"/>
      <c r="E31" s="1191"/>
      <c r="F31" s="314" t="s">
        <v>755</v>
      </c>
      <c r="G31" s="307" t="s">
        <v>756</v>
      </c>
      <c r="H31" s="302" t="s">
        <v>757</v>
      </c>
      <c r="I31" s="315" t="s">
        <v>758</v>
      </c>
      <c r="J31" s="314" t="s">
        <v>755</v>
      </c>
      <c r="K31" s="302" t="s">
        <v>756</v>
      </c>
      <c r="L31" s="302" t="s">
        <v>757</v>
      </c>
      <c r="M31" s="315" t="s">
        <v>758</v>
      </c>
      <c r="N31" s="314" t="s">
        <v>755</v>
      </c>
      <c r="O31" s="302" t="s">
        <v>756</v>
      </c>
      <c r="P31" s="302" t="s">
        <v>757</v>
      </c>
      <c r="Q31" s="315" t="s">
        <v>758</v>
      </c>
      <c r="R31" s="314" t="s">
        <v>755</v>
      </c>
      <c r="S31" s="302" t="s">
        <v>756</v>
      </c>
      <c r="T31" s="302" t="s">
        <v>757</v>
      </c>
      <c r="U31" s="315" t="s">
        <v>758</v>
      </c>
    </row>
    <row r="32" spans="1:22" ht="45" customHeight="1">
      <c r="A32" s="869" t="s">
        <v>778</v>
      </c>
      <c r="B32" s="869" t="s">
        <v>779</v>
      </c>
      <c r="C32" s="305"/>
      <c r="D32" s="326" t="s">
        <v>780</v>
      </c>
      <c r="E32" s="869" t="s">
        <v>747</v>
      </c>
      <c r="F32" s="302"/>
      <c r="G32" s="307">
        <v>37000000</v>
      </c>
      <c r="H32" s="302"/>
      <c r="I32" s="302"/>
      <c r="J32" s="307">
        <f t="shared" ref="J32:K35" si="3">+F32*1.0476</f>
        <v>0</v>
      </c>
      <c r="K32" s="307">
        <f t="shared" si="3"/>
        <v>38761200</v>
      </c>
      <c r="L32" s="302"/>
      <c r="M32" s="302"/>
      <c r="N32" s="302">
        <f t="shared" ref="N32:O35" si="4">+J32*1.046</f>
        <v>0</v>
      </c>
      <c r="O32" s="307">
        <f t="shared" si="4"/>
        <v>40544215.200000003</v>
      </c>
      <c r="P32" s="302"/>
      <c r="Q32" s="302"/>
      <c r="R32" s="302">
        <f t="shared" ref="R32:S35" si="5">+N32*1.045</f>
        <v>0</v>
      </c>
      <c r="S32" s="307">
        <f t="shared" si="5"/>
        <v>42368704.884000003</v>
      </c>
      <c r="T32" s="302"/>
      <c r="U32" s="302"/>
    </row>
    <row r="33" spans="1:21" ht="54" customHeight="1">
      <c r="A33" s="906"/>
      <c r="B33" s="906"/>
      <c r="C33" s="305"/>
      <c r="D33" s="327" t="s">
        <v>781</v>
      </c>
      <c r="E33" s="906"/>
      <c r="F33" s="302"/>
      <c r="G33" s="307">
        <v>19353000</v>
      </c>
      <c r="H33" s="302"/>
      <c r="I33" s="302"/>
      <c r="J33" s="307">
        <f t="shared" si="3"/>
        <v>0</v>
      </c>
      <c r="K33" s="307">
        <f t="shared" si="3"/>
        <v>20274202.800000001</v>
      </c>
      <c r="L33" s="302"/>
      <c r="M33" s="302"/>
      <c r="N33" s="302">
        <f t="shared" si="4"/>
        <v>0</v>
      </c>
      <c r="O33" s="307">
        <f t="shared" si="4"/>
        <v>21206816.128800001</v>
      </c>
      <c r="P33" s="302"/>
      <c r="Q33" s="302"/>
      <c r="R33" s="302">
        <f t="shared" si="5"/>
        <v>0</v>
      </c>
      <c r="S33" s="307">
        <f t="shared" si="5"/>
        <v>22161122.854596</v>
      </c>
      <c r="T33" s="302"/>
      <c r="U33" s="302"/>
    </row>
    <row r="34" spans="1:21" ht="42" customHeight="1">
      <c r="A34" s="906"/>
      <c r="B34" s="906"/>
      <c r="C34" s="305"/>
      <c r="D34" s="327" t="s">
        <v>782</v>
      </c>
      <c r="E34" s="906"/>
      <c r="F34" s="302"/>
      <c r="G34" s="307">
        <v>3000000</v>
      </c>
      <c r="H34" s="302"/>
      <c r="I34" s="302"/>
      <c r="J34" s="307">
        <f t="shared" si="3"/>
        <v>0</v>
      </c>
      <c r="K34" s="307">
        <f t="shared" si="3"/>
        <v>3142800.0000000005</v>
      </c>
      <c r="L34" s="302"/>
      <c r="M34" s="302"/>
      <c r="N34" s="302">
        <f t="shared" si="4"/>
        <v>0</v>
      </c>
      <c r="O34" s="307">
        <f t="shared" si="4"/>
        <v>3287368.8000000007</v>
      </c>
      <c r="P34" s="302"/>
      <c r="Q34" s="302"/>
      <c r="R34" s="302">
        <f t="shared" si="5"/>
        <v>0</v>
      </c>
      <c r="S34" s="307">
        <f t="shared" si="5"/>
        <v>3435300.3960000006</v>
      </c>
      <c r="T34" s="302"/>
      <c r="U34" s="302"/>
    </row>
    <row r="35" spans="1:21" ht="33.75" customHeight="1">
      <c r="A35" s="891"/>
      <c r="B35" s="891"/>
      <c r="C35" s="328"/>
      <c r="D35" s="327" t="s">
        <v>783</v>
      </c>
      <c r="E35" s="891"/>
      <c r="F35" s="328"/>
      <c r="G35" s="329">
        <v>1130503</v>
      </c>
      <c r="H35" s="328"/>
      <c r="I35" s="328"/>
      <c r="J35" s="307">
        <f t="shared" si="3"/>
        <v>0</v>
      </c>
      <c r="K35" s="307">
        <f t="shared" si="3"/>
        <v>1184314.9428000001</v>
      </c>
      <c r="L35" s="302"/>
      <c r="M35" s="302"/>
      <c r="N35" s="302">
        <f t="shared" si="4"/>
        <v>0</v>
      </c>
      <c r="O35" s="307">
        <f t="shared" si="4"/>
        <v>1238793.4301688001</v>
      </c>
      <c r="P35" s="302"/>
      <c r="Q35" s="302"/>
      <c r="R35" s="302">
        <f t="shared" si="5"/>
        <v>0</v>
      </c>
      <c r="S35" s="307">
        <f t="shared" si="5"/>
        <v>1294539.1345263959</v>
      </c>
      <c r="T35" s="302"/>
      <c r="U35" s="302"/>
    </row>
    <row r="36" spans="1:21" ht="12" thickBot="1">
      <c r="A36" s="1212" t="s">
        <v>784</v>
      </c>
      <c r="B36" s="1213"/>
      <c r="C36" s="1213"/>
      <c r="D36" s="1213"/>
      <c r="E36" s="1213"/>
      <c r="F36" s="1213"/>
      <c r="G36" s="1213"/>
      <c r="H36" s="1213"/>
      <c r="I36" s="1213"/>
      <c r="J36" s="1213"/>
      <c r="K36" s="1213"/>
      <c r="L36" s="1213"/>
      <c r="M36" s="1213"/>
      <c r="N36" s="1213"/>
      <c r="O36" s="1213"/>
      <c r="P36" s="1213"/>
      <c r="Q36" s="1213"/>
      <c r="R36" s="1213"/>
      <c r="S36" s="1213"/>
      <c r="T36" s="1213"/>
      <c r="U36" s="1214"/>
    </row>
    <row r="37" spans="1:21" ht="12.75" customHeight="1" thickBot="1">
      <c r="A37" s="876" t="s">
        <v>785</v>
      </c>
      <c r="B37" s="877"/>
      <c r="C37" s="877"/>
      <c r="D37" s="877"/>
      <c r="E37" s="877"/>
      <c r="F37" s="877"/>
      <c r="G37" s="877"/>
      <c r="H37" s="877"/>
      <c r="I37" s="877"/>
      <c r="J37" s="877"/>
      <c r="K37" s="877"/>
      <c r="L37" s="877"/>
      <c r="M37" s="877"/>
      <c r="N37" s="877"/>
      <c r="O37" s="877"/>
      <c r="P37" s="877"/>
      <c r="Q37" s="877"/>
      <c r="R37" s="877"/>
      <c r="S37" s="877"/>
      <c r="T37" s="877"/>
      <c r="U37" s="878"/>
    </row>
    <row r="38" spans="1:21">
      <c r="A38" s="901" t="s">
        <v>751</v>
      </c>
      <c r="B38" s="901" t="s">
        <v>752</v>
      </c>
      <c r="C38" s="311"/>
      <c r="D38" s="1189" t="s">
        <v>753</v>
      </c>
      <c r="E38" s="1190" t="s">
        <v>754</v>
      </c>
      <c r="F38" s="1185">
        <v>2012</v>
      </c>
      <c r="G38" s="902"/>
      <c r="H38" s="902"/>
      <c r="I38" s="1186"/>
      <c r="J38" s="1185">
        <v>2013</v>
      </c>
      <c r="K38" s="902"/>
      <c r="L38" s="902"/>
      <c r="M38" s="1186"/>
      <c r="N38" s="1185">
        <v>2014</v>
      </c>
      <c r="O38" s="902"/>
      <c r="P38" s="902"/>
      <c r="Q38" s="1186"/>
      <c r="R38" s="1185">
        <v>2015</v>
      </c>
      <c r="S38" s="902"/>
      <c r="T38" s="902"/>
      <c r="U38" s="1186"/>
    </row>
    <row r="39" spans="1:21" ht="26.25" customHeight="1">
      <c r="A39" s="897"/>
      <c r="B39" s="897"/>
      <c r="C39" s="313"/>
      <c r="D39" s="995"/>
      <c r="E39" s="1191"/>
      <c r="F39" s="314" t="s">
        <v>755</v>
      </c>
      <c r="G39" s="307" t="s">
        <v>756</v>
      </c>
      <c r="H39" s="302" t="s">
        <v>757</v>
      </c>
      <c r="I39" s="315" t="s">
        <v>758</v>
      </c>
      <c r="J39" s="314" t="s">
        <v>755</v>
      </c>
      <c r="K39" s="302" t="s">
        <v>756</v>
      </c>
      <c r="L39" s="302" t="s">
        <v>757</v>
      </c>
      <c r="M39" s="315" t="s">
        <v>758</v>
      </c>
      <c r="N39" s="314" t="s">
        <v>755</v>
      </c>
      <c r="O39" s="302" t="s">
        <v>756</v>
      </c>
      <c r="P39" s="302" t="s">
        <v>757</v>
      </c>
      <c r="Q39" s="315" t="s">
        <v>758</v>
      </c>
      <c r="R39" s="314" t="s">
        <v>755</v>
      </c>
      <c r="S39" s="302" t="s">
        <v>756</v>
      </c>
      <c r="T39" s="302" t="s">
        <v>757</v>
      </c>
      <c r="U39" s="315" t="s">
        <v>758</v>
      </c>
    </row>
    <row r="40" spans="1:21" ht="33.75" customHeight="1">
      <c r="A40" s="869" t="s">
        <v>786</v>
      </c>
      <c r="B40" s="869" t="s">
        <v>787</v>
      </c>
      <c r="C40" s="305"/>
      <c r="D40" s="305" t="s">
        <v>788</v>
      </c>
      <c r="E40" s="869" t="s">
        <v>748</v>
      </c>
      <c r="F40" s="302"/>
      <c r="G40" s="307">
        <v>1018003</v>
      </c>
      <c r="H40" s="302"/>
      <c r="I40" s="302"/>
      <c r="J40" s="307">
        <f>+F40*1.0476</f>
        <v>0</v>
      </c>
      <c r="K40" s="307">
        <f>+G40*1.0476</f>
        <v>1066459.9428000001</v>
      </c>
      <c r="L40" s="302"/>
      <c r="M40" s="302"/>
      <c r="N40" s="302">
        <f>+J40*1.046</f>
        <v>0</v>
      </c>
      <c r="O40" s="307">
        <f>+K40*1.046</f>
        <v>1115517.1001688002</v>
      </c>
      <c r="P40" s="302"/>
      <c r="Q40" s="302"/>
      <c r="R40" s="302">
        <f>+N40*1.045</f>
        <v>0</v>
      </c>
      <c r="S40" s="307">
        <f>+O40*1.045</f>
        <v>1165715.3696763963</v>
      </c>
      <c r="T40" s="302"/>
      <c r="U40" s="302"/>
    </row>
    <row r="41" spans="1:21" ht="62.25" customHeight="1">
      <c r="A41" s="906"/>
      <c r="B41" s="906"/>
      <c r="C41" s="305"/>
      <c r="D41" s="316" t="s">
        <v>789</v>
      </c>
      <c r="E41" s="906"/>
      <c r="F41" s="302"/>
      <c r="G41" s="307">
        <v>1000000</v>
      </c>
      <c r="H41" s="302"/>
      <c r="I41" s="302"/>
      <c r="J41" s="307">
        <f>+F41*1.0476</f>
        <v>0</v>
      </c>
      <c r="K41" s="307">
        <f>+G41*1.0476</f>
        <v>1047600.0000000001</v>
      </c>
      <c r="L41" s="302"/>
      <c r="M41" s="302"/>
      <c r="N41" s="302">
        <f>+J41*1.046</f>
        <v>0</v>
      </c>
      <c r="O41" s="307">
        <f>+K41*1.046</f>
        <v>1095789.6000000001</v>
      </c>
      <c r="P41" s="302"/>
      <c r="Q41" s="302"/>
      <c r="R41" s="302">
        <f>+N41*1.045</f>
        <v>0</v>
      </c>
      <c r="S41" s="307">
        <f>+O41*1.045</f>
        <v>1145100.132</v>
      </c>
      <c r="T41" s="302"/>
      <c r="U41" s="302"/>
    </row>
    <row r="42" spans="1:21" ht="49.5" customHeight="1">
      <c r="A42" s="891"/>
      <c r="B42" s="891"/>
      <c r="C42" s="328"/>
      <c r="D42" s="330" t="s">
        <v>763</v>
      </c>
      <c r="E42" s="891"/>
      <c r="F42" s="328"/>
      <c r="G42" s="329">
        <v>1000000</v>
      </c>
      <c r="H42" s="328"/>
      <c r="I42" s="328"/>
      <c r="J42" s="328"/>
      <c r="K42" s="307">
        <f>+G42*1.0476</f>
        <v>1047600.0000000001</v>
      </c>
      <c r="L42" s="328"/>
      <c r="M42" s="328"/>
      <c r="N42" s="328"/>
      <c r="O42" s="307">
        <f>+K42*1.046</f>
        <v>1095789.6000000001</v>
      </c>
      <c r="P42" s="328"/>
      <c r="Q42" s="328"/>
      <c r="R42" s="328"/>
      <c r="S42" s="307">
        <f>+O42*1.045</f>
        <v>1145100.132</v>
      </c>
      <c r="T42" s="328"/>
      <c r="U42" s="328"/>
    </row>
    <row r="43" spans="1:21" ht="12" thickBot="1">
      <c r="A43" s="296"/>
      <c r="B43" s="296"/>
      <c r="C43" s="296"/>
      <c r="D43" s="296"/>
    </row>
    <row r="44" spans="1:21" ht="12.75" customHeight="1" thickBot="1">
      <c r="A44" s="1121" t="s">
        <v>790</v>
      </c>
      <c r="B44" s="1121"/>
      <c r="C44" s="1121"/>
      <c r="D44" s="1121"/>
      <c r="E44" s="1121"/>
      <c r="F44" s="1121"/>
      <c r="G44" s="1121"/>
      <c r="H44" s="1121"/>
      <c r="I44" s="1121"/>
      <c r="J44" s="1121"/>
      <c r="K44" s="1121"/>
      <c r="L44" s="1121"/>
      <c r="M44" s="1121"/>
      <c r="N44" s="1122" t="s">
        <v>744</v>
      </c>
      <c r="O44" s="1123"/>
      <c r="P44" s="1123"/>
      <c r="Q44" s="1123"/>
      <c r="R44" s="1123"/>
      <c r="S44" s="1123"/>
      <c r="T44" s="1123"/>
      <c r="U44" s="1124"/>
    </row>
    <row r="45" spans="1:21" ht="12.75" customHeight="1">
      <c r="A45" s="935"/>
      <c r="B45" s="935"/>
      <c r="C45" s="935"/>
      <c r="D45" s="935"/>
      <c r="E45" s="935"/>
      <c r="F45" s="935"/>
      <c r="G45" s="935"/>
      <c r="H45" s="935"/>
      <c r="I45" s="935"/>
      <c r="J45" s="935"/>
      <c r="K45" s="935"/>
      <c r="L45" s="935"/>
      <c r="M45" s="935"/>
      <c r="N45" s="1203" t="s">
        <v>791</v>
      </c>
      <c r="O45" s="1204"/>
      <c r="P45" s="1204"/>
      <c r="Q45" s="1204"/>
      <c r="R45" s="1204"/>
      <c r="S45" s="1204"/>
      <c r="T45" s="1204"/>
      <c r="U45" s="1205"/>
    </row>
    <row r="46" spans="1:21" ht="25.5" customHeight="1">
      <c r="A46" s="935"/>
      <c r="B46" s="935"/>
      <c r="C46" s="935"/>
      <c r="D46" s="935"/>
      <c r="E46" s="935"/>
      <c r="F46" s="935"/>
      <c r="G46" s="935"/>
      <c r="H46" s="935"/>
      <c r="I46" s="935"/>
      <c r="J46" s="935"/>
      <c r="K46" s="935"/>
      <c r="L46" s="935"/>
      <c r="M46" s="935"/>
      <c r="N46" s="1206" t="s">
        <v>792</v>
      </c>
      <c r="O46" s="1207"/>
      <c r="P46" s="1207"/>
      <c r="Q46" s="1207"/>
      <c r="R46" s="1207"/>
      <c r="S46" s="1207"/>
      <c r="T46" s="1207"/>
      <c r="U46" s="1208"/>
    </row>
    <row r="47" spans="1:21" ht="12.75" customHeight="1">
      <c r="A47" s="935"/>
      <c r="B47" s="935"/>
      <c r="C47" s="935"/>
      <c r="D47" s="935"/>
      <c r="E47" s="935"/>
      <c r="F47" s="935"/>
      <c r="G47" s="935"/>
      <c r="H47" s="935"/>
      <c r="I47" s="935"/>
      <c r="J47" s="935"/>
      <c r="K47" s="935"/>
      <c r="L47" s="935"/>
      <c r="M47" s="935"/>
      <c r="N47" s="1193" t="s">
        <v>793</v>
      </c>
      <c r="O47" s="1115"/>
      <c r="P47" s="1115"/>
      <c r="Q47" s="1115"/>
      <c r="R47" s="1115"/>
      <c r="S47" s="1115"/>
      <c r="T47" s="1115"/>
      <c r="U47" s="946"/>
    </row>
    <row r="48" spans="1:21" ht="18.75" customHeight="1">
      <c r="A48" s="935"/>
      <c r="B48" s="935"/>
      <c r="C48" s="935"/>
      <c r="D48" s="935"/>
      <c r="E48" s="935"/>
      <c r="F48" s="935"/>
      <c r="G48" s="935"/>
      <c r="H48" s="935"/>
      <c r="I48" s="935"/>
      <c r="J48" s="935"/>
      <c r="K48" s="935"/>
      <c r="L48" s="935"/>
      <c r="M48" s="935"/>
      <c r="N48" s="1209" t="s">
        <v>794</v>
      </c>
      <c r="O48" s="1210"/>
      <c r="P48" s="1210"/>
      <c r="Q48" s="1210"/>
      <c r="R48" s="1210"/>
      <c r="S48" s="1210"/>
      <c r="T48" s="1210"/>
      <c r="U48" s="1211"/>
    </row>
    <row r="49" spans="1:21" ht="13.5" customHeight="1">
      <c r="A49" s="935"/>
      <c r="B49" s="935"/>
      <c r="C49" s="935"/>
      <c r="D49" s="935"/>
      <c r="E49" s="935"/>
      <c r="F49" s="935"/>
      <c r="G49" s="935"/>
      <c r="H49" s="935"/>
      <c r="I49" s="935"/>
      <c r="J49" s="935"/>
      <c r="K49" s="935"/>
      <c r="L49" s="935"/>
      <c r="M49" s="935"/>
      <c r="N49" s="1197" t="s">
        <v>795</v>
      </c>
      <c r="O49" s="1198"/>
      <c r="P49" s="1198"/>
      <c r="Q49" s="1198"/>
      <c r="R49" s="1198"/>
      <c r="S49" s="1198"/>
      <c r="T49" s="1198"/>
      <c r="U49" s="1199"/>
    </row>
    <row r="50" spans="1:21" ht="13.5" customHeight="1">
      <c r="A50" s="935"/>
      <c r="B50" s="935"/>
      <c r="C50" s="935"/>
      <c r="D50" s="935"/>
      <c r="E50" s="935"/>
      <c r="F50" s="935"/>
      <c r="G50" s="935"/>
      <c r="H50" s="935"/>
      <c r="I50" s="935"/>
      <c r="J50" s="935"/>
      <c r="K50" s="935"/>
      <c r="L50" s="935"/>
      <c r="M50" s="935"/>
      <c r="N50" s="1197" t="s">
        <v>796</v>
      </c>
      <c r="O50" s="1198"/>
      <c r="P50" s="1198"/>
      <c r="Q50" s="1198"/>
      <c r="R50" s="1198"/>
      <c r="S50" s="1198"/>
      <c r="T50" s="1198"/>
      <c r="U50" s="1199"/>
    </row>
    <row r="51" spans="1:21" ht="24.75" customHeight="1">
      <c r="A51" s="935"/>
      <c r="B51" s="935"/>
      <c r="C51" s="935"/>
      <c r="D51" s="935"/>
      <c r="E51" s="935"/>
      <c r="F51" s="935"/>
      <c r="G51" s="935"/>
      <c r="H51" s="935"/>
      <c r="I51" s="935"/>
      <c r="J51" s="935"/>
      <c r="K51" s="935"/>
      <c r="L51" s="935"/>
      <c r="M51" s="935"/>
      <c r="N51" s="1215" t="s">
        <v>797</v>
      </c>
      <c r="O51" s="1216"/>
      <c r="P51" s="1216"/>
      <c r="Q51" s="1216"/>
      <c r="R51" s="1216"/>
      <c r="S51" s="1216"/>
      <c r="T51" s="1216"/>
      <c r="U51" s="1217"/>
    </row>
    <row r="52" spans="1:21" ht="13.5" customHeight="1">
      <c r="A52" s="935"/>
      <c r="B52" s="935"/>
      <c r="C52" s="935"/>
      <c r="D52" s="935"/>
      <c r="E52" s="935"/>
      <c r="F52" s="935"/>
      <c r="G52" s="935"/>
      <c r="H52" s="935"/>
      <c r="I52" s="935"/>
      <c r="J52" s="935"/>
      <c r="K52" s="935"/>
      <c r="L52" s="935"/>
      <c r="M52" s="935"/>
      <c r="N52" s="1197" t="s">
        <v>798</v>
      </c>
      <c r="O52" s="1198"/>
      <c r="P52" s="1198"/>
      <c r="Q52" s="1198"/>
      <c r="R52" s="1198"/>
      <c r="S52" s="1198"/>
      <c r="T52" s="1198"/>
      <c r="U52" s="1199"/>
    </row>
    <row r="53" spans="1:21" ht="13.5" customHeight="1">
      <c r="A53" s="935"/>
      <c r="B53" s="935"/>
      <c r="C53" s="935"/>
      <c r="D53" s="935"/>
      <c r="E53" s="935"/>
      <c r="F53" s="935"/>
      <c r="G53" s="935"/>
      <c r="H53" s="935"/>
      <c r="I53" s="935"/>
      <c r="J53" s="935"/>
      <c r="K53" s="935"/>
      <c r="L53" s="935"/>
      <c r="M53" s="935"/>
      <c r="N53" s="1197" t="s">
        <v>799</v>
      </c>
      <c r="O53" s="1198"/>
      <c r="P53" s="1198"/>
      <c r="Q53" s="1198"/>
      <c r="R53" s="1198"/>
      <c r="S53" s="1198"/>
      <c r="T53" s="1198"/>
      <c r="U53" s="1199"/>
    </row>
    <row r="54" spans="1:21" ht="13.5" customHeight="1">
      <c r="A54" s="331"/>
      <c r="B54" s="331"/>
      <c r="C54" s="331"/>
      <c r="D54" s="331"/>
      <c r="E54" s="331"/>
      <c r="F54" s="331"/>
      <c r="G54" s="331"/>
      <c r="H54" s="331"/>
      <c r="I54" s="331"/>
      <c r="J54" s="331"/>
      <c r="K54" s="331"/>
      <c r="L54" s="331"/>
      <c r="M54" s="331"/>
      <c r="N54" s="1197" t="s">
        <v>799</v>
      </c>
      <c r="O54" s="1198"/>
      <c r="P54" s="1198"/>
      <c r="Q54" s="1198"/>
      <c r="R54" s="1198"/>
      <c r="S54" s="1198"/>
      <c r="T54" s="1198"/>
      <c r="U54" s="1199"/>
    </row>
    <row r="55" spans="1:21" ht="13.5" customHeight="1" thickBot="1">
      <c r="A55" s="331"/>
      <c r="B55" s="331"/>
      <c r="C55" s="331"/>
      <c r="D55" s="331"/>
      <c r="E55" s="331"/>
      <c r="F55" s="331"/>
      <c r="G55" s="331"/>
      <c r="H55" s="331"/>
      <c r="I55" s="331"/>
      <c r="J55" s="331"/>
      <c r="K55" s="331"/>
      <c r="L55" s="331"/>
      <c r="M55" s="331"/>
      <c r="N55" s="1200" t="s">
        <v>800</v>
      </c>
      <c r="O55" s="1201"/>
      <c r="P55" s="1201"/>
      <c r="Q55" s="1201"/>
      <c r="R55" s="1201"/>
      <c r="S55" s="1201"/>
      <c r="T55" s="1201"/>
      <c r="U55" s="1202"/>
    </row>
    <row r="56" spans="1:21" ht="12" customHeight="1" thickBot="1">
      <c r="A56" s="876" t="s">
        <v>801</v>
      </c>
      <c r="B56" s="877"/>
      <c r="C56" s="877"/>
      <c r="D56" s="877"/>
      <c r="E56" s="877"/>
      <c r="F56" s="877"/>
      <c r="G56" s="877"/>
      <c r="H56" s="877"/>
      <c r="I56" s="877"/>
      <c r="J56" s="877"/>
      <c r="K56" s="877"/>
      <c r="L56" s="877"/>
      <c r="M56" s="877"/>
      <c r="N56" s="877"/>
      <c r="O56" s="877"/>
      <c r="P56" s="877"/>
      <c r="Q56" s="877"/>
      <c r="R56" s="877"/>
      <c r="S56" s="877"/>
      <c r="T56" s="877"/>
      <c r="U56" s="878"/>
    </row>
    <row r="57" spans="1:21" ht="12.75" customHeight="1" thickBot="1">
      <c r="A57" s="876" t="s">
        <v>802</v>
      </c>
      <c r="B57" s="877"/>
      <c r="C57" s="877"/>
      <c r="D57" s="877"/>
      <c r="E57" s="877"/>
      <c r="F57" s="877"/>
      <c r="G57" s="877"/>
      <c r="H57" s="877"/>
      <c r="I57" s="877"/>
      <c r="J57" s="877"/>
      <c r="K57" s="877"/>
      <c r="L57" s="877"/>
      <c r="M57" s="877"/>
      <c r="N57" s="877"/>
      <c r="O57" s="877"/>
      <c r="P57" s="877"/>
      <c r="Q57" s="877"/>
      <c r="R57" s="877"/>
      <c r="S57" s="877"/>
      <c r="T57" s="877"/>
      <c r="U57" s="878"/>
    </row>
    <row r="58" spans="1:21">
      <c r="A58" s="901" t="s">
        <v>751</v>
      </c>
      <c r="B58" s="901" t="s">
        <v>752</v>
      </c>
      <c r="C58" s="301"/>
      <c r="D58" s="901" t="s">
        <v>753</v>
      </c>
      <c r="E58" s="901" t="s">
        <v>754</v>
      </c>
      <c r="F58" s="902">
        <v>2012</v>
      </c>
      <c r="G58" s="902"/>
      <c r="H58" s="902"/>
      <c r="I58" s="902"/>
      <c r="J58" s="902">
        <v>2013</v>
      </c>
      <c r="K58" s="902"/>
      <c r="L58" s="902"/>
      <c r="M58" s="902"/>
      <c r="N58" s="1136">
        <v>2014</v>
      </c>
      <c r="O58" s="1137"/>
      <c r="P58" s="1137"/>
      <c r="Q58" s="1030"/>
      <c r="R58" s="902">
        <v>2015</v>
      </c>
      <c r="S58" s="902"/>
      <c r="T58" s="902"/>
      <c r="U58" s="902"/>
    </row>
    <row r="59" spans="1:21" ht="22.5">
      <c r="A59" s="897"/>
      <c r="B59" s="897"/>
      <c r="C59" s="302"/>
      <c r="D59" s="897"/>
      <c r="E59" s="897"/>
      <c r="F59" s="302" t="s">
        <v>755</v>
      </c>
      <c r="G59" s="307" t="s">
        <v>756</v>
      </c>
      <c r="H59" s="302" t="s">
        <v>757</v>
      </c>
      <c r="I59" s="302" t="s">
        <v>758</v>
      </c>
      <c r="J59" s="302" t="s">
        <v>755</v>
      </c>
      <c r="K59" s="302" t="s">
        <v>756</v>
      </c>
      <c r="L59" s="302" t="s">
        <v>757</v>
      </c>
      <c r="M59" s="302" t="s">
        <v>758</v>
      </c>
      <c r="N59" s="302" t="s">
        <v>755</v>
      </c>
      <c r="O59" s="302" t="s">
        <v>756</v>
      </c>
      <c r="P59" s="302" t="s">
        <v>757</v>
      </c>
      <c r="Q59" s="302" t="s">
        <v>758</v>
      </c>
      <c r="R59" s="302" t="s">
        <v>755</v>
      </c>
      <c r="S59" s="302" t="s">
        <v>756</v>
      </c>
      <c r="T59" s="302" t="s">
        <v>757</v>
      </c>
      <c r="U59" s="302" t="s">
        <v>758</v>
      </c>
    </row>
    <row r="60" spans="1:21" ht="33.75">
      <c r="A60" s="945" t="s">
        <v>803</v>
      </c>
      <c r="B60" s="305" t="s">
        <v>804</v>
      </c>
      <c r="C60" s="305"/>
      <c r="D60" s="327" t="s">
        <v>805</v>
      </c>
      <c r="E60" s="1032" t="s">
        <v>791</v>
      </c>
      <c r="F60" s="302"/>
      <c r="G60" s="307">
        <v>150000000</v>
      </c>
      <c r="H60" s="303"/>
      <c r="I60" s="302"/>
      <c r="J60" s="307">
        <f t="shared" ref="J60:K65" si="6">+F60*1.0476</f>
        <v>0</v>
      </c>
      <c r="K60" s="307">
        <f t="shared" si="6"/>
        <v>157140000</v>
      </c>
      <c r="L60" s="302"/>
      <c r="M60" s="302"/>
      <c r="N60" s="302">
        <f t="shared" ref="N60:O65" si="7">+J60*1.046</f>
        <v>0</v>
      </c>
      <c r="O60" s="307">
        <f t="shared" si="7"/>
        <v>164368440</v>
      </c>
      <c r="P60" s="302"/>
      <c r="Q60" s="302"/>
      <c r="R60" s="302">
        <f t="shared" ref="R60:S65" si="8">+N60*1.045</f>
        <v>0</v>
      </c>
      <c r="S60" s="307">
        <f t="shared" si="8"/>
        <v>171765019.79999998</v>
      </c>
      <c r="T60" s="302"/>
      <c r="U60" s="302"/>
    </row>
    <row r="61" spans="1:21" ht="70.5" customHeight="1">
      <c r="A61" s="946"/>
      <c r="B61" s="316" t="s">
        <v>806</v>
      </c>
      <c r="C61" s="305"/>
      <c r="D61" s="332" t="s">
        <v>807</v>
      </c>
      <c r="E61" s="1064"/>
      <c r="F61" s="302"/>
      <c r="G61" s="307">
        <v>10000000</v>
      </c>
      <c r="H61" s="302"/>
      <c r="I61" s="302"/>
      <c r="J61" s="307">
        <f t="shared" si="6"/>
        <v>0</v>
      </c>
      <c r="K61" s="307">
        <f t="shared" si="6"/>
        <v>10476000</v>
      </c>
      <c r="L61" s="302"/>
      <c r="M61" s="302"/>
      <c r="N61" s="302">
        <f t="shared" si="7"/>
        <v>0</v>
      </c>
      <c r="O61" s="307">
        <f t="shared" si="7"/>
        <v>10957896</v>
      </c>
      <c r="P61" s="302"/>
      <c r="Q61" s="302"/>
      <c r="R61" s="302">
        <f t="shared" si="8"/>
        <v>0</v>
      </c>
      <c r="S61" s="307">
        <f t="shared" si="8"/>
        <v>11451001.319999998</v>
      </c>
      <c r="T61" s="302"/>
      <c r="U61" s="302"/>
    </row>
    <row r="62" spans="1:21" ht="56.25">
      <c r="A62" s="946"/>
      <c r="B62" s="305" t="s">
        <v>808</v>
      </c>
      <c r="C62" s="305"/>
      <c r="D62" s="327" t="s">
        <v>809</v>
      </c>
      <c r="E62" s="1064"/>
      <c r="F62" s="302"/>
      <c r="G62" s="307">
        <v>15282362</v>
      </c>
      <c r="H62" s="302"/>
      <c r="I62" s="302"/>
      <c r="J62" s="307">
        <f t="shared" si="6"/>
        <v>0</v>
      </c>
      <c r="K62" s="307">
        <f t="shared" si="6"/>
        <v>16009802.431200001</v>
      </c>
      <c r="L62" s="302"/>
      <c r="M62" s="302"/>
      <c r="N62" s="302">
        <f t="shared" si="7"/>
        <v>0</v>
      </c>
      <c r="O62" s="307">
        <f t="shared" si="7"/>
        <v>16746253.343035202</v>
      </c>
      <c r="P62" s="302"/>
      <c r="Q62" s="302"/>
      <c r="R62" s="302">
        <f t="shared" si="8"/>
        <v>0</v>
      </c>
      <c r="S62" s="307">
        <f t="shared" si="8"/>
        <v>17499834.743471786</v>
      </c>
      <c r="T62" s="302"/>
      <c r="U62" s="302"/>
    </row>
    <row r="63" spans="1:21" ht="45">
      <c r="A63" s="946"/>
      <c r="B63" s="305" t="s">
        <v>810</v>
      </c>
      <c r="C63" s="305"/>
      <c r="D63" s="327" t="s">
        <v>811</v>
      </c>
      <c r="E63" s="1064"/>
      <c r="F63" s="302"/>
      <c r="G63" s="307">
        <v>22000000</v>
      </c>
      <c r="H63" s="302"/>
      <c r="I63" s="302"/>
      <c r="J63" s="307">
        <f t="shared" si="6"/>
        <v>0</v>
      </c>
      <c r="K63" s="307">
        <f t="shared" si="6"/>
        <v>23047200.000000004</v>
      </c>
      <c r="L63" s="302"/>
      <c r="M63" s="302"/>
      <c r="N63" s="302">
        <f t="shared" si="7"/>
        <v>0</v>
      </c>
      <c r="O63" s="307">
        <f t="shared" si="7"/>
        <v>24107371.200000003</v>
      </c>
      <c r="P63" s="302"/>
      <c r="Q63" s="302"/>
      <c r="R63" s="302">
        <f t="shared" si="8"/>
        <v>0</v>
      </c>
      <c r="S63" s="307">
        <f t="shared" si="8"/>
        <v>25192202.904000003</v>
      </c>
      <c r="T63" s="302"/>
      <c r="U63" s="302"/>
    </row>
    <row r="64" spans="1:21" ht="84.75" customHeight="1">
      <c r="A64" s="946"/>
      <c r="B64" s="332" t="s">
        <v>812</v>
      </c>
      <c r="C64" s="305"/>
      <c r="D64" s="305" t="s">
        <v>813</v>
      </c>
      <c r="E64" s="1064"/>
      <c r="F64" s="302"/>
      <c r="G64" s="307">
        <v>50000000</v>
      </c>
      <c r="H64" s="302"/>
      <c r="I64" s="302"/>
      <c r="J64" s="307">
        <f t="shared" si="6"/>
        <v>0</v>
      </c>
      <c r="K64" s="307">
        <f t="shared" si="6"/>
        <v>52380000.000000007</v>
      </c>
      <c r="L64" s="302"/>
      <c r="M64" s="302"/>
      <c r="N64" s="302">
        <f t="shared" si="7"/>
        <v>0</v>
      </c>
      <c r="O64" s="307">
        <f t="shared" si="7"/>
        <v>54789480.000000007</v>
      </c>
      <c r="P64" s="302"/>
      <c r="Q64" s="302"/>
      <c r="R64" s="302">
        <f t="shared" si="8"/>
        <v>0</v>
      </c>
      <c r="S64" s="307">
        <f t="shared" si="8"/>
        <v>57255006.600000001</v>
      </c>
      <c r="T64" s="302"/>
      <c r="U64" s="302"/>
    </row>
    <row r="65" spans="1:21" ht="66" customHeight="1" thickBot="1">
      <c r="A65" s="946"/>
      <c r="B65" s="320" t="s">
        <v>814</v>
      </c>
      <c r="C65" s="321"/>
      <c r="D65" s="333" t="s">
        <v>815</v>
      </c>
      <c r="E65" s="1064"/>
      <c r="F65" s="309"/>
      <c r="G65" s="310">
        <v>30000000</v>
      </c>
      <c r="H65" s="309"/>
      <c r="I65" s="309"/>
      <c r="J65" s="310">
        <f t="shared" si="6"/>
        <v>0</v>
      </c>
      <c r="K65" s="310">
        <f t="shared" si="6"/>
        <v>31428000.000000004</v>
      </c>
      <c r="L65" s="309"/>
      <c r="M65" s="309"/>
      <c r="N65" s="309">
        <f t="shared" si="7"/>
        <v>0</v>
      </c>
      <c r="O65" s="310">
        <f t="shared" si="7"/>
        <v>32873688.000000004</v>
      </c>
      <c r="P65" s="309"/>
      <c r="Q65" s="309"/>
      <c r="R65" s="309">
        <f t="shared" si="8"/>
        <v>0</v>
      </c>
      <c r="S65" s="310">
        <f t="shared" si="8"/>
        <v>34353003.960000001</v>
      </c>
      <c r="T65" s="309"/>
      <c r="U65" s="309"/>
    </row>
    <row r="66" spans="1:21" ht="12.75" customHeight="1" thickBot="1">
      <c r="A66" s="876" t="s">
        <v>816</v>
      </c>
      <c r="B66" s="877"/>
      <c r="C66" s="877"/>
      <c r="D66" s="877"/>
      <c r="E66" s="877"/>
      <c r="F66" s="877"/>
      <c r="G66" s="877"/>
      <c r="H66" s="877"/>
      <c r="I66" s="877"/>
      <c r="J66" s="877"/>
      <c r="K66" s="877"/>
      <c r="L66" s="877"/>
      <c r="M66" s="877"/>
      <c r="N66" s="877"/>
      <c r="O66" s="877"/>
      <c r="P66" s="877"/>
      <c r="Q66" s="877"/>
      <c r="R66" s="877"/>
      <c r="S66" s="877"/>
      <c r="T66" s="877"/>
      <c r="U66" s="878"/>
    </row>
    <row r="67" spans="1:21" ht="12.75" customHeight="1" thickBot="1">
      <c r="A67" s="876" t="s">
        <v>817</v>
      </c>
      <c r="B67" s="877"/>
      <c r="C67" s="877"/>
      <c r="D67" s="877"/>
      <c r="E67" s="877"/>
      <c r="F67" s="877"/>
      <c r="G67" s="877"/>
      <c r="H67" s="877"/>
      <c r="I67" s="877"/>
      <c r="J67" s="877"/>
      <c r="K67" s="877"/>
      <c r="L67" s="877"/>
      <c r="M67" s="877"/>
      <c r="N67" s="877"/>
      <c r="O67" s="877"/>
      <c r="P67" s="877"/>
      <c r="Q67" s="877"/>
      <c r="R67" s="877"/>
      <c r="S67" s="877"/>
      <c r="T67" s="877"/>
      <c r="U67" s="878"/>
    </row>
    <row r="68" spans="1:21" ht="12.75" customHeight="1">
      <c r="A68" s="901" t="s">
        <v>751</v>
      </c>
      <c r="B68" s="901" t="s">
        <v>752</v>
      </c>
      <c r="C68" s="311"/>
      <c r="D68" s="1189" t="s">
        <v>753</v>
      </c>
      <c r="E68" s="1190" t="s">
        <v>754</v>
      </c>
      <c r="F68" s="1185">
        <v>2012</v>
      </c>
      <c r="G68" s="902"/>
      <c r="H68" s="902"/>
      <c r="I68" s="1186"/>
      <c r="J68" s="1185">
        <v>2013</v>
      </c>
      <c r="K68" s="902"/>
      <c r="L68" s="902"/>
      <c r="M68" s="1186"/>
      <c r="N68" s="1183">
        <v>2014</v>
      </c>
      <c r="O68" s="1137"/>
      <c r="P68" s="1137"/>
      <c r="Q68" s="1184"/>
      <c r="R68" s="1185">
        <v>2015</v>
      </c>
      <c r="S68" s="902"/>
      <c r="T68" s="902"/>
      <c r="U68" s="1186"/>
    </row>
    <row r="69" spans="1:21" ht="22.5">
      <c r="A69" s="897"/>
      <c r="B69" s="897"/>
      <c r="C69" s="313"/>
      <c r="D69" s="995"/>
      <c r="E69" s="1191"/>
      <c r="F69" s="314" t="s">
        <v>755</v>
      </c>
      <c r="G69" s="307" t="s">
        <v>756</v>
      </c>
      <c r="H69" s="302" t="s">
        <v>757</v>
      </c>
      <c r="I69" s="315" t="s">
        <v>758</v>
      </c>
      <c r="J69" s="314" t="s">
        <v>755</v>
      </c>
      <c r="K69" s="302" t="s">
        <v>756</v>
      </c>
      <c r="L69" s="302" t="s">
        <v>757</v>
      </c>
      <c r="M69" s="315" t="s">
        <v>758</v>
      </c>
      <c r="N69" s="314" t="s">
        <v>755</v>
      </c>
      <c r="O69" s="302" t="s">
        <v>756</v>
      </c>
      <c r="P69" s="302" t="s">
        <v>757</v>
      </c>
      <c r="Q69" s="315" t="s">
        <v>758</v>
      </c>
      <c r="R69" s="314" t="s">
        <v>755</v>
      </c>
      <c r="S69" s="302" t="s">
        <v>756</v>
      </c>
      <c r="T69" s="302" t="s">
        <v>757</v>
      </c>
      <c r="U69" s="315" t="s">
        <v>758</v>
      </c>
    </row>
    <row r="70" spans="1:21" ht="57.75" customHeight="1">
      <c r="A70" s="1192" t="s">
        <v>818</v>
      </c>
      <c r="B70" s="316" t="s">
        <v>819</v>
      </c>
      <c r="C70" s="305"/>
      <c r="D70" s="334" t="s">
        <v>820</v>
      </c>
      <c r="E70" s="1194" t="s">
        <v>792</v>
      </c>
      <c r="F70" s="302"/>
      <c r="G70" s="307">
        <v>1000000</v>
      </c>
      <c r="H70" s="302"/>
      <c r="I70" s="302"/>
      <c r="J70" s="307">
        <f t="shared" ref="J70:K72" si="9">+F70*1.0476</f>
        <v>0</v>
      </c>
      <c r="K70" s="307">
        <f t="shared" si="9"/>
        <v>1047600.0000000001</v>
      </c>
      <c r="L70" s="302"/>
      <c r="M70" s="302"/>
      <c r="N70" s="302">
        <f t="shared" ref="N70:O72" si="10">+J70*1.046</f>
        <v>0</v>
      </c>
      <c r="O70" s="307">
        <f t="shared" si="10"/>
        <v>1095789.6000000001</v>
      </c>
      <c r="P70" s="302"/>
      <c r="Q70" s="302"/>
      <c r="R70" s="302">
        <f t="shared" ref="R70:S72" si="11">+N70*1.045</f>
        <v>0</v>
      </c>
      <c r="S70" s="307">
        <f t="shared" si="11"/>
        <v>1145100.132</v>
      </c>
      <c r="T70" s="302"/>
      <c r="U70" s="302"/>
    </row>
    <row r="71" spans="1:21" ht="40.5" customHeight="1">
      <c r="A71" s="1193"/>
      <c r="B71" s="1196" t="s">
        <v>821</v>
      </c>
      <c r="C71" s="336"/>
      <c r="D71" s="869" t="s">
        <v>822</v>
      </c>
      <c r="E71" s="1195"/>
      <c r="F71" s="302"/>
      <c r="G71" s="307">
        <v>1000000</v>
      </c>
      <c r="H71" s="302"/>
      <c r="I71" s="302"/>
      <c r="J71" s="307">
        <f t="shared" si="9"/>
        <v>0</v>
      </c>
      <c r="K71" s="307">
        <f t="shared" si="9"/>
        <v>1047600.0000000001</v>
      </c>
      <c r="L71" s="302"/>
      <c r="M71" s="302"/>
      <c r="N71" s="302">
        <f t="shared" si="10"/>
        <v>0</v>
      </c>
      <c r="O71" s="307">
        <f t="shared" si="10"/>
        <v>1095789.6000000001</v>
      </c>
      <c r="P71" s="302"/>
      <c r="Q71" s="302"/>
      <c r="R71" s="302">
        <f t="shared" si="11"/>
        <v>0</v>
      </c>
      <c r="S71" s="307">
        <f t="shared" si="11"/>
        <v>1145100.132</v>
      </c>
      <c r="T71" s="302"/>
      <c r="U71" s="302"/>
    </row>
    <row r="72" spans="1:21">
      <c r="A72" s="1193"/>
      <c r="B72" s="1196"/>
      <c r="C72" s="336"/>
      <c r="D72" s="891"/>
      <c r="E72" s="1195"/>
      <c r="F72" s="302"/>
      <c r="G72" s="307">
        <v>1000000</v>
      </c>
      <c r="H72" s="302"/>
      <c r="I72" s="302"/>
      <c r="J72" s="307">
        <f t="shared" si="9"/>
        <v>0</v>
      </c>
      <c r="K72" s="307">
        <f t="shared" si="9"/>
        <v>1047600.0000000001</v>
      </c>
      <c r="L72" s="302"/>
      <c r="M72" s="302"/>
      <c r="N72" s="302">
        <f t="shared" si="10"/>
        <v>0</v>
      </c>
      <c r="O72" s="307">
        <f t="shared" si="10"/>
        <v>1095789.6000000001</v>
      </c>
      <c r="P72" s="302"/>
      <c r="Q72" s="302"/>
      <c r="R72" s="302">
        <f t="shared" si="11"/>
        <v>0</v>
      </c>
      <c r="S72" s="307">
        <f t="shared" si="11"/>
        <v>1145100.132</v>
      </c>
      <c r="T72" s="302"/>
      <c r="U72" s="302"/>
    </row>
    <row r="73" spans="1:21" ht="20.25" customHeight="1" thickBot="1">
      <c r="A73" s="1193"/>
      <c r="B73" s="892"/>
      <c r="C73" s="308"/>
      <c r="D73" s="337" t="s">
        <v>823</v>
      </c>
      <c r="E73" s="1195"/>
      <c r="F73" s="309"/>
      <c r="G73" s="310"/>
      <c r="H73" s="309"/>
      <c r="I73" s="309"/>
      <c r="J73" s="310"/>
      <c r="K73" s="310"/>
      <c r="L73" s="309"/>
      <c r="M73" s="309"/>
      <c r="N73" s="309"/>
      <c r="O73" s="310"/>
      <c r="P73" s="309"/>
      <c r="Q73" s="309"/>
      <c r="R73" s="309"/>
      <c r="S73" s="310"/>
      <c r="T73" s="309"/>
      <c r="U73" s="322"/>
    </row>
    <row r="74" spans="1:21" ht="12" thickBot="1">
      <c r="A74" s="876" t="s">
        <v>824</v>
      </c>
      <c r="B74" s="877"/>
      <c r="C74" s="877"/>
      <c r="D74" s="924"/>
      <c r="E74" s="877"/>
      <c r="F74" s="877"/>
      <c r="G74" s="877"/>
      <c r="H74" s="877"/>
      <c r="I74" s="877"/>
      <c r="J74" s="877"/>
      <c r="K74" s="877"/>
      <c r="L74" s="877"/>
      <c r="M74" s="877"/>
      <c r="N74" s="877"/>
      <c r="O74" s="877"/>
      <c r="P74" s="877"/>
      <c r="Q74" s="877"/>
      <c r="R74" s="877"/>
      <c r="S74" s="877"/>
      <c r="T74" s="877"/>
      <c r="U74" s="878"/>
    </row>
    <row r="75" spans="1:21" ht="12.75" customHeight="1" thickBot="1">
      <c r="A75" s="876" t="s">
        <v>825</v>
      </c>
      <c r="B75" s="877"/>
      <c r="C75" s="877"/>
      <c r="D75" s="877"/>
      <c r="E75" s="877"/>
      <c r="F75" s="877"/>
      <c r="G75" s="877"/>
      <c r="H75" s="877"/>
      <c r="I75" s="877"/>
      <c r="J75" s="877"/>
      <c r="K75" s="877"/>
      <c r="L75" s="877"/>
      <c r="M75" s="877"/>
      <c r="N75" s="877"/>
      <c r="O75" s="877"/>
      <c r="P75" s="877"/>
      <c r="Q75" s="877"/>
      <c r="R75" s="877"/>
      <c r="S75" s="877"/>
      <c r="T75" s="877"/>
      <c r="U75" s="878"/>
    </row>
    <row r="76" spans="1:21" ht="12.75" customHeight="1">
      <c r="A76" s="901" t="s">
        <v>751</v>
      </c>
      <c r="B76" s="1065" t="s">
        <v>752</v>
      </c>
      <c r="C76" s="311"/>
      <c r="D76" s="1189" t="s">
        <v>753</v>
      </c>
      <c r="E76" s="1190" t="s">
        <v>754</v>
      </c>
      <c r="F76" s="1185">
        <v>2012</v>
      </c>
      <c r="G76" s="902"/>
      <c r="H76" s="902"/>
      <c r="I76" s="1186"/>
      <c r="J76" s="1185">
        <v>2013</v>
      </c>
      <c r="K76" s="902"/>
      <c r="L76" s="902"/>
      <c r="M76" s="1186"/>
      <c r="N76" s="1183">
        <v>2014</v>
      </c>
      <c r="O76" s="1137"/>
      <c r="P76" s="1137"/>
      <c r="Q76" s="1184"/>
      <c r="R76" s="1185">
        <v>2015</v>
      </c>
      <c r="S76" s="902"/>
      <c r="T76" s="902"/>
      <c r="U76" s="1186"/>
    </row>
    <row r="77" spans="1:21" ht="22.5">
      <c r="A77" s="897"/>
      <c r="B77" s="901"/>
      <c r="C77" s="313"/>
      <c r="D77" s="995"/>
      <c r="E77" s="1191"/>
      <c r="F77" s="314" t="s">
        <v>755</v>
      </c>
      <c r="G77" s="307" t="s">
        <v>756</v>
      </c>
      <c r="H77" s="302" t="s">
        <v>757</v>
      </c>
      <c r="I77" s="315" t="s">
        <v>758</v>
      </c>
      <c r="J77" s="314" t="s">
        <v>755</v>
      </c>
      <c r="K77" s="302" t="s">
        <v>756</v>
      </c>
      <c r="L77" s="302" t="s">
        <v>757</v>
      </c>
      <c r="M77" s="315" t="s">
        <v>758</v>
      </c>
      <c r="N77" s="314" t="s">
        <v>755</v>
      </c>
      <c r="O77" s="302" t="s">
        <v>756</v>
      </c>
      <c r="P77" s="302" t="s">
        <v>757</v>
      </c>
      <c r="Q77" s="315" t="s">
        <v>758</v>
      </c>
      <c r="R77" s="314" t="s">
        <v>755</v>
      </c>
      <c r="S77" s="302" t="s">
        <v>756</v>
      </c>
      <c r="T77" s="302" t="s">
        <v>757</v>
      </c>
      <c r="U77" s="315" t="s">
        <v>758</v>
      </c>
    </row>
    <row r="78" spans="1:21" ht="23.25" customHeight="1">
      <c r="A78" s="945" t="s">
        <v>826</v>
      </c>
      <c r="B78" s="338" t="s">
        <v>827</v>
      </c>
      <c r="C78" s="305"/>
      <c r="D78" s="327" t="s">
        <v>828</v>
      </c>
      <c r="E78" s="869" t="s">
        <v>793</v>
      </c>
      <c r="F78" s="302"/>
      <c r="G78" s="307">
        <v>5000000</v>
      </c>
      <c r="H78" s="302"/>
      <c r="I78" s="302"/>
      <c r="J78" s="307">
        <f t="shared" ref="J78:K81" si="12">+F78*1.0476</f>
        <v>0</v>
      </c>
      <c r="K78" s="307">
        <f t="shared" si="12"/>
        <v>5238000</v>
      </c>
      <c r="L78" s="302"/>
      <c r="M78" s="302"/>
      <c r="N78" s="302">
        <f t="shared" ref="N78:O81" si="13">+J78*1.046</f>
        <v>0</v>
      </c>
      <c r="O78" s="307">
        <f t="shared" si="13"/>
        <v>5478948</v>
      </c>
      <c r="P78" s="302"/>
      <c r="Q78" s="302"/>
      <c r="R78" s="302">
        <f t="shared" ref="R78:S81" si="14">+N78*1.045</f>
        <v>0</v>
      </c>
      <c r="S78" s="307">
        <f t="shared" si="14"/>
        <v>5725500.6599999992</v>
      </c>
      <c r="T78" s="302"/>
      <c r="U78" s="302"/>
    </row>
    <row r="79" spans="1:21" ht="43.5" customHeight="1">
      <c r="A79" s="1187"/>
      <c r="B79" s="334" t="s">
        <v>829</v>
      </c>
      <c r="C79" s="339"/>
      <c r="D79" s="327" t="s">
        <v>830</v>
      </c>
      <c r="E79" s="906"/>
      <c r="F79" s="328"/>
      <c r="G79" s="340">
        <v>1000000</v>
      </c>
      <c r="H79" s="341"/>
      <c r="I79" s="341"/>
      <c r="J79" s="307">
        <f t="shared" si="12"/>
        <v>0</v>
      </c>
      <c r="K79" s="307">
        <f t="shared" si="12"/>
        <v>1047600.0000000001</v>
      </c>
      <c r="L79" s="302"/>
      <c r="M79" s="302"/>
      <c r="N79" s="302">
        <f t="shared" si="13"/>
        <v>0</v>
      </c>
      <c r="O79" s="307">
        <f t="shared" si="13"/>
        <v>1095789.6000000001</v>
      </c>
      <c r="P79" s="302"/>
      <c r="Q79" s="302"/>
      <c r="R79" s="302">
        <f t="shared" si="14"/>
        <v>0</v>
      </c>
      <c r="S79" s="307">
        <f t="shared" si="14"/>
        <v>1145100.132</v>
      </c>
      <c r="T79" s="302"/>
      <c r="U79" s="302"/>
    </row>
    <row r="80" spans="1:21" ht="45">
      <c r="A80" s="1187"/>
      <c r="B80" s="338" t="s">
        <v>831</v>
      </c>
      <c r="C80" s="339"/>
      <c r="D80" s="326" t="s">
        <v>832</v>
      </c>
      <c r="E80" s="906"/>
      <c r="F80" s="328"/>
      <c r="G80" s="340">
        <v>1000000</v>
      </c>
      <c r="H80" s="341"/>
      <c r="I80" s="341"/>
      <c r="J80" s="307">
        <f t="shared" si="12"/>
        <v>0</v>
      </c>
      <c r="K80" s="307">
        <f t="shared" si="12"/>
        <v>1047600.0000000001</v>
      </c>
      <c r="L80" s="302"/>
      <c r="M80" s="302"/>
      <c r="N80" s="302">
        <f t="shared" si="13"/>
        <v>0</v>
      </c>
      <c r="O80" s="307">
        <f t="shared" si="13"/>
        <v>1095789.6000000001</v>
      </c>
      <c r="P80" s="302"/>
      <c r="Q80" s="302"/>
      <c r="R80" s="302">
        <f t="shared" si="14"/>
        <v>0</v>
      </c>
      <c r="S80" s="307">
        <f t="shared" si="14"/>
        <v>1145100.132</v>
      </c>
      <c r="T80" s="302"/>
      <c r="U80" s="302"/>
    </row>
    <row r="81" spans="1:21" ht="38.25" customHeight="1" thickBot="1">
      <c r="A81" s="1188"/>
      <c r="B81" s="342" t="s">
        <v>833</v>
      </c>
      <c r="C81" s="343"/>
      <c r="D81" s="344" t="s">
        <v>834</v>
      </c>
      <c r="E81" s="870"/>
      <c r="F81" s="345"/>
      <c r="G81" s="346">
        <v>1000000</v>
      </c>
      <c r="H81" s="347"/>
      <c r="I81" s="347"/>
      <c r="J81" s="310">
        <f t="shared" si="12"/>
        <v>0</v>
      </c>
      <c r="K81" s="310">
        <f t="shared" si="12"/>
        <v>1047600.0000000001</v>
      </c>
      <c r="L81" s="309"/>
      <c r="M81" s="309"/>
      <c r="N81" s="309">
        <f t="shared" si="13"/>
        <v>0</v>
      </c>
      <c r="O81" s="310">
        <f t="shared" si="13"/>
        <v>1095789.6000000001</v>
      </c>
      <c r="P81" s="309"/>
      <c r="Q81" s="309"/>
      <c r="R81" s="309">
        <f t="shared" si="14"/>
        <v>0</v>
      </c>
      <c r="S81" s="310">
        <f t="shared" si="14"/>
        <v>1145100.132</v>
      </c>
      <c r="T81" s="309"/>
      <c r="U81" s="309"/>
    </row>
    <row r="82" spans="1:21" ht="12.75" customHeight="1" thickBot="1">
      <c r="A82" s="1101" t="s">
        <v>835</v>
      </c>
      <c r="B82" s="1104"/>
      <c r="C82" s="1104"/>
      <c r="D82" s="1104"/>
      <c r="E82" s="1104"/>
      <c r="F82" s="1104"/>
      <c r="G82" s="1104"/>
      <c r="H82" s="1104"/>
      <c r="I82" s="1104"/>
      <c r="J82" s="1104"/>
      <c r="K82" s="1104"/>
      <c r="L82" s="1104"/>
      <c r="M82" s="1104"/>
      <c r="N82" s="1104"/>
      <c r="O82" s="1104"/>
      <c r="P82" s="1104"/>
      <c r="Q82" s="1104"/>
      <c r="R82" s="1104"/>
      <c r="S82" s="1104"/>
      <c r="T82" s="1104"/>
      <c r="U82" s="1105"/>
    </row>
    <row r="83" spans="1:21" s="298" customFormat="1" ht="12.75" customHeight="1">
      <c r="A83" s="1144" t="s">
        <v>751</v>
      </c>
      <c r="B83" s="1146" t="s">
        <v>753</v>
      </c>
      <c r="C83" s="1147"/>
      <c r="D83" s="1148"/>
      <c r="E83" s="1152" t="s">
        <v>754</v>
      </c>
      <c r="F83" s="1154">
        <v>2012</v>
      </c>
      <c r="G83" s="1155"/>
      <c r="H83" s="1155"/>
      <c r="I83" s="1156"/>
      <c r="J83" s="1154">
        <v>2013</v>
      </c>
      <c r="K83" s="1155"/>
      <c r="L83" s="1155"/>
      <c r="M83" s="1156"/>
      <c r="N83" s="1157">
        <v>2014</v>
      </c>
      <c r="O83" s="1158"/>
      <c r="P83" s="1158"/>
      <c r="Q83" s="1159"/>
      <c r="R83" s="1154">
        <v>2015</v>
      </c>
      <c r="S83" s="1155"/>
      <c r="T83" s="1155"/>
      <c r="U83" s="1156"/>
    </row>
    <row r="84" spans="1:21" s="298" customFormat="1" ht="22.5">
      <c r="A84" s="1145"/>
      <c r="B84" s="1149"/>
      <c r="C84" s="1150"/>
      <c r="D84" s="1151"/>
      <c r="E84" s="1153"/>
      <c r="F84" s="350" t="s">
        <v>755</v>
      </c>
      <c r="G84" s="351" t="s">
        <v>756</v>
      </c>
      <c r="H84" s="349" t="s">
        <v>757</v>
      </c>
      <c r="I84" s="352" t="s">
        <v>758</v>
      </c>
      <c r="J84" s="350" t="s">
        <v>755</v>
      </c>
      <c r="K84" s="349" t="s">
        <v>756</v>
      </c>
      <c r="L84" s="349" t="s">
        <v>757</v>
      </c>
      <c r="M84" s="352" t="s">
        <v>758</v>
      </c>
      <c r="N84" s="350" t="s">
        <v>755</v>
      </c>
      <c r="O84" s="349" t="s">
        <v>756</v>
      </c>
      <c r="P84" s="349" t="s">
        <v>757</v>
      </c>
      <c r="Q84" s="352" t="s">
        <v>758</v>
      </c>
      <c r="R84" s="350" t="s">
        <v>755</v>
      </c>
      <c r="S84" s="349" t="s">
        <v>756</v>
      </c>
      <c r="T84" s="349" t="s">
        <v>757</v>
      </c>
      <c r="U84" s="352" t="s">
        <v>758</v>
      </c>
    </row>
    <row r="85" spans="1:21" s="298" customFormat="1" ht="67.5" customHeight="1">
      <c r="A85" s="1175" t="s">
        <v>836</v>
      </c>
      <c r="B85" s="1036" t="s">
        <v>837</v>
      </c>
      <c r="C85" s="967"/>
      <c r="D85" s="965"/>
      <c r="E85" s="1014" t="s">
        <v>838</v>
      </c>
      <c r="F85" s="349"/>
      <c r="G85" s="351">
        <v>1000000</v>
      </c>
      <c r="H85" s="349"/>
      <c r="I85" s="349"/>
      <c r="J85" s="349">
        <f t="shared" ref="J85:K87" si="15">+F85*1.0476</f>
        <v>0</v>
      </c>
      <c r="K85" s="349">
        <f t="shared" si="15"/>
        <v>1047600.0000000001</v>
      </c>
      <c r="L85" s="349"/>
      <c r="M85" s="349"/>
      <c r="N85" s="349">
        <f t="shared" ref="N85:O87" si="16">+J85*1.046</f>
        <v>0</v>
      </c>
      <c r="O85" s="349">
        <f t="shared" si="16"/>
        <v>1095789.6000000001</v>
      </c>
      <c r="P85" s="349"/>
      <c r="Q85" s="349"/>
      <c r="R85" s="349">
        <f t="shared" ref="R85:S87" si="17">+N85*1.045</f>
        <v>0</v>
      </c>
      <c r="S85" s="349">
        <f t="shared" si="17"/>
        <v>1145100.132</v>
      </c>
      <c r="T85" s="349"/>
      <c r="U85" s="349"/>
    </row>
    <row r="86" spans="1:21" s="298" customFormat="1" ht="12.75" customHeight="1">
      <c r="A86" s="1176"/>
      <c r="B86" s="1178" t="s">
        <v>839</v>
      </c>
      <c r="C86" s="1179"/>
      <c r="D86" s="961"/>
      <c r="E86" s="1015"/>
      <c r="F86" s="354"/>
      <c r="G86" s="355">
        <v>1000000</v>
      </c>
      <c r="H86" s="354"/>
      <c r="I86" s="354"/>
      <c r="J86" s="349">
        <f t="shared" si="15"/>
        <v>0</v>
      </c>
      <c r="K86" s="349">
        <f t="shared" si="15"/>
        <v>1047600.0000000001</v>
      </c>
      <c r="L86" s="349"/>
      <c r="M86" s="349"/>
      <c r="N86" s="349">
        <f t="shared" si="16"/>
        <v>0</v>
      </c>
      <c r="O86" s="349">
        <f t="shared" si="16"/>
        <v>1095789.6000000001</v>
      </c>
      <c r="P86" s="349"/>
      <c r="Q86" s="349"/>
      <c r="R86" s="349">
        <f t="shared" si="17"/>
        <v>0</v>
      </c>
      <c r="S86" s="349">
        <f t="shared" si="17"/>
        <v>1145100.132</v>
      </c>
      <c r="T86" s="349"/>
      <c r="U86" s="349"/>
    </row>
    <row r="87" spans="1:21" s="298" customFormat="1" ht="32.25" customHeight="1" thickBot="1">
      <c r="A87" s="1176"/>
      <c r="B87" s="1180" t="s">
        <v>840</v>
      </c>
      <c r="C87" s="1181"/>
      <c r="D87" s="1182"/>
      <c r="E87" s="1177"/>
      <c r="F87" s="356"/>
      <c r="G87" s="357">
        <v>3000000</v>
      </c>
      <c r="H87" s="356"/>
      <c r="I87" s="356"/>
      <c r="J87" s="358">
        <f t="shared" si="15"/>
        <v>0</v>
      </c>
      <c r="K87" s="358">
        <f t="shared" si="15"/>
        <v>3142800.0000000005</v>
      </c>
      <c r="L87" s="358"/>
      <c r="M87" s="358"/>
      <c r="N87" s="358">
        <f t="shared" si="16"/>
        <v>0</v>
      </c>
      <c r="O87" s="358">
        <f t="shared" si="16"/>
        <v>3287368.8000000007</v>
      </c>
      <c r="P87" s="358"/>
      <c r="Q87" s="358"/>
      <c r="R87" s="358">
        <f t="shared" si="17"/>
        <v>0</v>
      </c>
      <c r="S87" s="358">
        <f t="shared" si="17"/>
        <v>3435300.3960000006</v>
      </c>
      <c r="T87" s="358"/>
      <c r="U87" s="358"/>
    </row>
    <row r="88" spans="1:21" ht="12" thickBot="1">
      <c r="A88" s="1101" t="s">
        <v>841</v>
      </c>
      <c r="B88" s="1104"/>
      <c r="C88" s="1104"/>
      <c r="D88" s="1104"/>
      <c r="E88" s="1104"/>
      <c r="F88" s="1104"/>
      <c r="G88" s="1104"/>
      <c r="H88" s="1104"/>
      <c r="I88" s="1104"/>
      <c r="J88" s="1104"/>
      <c r="K88" s="1104"/>
      <c r="L88" s="1104"/>
      <c r="M88" s="1104"/>
      <c r="N88" s="1104"/>
      <c r="O88" s="1104"/>
      <c r="P88" s="1104"/>
      <c r="Q88" s="1104"/>
      <c r="R88" s="1104"/>
      <c r="S88" s="1104"/>
      <c r="T88" s="1104"/>
      <c r="U88" s="1105"/>
    </row>
    <row r="89" spans="1:21" s="298" customFormat="1">
      <c r="A89" s="1144" t="s">
        <v>751</v>
      </c>
      <c r="B89" s="1146" t="s">
        <v>753</v>
      </c>
      <c r="C89" s="1147"/>
      <c r="D89" s="1148"/>
      <c r="E89" s="1152" t="s">
        <v>754</v>
      </c>
      <c r="F89" s="1154">
        <v>2012</v>
      </c>
      <c r="G89" s="1155"/>
      <c r="H89" s="1155"/>
      <c r="I89" s="1156"/>
      <c r="J89" s="1154">
        <v>2013</v>
      </c>
      <c r="K89" s="1155"/>
      <c r="L89" s="1155"/>
      <c r="M89" s="1156"/>
      <c r="N89" s="1157">
        <v>2014</v>
      </c>
      <c r="O89" s="1158"/>
      <c r="P89" s="1158"/>
      <c r="Q89" s="1159"/>
      <c r="R89" s="1154">
        <v>2015</v>
      </c>
      <c r="S89" s="1155"/>
      <c r="T89" s="1155"/>
      <c r="U89" s="1156"/>
    </row>
    <row r="90" spans="1:21" s="298" customFormat="1" ht="22.5">
      <c r="A90" s="1145"/>
      <c r="B90" s="1149"/>
      <c r="C90" s="1150"/>
      <c r="D90" s="1151"/>
      <c r="E90" s="1153"/>
      <c r="F90" s="350" t="s">
        <v>755</v>
      </c>
      <c r="G90" s="351" t="s">
        <v>756</v>
      </c>
      <c r="H90" s="349" t="s">
        <v>757</v>
      </c>
      <c r="I90" s="352" t="s">
        <v>758</v>
      </c>
      <c r="J90" s="350" t="s">
        <v>755</v>
      </c>
      <c r="K90" s="349" t="s">
        <v>756</v>
      </c>
      <c r="L90" s="349" t="s">
        <v>757</v>
      </c>
      <c r="M90" s="352" t="s">
        <v>758</v>
      </c>
      <c r="N90" s="350" t="s">
        <v>755</v>
      </c>
      <c r="O90" s="349" t="s">
        <v>756</v>
      </c>
      <c r="P90" s="349" t="s">
        <v>757</v>
      </c>
      <c r="Q90" s="352" t="s">
        <v>758</v>
      </c>
      <c r="R90" s="350" t="s">
        <v>755</v>
      </c>
      <c r="S90" s="349" t="s">
        <v>756</v>
      </c>
      <c r="T90" s="349" t="s">
        <v>757</v>
      </c>
      <c r="U90" s="352" t="s">
        <v>758</v>
      </c>
    </row>
    <row r="91" spans="1:21" s="298" customFormat="1" ht="96" customHeight="1">
      <c r="A91" s="359" t="s">
        <v>842</v>
      </c>
      <c r="B91" s="1143" t="s">
        <v>843</v>
      </c>
      <c r="C91" s="968"/>
      <c r="D91" s="969"/>
      <c r="E91" s="330" t="s">
        <v>795</v>
      </c>
      <c r="F91" s="349"/>
      <c r="G91" s="351">
        <v>5000000</v>
      </c>
      <c r="H91" s="349"/>
      <c r="I91" s="349"/>
      <c r="J91" s="349">
        <f>+F91*1.0476</f>
        <v>0</v>
      </c>
      <c r="K91" s="349">
        <f>+G91*1.0476</f>
        <v>5238000</v>
      </c>
      <c r="L91" s="349"/>
      <c r="M91" s="349"/>
      <c r="N91" s="349">
        <f>+J91*1.046</f>
        <v>0</v>
      </c>
      <c r="O91" s="349">
        <f>+K91*1.046</f>
        <v>5478948</v>
      </c>
      <c r="P91" s="349"/>
      <c r="Q91" s="349"/>
      <c r="R91" s="349">
        <f>+N91*1.045</f>
        <v>0</v>
      </c>
      <c r="S91" s="349">
        <f>+O91*1.045</f>
        <v>5725500.6599999992</v>
      </c>
      <c r="T91" s="349"/>
      <c r="U91" s="349"/>
    </row>
    <row r="92" spans="1:21" s="298" customFormat="1" ht="70.5" customHeight="1">
      <c r="A92" s="360" t="s">
        <v>844</v>
      </c>
      <c r="B92" s="1162"/>
      <c r="C92" s="1163"/>
      <c r="D92" s="1164"/>
      <c r="E92" s="330" t="s">
        <v>796</v>
      </c>
      <c r="F92" s="354"/>
      <c r="G92" s="351">
        <v>556203</v>
      </c>
      <c r="H92" s="354"/>
      <c r="I92" s="354"/>
      <c r="J92" s="349">
        <f>+F92*1.0476</f>
        <v>0</v>
      </c>
      <c r="K92" s="349">
        <f>+G92*1.0476</f>
        <v>582678.26280000003</v>
      </c>
      <c r="L92" s="349"/>
      <c r="M92" s="349"/>
      <c r="N92" s="349">
        <f>+J92*1.046</f>
        <v>0</v>
      </c>
      <c r="O92" s="349">
        <f>+K92*1.046</f>
        <v>609481.46288880007</v>
      </c>
      <c r="P92" s="349"/>
      <c r="Q92" s="349"/>
      <c r="R92" s="349">
        <f>+N92*1.045</f>
        <v>0</v>
      </c>
      <c r="S92" s="349">
        <f>+O92*1.045</f>
        <v>636908.12871879607</v>
      </c>
      <c r="T92" s="349"/>
      <c r="U92" s="349"/>
    </row>
    <row r="93" spans="1:21">
      <c r="A93" s="1085" t="s">
        <v>845</v>
      </c>
      <c r="B93" s="1086"/>
      <c r="C93" s="1086"/>
      <c r="D93" s="1086"/>
      <c r="E93" s="1086"/>
      <c r="F93" s="1086"/>
      <c r="G93" s="1086"/>
      <c r="H93" s="1086"/>
      <c r="I93" s="1086"/>
      <c r="J93" s="1086"/>
      <c r="K93" s="1086"/>
      <c r="L93" s="1086"/>
      <c r="M93" s="1086"/>
      <c r="N93" s="1086"/>
      <c r="O93" s="1086"/>
      <c r="P93" s="1086"/>
      <c r="Q93" s="1086"/>
      <c r="R93" s="1086"/>
      <c r="S93" s="1086"/>
      <c r="T93" s="1086"/>
      <c r="U93" s="1087"/>
    </row>
    <row r="94" spans="1:21">
      <c r="A94" s="1145" t="s">
        <v>751</v>
      </c>
      <c r="B94" s="1165" t="s">
        <v>753</v>
      </c>
      <c r="C94" s="1166"/>
      <c r="D94" s="1167"/>
      <c r="E94" s="1168" t="s">
        <v>754</v>
      </c>
      <c r="F94" s="1169">
        <v>2012</v>
      </c>
      <c r="G94" s="1170"/>
      <c r="H94" s="1170"/>
      <c r="I94" s="1171"/>
      <c r="J94" s="1169">
        <v>2013</v>
      </c>
      <c r="K94" s="1170"/>
      <c r="L94" s="1170"/>
      <c r="M94" s="1171"/>
      <c r="N94" s="1172">
        <v>2014</v>
      </c>
      <c r="O94" s="1173"/>
      <c r="P94" s="1173"/>
      <c r="Q94" s="1174"/>
      <c r="R94" s="1169">
        <v>2015</v>
      </c>
      <c r="S94" s="1170"/>
      <c r="T94" s="1170"/>
      <c r="U94" s="1171"/>
    </row>
    <row r="95" spans="1:21" ht="22.5">
      <c r="A95" s="1145"/>
      <c r="B95" s="1149"/>
      <c r="C95" s="1150"/>
      <c r="D95" s="1151"/>
      <c r="E95" s="1153"/>
      <c r="F95" s="350" t="s">
        <v>755</v>
      </c>
      <c r="G95" s="351" t="s">
        <v>756</v>
      </c>
      <c r="H95" s="349" t="s">
        <v>757</v>
      </c>
      <c r="I95" s="352" t="s">
        <v>758</v>
      </c>
      <c r="J95" s="350" t="s">
        <v>755</v>
      </c>
      <c r="K95" s="349" t="s">
        <v>756</v>
      </c>
      <c r="L95" s="349" t="s">
        <v>757</v>
      </c>
      <c r="M95" s="352" t="s">
        <v>758</v>
      </c>
      <c r="N95" s="350" t="s">
        <v>755</v>
      </c>
      <c r="O95" s="349" t="s">
        <v>756</v>
      </c>
      <c r="P95" s="349" t="s">
        <v>757</v>
      </c>
      <c r="Q95" s="352" t="s">
        <v>758</v>
      </c>
      <c r="R95" s="350" t="s">
        <v>755</v>
      </c>
      <c r="S95" s="349" t="s">
        <v>756</v>
      </c>
      <c r="T95" s="349" t="s">
        <v>757</v>
      </c>
      <c r="U95" s="352" t="s">
        <v>758</v>
      </c>
    </row>
    <row r="96" spans="1:21" ht="117" customHeight="1" thickBot="1">
      <c r="A96" s="361" t="s">
        <v>846</v>
      </c>
      <c r="B96" s="1143" t="s">
        <v>847</v>
      </c>
      <c r="C96" s="1160"/>
      <c r="D96" s="1161"/>
      <c r="E96" s="362" t="s">
        <v>797</v>
      </c>
      <c r="F96" s="358"/>
      <c r="G96" s="363">
        <v>900000</v>
      </c>
      <c r="H96" s="358"/>
      <c r="I96" s="358"/>
      <c r="J96" s="358">
        <f>+F96*1.0476</f>
        <v>0</v>
      </c>
      <c r="K96" s="363">
        <f>+G96*1.0476</f>
        <v>942840.00000000012</v>
      </c>
      <c r="L96" s="358"/>
      <c r="M96" s="358"/>
      <c r="N96" s="358">
        <f>+J96*1.046</f>
        <v>0</v>
      </c>
      <c r="O96" s="363">
        <f>+K96*1.046</f>
        <v>986210.64000000013</v>
      </c>
      <c r="P96" s="358"/>
      <c r="Q96" s="358"/>
      <c r="R96" s="358">
        <f>+N96*1.045</f>
        <v>0</v>
      </c>
      <c r="S96" s="363">
        <f>+O96*1.045</f>
        <v>1030590.1188000001</v>
      </c>
      <c r="T96" s="358"/>
      <c r="U96" s="358"/>
    </row>
    <row r="97" spans="1:21" ht="12" thickBot="1">
      <c r="A97" s="1101" t="s">
        <v>848</v>
      </c>
      <c r="B97" s="1104"/>
      <c r="C97" s="1104"/>
      <c r="D97" s="1104"/>
      <c r="E97" s="1104"/>
      <c r="F97" s="1104"/>
      <c r="G97" s="1104"/>
      <c r="H97" s="1104"/>
      <c r="I97" s="1104"/>
      <c r="J97" s="1104"/>
      <c r="K97" s="1104"/>
      <c r="L97" s="1104"/>
      <c r="M97" s="1104"/>
      <c r="N97" s="1104"/>
      <c r="O97" s="1104"/>
      <c r="P97" s="1104"/>
      <c r="Q97" s="1104"/>
      <c r="R97" s="1104"/>
      <c r="S97" s="1104"/>
      <c r="T97" s="1104"/>
      <c r="U97" s="1105"/>
    </row>
    <row r="98" spans="1:21">
      <c r="A98" s="1144" t="s">
        <v>751</v>
      </c>
      <c r="B98" s="1146" t="s">
        <v>753</v>
      </c>
      <c r="C98" s="1147"/>
      <c r="D98" s="1148"/>
      <c r="E98" s="1152" t="s">
        <v>754</v>
      </c>
      <c r="F98" s="1154">
        <v>2012</v>
      </c>
      <c r="G98" s="1155"/>
      <c r="H98" s="1155"/>
      <c r="I98" s="1156"/>
      <c r="J98" s="1154">
        <v>2013</v>
      </c>
      <c r="K98" s="1155"/>
      <c r="L98" s="1155"/>
      <c r="M98" s="1156"/>
      <c r="N98" s="1157">
        <v>2014</v>
      </c>
      <c r="O98" s="1158"/>
      <c r="P98" s="1158"/>
      <c r="Q98" s="1159"/>
      <c r="R98" s="1154">
        <v>2015</v>
      </c>
      <c r="S98" s="1155"/>
      <c r="T98" s="1155"/>
      <c r="U98" s="1156"/>
    </row>
    <row r="99" spans="1:21" ht="22.5">
      <c r="A99" s="1145"/>
      <c r="B99" s="1149"/>
      <c r="C99" s="1150"/>
      <c r="D99" s="1151"/>
      <c r="E99" s="1153"/>
      <c r="F99" s="350" t="s">
        <v>755</v>
      </c>
      <c r="G99" s="351" t="s">
        <v>756</v>
      </c>
      <c r="H99" s="349" t="s">
        <v>757</v>
      </c>
      <c r="I99" s="352" t="s">
        <v>758</v>
      </c>
      <c r="J99" s="350" t="s">
        <v>755</v>
      </c>
      <c r="K99" s="349" t="s">
        <v>756</v>
      </c>
      <c r="L99" s="349" t="s">
        <v>757</v>
      </c>
      <c r="M99" s="352" t="s">
        <v>758</v>
      </c>
      <c r="N99" s="350" t="s">
        <v>755</v>
      </c>
      <c r="O99" s="349" t="s">
        <v>756</v>
      </c>
      <c r="P99" s="349" t="s">
        <v>757</v>
      </c>
      <c r="Q99" s="352" t="s">
        <v>758</v>
      </c>
      <c r="R99" s="350" t="s">
        <v>755</v>
      </c>
      <c r="S99" s="349" t="s">
        <v>756</v>
      </c>
      <c r="T99" s="349" t="s">
        <v>757</v>
      </c>
      <c r="U99" s="352" t="s">
        <v>758</v>
      </c>
    </row>
    <row r="100" spans="1:21" ht="62.25" customHeight="1" thickBot="1">
      <c r="A100" s="364" t="s">
        <v>849</v>
      </c>
      <c r="B100" s="1143" t="s">
        <v>850</v>
      </c>
      <c r="C100" s="968"/>
      <c r="D100" s="969"/>
      <c r="E100" s="353" t="s">
        <v>851</v>
      </c>
      <c r="F100" s="358"/>
      <c r="G100" s="363">
        <v>2000000</v>
      </c>
      <c r="H100" s="358"/>
      <c r="I100" s="358"/>
      <c r="J100" s="358">
        <f>+F100*1.0476</f>
        <v>0</v>
      </c>
      <c r="K100" s="363">
        <f>+G100*1.0476</f>
        <v>2095200.0000000002</v>
      </c>
      <c r="L100" s="358"/>
      <c r="M100" s="358"/>
      <c r="N100" s="358">
        <f>+J100*1.046</f>
        <v>0</v>
      </c>
      <c r="O100" s="363">
        <f>+K100*1.046</f>
        <v>2191579.2000000002</v>
      </c>
      <c r="P100" s="363"/>
      <c r="Q100" s="363"/>
      <c r="R100" s="363">
        <f>+N100*1.045</f>
        <v>0</v>
      </c>
      <c r="S100" s="363">
        <f>+O100*1.045</f>
        <v>2290200.264</v>
      </c>
      <c r="T100" s="358"/>
      <c r="U100" s="358"/>
    </row>
    <row r="101" spans="1:21" ht="12" thickBot="1">
      <c r="A101" s="1101" t="s">
        <v>852</v>
      </c>
      <c r="B101" s="1104"/>
      <c r="C101" s="1104"/>
      <c r="D101" s="1104"/>
      <c r="E101" s="1104"/>
      <c r="F101" s="1104"/>
      <c r="G101" s="1104"/>
      <c r="H101" s="1104"/>
      <c r="I101" s="1104"/>
      <c r="J101" s="1104"/>
      <c r="K101" s="1104"/>
      <c r="L101" s="1104"/>
      <c r="M101" s="1104"/>
      <c r="N101" s="1104"/>
      <c r="O101" s="1104"/>
      <c r="P101" s="1104"/>
      <c r="Q101" s="1104"/>
      <c r="R101" s="1104"/>
      <c r="S101" s="1104"/>
      <c r="T101" s="1104"/>
      <c r="U101" s="1105"/>
    </row>
    <row r="102" spans="1:21" s="298" customFormat="1">
      <c r="A102" s="1144" t="s">
        <v>751</v>
      </c>
      <c r="B102" s="1146" t="s">
        <v>753</v>
      </c>
      <c r="C102" s="1147"/>
      <c r="D102" s="1148"/>
      <c r="E102" s="1152" t="s">
        <v>754</v>
      </c>
      <c r="F102" s="1154">
        <v>2012</v>
      </c>
      <c r="G102" s="1155"/>
      <c r="H102" s="1155"/>
      <c r="I102" s="1156"/>
      <c r="J102" s="1154">
        <v>2013</v>
      </c>
      <c r="K102" s="1155"/>
      <c r="L102" s="1155"/>
      <c r="M102" s="1156"/>
      <c r="N102" s="1157">
        <v>2014</v>
      </c>
      <c r="O102" s="1158"/>
      <c r="P102" s="1158"/>
      <c r="Q102" s="1159"/>
      <c r="R102" s="1154">
        <v>2015</v>
      </c>
      <c r="S102" s="1155"/>
      <c r="T102" s="1155"/>
      <c r="U102" s="1156"/>
    </row>
    <row r="103" spans="1:21" s="298" customFormat="1" ht="22.5">
      <c r="A103" s="1145"/>
      <c r="B103" s="1149"/>
      <c r="C103" s="1150"/>
      <c r="D103" s="1151"/>
      <c r="E103" s="1153"/>
      <c r="F103" s="350" t="s">
        <v>755</v>
      </c>
      <c r="G103" s="351" t="s">
        <v>756</v>
      </c>
      <c r="H103" s="349" t="s">
        <v>757</v>
      </c>
      <c r="I103" s="352" t="s">
        <v>758</v>
      </c>
      <c r="J103" s="350" t="s">
        <v>755</v>
      </c>
      <c r="K103" s="349" t="s">
        <v>756</v>
      </c>
      <c r="L103" s="349" t="s">
        <v>757</v>
      </c>
      <c r="M103" s="352" t="s">
        <v>758</v>
      </c>
      <c r="N103" s="350" t="s">
        <v>755</v>
      </c>
      <c r="O103" s="349" t="s">
        <v>756</v>
      </c>
      <c r="P103" s="349" t="s">
        <v>757</v>
      </c>
      <c r="Q103" s="352" t="s">
        <v>758</v>
      </c>
      <c r="R103" s="350" t="s">
        <v>755</v>
      </c>
      <c r="S103" s="349" t="s">
        <v>756</v>
      </c>
      <c r="T103" s="349" t="s">
        <v>757</v>
      </c>
      <c r="U103" s="352" t="s">
        <v>758</v>
      </c>
    </row>
    <row r="104" spans="1:21" s="298" customFormat="1" ht="87" customHeight="1" thickBot="1">
      <c r="A104" s="365" t="s">
        <v>853</v>
      </c>
      <c r="B104" s="1014" t="s">
        <v>854</v>
      </c>
      <c r="C104" s="1014"/>
      <c r="D104" s="1014"/>
      <c r="E104" s="353" t="s">
        <v>798</v>
      </c>
      <c r="F104" s="358"/>
      <c r="G104" s="363">
        <v>2000000</v>
      </c>
      <c r="H104" s="358"/>
      <c r="I104" s="358"/>
      <c r="J104" s="358">
        <f>+F104*1.0476</f>
        <v>0</v>
      </c>
      <c r="K104" s="363">
        <f>+G104*1.0476</f>
        <v>2095200.0000000002</v>
      </c>
      <c r="L104" s="358"/>
      <c r="M104" s="358"/>
      <c r="N104" s="358">
        <f>+J104*1.046</f>
        <v>0</v>
      </c>
      <c r="O104" s="363">
        <f>+K104*1.046</f>
        <v>2191579.2000000002</v>
      </c>
      <c r="P104" s="363"/>
      <c r="Q104" s="363"/>
      <c r="R104" s="363">
        <f>+N104*1.045</f>
        <v>0</v>
      </c>
      <c r="S104" s="363">
        <f>+O104*1.045</f>
        <v>2290200.264</v>
      </c>
      <c r="T104" s="358"/>
      <c r="U104" s="358"/>
    </row>
    <row r="105" spans="1:21" ht="13.5" customHeight="1" thickBot="1">
      <c r="A105" s="1138" t="s">
        <v>855</v>
      </c>
      <c r="B105" s="1139"/>
      <c r="C105" s="1139"/>
      <c r="D105" s="1139"/>
      <c r="E105" s="1139"/>
      <c r="F105" s="1139"/>
      <c r="G105" s="1139"/>
      <c r="H105" s="1139"/>
      <c r="I105" s="1139"/>
      <c r="J105" s="1139"/>
      <c r="K105" s="1139"/>
      <c r="L105" s="1139"/>
      <c r="M105" s="1139"/>
      <c r="N105" s="1139"/>
      <c r="O105" s="1139"/>
      <c r="P105" s="1139"/>
      <c r="Q105" s="1139"/>
      <c r="R105" s="1139"/>
      <c r="S105" s="1139"/>
      <c r="T105" s="1139"/>
      <c r="U105" s="1140"/>
    </row>
    <row r="106" spans="1:21" s="298" customFormat="1" ht="24.75" customHeight="1">
      <c r="A106" s="1141" t="s">
        <v>856</v>
      </c>
      <c r="B106" s="1142" t="s">
        <v>857</v>
      </c>
      <c r="C106" s="1142"/>
      <c r="D106" s="1142"/>
      <c r="E106" s="1015" t="s">
        <v>799</v>
      </c>
      <c r="F106" s="348"/>
      <c r="G106" s="366">
        <v>1000000</v>
      </c>
      <c r="H106" s="348"/>
      <c r="I106" s="348"/>
      <c r="J106" s="348"/>
      <c r="K106" s="366">
        <f>+G106*1.0476</f>
        <v>1047600.0000000001</v>
      </c>
      <c r="L106" s="348"/>
      <c r="M106" s="348"/>
      <c r="N106" s="348"/>
      <c r="O106" s="366">
        <f>+K106*1.046</f>
        <v>1095789.6000000001</v>
      </c>
      <c r="P106" s="348"/>
      <c r="Q106" s="348"/>
      <c r="R106" s="348"/>
      <c r="S106" s="366">
        <f>+O106*1.045</f>
        <v>1145100.132</v>
      </c>
      <c r="T106" s="348"/>
      <c r="U106" s="348"/>
    </row>
    <row r="107" spans="1:21" s="298" customFormat="1" ht="24.75" customHeight="1">
      <c r="A107" s="1141"/>
      <c r="B107" s="966" t="s">
        <v>858</v>
      </c>
      <c r="C107" s="966"/>
      <c r="D107" s="966"/>
      <c r="E107" s="1015"/>
      <c r="F107" s="349"/>
      <c r="G107" s="351">
        <v>1000000</v>
      </c>
      <c r="H107" s="349"/>
      <c r="I107" s="349"/>
      <c r="J107" s="349"/>
      <c r="K107" s="351">
        <f>+G107*1.0476</f>
        <v>1047600.0000000001</v>
      </c>
      <c r="L107" s="349"/>
      <c r="M107" s="349"/>
      <c r="N107" s="349"/>
      <c r="O107" s="351">
        <f>+K107*1.046</f>
        <v>1095789.6000000001</v>
      </c>
      <c r="P107" s="349"/>
      <c r="Q107" s="349"/>
      <c r="R107" s="349"/>
      <c r="S107" s="351">
        <f>+O107*1.045</f>
        <v>1145100.132</v>
      </c>
      <c r="T107" s="349"/>
      <c r="U107" s="349"/>
    </row>
    <row r="108" spans="1:21" s="298" customFormat="1" ht="25.5" customHeight="1" thickBot="1">
      <c r="A108" s="1141"/>
      <c r="B108" s="1014" t="s">
        <v>859</v>
      </c>
      <c r="C108" s="1014"/>
      <c r="D108" s="1014"/>
      <c r="E108" s="1015"/>
      <c r="F108" s="358"/>
      <c r="G108" s="363">
        <v>1000000</v>
      </c>
      <c r="H108" s="358"/>
      <c r="I108" s="358"/>
      <c r="J108" s="358"/>
      <c r="K108" s="363">
        <f>+G108*1.0476</f>
        <v>1047600.0000000001</v>
      </c>
      <c r="L108" s="358"/>
      <c r="M108" s="358"/>
      <c r="N108" s="358"/>
      <c r="O108" s="363">
        <f>+K108*1.046</f>
        <v>1095789.6000000001</v>
      </c>
      <c r="P108" s="358"/>
      <c r="Q108" s="358"/>
      <c r="R108" s="358"/>
      <c r="S108" s="363">
        <f>+O108*1.045</f>
        <v>1145100.132</v>
      </c>
      <c r="T108" s="358"/>
      <c r="U108" s="358"/>
    </row>
    <row r="109" spans="1:21" ht="11.25" customHeight="1" thickBot="1">
      <c r="A109" s="876" t="s">
        <v>860</v>
      </c>
      <c r="B109" s="877"/>
      <c r="C109" s="877"/>
      <c r="D109" s="877"/>
      <c r="E109" s="877"/>
      <c r="F109" s="877"/>
      <c r="G109" s="877"/>
      <c r="H109" s="877"/>
      <c r="I109" s="877"/>
      <c r="J109" s="877"/>
      <c r="K109" s="877"/>
      <c r="L109" s="877"/>
      <c r="M109" s="877"/>
      <c r="N109" s="877"/>
      <c r="O109" s="877"/>
      <c r="P109" s="877"/>
      <c r="Q109" s="877"/>
      <c r="R109" s="877"/>
      <c r="S109" s="877"/>
      <c r="T109" s="877"/>
      <c r="U109" s="878"/>
    </row>
    <row r="110" spans="1:21" ht="12" thickBot="1">
      <c r="A110" s="876" t="s">
        <v>861</v>
      </c>
      <c r="B110" s="877"/>
      <c r="C110" s="877"/>
      <c r="D110" s="877"/>
      <c r="E110" s="877"/>
      <c r="F110" s="877"/>
      <c r="G110" s="877"/>
      <c r="H110" s="877"/>
      <c r="I110" s="877"/>
      <c r="J110" s="877"/>
      <c r="K110" s="877"/>
      <c r="L110" s="877"/>
      <c r="M110" s="877"/>
      <c r="N110" s="877"/>
      <c r="O110" s="877"/>
      <c r="P110" s="877"/>
      <c r="Q110" s="877"/>
      <c r="R110" s="877"/>
      <c r="S110" s="877"/>
      <c r="T110" s="877"/>
      <c r="U110" s="878"/>
    </row>
    <row r="111" spans="1:21">
      <c r="A111" s="901" t="s">
        <v>751</v>
      </c>
      <c r="B111" s="901" t="s">
        <v>752</v>
      </c>
      <c r="C111" s="301"/>
      <c r="D111" s="901" t="s">
        <v>753</v>
      </c>
      <c r="E111" s="901" t="s">
        <v>754</v>
      </c>
      <c r="F111" s="902">
        <v>2012</v>
      </c>
      <c r="G111" s="902"/>
      <c r="H111" s="902"/>
      <c r="I111" s="902"/>
      <c r="J111" s="902">
        <v>2013</v>
      </c>
      <c r="K111" s="902"/>
      <c r="L111" s="902"/>
      <c r="M111" s="902"/>
      <c r="N111" s="1136">
        <v>2014</v>
      </c>
      <c r="O111" s="1137"/>
      <c r="P111" s="1137"/>
      <c r="Q111" s="1030"/>
      <c r="R111" s="902">
        <v>2015</v>
      </c>
      <c r="S111" s="902"/>
      <c r="T111" s="902"/>
      <c r="U111" s="902"/>
    </row>
    <row r="112" spans="1:21" ht="23.25" thickBot="1">
      <c r="A112" s="897"/>
      <c r="B112" s="897"/>
      <c r="C112" s="302"/>
      <c r="D112" s="897"/>
      <c r="E112" s="897"/>
      <c r="F112" s="302" t="s">
        <v>755</v>
      </c>
      <c r="G112" s="307" t="s">
        <v>756</v>
      </c>
      <c r="H112" s="302" t="s">
        <v>757</v>
      </c>
      <c r="I112" s="302" t="s">
        <v>758</v>
      </c>
      <c r="J112" s="302" t="s">
        <v>755</v>
      </c>
      <c r="K112" s="302" t="s">
        <v>756</v>
      </c>
      <c r="L112" s="302" t="s">
        <v>757</v>
      </c>
      <c r="M112" s="302" t="s">
        <v>758</v>
      </c>
      <c r="N112" s="302" t="s">
        <v>755</v>
      </c>
      <c r="O112" s="302" t="s">
        <v>756</v>
      </c>
      <c r="P112" s="302" t="s">
        <v>757</v>
      </c>
      <c r="Q112" s="302" t="s">
        <v>758</v>
      </c>
      <c r="R112" s="302" t="s">
        <v>755</v>
      </c>
      <c r="S112" s="302" t="s">
        <v>756</v>
      </c>
      <c r="T112" s="302" t="s">
        <v>757</v>
      </c>
      <c r="U112" s="302" t="s">
        <v>758</v>
      </c>
    </row>
    <row r="113" spans="1:21" ht="51" customHeight="1" thickBot="1">
      <c r="A113" s="1130" t="s">
        <v>856</v>
      </c>
      <c r="B113" s="367" t="s">
        <v>862</v>
      </c>
      <c r="C113" s="305"/>
      <c r="D113" s="367" t="s">
        <v>863</v>
      </c>
      <c r="E113" s="1132" t="s">
        <v>864</v>
      </c>
      <c r="F113" s="302"/>
      <c r="G113" s="307">
        <v>2000000</v>
      </c>
      <c r="H113" s="302"/>
      <c r="I113" s="302"/>
      <c r="J113" s="307">
        <f t="shared" ref="J113:K116" si="18">+F113*1.0476</f>
        <v>0</v>
      </c>
      <c r="K113" s="307">
        <f t="shared" si="18"/>
        <v>2095200.0000000002</v>
      </c>
      <c r="L113" s="302"/>
      <c r="M113" s="302"/>
      <c r="N113" s="302">
        <f t="shared" ref="N113:O116" si="19">+J113*1.046</f>
        <v>0</v>
      </c>
      <c r="O113" s="307">
        <f t="shared" si="19"/>
        <v>2191579.2000000002</v>
      </c>
      <c r="P113" s="302"/>
      <c r="Q113" s="302"/>
      <c r="R113" s="302">
        <f t="shared" ref="R113:S116" si="20">+N113*1.045</f>
        <v>0</v>
      </c>
      <c r="S113" s="307">
        <f t="shared" si="20"/>
        <v>2290200.264</v>
      </c>
      <c r="T113" s="302"/>
      <c r="U113" s="302"/>
    </row>
    <row r="114" spans="1:21" ht="51" customHeight="1" thickBot="1">
      <c r="A114" s="1131"/>
      <c r="B114" s="368" t="s">
        <v>865</v>
      </c>
      <c r="C114" s="305"/>
      <c r="D114" s="368" t="s">
        <v>866</v>
      </c>
      <c r="E114" s="1133"/>
      <c r="F114" s="302"/>
      <c r="G114" s="307">
        <v>1000000</v>
      </c>
      <c r="H114" s="302"/>
      <c r="I114" s="302"/>
      <c r="J114" s="307">
        <f t="shared" si="18"/>
        <v>0</v>
      </c>
      <c r="K114" s="307">
        <f t="shared" si="18"/>
        <v>1047600.0000000001</v>
      </c>
      <c r="L114" s="302"/>
      <c r="M114" s="302"/>
      <c r="N114" s="302">
        <f t="shared" si="19"/>
        <v>0</v>
      </c>
      <c r="O114" s="307">
        <f t="shared" si="19"/>
        <v>1095789.6000000001</v>
      </c>
      <c r="P114" s="302"/>
      <c r="Q114" s="302"/>
      <c r="R114" s="302">
        <f t="shared" si="20"/>
        <v>0</v>
      </c>
      <c r="S114" s="307">
        <f t="shared" si="20"/>
        <v>1145100.132</v>
      </c>
      <c r="T114" s="302"/>
      <c r="U114" s="302"/>
    </row>
    <row r="115" spans="1:21" ht="57" customHeight="1" thickBot="1">
      <c r="A115" s="1131"/>
      <c r="B115" s="368" t="s">
        <v>867</v>
      </c>
      <c r="C115" s="305"/>
      <c r="D115" s="1134" t="s">
        <v>868</v>
      </c>
      <c r="E115" s="1133"/>
      <c r="F115" s="302"/>
      <c r="G115" s="307">
        <v>1000000</v>
      </c>
      <c r="H115" s="302"/>
      <c r="I115" s="302"/>
      <c r="J115" s="307">
        <f t="shared" si="18"/>
        <v>0</v>
      </c>
      <c r="K115" s="307">
        <f t="shared" si="18"/>
        <v>1047600.0000000001</v>
      </c>
      <c r="L115" s="302"/>
      <c r="M115" s="302"/>
      <c r="N115" s="302">
        <f t="shared" si="19"/>
        <v>0</v>
      </c>
      <c r="O115" s="307">
        <f t="shared" si="19"/>
        <v>1095789.6000000001</v>
      </c>
      <c r="P115" s="302"/>
      <c r="Q115" s="302"/>
      <c r="R115" s="302">
        <f t="shared" si="20"/>
        <v>0</v>
      </c>
      <c r="S115" s="307">
        <f t="shared" si="20"/>
        <v>1145100.132</v>
      </c>
      <c r="T115" s="302"/>
      <c r="U115" s="302"/>
    </row>
    <row r="116" spans="1:21" ht="45.75" thickBot="1">
      <c r="A116" s="1131"/>
      <c r="B116" s="369" t="s">
        <v>869</v>
      </c>
      <c r="C116" s="321"/>
      <c r="D116" s="1135"/>
      <c r="E116" s="1133"/>
      <c r="F116" s="309"/>
      <c r="G116" s="310">
        <v>2000000</v>
      </c>
      <c r="H116" s="309"/>
      <c r="I116" s="309"/>
      <c r="J116" s="310">
        <f t="shared" si="18"/>
        <v>0</v>
      </c>
      <c r="K116" s="310">
        <f t="shared" si="18"/>
        <v>2095200.0000000002</v>
      </c>
      <c r="L116" s="309"/>
      <c r="M116" s="309"/>
      <c r="N116" s="309">
        <f t="shared" si="19"/>
        <v>0</v>
      </c>
      <c r="O116" s="310">
        <f t="shared" si="19"/>
        <v>2191579.2000000002</v>
      </c>
      <c r="P116" s="309"/>
      <c r="Q116" s="309"/>
      <c r="R116" s="309">
        <f t="shared" si="20"/>
        <v>0</v>
      </c>
      <c r="S116" s="310">
        <f t="shared" si="20"/>
        <v>2290200.264</v>
      </c>
      <c r="T116" s="309"/>
      <c r="U116" s="309"/>
    </row>
    <row r="117" spans="1:21" ht="12" customHeight="1" thickBot="1">
      <c r="A117" s="876" t="s">
        <v>870</v>
      </c>
      <c r="B117" s="877"/>
      <c r="C117" s="877"/>
      <c r="D117" s="877"/>
      <c r="E117" s="877"/>
      <c r="F117" s="877"/>
      <c r="G117" s="877"/>
      <c r="H117" s="877"/>
      <c r="I117" s="877"/>
      <c r="J117" s="877"/>
      <c r="K117" s="877"/>
      <c r="L117" s="877"/>
      <c r="M117" s="877"/>
      <c r="N117" s="877"/>
      <c r="O117" s="877"/>
      <c r="P117" s="877"/>
      <c r="Q117" s="877"/>
      <c r="R117" s="877"/>
      <c r="S117" s="877"/>
      <c r="T117" s="877"/>
      <c r="U117" s="878"/>
    </row>
    <row r="118" spans="1:21" ht="12" thickBot="1">
      <c r="A118" s="876" t="s">
        <v>871</v>
      </c>
      <c r="B118" s="877"/>
      <c r="C118" s="877"/>
      <c r="D118" s="877"/>
      <c r="E118" s="877"/>
      <c r="F118" s="877"/>
      <c r="G118" s="877"/>
      <c r="H118" s="877"/>
      <c r="I118" s="877"/>
      <c r="J118" s="877"/>
      <c r="K118" s="877"/>
      <c r="L118" s="877"/>
      <c r="M118" s="877"/>
      <c r="N118" s="877"/>
      <c r="O118" s="877"/>
      <c r="P118" s="877"/>
      <c r="Q118" s="877"/>
      <c r="R118" s="877"/>
      <c r="S118" s="877"/>
      <c r="T118" s="877"/>
      <c r="U118" s="878"/>
    </row>
    <row r="119" spans="1:21">
      <c r="A119" s="901" t="s">
        <v>751</v>
      </c>
      <c r="B119" s="901" t="s">
        <v>752</v>
      </c>
      <c r="C119" s="301"/>
      <c r="D119" s="901" t="s">
        <v>753</v>
      </c>
      <c r="E119" s="901" t="s">
        <v>754</v>
      </c>
      <c r="F119" s="902">
        <v>2012</v>
      </c>
      <c r="G119" s="902"/>
      <c r="H119" s="902"/>
      <c r="I119" s="902"/>
      <c r="J119" s="902">
        <v>2013</v>
      </c>
      <c r="K119" s="902"/>
      <c r="L119" s="902"/>
      <c r="M119" s="902"/>
      <c r="N119" s="1136">
        <v>2014</v>
      </c>
      <c r="O119" s="1137"/>
      <c r="P119" s="1137"/>
      <c r="Q119" s="1030"/>
      <c r="R119" s="902">
        <v>2015</v>
      </c>
      <c r="S119" s="902"/>
      <c r="T119" s="902"/>
      <c r="U119" s="902"/>
    </row>
    <row r="120" spans="1:21" ht="22.5">
      <c r="A120" s="897"/>
      <c r="B120" s="882"/>
      <c r="C120" s="309"/>
      <c r="D120" s="882"/>
      <c r="E120" s="882"/>
      <c r="F120" s="309" t="s">
        <v>755</v>
      </c>
      <c r="G120" s="310" t="s">
        <v>756</v>
      </c>
      <c r="H120" s="302" t="s">
        <v>757</v>
      </c>
      <c r="I120" s="302" t="s">
        <v>758</v>
      </c>
      <c r="J120" s="302" t="s">
        <v>755</v>
      </c>
      <c r="K120" s="302" t="s">
        <v>756</v>
      </c>
      <c r="L120" s="302" t="s">
        <v>757</v>
      </c>
      <c r="M120" s="302" t="s">
        <v>758</v>
      </c>
      <c r="N120" s="302" t="s">
        <v>755</v>
      </c>
      <c r="O120" s="302" t="s">
        <v>756</v>
      </c>
      <c r="P120" s="302" t="s">
        <v>757</v>
      </c>
      <c r="Q120" s="302" t="s">
        <v>758</v>
      </c>
      <c r="R120" s="302" t="s">
        <v>755</v>
      </c>
      <c r="S120" s="302" t="s">
        <v>756</v>
      </c>
      <c r="T120" s="302" t="s">
        <v>757</v>
      </c>
      <c r="U120" s="302" t="s">
        <v>758</v>
      </c>
    </row>
    <row r="121" spans="1:21" ht="46.5" customHeight="1">
      <c r="A121" s="1114" t="s">
        <v>872</v>
      </c>
      <c r="B121" s="327" t="s">
        <v>873</v>
      </c>
      <c r="C121" s="305"/>
      <c r="D121" s="334" t="s">
        <v>874</v>
      </c>
      <c r="E121" s="959" t="s">
        <v>800</v>
      </c>
      <c r="F121" s="302"/>
      <c r="G121" s="307">
        <v>2000000</v>
      </c>
      <c r="H121" s="302"/>
      <c r="I121" s="307">
        <v>15000000</v>
      </c>
      <c r="J121" s="307">
        <f t="shared" ref="J121:K124" si="21">+F121*1.0476</f>
        <v>0</v>
      </c>
      <c r="K121" s="307">
        <f t="shared" si="21"/>
        <v>2095200.0000000002</v>
      </c>
      <c r="L121" s="302"/>
      <c r="M121" s="302"/>
      <c r="N121" s="302">
        <f t="shared" ref="N121:O124" si="22">+J121*1.046</f>
        <v>0</v>
      </c>
      <c r="O121" s="307">
        <f t="shared" si="22"/>
        <v>2191579.2000000002</v>
      </c>
      <c r="P121" s="302"/>
      <c r="Q121" s="302"/>
      <c r="R121" s="302">
        <f t="shared" ref="R121:S124" si="23">+N121*1.045</f>
        <v>0</v>
      </c>
      <c r="S121" s="307">
        <f t="shared" si="23"/>
        <v>2290200.264</v>
      </c>
      <c r="T121" s="302"/>
      <c r="U121" s="302"/>
    </row>
    <row r="122" spans="1:21" ht="56.25">
      <c r="A122" s="1115"/>
      <c r="B122" s="327" t="s">
        <v>875</v>
      </c>
      <c r="C122" s="305"/>
      <c r="D122" s="334" t="s">
        <v>876</v>
      </c>
      <c r="E122" s="959"/>
      <c r="F122" s="302"/>
      <c r="G122" s="307">
        <v>2000000</v>
      </c>
      <c r="H122" s="302"/>
      <c r="I122" s="307"/>
      <c r="J122" s="307">
        <f t="shared" si="21"/>
        <v>0</v>
      </c>
      <c r="K122" s="307">
        <f t="shared" si="21"/>
        <v>2095200.0000000002</v>
      </c>
      <c r="L122" s="302"/>
      <c r="M122" s="302"/>
      <c r="N122" s="302">
        <f t="shared" si="22"/>
        <v>0</v>
      </c>
      <c r="O122" s="307">
        <f t="shared" si="22"/>
        <v>2191579.2000000002</v>
      </c>
      <c r="P122" s="302"/>
      <c r="Q122" s="302"/>
      <c r="R122" s="302">
        <f t="shared" si="23"/>
        <v>0</v>
      </c>
      <c r="S122" s="307">
        <f t="shared" si="23"/>
        <v>2290200.264</v>
      </c>
      <c r="T122" s="302"/>
      <c r="U122" s="307">
        <v>5000000</v>
      </c>
    </row>
    <row r="123" spans="1:21" ht="33.75">
      <c r="A123" s="1115"/>
      <c r="B123" s="871" t="s">
        <v>877</v>
      </c>
      <c r="C123" s="305"/>
      <c r="D123" s="334" t="s">
        <v>878</v>
      </c>
      <c r="E123" s="959"/>
      <c r="F123" s="302"/>
      <c r="G123" s="307"/>
      <c r="H123" s="302"/>
      <c r="I123" s="307">
        <v>15000000</v>
      </c>
      <c r="J123" s="307"/>
      <c r="K123" s="307"/>
      <c r="L123" s="302"/>
      <c r="M123" s="302"/>
      <c r="N123" s="302"/>
      <c r="O123" s="307"/>
      <c r="P123" s="302"/>
      <c r="Q123" s="302"/>
      <c r="R123" s="302"/>
      <c r="S123" s="307"/>
      <c r="T123" s="302"/>
      <c r="U123" s="307"/>
    </row>
    <row r="124" spans="1:21" ht="34.5" thickBot="1">
      <c r="A124" s="1116"/>
      <c r="B124" s="871"/>
      <c r="C124" s="305"/>
      <c r="D124" s="334" t="s">
        <v>879</v>
      </c>
      <c r="E124" s="959"/>
      <c r="F124" s="302"/>
      <c r="G124" s="307">
        <v>2000000</v>
      </c>
      <c r="H124" s="302"/>
      <c r="I124" s="307"/>
      <c r="J124" s="307">
        <f t="shared" si="21"/>
        <v>0</v>
      </c>
      <c r="K124" s="307">
        <f t="shared" si="21"/>
        <v>2095200.0000000002</v>
      </c>
      <c r="L124" s="302"/>
      <c r="M124" s="307">
        <v>30000000</v>
      </c>
      <c r="N124" s="302">
        <f t="shared" si="22"/>
        <v>0</v>
      </c>
      <c r="O124" s="307">
        <f t="shared" si="22"/>
        <v>2191579.2000000002</v>
      </c>
      <c r="P124" s="302"/>
      <c r="Q124" s="307">
        <v>30000000</v>
      </c>
      <c r="R124" s="302">
        <f t="shared" si="23"/>
        <v>0</v>
      </c>
      <c r="S124" s="307">
        <f t="shared" si="23"/>
        <v>2290200.264</v>
      </c>
      <c r="T124" s="302"/>
      <c r="U124" s="307">
        <v>25000000</v>
      </c>
    </row>
    <row r="125" spans="1:21" ht="12" customHeight="1" thickBot="1">
      <c r="A125" s="1121" t="s">
        <v>880</v>
      </c>
      <c r="B125" s="1121"/>
      <c r="C125" s="1121"/>
      <c r="D125" s="1121"/>
      <c r="E125" s="1121"/>
      <c r="F125" s="1121"/>
      <c r="G125" s="1121"/>
      <c r="H125" s="1121"/>
      <c r="I125" s="1121"/>
      <c r="J125" s="1121"/>
      <c r="K125" s="1121"/>
      <c r="L125" s="1121"/>
      <c r="M125" s="1121"/>
      <c r="N125" s="1122" t="s">
        <v>744</v>
      </c>
      <c r="O125" s="1123"/>
      <c r="P125" s="1123"/>
      <c r="Q125" s="1123"/>
      <c r="R125" s="1123"/>
      <c r="S125" s="1123"/>
      <c r="T125" s="1123"/>
      <c r="U125" s="1124"/>
    </row>
    <row r="126" spans="1:21">
      <c r="A126" s="935"/>
      <c r="B126" s="935"/>
      <c r="C126" s="935"/>
      <c r="D126" s="935"/>
      <c r="E126" s="935"/>
      <c r="F126" s="935"/>
      <c r="G126" s="935"/>
      <c r="H126" s="935"/>
      <c r="I126" s="935"/>
      <c r="J126" s="935"/>
      <c r="K126" s="935"/>
      <c r="L126" s="935"/>
      <c r="M126" s="935"/>
      <c r="N126" s="1125" t="s">
        <v>881</v>
      </c>
      <c r="O126" s="1126"/>
      <c r="P126" s="1126"/>
      <c r="Q126" s="1126"/>
      <c r="R126" s="1126"/>
      <c r="S126" s="1126"/>
      <c r="T126" s="1126"/>
      <c r="U126" s="1127"/>
    </row>
    <row r="127" spans="1:21">
      <c r="A127" s="935"/>
      <c r="B127" s="935"/>
      <c r="C127" s="935"/>
      <c r="D127" s="935"/>
      <c r="E127" s="935"/>
      <c r="F127" s="935"/>
      <c r="G127" s="935"/>
      <c r="H127" s="935"/>
      <c r="I127" s="935"/>
      <c r="J127" s="935"/>
      <c r="K127" s="935"/>
      <c r="L127" s="935"/>
      <c r="M127" s="935"/>
      <c r="N127" s="1117" t="s">
        <v>882</v>
      </c>
      <c r="O127" s="1117"/>
      <c r="P127" s="1117"/>
      <c r="Q127" s="1117"/>
      <c r="R127" s="1117"/>
      <c r="S127" s="1117"/>
      <c r="T127" s="1117"/>
      <c r="U127" s="1118"/>
    </row>
    <row r="128" spans="1:21">
      <c r="A128" s="935"/>
      <c r="B128" s="935"/>
      <c r="C128" s="935"/>
      <c r="D128" s="935"/>
      <c r="E128" s="935"/>
      <c r="F128" s="935"/>
      <c r="G128" s="935"/>
      <c r="H128" s="935"/>
      <c r="I128" s="935"/>
      <c r="J128" s="935"/>
      <c r="K128" s="935"/>
      <c r="L128" s="935"/>
      <c r="M128" s="935"/>
      <c r="N128" s="1117" t="s">
        <v>883</v>
      </c>
      <c r="O128" s="1117"/>
      <c r="P128" s="1117"/>
      <c r="Q128" s="1117"/>
      <c r="R128" s="1117"/>
      <c r="S128" s="1117"/>
      <c r="T128" s="1117"/>
      <c r="U128" s="1118"/>
    </row>
    <row r="129" spans="1:21">
      <c r="A129" s="935"/>
      <c r="B129" s="935"/>
      <c r="C129" s="935"/>
      <c r="D129" s="935"/>
      <c r="E129" s="935"/>
      <c r="F129" s="935"/>
      <c r="G129" s="935"/>
      <c r="H129" s="935"/>
      <c r="I129" s="935"/>
      <c r="J129" s="935"/>
      <c r="K129" s="935"/>
      <c r="L129" s="935"/>
      <c r="M129" s="935"/>
      <c r="N129" s="1117" t="s">
        <v>884</v>
      </c>
      <c r="O129" s="1117"/>
      <c r="P129" s="1117"/>
      <c r="Q129" s="1117"/>
      <c r="R129" s="1117"/>
      <c r="S129" s="1117"/>
      <c r="T129" s="1117"/>
      <c r="U129" s="1118"/>
    </row>
    <row r="130" spans="1:21">
      <c r="A130" s="935"/>
      <c r="B130" s="935"/>
      <c r="C130" s="935"/>
      <c r="D130" s="935"/>
      <c r="E130" s="935"/>
      <c r="F130" s="935"/>
      <c r="G130" s="935"/>
      <c r="H130" s="935"/>
      <c r="I130" s="935"/>
      <c r="J130" s="935"/>
      <c r="K130" s="935"/>
      <c r="L130" s="935"/>
      <c r="M130" s="935"/>
      <c r="N130" s="1117" t="s">
        <v>885</v>
      </c>
      <c r="O130" s="1117"/>
      <c r="P130" s="1117"/>
      <c r="Q130" s="1117"/>
      <c r="R130" s="1117"/>
      <c r="S130" s="1117"/>
      <c r="T130" s="1117"/>
      <c r="U130" s="1118"/>
    </row>
    <row r="131" spans="1:21">
      <c r="A131" s="935"/>
      <c r="B131" s="935"/>
      <c r="C131" s="935"/>
      <c r="D131" s="935"/>
      <c r="E131" s="935"/>
      <c r="F131" s="935"/>
      <c r="G131" s="935"/>
      <c r="H131" s="935"/>
      <c r="I131" s="935"/>
      <c r="J131" s="935"/>
      <c r="K131" s="935"/>
      <c r="L131" s="935"/>
      <c r="M131" s="935"/>
      <c r="N131" s="1117" t="s">
        <v>886</v>
      </c>
      <c r="O131" s="1117"/>
      <c r="P131" s="1117"/>
      <c r="Q131" s="1117"/>
      <c r="R131" s="1117"/>
      <c r="S131" s="1117"/>
      <c r="T131" s="1117"/>
      <c r="U131" s="1118"/>
    </row>
    <row r="132" spans="1:21">
      <c r="A132" s="935"/>
      <c r="B132" s="935"/>
      <c r="C132" s="935"/>
      <c r="D132" s="935"/>
      <c r="E132" s="935"/>
      <c r="F132" s="935"/>
      <c r="G132" s="935"/>
      <c r="H132" s="935"/>
      <c r="I132" s="935"/>
      <c r="J132" s="935"/>
      <c r="K132" s="935"/>
      <c r="L132" s="935"/>
      <c r="M132" s="935"/>
      <c r="N132" s="1117" t="s">
        <v>887</v>
      </c>
      <c r="O132" s="1117"/>
      <c r="P132" s="1117"/>
      <c r="Q132" s="1117"/>
      <c r="R132" s="1117"/>
      <c r="S132" s="1117"/>
      <c r="T132" s="1117"/>
      <c r="U132" s="1118"/>
    </row>
    <row r="133" spans="1:21">
      <c r="A133" s="935"/>
      <c r="B133" s="935"/>
      <c r="C133" s="935"/>
      <c r="D133" s="935"/>
      <c r="E133" s="935"/>
      <c r="F133" s="935"/>
      <c r="G133" s="935"/>
      <c r="H133" s="935"/>
      <c r="I133" s="935"/>
      <c r="J133" s="935"/>
      <c r="K133" s="935"/>
      <c r="L133" s="935"/>
      <c r="M133" s="935"/>
      <c r="N133" s="1117" t="s">
        <v>888</v>
      </c>
      <c r="O133" s="1117"/>
      <c r="P133" s="1117"/>
      <c r="Q133" s="1117"/>
      <c r="R133" s="1117"/>
      <c r="S133" s="1117"/>
      <c r="T133" s="1117"/>
      <c r="U133" s="1118"/>
    </row>
    <row r="134" spans="1:21">
      <c r="A134" s="935"/>
      <c r="B134" s="935"/>
      <c r="C134" s="935"/>
      <c r="D134" s="935"/>
      <c r="E134" s="935"/>
      <c r="F134" s="935"/>
      <c r="G134" s="935"/>
      <c r="H134" s="935"/>
      <c r="I134" s="935"/>
      <c r="J134" s="935"/>
      <c r="K134" s="935"/>
      <c r="L134" s="935"/>
      <c r="M134" s="935"/>
      <c r="N134" s="1117" t="s">
        <v>889</v>
      </c>
      <c r="O134" s="1117"/>
      <c r="P134" s="1117"/>
      <c r="Q134" s="1117"/>
      <c r="R134" s="1117"/>
      <c r="S134" s="1117"/>
      <c r="T134" s="1117"/>
      <c r="U134" s="1118"/>
    </row>
    <row r="135" spans="1:21">
      <c r="A135" s="935"/>
      <c r="B135" s="935"/>
      <c r="C135" s="935"/>
      <c r="D135" s="935"/>
      <c r="E135" s="935"/>
      <c r="F135" s="935"/>
      <c r="G135" s="935"/>
      <c r="H135" s="935"/>
      <c r="I135" s="935"/>
      <c r="J135" s="935"/>
      <c r="K135" s="935"/>
      <c r="L135" s="935"/>
      <c r="M135" s="935"/>
      <c r="N135" s="1128" t="s">
        <v>890</v>
      </c>
      <c r="O135" s="1128"/>
      <c r="P135" s="1128"/>
      <c r="Q135" s="1128"/>
      <c r="R135" s="1128"/>
      <c r="S135" s="1128"/>
      <c r="T135" s="1128"/>
      <c r="U135" s="1129"/>
    </row>
    <row r="136" spans="1:21">
      <c r="A136" s="935"/>
      <c r="B136" s="935"/>
      <c r="C136" s="935"/>
      <c r="D136" s="935"/>
      <c r="E136" s="935"/>
      <c r="F136" s="935"/>
      <c r="G136" s="935"/>
      <c r="H136" s="935"/>
      <c r="I136" s="935"/>
      <c r="J136" s="935"/>
      <c r="K136" s="935"/>
      <c r="L136" s="935"/>
      <c r="M136" s="935"/>
      <c r="N136" s="1080" t="s">
        <v>891</v>
      </c>
      <c r="O136" s="1080"/>
      <c r="P136" s="1080"/>
      <c r="Q136" s="1080"/>
      <c r="R136" s="1080"/>
      <c r="S136" s="1080"/>
      <c r="T136" s="1080"/>
      <c r="U136" s="1081"/>
    </row>
    <row r="137" spans="1:21">
      <c r="A137" s="935"/>
      <c r="B137" s="935"/>
      <c r="C137" s="935"/>
      <c r="D137" s="935"/>
      <c r="E137" s="935"/>
      <c r="F137" s="935"/>
      <c r="G137" s="935"/>
      <c r="H137" s="935"/>
      <c r="I137" s="935"/>
      <c r="J137" s="935"/>
      <c r="K137" s="935"/>
      <c r="L137" s="935"/>
      <c r="M137" s="935"/>
      <c r="N137" s="1080" t="s">
        <v>892</v>
      </c>
      <c r="O137" s="1080"/>
      <c r="P137" s="1080"/>
      <c r="Q137" s="1080"/>
      <c r="R137" s="1080"/>
      <c r="S137" s="1080"/>
      <c r="T137" s="1080"/>
      <c r="U137" s="1081"/>
    </row>
    <row r="138" spans="1:21" ht="12" thickBot="1">
      <c r="A138" s="935"/>
      <c r="B138" s="935"/>
      <c r="C138" s="935"/>
      <c r="D138" s="935"/>
      <c r="E138" s="935"/>
      <c r="F138" s="935"/>
      <c r="G138" s="935"/>
      <c r="H138" s="935"/>
      <c r="I138" s="935"/>
      <c r="J138" s="935"/>
      <c r="K138" s="935"/>
      <c r="L138" s="935"/>
      <c r="M138" s="935"/>
      <c r="N138" s="1080" t="s">
        <v>893</v>
      </c>
      <c r="O138" s="1080"/>
      <c r="P138" s="1080"/>
      <c r="Q138" s="1080"/>
      <c r="R138" s="1080"/>
      <c r="S138" s="1080"/>
      <c r="T138" s="1080"/>
      <c r="U138" s="1081"/>
    </row>
    <row r="139" spans="1:21" ht="12" thickBot="1">
      <c r="A139" s="1008" t="s">
        <v>894</v>
      </c>
      <c r="B139" s="1009"/>
      <c r="C139" s="1009"/>
      <c r="D139" s="1009"/>
      <c r="E139" s="1009"/>
      <c r="F139" s="1009"/>
      <c r="G139" s="1009"/>
      <c r="H139" s="1009"/>
      <c r="I139" s="1009"/>
      <c r="J139" s="1009"/>
      <c r="K139" s="1009"/>
      <c r="L139" s="1010"/>
      <c r="M139" s="1119"/>
      <c r="N139" s="1119"/>
      <c r="O139" s="1119"/>
      <c r="P139" s="1119"/>
      <c r="Q139" s="1119"/>
      <c r="R139" s="1119"/>
      <c r="S139" s="1119"/>
      <c r="T139" s="1119"/>
      <c r="U139" s="1120"/>
    </row>
    <row r="140" spans="1:21" ht="12" thickBot="1">
      <c r="A140" s="970" t="s">
        <v>895</v>
      </c>
      <c r="B140" s="971"/>
      <c r="C140" s="971"/>
      <c r="D140" s="971"/>
      <c r="E140" s="971"/>
      <c r="F140" s="971"/>
      <c r="G140" s="971"/>
      <c r="H140" s="971"/>
      <c r="I140" s="971"/>
      <c r="J140" s="971"/>
      <c r="K140" s="971"/>
      <c r="L140" s="971"/>
      <c r="M140" s="971"/>
      <c r="N140" s="971"/>
      <c r="O140" s="971"/>
      <c r="P140" s="971"/>
      <c r="Q140" s="971"/>
      <c r="R140" s="971"/>
      <c r="S140" s="971"/>
      <c r="T140" s="971"/>
      <c r="U140" s="972"/>
    </row>
    <row r="141" spans="1:21">
      <c r="A141" s="901" t="s">
        <v>751</v>
      </c>
      <c r="B141" s="901" t="s">
        <v>752</v>
      </c>
      <c r="C141" s="301"/>
      <c r="D141" s="901" t="s">
        <v>753</v>
      </c>
      <c r="E141" s="901" t="s">
        <v>754</v>
      </c>
      <c r="F141" s="902">
        <v>2012</v>
      </c>
      <c r="G141" s="902"/>
      <c r="H141" s="902"/>
      <c r="I141" s="902"/>
      <c r="J141" s="902">
        <v>2013</v>
      </c>
      <c r="K141" s="902"/>
      <c r="L141" s="902"/>
      <c r="M141" s="902"/>
      <c r="N141" s="902">
        <v>2014</v>
      </c>
      <c r="O141" s="902"/>
      <c r="P141" s="902"/>
      <c r="Q141" s="902"/>
      <c r="R141" s="902">
        <v>2015</v>
      </c>
      <c r="S141" s="902"/>
      <c r="T141" s="902"/>
      <c r="U141" s="902"/>
    </row>
    <row r="142" spans="1:21" ht="22.5">
      <c r="A142" s="897"/>
      <c r="B142" s="897"/>
      <c r="C142" s="302"/>
      <c r="D142" s="897"/>
      <c r="E142" s="897"/>
      <c r="F142" s="302" t="s">
        <v>755</v>
      </c>
      <c r="G142" s="307" t="s">
        <v>756</v>
      </c>
      <c r="H142" s="302" t="s">
        <v>757</v>
      </c>
      <c r="I142" s="302" t="s">
        <v>758</v>
      </c>
      <c r="J142" s="302" t="s">
        <v>755</v>
      </c>
      <c r="K142" s="302" t="s">
        <v>756</v>
      </c>
      <c r="L142" s="302" t="s">
        <v>757</v>
      </c>
      <c r="M142" s="302" t="s">
        <v>758</v>
      </c>
      <c r="N142" s="302" t="s">
        <v>755</v>
      </c>
      <c r="O142" s="302" t="s">
        <v>756</v>
      </c>
      <c r="P142" s="302" t="s">
        <v>757</v>
      </c>
      <c r="Q142" s="302" t="s">
        <v>758</v>
      </c>
      <c r="R142" s="302" t="s">
        <v>755</v>
      </c>
      <c r="S142" s="302" t="s">
        <v>756</v>
      </c>
      <c r="T142" s="302" t="s">
        <v>757</v>
      </c>
      <c r="U142" s="302" t="s">
        <v>758</v>
      </c>
    </row>
    <row r="143" spans="1:21" ht="84" customHeight="1" thickBot="1">
      <c r="A143" s="959" t="s">
        <v>896</v>
      </c>
      <c r="B143" s="370" t="s">
        <v>897</v>
      </c>
      <c r="C143" s="305"/>
      <c r="D143" s="368" t="s">
        <v>898</v>
      </c>
      <c r="E143" s="959" t="s">
        <v>899</v>
      </c>
      <c r="F143" s="302"/>
      <c r="G143" s="307">
        <v>9000000</v>
      </c>
      <c r="H143" s="302"/>
      <c r="I143" s="302"/>
      <c r="J143" s="307">
        <f t="shared" ref="J143:K147" si="24">+F143*1.0476</f>
        <v>0</v>
      </c>
      <c r="K143" s="307">
        <f t="shared" si="24"/>
        <v>9428400</v>
      </c>
      <c r="L143" s="302"/>
      <c r="M143" s="302"/>
      <c r="N143" s="302">
        <f t="shared" ref="N143:O147" si="25">+J143*1.046</f>
        <v>0</v>
      </c>
      <c r="O143" s="307">
        <f t="shared" si="25"/>
        <v>9862106.4000000004</v>
      </c>
      <c r="P143" s="302"/>
      <c r="Q143" s="302"/>
      <c r="R143" s="302">
        <f t="shared" ref="R143:S147" si="26">+N143*1.045</f>
        <v>0</v>
      </c>
      <c r="S143" s="307">
        <f t="shared" si="26"/>
        <v>10305901.187999999</v>
      </c>
      <c r="T143" s="302"/>
      <c r="U143" s="302"/>
    </row>
    <row r="144" spans="1:21" ht="45.75" thickBot="1">
      <c r="A144" s="959"/>
      <c r="B144" s="370" t="s">
        <v>900</v>
      </c>
      <c r="C144" s="305"/>
      <c r="D144" s="368" t="s">
        <v>901</v>
      </c>
      <c r="E144" s="959"/>
      <c r="F144" s="307">
        <v>5000000</v>
      </c>
      <c r="G144" s="307">
        <f>38500000-F144</f>
        <v>33500000</v>
      </c>
      <c r="H144" s="302"/>
      <c r="I144" s="302"/>
      <c r="J144" s="307">
        <f t="shared" si="24"/>
        <v>5238000</v>
      </c>
      <c r="K144" s="307">
        <f t="shared" si="24"/>
        <v>35094600</v>
      </c>
      <c r="L144" s="302"/>
      <c r="M144" s="302"/>
      <c r="N144" s="307">
        <f t="shared" si="25"/>
        <v>5478948</v>
      </c>
      <c r="O144" s="307">
        <f t="shared" si="25"/>
        <v>36708951.600000001</v>
      </c>
      <c r="P144" s="302"/>
      <c r="Q144" s="302"/>
      <c r="R144" s="307">
        <f t="shared" si="26"/>
        <v>5725500.6599999992</v>
      </c>
      <c r="S144" s="307">
        <f t="shared" si="26"/>
        <v>38360854.421999998</v>
      </c>
      <c r="T144" s="302"/>
      <c r="U144" s="302"/>
    </row>
    <row r="145" spans="1:21" ht="80.25" customHeight="1" thickBot="1">
      <c r="A145" s="959"/>
      <c r="B145" s="869" t="s">
        <v>902</v>
      </c>
      <c r="C145" s="305"/>
      <c r="D145" s="371" t="s">
        <v>903</v>
      </c>
      <c r="E145" s="959"/>
      <c r="F145" s="302"/>
      <c r="G145" s="307">
        <v>5000000</v>
      </c>
      <c r="H145" s="302"/>
      <c r="I145" s="302"/>
      <c r="J145" s="307">
        <f t="shared" si="24"/>
        <v>0</v>
      </c>
      <c r="K145" s="307">
        <f t="shared" si="24"/>
        <v>5238000</v>
      </c>
      <c r="L145" s="302"/>
      <c r="M145" s="302"/>
      <c r="N145" s="302">
        <f t="shared" si="25"/>
        <v>0</v>
      </c>
      <c r="O145" s="307">
        <f t="shared" si="25"/>
        <v>5478948</v>
      </c>
      <c r="P145" s="302"/>
      <c r="Q145" s="302"/>
      <c r="R145" s="302">
        <f t="shared" si="26"/>
        <v>0</v>
      </c>
      <c r="S145" s="307">
        <f t="shared" si="26"/>
        <v>5725500.6599999992</v>
      </c>
      <c r="T145" s="302"/>
      <c r="U145" s="302"/>
    </row>
    <row r="146" spans="1:21" ht="33.75">
      <c r="A146" s="959"/>
      <c r="B146" s="906"/>
      <c r="C146" s="305"/>
      <c r="D146" s="369" t="s">
        <v>904</v>
      </c>
      <c r="E146" s="959"/>
      <c r="F146" s="302"/>
      <c r="G146" s="307">
        <v>1000000</v>
      </c>
      <c r="H146" s="302"/>
      <c r="I146" s="302"/>
      <c r="J146" s="307">
        <f t="shared" si="24"/>
        <v>0</v>
      </c>
      <c r="K146" s="307">
        <f t="shared" si="24"/>
        <v>1047600.0000000001</v>
      </c>
      <c r="L146" s="302"/>
      <c r="M146" s="302"/>
      <c r="N146" s="302">
        <f t="shared" si="25"/>
        <v>0</v>
      </c>
      <c r="O146" s="307">
        <f t="shared" si="25"/>
        <v>1095789.6000000001</v>
      </c>
      <c r="P146" s="302"/>
      <c r="Q146" s="302"/>
      <c r="R146" s="302">
        <f t="shared" si="26"/>
        <v>0</v>
      </c>
      <c r="S146" s="307">
        <f t="shared" si="26"/>
        <v>1145100.132</v>
      </c>
      <c r="T146" s="302"/>
      <c r="U146" s="302"/>
    </row>
    <row r="147" spans="1:21" s="298" customFormat="1" ht="23.25" thickBot="1">
      <c r="A147" s="869"/>
      <c r="B147" s="906"/>
      <c r="C147" s="372"/>
      <c r="D147" s="373" t="s">
        <v>905</v>
      </c>
      <c r="E147" s="945"/>
      <c r="F147" s="358"/>
      <c r="G147" s="363">
        <v>1000000</v>
      </c>
      <c r="H147" s="358"/>
      <c r="I147" s="358"/>
      <c r="J147" s="307">
        <f t="shared" si="24"/>
        <v>0</v>
      </c>
      <c r="K147" s="363">
        <f t="shared" si="24"/>
        <v>1047600.0000000001</v>
      </c>
      <c r="L147" s="358"/>
      <c r="M147" s="358"/>
      <c r="N147" s="358"/>
      <c r="O147" s="363">
        <f t="shared" si="25"/>
        <v>1095789.6000000001</v>
      </c>
      <c r="P147" s="358"/>
      <c r="Q147" s="358"/>
      <c r="R147" s="358"/>
      <c r="S147" s="363">
        <f t="shared" si="26"/>
        <v>1145100.132</v>
      </c>
      <c r="T147" s="358"/>
      <c r="U147" s="358"/>
    </row>
    <row r="148" spans="1:21" ht="12" thickBot="1">
      <c r="A148" s="1111">
        <v>0</v>
      </c>
      <c r="B148" s="1112"/>
      <c r="C148" s="1112"/>
      <c r="D148" s="1112"/>
      <c r="E148" s="1112"/>
      <c r="F148" s="1112"/>
      <c r="G148" s="1112"/>
      <c r="H148" s="1112"/>
      <c r="I148" s="1112"/>
      <c r="J148" s="1112"/>
      <c r="K148" s="1112"/>
      <c r="L148" s="1112"/>
      <c r="M148" s="1112"/>
      <c r="N148" s="1112"/>
      <c r="O148" s="1112"/>
      <c r="P148" s="1112"/>
      <c r="Q148" s="1112"/>
      <c r="R148" s="1112"/>
      <c r="S148" s="1112"/>
      <c r="T148" s="1112"/>
      <c r="U148" s="1113"/>
    </row>
    <row r="149" spans="1:21" ht="16.5" customHeight="1" thickBot="1">
      <c r="A149" s="876" t="s">
        <v>906</v>
      </c>
      <c r="B149" s="877"/>
      <c r="C149" s="877"/>
      <c r="D149" s="877"/>
      <c r="E149" s="877"/>
      <c r="F149" s="877"/>
      <c r="G149" s="877"/>
      <c r="H149" s="877"/>
      <c r="I149" s="877"/>
      <c r="J149" s="877"/>
      <c r="K149" s="877"/>
      <c r="L149" s="877"/>
      <c r="M149" s="877"/>
      <c r="N149" s="877"/>
      <c r="O149" s="877"/>
      <c r="P149" s="877"/>
      <c r="Q149" s="877"/>
      <c r="R149" s="877"/>
      <c r="S149" s="877"/>
      <c r="T149" s="877"/>
      <c r="U149" s="878"/>
    </row>
    <row r="150" spans="1:21">
      <c r="A150" s="901" t="s">
        <v>751</v>
      </c>
      <c r="B150" s="901" t="s">
        <v>752</v>
      </c>
      <c r="C150" s="301"/>
      <c r="D150" s="901" t="s">
        <v>753</v>
      </c>
      <c r="E150" s="901" t="s">
        <v>754</v>
      </c>
      <c r="F150" s="902">
        <v>2012</v>
      </c>
      <c r="G150" s="902"/>
      <c r="H150" s="902"/>
      <c r="I150" s="902"/>
      <c r="J150" s="902">
        <v>2013</v>
      </c>
      <c r="K150" s="902"/>
      <c r="L150" s="902"/>
      <c r="M150" s="902"/>
      <c r="N150" s="902">
        <v>2014</v>
      </c>
      <c r="O150" s="902"/>
      <c r="P150" s="902"/>
      <c r="Q150" s="902"/>
      <c r="R150" s="902">
        <v>2015</v>
      </c>
      <c r="S150" s="902"/>
      <c r="T150" s="902"/>
      <c r="U150" s="902"/>
    </row>
    <row r="151" spans="1:21" ht="22.5">
      <c r="A151" s="897"/>
      <c r="B151" s="897"/>
      <c r="C151" s="302"/>
      <c r="D151" s="897"/>
      <c r="E151" s="897"/>
      <c r="F151" s="302" t="s">
        <v>755</v>
      </c>
      <c r="G151" s="307" t="s">
        <v>756</v>
      </c>
      <c r="H151" s="302" t="s">
        <v>757</v>
      </c>
      <c r="I151" s="302" t="s">
        <v>758</v>
      </c>
      <c r="J151" s="302" t="s">
        <v>755</v>
      </c>
      <c r="K151" s="302" t="s">
        <v>756</v>
      </c>
      <c r="L151" s="302" t="s">
        <v>757</v>
      </c>
      <c r="M151" s="302" t="s">
        <v>758</v>
      </c>
      <c r="N151" s="302" t="s">
        <v>755</v>
      </c>
      <c r="O151" s="302" t="s">
        <v>756</v>
      </c>
      <c r="P151" s="302" t="s">
        <v>757</v>
      </c>
      <c r="Q151" s="302" t="s">
        <v>758</v>
      </c>
      <c r="R151" s="302" t="s">
        <v>755</v>
      </c>
      <c r="S151" s="302" t="s">
        <v>756</v>
      </c>
      <c r="T151" s="302" t="s">
        <v>757</v>
      </c>
      <c r="U151" s="302" t="s">
        <v>758</v>
      </c>
    </row>
    <row r="152" spans="1:21" ht="11.25" customHeight="1">
      <c r="A152" s="869" t="s">
        <v>907</v>
      </c>
      <c r="B152" s="869" t="s">
        <v>908</v>
      </c>
      <c r="C152" s="302"/>
      <c r="D152" s="892" t="s">
        <v>909</v>
      </c>
      <c r="E152" s="869" t="s">
        <v>882</v>
      </c>
      <c r="F152" s="997">
        <v>2000000</v>
      </c>
      <c r="G152" s="882"/>
      <c r="H152" s="882"/>
      <c r="I152" s="882"/>
      <c r="J152" s="997">
        <f>+F152*1.0476</f>
        <v>2095200.0000000002</v>
      </c>
      <c r="K152" s="882"/>
      <c r="L152" s="882"/>
      <c r="M152" s="882"/>
      <c r="N152" s="997">
        <f>+J152*1.046</f>
        <v>2191579.2000000002</v>
      </c>
      <c r="O152" s="882"/>
      <c r="P152" s="882"/>
      <c r="Q152" s="882"/>
      <c r="R152" s="997">
        <f>+N152*1.045</f>
        <v>2290200.264</v>
      </c>
      <c r="S152" s="882"/>
      <c r="T152" s="882"/>
      <c r="U152" s="882"/>
    </row>
    <row r="153" spans="1:21" ht="12.75" customHeight="1">
      <c r="A153" s="906"/>
      <c r="B153" s="906"/>
      <c r="C153" s="302"/>
      <c r="D153" s="1068"/>
      <c r="E153" s="906"/>
      <c r="F153" s="1091"/>
      <c r="G153" s="1065"/>
      <c r="H153" s="1065"/>
      <c r="I153" s="1065"/>
      <c r="J153" s="1091"/>
      <c r="K153" s="1065"/>
      <c r="L153" s="1065"/>
      <c r="M153" s="1065"/>
      <c r="N153" s="1091">
        <f>+J153*1.046</f>
        <v>0</v>
      </c>
      <c r="O153" s="1065"/>
      <c r="P153" s="1065"/>
      <c r="Q153" s="1065"/>
      <c r="R153" s="1091">
        <f>+N153*1.045</f>
        <v>0</v>
      </c>
      <c r="S153" s="1065"/>
      <c r="T153" s="1065"/>
      <c r="U153" s="1065"/>
    </row>
    <row r="154" spans="1:21" ht="62.25" customHeight="1" thickBot="1">
      <c r="A154" s="870"/>
      <c r="B154" s="870"/>
      <c r="C154" s="309"/>
      <c r="D154" s="1110"/>
      <c r="E154" s="870"/>
      <c r="F154" s="1109"/>
      <c r="G154" s="1108"/>
      <c r="H154" s="1108"/>
      <c r="I154" s="1108"/>
      <c r="J154" s="1109"/>
      <c r="K154" s="1108"/>
      <c r="L154" s="1108"/>
      <c r="M154" s="1108"/>
      <c r="N154" s="1109">
        <f>+J154*1.046</f>
        <v>0</v>
      </c>
      <c r="O154" s="1108"/>
      <c r="P154" s="1108"/>
      <c r="Q154" s="1108"/>
      <c r="R154" s="1109">
        <f>+N154*1.045</f>
        <v>0</v>
      </c>
      <c r="S154" s="1108"/>
      <c r="T154" s="1108"/>
      <c r="U154" s="1108"/>
    </row>
    <row r="155" spans="1:21" s="376" customFormat="1" ht="12" thickBot="1">
      <c r="A155" s="1101" t="s">
        <v>910</v>
      </c>
      <c r="B155" s="1104"/>
      <c r="C155" s="1104"/>
      <c r="D155" s="1104"/>
      <c r="E155" s="1104"/>
      <c r="F155" s="1104"/>
      <c r="G155" s="1104"/>
      <c r="H155" s="1104"/>
      <c r="I155" s="1104"/>
      <c r="J155" s="1104"/>
      <c r="K155" s="1104"/>
      <c r="L155" s="1104"/>
      <c r="M155" s="1104"/>
      <c r="N155" s="1104"/>
      <c r="O155" s="1104"/>
      <c r="P155" s="1104"/>
      <c r="Q155" s="1104"/>
      <c r="R155" s="1104"/>
      <c r="S155" s="1104"/>
      <c r="T155" s="1104"/>
      <c r="U155" s="1105"/>
    </row>
    <row r="156" spans="1:21" ht="12" thickBot="1">
      <c r="A156" s="1101" t="s">
        <v>911</v>
      </c>
      <c r="B156" s="1106"/>
      <c r="C156" s="1106"/>
      <c r="D156" s="1106"/>
      <c r="E156" s="1106"/>
      <c r="F156" s="1106"/>
      <c r="G156" s="1106"/>
      <c r="H156" s="1106"/>
      <c r="I156" s="1106"/>
      <c r="J156" s="1106"/>
      <c r="K156" s="1106"/>
      <c r="L156" s="1106"/>
      <c r="M156" s="1106"/>
      <c r="N156" s="1106"/>
      <c r="O156" s="1106"/>
      <c r="P156" s="1106"/>
      <c r="Q156" s="1106"/>
      <c r="R156" s="1106"/>
      <c r="S156" s="1106"/>
      <c r="T156" s="1106"/>
      <c r="U156" s="1107"/>
    </row>
    <row r="157" spans="1:21">
      <c r="A157" s="901" t="s">
        <v>751</v>
      </c>
      <c r="B157" s="901" t="s">
        <v>752</v>
      </c>
      <c r="C157" s="301"/>
      <c r="D157" s="901" t="s">
        <v>753</v>
      </c>
      <c r="E157" s="901" t="s">
        <v>754</v>
      </c>
      <c r="F157" s="902">
        <v>2012</v>
      </c>
      <c r="G157" s="902"/>
      <c r="H157" s="902"/>
      <c r="I157" s="902"/>
      <c r="J157" s="902">
        <v>2013</v>
      </c>
      <c r="K157" s="902"/>
      <c r="L157" s="902"/>
      <c r="M157" s="902"/>
      <c r="N157" s="902">
        <v>2014</v>
      </c>
      <c r="O157" s="902"/>
      <c r="P157" s="902"/>
      <c r="Q157" s="902"/>
      <c r="R157" s="902">
        <v>2015</v>
      </c>
      <c r="S157" s="902"/>
      <c r="T157" s="902"/>
      <c r="U157" s="902"/>
    </row>
    <row r="158" spans="1:21" ht="22.5">
      <c r="A158" s="897"/>
      <c r="B158" s="897"/>
      <c r="C158" s="302"/>
      <c r="D158" s="897"/>
      <c r="E158" s="897"/>
      <c r="F158" s="302" t="s">
        <v>755</v>
      </c>
      <c r="G158" s="307" t="s">
        <v>756</v>
      </c>
      <c r="H158" s="302" t="s">
        <v>757</v>
      </c>
      <c r="I158" s="302" t="s">
        <v>758</v>
      </c>
      <c r="J158" s="302" t="s">
        <v>755</v>
      </c>
      <c r="K158" s="302" t="s">
        <v>756</v>
      </c>
      <c r="L158" s="302" t="s">
        <v>757</v>
      </c>
      <c r="M158" s="302" t="s">
        <v>758</v>
      </c>
      <c r="N158" s="302" t="s">
        <v>755</v>
      </c>
      <c r="O158" s="302" t="s">
        <v>756</v>
      </c>
      <c r="P158" s="302" t="s">
        <v>757</v>
      </c>
      <c r="Q158" s="302" t="s">
        <v>758</v>
      </c>
      <c r="R158" s="302" t="s">
        <v>755</v>
      </c>
      <c r="S158" s="302" t="s">
        <v>756</v>
      </c>
      <c r="T158" s="302" t="s">
        <v>757</v>
      </c>
      <c r="U158" s="302" t="s">
        <v>758</v>
      </c>
    </row>
    <row r="159" spans="1:21" ht="48.75" customHeight="1" thickBot="1">
      <c r="A159" s="304" t="s">
        <v>912</v>
      </c>
      <c r="B159" s="304" t="s">
        <v>913</v>
      </c>
      <c r="C159" s="309"/>
      <c r="D159" s="304" t="s">
        <v>914</v>
      </c>
      <c r="E159" s="304" t="s">
        <v>883</v>
      </c>
      <c r="F159" s="307">
        <v>4000000</v>
      </c>
      <c r="G159" s="310"/>
      <c r="H159" s="309"/>
      <c r="I159" s="309"/>
      <c r="J159" s="307">
        <f>+F159*1.0476</f>
        <v>4190400.0000000005</v>
      </c>
      <c r="K159" s="309"/>
      <c r="L159" s="309"/>
      <c r="M159" s="309"/>
      <c r="N159" s="307">
        <f>+J159*1.046</f>
        <v>4383158.4000000004</v>
      </c>
      <c r="O159" s="309"/>
      <c r="P159" s="309"/>
      <c r="Q159" s="309"/>
      <c r="R159" s="307">
        <f>+N159*1.045</f>
        <v>4580400.5279999999</v>
      </c>
      <c r="S159" s="309"/>
      <c r="T159" s="309"/>
      <c r="U159" s="309"/>
    </row>
    <row r="160" spans="1:21" ht="12" thickBot="1">
      <c r="A160" s="1101" t="s">
        <v>915</v>
      </c>
      <c r="B160" s="1104"/>
      <c r="C160" s="1104"/>
      <c r="D160" s="1104"/>
      <c r="E160" s="1104"/>
      <c r="F160" s="1104"/>
      <c r="G160" s="1104"/>
      <c r="H160" s="1104"/>
      <c r="I160" s="1104"/>
      <c r="J160" s="1104"/>
      <c r="K160" s="1104"/>
      <c r="L160" s="1104"/>
      <c r="M160" s="1104"/>
      <c r="N160" s="1104"/>
      <c r="O160" s="1104"/>
      <c r="P160" s="1104"/>
      <c r="Q160" s="1104"/>
      <c r="R160" s="1104"/>
      <c r="S160" s="1104"/>
      <c r="T160" s="1104"/>
      <c r="U160" s="1105"/>
    </row>
    <row r="161" spans="1:21" ht="12" thickBot="1">
      <c r="A161" s="1101" t="s">
        <v>916</v>
      </c>
      <c r="B161" s="1106"/>
      <c r="C161" s="1106"/>
      <c r="D161" s="1106"/>
      <c r="E161" s="1106"/>
      <c r="F161" s="1106"/>
      <c r="G161" s="1106"/>
      <c r="H161" s="1106"/>
      <c r="I161" s="1106"/>
      <c r="J161" s="1106"/>
      <c r="K161" s="1106"/>
      <c r="L161" s="1106"/>
      <c r="M161" s="1106"/>
      <c r="N161" s="1106"/>
      <c r="O161" s="1106"/>
      <c r="P161" s="1106"/>
      <c r="Q161" s="1106"/>
      <c r="R161" s="1106"/>
      <c r="S161" s="1106"/>
      <c r="T161" s="1106"/>
      <c r="U161" s="1107"/>
    </row>
    <row r="162" spans="1:21">
      <c r="A162" s="901" t="s">
        <v>751</v>
      </c>
      <c r="B162" s="901" t="s">
        <v>752</v>
      </c>
      <c r="C162" s="301"/>
      <c r="D162" s="901" t="s">
        <v>753</v>
      </c>
      <c r="E162" s="901" t="s">
        <v>754</v>
      </c>
      <c r="F162" s="902">
        <v>2012</v>
      </c>
      <c r="G162" s="902"/>
      <c r="H162" s="902"/>
      <c r="I162" s="902"/>
      <c r="J162" s="902">
        <v>2013</v>
      </c>
      <c r="K162" s="902"/>
      <c r="L162" s="902"/>
      <c r="M162" s="902"/>
      <c r="N162" s="902">
        <v>2014</v>
      </c>
      <c r="O162" s="902"/>
      <c r="P162" s="902"/>
      <c r="Q162" s="902"/>
      <c r="R162" s="902">
        <v>2015</v>
      </c>
      <c r="S162" s="902"/>
      <c r="T162" s="902"/>
      <c r="U162" s="902"/>
    </row>
    <row r="163" spans="1:21" ht="22.5">
      <c r="A163" s="897"/>
      <c r="B163" s="897"/>
      <c r="C163" s="302"/>
      <c r="D163" s="897"/>
      <c r="E163" s="897"/>
      <c r="F163" s="302" t="s">
        <v>755</v>
      </c>
      <c r="G163" s="307" t="s">
        <v>756</v>
      </c>
      <c r="H163" s="302" t="s">
        <v>757</v>
      </c>
      <c r="I163" s="302" t="s">
        <v>758</v>
      </c>
      <c r="J163" s="302" t="s">
        <v>755</v>
      </c>
      <c r="K163" s="302" t="s">
        <v>756</v>
      </c>
      <c r="L163" s="302" t="s">
        <v>757</v>
      </c>
      <c r="M163" s="302" t="s">
        <v>758</v>
      </c>
      <c r="N163" s="302" t="s">
        <v>755</v>
      </c>
      <c r="O163" s="302" t="s">
        <v>756</v>
      </c>
      <c r="P163" s="302" t="s">
        <v>757</v>
      </c>
      <c r="Q163" s="302" t="s">
        <v>758</v>
      </c>
      <c r="R163" s="302" t="s">
        <v>755</v>
      </c>
      <c r="S163" s="302" t="s">
        <v>756</v>
      </c>
      <c r="T163" s="302" t="s">
        <v>757</v>
      </c>
      <c r="U163" s="302" t="s">
        <v>758</v>
      </c>
    </row>
    <row r="164" spans="1:21" ht="60.75" customHeight="1" thickBot="1">
      <c r="A164" s="304" t="s">
        <v>917</v>
      </c>
      <c r="B164" s="304" t="s">
        <v>918</v>
      </c>
      <c r="C164" s="309"/>
      <c r="D164" s="304" t="s">
        <v>919</v>
      </c>
      <c r="E164" s="304" t="s">
        <v>884</v>
      </c>
      <c r="F164" s="307">
        <v>1000000</v>
      </c>
      <c r="G164" s="310"/>
      <c r="H164" s="309"/>
      <c r="I164" s="309"/>
      <c r="J164" s="307">
        <f>+F164*1.0476</f>
        <v>1047600.0000000001</v>
      </c>
      <c r="K164" s="309"/>
      <c r="L164" s="309"/>
      <c r="M164" s="309"/>
      <c r="N164" s="307">
        <f>+J164*1.046</f>
        <v>1095789.6000000001</v>
      </c>
      <c r="O164" s="309"/>
      <c r="P164" s="309"/>
      <c r="Q164" s="309"/>
      <c r="R164" s="307">
        <f>+N164*1.045</f>
        <v>1145100.132</v>
      </c>
      <c r="S164" s="309"/>
      <c r="T164" s="309"/>
      <c r="U164" s="309"/>
    </row>
    <row r="165" spans="1:21" ht="12" thickBot="1">
      <c r="A165" s="1101" t="s">
        <v>920</v>
      </c>
      <c r="B165" s="1104"/>
      <c r="C165" s="1104"/>
      <c r="D165" s="1104"/>
      <c r="E165" s="1104"/>
      <c r="F165" s="1104"/>
      <c r="G165" s="1104"/>
      <c r="H165" s="1104"/>
      <c r="I165" s="1104"/>
      <c r="J165" s="1104"/>
      <c r="K165" s="1104"/>
      <c r="L165" s="1104"/>
      <c r="M165" s="1104"/>
      <c r="N165" s="1104"/>
      <c r="O165" s="1104"/>
      <c r="P165" s="1104"/>
      <c r="Q165" s="1104"/>
      <c r="R165" s="1104"/>
      <c r="S165" s="1104"/>
      <c r="T165" s="1104"/>
      <c r="U165" s="1105"/>
    </row>
    <row r="166" spans="1:21" ht="12" thickBot="1">
      <c r="A166" s="1101" t="s">
        <v>921</v>
      </c>
      <c r="B166" s="1106"/>
      <c r="C166" s="1106"/>
      <c r="D166" s="1106"/>
      <c r="E166" s="1106"/>
      <c r="F166" s="1106"/>
      <c r="G166" s="1106"/>
      <c r="H166" s="1106"/>
      <c r="I166" s="1106"/>
      <c r="J166" s="1106"/>
      <c r="K166" s="1106"/>
      <c r="L166" s="1106"/>
      <c r="M166" s="1106"/>
      <c r="N166" s="1106"/>
      <c r="O166" s="1106"/>
      <c r="P166" s="1106"/>
      <c r="Q166" s="1106"/>
      <c r="R166" s="1106"/>
      <c r="S166" s="1106"/>
      <c r="T166" s="1106"/>
      <c r="U166" s="1107"/>
    </row>
    <row r="167" spans="1:21">
      <c r="A167" s="901" t="s">
        <v>751</v>
      </c>
      <c r="B167" s="901" t="s">
        <v>752</v>
      </c>
      <c r="C167" s="301"/>
      <c r="D167" s="901" t="s">
        <v>753</v>
      </c>
      <c r="E167" s="901" t="s">
        <v>754</v>
      </c>
      <c r="F167" s="902">
        <v>2012</v>
      </c>
      <c r="G167" s="902"/>
      <c r="H167" s="902"/>
      <c r="I167" s="902"/>
      <c r="J167" s="902">
        <v>2013</v>
      </c>
      <c r="K167" s="902"/>
      <c r="L167" s="902"/>
      <c r="M167" s="902"/>
      <c r="N167" s="902">
        <v>2014</v>
      </c>
      <c r="O167" s="902"/>
      <c r="P167" s="902"/>
      <c r="Q167" s="902"/>
      <c r="R167" s="902">
        <v>2015</v>
      </c>
      <c r="S167" s="902"/>
      <c r="T167" s="902"/>
      <c r="U167" s="902"/>
    </row>
    <row r="168" spans="1:21" ht="22.5">
      <c r="A168" s="897"/>
      <c r="B168" s="897"/>
      <c r="C168" s="302"/>
      <c r="D168" s="897"/>
      <c r="E168" s="897"/>
      <c r="F168" s="302" t="s">
        <v>755</v>
      </c>
      <c r="G168" s="307" t="s">
        <v>756</v>
      </c>
      <c r="H168" s="302" t="s">
        <v>757</v>
      </c>
      <c r="I168" s="302" t="s">
        <v>758</v>
      </c>
      <c r="J168" s="302" t="s">
        <v>755</v>
      </c>
      <c r="K168" s="302" t="s">
        <v>756</v>
      </c>
      <c r="L168" s="302" t="s">
        <v>757</v>
      </c>
      <c r="M168" s="302" t="s">
        <v>758</v>
      </c>
      <c r="N168" s="302" t="s">
        <v>755</v>
      </c>
      <c r="O168" s="302" t="s">
        <v>756</v>
      </c>
      <c r="P168" s="302" t="s">
        <v>757</v>
      </c>
      <c r="Q168" s="302" t="s">
        <v>758</v>
      </c>
      <c r="R168" s="302" t="s">
        <v>755</v>
      </c>
      <c r="S168" s="302" t="s">
        <v>756</v>
      </c>
      <c r="T168" s="302" t="s">
        <v>757</v>
      </c>
      <c r="U168" s="302" t="s">
        <v>758</v>
      </c>
    </row>
    <row r="169" spans="1:21" ht="45">
      <c r="A169" s="869" t="s">
        <v>922</v>
      </c>
      <c r="B169" s="338" t="s">
        <v>923</v>
      </c>
      <c r="C169" s="302"/>
      <c r="D169" s="338" t="s">
        <v>924</v>
      </c>
      <c r="E169" s="304" t="s">
        <v>885</v>
      </c>
      <c r="F169" s="307">
        <v>1000000</v>
      </c>
      <c r="G169" s="310"/>
      <c r="H169" s="309"/>
      <c r="I169" s="309"/>
      <c r="J169" s="307">
        <f>+F169*1.0476</f>
        <v>1047600.0000000001</v>
      </c>
      <c r="K169" s="309"/>
      <c r="L169" s="309"/>
      <c r="M169" s="309"/>
      <c r="N169" s="307">
        <f>+J169*1.046</f>
        <v>1095789.6000000001</v>
      </c>
      <c r="O169" s="309"/>
      <c r="P169" s="309"/>
      <c r="Q169" s="309"/>
      <c r="R169" s="307">
        <f>+N169*1.045</f>
        <v>1145100.132</v>
      </c>
      <c r="S169" s="309"/>
      <c r="T169" s="309"/>
      <c r="U169" s="309"/>
    </row>
    <row r="170" spans="1:21" ht="30" customHeight="1" thickBot="1">
      <c r="A170" s="906"/>
      <c r="B170" s="304" t="s">
        <v>925</v>
      </c>
      <c r="C170" s="309"/>
      <c r="D170" s="304" t="s">
        <v>926</v>
      </c>
      <c r="E170" s="309"/>
      <c r="F170" s="307">
        <v>1000000</v>
      </c>
      <c r="G170" s="310"/>
      <c r="H170" s="309"/>
      <c r="I170" s="309"/>
      <c r="J170" s="307">
        <f>+F170*1.0476</f>
        <v>1047600.0000000001</v>
      </c>
      <c r="K170" s="309"/>
      <c r="L170" s="309"/>
      <c r="M170" s="309"/>
      <c r="N170" s="307">
        <f>+J170*1.046</f>
        <v>1095789.6000000001</v>
      </c>
      <c r="O170" s="309"/>
      <c r="P170" s="309"/>
      <c r="Q170" s="309"/>
      <c r="R170" s="307">
        <f>+N170*1.045</f>
        <v>1145100.132</v>
      </c>
      <c r="S170" s="309"/>
      <c r="T170" s="309"/>
      <c r="U170" s="309"/>
    </row>
    <row r="171" spans="1:21" ht="12.75" customHeight="1" thickBot="1">
      <c r="A171" s="1101" t="s">
        <v>927</v>
      </c>
      <c r="B171" s="1104"/>
      <c r="C171" s="1104"/>
      <c r="D171" s="1104"/>
      <c r="E171" s="1104"/>
      <c r="F171" s="1104"/>
      <c r="G171" s="1104"/>
      <c r="H171" s="1104"/>
      <c r="I171" s="1104"/>
      <c r="J171" s="1104"/>
      <c r="K171" s="1104"/>
      <c r="L171" s="1104"/>
      <c r="M171" s="1104"/>
      <c r="N171" s="1104"/>
      <c r="O171" s="1104"/>
      <c r="P171" s="1104"/>
      <c r="Q171" s="1104"/>
      <c r="R171" s="1104"/>
      <c r="S171" s="1104"/>
      <c r="T171" s="1104"/>
      <c r="U171" s="1105"/>
    </row>
    <row r="172" spans="1:21" ht="12" thickBot="1">
      <c r="A172" s="1101" t="s">
        <v>928</v>
      </c>
      <c r="B172" s="1106"/>
      <c r="C172" s="1106"/>
      <c r="D172" s="1106"/>
      <c r="E172" s="1106"/>
      <c r="F172" s="1106"/>
      <c r="G172" s="1106"/>
      <c r="H172" s="1106"/>
      <c r="I172" s="1106"/>
      <c r="J172" s="1106"/>
      <c r="K172" s="1106"/>
      <c r="L172" s="1106"/>
      <c r="M172" s="1106"/>
      <c r="N172" s="1106"/>
      <c r="O172" s="1106"/>
      <c r="P172" s="1106"/>
      <c r="Q172" s="1106"/>
      <c r="R172" s="1106"/>
      <c r="S172" s="1106"/>
      <c r="T172" s="1106"/>
      <c r="U172" s="1107"/>
    </row>
    <row r="173" spans="1:21">
      <c r="A173" s="901" t="s">
        <v>751</v>
      </c>
      <c r="B173" s="901" t="s">
        <v>752</v>
      </c>
      <c r="C173" s="301"/>
      <c r="D173" s="901" t="s">
        <v>753</v>
      </c>
      <c r="E173" s="901" t="s">
        <v>754</v>
      </c>
      <c r="F173" s="902">
        <v>2012</v>
      </c>
      <c r="G173" s="902"/>
      <c r="H173" s="902"/>
      <c r="I173" s="902"/>
      <c r="J173" s="902">
        <v>2013</v>
      </c>
      <c r="K173" s="902"/>
      <c r="L173" s="902"/>
      <c r="M173" s="902"/>
      <c r="N173" s="902">
        <v>2014</v>
      </c>
      <c r="O173" s="902"/>
      <c r="P173" s="902"/>
      <c r="Q173" s="902"/>
      <c r="R173" s="902">
        <v>2015</v>
      </c>
      <c r="S173" s="902"/>
      <c r="T173" s="902"/>
      <c r="U173" s="902"/>
    </row>
    <row r="174" spans="1:21" ht="22.5">
      <c r="A174" s="897"/>
      <c r="B174" s="897"/>
      <c r="C174" s="302"/>
      <c r="D174" s="897"/>
      <c r="E174" s="897"/>
      <c r="F174" s="302" t="s">
        <v>755</v>
      </c>
      <c r="G174" s="307" t="s">
        <v>756</v>
      </c>
      <c r="H174" s="302" t="s">
        <v>757</v>
      </c>
      <c r="I174" s="302" t="s">
        <v>758</v>
      </c>
      <c r="J174" s="302" t="s">
        <v>755</v>
      </c>
      <c r="K174" s="302" t="s">
        <v>756</v>
      </c>
      <c r="L174" s="302" t="s">
        <v>757</v>
      </c>
      <c r="M174" s="302" t="s">
        <v>758</v>
      </c>
      <c r="N174" s="302" t="s">
        <v>755</v>
      </c>
      <c r="O174" s="302" t="s">
        <v>756</v>
      </c>
      <c r="P174" s="302" t="s">
        <v>757</v>
      </c>
      <c r="Q174" s="302" t="s">
        <v>758</v>
      </c>
      <c r="R174" s="302" t="s">
        <v>755</v>
      </c>
      <c r="S174" s="302" t="s">
        <v>756</v>
      </c>
      <c r="T174" s="302" t="s">
        <v>757</v>
      </c>
      <c r="U174" s="302" t="s">
        <v>758</v>
      </c>
    </row>
    <row r="175" spans="1:21" ht="60.75" customHeight="1">
      <c r="A175" s="869" t="s">
        <v>929</v>
      </c>
      <c r="B175" s="338" t="s">
        <v>930</v>
      </c>
      <c r="C175" s="302"/>
      <c r="D175" s="338" t="s">
        <v>931</v>
      </c>
      <c r="E175" s="869" t="s">
        <v>886</v>
      </c>
      <c r="F175" s="307">
        <v>1000000</v>
      </c>
      <c r="G175" s="307"/>
      <c r="H175" s="302"/>
      <c r="I175" s="302"/>
      <c r="J175" s="307">
        <f>+F175*1.0476</f>
        <v>1047600.0000000001</v>
      </c>
      <c r="K175" s="309"/>
      <c r="L175" s="309"/>
      <c r="M175" s="309"/>
      <c r="N175" s="307">
        <f>+J175*1.046</f>
        <v>1095789.6000000001</v>
      </c>
      <c r="O175" s="309"/>
      <c r="P175" s="309"/>
      <c r="Q175" s="309"/>
      <c r="R175" s="307">
        <f>+N175*1.045</f>
        <v>1145100.132</v>
      </c>
      <c r="S175" s="309"/>
      <c r="T175" s="309"/>
      <c r="U175" s="309"/>
    </row>
    <row r="176" spans="1:21" ht="37.5" customHeight="1" thickBot="1">
      <c r="A176" s="906"/>
      <c r="B176" s="304" t="s">
        <v>932</v>
      </c>
      <c r="C176" s="309"/>
      <c r="D176" s="304" t="s">
        <v>933</v>
      </c>
      <c r="E176" s="906"/>
      <c r="F176" s="307">
        <v>3000000</v>
      </c>
      <c r="G176" s="310"/>
      <c r="H176" s="309"/>
      <c r="I176" s="309"/>
      <c r="J176" s="307">
        <f>+F176*1.0476</f>
        <v>3142800.0000000005</v>
      </c>
      <c r="K176" s="309"/>
      <c r="L176" s="309"/>
      <c r="M176" s="309"/>
      <c r="N176" s="307">
        <f>+J176*1.046</f>
        <v>3287368.8000000007</v>
      </c>
      <c r="O176" s="309"/>
      <c r="P176" s="309"/>
      <c r="Q176" s="309"/>
      <c r="R176" s="307">
        <f>+N176*1.045</f>
        <v>3435300.3960000006</v>
      </c>
      <c r="S176" s="309"/>
      <c r="T176" s="309"/>
      <c r="U176" s="309"/>
    </row>
    <row r="177" spans="1:21" ht="12" thickBot="1">
      <c r="A177" s="970" t="s">
        <v>934</v>
      </c>
      <c r="B177" s="971"/>
      <c r="C177" s="971"/>
      <c r="D177" s="971"/>
      <c r="E177" s="971"/>
      <c r="F177" s="971"/>
      <c r="G177" s="971"/>
      <c r="H177" s="971"/>
      <c r="I177" s="971"/>
      <c r="J177" s="971"/>
      <c r="K177" s="971"/>
      <c r="L177" s="971"/>
      <c r="M177" s="971"/>
      <c r="N177" s="971"/>
      <c r="O177" s="971"/>
      <c r="P177" s="971"/>
      <c r="Q177" s="971"/>
      <c r="R177" s="971"/>
      <c r="S177" s="971"/>
      <c r="T177" s="971"/>
      <c r="U177" s="972"/>
    </row>
    <row r="178" spans="1:21" ht="12" thickBot="1">
      <c r="A178" s="977" t="s">
        <v>935</v>
      </c>
      <c r="B178" s="975"/>
      <c r="C178" s="975"/>
      <c r="D178" s="975"/>
      <c r="E178" s="975"/>
      <c r="F178" s="975"/>
      <c r="G178" s="975"/>
      <c r="H178" s="975"/>
      <c r="I178" s="975"/>
      <c r="J178" s="975"/>
      <c r="K178" s="975"/>
      <c r="L178" s="975"/>
      <c r="M178" s="975"/>
      <c r="N178" s="975"/>
      <c r="O178" s="975"/>
      <c r="P178" s="975"/>
      <c r="Q178" s="975"/>
      <c r="R178" s="975"/>
      <c r="S178" s="975"/>
      <c r="T178" s="975"/>
      <c r="U178" s="976"/>
    </row>
    <row r="179" spans="1:21">
      <c r="A179" s="901" t="s">
        <v>751</v>
      </c>
      <c r="B179" s="901" t="s">
        <v>752</v>
      </c>
      <c r="C179" s="301"/>
      <c r="D179" s="901" t="s">
        <v>753</v>
      </c>
      <c r="E179" s="901" t="s">
        <v>754</v>
      </c>
      <c r="F179" s="902">
        <v>2012</v>
      </c>
      <c r="G179" s="902"/>
      <c r="H179" s="902"/>
      <c r="I179" s="902"/>
      <c r="J179" s="902">
        <v>2013</v>
      </c>
      <c r="K179" s="902"/>
      <c r="L179" s="902"/>
      <c r="M179" s="902"/>
      <c r="N179" s="902">
        <v>2014</v>
      </c>
      <c r="O179" s="902"/>
      <c r="P179" s="902"/>
      <c r="Q179" s="902"/>
      <c r="R179" s="902">
        <v>2015</v>
      </c>
      <c r="S179" s="902"/>
      <c r="T179" s="902"/>
      <c r="U179" s="902"/>
    </row>
    <row r="180" spans="1:21" ht="22.5">
      <c r="A180" s="897"/>
      <c r="B180" s="897"/>
      <c r="C180" s="302"/>
      <c r="D180" s="897"/>
      <c r="E180" s="897"/>
      <c r="F180" s="302" t="s">
        <v>755</v>
      </c>
      <c r="G180" s="307" t="s">
        <v>756</v>
      </c>
      <c r="H180" s="302" t="s">
        <v>757</v>
      </c>
      <c r="I180" s="302" t="s">
        <v>758</v>
      </c>
      <c r="J180" s="302" t="s">
        <v>755</v>
      </c>
      <c r="K180" s="302" t="s">
        <v>756</v>
      </c>
      <c r="L180" s="302" t="s">
        <v>757</v>
      </c>
      <c r="M180" s="302" t="s">
        <v>758</v>
      </c>
      <c r="N180" s="302" t="s">
        <v>755</v>
      </c>
      <c r="O180" s="302" t="s">
        <v>756</v>
      </c>
      <c r="P180" s="302" t="s">
        <v>757</v>
      </c>
      <c r="Q180" s="302" t="s">
        <v>758</v>
      </c>
      <c r="R180" s="302" t="s">
        <v>755</v>
      </c>
      <c r="S180" s="302" t="s">
        <v>756</v>
      </c>
      <c r="T180" s="302" t="s">
        <v>757</v>
      </c>
      <c r="U180" s="302" t="s">
        <v>758</v>
      </c>
    </row>
    <row r="181" spans="1:21" ht="61.5" customHeight="1">
      <c r="A181" s="869" t="s">
        <v>936</v>
      </c>
      <c r="B181" s="338" t="s">
        <v>937</v>
      </c>
      <c r="C181" s="305"/>
      <c r="D181" s="869" t="s">
        <v>938</v>
      </c>
      <c r="E181" s="869" t="s">
        <v>887</v>
      </c>
      <c r="F181" s="302"/>
      <c r="G181" s="307">
        <v>2000000</v>
      </c>
      <c r="H181" s="302"/>
      <c r="I181" s="302"/>
      <c r="J181" s="307">
        <f>+F181*1.0476</f>
        <v>0</v>
      </c>
      <c r="K181" s="307">
        <f>+G181*1.0476</f>
        <v>2095200.0000000002</v>
      </c>
      <c r="L181" s="302"/>
      <c r="M181" s="302"/>
      <c r="N181" s="302">
        <f>+J181*1.046</f>
        <v>0</v>
      </c>
      <c r="O181" s="307">
        <f>+K181*1.046</f>
        <v>2191579.2000000002</v>
      </c>
      <c r="P181" s="302"/>
      <c r="Q181" s="302"/>
      <c r="R181" s="302">
        <f>+N181*1.045</f>
        <v>0</v>
      </c>
      <c r="S181" s="307">
        <f>+O181*1.045</f>
        <v>2290200.264</v>
      </c>
      <c r="T181" s="302"/>
      <c r="U181" s="302"/>
    </row>
    <row r="182" spans="1:21" ht="46.5" customHeight="1" thickBot="1">
      <c r="A182" s="870"/>
      <c r="B182" s="304" t="s">
        <v>939</v>
      </c>
      <c r="C182" s="321"/>
      <c r="D182" s="906"/>
      <c r="E182" s="906"/>
      <c r="F182" s="309"/>
      <c r="G182" s="310"/>
      <c r="H182" s="309"/>
      <c r="I182" s="310">
        <v>10000000</v>
      </c>
      <c r="J182" s="310"/>
      <c r="K182" s="310"/>
      <c r="L182" s="309"/>
      <c r="M182" s="310">
        <v>10000000</v>
      </c>
      <c r="N182" s="309"/>
      <c r="O182" s="310"/>
      <c r="P182" s="309"/>
      <c r="Q182" s="310">
        <v>10000000</v>
      </c>
      <c r="R182" s="309"/>
      <c r="S182" s="310"/>
      <c r="T182" s="309"/>
      <c r="U182" s="310">
        <v>10000000</v>
      </c>
    </row>
    <row r="183" spans="1:21" ht="12" thickBot="1">
      <c r="A183" s="876" t="s">
        <v>940</v>
      </c>
      <c r="B183" s="877"/>
      <c r="C183" s="877"/>
      <c r="D183" s="877"/>
      <c r="E183" s="877"/>
      <c r="F183" s="877"/>
      <c r="G183" s="877"/>
      <c r="H183" s="877"/>
      <c r="I183" s="877"/>
      <c r="J183" s="877"/>
      <c r="K183" s="877"/>
      <c r="L183" s="877"/>
      <c r="M183" s="877"/>
      <c r="N183" s="877"/>
      <c r="O183" s="877"/>
      <c r="P183" s="877"/>
      <c r="Q183" s="877"/>
      <c r="R183" s="877"/>
      <c r="S183" s="877"/>
      <c r="T183" s="877"/>
      <c r="U183" s="878"/>
    </row>
    <row r="184" spans="1:21" ht="12" thickBot="1">
      <c r="A184" s="940" t="s">
        <v>941</v>
      </c>
      <c r="B184" s="941"/>
      <c r="C184" s="941"/>
      <c r="D184" s="941"/>
      <c r="E184" s="941"/>
      <c r="F184" s="941"/>
      <c r="G184" s="941"/>
      <c r="H184" s="941"/>
      <c r="I184" s="941"/>
      <c r="J184" s="941"/>
      <c r="K184" s="941"/>
      <c r="L184" s="941"/>
      <c r="M184" s="941"/>
      <c r="N184" s="941"/>
      <c r="O184" s="941"/>
      <c r="P184" s="941"/>
      <c r="Q184" s="941"/>
      <c r="R184" s="941"/>
      <c r="S184" s="941"/>
      <c r="T184" s="941"/>
      <c r="U184" s="942"/>
    </row>
    <row r="185" spans="1:21">
      <c r="A185" s="901" t="s">
        <v>751</v>
      </c>
      <c r="B185" s="901" t="s">
        <v>752</v>
      </c>
      <c r="C185" s="301"/>
      <c r="D185" s="901" t="s">
        <v>753</v>
      </c>
      <c r="E185" s="901" t="s">
        <v>754</v>
      </c>
      <c r="F185" s="902">
        <v>2012</v>
      </c>
      <c r="G185" s="902"/>
      <c r="H185" s="902"/>
      <c r="I185" s="902"/>
      <c r="J185" s="902">
        <v>2013</v>
      </c>
      <c r="K185" s="902"/>
      <c r="L185" s="902"/>
      <c r="M185" s="902"/>
      <c r="N185" s="902">
        <v>2014</v>
      </c>
      <c r="O185" s="902"/>
      <c r="P185" s="902"/>
      <c r="Q185" s="902"/>
      <c r="R185" s="902">
        <v>2015</v>
      </c>
      <c r="S185" s="902"/>
      <c r="T185" s="902"/>
      <c r="U185" s="902"/>
    </row>
    <row r="186" spans="1:21" ht="22.5">
      <c r="A186" s="897"/>
      <c r="B186" s="897"/>
      <c r="C186" s="302"/>
      <c r="D186" s="897"/>
      <c r="E186" s="897"/>
      <c r="F186" s="302" t="s">
        <v>755</v>
      </c>
      <c r="G186" s="307" t="s">
        <v>756</v>
      </c>
      <c r="H186" s="302" t="s">
        <v>757</v>
      </c>
      <c r="I186" s="302" t="s">
        <v>758</v>
      </c>
      <c r="J186" s="302" t="s">
        <v>755</v>
      </c>
      <c r="K186" s="302" t="s">
        <v>756</v>
      </c>
      <c r="L186" s="302" t="s">
        <v>757</v>
      </c>
      <c r="M186" s="302" t="s">
        <v>758</v>
      </c>
      <c r="N186" s="302" t="s">
        <v>755</v>
      </c>
      <c r="O186" s="302" t="s">
        <v>756</v>
      </c>
      <c r="P186" s="302" t="s">
        <v>757</v>
      </c>
      <c r="Q186" s="302" t="s">
        <v>758</v>
      </c>
      <c r="R186" s="302" t="s">
        <v>755</v>
      </c>
      <c r="S186" s="302" t="s">
        <v>756</v>
      </c>
      <c r="T186" s="302" t="s">
        <v>757</v>
      </c>
      <c r="U186" s="302" t="s">
        <v>758</v>
      </c>
    </row>
    <row r="187" spans="1:21" ht="33.75" customHeight="1">
      <c r="A187" s="869" t="s">
        <v>942</v>
      </c>
      <c r="B187" s="338" t="s">
        <v>943</v>
      </c>
      <c r="C187" s="305"/>
      <c r="D187" s="327" t="s">
        <v>944</v>
      </c>
      <c r="E187" s="869" t="s">
        <v>888</v>
      </c>
      <c r="F187" s="302"/>
      <c r="G187" s="307">
        <v>1000000</v>
      </c>
      <c r="H187" s="302"/>
      <c r="I187" s="302"/>
      <c r="J187" s="307">
        <f>+F187*1.0476</f>
        <v>0</v>
      </c>
      <c r="K187" s="307">
        <f>+G187*1.0476</f>
        <v>1047600.0000000001</v>
      </c>
      <c r="L187" s="302"/>
      <c r="M187" s="302"/>
      <c r="N187" s="302">
        <f>+J187*1.046</f>
        <v>0</v>
      </c>
      <c r="O187" s="307">
        <f>+K187*1.046</f>
        <v>1095789.6000000001</v>
      </c>
      <c r="P187" s="302"/>
      <c r="Q187" s="302"/>
      <c r="R187" s="302">
        <f>+N187*1.045</f>
        <v>0</v>
      </c>
      <c r="S187" s="307">
        <f>+O187*1.045</f>
        <v>1145100.132</v>
      </c>
      <c r="T187" s="302"/>
      <c r="U187" s="302"/>
    </row>
    <row r="188" spans="1:21" ht="67.5">
      <c r="A188" s="906"/>
      <c r="B188" s="338" t="s">
        <v>945</v>
      </c>
      <c r="C188" s="305"/>
      <c r="D188" s="327" t="s">
        <v>946</v>
      </c>
      <c r="E188" s="906"/>
      <c r="F188" s="302"/>
      <c r="G188" s="307">
        <v>1000000</v>
      </c>
      <c r="H188" s="302"/>
      <c r="I188" s="302"/>
      <c r="J188" s="307">
        <f>+F188*1.0476</f>
        <v>0</v>
      </c>
      <c r="K188" s="307">
        <f>+G188*1.0476</f>
        <v>1047600.0000000001</v>
      </c>
      <c r="L188" s="302"/>
      <c r="M188" s="302"/>
      <c r="N188" s="302">
        <f>+J188*1.046</f>
        <v>0</v>
      </c>
      <c r="O188" s="307">
        <f>+K188*1.046</f>
        <v>1095789.6000000001</v>
      </c>
      <c r="P188" s="302"/>
      <c r="Q188" s="302"/>
      <c r="R188" s="302">
        <f>+N188*1.045</f>
        <v>0</v>
      </c>
      <c r="S188" s="307">
        <f>+O188*1.045</f>
        <v>1145100.132</v>
      </c>
      <c r="T188" s="302"/>
      <c r="U188" s="302"/>
    </row>
    <row r="189" spans="1:21" ht="40.5" customHeight="1" thickBot="1">
      <c r="A189" s="870"/>
      <c r="B189" s="304" t="s">
        <v>947</v>
      </c>
      <c r="C189" s="321"/>
      <c r="D189" s="344" t="s">
        <v>948</v>
      </c>
      <c r="E189" s="906"/>
      <c r="F189" s="309"/>
      <c r="G189" s="310"/>
      <c r="H189" s="309"/>
      <c r="I189" s="310">
        <v>20000000</v>
      </c>
      <c r="J189" s="309"/>
      <c r="K189" s="309"/>
      <c r="L189" s="309"/>
      <c r="M189" s="310">
        <v>20000000</v>
      </c>
      <c r="N189" s="309"/>
      <c r="O189" s="309"/>
      <c r="P189" s="309"/>
      <c r="Q189" s="310">
        <v>20000000</v>
      </c>
      <c r="R189" s="309"/>
      <c r="S189" s="309"/>
      <c r="T189" s="310"/>
      <c r="U189" s="310">
        <v>20000000</v>
      </c>
    </row>
    <row r="190" spans="1:21" ht="11.45" customHeight="1" thickBot="1">
      <c r="A190" s="1092" t="s">
        <v>949</v>
      </c>
      <c r="B190" s="1093"/>
      <c r="C190" s="1093"/>
      <c r="D190" s="1093"/>
      <c r="E190" s="1093"/>
      <c r="F190" s="1093"/>
      <c r="G190" s="1093"/>
      <c r="H190" s="1093"/>
      <c r="I190" s="1093"/>
      <c r="J190" s="1093"/>
      <c r="K190" s="1093"/>
      <c r="L190" s="1093"/>
      <c r="M190" s="1093"/>
      <c r="N190" s="1093"/>
      <c r="O190" s="1093"/>
      <c r="P190" s="1093"/>
      <c r="Q190" s="1093"/>
      <c r="R190" s="1093"/>
      <c r="S190" s="1093"/>
      <c r="T190" s="1093"/>
      <c r="U190" s="1094"/>
    </row>
    <row r="191" spans="1:21" ht="11.45" customHeight="1" thickBot="1">
      <c r="A191" s="1101" t="s">
        <v>950</v>
      </c>
      <c r="B191" s="1106"/>
      <c r="C191" s="1106"/>
      <c r="D191" s="1106"/>
      <c r="E191" s="1106"/>
      <c r="F191" s="1106"/>
      <c r="G191" s="1106"/>
      <c r="H191" s="1106"/>
      <c r="I191" s="1106"/>
      <c r="J191" s="1106"/>
      <c r="K191" s="1106"/>
      <c r="L191" s="1106"/>
      <c r="M191" s="1106"/>
      <c r="N191" s="1106"/>
      <c r="O191" s="1106"/>
      <c r="P191" s="1106"/>
      <c r="Q191" s="1106"/>
      <c r="R191" s="1106"/>
      <c r="S191" s="1106"/>
      <c r="T191" s="1106"/>
      <c r="U191" s="1107"/>
    </row>
    <row r="192" spans="1:21" ht="11.45" customHeight="1">
      <c r="A192" s="901" t="s">
        <v>751</v>
      </c>
      <c r="B192" s="901" t="s">
        <v>752</v>
      </c>
      <c r="C192" s="301"/>
      <c r="D192" s="901" t="s">
        <v>753</v>
      </c>
      <c r="E192" s="901" t="s">
        <v>754</v>
      </c>
      <c r="F192" s="902">
        <v>2012</v>
      </c>
      <c r="G192" s="902"/>
      <c r="H192" s="902"/>
      <c r="I192" s="902"/>
      <c r="J192" s="902">
        <v>2013</v>
      </c>
      <c r="K192" s="902"/>
      <c r="L192" s="902"/>
      <c r="M192" s="902"/>
      <c r="N192" s="902">
        <v>2014</v>
      </c>
      <c r="O192" s="902"/>
      <c r="P192" s="902"/>
      <c r="Q192" s="902"/>
      <c r="R192" s="902">
        <v>2015</v>
      </c>
      <c r="S192" s="902"/>
      <c r="T192" s="902"/>
      <c r="U192" s="902"/>
    </row>
    <row r="193" spans="1:21" ht="11.45" customHeight="1">
      <c r="A193" s="897"/>
      <c r="B193" s="897"/>
      <c r="C193" s="302"/>
      <c r="D193" s="897"/>
      <c r="E193" s="897"/>
      <c r="F193" s="302" t="s">
        <v>755</v>
      </c>
      <c r="G193" s="307" t="s">
        <v>756</v>
      </c>
      <c r="H193" s="302" t="s">
        <v>757</v>
      </c>
      <c r="I193" s="302" t="s">
        <v>758</v>
      </c>
      <c r="J193" s="302" t="s">
        <v>755</v>
      </c>
      <c r="K193" s="302" t="s">
        <v>756</v>
      </c>
      <c r="L193" s="302" t="s">
        <v>757</v>
      </c>
      <c r="M193" s="302" t="s">
        <v>758</v>
      </c>
      <c r="N193" s="302" t="s">
        <v>755</v>
      </c>
      <c r="O193" s="302" t="s">
        <v>756</v>
      </c>
      <c r="P193" s="302" t="s">
        <v>757</v>
      </c>
      <c r="Q193" s="302" t="s">
        <v>758</v>
      </c>
      <c r="R193" s="302" t="s">
        <v>755</v>
      </c>
      <c r="S193" s="302" t="s">
        <v>756</v>
      </c>
      <c r="T193" s="302" t="s">
        <v>757</v>
      </c>
      <c r="U193" s="302" t="s">
        <v>758</v>
      </c>
    </row>
    <row r="194" spans="1:21" ht="63" customHeight="1">
      <c r="A194" s="869" t="s">
        <v>951</v>
      </c>
      <c r="B194" s="338" t="s">
        <v>952</v>
      </c>
      <c r="C194" s="305"/>
      <c r="D194" s="327" t="s">
        <v>953</v>
      </c>
      <c r="E194" s="869" t="s">
        <v>889</v>
      </c>
      <c r="F194" s="302"/>
      <c r="G194" s="307">
        <v>2000000</v>
      </c>
      <c r="H194" s="302"/>
      <c r="I194" s="302"/>
      <c r="J194" s="307">
        <f t="shared" ref="J194:K200" si="27">+F194*1.0476</f>
        <v>0</v>
      </c>
      <c r="K194" s="307">
        <f t="shared" si="27"/>
        <v>2095200.0000000002</v>
      </c>
      <c r="L194" s="302"/>
      <c r="M194" s="302"/>
      <c r="N194" s="302">
        <f t="shared" ref="N194:O200" si="28">+J194*1.046</f>
        <v>0</v>
      </c>
      <c r="O194" s="307">
        <f t="shared" si="28"/>
        <v>2191579.2000000002</v>
      </c>
      <c r="P194" s="302"/>
      <c r="Q194" s="302"/>
      <c r="R194" s="302">
        <f t="shared" ref="R194:S200" si="29">+N194*1.045</f>
        <v>0</v>
      </c>
      <c r="S194" s="307">
        <f t="shared" si="29"/>
        <v>2290200.264</v>
      </c>
      <c r="T194" s="302"/>
      <c r="U194" s="302"/>
    </row>
    <row r="195" spans="1:21" ht="48" customHeight="1">
      <c r="A195" s="906"/>
      <c r="B195" s="338" t="s">
        <v>954</v>
      </c>
      <c r="C195" s="305"/>
      <c r="D195" s="327" t="s">
        <v>955</v>
      </c>
      <c r="E195" s="906"/>
      <c r="F195" s="302"/>
      <c r="G195" s="307">
        <v>1000000</v>
      </c>
      <c r="H195" s="302"/>
      <c r="I195" s="302"/>
      <c r="J195" s="307">
        <f t="shared" si="27"/>
        <v>0</v>
      </c>
      <c r="K195" s="307">
        <f t="shared" si="27"/>
        <v>1047600.0000000001</v>
      </c>
      <c r="L195" s="302"/>
      <c r="M195" s="302"/>
      <c r="N195" s="302">
        <f t="shared" si="28"/>
        <v>0</v>
      </c>
      <c r="O195" s="307">
        <f t="shared" si="28"/>
        <v>1095789.6000000001</v>
      </c>
      <c r="P195" s="302"/>
      <c r="Q195" s="302"/>
      <c r="R195" s="302">
        <f t="shared" si="29"/>
        <v>0</v>
      </c>
      <c r="S195" s="307">
        <f t="shared" si="29"/>
        <v>1145100.132</v>
      </c>
      <c r="T195" s="302"/>
      <c r="U195" s="302"/>
    </row>
    <row r="196" spans="1:21" ht="39.75" customHeight="1">
      <c r="A196" s="906"/>
      <c r="B196" s="338" t="s">
        <v>956</v>
      </c>
      <c r="C196" s="305"/>
      <c r="D196" s="327" t="s">
        <v>957</v>
      </c>
      <c r="E196" s="906"/>
      <c r="F196" s="302"/>
      <c r="G196" s="307">
        <v>1000000</v>
      </c>
      <c r="H196" s="302"/>
      <c r="I196" s="302"/>
      <c r="J196" s="307">
        <f t="shared" si="27"/>
        <v>0</v>
      </c>
      <c r="K196" s="307">
        <f t="shared" si="27"/>
        <v>1047600.0000000001</v>
      </c>
      <c r="L196" s="302"/>
      <c r="M196" s="302"/>
      <c r="N196" s="302">
        <f t="shared" si="28"/>
        <v>0</v>
      </c>
      <c r="O196" s="307">
        <f t="shared" si="28"/>
        <v>1095789.6000000001</v>
      </c>
      <c r="P196" s="302"/>
      <c r="Q196" s="302"/>
      <c r="R196" s="302">
        <f t="shared" si="29"/>
        <v>0</v>
      </c>
      <c r="S196" s="307">
        <f t="shared" si="29"/>
        <v>1145100.132</v>
      </c>
      <c r="T196" s="302"/>
      <c r="U196" s="302"/>
    </row>
    <row r="197" spans="1:21" ht="39" customHeight="1">
      <c r="A197" s="906"/>
      <c r="B197" s="892" t="s">
        <v>958</v>
      </c>
      <c r="C197" s="305"/>
      <c r="D197" s="327" t="s">
        <v>959</v>
      </c>
      <c r="E197" s="906"/>
      <c r="F197" s="302"/>
      <c r="G197" s="307">
        <v>1000000</v>
      </c>
      <c r="H197" s="302"/>
      <c r="I197" s="302"/>
      <c r="J197" s="307">
        <f t="shared" si="27"/>
        <v>0</v>
      </c>
      <c r="K197" s="307">
        <f t="shared" si="27"/>
        <v>1047600.0000000001</v>
      </c>
      <c r="L197" s="302"/>
      <c r="M197" s="302"/>
      <c r="N197" s="302">
        <f t="shared" si="28"/>
        <v>0</v>
      </c>
      <c r="O197" s="307">
        <f t="shared" si="28"/>
        <v>1095789.6000000001</v>
      </c>
      <c r="P197" s="302"/>
      <c r="Q197" s="302"/>
      <c r="R197" s="302">
        <f t="shared" si="29"/>
        <v>0</v>
      </c>
      <c r="S197" s="307">
        <f t="shared" si="29"/>
        <v>1145100.132</v>
      </c>
      <c r="T197" s="302"/>
      <c r="U197" s="302"/>
    </row>
    <row r="198" spans="1:21" ht="15" customHeight="1">
      <c r="A198" s="906"/>
      <c r="B198" s="1068"/>
      <c r="C198" s="305"/>
      <c r="D198" s="327" t="s">
        <v>960</v>
      </c>
      <c r="E198" s="906"/>
      <c r="F198" s="302"/>
      <c r="G198" s="307">
        <v>1000000</v>
      </c>
      <c r="H198" s="302"/>
      <c r="I198" s="302"/>
      <c r="J198" s="307">
        <f t="shared" si="27"/>
        <v>0</v>
      </c>
      <c r="K198" s="307">
        <f t="shared" si="27"/>
        <v>1047600.0000000001</v>
      </c>
      <c r="L198" s="302"/>
      <c r="M198" s="302"/>
      <c r="N198" s="302">
        <f t="shared" si="28"/>
        <v>0</v>
      </c>
      <c r="O198" s="307">
        <f t="shared" si="28"/>
        <v>1095789.6000000001</v>
      </c>
      <c r="P198" s="302"/>
      <c r="Q198" s="302"/>
      <c r="R198" s="302">
        <f t="shared" si="29"/>
        <v>0</v>
      </c>
      <c r="S198" s="307">
        <f t="shared" si="29"/>
        <v>1145100.132</v>
      </c>
      <c r="T198" s="302"/>
      <c r="U198" s="302"/>
    </row>
    <row r="199" spans="1:21" ht="36.75" customHeight="1">
      <c r="A199" s="906"/>
      <c r="B199" s="1068"/>
      <c r="C199" s="305"/>
      <c r="D199" s="327" t="s">
        <v>961</v>
      </c>
      <c r="E199" s="906"/>
      <c r="F199" s="302"/>
      <c r="G199" s="307">
        <v>1000000</v>
      </c>
      <c r="H199" s="302"/>
      <c r="I199" s="302"/>
      <c r="J199" s="307">
        <f t="shared" si="27"/>
        <v>0</v>
      </c>
      <c r="K199" s="307">
        <f t="shared" si="27"/>
        <v>1047600.0000000001</v>
      </c>
      <c r="L199" s="302"/>
      <c r="M199" s="302"/>
      <c r="N199" s="302">
        <f t="shared" si="28"/>
        <v>0</v>
      </c>
      <c r="O199" s="307">
        <f t="shared" si="28"/>
        <v>1095789.6000000001</v>
      </c>
      <c r="P199" s="302"/>
      <c r="Q199" s="302"/>
      <c r="R199" s="302">
        <f t="shared" si="29"/>
        <v>0</v>
      </c>
      <c r="S199" s="307">
        <f t="shared" si="29"/>
        <v>1145100.132</v>
      </c>
      <c r="T199" s="302"/>
      <c r="U199" s="302"/>
    </row>
    <row r="200" spans="1:21" ht="42" customHeight="1" thickBot="1">
      <c r="A200" s="870"/>
      <c r="B200" s="1068"/>
      <c r="C200" s="321"/>
      <c r="D200" s="344" t="s">
        <v>962</v>
      </c>
      <c r="E200" s="906"/>
      <c r="F200" s="309"/>
      <c r="G200" s="310">
        <v>1000000</v>
      </c>
      <c r="H200" s="309"/>
      <c r="I200" s="309"/>
      <c r="J200" s="310">
        <f t="shared" si="27"/>
        <v>0</v>
      </c>
      <c r="K200" s="310">
        <f t="shared" si="27"/>
        <v>1047600.0000000001</v>
      </c>
      <c r="L200" s="309"/>
      <c r="M200" s="309"/>
      <c r="N200" s="309">
        <f t="shared" si="28"/>
        <v>0</v>
      </c>
      <c r="O200" s="310">
        <f t="shared" si="28"/>
        <v>1095789.6000000001</v>
      </c>
      <c r="P200" s="309"/>
      <c r="Q200" s="309"/>
      <c r="R200" s="309">
        <f t="shared" si="29"/>
        <v>0</v>
      </c>
      <c r="S200" s="310">
        <f t="shared" si="29"/>
        <v>1145100.132</v>
      </c>
      <c r="T200" s="309"/>
      <c r="U200" s="309"/>
    </row>
    <row r="201" spans="1:21" ht="11.45" customHeight="1" thickBot="1">
      <c r="A201" s="1101" t="s">
        <v>963</v>
      </c>
      <c r="B201" s="1104"/>
      <c r="C201" s="1104"/>
      <c r="D201" s="1104"/>
      <c r="E201" s="1104"/>
      <c r="F201" s="1104"/>
      <c r="G201" s="1104"/>
      <c r="H201" s="1104"/>
      <c r="I201" s="1104"/>
      <c r="J201" s="1104"/>
      <c r="K201" s="1104"/>
      <c r="L201" s="1104"/>
      <c r="M201" s="1104"/>
      <c r="N201" s="1104"/>
      <c r="O201" s="1104"/>
      <c r="P201" s="1104"/>
      <c r="Q201" s="1104"/>
      <c r="R201" s="1104"/>
      <c r="S201" s="1104"/>
      <c r="T201" s="1104"/>
      <c r="U201" s="1105"/>
    </row>
    <row r="202" spans="1:21" ht="11.45" customHeight="1" thickBot="1">
      <c r="A202" s="1101" t="s">
        <v>964</v>
      </c>
      <c r="B202" s="1102"/>
      <c r="C202" s="1102"/>
      <c r="D202" s="1102"/>
      <c r="E202" s="1102"/>
      <c r="F202" s="1102"/>
      <c r="G202" s="1102"/>
      <c r="H202" s="1102"/>
      <c r="I202" s="1102"/>
      <c r="J202" s="1102"/>
      <c r="K202" s="1102"/>
      <c r="L202" s="1102"/>
      <c r="M202" s="1102"/>
      <c r="N202" s="1102"/>
      <c r="O202" s="1102"/>
      <c r="P202" s="1102"/>
      <c r="Q202" s="1102"/>
      <c r="R202" s="1102"/>
      <c r="S202" s="1102"/>
      <c r="T202" s="1102"/>
      <c r="U202" s="1103"/>
    </row>
    <row r="203" spans="1:21" ht="11.45" customHeight="1">
      <c r="A203" s="901" t="s">
        <v>751</v>
      </c>
      <c r="B203" s="901" t="s">
        <v>752</v>
      </c>
      <c r="C203" s="301"/>
      <c r="D203" s="901" t="s">
        <v>753</v>
      </c>
      <c r="E203" s="901" t="s">
        <v>754</v>
      </c>
      <c r="F203" s="902">
        <v>2012</v>
      </c>
      <c r="G203" s="902"/>
      <c r="H203" s="902"/>
      <c r="I203" s="902"/>
      <c r="J203" s="902">
        <v>2013</v>
      </c>
      <c r="K203" s="902"/>
      <c r="L203" s="902"/>
      <c r="M203" s="902"/>
      <c r="N203" s="902">
        <v>2014</v>
      </c>
      <c r="O203" s="902"/>
      <c r="P203" s="902"/>
      <c r="Q203" s="902"/>
      <c r="R203" s="902">
        <v>2015</v>
      </c>
      <c r="S203" s="902"/>
      <c r="T203" s="902"/>
      <c r="U203" s="902"/>
    </row>
    <row r="204" spans="1:21" ht="11.45" customHeight="1">
      <c r="A204" s="897"/>
      <c r="B204" s="897"/>
      <c r="C204" s="302"/>
      <c r="D204" s="897"/>
      <c r="E204" s="897"/>
      <c r="F204" s="302" t="s">
        <v>755</v>
      </c>
      <c r="G204" s="307" t="s">
        <v>756</v>
      </c>
      <c r="H204" s="302" t="s">
        <v>757</v>
      </c>
      <c r="I204" s="302" t="s">
        <v>758</v>
      </c>
      <c r="J204" s="302" t="s">
        <v>755</v>
      </c>
      <c r="K204" s="302" t="s">
        <v>756</v>
      </c>
      <c r="L204" s="302" t="s">
        <v>757</v>
      </c>
      <c r="M204" s="302" t="s">
        <v>758</v>
      </c>
      <c r="N204" s="302" t="s">
        <v>755</v>
      </c>
      <c r="O204" s="302" t="s">
        <v>756</v>
      </c>
      <c r="P204" s="302" t="s">
        <v>757</v>
      </c>
      <c r="Q204" s="302" t="s">
        <v>758</v>
      </c>
      <c r="R204" s="302" t="s">
        <v>755</v>
      </c>
      <c r="S204" s="302" t="s">
        <v>756</v>
      </c>
      <c r="T204" s="302" t="s">
        <v>757</v>
      </c>
      <c r="U204" s="302" t="s">
        <v>758</v>
      </c>
    </row>
    <row r="205" spans="1:21" ht="11.45" customHeight="1">
      <c r="A205" s="959" t="s">
        <v>965</v>
      </c>
      <c r="B205" s="959" t="s">
        <v>966</v>
      </c>
      <c r="C205" s="335"/>
      <c r="D205" s="337" t="s">
        <v>967</v>
      </c>
      <c r="E205" s="869" t="s">
        <v>890</v>
      </c>
      <c r="F205" s="302"/>
      <c r="G205" s="307">
        <v>1000000</v>
      </c>
      <c r="H205" s="302"/>
      <c r="I205" s="302"/>
      <c r="J205" s="307">
        <f t="shared" ref="J205:K207" si="30">+F205*1.0476</f>
        <v>0</v>
      </c>
      <c r="K205" s="307">
        <f t="shared" si="30"/>
        <v>1047600.0000000001</v>
      </c>
      <c r="L205" s="302"/>
      <c r="M205" s="302"/>
      <c r="N205" s="302">
        <f t="shared" ref="N205:O207" si="31">+J205*1.046</f>
        <v>0</v>
      </c>
      <c r="O205" s="307">
        <f t="shared" si="31"/>
        <v>1095789.6000000001</v>
      </c>
      <c r="P205" s="302"/>
      <c r="Q205" s="302"/>
      <c r="R205" s="302">
        <f t="shared" ref="R205:S207" si="32">+N205*1.045</f>
        <v>0</v>
      </c>
      <c r="S205" s="307">
        <f t="shared" si="32"/>
        <v>1145100.132</v>
      </c>
      <c r="T205" s="302"/>
      <c r="U205" s="302"/>
    </row>
    <row r="206" spans="1:21" ht="11.45" customHeight="1">
      <c r="A206" s="959"/>
      <c r="B206" s="959"/>
      <c r="C206" s="335"/>
      <c r="D206" s="338" t="s">
        <v>968</v>
      </c>
      <c r="E206" s="906"/>
      <c r="F206" s="302"/>
      <c r="G206" s="307">
        <v>1000000</v>
      </c>
      <c r="H206" s="302"/>
      <c r="I206" s="302"/>
      <c r="J206" s="307">
        <f t="shared" si="30"/>
        <v>0</v>
      </c>
      <c r="K206" s="307">
        <f t="shared" si="30"/>
        <v>1047600.0000000001</v>
      </c>
      <c r="L206" s="302"/>
      <c r="M206" s="302"/>
      <c r="N206" s="302">
        <f t="shared" si="31"/>
        <v>0</v>
      </c>
      <c r="O206" s="307">
        <f t="shared" si="31"/>
        <v>1095789.6000000001</v>
      </c>
      <c r="P206" s="302"/>
      <c r="Q206" s="302"/>
      <c r="R206" s="302">
        <f t="shared" si="32"/>
        <v>0</v>
      </c>
      <c r="S206" s="307">
        <f t="shared" si="32"/>
        <v>1145100.132</v>
      </c>
      <c r="T206" s="302"/>
      <c r="U206" s="302"/>
    </row>
    <row r="207" spans="1:21" ht="82.5" customHeight="1" thickBot="1">
      <c r="A207" s="869"/>
      <c r="B207" s="869"/>
      <c r="C207" s="317"/>
      <c r="D207" s="304" t="s">
        <v>969</v>
      </c>
      <c r="E207" s="870"/>
      <c r="F207" s="309"/>
      <c r="G207" s="310">
        <v>1000000</v>
      </c>
      <c r="H207" s="309"/>
      <c r="I207" s="309"/>
      <c r="J207" s="310">
        <f t="shared" si="30"/>
        <v>0</v>
      </c>
      <c r="K207" s="310">
        <f t="shared" si="30"/>
        <v>1047600.0000000001</v>
      </c>
      <c r="L207" s="309"/>
      <c r="M207" s="309"/>
      <c r="N207" s="309">
        <f t="shared" si="31"/>
        <v>0</v>
      </c>
      <c r="O207" s="310">
        <f t="shared" si="31"/>
        <v>1095789.6000000001</v>
      </c>
      <c r="P207" s="309"/>
      <c r="Q207" s="309"/>
      <c r="R207" s="309">
        <f t="shared" si="32"/>
        <v>0</v>
      </c>
      <c r="S207" s="310">
        <f t="shared" si="32"/>
        <v>1145100.132</v>
      </c>
      <c r="T207" s="309"/>
      <c r="U207" s="309"/>
    </row>
    <row r="208" spans="1:21" ht="11.45" customHeight="1" thickBot="1">
      <c r="A208" s="1092" t="s">
        <v>970</v>
      </c>
      <c r="B208" s="1096"/>
      <c r="C208" s="1096"/>
      <c r="D208" s="1096"/>
      <c r="E208" s="1096"/>
      <c r="F208" s="1096"/>
      <c r="G208" s="1096"/>
      <c r="H208" s="1096"/>
      <c r="I208" s="1096"/>
      <c r="J208" s="1096"/>
      <c r="K208" s="1096"/>
      <c r="L208" s="1096"/>
      <c r="M208" s="1096"/>
      <c r="N208" s="1096"/>
      <c r="O208" s="1096"/>
      <c r="P208" s="1096"/>
      <c r="Q208" s="1096"/>
      <c r="R208" s="1096"/>
      <c r="S208" s="1096"/>
      <c r="T208" s="1096"/>
      <c r="U208" s="1097"/>
    </row>
    <row r="209" spans="1:21" ht="11.45" customHeight="1" thickBot="1">
      <c r="A209" s="1098" t="s">
        <v>971</v>
      </c>
      <c r="B209" s="1099"/>
      <c r="C209" s="1099"/>
      <c r="D209" s="1099"/>
      <c r="E209" s="1099"/>
      <c r="F209" s="1099"/>
      <c r="G209" s="1099"/>
      <c r="H209" s="1099"/>
      <c r="I209" s="1099"/>
      <c r="J209" s="1099"/>
      <c r="K209" s="1099"/>
      <c r="L209" s="1099"/>
      <c r="M209" s="1099"/>
      <c r="N209" s="1099"/>
      <c r="O209" s="1099"/>
      <c r="P209" s="1099"/>
      <c r="Q209" s="1099"/>
      <c r="R209" s="1099"/>
      <c r="S209" s="1099"/>
      <c r="T209" s="1099"/>
      <c r="U209" s="1100"/>
    </row>
    <row r="210" spans="1:21" ht="11.45" customHeight="1">
      <c r="A210" s="901" t="s">
        <v>751</v>
      </c>
      <c r="B210" s="901" t="s">
        <v>752</v>
      </c>
      <c r="C210" s="301"/>
      <c r="D210" s="901" t="s">
        <v>753</v>
      </c>
      <c r="E210" s="901" t="s">
        <v>754</v>
      </c>
      <c r="F210" s="902">
        <v>2012</v>
      </c>
      <c r="G210" s="902"/>
      <c r="H210" s="902"/>
      <c r="I210" s="902"/>
      <c r="J210" s="902">
        <v>2013</v>
      </c>
      <c r="K210" s="902"/>
      <c r="L210" s="902"/>
      <c r="M210" s="902"/>
      <c r="N210" s="902">
        <v>2014</v>
      </c>
      <c r="O210" s="902"/>
      <c r="P210" s="902"/>
      <c r="Q210" s="902"/>
      <c r="R210" s="902">
        <v>2015</v>
      </c>
      <c r="S210" s="902"/>
      <c r="T210" s="902"/>
      <c r="U210" s="902"/>
    </row>
    <row r="211" spans="1:21" ht="11.45" customHeight="1">
      <c r="A211" s="897"/>
      <c r="B211" s="897"/>
      <c r="C211" s="302"/>
      <c r="D211" s="897"/>
      <c r="E211" s="897"/>
      <c r="F211" s="302" t="s">
        <v>755</v>
      </c>
      <c r="G211" s="307" t="s">
        <v>756</v>
      </c>
      <c r="H211" s="302" t="s">
        <v>757</v>
      </c>
      <c r="I211" s="302" t="s">
        <v>758</v>
      </c>
      <c r="J211" s="302" t="s">
        <v>755</v>
      </c>
      <c r="K211" s="302" t="s">
        <v>756</v>
      </c>
      <c r="L211" s="302" t="s">
        <v>757</v>
      </c>
      <c r="M211" s="302" t="s">
        <v>758</v>
      </c>
      <c r="N211" s="302" t="s">
        <v>755</v>
      </c>
      <c r="O211" s="302" t="s">
        <v>756</v>
      </c>
      <c r="P211" s="302" t="s">
        <v>757</v>
      </c>
      <c r="Q211" s="302" t="s">
        <v>758</v>
      </c>
      <c r="R211" s="302" t="s">
        <v>755</v>
      </c>
      <c r="S211" s="302" t="s">
        <v>756</v>
      </c>
      <c r="T211" s="302" t="s">
        <v>757</v>
      </c>
      <c r="U211" s="302" t="s">
        <v>758</v>
      </c>
    </row>
    <row r="212" spans="1:21" ht="51.75" customHeight="1">
      <c r="A212" s="892" t="s">
        <v>972</v>
      </c>
      <c r="B212" s="869" t="s">
        <v>973</v>
      </c>
      <c r="C212" s="302"/>
      <c r="D212" s="869" t="s">
        <v>974</v>
      </c>
      <c r="E212" s="869" t="s">
        <v>975</v>
      </c>
      <c r="F212" s="302"/>
      <c r="G212" s="307"/>
      <c r="H212" s="302"/>
      <c r="I212" s="997">
        <v>20000000</v>
      </c>
      <c r="J212" s="302"/>
      <c r="K212" s="302"/>
      <c r="L212" s="302"/>
      <c r="M212" s="997">
        <v>20000000</v>
      </c>
      <c r="N212" s="302"/>
      <c r="O212" s="302"/>
      <c r="P212" s="302"/>
      <c r="Q212" s="997">
        <v>20000000</v>
      </c>
      <c r="R212" s="302"/>
      <c r="S212" s="302"/>
      <c r="T212" s="302"/>
      <c r="U212" s="997">
        <v>20000000</v>
      </c>
    </row>
    <row r="213" spans="1:21" ht="29.25" customHeight="1" thickBot="1">
      <c r="A213" s="1068"/>
      <c r="B213" s="906"/>
      <c r="C213" s="309"/>
      <c r="D213" s="906"/>
      <c r="E213" s="906"/>
      <c r="F213" s="309"/>
      <c r="G213" s="310"/>
      <c r="H213" s="309"/>
      <c r="I213" s="1091"/>
      <c r="J213" s="309"/>
      <c r="K213" s="309"/>
      <c r="L213" s="309"/>
      <c r="M213" s="1091"/>
      <c r="N213" s="309"/>
      <c r="O213" s="309"/>
      <c r="P213" s="309"/>
      <c r="Q213" s="1091"/>
      <c r="R213" s="309"/>
      <c r="S213" s="309"/>
      <c r="T213" s="309"/>
      <c r="U213" s="1091"/>
    </row>
    <row r="214" spans="1:21" ht="11.45" customHeight="1" thickBot="1">
      <c r="A214" s="1092" t="s">
        <v>976</v>
      </c>
      <c r="B214" s="1093"/>
      <c r="C214" s="1093"/>
      <c r="D214" s="1093"/>
      <c r="E214" s="1093"/>
      <c r="F214" s="1093"/>
      <c r="G214" s="1093"/>
      <c r="H214" s="1093"/>
      <c r="I214" s="1093"/>
      <c r="J214" s="1093"/>
      <c r="K214" s="1093"/>
      <c r="L214" s="1093"/>
      <c r="M214" s="1093"/>
      <c r="N214" s="1093"/>
      <c r="O214" s="1093"/>
      <c r="P214" s="1093"/>
      <c r="Q214" s="1093"/>
      <c r="R214" s="1093"/>
      <c r="S214" s="1093"/>
      <c r="T214" s="1093"/>
      <c r="U214" s="1094"/>
    </row>
    <row r="215" spans="1:21" ht="11.45" customHeight="1">
      <c r="A215" s="1095" t="s">
        <v>977</v>
      </c>
      <c r="B215" s="1095"/>
      <c r="C215" s="1095"/>
      <c r="D215" s="1095"/>
      <c r="E215" s="1095"/>
      <c r="F215" s="1095"/>
      <c r="G215" s="1095"/>
      <c r="H215" s="1095"/>
      <c r="I215" s="1095"/>
      <c r="J215" s="1095"/>
      <c r="K215" s="1095"/>
      <c r="L215" s="1095"/>
      <c r="M215" s="1095"/>
      <c r="N215" s="1095"/>
      <c r="O215" s="1095"/>
      <c r="P215" s="1095"/>
      <c r="Q215" s="1095"/>
      <c r="R215" s="1095"/>
      <c r="S215" s="1095"/>
      <c r="T215" s="1095"/>
      <c r="U215" s="1095"/>
    </row>
    <row r="216" spans="1:21" ht="11.45" customHeight="1">
      <c r="A216" s="897" t="s">
        <v>751</v>
      </c>
      <c r="B216" s="897" t="s">
        <v>752</v>
      </c>
      <c r="C216" s="302"/>
      <c r="D216" s="897" t="s">
        <v>753</v>
      </c>
      <c r="E216" s="897" t="s">
        <v>754</v>
      </c>
      <c r="F216" s="885">
        <v>2012</v>
      </c>
      <c r="G216" s="885"/>
      <c r="H216" s="885"/>
      <c r="I216" s="885"/>
      <c r="J216" s="885">
        <v>2013</v>
      </c>
      <c r="K216" s="885"/>
      <c r="L216" s="885"/>
      <c r="M216" s="885"/>
      <c r="N216" s="885">
        <v>2014</v>
      </c>
      <c r="O216" s="885"/>
      <c r="P216" s="885"/>
      <c r="Q216" s="885"/>
      <c r="R216" s="885">
        <v>2015</v>
      </c>
      <c r="S216" s="885"/>
      <c r="T216" s="885"/>
      <c r="U216" s="885"/>
    </row>
    <row r="217" spans="1:21" ht="11.45" customHeight="1">
      <c r="A217" s="897"/>
      <c r="B217" s="897"/>
      <c r="C217" s="302"/>
      <c r="D217" s="897"/>
      <c r="E217" s="897"/>
      <c r="F217" s="302" t="s">
        <v>755</v>
      </c>
      <c r="G217" s="307" t="s">
        <v>756</v>
      </c>
      <c r="H217" s="302" t="s">
        <v>757</v>
      </c>
      <c r="I217" s="302" t="s">
        <v>758</v>
      </c>
      <c r="J217" s="302" t="s">
        <v>755</v>
      </c>
      <c r="K217" s="302" t="s">
        <v>756</v>
      </c>
      <c r="L217" s="302" t="s">
        <v>757</v>
      </c>
      <c r="M217" s="302" t="s">
        <v>758</v>
      </c>
      <c r="N217" s="302" t="s">
        <v>755</v>
      </c>
      <c r="O217" s="302" t="s">
        <v>756</v>
      </c>
      <c r="P217" s="302" t="s">
        <v>757</v>
      </c>
      <c r="Q217" s="302" t="s">
        <v>758</v>
      </c>
      <c r="R217" s="302" t="s">
        <v>755</v>
      </c>
      <c r="S217" s="302" t="s">
        <v>756</v>
      </c>
      <c r="T217" s="302" t="s">
        <v>757</v>
      </c>
      <c r="U217" s="302" t="s">
        <v>758</v>
      </c>
    </row>
    <row r="218" spans="1:21" ht="22.5" customHeight="1">
      <c r="A218" s="869" t="s">
        <v>978</v>
      </c>
      <c r="B218" s="869" t="s">
        <v>979</v>
      </c>
      <c r="C218" s="338"/>
      <c r="D218" s="338" t="s">
        <v>980</v>
      </c>
      <c r="E218" s="869" t="s">
        <v>892</v>
      </c>
      <c r="F218" s="377"/>
      <c r="G218" s="307">
        <v>2500000</v>
      </c>
      <c r="H218" s="377"/>
      <c r="I218" s="377"/>
      <c r="J218" s="307">
        <f t="shared" ref="J218:K220" si="33">+F218*1.0476</f>
        <v>0</v>
      </c>
      <c r="K218" s="307">
        <f t="shared" si="33"/>
        <v>2619000</v>
      </c>
      <c r="L218" s="302"/>
      <c r="M218" s="302"/>
      <c r="N218" s="302">
        <f t="shared" ref="N218:O220" si="34">+J218*1.046</f>
        <v>0</v>
      </c>
      <c r="O218" s="307">
        <f t="shared" si="34"/>
        <v>2739474</v>
      </c>
      <c r="P218" s="302"/>
      <c r="Q218" s="302"/>
      <c r="R218" s="302">
        <f t="shared" ref="R218:S220" si="35">+N218*1.045</f>
        <v>0</v>
      </c>
      <c r="S218" s="307">
        <f t="shared" si="35"/>
        <v>2862750.3299999996</v>
      </c>
      <c r="T218" s="302"/>
      <c r="U218" s="302"/>
    </row>
    <row r="219" spans="1:21" ht="33.75" customHeight="1">
      <c r="A219" s="906"/>
      <c r="B219" s="906"/>
      <c r="C219" s="338"/>
      <c r="D219" s="338" t="s">
        <v>981</v>
      </c>
      <c r="E219" s="906"/>
      <c r="F219" s="377"/>
      <c r="G219" s="307">
        <v>2500000</v>
      </c>
      <c r="H219" s="377"/>
      <c r="I219" s="377"/>
      <c r="J219" s="307">
        <f t="shared" si="33"/>
        <v>0</v>
      </c>
      <c r="K219" s="307">
        <f t="shared" si="33"/>
        <v>2619000</v>
      </c>
      <c r="L219" s="302"/>
      <c r="M219" s="302"/>
      <c r="N219" s="302">
        <f t="shared" si="34"/>
        <v>0</v>
      </c>
      <c r="O219" s="307">
        <f t="shared" si="34"/>
        <v>2739474</v>
      </c>
      <c r="P219" s="302"/>
      <c r="Q219" s="302"/>
      <c r="R219" s="302">
        <f t="shared" si="35"/>
        <v>0</v>
      </c>
      <c r="S219" s="307">
        <f t="shared" si="35"/>
        <v>2862750.3299999996</v>
      </c>
      <c r="T219" s="302"/>
      <c r="U219" s="302"/>
    </row>
    <row r="220" spans="1:21" ht="46.5" customHeight="1">
      <c r="A220" s="891"/>
      <c r="B220" s="891"/>
      <c r="C220" s="338"/>
      <c r="D220" s="338" t="s">
        <v>982</v>
      </c>
      <c r="E220" s="891"/>
      <c r="F220" s="377"/>
      <c r="G220" s="307">
        <v>2500000</v>
      </c>
      <c r="H220" s="377"/>
      <c r="I220" s="377"/>
      <c r="J220" s="307">
        <f t="shared" si="33"/>
        <v>0</v>
      </c>
      <c r="K220" s="307">
        <f t="shared" si="33"/>
        <v>2619000</v>
      </c>
      <c r="L220" s="302"/>
      <c r="M220" s="302"/>
      <c r="N220" s="302">
        <f t="shared" si="34"/>
        <v>0</v>
      </c>
      <c r="O220" s="307">
        <f t="shared" si="34"/>
        <v>2739474</v>
      </c>
      <c r="P220" s="302"/>
      <c r="Q220" s="302"/>
      <c r="R220" s="302">
        <f t="shared" si="35"/>
        <v>0</v>
      </c>
      <c r="S220" s="307">
        <f t="shared" si="35"/>
        <v>2862750.3299999996</v>
      </c>
      <c r="T220" s="302"/>
      <c r="U220" s="302"/>
    </row>
    <row r="221" spans="1:21" ht="11.45" customHeight="1">
      <c r="A221" s="1085" t="s">
        <v>983</v>
      </c>
      <c r="B221" s="1086"/>
      <c r="C221" s="1086"/>
      <c r="D221" s="1086"/>
      <c r="E221" s="1086"/>
      <c r="F221" s="1086"/>
      <c r="G221" s="1086"/>
      <c r="H221" s="1086"/>
      <c r="I221" s="1086"/>
      <c r="J221" s="1086"/>
      <c r="K221" s="1086"/>
      <c r="L221" s="1086"/>
      <c r="M221" s="1086"/>
      <c r="N221" s="1086"/>
      <c r="O221" s="1086"/>
      <c r="P221" s="1086"/>
      <c r="Q221" s="1086"/>
      <c r="R221" s="1086"/>
      <c r="S221" s="1086"/>
      <c r="T221" s="1086"/>
      <c r="U221" s="1087"/>
    </row>
    <row r="222" spans="1:21" ht="11.45" customHeight="1">
      <c r="A222" s="1088" t="s">
        <v>984</v>
      </c>
      <c r="B222" s="1089"/>
      <c r="C222" s="1089"/>
      <c r="D222" s="1089"/>
      <c r="E222" s="1089"/>
      <c r="F222" s="1089"/>
      <c r="G222" s="1089"/>
      <c r="H222" s="1089"/>
      <c r="I222" s="1089"/>
      <c r="J222" s="1089"/>
      <c r="K222" s="1089"/>
      <c r="L222" s="1089"/>
      <c r="M222" s="1089"/>
      <c r="N222" s="1089"/>
      <c r="O222" s="1089"/>
      <c r="P222" s="1089"/>
      <c r="Q222" s="1089"/>
      <c r="R222" s="1089"/>
      <c r="S222" s="1089"/>
      <c r="T222" s="1089"/>
      <c r="U222" s="1090"/>
    </row>
    <row r="223" spans="1:21" ht="11.45" customHeight="1">
      <c r="A223" s="897" t="s">
        <v>751</v>
      </c>
      <c r="B223" s="897" t="s">
        <v>752</v>
      </c>
      <c r="C223" s="302"/>
      <c r="D223" s="897" t="s">
        <v>753</v>
      </c>
      <c r="E223" s="897" t="s">
        <v>754</v>
      </c>
      <c r="F223" s="885">
        <v>2012</v>
      </c>
      <c r="G223" s="885"/>
      <c r="H223" s="885"/>
      <c r="I223" s="885"/>
      <c r="J223" s="885">
        <v>2013</v>
      </c>
      <c r="K223" s="885"/>
      <c r="L223" s="885"/>
      <c r="M223" s="885"/>
      <c r="N223" s="885">
        <v>2014</v>
      </c>
      <c r="O223" s="885"/>
      <c r="P223" s="885"/>
      <c r="Q223" s="885"/>
      <c r="R223" s="885">
        <v>2015</v>
      </c>
      <c r="S223" s="885"/>
      <c r="T223" s="885"/>
      <c r="U223" s="885"/>
    </row>
    <row r="224" spans="1:21" ht="11.45" customHeight="1">
      <c r="A224" s="897"/>
      <c r="B224" s="897"/>
      <c r="C224" s="302"/>
      <c r="D224" s="897"/>
      <c r="E224" s="897"/>
      <c r="F224" s="302" t="s">
        <v>755</v>
      </c>
      <c r="G224" s="307" t="s">
        <v>756</v>
      </c>
      <c r="H224" s="302" t="s">
        <v>757</v>
      </c>
      <c r="I224" s="302" t="s">
        <v>758</v>
      </c>
      <c r="J224" s="302" t="s">
        <v>755</v>
      </c>
      <c r="K224" s="302" t="s">
        <v>756</v>
      </c>
      <c r="L224" s="302" t="s">
        <v>757</v>
      </c>
      <c r="M224" s="302" t="s">
        <v>758</v>
      </c>
      <c r="N224" s="302" t="s">
        <v>755</v>
      </c>
      <c r="O224" s="302" t="s">
        <v>756</v>
      </c>
      <c r="P224" s="302" t="s">
        <v>757</v>
      </c>
      <c r="Q224" s="302" t="s">
        <v>758</v>
      </c>
      <c r="R224" s="302" t="s">
        <v>755</v>
      </c>
      <c r="S224" s="302" t="s">
        <v>756</v>
      </c>
      <c r="T224" s="302" t="s">
        <v>757</v>
      </c>
      <c r="U224" s="302" t="s">
        <v>758</v>
      </c>
    </row>
    <row r="225" spans="1:21" ht="87" customHeight="1" thickBot="1">
      <c r="A225" s="338" t="s">
        <v>985</v>
      </c>
      <c r="B225" s="338" t="s">
        <v>986</v>
      </c>
      <c r="C225" s="302"/>
      <c r="D225" s="370" t="s">
        <v>987</v>
      </c>
      <c r="E225" s="378" t="s">
        <v>893</v>
      </c>
      <c r="F225" s="302"/>
      <c r="G225" s="307">
        <v>2500000</v>
      </c>
      <c r="H225" s="302"/>
      <c r="I225" s="302"/>
      <c r="J225" s="307">
        <f>+F225*1.0476</f>
        <v>0</v>
      </c>
      <c r="K225" s="307">
        <f>+G225*1.0476</f>
        <v>2619000</v>
      </c>
      <c r="L225" s="302"/>
      <c r="M225" s="302"/>
      <c r="N225" s="309">
        <f>+J225*1.046</f>
        <v>0</v>
      </c>
      <c r="O225" s="310">
        <f>+K225*1.046</f>
        <v>2739474</v>
      </c>
      <c r="P225" s="309"/>
      <c r="Q225" s="309"/>
      <c r="R225" s="309">
        <f>+N225*1.045</f>
        <v>0</v>
      </c>
      <c r="S225" s="310">
        <f>+O225*1.045</f>
        <v>2862750.3299999996</v>
      </c>
      <c r="T225" s="309"/>
      <c r="U225" s="309"/>
    </row>
    <row r="226" spans="1:21" ht="11.25" customHeight="1">
      <c r="A226" s="931" t="s">
        <v>988</v>
      </c>
      <c r="B226" s="932"/>
      <c r="C226" s="932"/>
      <c r="D226" s="932"/>
      <c r="E226" s="932"/>
      <c r="F226" s="932"/>
      <c r="G226" s="932"/>
      <c r="H226" s="932"/>
      <c r="I226" s="932"/>
      <c r="J226" s="932"/>
      <c r="K226" s="932"/>
      <c r="L226" s="932"/>
      <c r="M226" s="932"/>
      <c r="N226" s="1075" t="s">
        <v>989</v>
      </c>
      <c r="O226" s="919"/>
      <c r="P226" s="919"/>
      <c r="Q226" s="919"/>
      <c r="R226" s="919"/>
      <c r="S226" s="919"/>
      <c r="T226" s="919"/>
      <c r="U226" s="960"/>
    </row>
    <row r="227" spans="1:21" ht="21.75" customHeight="1">
      <c r="A227" s="934"/>
      <c r="B227" s="935"/>
      <c r="C227" s="935"/>
      <c r="D227" s="935"/>
      <c r="E227" s="935"/>
      <c r="F227" s="935"/>
      <c r="G227" s="935"/>
      <c r="H227" s="935"/>
      <c r="I227" s="935"/>
      <c r="J227" s="935"/>
      <c r="K227" s="935"/>
      <c r="L227" s="935"/>
      <c r="M227" s="935"/>
      <c r="N227" s="1076" t="s">
        <v>990</v>
      </c>
      <c r="O227" s="1076"/>
      <c r="P227" s="1076"/>
      <c r="Q227" s="1076"/>
      <c r="R227" s="1076"/>
      <c r="S227" s="1076"/>
      <c r="T227" s="1076"/>
      <c r="U227" s="1076"/>
    </row>
    <row r="228" spans="1:21" ht="12.75" customHeight="1">
      <c r="A228" s="934"/>
      <c r="B228" s="935"/>
      <c r="C228" s="935"/>
      <c r="D228" s="935"/>
      <c r="E228" s="935"/>
      <c r="F228" s="935"/>
      <c r="G228" s="935"/>
      <c r="H228" s="935"/>
      <c r="I228" s="935"/>
      <c r="J228" s="935"/>
      <c r="K228" s="935"/>
      <c r="L228" s="935"/>
      <c r="M228" s="935"/>
      <c r="N228" s="1077" t="s">
        <v>991</v>
      </c>
      <c r="O228" s="1078"/>
      <c r="P228" s="1078"/>
      <c r="Q228" s="1078"/>
      <c r="R228" s="1078"/>
      <c r="S228" s="1078"/>
      <c r="T228" s="1078"/>
      <c r="U228" s="1078"/>
    </row>
    <row r="229" spans="1:21" ht="12.75" customHeight="1">
      <c r="A229" s="934"/>
      <c r="B229" s="935"/>
      <c r="C229" s="935"/>
      <c r="D229" s="935"/>
      <c r="E229" s="935"/>
      <c r="F229" s="935"/>
      <c r="G229" s="935"/>
      <c r="H229" s="935"/>
      <c r="I229" s="935"/>
      <c r="J229" s="935"/>
      <c r="K229" s="935"/>
      <c r="L229" s="935"/>
      <c r="M229" s="935"/>
      <c r="N229" s="1079" t="s">
        <v>992</v>
      </c>
      <c r="O229" s="1080"/>
      <c r="P229" s="1080"/>
      <c r="Q229" s="1080"/>
      <c r="R229" s="1080"/>
      <c r="S229" s="1080"/>
      <c r="T229" s="1080"/>
      <c r="U229" s="1081"/>
    </row>
    <row r="230" spans="1:21" ht="12.75" customHeight="1" thickBot="1">
      <c r="A230" s="934"/>
      <c r="B230" s="935"/>
      <c r="C230" s="935"/>
      <c r="D230" s="935"/>
      <c r="E230" s="935"/>
      <c r="F230" s="935"/>
      <c r="G230" s="935"/>
      <c r="H230" s="935"/>
      <c r="I230" s="935"/>
      <c r="J230" s="935"/>
      <c r="K230" s="935"/>
      <c r="L230" s="935"/>
      <c r="M230" s="935"/>
      <c r="N230" s="1082" t="s">
        <v>993</v>
      </c>
      <c r="O230" s="1083"/>
      <c r="P230" s="1083"/>
      <c r="Q230" s="1083"/>
      <c r="R230" s="1083"/>
      <c r="S230" s="1083"/>
      <c r="T230" s="1083"/>
      <c r="U230" s="1084"/>
    </row>
    <row r="231" spans="1:21" ht="12" thickBot="1">
      <c r="A231" s="876" t="s">
        <v>994</v>
      </c>
      <c r="B231" s="877"/>
      <c r="C231" s="877"/>
      <c r="D231" s="877"/>
      <c r="E231" s="877"/>
      <c r="F231" s="877"/>
      <c r="G231" s="877"/>
      <c r="H231" s="877"/>
      <c r="I231" s="877"/>
      <c r="J231" s="877"/>
      <c r="K231" s="877"/>
      <c r="L231" s="877"/>
      <c r="M231" s="1073"/>
      <c r="N231" s="1073"/>
      <c r="O231" s="1073"/>
      <c r="P231" s="1073"/>
      <c r="Q231" s="1073"/>
      <c r="R231" s="1073"/>
      <c r="S231" s="1073"/>
      <c r="T231" s="1073"/>
      <c r="U231" s="1074"/>
    </row>
    <row r="232" spans="1:21">
      <c r="A232" s="1037" t="s">
        <v>995</v>
      </c>
      <c r="B232" s="1037"/>
      <c r="C232" s="1037"/>
      <c r="D232" s="1037"/>
      <c r="E232" s="1037"/>
      <c r="F232" s="1037"/>
      <c r="G232" s="1037"/>
      <c r="H232" s="1037"/>
      <c r="I232" s="1037"/>
      <c r="J232" s="1037"/>
      <c r="K232" s="1037"/>
      <c r="L232" s="1037"/>
      <c r="M232" s="1037"/>
      <c r="N232" s="1037"/>
      <c r="O232" s="1037"/>
      <c r="P232" s="1037"/>
      <c r="Q232" s="1037"/>
      <c r="R232" s="1037"/>
      <c r="S232" s="1037"/>
      <c r="T232" s="1037"/>
      <c r="U232" s="1037"/>
    </row>
    <row r="233" spans="1:21">
      <c r="A233" s="897" t="s">
        <v>751</v>
      </c>
      <c r="B233" s="897" t="s">
        <v>752</v>
      </c>
      <c r="C233" s="302"/>
      <c r="D233" s="897" t="s">
        <v>753</v>
      </c>
      <c r="E233" s="897" t="s">
        <v>754</v>
      </c>
      <c r="F233" s="885">
        <v>2012</v>
      </c>
      <c r="G233" s="885"/>
      <c r="H233" s="885"/>
      <c r="I233" s="885"/>
      <c r="J233" s="885">
        <v>2013</v>
      </c>
      <c r="K233" s="885"/>
      <c r="L233" s="885"/>
      <c r="M233" s="885"/>
      <c r="N233" s="885">
        <v>2014</v>
      </c>
      <c r="O233" s="885"/>
      <c r="P233" s="885"/>
      <c r="Q233" s="885"/>
      <c r="R233" s="885">
        <v>2015</v>
      </c>
      <c r="S233" s="885"/>
      <c r="T233" s="885"/>
      <c r="U233" s="885"/>
    </row>
    <row r="234" spans="1:21" ht="22.5">
      <c r="A234" s="897"/>
      <c r="B234" s="897"/>
      <c r="C234" s="302"/>
      <c r="D234" s="897"/>
      <c r="E234" s="897"/>
      <c r="F234" s="302" t="s">
        <v>755</v>
      </c>
      <c r="G234" s="307" t="s">
        <v>756</v>
      </c>
      <c r="H234" s="302" t="s">
        <v>757</v>
      </c>
      <c r="I234" s="302" t="s">
        <v>758</v>
      </c>
      <c r="J234" s="302" t="s">
        <v>755</v>
      </c>
      <c r="K234" s="302" t="s">
        <v>756</v>
      </c>
      <c r="L234" s="302" t="s">
        <v>757</v>
      </c>
      <c r="M234" s="302" t="s">
        <v>758</v>
      </c>
      <c r="N234" s="302" t="s">
        <v>755</v>
      </c>
      <c r="O234" s="302" t="s">
        <v>756</v>
      </c>
      <c r="P234" s="302" t="s">
        <v>757</v>
      </c>
      <c r="Q234" s="302" t="s">
        <v>758</v>
      </c>
      <c r="R234" s="302" t="s">
        <v>755</v>
      </c>
      <c r="S234" s="302" t="s">
        <v>756</v>
      </c>
      <c r="T234" s="302" t="s">
        <v>757</v>
      </c>
      <c r="U234" s="302" t="s">
        <v>758</v>
      </c>
    </row>
    <row r="235" spans="1:21" ht="48.75" customHeight="1">
      <c r="A235" s="869" t="s">
        <v>996</v>
      </c>
      <c r="B235" s="338" t="s">
        <v>997</v>
      </c>
      <c r="C235" s="305"/>
      <c r="D235" s="869" t="s">
        <v>998</v>
      </c>
      <c r="E235" s="1032" t="s">
        <v>990</v>
      </c>
      <c r="F235" s="302"/>
      <c r="G235" s="307">
        <v>15000000</v>
      </c>
      <c r="H235" s="302"/>
      <c r="I235" s="302"/>
      <c r="J235" s="307">
        <f>+F235*1.0476</f>
        <v>0</v>
      </c>
      <c r="K235" s="307">
        <f>+G235*1.0476</f>
        <v>15714000.000000002</v>
      </c>
      <c r="L235" s="302"/>
      <c r="M235" s="302"/>
      <c r="N235" s="302">
        <f>+J235*1.046</f>
        <v>0</v>
      </c>
      <c r="O235" s="307">
        <f>+K235*1.046</f>
        <v>16436844.000000002</v>
      </c>
      <c r="P235" s="302"/>
      <c r="Q235" s="302"/>
      <c r="R235" s="302">
        <f>+N235*1.045</f>
        <v>0</v>
      </c>
      <c r="S235" s="307">
        <f>+O235*1.045</f>
        <v>17176501.98</v>
      </c>
      <c r="T235" s="302"/>
      <c r="U235" s="302"/>
    </row>
    <row r="236" spans="1:21" ht="52.5" customHeight="1" thickBot="1">
      <c r="A236" s="870"/>
      <c r="B236" s="304" t="s">
        <v>999</v>
      </c>
      <c r="C236" s="321"/>
      <c r="D236" s="906"/>
      <c r="E236" s="1072"/>
      <c r="F236" s="309"/>
      <c r="G236" s="310">
        <v>19340685</v>
      </c>
      <c r="H236" s="309"/>
      <c r="I236" s="309"/>
      <c r="J236" s="310"/>
      <c r="K236" s="310">
        <f>+G236*1.0476</f>
        <v>20261301.606000002</v>
      </c>
      <c r="L236" s="309"/>
      <c r="M236" s="309"/>
      <c r="N236" s="309"/>
      <c r="O236" s="310">
        <f>+K236*1.046</f>
        <v>21193321.479876004</v>
      </c>
      <c r="P236" s="309"/>
      <c r="Q236" s="309"/>
      <c r="R236" s="309"/>
      <c r="S236" s="310">
        <f>+O236*1.045</f>
        <v>22147020.946470425</v>
      </c>
      <c r="T236" s="309"/>
      <c r="U236" s="309"/>
    </row>
    <row r="237" spans="1:21" ht="15" customHeight="1" thickBot="1">
      <c r="A237" s="876" t="s">
        <v>1000</v>
      </c>
      <c r="B237" s="877"/>
      <c r="C237" s="877"/>
      <c r="D237" s="877"/>
      <c r="E237" s="877"/>
      <c r="F237" s="877"/>
      <c r="G237" s="877"/>
      <c r="H237" s="877"/>
      <c r="I237" s="877"/>
      <c r="J237" s="877"/>
      <c r="K237" s="877"/>
      <c r="L237" s="877"/>
      <c r="M237" s="877"/>
      <c r="N237" s="877"/>
      <c r="O237" s="877"/>
      <c r="P237" s="877"/>
      <c r="Q237" s="877"/>
      <c r="R237" s="877"/>
      <c r="S237" s="877"/>
      <c r="T237" s="877"/>
      <c r="U237" s="878"/>
    </row>
    <row r="238" spans="1:21" ht="29.25" customHeight="1" thickBot="1">
      <c r="A238" s="300" t="s">
        <v>1001</v>
      </c>
      <c r="B238" s="877" t="s">
        <v>1002</v>
      </c>
      <c r="C238" s="877"/>
      <c r="D238" s="877"/>
      <c r="E238" s="374"/>
      <c r="F238" s="374"/>
      <c r="G238" s="374"/>
      <c r="H238" s="374"/>
      <c r="I238" s="374"/>
      <c r="J238" s="374"/>
      <c r="K238" s="374"/>
      <c r="L238" s="374"/>
      <c r="M238" s="374"/>
      <c r="N238" s="374"/>
      <c r="O238" s="374"/>
      <c r="P238" s="374"/>
      <c r="Q238" s="374"/>
      <c r="R238" s="374"/>
      <c r="S238" s="374"/>
      <c r="T238" s="374"/>
      <c r="U238" s="375"/>
    </row>
    <row r="239" spans="1:21" ht="15" customHeight="1">
      <c r="A239" s="901" t="s">
        <v>751</v>
      </c>
      <c r="B239" s="901" t="s">
        <v>752</v>
      </c>
      <c r="C239" s="301"/>
      <c r="D239" s="901" t="s">
        <v>753</v>
      </c>
      <c r="E239" s="901" t="s">
        <v>754</v>
      </c>
      <c r="F239" s="902">
        <v>2012</v>
      </c>
      <c r="G239" s="902"/>
      <c r="H239" s="902"/>
      <c r="I239" s="902"/>
      <c r="J239" s="902">
        <v>2013</v>
      </c>
      <c r="K239" s="902"/>
      <c r="L239" s="902"/>
      <c r="M239" s="902"/>
      <c r="N239" s="902">
        <v>2014</v>
      </c>
      <c r="O239" s="902"/>
      <c r="P239" s="902"/>
      <c r="Q239" s="902"/>
      <c r="R239" s="902">
        <v>2015</v>
      </c>
      <c r="S239" s="902"/>
      <c r="T239" s="902"/>
      <c r="U239" s="902"/>
    </row>
    <row r="240" spans="1:21" ht="21.75" customHeight="1">
      <c r="A240" s="897"/>
      <c r="B240" s="897"/>
      <c r="C240" s="302"/>
      <c r="D240" s="897"/>
      <c r="E240" s="897"/>
      <c r="F240" s="302" t="s">
        <v>755</v>
      </c>
      <c r="G240" s="307" t="s">
        <v>756</v>
      </c>
      <c r="H240" s="302" t="s">
        <v>757</v>
      </c>
      <c r="I240" s="302" t="s">
        <v>758</v>
      </c>
      <c r="J240" s="302" t="s">
        <v>755</v>
      </c>
      <c r="K240" s="302" t="s">
        <v>756</v>
      </c>
      <c r="L240" s="302" t="s">
        <v>757</v>
      </c>
      <c r="M240" s="302" t="s">
        <v>758</v>
      </c>
      <c r="N240" s="302" t="s">
        <v>755</v>
      </c>
      <c r="O240" s="302" t="s">
        <v>756</v>
      </c>
      <c r="P240" s="302" t="s">
        <v>757</v>
      </c>
      <c r="Q240" s="302" t="s">
        <v>758</v>
      </c>
      <c r="R240" s="302" t="s">
        <v>755</v>
      </c>
      <c r="S240" s="302" t="s">
        <v>756</v>
      </c>
      <c r="T240" s="302" t="s">
        <v>757</v>
      </c>
      <c r="U240" s="302" t="s">
        <v>758</v>
      </c>
    </row>
    <row r="241" spans="1:22" ht="60.75" customHeight="1">
      <c r="A241" s="869" t="s">
        <v>1003</v>
      </c>
      <c r="B241" s="892" t="s">
        <v>1004</v>
      </c>
      <c r="C241" s="305"/>
      <c r="D241" s="370" t="s">
        <v>1005</v>
      </c>
      <c r="E241" s="1032" t="s">
        <v>991</v>
      </c>
      <c r="F241" s="302"/>
      <c r="G241" s="307">
        <v>5000000</v>
      </c>
      <c r="H241" s="302"/>
      <c r="I241" s="302"/>
      <c r="J241" s="307"/>
      <c r="K241" s="307">
        <f>+G241*1.0476</f>
        <v>5238000</v>
      </c>
      <c r="L241" s="302"/>
      <c r="M241" s="302"/>
      <c r="N241" s="302"/>
      <c r="O241" s="307">
        <f>+K241*1.046</f>
        <v>5478948</v>
      </c>
      <c r="P241" s="302"/>
      <c r="Q241" s="302"/>
      <c r="R241" s="302"/>
      <c r="S241" s="307">
        <f>+O241*1.045</f>
        <v>5725500.6599999992</v>
      </c>
      <c r="T241" s="302"/>
      <c r="U241" s="302"/>
    </row>
    <row r="242" spans="1:22" ht="38.25" customHeight="1" thickBot="1">
      <c r="A242" s="906"/>
      <c r="B242" s="1068"/>
      <c r="C242" s="321"/>
      <c r="D242" s="379" t="s">
        <v>1006</v>
      </c>
      <c r="E242" s="1064"/>
      <c r="F242" s="309"/>
      <c r="G242" s="310">
        <v>10000000</v>
      </c>
      <c r="H242" s="309"/>
      <c r="I242" s="309"/>
      <c r="J242" s="310"/>
      <c r="K242" s="310">
        <f>+G242*1.0476</f>
        <v>10476000</v>
      </c>
      <c r="L242" s="309"/>
      <c r="M242" s="309"/>
      <c r="N242" s="309"/>
      <c r="O242" s="310">
        <f>+K242*1.046</f>
        <v>10957896</v>
      </c>
      <c r="P242" s="309"/>
      <c r="Q242" s="309"/>
      <c r="R242" s="309"/>
      <c r="S242" s="310">
        <f>+O242*1.045</f>
        <v>11451001.319999998</v>
      </c>
      <c r="T242" s="309"/>
      <c r="U242" s="309"/>
    </row>
    <row r="243" spans="1:22" s="298" customFormat="1" ht="11.25" customHeight="1">
      <c r="A243" s="873" t="s">
        <v>1007</v>
      </c>
      <c r="B243" s="874"/>
      <c r="C243" s="874"/>
      <c r="D243" s="874"/>
      <c r="E243" s="874"/>
      <c r="F243" s="874"/>
      <c r="G243" s="874"/>
      <c r="H243" s="874"/>
      <c r="I243" s="874"/>
      <c r="J243" s="874"/>
      <c r="K243" s="874"/>
      <c r="L243" s="874"/>
      <c r="M243" s="874"/>
      <c r="N243" s="874"/>
      <c r="O243" s="874"/>
      <c r="P243" s="874"/>
      <c r="Q243" s="874"/>
      <c r="R243" s="874"/>
      <c r="S243" s="874"/>
      <c r="T243" s="874"/>
      <c r="U243" s="875"/>
    </row>
    <row r="244" spans="1:22" s="298" customFormat="1" ht="18" customHeight="1" thickBot="1">
      <c r="A244" s="1069"/>
      <c r="B244" s="1070"/>
      <c r="C244" s="1070"/>
      <c r="D244" s="1070"/>
      <c r="E244" s="1070"/>
      <c r="F244" s="1070"/>
      <c r="G244" s="1070"/>
      <c r="H244" s="1070"/>
      <c r="I244" s="1070"/>
      <c r="J244" s="1070"/>
      <c r="K244" s="1070"/>
      <c r="L244" s="1070"/>
      <c r="M244" s="1070"/>
      <c r="N244" s="1070"/>
      <c r="O244" s="1070"/>
      <c r="P244" s="1070"/>
      <c r="Q244" s="1070"/>
      <c r="R244" s="1070"/>
      <c r="S244" s="1070"/>
      <c r="T244" s="1070"/>
      <c r="U244" s="1071"/>
      <c r="V244" s="380"/>
    </row>
    <row r="245" spans="1:22" s="298" customFormat="1" ht="12" customHeight="1" thickBot="1">
      <c r="A245" s="876" t="s">
        <v>1008</v>
      </c>
      <c r="B245" s="877"/>
      <c r="C245" s="877"/>
      <c r="D245" s="877"/>
      <c r="E245" s="877"/>
      <c r="F245" s="877"/>
      <c r="G245" s="877"/>
      <c r="H245" s="877"/>
      <c r="I245" s="877"/>
      <c r="J245" s="877"/>
      <c r="K245" s="877"/>
      <c r="L245" s="877"/>
      <c r="M245" s="877"/>
      <c r="N245" s="877"/>
      <c r="O245" s="877"/>
      <c r="P245" s="877"/>
      <c r="Q245" s="877"/>
      <c r="R245" s="877"/>
      <c r="S245" s="877"/>
      <c r="T245" s="877"/>
      <c r="U245" s="878"/>
    </row>
    <row r="246" spans="1:22" ht="11.25" customHeight="1">
      <c r="A246" s="1067" t="s">
        <v>1009</v>
      </c>
      <c r="B246" s="1067"/>
      <c r="C246" s="1067"/>
      <c r="D246" s="1067"/>
      <c r="E246" s="1067"/>
      <c r="F246" s="1067"/>
      <c r="G246" s="1067"/>
      <c r="H246" s="1067"/>
      <c r="I246" s="1067"/>
      <c r="J246" s="1067"/>
      <c r="K246" s="1067"/>
      <c r="L246" s="1067"/>
      <c r="M246" s="1067"/>
      <c r="N246" s="1067"/>
      <c r="O246" s="1067"/>
      <c r="P246" s="1067"/>
      <c r="Q246" s="1067"/>
      <c r="R246" s="1067"/>
      <c r="S246" s="1067"/>
      <c r="T246" s="1067"/>
      <c r="U246" s="1067"/>
    </row>
    <row r="247" spans="1:22">
      <c r="A247" s="897" t="s">
        <v>751</v>
      </c>
      <c r="B247" s="897" t="s">
        <v>752</v>
      </c>
      <c r="C247" s="302"/>
      <c r="D247" s="897" t="s">
        <v>753</v>
      </c>
      <c r="E247" s="897" t="s">
        <v>754</v>
      </c>
      <c r="F247" s="885">
        <v>2012</v>
      </c>
      <c r="G247" s="885"/>
      <c r="H247" s="885"/>
      <c r="I247" s="885"/>
      <c r="J247" s="885">
        <v>2013</v>
      </c>
      <c r="K247" s="885"/>
      <c r="L247" s="885"/>
      <c r="M247" s="885"/>
      <c r="N247" s="885">
        <v>2014</v>
      </c>
      <c r="O247" s="885"/>
      <c r="P247" s="885"/>
      <c r="Q247" s="885"/>
      <c r="R247" s="885">
        <v>2015</v>
      </c>
      <c r="S247" s="885"/>
      <c r="T247" s="885"/>
      <c r="U247" s="885"/>
    </row>
    <row r="248" spans="1:22" ht="22.5">
      <c r="A248" s="882"/>
      <c r="B248" s="882"/>
      <c r="C248" s="309"/>
      <c r="D248" s="882"/>
      <c r="E248" s="882"/>
      <c r="F248" s="309" t="s">
        <v>755</v>
      </c>
      <c r="G248" s="310" t="s">
        <v>756</v>
      </c>
      <c r="H248" s="309" t="s">
        <v>757</v>
      </c>
      <c r="I248" s="309" t="s">
        <v>758</v>
      </c>
      <c r="J248" s="309" t="s">
        <v>755</v>
      </c>
      <c r="K248" s="309" t="s">
        <v>756</v>
      </c>
      <c r="L248" s="309" t="s">
        <v>757</v>
      </c>
      <c r="M248" s="309" t="s">
        <v>758</v>
      </c>
      <c r="N248" s="309" t="s">
        <v>755</v>
      </c>
      <c r="O248" s="309" t="s">
        <v>756</v>
      </c>
      <c r="P248" s="309" t="s">
        <v>757</v>
      </c>
      <c r="Q248" s="309" t="s">
        <v>758</v>
      </c>
      <c r="R248" s="309" t="s">
        <v>755</v>
      </c>
      <c r="S248" s="309" t="s">
        <v>756</v>
      </c>
      <c r="T248" s="309" t="s">
        <v>757</v>
      </c>
      <c r="U248" s="309" t="s">
        <v>758</v>
      </c>
    </row>
    <row r="249" spans="1:22" ht="31.5" customHeight="1">
      <c r="A249" s="869" t="s">
        <v>1010</v>
      </c>
      <c r="B249" s="869" t="s">
        <v>1011</v>
      </c>
      <c r="C249" s="305"/>
      <c r="D249" s="327" t="s">
        <v>1012</v>
      </c>
      <c r="E249" s="1032" t="s">
        <v>992</v>
      </c>
      <c r="F249" s="882"/>
      <c r="G249" s="1055">
        <v>15000000</v>
      </c>
      <c r="H249" s="1066"/>
      <c r="I249" s="897"/>
      <c r="J249" s="307">
        <f t="shared" ref="J249:K254" si="36">+F249*1.0476</f>
        <v>0</v>
      </c>
      <c r="K249" s="307">
        <f t="shared" si="36"/>
        <v>15714000.000000002</v>
      </c>
      <c r="L249" s="302"/>
      <c r="M249" s="302"/>
      <c r="N249" s="302">
        <f t="shared" ref="N249:O254" si="37">+J249*1.046</f>
        <v>0</v>
      </c>
      <c r="O249" s="307">
        <f t="shared" si="37"/>
        <v>16436844.000000002</v>
      </c>
      <c r="P249" s="302"/>
      <c r="Q249" s="302"/>
      <c r="R249" s="302">
        <f t="shared" ref="R249:S254" si="38">+N249*1.045</f>
        <v>0</v>
      </c>
      <c r="S249" s="307">
        <f t="shared" si="38"/>
        <v>17176501.98</v>
      </c>
      <c r="T249" s="302"/>
      <c r="U249" s="302"/>
    </row>
    <row r="250" spans="1:22">
      <c r="A250" s="906"/>
      <c r="B250" s="906"/>
      <c r="C250" s="339"/>
      <c r="D250" s="327" t="s">
        <v>1013</v>
      </c>
      <c r="E250" s="1064"/>
      <c r="F250" s="1065"/>
      <c r="G250" s="1055"/>
      <c r="H250" s="897"/>
      <c r="I250" s="897"/>
      <c r="J250" s="307">
        <f t="shared" si="36"/>
        <v>0</v>
      </c>
      <c r="K250" s="307">
        <f t="shared" si="36"/>
        <v>0</v>
      </c>
      <c r="L250" s="302"/>
      <c r="M250" s="302"/>
      <c r="N250" s="302">
        <f t="shared" si="37"/>
        <v>0</v>
      </c>
      <c r="O250" s="307">
        <f t="shared" si="37"/>
        <v>0</v>
      </c>
      <c r="P250" s="302"/>
      <c r="Q250" s="302"/>
      <c r="R250" s="302">
        <f t="shared" si="38"/>
        <v>0</v>
      </c>
      <c r="S250" s="307">
        <f t="shared" si="38"/>
        <v>0</v>
      </c>
      <c r="T250" s="302"/>
      <c r="U250" s="302"/>
    </row>
    <row r="251" spans="1:22">
      <c r="A251" s="906"/>
      <c r="B251" s="906"/>
      <c r="C251" s="339"/>
      <c r="D251" s="327" t="s">
        <v>1014</v>
      </c>
      <c r="E251" s="1064"/>
      <c r="F251" s="1065"/>
      <c r="G251" s="1055"/>
      <c r="H251" s="897"/>
      <c r="I251" s="897"/>
      <c r="J251" s="307">
        <f t="shared" si="36"/>
        <v>0</v>
      </c>
      <c r="K251" s="307">
        <f t="shared" si="36"/>
        <v>0</v>
      </c>
      <c r="L251" s="302"/>
      <c r="M251" s="302"/>
      <c r="N251" s="302">
        <f t="shared" si="37"/>
        <v>0</v>
      </c>
      <c r="O251" s="307">
        <f t="shared" si="37"/>
        <v>0</v>
      </c>
      <c r="P251" s="302"/>
      <c r="Q251" s="302"/>
      <c r="R251" s="302">
        <f t="shared" si="38"/>
        <v>0</v>
      </c>
      <c r="S251" s="307">
        <f t="shared" si="38"/>
        <v>0</v>
      </c>
      <c r="T251" s="302"/>
      <c r="U251" s="302"/>
    </row>
    <row r="252" spans="1:22" ht="16.5" customHeight="1">
      <c r="A252" s="906"/>
      <c r="B252" s="906"/>
      <c r="C252" s="339"/>
      <c r="D252" s="327" t="s">
        <v>1015</v>
      </c>
      <c r="E252" s="1064"/>
      <c r="F252" s="1065"/>
      <c r="G252" s="1055"/>
      <c r="H252" s="897"/>
      <c r="I252" s="897"/>
      <c r="J252" s="307">
        <f t="shared" si="36"/>
        <v>0</v>
      </c>
      <c r="K252" s="307">
        <f t="shared" si="36"/>
        <v>0</v>
      </c>
      <c r="L252" s="302"/>
      <c r="M252" s="302"/>
      <c r="N252" s="302">
        <f t="shared" si="37"/>
        <v>0</v>
      </c>
      <c r="O252" s="307">
        <f t="shared" si="37"/>
        <v>0</v>
      </c>
      <c r="P252" s="302"/>
      <c r="Q252" s="302"/>
      <c r="R252" s="302">
        <f t="shared" si="38"/>
        <v>0</v>
      </c>
      <c r="S252" s="307">
        <f t="shared" si="38"/>
        <v>0</v>
      </c>
      <c r="T252" s="302"/>
      <c r="U252" s="302"/>
    </row>
    <row r="253" spans="1:22" ht="22.5">
      <c r="A253" s="906"/>
      <c r="B253" s="906"/>
      <c r="C253" s="339"/>
      <c r="D253" s="327" t="s">
        <v>1016</v>
      </c>
      <c r="E253" s="1064"/>
      <c r="F253" s="1065"/>
      <c r="G253" s="329">
        <v>10000000</v>
      </c>
      <c r="H253" s="328"/>
      <c r="I253" s="328"/>
      <c r="J253" s="307">
        <f t="shared" si="36"/>
        <v>0</v>
      </c>
      <c r="K253" s="307">
        <f t="shared" si="36"/>
        <v>10476000</v>
      </c>
      <c r="L253" s="302"/>
      <c r="M253" s="302"/>
      <c r="N253" s="302">
        <f t="shared" si="37"/>
        <v>0</v>
      </c>
      <c r="O253" s="307">
        <f t="shared" si="37"/>
        <v>10957896</v>
      </c>
      <c r="P253" s="302"/>
      <c r="Q253" s="302"/>
      <c r="R253" s="302">
        <f t="shared" si="38"/>
        <v>0</v>
      </c>
      <c r="S253" s="307">
        <f t="shared" si="38"/>
        <v>11451001.319999998</v>
      </c>
      <c r="T253" s="302"/>
      <c r="U253" s="302"/>
    </row>
    <row r="254" spans="1:22" ht="34.5" thickBot="1">
      <c r="A254" s="906"/>
      <c r="B254" s="906"/>
      <c r="C254" s="343"/>
      <c r="D254" s="344" t="s">
        <v>1017</v>
      </c>
      <c r="E254" s="1064"/>
      <c r="F254" s="1065"/>
      <c r="G254" s="381">
        <v>6000000</v>
      </c>
      <c r="H254" s="345"/>
      <c r="I254" s="345"/>
      <c r="J254" s="310">
        <f t="shared" si="36"/>
        <v>0</v>
      </c>
      <c r="K254" s="310">
        <f t="shared" si="36"/>
        <v>6285600.0000000009</v>
      </c>
      <c r="L254" s="309"/>
      <c r="M254" s="302"/>
      <c r="N254" s="302">
        <f t="shared" si="37"/>
        <v>0</v>
      </c>
      <c r="O254" s="307">
        <f t="shared" si="37"/>
        <v>6574737.6000000015</v>
      </c>
      <c r="P254" s="302"/>
      <c r="Q254" s="302"/>
      <c r="R254" s="302">
        <f t="shared" si="38"/>
        <v>0</v>
      </c>
      <c r="S254" s="307">
        <f t="shared" si="38"/>
        <v>6870600.7920000013</v>
      </c>
      <c r="T254" s="302"/>
      <c r="U254" s="302"/>
    </row>
    <row r="255" spans="1:22" ht="12" thickBot="1">
      <c r="A255" s="970" t="s">
        <v>1018</v>
      </c>
      <c r="B255" s="971"/>
      <c r="C255" s="971"/>
      <c r="D255" s="971"/>
      <c r="E255" s="971"/>
      <c r="F255" s="971"/>
      <c r="G255" s="971"/>
      <c r="H255" s="971"/>
      <c r="I255" s="971"/>
      <c r="J255" s="971"/>
      <c r="K255" s="971"/>
      <c r="L255" s="972"/>
      <c r="M255" s="1061"/>
      <c r="N255" s="1061"/>
      <c r="O255" s="1061"/>
      <c r="P255" s="1061"/>
      <c r="Q255" s="1061"/>
      <c r="R255" s="1061"/>
      <c r="S255" s="1061"/>
      <c r="T255" s="1061"/>
      <c r="U255" s="1062"/>
    </row>
    <row r="256" spans="1:22">
      <c r="A256" s="1037" t="s">
        <v>1019</v>
      </c>
      <c r="B256" s="1037"/>
      <c r="C256" s="1037"/>
      <c r="D256" s="1037"/>
      <c r="E256" s="1037"/>
      <c r="F256" s="1037"/>
      <c r="G256" s="1037"/>
      <c r="H256" s="1037"/>
      <c r="I256" s="1037"/>
      <c r="J256" s="1037"/>
      <c r="K256" s="1037"/>
      <c r="L256" s="1037"/>
      <c r="M256" s="1063"/>
      <c r="N256" s="1063"/>
      <c r="O256" s="1063"/>
      <c r="P256" s="1063"/>
      <c r="Q256" s="1063"/>
      <c r="R256" s="1063"/>
      <c r="S256" s="1063"/>
      <c r="T256" s="1063"/>
      <c r="U256" s="1063"/>
    </row>
    <row r="257" spans="1:22">
      <c r="A257" s="897" t="s">
        <v>751</v>
      </c>
      <c r="B257" s="897" t="s">
        <v>752</v>
      </c>
      <c r="C257" s="302"/>
      <c r="D257" s="897" t="s">
        <v>753</v>
      </c>
      <c r="E257" s="897" t="s">
        <v>754</v>
      </c>
      <c r="F257" s="885">
        <v>2012</v>
      </c>
      <c r="G257" s="885"/>
      <c r="H257" s="885"/>
      <c r="I257" s="885"/>
      <c r="J257" s="885">
        <v>2013</v>
      </c>
      <c r="K257" s="885"/>
      <c r="L257" s="885"/>
      <c r="M257" s="885"/>
      <c r="N257" s="885">
        <v>2014</v>
      </c>
      <c r="O257" s="885"/>
      <c r="P257" s="885"/>
      <c r="Q257" s="885"/>
      <c r="R257" s="885">
        <v>2015</v>
      </c>
      <c r="S257" s="885"/>
      <c r="T257" s="885"/>
      <c r="U257" s="885"/>
    </row>
    <row r="258" spans="1:22" ht="22.5">
      <c r="A258" s="882"/>
      <c r="B258" s="882"/>
      <c r="C258" s="309"/>
      <c r="D258" s="882"/>
      <c r="E258" s="882"/>
      <c r="F258" s="309" t="s">
        <v>755</v>
      </c>
      <c r="G258" s="310" t="s">
        <v>756</v>
      </c>
      <c r="H258" s="309" t="s">
        <v>757</v>
      </c>
      <c r="I258" s="309" t="s">
        <v>758</v>
      </c>
      <c r="J258" s="309" t="s">
        <v>755</v>
      </c>
      <c r="K258" s="309" t="s">
        <v>756</v>
      </c>
      <c r="L258" s="309" t="s">
        <v>757</v>
      </c>
      <c r="M258" s="309" t="s">
        <v>758</v>
      </c>
      <c r="N258" s="309" t="s">
        <v>755</v>
      </c>
      <c r="O258" s="309" t="s">
        <v>756</v>
      </c>
      <c r="P258" s="309" t="s">
        <v>757</v>
      </c>
      <c r="Q258" s="309" t="s">
        <v>758</v>
      </c>
      <c r="R258" s="309" t="s">
        <v>755</v>
      </c>
      <c r="S258" s="309" t="s">
        <v>756</v>
      </c>
      <c r="T258" s="309" t="s">
        <v>757</v>
      </c>
      <c r="U258" s="309" t="s">
        <v>758</v>
      </c>
    </row>
    <row r="259" spans="1:22">
      <c r="A259" s="903" t="s">
        <v>1020</v>
      </c>
      <c r="B259" s="888" t="s">
        <v>1021</v>
      </c>
      <c r="C259" s="305"/>
      <c r="D259" s="869" t="s">
        <v>1022</v>
      </c>
      <c r="E259" s="1032" t="s">
        <v>993</v>
      </c>
      <c r="F259" s="897"/>
      <c r="G259" s="1055">
        <v>45880514</v>
      </c>
      <c r="H259" s="897"/>
      <c r="I259" s="897"/>
      <c r="J259" s="307">
        <f>+F259*1.0476</f>
        <v>0</v>
      </c>
      <c r="K259" s="307">
        <f>+G259*1.0476</f>
        <v>48064426.466400005</v>
      </c>
      <c r="L259" s="302"/>
      <c r="M259" s="302"/>
      <c r="N259" s="302">
        <f>+J259*1.046</f>
        <v>0</v>
      </c>
      <c r="O259" s="307">
        <f>+K259*1.046</f>
        <v>50275390.083854407</v>
      </c>
      <c r="P259" s="302"/>
      <c r="Q259" s="302"/>
      <c r="R259" s="302">
        <f>+N259*1.045</f>
        <v>0</v>
      </c>
      <c r="S259" s="307">
        <f>+O259*1.045</f>
        <v>52537782.637627855</v>
      </c>
      <c r="T259" s="302"/>
      <c r="U259" s="302"/>
    </row>
    <row r="260" spans="1:22" ht="76.5" customHeight="1" thickBot="1">
      <c r="A260" s="905"/>
      <c r="B260" s="890"/>
      <c r="C260" s="339"/>
      <c r="D260" s="891"/>
      <c r="E260" s="1054"/>
      <c r="F260" s="897"/>
      <c r="G260" s="1055"/>
      <c r="H260" s="897"/>
      <c r="I260" s="897"/>
      <c r="J260" s="307">
        <f>+F260*1.0476</f>
        <v>0</v>
      </c>
      <c r="K260" s="307">
        <f>+G260*1.0476</f>
        <v>0</v>
      </c>
      <c r="L260" s="302"/>
      <c r="M260" s="302"/>
      <c r="N260" s="302">
        <f>+J260*1.046</f>
        <v>0</v>
      </c>
      <c r="O260" s="307">
        <f>+K260*1.046</f>
        <v>0</v>
      </c>
      <c r="P260" s="302"/>
      <c r="Q260" s="302"/>
      <c r="R260" s="302">
        <f>+N260*1.045</f>
        <v>0</v>
      </c>
      <c r="S260" s="307">
        <f>+O260*1.045</f>
        <v>0</v>
      </c>
      <c r="T260" s="302"/>
      <c r="U260" s="302"/>
    </row>
    <row r="261" spans="1:22" ht="12" thickBot="1">
      <c r="A261" s="1056" t="s">
        <v>1023</v>
      </c>
      <c r="B261" s="1057"/>
      <c r="C261" s="1057"/>
      <c r="D261" s="1057"/>
      <c r="E261" s="1058"/>
      <c r="F261" s="1058"/>
      <c r="G261" s="1058"/>
      <c r="H261" s="1058"/>
      <c r="I261" s="1058"/>
      <c r="J261" s="1058"/>
      <c r="K261" s="1058"/>
      <c r="L261" s="1058"/>
      <c r="M261" s="1058"/>
      <c r="N261" s="1059"/>
      <c r="O261" s="1059"/>
      <c r="P261" s="1059"/>
      <c r="Q261" s="1059"/>
      <c r="R261" s="1059"/>
      <c r="S261" s="1059"/>
      <c r="T261" s="1059"/>
      <c r="U261" s="1060"/>
    </row>
    <row r="262" spans="1:22" ht="11.25" customHeight="1">
      <c r="A262" s="931" t="s">
        <v>1024</v>
      </c>
      <c r="B262" s="932"/>
      <c r="C262" s="932"/>
      <c r="D262" s="932"/>
      <c r="E262" s="932"/>
      <c r="F262" s="932"/>
      <c r="G262" s="932"/>
      <c r="H262" s="932"/>
      <c r="I262" s="932"/>
      <c r="J262" s="932"/>
      <c r="K262" s="932"/>
      <c r="L262" s="932"/>
      <c r="M262" s="932"/>
      <c r="N262" s="1038" t="s">
        <v>744</v>
      </c>
      <c r="O262" s="1039"/>
      <c r="P262" s="1039"/>
      <c r="Q262" s="1039"/>
      <c r="R262" s="1039"/>
      <c r="S262" s="1039"/>
      <c r="T262" s="1039"/>
      <c r="U262" s="1040"/>
    </row>
    <row r="263" spans="1:22" ht="24" customHeight="1">
      <c r="A263" s="934"/>
      <c r="B263" s="935"/>
      <c r="C263" s="935"/>
      <c r="D263" s="935"/>
      <c r="E263" s="935"/>
      <c r="F263" s="935"/>
      <c r="G263" s="935"/>
      <c r="H263" s="935"/>
      <c r="I263" s="935"/>
      <c r="J263" s="935"/>
      <c r="K263" s="935"/>
      <c r="L263" s="935"/>
      <c r="M263" s="935"/>
      <c r="N263" s="1041" t="s">
        <v>1025</v>
      </c>
      <c r="O263" s="962"/>
      <c r="P263" s="962"/>
      <c r="Q263" s="962"/>
      <c r="R263" s="962"/>
      <c r="S263" s="962"/>
      <c r="T263" s="962"/>
      <c r="U263" s="1042"/>
    </row>
    <row r="264" spans="1:22" ht="12.75" customHeight="1">
      <c r="A264" s="934"/>
      <c r="B264" s="935"/>
      <c r="C264" s="935"/>
      <c r="D264" s="935"/>
      <c r="E264" s="935"/>
      <c r="F264" s="935"/>
      <c r="G264" s="935"/>
      <c r="H264" s="935"/>
      <c r="I264" s="935"/>
      <c r="J264" s="935"/>
      <c r="K264" s="935"/>
      <c r="L264" s="935"/>
      <c r="M264" s="935"/>
      <c r="N264" s="1041" t="s">
        <v>1026</v>
      </c>
      <c r="O264" s="1043"/>
      <c r="P264" s="1043"/>
      <c r="Q264" s="1043"/>
      <c r="R264" s="1043"/>
      <c r="S264" s="1043"/>
      <c r="T264" s="1043"/>
      <c r="U264" s="1044"/>
    </row>
    <row r="265" spans="1:22" ht="12.75" customHeight="1">
      <c r="A265" s="934"/>
      <c r="B265" s="935"/>
      <c r="C265" s="935"/>
      <c r="D265" s="935"/>
      <c r="E265" s="935"/>
      <c r="F265" s="935"/>
      <c r="G265" s="935"/>
      <c r="H265" s="935"/>
      <c r="I265" s="935"/>
      <c r="J265" s="935"/>
      <c r="K265" s="935"/>
      <c r="L265" s="935"/>
      <c r="M265" s="935"/>
      <c r="N265" s="1045" t="s">
        <v>1027</v>
      </c>
      <c r="O265" s="966"/>
      <c r="P265" s="966"/>
      <c r="Q265" s="966"/>
      <c r="R265" s="966"/>
      <c r="S265" s="966"/>
      <c r="T265" s="966"/>
      <c r="U265" s="1046"/>
    </row>
    <row r="266" spans="1:22" ht="25.5" customHeight="1" thickBot="1">
      <c r="A266" s="934"/>
      <c r="B266" s="935"/>
      <c r="C266" s="935"/>
      <c r="D266" s="935"/>
      <c r="E266" s="935"/>
      <c r="F266" s="935"/>
      <c r="G266" s="935"/>
      <c r="H266" s="935"/>
      <c r="I266" s="935"/>
      <c r="J266" s="935"/>
      <c r="K266" s="935"/>
      <c r="L266" s="935"/>
      <c r="M266" s="935"/>
      <c r="N266" s="991" t="s">
        <v>1028</v>
      </c>
      <c r="O266" s="992"/>
      <c r="P266" s="992"/>
      <c r="Q266" s="992"/>
      <c r="R266" s="992"/>
      <c r="S266" s="992"/>
      <c r="T266" s="992"/>
      <c r="U266" s="1047"/>
    </row>
    <row r="267" spans="1:22" ht="14.25" customHeight="1">
      <c r="A267" s="934"/>
      <c r="B267" s="935"/>
      <c r="C267" s="935"/>
      <c r="D267" s="935"/>
      <c r="E267" s="935"/>
      <c r="F267" s="935"/>
      <c r="G267" s="935"/>
      <c r="H267" s="935"/>
      <c r="I267" s="935"/>
      <c r="J267" s="935"/>
      <c r="K267" s="935"/>
      <c r="L267" s="935"/>
      <c r="M267" s="935"/>
      <c r="N267" s="1048" t="s">
        <v>1029</v>
      </c>
      <c r="O267" s="1049"/>
      <c r="P267" s="1049"/>
      <c r="Q267" s="1049"/>
      <c r="R267" s="1049"/>
      <c r="S267" s="1049"/>
      <c r="T267" s="1049"/>
      <c r="U267" s="1050"/>
    </row>
    <row r="268" spans="1:22" ht="14.25" customHeight="1">
      <c r="A268" s="934"/>
      <c r="B268" s="935"/>
      <c r="C268" s="935"/>
      <c r="D268" s="935"/>
      <c r="E268" s="935"/>
      <c r="F268" s="935"/>
      <c r="G268" s="935"/>
      <c r="H268" s="935"/>
      <c r="I268" s="935"/>
      <c r="J268" s="935"/>
      <c r="K268" s="935"/>
      <c r="L268" s="935"/>
      <c r="M268" s="935"/>
      <c r="N268" s="1036" t="s">
        <v>1030</v>
      </c>
      <c r="O268" s="967"/>
      <c r="P268" s="967"/>
      <c r="Q268" s="967"/>
      <c r="R268" s="967"/>
      <c r="S268" s="967"/>
      <c r="T268" s="967"/>
      <c r="U268" s="965"/>
    </row>
    <row r="269" spans="1:22" ht="14.25" customHeight="1">
      <c r="A269" s="934"/>
      <c r="B269" s="935"/>
      <c r="C269" s="935"/>
      <c r="D269" s="935"/>
      <c r="E269" s="935"/>
      <c r="F269" s="935"/>
      <c r="G269" s="935"/>
      <c r="H269" s="935"/>
      <c r="I269" s="935"/>
      <c r="J269" s="935"/>
      <c r="K269" s="935"/>
      <c r="L269" s="935"/>
      <c r="M269" s="935"/>
      <c r="N269" s="1051" t="s">
        <v>1031</v>
      </c>
      <c r="O269" s="1052"/>
      <c r="P269" s="1052"/>
      <c r="Q269" s="1052"/>
      <c r="R269" s="1052"/>
      <c r="S269" s="1052"/>
      <c r="T269" s="1052"/>
      <c r="U269" s="1053"/>
    </row>
    <row r="270" spans="1:22" ht="14.25" customHeight="1" thickBot="1">
      <c r="A270" s="937"/>
      <c r="B270" s="938"/>
      <c r="C270" s="938"/>
      <c r="D270" s="938"/>
      <c r="E270" s="938"/>
      <c r="F270" s="938"/>
      <c r="G270" s="938"/>
      <c r="H270" s="938"/>
      <c r="I270" s="938"/>
      <c r="J270" s="938"/>
      <c r="K270" s="938"/>
      <c r="L270" s="938"/>
      <c r="M270" s="938"/>
      <c r="N270" s="1036" t="s">
        <v>1032</v>
      </c>
      <c r="O270" s="967"/>
      <c r="P270" s="967"/>
      <c r="Q270" s="967"/>
      <c r="R270" s="967"/>
      <c r="S270" s="967"/>
      <c r="T270" s="967"/>
      <c r="U270" s="965"/>
    </row>
    <row r="271" spans="1:22" ht="12" thickBot="1">
      <c r="A271" s="876" t="s">
        <v>1033</v>
      </c>
      <c r="B271" s="877"/>
      <c r="C271" s="877"/>
      <c r="D271" s="877"/>
      <c r="E271" s="877"/>
      <c r="F271" s="877"/>
      <c r="G271" s="877"/>
      <c r="H271" s="877"/>
      <c r="I271" s="877"/>
      <c r="J271" s="877"/>
      <c r="K271" s="877"/>
      <c r="L271" s="877"/>
      <c r="M271" s="382"/>
      <c r="N271" s="383"/>
      <c r="O271" s="383"/>
      <c r="P271" s="383"/>
      <c r="Q271" s="383"/>
      <c r="R271" s="383"/>
      <c r="S271" s="383"/>
      <c r="T271" s="383"/>
      <c r="U271" s="384"/>
      <c r="V271" s="319"/>
    </row>
    <row r="272" spans="1:22">
      <c r="A272" s="1037" t="s">
        <v>1034</v>
      </c>
      <c r="B272" s="1037"/>
      <c r="C272" s="1037"/>
      <c r="D272" s="1037"/>
      <c r="E272" s="1037"/>
      <c r="F272" s="1037"/>
      <c r="G272" s="1037"/>
      <c r="H272" s="1037"/>
      <c r="I272" s="1037"/>
      <c r="J272" s="1037"/>
      <c r="K272" s="1037"/>
      <c r="L272" s="1037"/>
      <c r="M272" s="1037"/>
      <c r="N272" s="1037"/>
      <c r="O272" s="1037"/>
      <c r="P272" s="1037"/>
      <c r="Q272" s="1037"/>
      <c r="R272" s="1037"/>
      <c r="S272" s="1037"/>
      <c r="T272" s="1037"/>
      <c r="U272" s="1037"/>
    </row>
    <row r="273" spans="1:21">
      <c r="A273" s="897" t="s">
        <v>751</v>
      </c>
      <c r="B273" s="897" t="s">
        <v>752</v>
      </c>
      <c r="C273" s="302"/>
      <c r="D273" s="897" t="s">
        <v>753</v>
      </c>
      <c r="E273" s="897" t="s">
        <v>754</v>
      </c>
      <c r="F273" s="885">
        <v>2012</v>
      </c>
      <c r="G273" s="885"/>
      <c r="H273" s="885"/>
      <c r="I273" s="885"/>
      <c r="J273" s="885">
        <v>2013</v>
      </c>
      <c r="K273" s="885"/>
      <c r="L273" s="885"/>
      <c r="M273" s="885"/>
      <c r="N273" s="885">
        <v>2014</v>
      </c>
      <c r="O273" s="885"/>
      <c r="P273" s="885"/>
      <c r="Q273" s="885"/>
      <c r="R273" s="885">
        <v>2015</v>
      </c>
      <c r="S273" s="885"/>
      <c r="T273" s="885"/>
      <c r="U273" s="885"/>
    </row>
    <row r="274" spans="1:21" ht="22.5">
      <c r="A274" s="897"/>
      <c r="B274" s="897"/>
      <c r="C274" s="302"/>
      <c r="D274" s="882"/>
      <c r="E274" s="897"/>
      <c r="F274" s="302" t="s">
        <v>755</v>
      </c>
      <c r="G274" s="307" t="s">
        <v>756</v>
      </c>
      <c r="H274" s="302" t="s">
        <v>757</v>
      </c>
      <c r="I274" s="302" t="s">
        <v>758</v>
      </c>
      <c r="J274" s="302" t="s">
        <v>755</v>
      </c>
      <c r="K274" s="302" t="s">
        <v>756</v>
      </c>
      <c r="L274" s="302" t="s">
        <v>757</v>
      </c>
      <c r="M274" s="302" t="s">
        <v>758</v>
      </c>
      <c r="N274" s="302" t="s">
        <v>755</v>
      </c>
      <c r="O274" s="302" t="s">
        <v>756</v>
      </c>
      <c r="P274" s="302" t="s">
        <v>757</v>
      </c>
      <c r="Q274" s="302" t="s">
        <v>758</v>
      </c>
      <c r="R274" s="302" t="s">
        <v>755</v>
      </c>
      <c r="S274" s="302" t="s">
        <v>756</v>
      </c>
      <c r="T274" s="302" t="s">
        <v>757</v>
      </c>
      <c r="U274" s="302" t="s">
        <v>758</v>
      </c>
    </row>
    <row r="275" spans="1:21" ht="45.75" customHeight="1">
      <c r="A275" s="869" t="s">
        <v>1035</v>
      </c>
      <c r="B275" s="869" t="s">
        <v>1036</v>
      </c>
      <c r="C275" s="385"/>
      <c r="D275" s="327" t="s">
        <v>1037</v>
      </c>
      <c r="E275" s="945" t="s">
        <v>1025</v>
      </c>
      <c r="F275" s="302"/>
      <c r="G275" s="307">
        <v>20000000</v>
      </c>
      <c r="H275" s="302"/>
      <c r="I275" s="302"/>
      <c r="J275" s="307">
        <f>+F275*1.0476</f>
        <v>0</v>
      </c>
      <c r="K275" s="307">
        <f>+G275*1.0476</f>
        <v>20952000</v>
      </c>
      <c r="L275" s="302"/>
      <c r="M275" s="302"/>
      <c r="N275" s="302">
        <f>+J275*1.046</f>
        <v>0</v>
      </c>
      <c r="O275" s="307">
        <f>+K275*1.046</f>
        <v>21915792</v>
      </c>
      <c r="P275" s="302"/>
      <c r="Q275" s="302"/>
      <c r="R275" s="302">
        <f>+N275*1.045</f>
        <v>0</v>
      </c>
      <c r="S275" s="307">
        <f>+O275*1.045</f>
        <v>22902002.639999997</v>
      </c>
      <c r="T275" s="302"/>
      <c r="U275" s="302"/>
    </row>
    <row r="276" spans="1:21" ht="48" customHeight="1">
      <c r="A276" s="906"/>
      <c r="B276" s="906"/>
      <c r="C276" s="386"/>
      <c r="D276" s="327" t="s">
        <v>1038</v>
      </c>
      <c r="E276" s="946"/>
      <c r="F276" s="309"/>
      <c r="G276" s="307"/>
      <c r="H276" s="302"/>
      <c r="I276" s="307">
        <v>10000000</v>
      </c>
      <c r="J276" s="302"/>
      <c r="K276" s="302"/>
      <c r="L276" s="302"/>
      <c r="M276" s="307">
        <v>10000000</v>
      </c>
      <c r="N276" s="302"/>
      <c r="O276" s="302"/>
      <c r="P276" s="307">
        <v>10000000</v>
      </c>
      <c r="Q276" s="302"/>
      <c r="R276" s="302"/>
      <c r="S276" s="302"/>
      <c r="T276" s="302"/>
      <c r="U276" s="307">
        <v>10000000</v>
      </c>
    </row>
    <row r="277" spans="1:21" ht="46.5" customHeight="1">
      <c r="A277" s="906"/>
      <c r="B277" s="906"/>
      <c r="C277" s="305"/>
      <c r="D277" s="327" t="s">
        <v>1039</v>
      </c>
      <c r="E277" s="946"/>
      <c r="F277" s="302"/>
      <c r="G277" s="307"/>
      <c r="H277" s="302"/>
      <c r="I277" s="307">
        <v>10000000</v>
      </c>
      <c r="J277" s="302"/>
      <c r="K277" s="302"/>
      <c r="L277" s="302"/>
      <c r="M277" s="307">
        <v>10000000</v>
      </c>
      <c r="N277" s="302"/>
      <c r="O277" s="302"/>
      <c r="P277" s="307">
        <v>10000000</v>
      </c>
      <c r="Q277" s="302"/>
      <c r="R277" s="302"/>
      <c r="S277" s="302"/>
      <c r="T277" s="302"/>
      <c r="U277" s="307">
        <v>10000000</v>
      </c>
    </row>
    <row r="278" spans="1:21" ht="23.25" thickBot="1">
      <c r="A278" s="906"/>
      <c r="B278" s="906"/>
      <c r="C278" s="321"/>
      <c r="D278" s="344" t="s">
        <v>1040</v>
      </c>
      <c r="E278" s="946"/>
      <c r="F278" s="309"/>
      <c r="G278" s="310"/>
      <c r="H278" s="309"/>
      <c r="I278" s="310">
        <v>10000000</v>
      </c>
      <c r="J278" s="309"/>
      <c r="K278" s="309"/>
      <c r="L278" s="309"/>
      <c r="M278" s="310">
        <v>10000000</v>
      </c>
      <c r="N278" s="309"/>
      <c r="O278" s="309"/>
      <c r="P278" s="310">
        <v>10000000</v>
      </c>
      <c r="Q278" s="309"/>
      <c r="R278" s="309"/>
      <c r="S278" s="309"/>
      <c r="T278" s="309"/>
      <c r="U278" s="310">
        <v>10000000</v>
      </c>
    </row>
    <row r="279" spans="1:21" ht="12" customHeight="1" thickBot="1">
      <c r="A279" s="876" t="s">
        <v>1041</v>
      </c>
      <c r="B279" s="877"/>
      <c r="C279" s="877"/>
      <c r="D279" s="877"/>
      <c r="E279" s="877"/>
      <c r="F279" s="877"/>
      <c r="G279" s="877"/>
      <c r="H279" s="877"/>
      <c r="I279" s="877"/>
      <c r="J279" s="877"/>
      <c r="K279" s="877"/>
      <c r="L279" s="877"/>
      <c r="M279" s="877"/>
      <c r="N279" s="877"/>
      <c r="O279" s="877"/>
      <c r="P279" s="877"/>
      <c r="Q279" s="877"/>
      <c r="R279" s="877"/>
      <c r="S279" s="877"/>
      <c r="T279" s="877"/>
      <c r="U279" s="878"/>
    </row>
    <row r="280" spans="1:21" ht="12" thickBot="1">
      <c r="A280" s="970" t="s">
        <v>1042</v>
      </c>
      <c r="B280" s="971"/>
      <c r="C280" s="971"/>
      <c r="D280" s="971"/>
      <c r="E280" s="971"/>
      <c r="F280" s="971"/>
      <c r="G280" s="971"/>
      <c r="H280" s="971"/>
      <c r="I280" s="971"/>
      <c r="J280" s="971"/>
      <c r="K280" s="971"/>
      <c r="L280" s="971"/>
      <c r="M280" s="971"/>
      <c r="N280" s="971"/>
      <c r="O280" s="971"/>
      <c r="P280" s="971"/>
      <c r="Q280" s="971"/>
      <c r="R280" s="971"/>
      <c r="S280" s="971"/>
      <c r="T280" s="971"/>
      <c r="U280" s="972"/>
    </row>
    <row r="281" spans="1:21">
      <c r="A281" s="901" t="s">
        <v>751</v>
      </c>
      <c r="B281" s="901" t="s">
        <v>752</v>
      </c>
      <c r="C281" s="301"/>
      <c r="D281" s="901" t="s">
        <v>753</v>
      </c>
      <c r="E281" s="901" t="s">
        <v>754</v>
      </c>
      <c r="F281" s="902">
        <v>2012</v>
      </c>
      <c r="G281" s="902"/>
      <c r="H281" s="902"/>
      <c r="I281" s="902"/>
      <c r="J281" s="902">
        <v>2013</v>
      </c>
      <c r="K281" s="902"/>
      <c r="L281" s="902"/>
      <c r="M281" s="902"/>
      <c r="N281" s="902">
        <v>2014</v>
      </c>
      <c r="O281" s="902"/>
      <c r="P281" s="902"/>
      <c r="Q281" s="902"/>
      <c r="R281" s="902">
        <v>2015</v>
      </c>
      <c r="S281" s="902"/>
      <c r="T281" s="902"/>
      <c r="U281" s="902"/>
    </row>
    <row r="282" spans="1:21" ht="22.5">
      <c r="A282" s="897"/>
      <c r="B282" s="897"/>
      <c r="C282" s="302"/>
      <c r="D282" s="897"/>
      <c r="E282" s="897"/>
      <c r="F282" s="302" t="s">
        <v>755</v>
      </c>
      <c r="G282" s="307" t="s">
        <v>756</v>
      </c>
      <c r="H282" s="302" t="s">
        <v>757</v>
      </c>
      <c r="I282" s="302" t="s">
        <v>758</v>
      </c>
      <c r="J282" s="302" t="s">
        <v>755</v>
      </c>
      <c r="K282" s="302" t="s">
        <v>756</v>
      </c>
      <c r="L282" s="302" t="s">
        <v>757</v>
      </c>
      <c r="M282" s="302" t="s">
        <v>758</v>
      </c>
      <c r="N282" s="302" t="s">
        <v>755</v>
      </c>
      <c r="O282" s="302" t="s">
        <v>756</v>
      </c>
      <c r="P282" s="302" t="s">
        <v>757</v>
      </c>
      <c r="Q282" s="302" t="s">
        <v>758</v>
      </c>
      <c r="R282" s="302" t="s">
        <v>755</v>
      </c>
      <c r="S282" s="302" t="s">
        <v>756</v>
      </c>
      <c r="T282" s="302" t="s">
        <v>757</v>
      </c>
      <c r="U282" s="302" t="s">
        <v>758</v>
      </c>
    </row>
    <row r="283" spans="1:21" ht="53.25" customHeight="1">
      <c r="A283" s="869" t="s">
        <v>1043</v>
      </c>
      <c r="B283" s="305" t="s">
        <v>1044</v>
      </c>
      <c r="C283" s="387"/>
      <c r="D283" s="316" t="s">
        <v>1045</v>
      </c>
      <c r="E283" s="869" t="s">
        <v>1046</v>
      </c>
      <c r="F283" s="302"/>
      <c r="G283" s="307">
        <v>25000000</v>
      </c>
      <c r="H283" s="302"/>
      <c r="I283" s="307"/>
      <c r="J283" s="307">
        <f t="shared" ref="J283:K287" si="39">+F283*1.0476</f>
        <v>0</v>
      </c>
      <c r="K283" s="307">
        <f t="shared" si="39"/>
        <v>26190000.000000004</v>
      </c>
      <c r="L283" s="302"/>
      <c r="M283" s="302"/>
      <c r="N283" s="302">
        <f t="shared" ref="N283:O287" si="40">+J283*1.046</f>
        <v>0</v>
      </c>
      <c r="O283" s="307">
        <f t="shared" si="40"/>
        <v>27394740.000000004</v>
      </c>
      <c r="P283" s="302"/>
      <c r="Q283" s="302"/>
      <c r="R283" s="302">
        <f t="shared" ref="R283:S287" si="41">+N283*1.045</f>
        <v>0</v>
      </c>
      <c r="S283" s="307">
        <f t="shared" si="41"/>
        <v>28627503.300000001</v>
      </c>
      <c r="T283" s="302"/>
      <c r="U283" s="302"/>
    </row>
    <row r="284" spans="1:21" ht="45.75" customHeight="1">
      <c r="A284" s="906"/>
      <c r="B284" s="869" t="s">
        <v>1047</v>
      </c>
      <c r="C284" s="387"/>
      <c r="D284" s="305" t="s">
        <v>1048</v>
      </c>
      <c r="E284" s="906"/>
      <c r="F284" s="302"/>
      <c r="G284" s="307"/>
      <c r="H284" s="302"/>
      <c r="I284" s="307">
        <v>10000000</v>
      </c>
      <c r="J284" s="307">
        <f t="shared" si="39"/>
        <v>0</v>
      </c>
      <c r="K284" s="307">
        <f t="shared" si="39"/>
        <v>0</v>
      </c>
      <c r="L284" s="302"/>
      <c r="M284" s="307">
        <v>10000000</v>
      </c>
      <c r="N284" s="302">
        <f t="shared" si="40"/>
        <v>0</v>
      </c>
      <c r="O284" s="307">
        <f t="shared" si="40"/>
        <v>0</v>
      </c>
      <c r="P284" s="302"/>
      <c r="Q284" s="307">
        <v>10000000</v>
      </c>
      <c r="R284" s="302">
        <f t="shared" si="41"/>
        <v>0</v>
      </c>
      <c r="S284" s="307">
        <f t="shared" si="41"/>
        <v>0</v>
      </c>
      <c r="T284" s="302"/>
      <c r="U284" s="307">
        <v>10000000</v>
      </c>
    </row>
    <row r="285" spans="1:21" ht="22.5">
      <c r="A285" s="906"/>
      <c r="B285" s="906"/>
      <c r="D285" s="305" t="s">
        <v>1049</v>
      </c>
      <c r="E285" s="906"/>
      <c r="F285" s="328"/>
      <c r="G285" s="329"/>
      <c r="H285" s="328"/>
      <c r="I285" s="307">
        <v>10000000</v>
      </c>
      <c r="J285" s="307">
        <f t="shared" si="39"/>
        <v>0</v>
      </c>
      <c r="K285" s="307">
        <f t="shared" si="39"/>
        <v>0</v>
      </c>
      <c r="L285" s="302"/>
      <c r="M285" s="307">
        <v>10000000</v>
      </c>
      <c r="N285" s="302">
        <f t="shared" si="40"/>
        <v>0</v>
      </c>
      <c r="O285" s="307">
        <f t="shared" si="40"/>
        <v>0</v>
      </c>
      <c r="P285" s="302"/>
      <c r="Q285" s="307">
        <v>10000000</v>
      </c>
      <c r="R285" s="302">
        <f t="shared" si="41"/>
        <v>0</v>
      </c>
      <c r="S285" s="307">
        <f t="shared" si="41"/>
        <v>0</v>
      </c>
      <c r="T285" s="302"/>
      <c r="U285" s="307">
        <v>10000000</v>
      </c>
    </row>
    <row r="286" spans="1:21" ht="22.5">
      <c r="A286" s="906"/>
      <c r="B286" s="906"/>
      <c r="D286" s="305" t="s">
        <v>1050</v>
      </c>
      <c r="E286" s="906"/>
      <c r="F286" s="328"/>
      <c r="G286" s="329"/>
      <c r="H286" s="328"/>
      <c r="I286" s="307">
        <v>10000000</v>
      </c>
      <c r="J286" s="307">
        <f t="shared" si="39"/>
        <v>0</v>
      </c>
      <c r="K286" s="307">
        <f t="shared" si="39"/>
        <v>0</v>
      </c>
      <c r="L286" s="302"/>
      <c r="M286" s="307">
        <v>10000000</v>
      </c>
      <c r="N286" s="302">
        <f t="shared" si="40"/>
        <v>0</v>
      </c>
      <c r="O286" s="307">
        <f t="shared" si="40"/>
        <v>0</v>
      </c>
      <c r="P286" s="302"/>
      <c r="Q286" s="307">
        <v>10000000</v>
      </c>
      <c r="R286" s="302">
        <f t="shared" si="41"/>
        <v>0</v>
      </c>
      <c r="S286" s="307">
        <f t="shared" si="41"/>
        <v>0</v>
      </c>
      <c r="T286" s="302"/>
      <c r="U286" s="307">
        <v>10000000</v>
      </c>
    </row>
    <row r="287" spans="1:21" ht="23.25" thickBot="1">
      <c r="A287" s="906"/>
      <c r="B287" s="906"/>
      <c r="D287" s="321" t="s">
        <v>1051</v>
      </c>
      <c r="E287" s="906"/>
      <c r="F287" s="345"/>
      <c r="G287" s="381"/>
      <c r="H287" s="345"/>
      <c r="I287" s="310">
        <v>15000000</v>
      </c>
      <c r="J287" s="310">
        <f t="shared" si="39"/>
        <v>0</v>
      </c>
      <c r="K287" s="310">
        <f t="shared" si="39"/>
        <v>0</v>
      </c>
      <c r="L287" s="309"/>
      <c r="M287" s="310">
        <v>15000000</v>
      </c>
      <c r="N287" s="309">
        <f t="shared" si="40"/>
        <v>0</v>
      </c>
      <c r="O287" s="310">
        <f t="shared" si="40"/>
        <v>0</v>
      </c>
      <c r="P287" s="309"/>
      <c r="Q287" s="310">
        <v>15000000</v>
      </c>
      <c r="R287" s="309">
        <f t="shared" si="41"/>
        <v>0</v>
      </c>
      <c r="S287" s="310">
        <f t="shared" si="41"/>
        <v>0</v>
      </c>
      <c r="T287" s="309"/>
      <c r="U287" s="310">
        <v>15000000</v>
      </c>
    </row>
    <row r="288" spans="1:21" ht="12" customHeight="1" thickBot="1">
      <c r="A288" s="876" t="s">
        <v>1052</v>
      </c>
      <c r="B288" s="877"/>
      <c r="C288" s="877"/>
      <c r="D288" s="877"/>
      <c r="E288" s="877"/>
      <c r="F288" s="877"/>
      <c r="G288" s="877"/>
      <c r="H288" s="877"/>
      <c r="I288" s="877"/>
      <c r="J288" s="877"/>
      <c r="K288" s="877"/>
      <c r="L288" s="877"/>
      <c r="M288" s="877"/>
      <c r="N288" s="877"/>
      <c r="O288" s="877"/>
      <c r="P288" s="877"/>
      <c r="Q288" s="877"/>
      <c r="R288" s="877"/>
      <c r="S288" s="877"/>
      <c r="T288" s="877"/>
      <c r="U288" s="878"/>
    </row>
    <row r="289" spans="1:21" ht="12" thickBot="1">
      <c r="A289" s="970" t="s">
        <v>1053</v>
      </c>
      <c r="B289" s="971"/>
      <c r="C289" s="971"/>
      <c r="D289" s="971"/>
      <c r="E289" s="971"/>
      <c r="F289" s="971"/>
      <c r="G289" s="971"/>
      <c r="H289" s="971"/>
      <c r="I289" s="971"/>
      <c r="J289" s="971"/>
      <c r="K289" s="971"/>
      <c r="L289" s="971"/>
      <c r="M289" s="971"/>
      <c r="N289" s="971"/>
      <c r="O289" s="971"/>
      <c r="P289" s="971"/>
      <c r="Q289" s="971"/>
      <c r="R289" s="971"/>
      <c r="S289" s="971"/>
      <c r="T289" s="971"/>
      <c r="U289" s="972"/>
    </row>
    <row r="290" spans="1:21">
      <c r="A290" s="901" t="s">
        <v>751</v>
      </c>
      <c r="B290" s="901" t="s">
        <v>752</v>
      </c>
      <c r="C290" s="301"/>
      <c r="D290" s="901" t="s">
        <v>753</v>
      </c>
      <c r="E290" s="901" t="s">
        <v>754</v>
      </c>
      <c r="F290" s="902">
        <v>2012</v>
      </c>
      <c r="G290" s="902"/>
      <c r="H290" s="902"/>
      <c r="I290" s="902"/>
      <c r="J290" s="902">
        <v>2013</v>
      </c>
      <c r="K290" s="902"/>
      <c r="L290" s="902"/>
      <c r="M290" s="902"/>
      <c r="N290" s="902">
        <v>2014</v>
      </c>
      <c r="O290" s="902"/>
      <c r="P290" s="902"/>
      <c r="Q290" s="902"/>
      <c r="R290" s="902">
        <v>2015</v>
      </c>
      <c r="S290" s="902"/>
      <c r="T290" s="902"/>
      <c r="U290" s="902"/>
    </row>
    <row r="291" spans="1:21" ht="22.5">
      <c r="A291" s="897"/>
      <c r="B291" s="897"/>
      <c r="C291" s="302"/>
      <c r="D291" s="897"/>
      <c r="E291" s="897"/>
      <c r="F291" s="302" t="s">
        <v>755</v>
      </c>
      <c r="G291" s="307" t="s">
        <v>756</v>
      </c>
      <c r="H291" s="302" t="s">
        <v>757</v>
      </c>
      <c r="I291" s="302" t="s">
        <v>758</v>
      </c>
      <c r="J291" s="302" t="s">
        <v>755</v>
      </c>
      <c r="K291" s="302" t="s">
        <v>756</v>
      </c>
      <c r="L291" s="302" t="s">
        <v>757</v>
      </c>
      <c r="M291" s="302" t="s">
        <v>758</v>
      </c>
      <c r="N291" s="302" t="s">
        <v>755</v>
      </c>
      <c r="O291" s="302" t="s">
        <v>756</v>
      </c>
      <c r="P291" s="302" t="s">
        <v>757</v>
      </c>
      <c r="Q291" s="302" t="s">
        <v>758</v>
      </c>
      <c r="R291" s="302" t="s">
        <v>755</v>
      </c>
      <c r="S291" s="302" t="s">
        <v>756</v>
      </c>
      <c r="T291" s="302" t="s">
        <v>757</v>
      </c>
      <c r="U291" s="302" t="s">
        <v>758</v>
      </c>
    </row>
    <row r="292" spans="1:21" ht="45">
      <c r="A292" s="959" t="s">
        <v>1054</v>
      </c>
      <c r="B292" s="305" t="s">
        <v>1055</v>
      </c>
      <c r="C292" s="305"/>
      <c r="D292" s="305" t="s">
        <v>1056</v>
      </c>
      <c r="E292" s="1031" t="s">
        <v>1057</v>
      </c>
      <c r="F292" s="302"/>
      <c r="G292" s="307">
        <v>4000000</v>
      </c>
      <c r="H292" s="302"/>
      <c r="I292" s="302"/>
      <c r="J292" s="307">
        <f t="shared" ref="J292:K295" si="42">+F292*1.0476</f>
        <v>0</v>
      </c>
      <c r="K292" s="307">
        <f t="shared" si="42"/>
        <v>4190400.0000000005</v>
      </c>
      <c r="L292" s="302"/>
      <c r="M292" s="302"/>
      <c r="N292" s="302">
        <f t="shared" ref="N292:O295" si="43">+J292*1.046</f>
        <v>0</v>
      </c>
      <c r="O292" s="307">
        <f t="shared" si="43"/>
        <v>4383158.4000000004</v>
      </c>
      <c r="P292" s="302"/>
      <c r="Q292" s="302"/>
      <c r="R292" s="302">
        <f t="shared" ref="R292:S295" si="44">+N292*1.045</f>
        <v>0</v>
      </c>
      <c r="S292" s="307">
        <f t="shared" si="44"/>
        <v>4580400.5279999999</v>
      </c>
      <c r="T292" s="302"/>
      <c r="U292" s="302"/>
    </row>
    <row r="293" spans="1:21" ht="45">
      <c r="A293" s="959"/>
      <c r="B293" s="959" t="s">
        <v>1058</v>
      </c>
      <c r="C293" s="305"/>
      <c r="D293" s="305" t="s">
        <v>1059</v>
      </c>
      <c r="E293" s="1031"/>
      <c r="F293" s="302"/>
      <c r="G293" s="307">
        <v>5000000</v>
      </c>
      <c r="H293" s="302"/>
      <c r="I293" s="302"/>
      <c r="J293" s="307">
        <f t="shared" si="42"/>
        <v>0</v>
      </c>
      <c r="K293" s="307">
        <f t="shared" si="42"/>
        <v>5238000</v>
      </c>
      <c r="L293" s="302"/>
      <c r="M293" s="302"/>
      <c r="N293" s="302">
        <f t="shared" si="43"/>
        <v>0</v>
      </c>
      <c r="O293" s="307">
        <f t="shared" si="43"/>
        <v>5478948</v>
      </c>
      <c r="P293" s="302"/>
      <c r="Q293" s="302"/>
      <c r="R293" s="302">
        <f t="shared" si="44"/>
        <v>0</v>
      </c>
      <c r="S293" s="307">
        <f t="shared" si="44"/>
        <v>5725500.6599999992</v>
      </c>
      <c r="T293" s="302"/>
      <c r="U293" s="302"/>
    </row>
    <row r="294" spans="1:21" ht="45">
      <c r="A294" s="959"/>
      <c r="B294" s="959"/>
      <c r="C294" s="339"/>
      <c r="D294" s="305" t="s">
        <v>1060</v>
      </c>
      <c r="E294" s="1031"/>
      <c r="F294" s="328"/>
      <c r="G294" s="329">
        <v>5000000</v>
      </c>
      <c r="H294" s="328"/>
      <c r="I294" s="328"/>
      <c r="J294" s="307">
        <f t="shared" si="42"/>
        <v>0</v>
      </c>
      <c r="K294" s="307">
        <f t="shared" si="42"/>
        <v>5238000</v>
      </c>
      <c r="L294" s="302"/>
      <c r="M294" s="302"/>
      <c r="N294" s="302">
        <f t="shared" si="43"/>
        <v>0</v>
      </c>
      <c r="O294" s="307">
        <f t="shared" si="43"/>
        <v>5478948</v>
      </c>
      <c r="P294" s="302"/>
      <c r="Q294" s="302"/>
      <c r="R294" s="302">
        <f t="shared" si="44"/>
        <v>0</v>
      </c>
      <c r="S294" s="307">
        <f t="shared" si="44"/>
        <v>5725500.6599999992</v>
      </c>
      <c r="T294" s="302"/>
      <c r="U294" s="302"/>
    </row>
    <row r="295" spans="1:21" ht="24" customHeight="1" thickBot="1">
      <c r="A295" s="869"/>
      <c r="B295" s="869"/>
      <c r="C295" s="343"/>
      <c r="D295" s="321" t="s">
        <v>1061</v>
      </c>
      <c r="E295" s="1032"/>
      <c r="F295" s="345"/>
      <c r="G295" s="381">
        <v>5000000</v>
      </c>
      <c r="H295" s="345"/>
      <c r="I295" s="345"/>
      <c r="J295" s="310">
        <f t="shared" si="42"/>
        <v>0</v>
      </c>
      <c r="K295" s="310">
        <f t="shared" si="42"/>
        <v>5238000</v>
      </c>
      <c r="L295" s="309"/>
      <c r="M295" s="309"/>
      <c r="N295" s="309">
        <f t="shared" si="43"/>
        <v>0</v>
      </c>
      <c r="O295" s="310">
        <f t="shared" si="43"/>
        <v>5478948</v>
      </c>
      <c r="P295" s="309"/>
      <c r="Q295" s="309"/>
      <c r="R295" s="309">
        <f t="shared" si="44"/>
        <v>0</v>
      </c>
      <c r="S295" s="310">
        <f t="shared" si="44"/>
        <v>5725500.6599999992</v>
      </c>
      <c r="T295" s="309"/>
      <c r="U295" s="309"/>
    </row>
    <row r="296" spans="1:21" ht="52.5" customHeight="1" thickBot="1">
      <c r="A296" s="1033" t="s">
        <v>1062</v>
      </c>
      <c r="B296" s="1034"/>
      <c r="C296" s="1034"/>
      <c r="D296" s="1034"/>
      <c r="E296" s="1034"/>
      <c r="F296" s="1034"/>
      <c r="G296" s="1034"/>
      <c r="H296" s="1034"/>
      <c r="I296" s="1034"/>
      <c r="J296" s="1034"/>
      <c r="K296" s="1034"/>
      <c r="L296" s="1034"/>
      <c r="M296" s="1034"/>
      <c r="N296" s="1034"/>
      <c r="O296" s="1034"/>
      <c r="P296" s="1034"/>
      <c r="Q296" s="1034"/>
      <c r="R296" s="1034"/>
      <c r="S296" s="1034"/>
      <c r="T296" s="1034"/>
      <c r="U296" s="1035"/>
    </row>
    <row r="297" spans="1:21" ht="12" customHeight="1" thickBot="1">
      <c r="A297" s="876" t="s">
        <v>1063</v>
      </c>
      <c r="B297" s="877"/>
      <c r="C297" s="877"/>
      <c r="D297" s="877"/>
      <c r="E297" s="877"/>
      <c r="F297" s="877"/>
      <c r="G297" s="877"/>
      <c r="H297" s="877"/>
      <c r="I297" s="877"/>
      <c r="J297" s="877"/>
      <c r="K297" s="877"/>
      <c r="L297" s="877"/>
      <c r="M297" s="877"/>
      <c r="N297" s="877"/>
      <c r="O297" s="877"/>
      <c r="P297" s="877"/>
      <c r="Q297" s="877"/>
      <c r="R297" s="877"/>
      <c r="S297" s="877"/>
      <c r="T297" s="877"/>
      <c r="U297" s="878"/>
    </row>
    <row r="298" spans="1:21" ht="12" thickBot="1">
      <c r="A298" s="970" t="s">
        <v>1064</v>
      </c>
      <c r="B298" s="971"/>
      <c r="C298" s="971"/>
      <c r="D298" s="971"/>
      <c r="E298" s="971"/>
      <c r="F298" s="971"/>
      <c r="G298" s="971"/>
      <c r="H298" s="971"/>
      <c r="I298" s="971"/>
      <c r="J298" s="971"/>
      <c r="K298" s="971"/>
      <c r="L298" s="971"/>
      <c r="M298" s="971"/>
      <c r="N298" s="971"/>
      <c r="O298" s="971"/>
      <c r="P298" s="971"/>
      <c r="Q298" s="971"/>
      <c r="R298" s="971"/>
      <c r="S298" s="971"/>
      <c r="T298" s="971"/>
      <c r="U298" s="972"/>
    </row>
    <row r="299" spans="1:21">
      <c r="A299" s="901" t="s">
        <v>751</v>
      </c>
      <c r="B299" s="901" t="s">
        <v>752</v>
      </c>
      <c r="C299" s="301"/>
      <c r="D299" s="901" t="s">
        <v>753</v>
      </c>
      <c r="E299" s="995" t="s">
        <v>754</v>
      </c>
      <c r="F299" s="1027">
        <v>2012</v>
      </c>
      <c r="G299" s="1028"/>
      <c r="H299" s="1028"/>
      <c r="I299" s="1029"/>
      <c r="J299" s="1030">
        <v>2013</v>
      </c>
      <c r="K299" s="902"/>
      <c r="L299" s="902"/>
      <c r="M299" s="902"/>
      <c r="N299" s="902">
        <v>2014</v>
      </c>
      <c r="O299" s="902"/>
      <c r="P299" s="902"/>
      <c r="Q299" s="902"/>
      <c r="R299" s="902">
        <v>2015</v>
      </c>
      <c r="S299" s="902"/>
      <c r="T299" s="902"/>
      <c r="U299" s="902"/>
    </row>
    <row r="300" spans="1:21" ht="22.5">
      <c r="A300" s="897"/>
      <c r="B300" s="897"/>
      <c r="C300" s="302"/>
      <c r="D300" s="897"/>
      <c r="E300" s="897"/>
      <c r="F300" s="302" t="s">
        <v>755</v>
      </c>
      <c r="G300" s="307" t="s">
        <v>756</v>
      </c>
      <c r="H300" s="302" t="s">
        <v>757</v>
      </c>
      <c r="I300" s="302" t="s">
        <v>758</v>
      </c>
      <c r="J300" s="302" t="s">
        <v>755</v>
      </c>
      <c r="K300" s="302" t="s">
        <v>756</v>
      </c>
      <c r="L300" s="302" t="s">
        <v>757</v>
      </c>
      <c r="M300" s="302" t="s">
        <v>758</v>
      </c>
      <c r="N300" s="302" t="s">
        <v>755</v>
      </c>
      <c r="O300" s="302" t="s">
        <v>756</v>
      </c>
      <c r="P300" s="302" t="s">
        <v>757</v>
      </c>
      <c r="Q300" s="302" t="s">
        <v>758</v>
      </c>
      <c r="R300" s="302" t="s">
        <v>755</v>
      </c>
      <c r="S300" s="302" t="s">
        <v>756</v>
      </c>
      <c r="T300" s="302" t="s">
        <v>757</v>
      </c>
      <c r="U300" s="302" t="s">
        <v>758</v>
      </c>
    </row>
    <row r="301" spans="1:21" ht="32.25" customHeight="1">
      <c r="A301" s="869" t="s">
        <v>1065</v>
      </c>
      <c r="B301" s="305" t="s">
        <v>1066</v>
      </c>
      <c r="C301" s="305"/>
      <c r="D301" s="334" t="s">
        <v>1067</v>
      </c>
      <c r="E301" s="869" t="s">
        <v>1028</v>
      </c>
      <c r="F301" s="302"/>
      <c r="G301" s="307">
        <v>3000000</v>
      </c>
      <c r="H301" s="302"/>
      <c r="I301" s="302"/>
      <c r="J301" s="307">
        <f t="shared" ref="J301:K304" si="45">+F301*1.0476</f>
        <v>0</v>
      </c>
      <c r="K301" s="307">
        <f t="shared" si="45"/>
        <v>3142800.0000000005</v>
      </c>
      <c r="L301" s="302"/>
      <c r="M301" s="302"/>
      <c r="N301" s="302">
        <f t="shared" ref="N301:O304" si="46">+J301*1.046</f>
        <v>0</v>
      </c>
      <c r="O301" s="307">
        <f t="shared" si="46"/>
        <v>3287368.8000000007</v>
      </c>
      <c r="P301" s="302"/>
      <c r="Q301" s="302"/>
      <c r="R301" s="302">
        <f t="shared" ref="R301:S304" si="47">+N301*1.045</f>
        <v>0</v>
      </c>
      <c r="S301" s="307">
        <f t="shared" si="47"/>
        <v>3435300.3960000006</v>
      </c>
      <c r="T301" s="302"/>
      <c r="U301" s="302"/>
    </row>
    <row r="302" spans="1:21" ht="22.5">
      <c r="A302" s="906"/>
      <c r="B302" s="869" t="s">
        <v>1068</v>
      </c>
      <c r="C302" s="305"/>
      <c r="D302" s="326" t="s">
        <v>1069</v>
      </c>
      <c r="E302" s="906"/>
      <c r="F302" s="302"/>
      <c r="G302" s="307">
        <v>1000000</v>
      </c>
      <c r="H302" s="302"/>
      <c r="I302" s="302"/>
      <c r="J302" s="307">
        <f t="shared" si="45"/>
        <v>0</v>
      </c>
      <c r="K302" s="307">
        <f t="shared" si="45"/>
        <v>1047600.0000000001</v>
      </c>
      <c r="L302" s="388"/>
      <c r="M302" s="388"/>
      <c r="N302" s="302">
        <f t="shared" si="46"/>
        <v>0</v>
      </c>
      <c r="O302" s="307">
        <f t="shared" si="46"/>
        <v>1095789.6000000001</v>
      </c>
      <c r="P302" s="302"/>
      <c r="Q302" s="302"/>
      <c r="R302" s="302">
        <f t="shared" si="47"/>
        <v>0</v>
      </c>
      <c r="S302" s="307">
        <f t="shared" si="47"/>
        <v>1145100.132</v>
      </c>
      <c r="T302" s="302"/>
      <c r="U302" s="302"/>
    </row>
    <row r="303" spans="1:21" ht="22.5">
      <c r="A303" s="906"/>
      <c r="B303" s="906"/>
      <c r="C303" s="305"/>
      <c r="D303" s="326" t="s">
        <v>1070</v>
      </c>
      <c r="E303" s="906"/>
      <c r="F303" s="302"/>
      <c r="G303" s="307">
        <v>1000000</v>
      </c>
      <c r="H303" s="302"/>
      <c r="I303" s="302"/>
      <c r="J303" s="307">
        <f t="shared" si="45"/>
        <v>0</v>
      </c>
      <c r="K303" s="307">
        <f t="shared" si="45"/>
        <v>1047600.0000000001</v>
      </c>
      <c r="L303" s="388"/>
      <c r="M303" s="388"/>
      <c r="N303" s="302">
        <f t="shared" si="46"/>
        <v>0</v>
      </c>
      <c r="O303" s="307">
        <f t="shared" si="46"/>
        <v>1095789.6000000001</v>
      </c>
      <c r="P303" s="302"/>
      <c r="Q303" s="302"/>
      <c r="R303" s="302">
        <f t="shared" si="47"/>
        <v>0</v>
      </c>
      <c r="S303" s="307">
        <f t="shared" si="47"/>
        <v>1145100.132</v>
      </c>
      <c r="T303" s="302"/>
      <c r="U303" s="302"/>
    </row>
    <row r="304" spans="1:21" ht="57" thickBot="1">
      <c r="A304" s="906"/>
      <c r="B304" s="906"/>
      <c r="C304" s="321"/>
      <c r="D304" s="344" t="s">
        <v>1071</v>
      </c>
      <c r="E304" s="906"/>
      <c r="F304" s="309"/>
      <c r="G304" s="310">
        <v>8000000</v>
      </c>
      <c r="H304" s="309"/>
      <c r="I304" s="309"/>
      <c r="J304" s="310">
        <f t="shared" si="45"/>
        <v>0</v>
      </c>
      <c r="K304" s="310">
        <f t="shared" si="45"/>
        <v>8380800.0000000009</v>
      </c>
      <c r="L304" s="309"/>
      <c r="M304" s="309"/>
      <c r="N304" s="309">
        <f t="shared" si="46"/>
        <v>0</v>
      </c>
      <c r="O304" s="310">
        <f t="shared" si="46"/>
        <v>8766316.8000000007</v>
      </c>
      <c r="P304" s="309"/>
      <c r="Q304" s="309"/>
      <c r="R304" s="309">
        <f t="shared" si="47"/>
        <v>0</v>
      </c>
      <c r="S304" s="310">
        <f t="shared" si="47"/>
        <v>9160801.0559999999</v>
      </c>
      <c r="T304" s="309"/>
      <c r="U304" s="309"/>
    </row>
    <row r="305" spans="1:21" ht="16.5" customHeight="1">
      <c r="A305" s="1018" t="s">
        <v>1072</v>
      </c>
      <c r="B305" s="1019"/>
      <c r="C305" s="1019"/>
      <c r="D305" s="1019"/>
      <c r="E305" s="1019"/>
      <c r="F305" s="1019"/>
      <c r="G305" s="1019"/>
      <c r="H305" s="1019"/>
      <c r="I305" s="1019"/>
      <c r="J305" s="1019"/>
      <c r="K305" s="1019"/>
      <c r="L305" s="1019"/>
      <c r="M305" s="1019"/>
      <c r="N305" s="1019"/>
      <c r="O305" s="1019"/>
      <c r="P305" s="1019"/>
      <c r="Q305" s="1019"/>
      <c r="R305" s="1019"/>
      <c r="S305" s="1019"/>
      <c r="T305" s="1019"/>
      <c r="U305" s="1020"/>
    </row>
    <row r="306" spans="1:21" ht="14.25" customHeight="1">
      <c r="A306" s="1021"/>
      <c r="B306" s="1022"/>
      <c r="C306" s="1022"/>
      <c r="D306" s="1022"/>
      <c r="E306" s="1022"/>
      <c r="F306" s="1022"/>
      <c r="G306" s="1022"/>
      <c r="H306" s="1022"/>
      <c r="I306" s="1022"/>
      <c r="J306" s="1022"/>
      <c r="K306" s="1022"/>
      <c r="L306" s="1022"/>
      <c r="M306" s="1022"/>
      <c r="N306" s="1022"/>
      <c r="O306" s="1022"/>
      <c r="P306" s="1022"/>
      <c r="Q306" s="1022"/>
      <c r="R306" s="1022"/>
      <c r="S306" s="1022"/>
      <c r="T306" s="1022"/>
      <c r="U306" s="1023"/>
    </row>
    <row r="307" spans="1:21" ht="13.5" customHeight="1">
      <c r="A307" s="1021"/>
      <c r="B307" s="1022"/>
      <c r="C307" s="1022"/>
      <c r="D307" s="1022"/>
      <c r="E307" s="1022"/>
      <c r="F307" s="1022"/>
      <c r="G307" s="1022"/>
      <c r="H307" s="1022"/>
      <c r="I307" s="1022"/>
      <c r="J307" s="1022"/>
      <c r="K307" s="1022"/>
      <c r="L307" s="1022"/>
      <c r="M307" s="1022"/>
      <c r="N307" s="1022"/>
      <c r="O307" s="1022"/>
      <c r="P307" s="1022"/>
      <c r="Q307" s="1022"/>
      <c r="R307" s="1022"/>
      <c r="S307" s="1022"/>
      <c r="T307" s="1022"/>
      <c r="U307" s="1023"/>
    </row>
    <row r="308" spans="1:21" ht="13.5" customHeight="1">
      <c r="A308" s="1021"/>
      <c r="B308" s="1022"/>
      <c r="C308" s="1022"/>
      <c r="D308" s="1022"/>
      <c r="E308" s="1022"/>
      <c r="F308" s="1022"/>
      <c r="G308" s="1022"/>
      <c r="H308" s="1022"/>
      <c r="I308" s="1022"/>
      <c r="J308" s="1022"/>
      <c r="K308" s="1022"/>
      <c r="L308" s="1022"/>
      <c r="M308" s="1022"/>
      <c r="N308" s="1022"/>
      <c r="O308" s="1022"/>
      <c r="P308" s="1022"/>
      <c r="Q308" s="1022"/>
      <c r="R308" s="1022"/>
      <c r="S308" s="1022"/>
      <c r="T308" s="1022"/>
      <c r="U308" s="1023"/>
    </row>
    <row r="309" spans="1:21" ht="11.25" customHeight="1" thickBot="1">
      <c r="A309" s="1024"/>
      <c r="B309" s="1025"/>
      <c r="C309" s="1025"/>
      <c r="D309" s="1025"/>
      <c r="E309" s="1025"/>
      <c r="F309" s="1025"/>
      <c r="G309" s="1025"/>
      <c r="H309" s="1025"/>
      <c r="I309" s="1025"/>
      <c r="J309" s="1025"/>
      <c r="K309" s="1025"/>
      <c r="L309" s="1025"/>
      <c r="M309" s="1025"/>
      <c r="N309" s="1025"/>
      <c r="O309" s="1025"/>
      <c r="P309" s="1025"/>
      <c r="Q309" s="1025"/>
      <c r="R309" s="1025"/>
      <c r="S309" s="1025"/>
      <c r="T309" s="1025"/>
      <c r="U309" s="1026"/>
    </row>
    <row r="310" spans="1:21" ht="15" customHeight="1" thickBot="1">
      <c r="A310" s="970" t="s">
        <v>1073</v>
      </c>
      <c r="B310" s="971"/>
      <c r="C310" s="971"/>
      <c r="D310" s="971"/>
      <c r="E310" s="971"/>
      <c r="F310" s="971"/>
      <c r="G310" s="971"/>
      <c r="H310" s="971"/>
      <c r="I310" s="971"/>
      <c r="J310" s="971"/>
      <c r="K310" s="971"/>
      <c r="L310" s="971"/>
      <c r="M310" s="971"/>
      <c r="N310" s="971"/>
      <c r="O310" s="971"/>
      <c r="P310" s="971"/>
      <c r="Q310" s="971"/>
      <c r="R310" s="971"/>
      <c r="S310" s="971"/>
      <c r="T310" s="971"/>
      <c r="U310" s="972"/>
    </row>
    <row r="311" spans="1:21" ht="22.5" customHeight="1" thickBot="1">
      <c r="A311" s="876" t="s">
        <v>1074</v>
      </c>
      <c r="B311" s="877"/>
      <c r="C311" s="877"/>
      <c r="D311" s="877"/>
      <c r="E311" s="877"/>
      <c r="F311" s="877"/>
      <c r="G311" s="877"/>
      <c r="H311" s="877"/>
      <c r="I311" s="877"/>
      <c r="J311" s="877"/>
      <c r="K311" s="877"/>
      <c r="L311" s="877"/>
      <c r="M311" s="877"/>
      <c r="N311" s="877"/>
      <c r="O311" s="877"/>
      <c r="P311" s="877"/>
      <c r="Q311" s="877"/>
      <c r="R311" s="877"/>
      <c r="S311" s="877"/>
      <c r="T311" s="877"/>
      <c r="U311" s="878"/>
    </row>
    <row r="312" spans="1:21">
      <c r="A312" s="901" t="s">
        <v>751</v>
      </c>
      <c r="B312" s="901" t="s">
        <v>752</v>
      </c>
      <c r="C312" s="301"/>
      <c r="D312" s="901" t="s">
        <v>753</v>
      </c>
      <c r="E312" s="901" t="s">
        <v>754</v>
      </c>
      <c r="F312" s="902">
        <v>2012</v>
      </c>
      <c r="G312" s="902"/>
      <c r="H312" s="902"/>
      <c r="I312" s="902"/>
      <c r="J312" s="902">
        <v>2013</v>
      </c>
      <c r="K312" s="902"/>
      <c r="L312" s="902"/>
      <c r="M312" s="902"/>
      <c r="N312" s="902">
        <v>2014</v>
      </c>
      <c r="O312" s="902"/>
      <c r="P312" s="902"/>
      <c r="Q312" s="902"/>
      <c r="R312" s="902">
        <v>2015</v>
      </c>
      <c r="S312" s="902"/>
      <c r="T312" s="902"/>
      <c r="U312" s="902"/>
    </row>
    <row r="313" spans="1:21" ht="11.25" customHeight="1">
      <c r="A313" s="882"/>
      <c r="B313" s="882"/>
      <c r="C313" s="309"/>
      <c r="D313" s="882"/>
      <c r="E313" s="882"/>
      <c r="F313" s="309" t="s">
        <v>755</v>
      </c>
      <c r="G313" s="310" t="s">
        <v>756</v>
      </c>
      <c r="H313" s="309" t="s">
        <v>757</v>
      </c>
      <c r="I313" s="309" t="s">
        <v>758</v>
      </c>
      <c r="J313" s="309" t="s">
        <v>755</v>
      </c>
      <c r="K313" s="309" t="s">
        <v>756</v>
      </c>
      <c r="L313" s="309" t="s">
        <v>757</v>
      </c>
      <c r="M313" s="309" t="s">
        <v>758</v>
      </c>
      <c r="N313" s="309" t="s">
        <v>755</v>
      </c>
      <c r="O313" s="309" t="s">
        <v>756</v>
      </c>
      <c r="P313" s="309" t="s">
        <v>757</v>
      </c>
      <c r="Q313" s="309" t="s">
        <v>758</v>
      </c>
      <c r="R313" s="309" t="s">
        <v>755</v>
      </c>
      <c r="S313" s="309" t="s">
        <v>756</v>
      </c>
      <c r="T313" s="309" t="s">
        <v>757</v>
      </c>
      <c r="U313" s="309" t="s">
        <v>758</v>
      </c>
    </row>
    <row r="314" spans="1:21" ht="96.75" customHeight="1">
      <c r="A314" s="330" t="s">
        <v>1075</v>
      </c>
      <c r="B314" s="327" t="s">
        <v>1076</v>
      </c>
      <c r="C314" s="305"/>
      <c r="D314" s="332" t="s">
        <v>1077</v>
      </c>
      <c r="E314" s="869" t="s">
        <v>1029</v>
      </c>
      <c r="F314" s="302"/>
      <c r="G314" s="307">
        <v>29995495</v>
      </c>
      <c r="H314" s="303"/>
      <c r="I314" s="302"/>
      <c r="J314" s="307">
        <f t="shared" ref="J314:K317" si="48">+F314*1.0476</f>
        <v>0</v>
      </c>
      <c r="K314" s="307">
        <f t="shared" si="48"/>
        <v>31423280.562000003</v>
      </c>
      <c r="L314" s="302"/>
      <c r="M314" s="302"/>
      <c r="N314" s="302">
        <f t="shared" ref="N314:O318" si="49">+J314*1.046</f>
        <v>0</v>
      </c>
      <c r="O314" s="307">
        <f t="shared" si="49"/>
        <v>32868751.467852004</v>
      </c>
      <c r="P314" s="302"/>
      <c r="Q314" s="302"/>
      <c r="R314" s="302">
        <f t="shared" ref="R314:S318" si="50">+N314*1.045</f>
        <v>0</v>
      </c>
      <c r="S314" s="307">
        <f t="shared" si="50"/>
        <v>34347845.283905342</v>
      </c>
      <c r="T314" s="302"/>
      <c r="U314" s="302"/>
    </row>
    <row r="315" spans="1:21" ht="57" customHeight="1">
      <c r="A315" s="330" t="s">
        <v>1078</v>
      </c>
      <c r="B315" s="326" t="s">
        <v>1079</v>
      </c>
      <c r="C315" s="305"/>
      <c r="D315" s="327" t="s">
        <v>1080</v>
      </c>
      <c r="E315" s="906"/>
      <c r="F315" s="302"/>
      <c r="G315" s="307">
        <v>107981983</v>
      </c>
      <c r="H315" s="303"/>
      <c r="I315" s="307"/>
      <c r="J315" s="307">
        <f t="shared" si="48"/>
        <v>0</v>
      </c>
      <c r="K315" s="307">
        <f t="shared" si="48"/>
        <v>113121925.39080001</v>
      </c>
      <c r="L315" s="307"/>
      <c r="M315" s="307"/>
      <c r="N315" s="307">
        <f t="shared" si="49"/>
        <v>0</v>
      </c>
      <c r="O315" s="307">
        <f t="shared" si="49"/>
        <v>118325533.95877682</v>
      </c>
      <c r="P315" s="307"/>
      <c r="Q315" s="307"/>
      <c r="R315" s="307">
        <f t="shared" si="50"/>
        <v>0</v>
      </c>
      <c r="S315" s="307">
        <f t="shared" si="50"/>
        <v>123650182.98692177</v>
      </c>
      <c r="T315" s="307"/>
      <c r="U315" s="307"/>
    </row>
    <row r="316" spans="1:21" ht="57" customHeight="1">
      <c r="A316" s="1014" t="s">
        <v>1081</v>
      </c>
      <c r="B316" s="1016" t="s">
        <v>1082</v>
      </c>
      <c r="C316" s="305"/>
      <c r="D316" s="327" t="s">
        <v>1083</v>
      </c>
      <c r="E316" s="906"/>
      <c r="F316" s="302"/>
      <c r="G316" s="307">
        <v>29946023</v>
      </c>
      <c r="H316" s="302"/>
      <c r="I316" s="307">
        <v>300000000</v>
      </c>
      <c r="J316" s="307">
        <f t="shared" si="48"/>
        <v>0</v>
      </c>
      <c r="K316" s="307">
        <f>+G316*1.0476+(104760000)</f>
        <v>136131453.69480002</v>
      </c>
      <c r="L316" s="302"/>
      <c r="M316" s="307">
        <v>350000000</v>
      </c>
      <c r="N316" s="302">
        <f t="shared" si="49"/>
        <v>0</v>
      </c>
      <c r="O316" s="307">
        <f t="shared" si="49"/>
        <v>142393500.56476083</v>
      </c>
      <c r="P316" s="307"/>
      <c r="Q316" s="307">
        <v>300000000</v>
      </c>
      <c r="R316" s="302">
        <f t="shared" si="50"/>
        <v>0</v>
      </c>
      <c r="S316" s="307">
        <f t="shared" si="50"/>
        <v>148801208.09017506</v>
      </c>
      <c r="T316" s="302"/>
      <c r="U316" s="307">
        <v>300000000</v>
      </c>
    </row>
    <row r="317" spans="1:21" ht="35.25" customHeight="1">
      <c r="A317" s="1015"/>
      <c r="B317" s="1016"/>
      <c r="C317" s="305"/>
      <c r="D317" s="327" t="s">
        <v>1084</v>
      </c>
      <c r="E317" s="906"/>
      <c r="F317" s="302"/>
      <c r="G317" s="307">
        <v>80000000</v>
      </c>
      <c r="H317" s="302"/>
      <c r="I317" s="302"/>
      <c r="J317" s="307">
        <f t="shared" si="48"/>
        <v>0</v>
      </c>
      <c r="K317" s="307"/>
      <c r="L317" s="302"/>
      <c r="M317" s="302"/>
      <c r="N317" s="302">
        <f t="shared" si="49"/>
        <v>0</v>
      </c>
      <c r="O317" s="307"/>
      <c r="P317" s="302"/>
      <c r="Q317" s="302"/>
      <c r="R317" s="302">
        <f t="shared" si="50"/>
        <v>0</v>
      </c>
      <c r="S317" s="307"/>
      <c r="T317" s="302"/>
      <c r="U317" s="302"/>
    </row>
    <row r="318" spans="1:21" ht="24" customHeight="1" thickBot="1">
      <c r="A318" s="1015"/>
      <c r="B318" s="1017"/>
      <c r="C318" s="321"/>
      <c r="D318" s="344" t="s">
        <v>1085</v>
      </c>
      <c r="E318" s="906"/>
      <c r="F318" s="309"/>
      <c r="G318" s="310">
        <v>20000000</v>
      </c>
      <c r="H318" s="309"/>
      <c r="I318" s="309"/>
      <c r="J318" s="310"/>
      <c r="K318" s="310">
        <f>+G318*1.0476</f>
        <v>20952000</v>
      </c>
      <c r="L318" s="309"/>
      <c r="M318" s="309"/>
      <c r="N318" s="309"/>
      <c r="O318" s="310">
        <f t="shared" si="49"/>
        <v>21915792</v>
      </c>
      <c r="P318" s="309"/>
      <c r="Q318" s="309"/>
      <c r="R318" s="309"/>
      <c r="S318" s="310">
        <f t="shared" si="50"/>
        <v>22902002.639999997</v>
      </c>
      <c r="T318" s="309"/>
      <c r="U318" s="309"/>
    </row>
    <row r="319" spans="1:21" ht="12" customHeight="1" thickBot="1">
      <c r="A319" s="876" t="s">
        <v>1086</v>
      </c>
      <c r="B319" s="877"/>
      <c r="C319" s="877"/>
      <c r="D319" s="877"/>
      <c r="E319" s="877"/>
      <c r="F319" s="877"/>
      <c r="G319" s="877"/>
      <c r="H319" s="877"/>
      <c r="I319" s="877"/>
      <c r="J319" s="877"/>
      <c r="K319" s="877"/>
      <c r="L319" s="877"/>
      <c r="M319" s="877"/>
      <c r="N319" s="877"/>
      <c r="O319" s="877"/>
      <c r="P319" s="877"/>
      <c r="Q319" s="877"/>
      <c r="R319" s="877"/>
      <c r="S319" s="877"/>
      <c r="T319" s="877"/>
      <c r="U319" s="878"/>
    </row>
    <row r="320" spans="1:21" ht="12" thickBot="1">
      <c r="A320" s="970" t="s">
        <v>1087</v>
      </c>
      <c r="B320" s="971"/>
      <c r="C320" s="971"/>
      <c r="D320" s="971"/>
      <c r="E320" s="971"/>
      <c r="F320" s="971"/>
      <c r="G320" s="971"/>
      <c r="H320" s="971"/>
      <c r="I320" s="971"/>
      <c r="J320" s="971"/>
      <c r="K320" s="971"/>
      <c r="L320" s="971"/>
      <c r="M320" s="971"/>
      <c r="N320" s="971"/>
      <c r="O320" s="971"/>
      <c r="P320" s="971"/>
      <c r="Q320" s="971"/>
      <c r="R320" s="971"/>
      <c r="S320" s="971"/>
      <c r="T320" s="971"/>
      <c r="U320" s="972"/>
    </row>
    <row r="321" spans="1:21">
      <c r="A321" s="901" t="s">
        <v>751</v>
      </c>
      <c r="B321" s="901" t="s">
        <v>752</v>
      </c>
      <c r="C321" s="301"/>
      <c r="D321" s="901" t="s">
        <v>753</v>
      </c>
      <c r="E321" s="901" t="s">
        <v>754</v>
      </c>
      <c r="F321" s="902">
        <v>2012</v>
      </c>
      <c r="G321" s="902"/>
      <c r="H321" s="902"/>
      <c r="I321" s="902"/>
      <c r="J321" s="902">
        <v>2013</v>
      </c>
      <c r="K321" s="902"/>
      <c r="L321" s="902"/>
      <c r="M321" s="902"/>
      <c r="N321" s="902">
        <v>2014</v>
      </c>
      <c r="O321" s="902"/>
      <c r="P321" s="902"/>
      <c r="Q321" s="902"/>
      <c r="R321" s="902">
        <v>2015</v>
      </c>
      <c r="S321" s="902"/>
      <c r="T321" s="902"/>
      <c r="U321" s="902"/>
    </row>
    <row r="322" spans="1:21" ht="22.5">
      <c r="A322" s="882"/>
      <c r="B322" s="882"/>
      <c r="C322" s="309"/>
      <c r="D322" s="882"/>
      <c r="E322" s="882"/>
      <c r="F322" s="309" t="s">
        <v>755</v>
      </c>
      <c r="G322" s="310" t="s">
        <v>756</v>
      </c>
      <c r="H322" s="309" t="s">
        <v>757</v>
      </c>
      <c r="I322" s="309" t="s">
        <v>758</v>
      </c>
      <c r="J322" s="309" t="s">
        <v>755</v>
      </c>
      <c r="K322" s="309" t="s">
        <v>756</v>
      </c>
      <c r="L322" s="309" t="s">
        <v>757</v>
      </c>
      <c r="M322" s="309" t="s">
        <v>758</v>
      </c>
      <c r="N322" s="309" t="s">
        <v>755</v>
      </c>
      <c r="O322" s="309" t="s">
        <v>756</v>
      </c>
      <c r="P322" s="309" t="s">
        <v>757</v>
      </c>
      <c r="Q322" s="309" t="s">
        <v>758</v>
      </c>
      <c r="R322" s="309" t="s">
        <v>755</v>
      </c>
      <c r="S322" s="309" t="s">
        <v>756</v>
      </c>
      <c r="T322" s="309" t="s">
        <v>757</v>
      </c>
      <c r="U322" s="309" t="s">
        <v>758</v>
      </c>
    </row>
    <row r="323" spans="1:21" ht="56.25">
      <c r="A323" s="869" t="s">
        <v>1088</v>
      </c>
      <c r="B323" s="327" t="s">
        <v>1089</v>
      </c>
      <c r="C323" s="305"/>
      <c r="D323" s="332" t="s">
        <v>1090</v>
      </c>
      <c r="E323" s="869" t="s">
        <v>1091</v>
      </c>
      <c r="F323" s="302"/>
      <c r="G323" s="307">
        <v>4500000</v>
      </c>
      <c r="H323" s="302"/>
      <c r="I323" s="307">
        <v>350000000</v>
      </c>
      <c r="J323" s="307">
        <f t="shared" ref="J323:K325" si="51">+F323*1.0476</f>
        <v>0</v>
      </c>
      <c r="K323" s="307">
        <f t="shared" si="51"/>
        <v>4714200</v>
      </c>
      <c r="L323" s="302"/>
      <c r="M323" s="302"/>
      <c r="N323" s="302">
        <f t="shared" ref="N323:O325" si="52">+J323*1.046</f>
        <v>0</v>
      </c>
      <c r="O323" s="307">
        <f t="shared" si="52"/>
        <v>4931053.2</v>
      </c>
      <c r="P323" s="302"/>
      <c r="Q323" s="307">
        <v>350000000</v>
      </c>
      <c r="R323" s="302">
        <f t="shared" ref="R323:S325" si="53">+N323*1.045</f>
        <v>0</v>
      </c>
      <c r="S323" s="307">
        <f t="shared" si="53"/>
        <v>5152950.5939999996</v>
      </c>
      <c r="T323" s="302"/>
      <c r="U323" s="307">
        <v>350000000</v>
      </c>
    </row>
    <row r="324" spans="1:21" ht="33.75" customHeight="1">
      <c r="A324" s="906"/>
      <c r="B324" s="888" t="s">
        <v>1092</v>
      </c>
      <c r="C324" s="305"/>
      <c r="D324" s="327" t="s">
        <v>1093</v>
      </c>
      <c r="E324" s="906"/>
      <c r="F324" s="302"/>
      <c r="G324" s="307">
        <v>4500000</v>
      </c>
      <c r="H324" s="302"/>
      <c r="I324" s="307"/>
      <c r="J324" s="307">
        <f t="shared" si="51"/>
        <v>0</v>
      </c>
      <c r="K324" s="307">
        <f>4714200+83808000</f>
        <v>88522200</v>
      </c>
      <c r="L324" s="302"/>
      <c r="M324" s="307">
        <v>90000000</v>
      </c>
      <c r="N324" s="302">
        <v>0</v>
      </c>
      <c r="O324" s="307">
        <f>4931053.2+87663168</f>
        <v>92594221.200000003</v>
      </c>
      <c r="P324" s="302"/>
      <c r="Q324" s="302"/>
      <c r="R324" s="302">
        <v>0</v>
      </c>
      <c r="S324" s="307">
        <f>5152950.594+91608011</f>
        <v>96760961.593999997</v>
      </c>
      <c r="T324" s="302"/>
      <c r="U324" s="302"/>
    </row>
    <row r="325" spans="1:21" ht="26.25" customHeight="1" thickBot="1">
      <c r="A325" s="906"/>
      <c r="B325" s="889"/>
      <c r="C325" s="321"/>
      <c r="D325" s="344" t="s">
        <v>1094</v>
      </c>
      <c r="E325" s="906"/>
      <c r="F325" s="309"/>
      <c r="G325" s="310">
        <v>13820027</v>
      </c>
      <c r="H325" s="309"/>
      <c r="I325" s="309"/>
      <c r="J325" s="310">
        <f t="shared" si="51"/>
        <v>0</v>
      </c>
      <c r="K325" s="310">
        <f t="shared" si="51"/>
        <v>14477860.285200002</v>
      </c>
      <c r="L325" s="309"/>
      <c r="M325" s="309"/>
      <c r="N325" s="309">
        <f t="shared" si="52"/>
        <v>0</v>
      </c>
      <c r="O325" s="310">
        <f t="shared" si="52"/>
        <v>15143841.858319202</v>
      </c>
      <c r="P325" s="309"/>
      <c r="Q325" s="309"/>
      <c r="R325" s="309">
        <f t="shared" si="53"/>
        <v>0</v>
      </c>
      <c r="S325" s="310">
        <f t="shared" si="53"/>
        <v>15825314.741943566</v>
      </c>
      <c r="T325" s="309"/>
      <c r="U325" s="309"/>
    </row>
    <row r="326" spans="1:21" ht="12" customHeight="1" thickBot="1">
      <c r="A326" s="876" t="s">
        <v>1095</v>
      </c>
      <c r="B326" s="877"/>
      <c r="C326" s="877"/>
      <c r="D326" s="877"/>
      <c r="E326" s="877"/>
      <c r="F326" s="877"/>
      <c r="G326" s="877"/>
      <c r="H326" s="877"/>
      <c r="I326" s="877"/>
      <c r="J326" s="877"/>
      <c r="K326" s="877"/>
      <c r="L326" s="877"/>
      <c r="M326" s="877"/>
      <c r="N326" s="877"/>
      <c r="O326" s="877"/>
      <c r="P326" s="877"/>
      <c r="Q326" s="877"/>
      <c r="R326" s="877"/>
      <c r="S326" s="877"/>
      <c r="T326" s="877"/>
      <c r="U326" s="878"/>
    </row>
    <row r="327" spans="1:21" ht="24" customHeight="1" thickBot="1">
      <c r="A327" s="1011" t="s">
        <v>1096</v>
      </c>
      <c r="B327" s="1012"/>
      <c r="C327" s="1012"/>
      <c r="D327" s="1012"/>
      <c r="E327" s="1012"/>
      <c r="F327" s="1012"/>
      <c r="G327" s="1012"/>
      <c r="H327" s="1012"/>
      <c r="I327" s="1012"/>
      <c r="J327" s="1012"/>
      <c r="K327" s="1012"/>
      <c r="L327" s="1012"/>
      <c r="M327" s="1012"/>
      <c r="N327" s="1012"/>
      <c r="O327" s="1012"/>
      <c r="P327" s="1012"/>
      <c r="Q327" s="1012"/>
      <c r="R327" s="1012"/>
      <c r="S327" s="1012"/>
      <c r="T327" s="1012"/>
      <c r="U327" s="1013"/>
    </row>
    <row r="328" spans="1:21">
      <c r="A328" s="901" t="s">
        <v>751</v>
      </c>
      <c r="B328" s="901" t="s">
        <v>752</v>
      </c>
      <c r="C328" s="301"/>
      <c r="D328" s="901" t="s">
        <v>753</v>
      </c>
      <c r="E328" s="901" t="s">
        <v>754</v>
      </c>
      <c r="F328" s="902">
        <v>2012</v>
      </c>
      <c r="G328" s="902"/>
      <c r="H328" s="902"/>
      <c r="I328" s="902"/>
      <c r="J328" s="902">
        <v>2013</v>
      </c>
      <c r="K328" s="902"/>
      <c r="L328" s="902"/>
      <c r="M328" s="902"/>
      <c r="N328" s="902">
        <v>2014</v>
      </c>
      <c r="O328" s="902"/>
      <c r="P328" s="902"/>
      <c r="Q328" s="902"/>
      <c r="R328" s="902">
        <v>2015</v>
      </c>
      <c r="S328" s="902"/>
      <c r="T328" s="902"/>
      <c r="U328" s="902"/>
    </row>
    <row r="329" spans="1:21" ht="22.5">
      <c r="A329" s="882"/>
      <c r="B329" s="882"/>
      <c r="C329" s="309"/>
      <c r="D329" s="882"/>
      <c r="E329" s="882"/>
      <c r="F329" s="309" t="s">
        <v>755</v>
      </c>
      <c r="G329" s="310" t="s">
        <v>756</v>
      </c>
      <c r="H329" s="309" t="s">
        <v>757</v>
      </c>
      <c r="I329" s="309" t="s">
        <v>758</v>
      </c>
      <c r="J329" s="309" t="s">
        <v>755</v>
      </c>
      <c r="K329" s="309" t="s">
        <v>756</v>
      </c>
      <c r="L329" s="309" t="s">
        <v>757</v>
      </c>
      <c r="M329" s="309" t="s">
        <v>758</v>
      </c>
      <c r="N329" s="309" t="s">
        <v>755</v>
      </c>
      <c r="O329" s="309" t="s">
        <v>756</v>
      </c>
      <c r="P329" s="309" t="s">
        <v>757</v>
      </c>
      <c r="Q329" s="309" t="s">
        <v>758</v>
      </c>
      <c r="R329" s="309" t="s">
        <v>755</v>
      </c>
      <c r="S329" s="309" t="s">
        <v>756</v>
      </c>
      <c r="T329" s="309" t="s">
        <v>757</v>
      </c>
      <c r="U329" s="309" t="s">
        <v>758</v>
      </c>
    </row>
    <row r="330" spans="1:21" ht="45" customHeight="1">
      <c r="A330" s="869" t="s">
        <v>1097</v>
      </c>
      <c r="B330" s="327" t="s">
        <v>1098</v>
      </c>
      <c r="C330" s="305"/>
      <c r="D330" s="327" t="s">
        <v>1099</v>
      </c>
      <c r="E330" s="869" t="s">
        <v>1031</v>
      </c>
      <c r="F330" s="302"/>
      <c r="G330" s="307">
        <v>3500000</v>
      </c>
      <c r="H330" s="302"/>
      <c r="I330" s="302"/>
      <c r="J330" s="307">
        <f>+F330*1.0476</f>
        <v>0</v>
      </c>
      <c r="K330" s="307">
        <f>+G330*1.0476</f>
        <v>3666600.0000000005</v>
      </c>
      <c r="L330" s="302"/>
      <c r="M330" s="302"/>
      <c r="N330" s="302">
        <f>+J330*1.046</f>
        <v>0</v>
      </c>
      <c r="O330" s="307">
        <f>+K330*1.046</f>
        <v>3835263.6000000006</v>
      </c>
      <c r="P330" s="302"/>
      <c r="Q330" s="302"/>
      <c r="R330" s="302">
        <f>+N330*1.045</f>
        <v>0</v>
      </c>
      <c r="S330" s="307">
        <f>+O330*1.045</f>
        <v>4007850.4620000003</v>
      </c>
      <c r="T330" s="302"/>
      <c r="U330" s="302"/>
    </row>
    <row r="331" spans="1:21" ht="33.75">
      <c r="A331" s="906"/>
      <c r="B331" s="327" t="s">
        <v>1100</v>
      </c>
      <c r="C331" s="305"/>
      <c r="D331" s="327" t="s">
        <v>1101</v>
      </c>
      <c r="E331" s="906"/>
      <c r="F331" s="302"/>
      <c r="G331" s="307">
        <v>8992493</v>
      </c>
      <c r="H331" s="302"/>
      <c r="I331" s="302"/>
      <c r="J331" s="307">
        <f>+F331*1.0476</f>
        <v>0</v>
      </c>
      <c r="K331" s="307">
        <f>+G331*1.0476</f>
        <v>9420535.6668000016</v>
      </c>
      <c r="L331" s="302"/>
      <c r="M331" s="302"/>
      <c r="N331" s="302">
        <f>+J331*1.046</f>
        <v>0</v>
      </c>
      <c r="O331" s="307">
        <f>+K331*1.046</f>
        <v>9853880.3074728027</v>
      </c>
      <c r="P331" s="302"/>
      <c r="Q331" s="302"/>
      <c r="R331" s="302">
        <f>+N331*1.045</f>
        <v>0</v>
      </c>
      <c r="S331" s="307">
        <f>+O331*1.045</f>
        <v>10297304.921309078</v>
      </c>
      <c r="T331" s="302"/>
      <c r="U331" s="302"/>
    </row>
    <row r="332" spans="1:21" ht="45">
      <c r="A332" s="906"/>
      <c r="B332" s="888" t="s">
        <v>1102</v>
      </c>
      <c r="C332" s="305"/>
      <c r="D332" s="327" t="s">
        <v>1103</v>
      </c>
      <c r="E332" s="906"/>
      <c r="F332" s="302"/>
      <c r="G332" s="307"/>
      <c r="H332" s="302"/>
      <c r="I332" s="302"/>
      <c r="J332" s="307"/>
      <c r="K332" s="307"/>
      <c r="L332" s="302"/>
      <c r="M332" s="307">
        <v>10000000</v>
      </c>
      <c r="N332" s="302"/>
      <c r="O332" s="307"/>
      <c r="P332" s="302"/>
      <c r="Q332" s="302"/>
      <c r="R332" s="302"/>
      <c r="S332" s="307"/>
      <c r="T332" s="302"/>
      <c r="U332" s="302"/>
    </row>
    <row r="333" spans="1:21" ht="12" thickBot="1">
      <c r="A333" s="870"/>
      <c r="B333" s="1007"/>
      <c r="C333" s="321"/>
      <c r="D333" s="344" t="s">
        <v>1104</v>
      </c>
      <c r="E333" s="870"/>
      <c r="F333" s="309"/>
      <c r="G333" s="310"/>
      <c r="H333" s="309"/>
      <c r="I333" s="309"/>
      <c r="J333" s="310"/>
      <c r="K333" s="310"/>
      <c r="L333" s="309"/>
      <c r="M333" s="307">
        <v>200000000</v>
      </c>
      <c r="N333" s="302"/>
      <c r="O333" s="307"/>
      <c r="P333" s="302"/>
      <c r="Q333" s="302"/>
      <c r="R333" s="302"/>
      <c r="S333" s="307"/>
      <c r="T333" s="302"/>
      <c r="U333" s="302"/>
    </row>
    <row r="334" spans="1:21" ht="12" thickBot="1">
      <c r="A334" s="1008" t="s">
        <v>1105</v>
      </c>
      <c r="B334" s="1009"/>
      <c r="C334" s="1009"/>
      <c r="D334" s="1009"/>
      <c r="E334" s="1009"/>
      <c r="F334" s="1009"/>
      <c r="G334" s="1009"/>
      <c r="H334" s="1009"/>
      <c r="I334" s="1009"/>
      <c r="J334" s="1009"/>
      <c r="K334" s="1009"/>
      <c r="L334" s="1010"/>
      <c r="M334" s="389"/>
      <c r="N334" s="390"/>
      <c r="O334" s="390"/>
      <c r="P334" s="390"/>
      <c r="Q334" s="390"/>
      <c r="R334" s="390"/>
      <c r="S334" s="390"/>
      <c r="T334" s="390"/>
      <c r="U334" s="390"/>
    </row>
    <row r="335" spans="1:21" ht="12" thickBot="1">
      <c r="A335" s="970" t="s">
        <v>1106</v>
      </c>
      <c r="B335" s="971"/>
      <c r="C335" s="971"/>
      <c r="D335" s="971"/>
      <c r="E335" s="971"/>
      <c r="F335" s="971"/>
      <c r="G335" s="971"/>
      <c r="H335" s="971"/>
      <c r="I335" s="971"/>
      <c r="J335" s="971"/>
      <c r="K335" s="971"/>
      <c r="L335" s="971"/>
      <c r="M335" s="971"/>
      <c r="N335" s="971"/>
      <c r="O335" s="971"/>
      <c r="P335" s="971"/>
      <c r="Q335" s="971"/>
      <c r="R335" s="971"/>
      <c r="S335" s="971"/>
      <c r="T335" s="971"/>
      <c r="U335" s="972"/>
    </row>
    <row r="336" spans="1:21">
      <c r="A336" s="901" t="s">
        <v>751</v>
      </c>
      <c r="B336" s="901" t="s">
        <v>752</v>
      </c>
      <c r="C336" s="301"/>
      <c r="D336" s="901" t="s">
        <v>753</v>
      </c>
      <c r="E336" s="901" t="s">
        <v>754</v>
      </c>
      <c r="F336" s="902">
        <v>2012</v>
      </c>
      <c r="G336" s="902"/>
      <c r="H336" s="902"/>
      <c r="I336" s="902"/>
      <c r="J336" s="902">
        <v>2013</v>
      </c>
      <c r="K336" s="902"/>
      <c r="L336" s="902"/>
      <c r="M336" s="902"/>
      <c r="N336" s="902">
        <v>2014</v>
      </c>
      <c r="O336" s="902"/>
      <c r="P336" s="902"/>
      <c r="Q336" s="902"/>
      <c r="R336" s="902">
        <v>2015</v>
      </c>
      <c r="S336" s="902"/>
      <c r="T336" s="902"/>
      <c r="U336" s="902"/>
    </row>
    <row r="337" spans="1:21" ht="22.5">
      <c r="A337" s="882"/>
      <c r="B337" s="882"/>
      <c r="C337" s="309"/>
      <c r="D337" s="882"/>
      <c r="E337" s="882"/>
      <c r="F337" s="309" t="s">
        <v>755</v>
      </c>
      <c r="G337" s="310" t="s">
        <v>756</v>
      </c>
      <c r="H337" s="309" t="s">
        <v>757</v>
      </c>
      <c r="I337" s="309" t="s">
        <v>758</v>
      </c>
      <c r="J337" s="309" t="s">
        <v>755</v>
      </c>
      <c r="K337" s="309" t="s">
        <v>756</v>
      </c>
      <c r="L337" s="309" t="s">
        <v>757</v>
      </c>
      <c r="M337" s="309" t="s">
        <v>758</v>
      </c>
      <c r="N337" s="309" t="s">
        <v>755</v>
      </c>
      <c r="O337" s="309" t="s">
        <v>756</v>
      </c>
      <c r="P337" s="309" t="s">
        <v>757</v>
      </c>
      <c r="Q337" s="309" t="s">
        <v>758</v>
      </c>
      <c r="R337" s="309" t="s">
        <v>755</v>
      </c>
      <c r="S337" s="309" t="s">
        <v>756</v>
      </c>
      <c r="T337" s="309" t="s">
        <v>757</v>
      </c>
      <c r="U337" s="309" t="s">
        <v>758</v>
      </c>
    </row>
    <row r="338" spans="1:21" ht="22.5" customHeight="1">
      <c r="A338" s="888" t="s">
        <v>1107</v>
      </c>
      <c r="B338" s="892" t="s">
        <v>1108</v>
      </c>
      <c r="C338" s="391"/>
      <c r="D338" s="869" t="s">
        <v>1109</v>
      </c>
      <c r="E338" s="892" t="s">
        <v>1032</v>
      </c>
      <c r="F338" s="997">
        <v>100000000</v>
      </c>
      <c r="G338" s="997">
        <v>14000000</v>
      </c>
      <c r="H338" s="997"/>
      <c r="I338" s="997"/>
      <c r="J338" s="997">
        <f>+F338*1.0476</f>
        <v>104760000.00000001</v>
      </c>
      <c r="K338" s="997">
        <f>+G338*1.0476</f>
        <v>14666400.000000002</v>
      </c>
      <c r="L338" s="993"/>
      <c r="M338" s="994"/>
      <c r="N338" s="997">
        <f>+J338*1.046</f>
        <v>109578960.00000001</v>
      </c>
      <c r="O338" s="997">
        <f>+K338*1.046</f>
        <v>15341054.400000002</v>
      </c>
      <c r="P338" s="993"/>
      <c r="Q338" s="994"/>
      <c r="R338" s="997">
        <f>+N338*1.045</f>
        <v>114510013.2</v>
      </c>
      <c r="S338" s="997">
        <f>+O338*1.045</f>
        <v>16031401.848000001</v>
      </c>
      <c r="T338" s="999"/>
      <c r="U338" s="1000"/>
    </row>
    <row r="339" spans="1:21" ht="36.75" customHeight="1" thickBot="1">
      <c r="A339" s="890"/>
      <c r="B339" s="893"/>
      <c r="C339" s="391"/>
      <c r="D339" s="891"/>
      <c r="E339" s="893"/>
      <c r="F339" s="998"/>
      <c r="G339" s="998"/>
      <c r="H339" s="998"/>
      <c r="I339" s="998"/>
      <c r="J339" s="998"/>
      <c r="K339" s="998"/>
      <c r="L339" s="995"/>
      <c r="M339" s="996"/>
      <c r="N339" s="998"/>
      <c r="O339" s="998"/>
      <c r="P339" s="995"/>
      <c r="Q339" s="996"/>
      <c r="R339" s="998"/>
      <c r="S339" s="998"/>
      <c r="T339" s="1001"/>
      <c r="U339" s="1002"/>
    </row>
    <row r="340" spans="1:21" ht="15.75" customHeight="1" thickBot="1">
      <c r="A340" s="907" t="s">
        <v>1110</v>
      </c>
      <c r="B340" s="908"/>
      <c r="C340" s="908"/>
      <c r="D340" s="908"/>
      <c r="E340" s="908"/>
      <c r="F340" s="908"/>
      <c r="G340" s="908"/>
      <c r="H340" s="908"/>
      <c r="I340" s="908"/>
      <c r="J340" s="908"/>
      <c r="K340" s="908"/>
      <c r="L340" s="908"/>
      <c r="M340" s="908"/>
      <c r="N340" s="908"/>
      <c r="O340" s="908"/>
      <c r="P340" s="908"/>
      <c r="Q340" s="908"/>
      <c r="R340" s="908"/>
      <c r="S340" s="908"/>
      <c r="T340" s="908"/>
      <c r="U340" s="909"/>
    </row>
    <row r="341" spans="1:21" ht="15.75" customHeight="1" thickBot="1">
      <c r="A341" s="1003" t="s">
        <v>1111</v>
      </c>
      <c r="B341" s="1004"/>
      <c r="C341" s="1004"/>
      <c r="D341" s="1004"/>
      <c r="E341" s="1004"/>
      <c r="F341" s="1004"/>
      <c r="G341" s="1004"/>
      <c r="H341" s="1004"/>
      <c r="I341" s="1004"/>
      <c r="J341" s="1004"/>
      <c r="K341" s="1004"/>
      <c r="L341" s="1004"/>
      <c r="M341" s="1004"/>
      <c r="N341" s="1004"/>
      <c r="O341" s="1004"/>
      <c r="P341" s="1004"/>
      <c r="Q341" s="1004"/>
      <c r="R341" s="1004"/>
      <c r="S341" s="1004"/>
      <c r="T341" s="1004"/>
      <c r="U341" s="1004"/>
    </row>
    <row r="342" spans="1:21" ht="11.25" customHeight="1">
      <c r="A342" s="980" t="s">
        <v>1112</v>
      </c>
      <c r="B342" s="981"/>
      <c r="C342" s="981"/>
      <c r="D342" s="981"/>
      <c r="E342" s="981"/>
      <c r="F342" s="981"/>
      <c r="G342" s="981"/>
      <c r="H342" s="981"/>
      <c r="I342" s="981"/>
      <c r="J342" s="981"/>
      <c r="K342" s="981"/>
      <c r="L342" s="981"/>
      <c r="M342" s="933"/>
      <c r="N342" s="1005" t="s">
        <v>744</v>
      </c>
      <c r="O342" s="1006"/>
      <c r="P342" s="1006"/>
      <c r="Q342" s="1006"/>
      <c r="R342" s="1006"/>
      <c r="S342" s="1006"/>
      <c r="T342" s="1006"/>
      <c r="U342" s="1006"/>
    </row>
    <row r="343" spans="1:21" ht="12.75" customHeight="1">
      <c r="A343" s="982"/>
      <c r="B343" s="935"/>
      <c r="C343" s="935"/>
      <c r="D343" s="935"/>
      <c r="E343" s="935"/>
      <c r="F343" s="935"/>
      <c r="G343" s="935"/>
      <c r="H343" s="935"/>
      <c r="I343" s="935"/>
      <c r="J343" s="935"/>
      <c r="K343" s="935"/>
      <c r="L343" s="935"/>
      <c r="M343" s="935"/>
      <c r="N343" s="962" t="s">
        <v>1113</v>
      </c>
      <c r="O343" s="962"/>
      <c r="P343" s="962"/>
      <c r="Q343" s="962"/>
      <c r="R343" s="962"/>
      <c r="S343" s="962"/>
      <c r="T343" s="962"/>
      <c r="U343" s="962"/>
    </row>
    <row r="344" spans="1:21" ht="12.75" customHeight="1">
      <c r="A344" s="982"/>
      <c r="B344" s="935"/>
      <c r="C344" s="935"/>
      <c r="D344" s="935"/>
      <c r="E344" s="935"/>
      <c r="F344" s="935"/>
      <c r="G344" s="935"/>
      <c r="H344" s="935"/>
      <c r="I344" s="935"/>
      <c r="J344" s="935"/>
      <c r="K344" s="935"/>
      <c r="L344" s="935"/>
      <c r="M344" s="935"/>
      <c r="N344" s="964" t="s">
        <v>1114</v>
      </c>
      <c r="O344" s="964"/>
      <c r="P344" s="964"/>
      <c r="Q344" s="964"/>
      <c r="R344" s="964"/>
      <c r="S344" s="964"/>
      <c r="T344" s="964"/>
      <c r="U344" s="964"/>
    </row>
    <row r="345" spans="1:21" ht="12.75" customHeight="1">
      <c r="A345" s="982"/>
      <c r="B345" s="935"/>
      <c r="C345" s="935"/>
      <c r="D345" s="935"/>
      <c r="E345" s="935"/>
      <c r="F345" s="935"/>
      <c r="G345" s="935"/>
      <c r="H345" s="935"/>
      <c r="I345" s="935"/>
      <c r="J345" s="935"/>
      <c r="K345" s="935"/>
      <c r="L345" s="935"/>
      <c r="M345" s="935"/>
      <c r="N345" s="966" t="s">
        <v>1115</v>
      </c>
      <c r="O345" s="966"/>
      <c r="P345" s="966"/>
      <c r="Q345" s="966"/>
      <c r="R345" s="966"/>
      <c r="S345" s="966"/>
      <c r="T345" s="966"/>
      <c r="U345" s="966"/>
    </row>
    <row r="346" spans="1:21" ht="23.25" customHeight="1">
      <c r="A346" s="982"/>
      <c r="B346" s="935"/>
      <c r="C346" s="935"/>
      <c r="D346" s="935"/>
      <c r="E346" s="935"/>
      <c r="F346" s="935"/>
      <c r="G346" s="935"/>
      <c r="H346" s="935"/>
      <c r="I346" s="935"/>
      <c r="J346" s="935"/>
      <c r="K346" s="935"/>
      <c r="L346" s="935"/>
      <c r="M346" s="935"/>
      <c r="N346" s="966" t="s">
        <v>1116</v>
      </c>
      <c r="O346" s="966"/>
      <c r="P346" s="966"/>
      <c r="Q346" s="966"/>
      <c r="R346" s="966"/>
      <c r="S346" s="966"/>
      <c r="T346" s="966"/>
      <c r="U346" s="966"/>
    </row>
    <row r="347" spans="1:21" ht="13.5" customHeight="1" thickBot="1">
      <c r="A347" s="983"/>
      <c r="B347" s="984"/>
      <c r="C347" s="984"/>
      <c r="D347" s="984"/>
      <c r="E347" s="984"/>
      <c r="F347" s="984"/>
      <c r="G347" s="984"/>
      <c r="H347" s="984"/>
      <c r="I347" s="984"/>
      <c r="J347" s="984"/>
      <c r="K347" s="984"/>
      <c r="L347" s="984"/>
      <c r="M347" s="939"/>
      <c r="N347" s="991" t="s">
        <v>1117</v>
      </c>
      <c r="O347" s="992"/>
      <c r="P347" s="992"/>
      <c r="Q347" s="992"/>
      <c r="R347" s="992"/>
      <c r="S347" s="992"/>
      <c r="T347" s="992"/>
      <c r="U347" s="992"/>
    </row>
    <row r="348" spans="1:21" ht="11.25" customHeight="1" thickBot="1">
      <c r="A348" s="876" t="s">
        <v>1118</v>
      </c>
      <c r="B348" s="877"/>
      <c r="C348" s="877"/>
      <c r="D348" s="877"/>
      <c r="E348" s="877"/>
      <c r="F348" s="877"/>
      <c r="G348" s="877"/>
      <c r="H348" s="877"/>
      <c r="I348" s="877"/>
      <c r="J348" s="877"/>
      <c r="K348" s="877"/>
      <c r="L348" s="877"/>
      <c r="M348" s="877"/>
      <c r="N348" s="877"/>
      <c r="O348" s="877"/>
      <c r="P348" s="877"/>
      <c r="Q348" s="877"/>
      <c r="R348" s="877"/>
      <c r="S348" s="877"/>
      <c r="T348" s="877"/>
      <c r="U348" s="878"/>
    </row>
    <row r="349" spans="1:21" ht="12" thickBot="1">
      <c r="A349" s="898" t="s">
        <v>1119</v>
      </c>
      <c r="B349" s="899"/>
      <c r="C349" s="899"/>
      <c r="D349" s="899"/>
      <c r="E349" s="899"/>
      <c r="F349" s="899"/>
      <c r="G349" s="899"/>
      <c r="H349" s="899"/>
      <c r="I349" s="899"/>
      <c r="J349" s="899"/>
      <c r="K349" s="899"/>
      <c r="L349" s="899"/>
      <c r="M349" s="899"/>
      <c r="N349" s="899"/>
      <c r="O349" s="899"/>
      <c r="P349" s="899"/>
      <c r="Q349" s="899"/>
      <c r="R349" s="899"/>
      <c r="S349" s="899"/>
      <c r="T349" s="899"/>
      <c r="U349" s="900"/>
    </row>
    <row r="350" spans="1:21" ht="12" thickBot="1">
      <c r="A350" s="988" t="s">
        <v>1120</v>
      </c>
      <c r="B350" s="989"/>
      <c r="C350" s="989"/>
      <c r="D350" s="989"/>
      <c r="E350" s="989"/>
      <c r="F350" s="989"/>
      <c r="G350" s="989"/>
      <c r="H350" s="989"/>
      <c r="I350" s="989"/>
      <c r="J350" s="989"/>
      <c r="K350" s="989"/>
      <c r="L350" s="989"/>
      <c r="M350" s="989"/>
      <c r="N350" s="989"/>
      <c r="O350" s="989"/>
      <c r="P350" s="989"/>
      <c r="Q350" s="989"/>
      <c r="R350" s="989"/>
      <c r="S350" s="989"/>
      <c r="T350" s="989"/>
      <c r="U350" s="990"/>
    </row>
    <row r="351" spans="1:21">
      <c r="A351" s="901" t="s">
        <v>751</v>
      </c>
      <c r="B351" s="901" t="s">
        <v>752</v>
      </c>
      <c r="C351" s="301"/>
      <c r="D351" s="901" t="s">
        <v>753</v>
      </c>
      <c r="E351" s="901" t="s">
        <v>754</v>
      </c>
      <c r="F351" s="902">
        <v>2012</v>
      </c>
      <c r="G351" s="902"/>
      <c r="H351" s="902"/>
      <c r="I351" s="902"/>
      <c r="J351" s="902">
        <v>2013</v>
      </c>
      <c r="K351" s="902"/>
      <c r="L351" s="902"/>
      <c r="M351" s="902"/>
      <c r="N351" s="902">
        <v>2014</v>
      </c>
      <c r="O351" s="902"/>
      <c r="P351" s="902"/>
      <c r="Q351" s="902"/>
      <c r="R351" s="902">
        <v>2015</v>
      </c>
      <c r="S351" s="902"/>
      <c r="T351" s="902"/>
      <c r="U351" s="902"/>
    </row>
    <row r="352" spans="1:21" ht="22.5">
      <c r="A352" s="897"/>
      <c r="B352" s="897"/>
      <c r="C352" s="302"/>
      <c r="D352" s="882"/>
      <c r="E352" s="897"/>
      <c r="F352" s="302" t="s">
        <v>755</v>
      </c>
      <c r="G352" s="307" t="s">
        <v>756</v>
      </c>
      <c r="H352" s="302" t="s">
        <v>757</v>
      </c>
      <c r="I352" s="302" t="s">
        <v>758</v>
      </c>
      <c r="J352" s="302" t="s">
        <v>755</v>
      </c>
      <c r="K352" s="302" t="s">
        <v>756</v>
      </c>
      <c r="L352" s="302" t="s">
        <v>757</v>
      </c>
      <c r="M352" s="302" t="s">
        <v>758</v>
      </c>
      <c r="N352" s="302" t="s">
        <v>755</v>
      </c>
      <c r="O352" s="302" t="s">
        <v>756</v>
      </c>
      <c r="P352" s="302" t="s">
        <v>757</v>
      </c>
      <c r="Q352" s="302" t="s">
        <v>758</v>
      </c>
      <c r="R352" s="302" t="s">
        <v>755</v>
      </c>
      <c r="S352" s="302" t="s">
        <v>756</v>
      </c>
      <c r="T352" s="302" t="s">
        <v>757</v>
      </c>
      <c r="U352" s="302" t="s">
        <v>758</v>
      </c>
    </row>
    <row r="353" spans="1:21" ht="58.5" customHeight="1">
      <c r="A353" s="945" t="s">
        <v>1121</v>
      </c>
      <c r="B353" s="305" t="s">
        <v>1122</v>
      </c>
      <c r="C353" s="385"/>
      <c r="D353" s="332" t="s">
        <v>1123</v>
      </c>
      <c r="E353" s="869" t="s">
        <v>1113</v>
      </c>
      <c r="F353" s="302"/>
      <c r="G353" s="307">
        <v>2000000</v>
      </c>
      <c r="H353" s="302"/>
      <c r="I353" s="302"/>
      <c r="J353" s="307">
        <f t="shared" ref="J353:K356" si="54">+F353*1.0476</f>
        <v>0</v>
      </c>
      <c r="K353" s="307">
        <f t="shared" si="54"/>
        <v>2095200.0000000002</v>
      </c>
      <c r="L353" s="302"/>
      <c r="M353" s="302"/>
      <c r="N353" s="302">
        <f t="shared" ref="N353:O356" si="55">+J353*1.046</f>
        <v>0</v>
      </c>
      <c r="O353" s="307">
        <f t="shared" si="55"/>
        <v>2191579.2000000002</v>
      </c>
      <c r="P353" s="302"/>
      <c r="Q353" s="302"/>
      <c r="R353" s="302">
        <f t="shared" ref="R353:S356" si="56">+N353*1.045</f>
        <v>0</v>
      </c>
      <c r="S353" s="307">
        <f t="shared" si="56"/>
        <v>2290200.264</v>
      </c>
      <c r="T353" s="302"/>
      <c r="U353" s="302"/>
    </row>
    <row r="354" spans="1:21" ht="56.25">
      <c r="A354" s="946"/>
      <c r="B354" s="305" t="s">
        <v>1124</v>
      </c>
      <c r="C354" s="385"/>
      <c r="D354" s="327" t="s">
        <v>1125</v>
      </c>
      <c r="E354" s="906"/>
      <c r="F354" s="307">
        <v>2000000</v>
      </c>
      <c r="G354" s="307"/>
      <c r="H354" s="302"/>
      <c r="I354" s="302"/>
      <c r="J354" s="307">
        <f t="shared" si="54"/>
        <v>2095200.0000000002</v>
      </c>
      <c r="K354" s="307">
        <f t="shared" si="54"/>
        <v>0</v>
      </c>
      <c r="L354" s="302"/>
      <c r="M354" s="302"/>
      <c r="N354" s="307">
        <f t="shared" si="55"/>
        <v>2191579.2000000002</v>
      </c>
      <c r="O354" s="307">
        <f t="shared" si="55"/>
        <v>0</v>
      </c>
      <c r="P354" s="302"/>
      <c r="Q354" s="302"/>
      <c r="R354" s="307">
        <f t="shared" si="56"/>
        <v>2290200.264</v>
      </c>
      <c r="S354" s="307">
        <f t="shared" si="56"/>
        <v>0</v>
      </c>
      <c r="T354" s="302"/>
      <c r="U354" s="302"/>
    </row>
    <row r="355" spans="1:21" ht="22.5">
      <c r="A355" s="946"/>
      <c r="B355" s="869" t="s">
        <v>1126</v>
      </c>
      <c r="C355" s="385"/>
      <c r="D355" s="327" t="s">
        <v>1127</v>
      </c>
      <c r="E355" s="906"/>
      <c r="F355" s="307">
        <v>8000000</v>
      </c>
      <c r="G355" s="307"/>
      <c r="H355" s="302"/>
      <c r="I355" s="302"/>
      <c r="J355" s="307">
        <f t="shared" si="54"/>
        <v>8380800.0000000009</v>
      </c>
      <c r="K355" s="307">
        <f t="shared" si="54"/>
        <v>0</v>
      </c>
      <c r="L355" s="302"/>
      <c r="M355" s="302"/>
      <c r="N355" s="307">
        <f t="shared" si="55"/>
        <v>8766316.8000000007</v>
      </c>
      <c r="O355" s="307">
        <f t="shared" si="55"/>
        <v>0</v>
      </c>
      <c r="P355" s="302"/>
      <c r="Q355" s="302"/>
      <c r="R355" s="307">
        <f t="shared" si="56"/>
        <v>9160801.0559999999</v>
      </c>
      <c r="S355" s="307">
        <f t="shared" si="56"/>
        <v>0</v>
      </c>
      <c r="T355" s="302"/>
      <c r="U355" s="302"/>
    </row>
    <row r="356" spans="1:21" ht="37.5" customHeight="1" thickBot="1">
      <c r="A356" s="946"/>
      <c r="B356" s="906"/>
      <c r="C356" s="386"/>
      <c r="D356" s="344" t="s">
        <v>1128</v>
      </c>
      <c r="E356" s="906"/>
      <c r="F356" s="310">
        <v>4000000</v>
      </c>
      <c r="G356" s="310"/>
      <c r="H356" s="309"/>
      <c r="I356" s="309"/>
      <c r="J356" s="310">
        <f t="shared" si="54"/>
        <v>4190400.0000000005</v>
      </c>
      <c r="K356" s="310">
        <f t="shared" si="54"/>
        <v>0</v>
      </c>
      <c r="L356" s="392"/>
      <c r="M356" s="392"/>
      <c r="N356" s="310">
        <f t="shared" si="55"/>
        <v>4383158.4000000004</v>
      </c>
      <c r="O356" s="310">
        <f t="shared" si="55"/>
        <v>0</v>
      </c>
      <c r="P356" s="309"/>
      <c r="Q356" s="309"/>
      <c r="R356" s="310">
        <f t="shared" si="56"/>
        <v>4580400.5279999999</v>
      </c>
      <c r="S356" s="310">
        <f t="shared" si="56"/>
        <v>0</v>
      </c>
      <c r="T356" s="392"/>
      <c r="U356" s="392"/>
    </row>
    <row r="357" spans="1:21" s="393" customFormat="1" ht="12" customHeight="1" thickBot="1">
      <c r="A357" s="985" t="s">
        <v>1129</v>
      </c>
      <c r="B357" s="986"/>
      <c r="C357" s="986"/>
      <c r="D357" s="986"/>
      <c r="E357" s="986"/>
      <c r="F357" s="986"/>
      <c r="G357" s="986"/>
      <c r="H357" s="986"/>
      <c r="I357" s="986"/>
      <c r="J357" s="986"/>
      <c r="K357" s="986"/>
      <c r="L357" s="986"/>
      <c r="M357" s="986"/>
      <c r="N357" s="986"/>
      <c r="O357" s="986"/>
      <c r="P357" s="986"/>
      <c r="Q357" s="986"/>
      <c r="R357" s="986"/>
      <c r="S357" s="986"/>
      <c r="T357" s="986"/>
      <c r="U357" s="987"/>
    </row>
    <row r="358" spans="1:21">
      <c r="A358" s="901" t="s">
        <v>751</v>
      </c>
      <c r="B358" s="901" t="s">
        <v>752</v>
      </c>
      <c r="C358" s="301"/>
      <c r="D358" s="901" t="s">
        <v>753</v>
      </c>
      <c r="E358" s="901" t="s">
        <v>754</v>
      </c>
      <c r="F358" s="902">
        <v>2012</v>
      </c>
      <c r="G358" s="902"/>
      <c r="H358" s="902"/>
      <c r="I358" s="902"/>
      <c r="J358" s="902">
        <v>2013</v>
      </c>
      <c r="K358" s="902"/>
      <c r="L358" s="902"/>
      <c r="M358" s="902"/>
      <c r="N358" s="902">
        <v>2014</v>
      </c>
      <c r="O358" s="902"/>
      <c r="P358" s="902"/>
      <c r="Q358" s="902"/>
      <c r="R358" s="902">
        <v>2015</v>
      </c>
      <c r="S358" s="902"/>
      <c r="T358" s="902"/>
      <c r="U358" s="902"/>
    </row>
    <row r="359" spans="1:21" ht="22.5">
      <c r="A359" s="897"/>
      <c r="B359" s="897"/>
      <c r="C359" s="302"/>
      <c r="D359" s="897"/>
      <c r="E359" s="897"/>
      <c r="F359" s="302" t="s">
        <v>755</v>
      </c>
      <c r="G359" s="307" t="s">
        <v>756</v>
      </c>
      <c r="H359" s="302" t="s">
        <v>757</v>
      </c>
      <c r="I359" s="302" t="s">
        <v>758</v>
      </c>
      <c r="J359" s="302" t="s">
        <v>755</v>
      </c>
      <c r="K359" s="302" t="s">
        <v>756</v>
      </c>
      <c r="L359" s="302" t="s">
        <v>757</v>
      </c>
      <c r="M359" s="302" t="s">
        <v>758</v>
      </c>
      <c r="N359" s="302" t="s">
        <v>755</v>
      </c>
      <c r="O359" s="302" t="s">
        <v>756</v>
      </c>
      <c r="P359" s="302" t="s">
        <v>757</v>
      </c>
      <c r="Q359" s="302" t="s">
        <v>758</v>
      </c>
      <c r="R359" s="302" t="s">
        <v>755</v>
      </c>
      <c r="S359" s="302" t="s">
        <v>756</v>
      </c>
      <c r="T359" s="302" t="s">
        <v>757</v>
      </c>
      <c r="U359" s="302" t="s">
        <v>758</v>
      </c>
    </row>
    <row r="360" spans="1:21" ht="22.5">
      <c r="A360" s="322"/>
      <c r="B360" s="302"/>
      <c r="C360" s="394"/>
      <c r="D360" s="299" t="s">
        <v>1130</v>
      </c>
      <c r="E360" s="322"/>
      <c r="F360" s="302"/>
      <c r="G360" s="307"/>
      <c r="H360" s="302"/>
      <c r="I360" s="302"/>
      <c r="J360" s="302"/>
      <c r="K360" s="302"/>
      <c r="L360" s="302"/>
      <c r="M360" s="302"/>
      <c r="N360" s="302"/>
      <c r="O360" s="302"/>
      <c r="P360" s="302"/>
      <c r="Q360" s="302"/>
      <c r="R360" s="302"/>
      <c r="S360" s="302"/>
      <c r="T360" s="302"/>
      <c r="U360" s="302"/>
    </row>
    <row r="361" spans="1:21" ht="33.75">
      <c r="A361" s="945" t="s">
        <v>1131</v>
      </c>
      <c r="B361" s="391" t="s">
        <v>1126</v>
      </c>
      <c r="C361" s="395"/>
      <c r="D361" s="327" t="s">
        <v>1132</v>
      </c>
      <c r="E361" s="929" t="s">
        <v>1114</v>
      </c>
      <c r="F361" s="302"/>
      <c r="G361" s="307">
        <v>10000000</v>
      </c>
      <c r="H361" s="302"/>
      <c r="I361" s="302"/>
      <c r="J361" s="307">
        <f t="shared" ref="J361:K364" si="57">+F361*1.0476</f>
        <v>0</v>
      </c>
      <c r="K361" s="307">
        <f t="shared" si="57"/>
        <v>10476000</v>
      </c>
      <c r="L361" s="302"/>
      <c r="M361" s="302"/>
      <c r="N361" s="302">
        <f t="shared" ref="N361:O364" si="58">+J361*1.046</f>
        <v>0</v>
      </c>
      <c r="O361" s="307">
        <f t="shared" si="58"/>
        <v>10957896</v>
      </c>
      <c r="P361" s="302"/>
      <c r="Q361" s="302"/>
      <c r="R361" s="302">
        <f t="shared" ref="R361:S364" si="59">+N361*1.045</f>
        <v>0</v>
      </c>
      <c r="S361" s="307">
        <f t="shared" si="59"/>
        <v>11451001.319999998</v>
      </c>
      <c r="T361" s="302"/>
      <c r="U361" s="302"/>
    </row>
    <row r="362" spans="1:21" ht="33.75">
      <c r="A362" s="946"/>
      <c r="B362" s="305"/>
      <c r="C362" s="387"/>
      <c r="D362" s="327" t="s">
        <v>1133</v>
      </c>
      <c r="E362" s="930"/>
      <c r="F362" s="302"/>
      <c r="G362" s="307">
        <v>2000000</v>
      </c>
      <c r="H362" s="302"/>
      <c r="I362" s="302"/>
      <c r="J362" s="307">
        <f t="shared" si="57"/>
        <v>0</v>
      </c>
      <c r="K362" s="307">
        <f t="shared" si="57"/>
        <v>2095200.0000000002</v>
      </c>
      <c r="L362" s="302"/>
      <c r="M362" s="302"/>
      <c r="N362" s="302">
        <f t="shared" si="58"/>
        <v>0</v>
      </c>
      <c r="O362" s="307">
        <f t="shared" si="58"/>
        <v>2191579.2000000002</v>
      </c>
      <c r="P362" s="302"/>
      <c r="Q362" s="302"/>
      <c r="R362" s="302">
        <f t="shared" si="59"/>
        <v>0</v>
      </c>
      <c r="S362" s="307">
        <f t="shared" si="59"/>
        <v>2290200.264</v>
      </c>
      <c r="T362" s="302"/>
      <c r="U362" s="302"/>
    </row>
    <row r="363" spans="1:21" ht="61.5" customHeight="1">
      <c r="A363" s="946"/>
      <c r="B363" s="339"/>
      <c r="D363" s="327" t="s">
        <v>1134</v>
      </c>
      <c r="E363" s="930"/>
      <c r="F363" s="328"/>
      <c r="G363" s="329">
        <v>4000000</v>
      </c>
      <c r="H363" s="328"/>
      <c r="I363" s="328"/>
      <c r="J363" s="307">
        <f t="shared" si="57"/>
        <v>0</v>
      </c>
      <c r="K363" s="307">
        <f t="shared" si="57"/>
        <v>4190400.0000000005</v>
      </c>
      <c r="L363" s="302"/>
      <c r="M363" s="302"/>
      <c r="N363" s="302">
        <f t="shared" si="58"/>
        <v>0</v>
      </c>
      <c r="O363" s="307">
        <f t="shared" si="58"/>
        <v>4383158.4000000004</v>
      </c>
      <c r="P363" s="302"/>
      <c r="Q363" s="302"/>
      <c r="R363" s="302">
        <f t="shared" si="59"/>
        <v>0</v>
      </c>
      <c r="S363" s="307">
        <f t="shared" si="59"/>
        <v>4580400.5279999999</v>
      </c>
      <c r="T363" s="302"/>
      <c r="U363" s="302"/>
    </row>
    <row r="364" spans="1:21" ht="35.25" customHeight="1" thickBot="1">
      <c r="A364" s="955"/>
      <c r="B364" s="339"/>
      <c r="D364" s="327" t="s">
        <v>1135</v>
      </c>
      <c r="E364" s="979"/>
      <c r="F364" s="328"/>
      <c r="G364" s="329">
        <v>4000000</v>
      </c>
      <c r="H364" s="328"/>
      <c r="I364" s="328"/>
      <c r="J364" s="307">
        <f t="shared" si="57"/>
        <v>0</v>
      </c>
      <c r="K364" s="307">
        <f t="shared" si="57"/>
        <v>4190400.0000000005</v>
      </c>
      <c r="L364" s="302"/>
      <c r="M364" s="302"/>
      <c r="N364" s="302">
        <f t="shared" si="58"/>
        <v>0</v>
      </c>
      <c r="O364" s="307">
        <f t="shared" si="58"/>
        <v>4383158.4000000004</v>
      </c>
      <c r="P364" s="302"/>
      <c r="Q364" s="302"/>
      <c r="R364" s="302">
        <f t="shared" si="59"/>
        <v>0</v>
      </c>
      <c r="S364" s="307">
        <f t="shared" si="59"/>
        <v>4580400.5279999999</v>
      </c>
      <c r="T364" s="302"/>
      <c r="U364" s="302"/>
    </row>
    <row r="365" spans="1:21" ht="12" customHeight="1">
      <c r="A365" s="980" t="s">
        <v>1136</v>
      </c>
      <c r="B365" s="981"/>
      <c r="C365" s="981"/>
      <c r="D365" s="981"/>
      <c r="E365" s="981"/>
      <c r="F365" s="981"/>
      <c r="G365" s="981"/>
      <c r="H365" s="981"/>
      <c r="I365" s="981"/>
      <c r="J365" s="981"/>
      <c r="K365" s="981"/>
      <c r="L365" s="981"/>
      <c r="M365" s="981"/>
      <c r="N365" s="981"/>
      <c r="O365" s="981"/>
      <c r="P365" s="981"/>
      <c r="Q365" s="981"/>
      <c r="R365" s="981"/>
      <c r="S365" s="981"/>
      <c r="T365" s="981"/>
      <c r="U365" s="933"/>
    </row>
    <row r="366" spans="1:21" ht="12.75" customHeight="1">
      <c r="A366" s="982"/>
      <c r="B366" s="935"/>
      <c r="C366" s="935"/>
      <c r="D366" s="935"/>
      <c r="E366" s="935"/>
      <c r="F366" s="935"/>
      <c r="G366" s="935"/>
      <c r="H366" s="935"/>
      <c r="I366" s="935"/>
      <c r="J366" s="935"/>
      <c r="K366" s="935"/>
      <c r="L366" s="935"/>
      <c r="M366" s="935"/>
      <c r="N366" s="935"/>
      <c r="O366" s="935"/>
      <c r="P366" s="935"/>
      <c r="Q366" s="935"/>
      <c r="R366" s="935"/>
      <c r="S366" s="935"/>
      <c r="T366" s="935"/>
      <c r="U366" s="936"/>
    </row>
    <row r="367" spans="1:21" ht="30" customHeight="1">
      <c r="A367" s="982"/>
      <c r="B367" s="935"/>
      <c r="C367" s="935"/>
      <c r="D367" s="935"/>
      <c r="E367" s="935"/>
      <c r="F367" s="935"/>
      <c r="G367" s="935"/>
      <c r="H367" s="935"/>
      <c r="I367" s="935"/>
      <c r="J367" s="935"/>
      <c r="K367" s="935"/>
      <c r="L367" s="935"/>
      <c r="M367" s="935"/>
      <c r="N367" s="935"/>
      <c r="O367" s="935"/>
      <c r="P367" s="935"/>
      <c r="Q367" s="935"/>
      <c r="R367" s="935"/>
      <c r="S367" s="935"/>
      <c r="T367" s="935"/>
      <c r="U367" s="936"/>
    </row>
    <row r="368" spans="1:21" ht="13.5" customHeight="1" thickBot="1">
      <c r="A368" s="983"/>
      <c r="B368" s="984"/>
      <c r="C368" s="984"/>
      <c r="D368" s="984"/>
      <c r="E368" s="984"/>
      <c r="F368" s="984"/>
      <c r="G368" s="984"/>
      <c r="H368" s="984"/>
      <c r="I368" s="984"/>
      <c r="J368" s="984"/>
      <c r="K368" s="984"/>
      <c r="L368" s="984"/>
      <c r="M368" s="984"/>
      <c r="N368" s="984"/>
      <c r="O368" s="984"/>
      <c r="P368" s="984"/>
      <c r="Q368" s="984"/>
      <c r="R368" s="984"/>
      <c r="S368" s="984"/>
      <c r="T368" s="984"/>
      <c r="U368" s="939"/>
    </row>
    <row r="369" spans="1:21" ht="12" customHeight="1" thickBot="1">
      <c r="A369" s="876" t="s">
        <v>1137</v>
      </c>
      <c r="B369" s="877"/>
      <c r="C369" s="877"/>
      <c r="D369" s="877"/>
      <c r="E369" s="877"/>
      <c r="F369" s="877"/>
      <c r="G369" s="877"/>
      <c r="H369" s="877"/>
      <c r="I369" s="877"/>
      <c r="J369" s="877"/>
      <c r="K369" s="877"/>
      <c r="L369" s="877"/>
      <c r="M369" s="877"/>
      <c r="N369" s="877"/>
      <c r="O369" s="877"/>
      <c r="P369" s="877"/>
      <c r="Q369" s="877"/>
      <c r="R369" s="877"/>
      <c r="S369" s="877"/>
      <c r="T369" s="877"/>
      <c r="U369" s="978"/>
    </row>
    <row r="370" spans="1:21" ht="12" thickBot="1">
      <c r="A370" s="876" t="s">
        <v>1138</v>
      </c>
      <c r="B370" s="877"/>
      <c r="C370" s="877"/>
      <c r="D370" s="877"/>
      <c r="E370" s="877"/>
      <c r="F370" s="877"/>
      <c r="G370" s="877"/>
      <c r="H370" s="877"/>
      <c r="I370" s="877"/>
      <c r="J370" s="877"/>
      <c r="K370" s="877"/>
      <c r="L370" s="877"/>
      <c r="M370" s="877"/>
      <c r="N370" s="877"/>
      <c r="O370" s="877"/>
      <c r="P370" s="877"/>
      <c r="Q370" s="877"/>
      <c r="R370" s="877"/>
      <c r="S370" s="877"/>
      <c r="T370" s="877"/>
      <c r="U370" s="878"/>
    </row>
    <row r="371" spans="1:21">
      <c r="A371" s="901" t="s">
        <v>751</v>
      </c>
      <c r="B371" s="901" t="s">
        <v>752</v>
      </c>
      <c r="C371" s="301"/>
      <c r="D371" s="901" t="s">
        <v>753</v>
      </c>
      <c r="E371" s="901" t="s">
        <v>754</v>
      </c>
      <c r="F371" s="902">
        <v>2012</v>
      </c>
      <c r="G371" s="902"/>
      <c r="H371" s="902"/>
      <c r="I371" s="902"/>
      <c r="J371" s="902">
        <v>2013</v>
      </c>
      <c r="K371" s="902"/>
      <c r="L371" s="902"/>
      <c r="M371" s="902"/>
      <c r="N371" s="902">
        <v>2014</v>
      </c>
      <c r="O371" s="902"/>
      <c r="P371" s="902"/>
      <c r="Q371" s="902"/>
      <c r="R371" s="902">
        <v>2015</v>
      </c>
      <c r="S371" s="902"/>
      <c r="T371" s="902"/>
      <c r="U371" s="902"/>
    </row>
    <row r="372" spans="1:21" ht="22.5">
      <c r="A372" s="897"/>
      <c r="B372" s="897"/>
      <c r="C372" s="302"/>
      <c r="D372" s="882"/>
      <c r="E372" s="897"/>
      <c r="F372" s="302" t="s">
        <v>755</v>
      </c>
      <c r="G372" s="307" t="s">
        <v>756</v>
      </c>
      <c r="H372" s="302" t="s">
        <v>757</v>
      </c>
      <c r="I372" s="302" t="s">
        <v>758</v>
      </c>
      <c r="J372" s="302" t="s">
        <v>755</v>
      </c>
      <c r="K372" s="302" t="s">
        <v>756</v>
      </c>
      <c r="L372" s="302" t="s">
        <v>757</v>
      </c>
      <c r="M372" s="302" t="s">
        <v>758</v>
      </c>
      <c r="N372" s="302" t="s">
        <v>755</v>
      </c>
      <c r="O372" s="302" t="s">
        <v>756</v>
      </c>
      <c r="P372" s="302" t="s">
        <v>757</v>
      </c>
      <c r="Q372" s="302" t="s">
        <v>758</v>
      </c>
      <c r="R372" s="302" t="s">
        <v>755</v>
      </c>
      <c r="S372" s="302" t="s">
        <v>756</v>
      </c>
      <c r="T372" s="302" t="s">
        <v>757</v>
      </c>
      <c r="U372" s="302" t="s">
        <v>758</v>
      </c>
    </row>
    <row r="373" spans="1:21" ht="45.75" customHeight="1">
      <c r="A373" s="945" t="s">
        <v>1139</v>
      </c>
      <c r="B373" s="305" t="s">
        <v>1140</v>
      </c>
      <c r="C373" s="385"/>
      <c r="D373" s="327" t="s">
        <v>1141</v>
      </c>
      <c r="E373" s="869" t="s">
        <v>1115</v>
      </c>
      <c r="F373" s="302"/>
      <c r="G373" s="307">
        <v>5000000</v>
      </c>
      <c r="H373" s="302"/>
      <c r="I373" s="302"/>
      <c r="J373" s="307">
        <f t="shared" ref="J373:K377" si="60">+F373*1.0476</f>
        <v>0</v>
      </c>
      <c r="K373" s="307">
        <f t="shared" si="60"/>
        <v>5238000</v>
      </c>
      <c r="L373" s="302"/>
      <c r="M373" s="302"/>
      <c r="N373" s="302">
        <f t="shared" ref="N373:O377" si="61">+J373*1.046</f>
        <v>0</v>
      </c>
      <c r="O373" s="307">
        <f t="shared" si="61"/>
        <v>5478948</v>
      </c>
      <c r="P373" s="302"/>
      <c r="Q373" s="302"/>
      <c r="R373" s="302">
        <f t="shared" ref="R373:S377" si="62">+N373*1.045</f>
        <v>0</v>
      </c>
      <c r="S373" s="307">
        <f t="shared" si="62"/>
        <v>5725500.6599999992</v>
      </c>
      <c r="T373" s="302"/>
      <c r="U373" s="302"/>
    </row>
    <row r="374" spans="1:21" ht="22.5">
      <c r="A374" s="946"/>
      <c r="B374" s="869" t="s">
        <v>1142</v>
      </c>
      <c r="C374" s="385"/>
      <c r="D374" s="327" t="s">
        <v>1143</v>
      </c>
      <c r="E374" s="906"/>
      <c r="F374" s="302"/>
      <c r="G374" s="307">
        <v>2000000</v>
      </c>
      <c r="H374" s="302"/>
      <c r="I374" s="302"/>
      <c r="J374" s="307">
        <f t="shared" si="60"/>
        <v>0</v>
      </c>
      <c r="K374" s="307">
        <f t="shared" si="60"/>
        <v>2095200.0000000002</v>
      </c>
      <c r="L374" s="302"/>
      <c r="M374" s="302"/>
      <c r="N374" s="302">
        <f t="shared" si="61"/>
        <v>0</v>
      </c>
      <c r="O374" s="307">
        <f t="shared" si="61"/>
        <v>2191579.2000000002</v>
      </c>
      <c r="P374" s="302"/>
      <c r="Q374" s="302"/>
      <c r="R374" s="302">
        <f t="shared" si="62"/>
        <v>0</v>
      </c>
      <c r="S374" s="307">
        <f t="shared" si="62"/>
        <v>2290200.264</v>
      </c>
      <c r="T374" s="302"/>
      <c r="U374" s="302"/>
    </row>
    <row r="375" spans="1:21" ht="33.75">
      <c r="A375" s="946"/>
      <c r="B375" s="906"/>
      <c r="C375" s="385"/>
      <c r="D375" s="327" t="s">
        <v>1144</v>
      </c>
      <c r="E375" s="906"/>
      <c r="F375" s="307">
        <v>12000000</v>
      </c>
      <c r="G375" s="307"/>
      <c r="H375" s="302"/>
      <c r="I375" s="302"/>
      <c r="J375" s="307">
        <f t="shared" si="60"/>
        <v>12571200.000000002</v>
      </c>
      <c r="K375" s="307">
        <f t="shared" si="60"/>
        <v>0</v>
      </c>
      <c r="L375" s="302"/>
      <c r="M375" s="302"/>
      <c r="N375" s="307">
        <f t="shared" si="61"/>
        <v>13149475.200000003</v>
      </c>
      <c r="O375" s="307">
        <f t="shared" si="61"/>
        <v>0</v>
      </c>
      <c r="P375" s="302"/>
      <c r="Q375" s="302"/>
      <c r="R375" s="302">
        <f t="shared" si="62"/>
        <v>13741201.584000003</v>
      </c>
      <c r="S375" s="307">
        <f t="shared" si="62"/>
        <v>0</v>
      </c>
      <c r="T375" s="302"/>
      <c r="U375" s="302"/>
    </row>
    <row r="376" spans="1:21" ht="22.5">
      <c r="A376" s="946"/>
      <c r="B376" s="906"/>
      <c r="C376" s="385"/>
      <c r="D376" s="327" t="s">
        <v>1145</v>
      </c>
      <c r="E376" s="906"/>
      <c r="F376" s="307">
        <v>12000000</v>
      </c>
      <c r="G376" s="307"/>
      <c r="H376" s="302"/>
      <c r="I376" s="302"/>
      <c r="J376" s="307">
        <f t="shared" si="60"/>
        <v>12571200.000000002</v>
      </c>
      <c r="K376" s="307">
        <f t="shared" si="60"/>
        <v>0</v>
      </c>
      <c r="L376" s="302"/>
      <c r="M376" s="302"/>
      <c r="N376" s="307">
        <f t="shared" si="61"/>
        <v>13149475.200000003</v>
      </c>
      <c r="O376" s="307">
        <f t="shared" si="61"/>
        <v>0</v>
      </c>
      <c r="P376" s="302"/>
      <c r="Q376" s="302"/>
      <c r="R376" s="302">
        <f t="shared" si="62"/>
        <v>13741201.584000003</v>
      </c>
      <c r="S376" s="307">
        <f t="shared" si="62"/>
        <v>0</v>
      </c>
      <c r="T376" s="302"/>
      <c r="U376" s="302"/>
    </row>
    <row r="377" spans="1:21" ht="34.5" thickBot="1">
      <c r="A377" s="946"/>
      <c r="B377" s="906"/>
      <c r="C377" s="386"/>
      <c r="D377" s="344" t="s">
        <v>1146</v>
      </c>
      <c r="E377" s="906"/>
      <c r="F377" s="309"/>
      <c r="G377" s="310">
        <v>5000000</v>
      </c>
      <c r="H377" s="309"/>
      <c r="I377" s="309"/>
      <c r="J377" s="310">
        <f t="shared" si="60"/>
        <v>0</v>
      </c>
      <c r="K377" s="310">
        <f t="shared" si="60"/>
        <v>5238000</v>
      </c>
      <c r="L377" s="309"/>
      <c r="M377" s="309"/>
      <c r="N377" s="309">
        <f t="shared" si="61"/>
        <v>0</v>
      </c>
      <c r="O377" s="310">
        <f t="shared" si="61"/>
        <v>5478948</v>
      </c>
      <c r="P377" s="309"/>
      <c r="Q377" s="309"/>
      <c r="R377" s="309">
        <f t="shared" si="62"/>
        <v>0</v>
      </c>
      <c r="S377" s="310">
        <f t="shared" si="62"/>
        <v>5725500.6599999992</v>
      </c>
      <c r="T377" s="309"/>
      <c r="U377" s="309"/>
    </row>
    <row r="378" spans="1:21" s="396" customFormat="1" ht="19.5" customHeight="1" thickBot="1">
      <c r="A378" s="970" t="s">
        <v>1147</v>
      </c>
      <c r="B378" s="975"/>
      <c r="C378" s="975"/>
      <c r="D378" s="975"/>
      <c r="E378" s="975"/>
      <c r="F378" s="975"/>
      <c r="G378" s="975"/>
      <c r="H378" s="975"/>
      <c r="I378" s="975"/>
      <c r="J378" s="975"/>
      <c r="K378" s="975"/>
      <c r="L378" s="975"/>
      <c r="M378" s="975"/>
      <c r="N378" s="975"/>
      <c r="O378" s="975"/>
      <c r="P378" s="975"/>
      <c r="Q378" s="975"/>
      <c r="R378" s="975"/>
      <c r="S378" s="975"/>
      <c r="T378" s="975"/>
      <c r="U378" s="976"/>
    </row>
    <row r="379" spans="1:21" s="393" customFormat="1" ht="12" thickBot="1">
      <c r="A379" s="977" t="s">
        <v>1148</v>
      </c>
      <c r="B379" s="975"/>
      <c r="C379" s="975"/>
      <c r="D379" s="975"/>
      <c r="E379" s="975"/>
      <c r="F379" s="975"/>
      <c r="G379" s="975"/>
      <c r="H379" s="975"/>
      <c r="I379" s="975"/>
      <c r="J379" s="975"/>
      <c r="K379" s="975"/>
      <c r="L379" s="975"/>
      <c r="M379" s="975"/>
      <c r="N379" s="975"/>
      <c r="O379" s="975"/>
      <c r="P379" s="975"/>
      <c r="Q379" s="975"/>
      <c r="R379" s="975"/>
      <c r="S379" s="975"/>
      <c r="T379" s="975"/>
      <c r="U379" s="976"/>
    </row>
    <row r="380" spans="1:21">
      <c r="A380" s="901" t="s">
        <v>751</v>
      </c>
      <c r="B380" s="901" t="s">
        <v>752</v>
      </c>
      <c r="C380" s="301"/>
      <c r="D380" s="901" t="s">
        <v>753</v>
      </c>
      <c r="E380" s="901" t="s">
        <v>754</v>
      </c>
      <c r="F380" s="902">
        <v>2012</v>
      </c>
      <c r="G380" s="902"/>
      <c r="H380" s="902"/>
      <c r="I380" s="902"/>
      <c r="J380" s="902">
        <v>2013</v>
      </c>
      <c r="K380" s="902"/>
      <c r="L380" s="902"/>
      <c r="M380" s="902"/>
      <c r="N380" s="902">
        <v>2014</v>
      </c>
      <c r="O380" s="902"/>
      <c r="P380" s="902"/>
      <c r="Q380" s="902"/>
      <c r="R380" s="902">
        <v>2015</v>
      </c>
      <c r="S380" s="902"/>
      <c r="T380" s="902"/>
      <c r="U380" s="902"/>
    </row>
    <row r="381" spans="1:21" ht="23.25" thickBot="1">
      <c r="A381" s="897"/>
      <c r="B381" s="897"/>
      <c r="C381" s="302"/>
      <c r="D381" s="897"/>
      <c r="E381" s="897"/>
      <c r="F381" s="302" t="s">
        <v>755</v>
      </c>
      <c r="G381" s="307" t="s">
        <v>756</v>
      </c>
      <c r="H381" s="302" t="s">
        <v>757</v>
      </c>
      <c r="I381" s="302" t="s">
        <v>758</v>
      </c>
      <c r="J381" s="302" t="s">
        <v>755</v>
      </c>
      <c r="K381" s="302" t="s">
        <v>756</v>
      </c>
      <c r="L381" s="302" t="s">
        <v>757</v>
      </c>
      <c r="M381" s="302" t="s">
        <v>758</v>
      </c>
      <c r="N381" s="302" t="s">
        <v>755</v>
      </c>
      <c r="O381" s="302" t="s">
        <v>756</v>
      </c>
      <c r="P381" s="302" t="s">
        <v>757</v>
      </c>
      <c r="Q381" s="302" t="s">
        <v>758</v>
      </c>
      <c r="R381" s="302" t="s">
        <v>755</v>
      </c>
      <c r="S381" s="302" t="s">
        <v>756</v>
      </c>
      <c r="T381" s="302" t="s">
        <v>757</v>
      </c>
      <c r="U381" s="302" t="s">
        <v>758</v>
      </c>
    </row>
    <row r="382" spans="1:21" ht="63" customHeight="1" thickBot="1">
      <c r="A382" s="886" t="s">
        <v>1149</v>
      </c>
      <c r="B382" s="332" t="s">
        <v>1150</v>
      </c>
      <c r="C382" s="395"/>
      <c r="D382" s="397" t="s">
        <v>1151</v>
      </c>
      <c r="E382" s="973" t="s">
        <v>1116</v>
      </c>
      <c r="F382" s="302"/>
      <c r="G382" s="307">
        <v>4000000</v>
      </c>
      <c r="H382" s="302"/>
      <c r="I382" s="302"/>
      <c r="J382" s="307">
        <f t="shared" ref="J382:K384" si="63">+F382*1.0476</f>
        <v>0</v>
      </c>
      <c r="K382" s="307">
        <f t="shared" si="63"/>
        <v>4190400.0000000005</v>
      </c>
      <c r="L382" s="302"/>
      <c r="M382" s="302"/>
      <c r="N382" s="302">
        <f t="shared" ref="N382:O384" si="64">+J382*1.046</f>
        <v>0</v>
      </c>
      <c r="O382" s="307">
        <f t="shared" si="64"/>
        <v>4383158.4000000004</v>
      </c>
      <c r="P382" s="302"/>
      <c r="Q382" s="302"/>
      <c r="R382" s="302">
        <f t="shared" ref="R382:S384" si="65">+N382*1.045</f>
        <v>0</v>
      </c>
      <c r="S382" s="307">
        <f t="shared" si="65"/>
        <v>4580400.5279999999</v>
      </c>
      <c r="T382" s="302"/>
      <c r="U382" s="302"/>
    </row>
    <row r="383" spans="1:21" ht="23.25" thickBot="1">
      <c r="A383" s="887"/>
      <c r="B383" s="869" t="s">
        <v>1152</v>
      </c>
      <c r="C383" s="387"/>
      <c r="D383" s="368" t="s">
        <v>1153</v>
      </c>
      <c r="E383" s="974"/>
      <c r="F383" s="302"/>
      <c r="G383" s="307">
        <v>2000000</v>
      </c>
      <c r="H383" s="302"/>
      <c r="I383" s="302"/>
      <c r="J383" s="307">
        <f t="shared" si="63"/>
        <v>0</v>
      </c>
      <c r="K383" s="307">
        <f t="shared" si="63"/>
        <v>2095200.0000000002</v>
      </c>
      <c r="L383" s="302"/>
      <c r="M383" s="302"/>
      <c r="N383" s="302">
        <f t="shared" si="64"/>
        <v>0</v>
      </c>
      <c r="O383" s="307">
        <f t="shared" si="64"/>
        <v>2191579.2000000002</v>
      </c>
      <c r="P383" s="302"/>
      <c r="Q383" s="302"/>
      <c r="R383" s="302">
        <f t="shared" si="65"/>
        <v>0</v>
      </c>
      <c r="S383" s="307">
        <f t="shared" si="65"/>
        <v>2290200.264</v>
      </c>
      <c r="T383" s="302"/>
      <c r="U383" s="302"/>
    </row>
    <row r="384" spans="1:21" ht="34.5" thickBot="1">
      <c r="A384" s="887"/>
      <c r="B384" s="906"/>
      <c r="D384" s="369" t="s">
        <v>1154</v>
      </c>
      <c r="E384" s="974"/>
      <c r="F384" s="345"/>
      <c r="G384" s="381">
        <v>2000000</v>
      </c>
      <c r="H384" s="345"/>
      <c r="I384" s="345"/>
      <c r="J384" s="310">
        <f t="shared" si="63"/>
        <v>0</v>
      </c>
      <c r="K384" s="310">
        <f t="shared" si="63"/>
        <v>2095200.0000000002</v>
      </c>
      <c r="L384" s="309"/>
      <c r="M384" s="309"/>
      <c r="N384" s="309">
        <f t="shared" si="64"/>
        <v>0</v>
      </c>
      <c r="O384" s="310">
        <f t="shared" si="64"/>
        <v>2191579.2000000002</v>
      </c>
      <c r="P384" s="309"/>
      <c r="Q384" s="309"/>
      <c r="R384" s="309">
        <f t="shared" si="65"/>
        <v>0</v>
      </c>
      <c r="S384" s="310">
        <f t="shared" si="65"/>
        <v>2290200.264</v>
      </c>
      <c r="T384" s="309"/>
      <c r="U384" s="309"/>
    </row>
    <row r="385" spans="1:21" ht="12" customHeight="1" thickBot="1">
      <c r="A385" s="876" t="s">
        <v>1155</v>
      </c>
      <c r="B385" s="877"/>
      <c r="C385" s="877"/>
      <c r="D385" s="877"/>
      <c r="E385" s="877"/>
      <c r="F385" s="877"/>
      <c r="G385" s="877"/>
      <c r="H385" s="877"/>
      <c r="I385" s="877"/>
      <c r="J385" s="877"/>
      <c r="K385" s="877"/>
      <c r="L385" s="877"/>
      <c r="M385" s="877"/>
      <c r="N385" s="877"/>
      <c r="O385" s="877"/>
      <c r="P385" s="877"/>
      <c r="Q385" s="877"/>
      <c r="R385" s="877"/>
      <c r="S385" s="877"/>
      <c r="T385" s="877"/>
      <c r="U385" s="878"/>
    </row>
    <row r="386" spans="1:21" ht="12" thickBot="1">
      <c r="A386" s="970" t="s">
        <v>1156</v>
      </c>
      <c r="B386" s="971"/>
      <c r="C386" s="971"/>
      <c r="D386" s="971"/>
      <c r="E386" s="971"/>
      <c r="F386" s="971"/>
      <c r="G386" s="971"/>
      <c r="H386" s="971"/>
      <c r="I386" s="971"/>
      <c r="J386" s="971"/>
      <c r="K386" s="971"/>
      <c r="L386" s="971"/>
      <c r="M386" s="971"/>
      <c r="N386" s="971"/>
      <c r="O386" s="971"/>
      <c r="P386" s="971"/>
      <c r="Q386" s="971"/>
      <c r="R386" s="971"/>
      <c r="S386" s="971"/>
      <c r="T386" s="971"/>
      <c r="U386" s="972"/>
    </row>
    <row r="387" spans="1:21">
      <c r="A387" s="901" t="s">
        <v>751</v>
      </c>
      <c r="B387" s="901" t="s">
        <v>752</v>
      </c>
      <c r="C387" s="301"/>
      <c r="D387" s="901" t="s">
        <v>753</v>
      </c>
      <c r="E387" s="901" t="s">
        <v>754</v>
      </c>
      <c r="F387" s="902">
        <v>2012</v>
      </c>
      <c r="G387" s="902"/>
      <c r="H387" s="902"/>
      <c r="I387" s="902"/>
      <c r="J387" s="902">
        <v>2013</v>
      </c>
      <c r="K387" s="902"/>
      <c r="L387" s="902"/>
      <c r="M387" s="902"/>
      <c r="N387" s="902">
        <v>2014</v>
      </c>
      <c r="O387" s="902"/>
      <c r="P387" s="902"/>
      <c r="Q387" s="902"/>
      <c r="R387" s="902">
        <v>2015</v>
      </c>
      <c r="S387" s="902"/>
      <c r="T387" s="902"/>
      <c r="U387" s="902"/>
    </row>
    <row r="388" spans="1:21" ht="22.5">
      <c r="A388" s="897"/>
      <c r="B388" s="882"/>
      <c r="C388" s="309"/>
      <c r="D388" s="882"/>
      <c r="E388" s="882"/>
      <c r="F388" s="302" t="s">
        <v>755</v>
      </c>
      <c r="G388" s="307" t="s">
        <v>756</v>
      </c>
      <c r="H388" s="302" t="s">
        <v>757</v>
      </c>
      <c r="I388" s="302" t="s">
        <v>758</v>
      </c>
      <c r="J388" s="302" t="s">
        <v>755</v>
      </c>
      <c r="K388" s="302" t="s">
        <v>756</v>
      </c>
      <c r="L388" s="302" t="s">
        <v>757</v>
      </c>
      <c r="M388" s="302" t="s">
        <v>758</v>
      </c>
      <c r="N388" s="302" t="s">
        <v>755</v>
      </c>
      <c r="O388" s="302" t="s">
        <v>756</v>
      </c>
      <c r="P388" s="302" t="s">
        <v>757</v>
      </c>
      <c r="Q388" s="302" t="s">
        <v>758</v>
      </c>
      <c r="R388" s="302" t="s">
        <v>755</v>
      </c>
      <c r="S388" s="302" t="s">
        <v>756</v>
      </c>
      <c r="T388" s="302" t="s">
        <v>757</v>
      </c>
      <c r="U388" s="302" t="s">
        <v>758</v>
      </c>
    </row>
    <row r="389" spans="1:21" ht="37.5" customHeight="1">
      <c r="A389" s="945" t="s">
        <v>1157</v>
      </c>
      <c r="B389" s="956"/>
      <c r="C389" s="305"/>
      <c r="D389" s="327" t="s">
        <v>1158</v>
      </c>
      <c r="E389" s="959" t="s">
        <v>1117</v>
      </c>
      <c r="F389" s="302"/>
      <c r="G389" s="307">
        <v>2000000</v>
      </c>
      <c r="H389" s="302"/>
      <c r="I389" s="302"/>
      <c r="J389" s="307">
        <f t="shared" ref="J389:K391" si="66">+F389*1.0476</f>
        <v>0</v>
      </c>
      <c r="K389" s="307">
        <f t="shared" si="66"/>
        <v>2095200.0000000002</v>
      </c>
      <c r="L389" s="302"/>
      <c r="M389" s="302"/>
      <c r="N389" s="302">
        <f t="shared" ref="N389:O391" si="67">+J389*1.046</f>
        <v>0</v>
      </c>
      <c r="O389" s="307">
        <f t="shared" si="67"/>
        <v>2191579.2000000002</v>
      </c>
      <c r="P389" s="302"/>
      <c r="Q389" s="302"/>
      <c r="R389" s="302">
        <f t="shared" ref="R389:S391" si="68">+N389*1.045</f>
        <v>0</v>
      </c>
      <c r="S389" s="307">
        <f t="shared" si="68"/>
        <v>2290200.264</v>
      </c>
      <c r="T389" s="302"/>
      <c r="U389" s="302"/>
    </row>
    <row r="390" spans="1:21" ht="26.25" customHeight="1">
      <c r="A390" s="946"/>
      <c r="B390" s="957"/>
      <c r="C390" s="305"/>
      <c r="D390" s="327" t="s">
        <v>1159</v>
      </c>
      <c r="E390" s="959"/>
      <c r="F390" s="302"/>
      <c r="G390" s="307">
        <v>2000000</v>
      </c>
      <c r="H390" s="302"/>
      <c r="I390" s="302"/>
      <c r="J390" s="307">
        <f t="shared" si="66"/>
        <v>0</v>
      </c>
      <c r="K390" s="307">
        <f t="shared" si="66"/>
        <v>2095200.0000000002</v>
      </c>
      <c r="L390" s="302"/>
      <c r="M390" s="302"/>
      <c r="N390" s="302">
        <f t="shared" si="67"/>
        <v>0</v>
      </c>
      <c r="O390" s="307">
        <f t="shared" si="67"/>
        <v>2191579.2000000002</v>
      </c>
      <c r="P390" s="302"/>
      <c r="Q390" s="302"/>
      <c r="R390" s="302">
        <f t="shared" si="68"/>
        <v>0</v>
      </c>
      <c r="S390" s="307">
        <f t="shared" si="68"/>
        <v>2290200.264</v>
      </c>
      <c r="T390" s="302"/>
      <c r="U390" s="302"/>
    </row>
    <row r="391" spans="1:21" ht="73.5" customHeight="1" thickBot="1">
      <c r="A391" s="955"/>
      <c r="B391" s="958"/>
      <c r="C391" s="339"/>
      <c r="D391" s="327" t="s">
        <v>1160</v>
      </c>
      <c r="E391" s="959"/>
      <c r="F391" s="328"/>
      <c r="G391" s="329">
        <v>2000000</v>
      </c>
      <c r="H391" s="328"/>
      <c r="I391" s="328"/>
      <c r="J391" s="307">
        <f t="shared" si="66"/>
        <v>0</v>
      </c>
      <c r="K391" s="307">
        <f t="shared" si="66"/>
        <v>2095200.0000000002</v>
      </c>
      <c r="L391" s="302"/>
      <c r="M391" s="302"/>
      <c r="N391" s="302">
        <f t="shared" si="67"/>
        <v>0</v>
      </c>
      <c r="O391" s="307">
        <f t="shared" si="67"/>
        <v>2191579.2000000002</v>
      </c>
      <c r="P391" s="302"/>
      <c r="Q391" s="302"/>
      <c r="R391" s="302">
        <f t="shared" si="68"/>
        <v>0</v>
      </c>
      <c r="S391" s="307">
        <f t="shared" si="68"/>
        <v>2290200.264</v>
      </c>
      <c r="T391" s="302"/>
      <c r="U391" s="302"/>
    </row>
    <row r="392" spans="1:21" ht="12" thickBot="1">
      <c r="A392" s="907" t="s">
        <v>1161</v>
      </c>
      <c r="B392" s="908"/>
      <c r="C392" s="908"/>
      <c r="D392" s="908"/>
      <c r="E392" s="908"/>
      <c r="F392" s="908"/>
      <c r="G392" s="908"/>
      <c r="H392" s="908"/>
      <c r="I392" s="908"/>
      <c r="J392" s="908"/>
      <c r="K392" s="908"/>
      <c r="L392" s="908"/>
      <c r="M392" s="908"/>
      <c r="N392" s="908"/>
      <c r="O392" s="908"/>
      <c r="P392" s="908"/>
      <c r="Q392" s="908"/>
      <c r="R392" s="908"/>
      <c r="S392" s="908"/>
      <c r="T392" s="908"/>
      <c r="U392" s="909"/>
    </row>
    <row r="393" spans="1:21" ht="12" customHeight="1">
      <c r="A393" s="931" t="s">
        <v>1162</v>
      </c>
      <c r="B393" s="932"/>
      <c r="C393" s="932"/>
      <c r="D393" s="932"/>
      <c r="E393" s="932"/>
      <c r="F393" s="932"/>
      <c r="G393" s="932"/>
      <c r="H393" s="932"/>
      <c r="I393" s="932"/>
      <c r="J393" s="932"/>
      <c r="K393" s="932"/>
      <c r="L393" s="932"/>
      <c r="M393" s="933"/>
      <c r="N393" s="919" t="s">
        <v>989</v>
      </c>
      <c r="O393" s="919"/>
      <c r="P393" s="919"/>
      <c r="Q393" s="919"/>
      <c r="R393" s="919"/>
      <c r="S393" s="919"/>
      <c r="T393" s="919"/>
      <c r="U393" s="960"/>
    </row>
    <row r="394" spans="1:21" ht="12.75" customHeight="1">
      <c r="A394" s="934"/>
      <c r="B394" s="935"/>
      <c r="C394" s="935"/>
      <c r="D394" s="935"/>
      <c r="E394" s="935"/>
      <c r="F394" s="935"/>
      <c r="G394" s="935"/>
      <c r="H394" s="935"/>
      <c r="I394" s="935"/>
      <c r="J394" s="935"/>
      <c r="K394" s="935"/>
      <c r="L394" s="935"/>
      <c r="M394" s="936"/>
      <c r="N394" s="961" t="s">
        <v>1163</v>
      </c>
      <c r="O394" s="962"/>
      <c r="P394" s="962"/>
      <c r="Q394" s="962"/>
      <c r="R394" s="962"/>
      <c r="S394" s="962"/>
      <c r="T394" s="962"/>
      <c r="U394" s="962"/>
    </row>
    <row r="395" spans="1:21" ht="12.75" customHeight="1">
      <c r="A395" s="934"/>
      <c r="B395" s="935"/>
      <c r="C395" s="935"/>
      <c r="D395" s="935"/>
      <c r="E395" s="935"/>
      <c r="F395" s="935"/>
      <c r="G395" s="935"/>
      <c r="H395" s="935"/>
      <c r="I395" s="935"/>
      <c r="J395" s="935"/>
      <c r="K395" s="935"/>
      <c r="L395" s="935"/>
      <c r="M395" s="936"/>
      <c r="N395" s="963" t="s">
        <v>1164</v>
      </c>
      <c r="O395" s="964"/>
      <c r="P395" s="964"/>
      <c r="Q395" s="964"/>
      <c r="R395" s="964"/>
      <c r="S395" s="964"/>
      <c r="T395" s="964"/>
      <c r="U395" s="964"/>
    </row>
    <row r="396" spans="1:21" ht="12.75" customHeight="1">
      <c r="A396" s="934"/>
      <c r="B396" s="935"/>
      <c r="C396" s="935"/>
      <c r="D396" s="935"/>
      <c r="E396" s="935"/>
      <c r="F396" s="935"/>
      <c r="G396" s="935"/>
      <c r="H396" s="935"/>
      <c r="I396" s="935"/>
      <c r="J396" s="935"/>
      <c r="K396" s="935"/>
      <c r="L396" s="935"/>
      <c r="M396" s="936"/>
      <c r="N396" s="963" t="s">
        <v>1165</v>
      </c>
      <c r="O396" s="964"/>
      <c r="P396" s="964"/>
      <c r="Q396" s="964"/>
      <c r="R396" s="964"/>
      <c r="S396" s="964"/>
      <c r="T396" s="964"/>
      <c r="U396" s="964"/>
    </row>
    <row r="397" spans="1:21" ht="12.75" customHeight="1">
      <c r="A397" s="934"/>
      <c r="B397" s="935"/>
      <c r="C397" s="935"/>
      <c r="D397" s="935"/>
      <c r="E397" s="935"/>
      <c r="F397" s="935"/>
      <c r="G397" s="935"/>
      <c r="H397" s="935"/>
      <c r="I397" s="935"/>
      <c r="J397" s="935"/>
      <c r="K397" s="935"/>
      <c r="L397" s="935"/>
      <c r="M397" s="936"/>
      <c r="N397" s="963" t="s">
        <v>1166</v>
      </c>
      <c r="O397" s="964"/>
      <c r="P397" s="964"/>
      <c r="Q397" s="964"/>
      <c r="R397" s="964"/>
      <c r="S397" s="964"/>
      <c r="T397" s="964"/>
      <c r="U397" s="964"/>
    </row>
    <row r="398" spans="1:21" ht="9.75" customHeight="1">
      <c r="A398" s="934"/>
      <c r="B398" s="935"/>
      <c r="C398" s="935"/>
      <c r="D398" s="935"/>
      <c r="E398" s="935"/>
      <c r="F398" s="935"/>
      <c r="G398" s="935"/>
      <c r="H398" s="935"/>
      <c r="I398" s="935"/>
      <c r="J398" s="935"/>
      <c r="K398" s="935"/>
      <c r="L398" s="935"/>
      <c r="M398" s="936"/>
      <c r="N398" s="965" t="s">
        <v>1167</v>
      </c>
      <c r="O398" s="966"/>
      <c r="P398" s="966"/>
      <c r="Q398" s="966"/>
      <c r="R398" s="966"/>
      <c r="S398" s="966"/>
      <c r="T398" s="966"/>
      <c r="U398" s="966"/>
    </row>
    <row r="399" spans="1:21" ht="21" customHeight="1">
      <c r="A399" s="934"/>
      <c r="B399" s="935"/>
      <c r="C399" s="935"/>
      <c r="D399" s="935"/>
      <c r="E399" s="935"/>
      <c r="F399" s="935"/>
      <c r="G399" s="935"/>
      <c r="H399" s="935"/>
      <c r="I399" s="935"/>
      <c r="J399" s="935"/>
      <c r="K399" s="935"/>
      <c r="L399" s="935"/>
      <c r="M399" s="936"/>
      <c r="N399" s="967" t="s">
        <v>1168</v>
      </c>
      <c r="O399" s="967"/>
      <c r="P399" s="967"/>
      <c r="Q399" s="967"/>
      <c r="R399" s="967"/>
      <c r="S399" s="967"/>
      <c r="T399" s="967"/>
      <c r="U399" s="965"/>
    </row>
    <row r="400" spans="1:21" ht="12.75" customHeight="1" thickBot="1">
      <c r="A400" s="934"/>
      <c r="B400" s="935"/>
      <c r="C400" s="935"/>
      <c r="D400" s="935"/>
      <c r="E400" s="935"/>
      <c r="F400" s="935"/>
      <c r="G400" s="935"/>
      <c r="H400" s="935"/>
      <c r="I400" s="935"/>
      <c r="J400" s="935"/>
      <c r="K400" s="935"/>
      <c r="L400" s="935"/>
      <c r="M400" s="936"/>
      <c r="N400" s="968" t="s">
        <v>1169</v>
      </c>
      <c r="O400" s="968"/>
      <c r="P400" s="968"/>
      <c r="Q400" s="968"/>
      <c r="R400" s="968"/>
      <c r="S400" s="968"/>
      <c r="T400" s="968"/>
      <c r="U400" s="969"/>
    </row>
    <row r="401" spans="1:21" s="298" customFormat="1" ht="12.75" customHeight="1" thickBot="1">
      <c r="A401" s="876" t="s">
        <v>1170</v>
      </c>
      <c r="B401" s="877"/>
      <c r="C401" s="877"/>
      <c r="D401" s="877"/>
      <c r="E401" s="877"/>
      <c r="F401" s="877"/>
      <c r="G401" s="877"/>
      <c r="H401" s="877"/>
      <c r="I401" s="877"/>
      <c r="J401" s="877"/>
      <c r="K401" s="877"/>
      <c r="L401" s="877"/>
      <c r="M401" s="877"/>
      <c r="N401" s="877"/>
      <c r="O401" s="877"/>
      <c r="P401" s="877"/>
      <c r="Q401" s="877"/>
      <c r="R401" s="877"/>
      <c r="S401" s="877"/>
      <c r="T401" s="877"/>
      <c r="U401" s="878"/>
    </row>
    <row r="402" spans="1:21" s="298" customFormat="1" ht="12" thickBot="1">
      <c r="A402" s="876" t="s">
        <v>1171</v>
      </c>
      <c r="B402" s="877"/>
      <c r="C402" s="877"/>
      <c r="D402" s="877"/>
      <c r="E402" s="877"/>
      <c r="F402" s="877"/>
      <c r="G402" s="877"/>
      <c r="H402" s="877"/>
      <c r="I402" s="877"/>
      <c r="J402" s="877"/>
      <c r="K402" s="877"/>
      <c r="L402" s="877"/>
      <c r="M402" s="877"/>
      <c r="N402" s="877"/>
      <c r="O402" s="877"/>
      <c r="P402" s="877"/>
      <c r="Q402" s="877"/>
      <c r="R402" s="877"/>
      <c r="S402" s="877"/>
      <c r="T402" s="877"/>
      <c r="U402" s="878"/>
    </row>
    <row r="403" spans="1:21" s="298" customFormat="1">
      <c r="A403" s="901" t="s">
        <v>751</v>
      </c>
      <c r="B403" s="901" t="s">
        <v>752</v>
      </c>
      <c r="C403" s="301"/>
      <c r="D403" s="901" t="s">
        <v>753</v>
      </c>
      <c r="E403" s="901" t="s">
        <v>754</v>
      </c>
      <c r="F403" s="902">
        <v>2012</v>
      </c>
      <c r="G403" s="902"/>
      <c r="H403" s="902"/>
      <c r="I403" s="902"/>
      <c r="J403" s="902">
        <v>2013</v>
      </c>
      <c r="K403" s="902"/>
      <c r="L403" s="902"/>
      <c r="M403" s="902"/>
      <c r="N403" s="902">
        <v>2014</v>
      </c>
      <c r="O403" s="902"/>
      <c r="P403" s="902"/>
      <c r="Q403" s="902"/>
      <c r="R403" s="902">
        <v>2015</v>
      </c>
      <c r="S403" s="902"/>
      <c r="T403" s="902"/>
      <c r="U403" s="902"/>
    </row>
    <row r="404" spans="1:21" s="298" customFormat="1" ht="22.5">
      <c r="A404" s="897"/>
      <c r="B404" s="897"/>
      <c r="C404" s="302"/>
      <c r="D404" s="897"/>
      <c r="E404" s="897"/>
      <c r="F404" s="302" t="s">
        <v>755</v>
      </c>
      <c r="G404" s="307" t="s">
        <v>756</v>
      </c>
      <c r="H404" s="302" t="s">
        <v>757</v>
      </c>
      <c r="I404" s="302" t="s">
        <v>758</v>
      </c>
      <c r="J404" s="302" t="s">
        <v>755</v>
      </c>
      <c r="K404" s="302" t="s">
        <v>756</v>
      </c>
      <c r="L404" s="302" t="s">
        <v>757</v>
      </c>
      <c r="M404" s="302" t="s">
        <v>758</v>
      </c>
      <c r="N404" s="302" t="s">
        <v>755</v>
      </c>
      <c r="O404" s="302" t="s">
        <v>756</v>
      </c>
      <c r="P404" s="302" t="s">
        <v>757</v>
      </c>
      <c r="Q404" s="302" t="s">
        <v>758</v>
      </c>
      <c r="R404" s="302" t="s">
        <v>755</v>
      </c>
      <c r="S404" s="302" t="s">
        <v>756</v>
      </c>
      <c r="T404" s="302" t="s">
        <v>757</v>
      </c>
      <c r="U404" s="302" t="s">
        <v>758</v>
      </c>
    </row>
    <row r="405" spans="1:21" s="298" customFormat="1" ht="37.5" customHeight="1" thickBot="1">
      <c r="A405" s="304" t="s">
        <v>1172</v>
      </c>
      <c r="B405" s="304" t="s">
        <v>1173</v>
      </c>
      <c r="C405" s="309"/>
      <c r="D405" s="304" t="s">
        <v>1174</v>
      </c>
      <c r="E405" s="304" t="s">
        <v>1163</v>
      </c>
      <c r="F405" s="309"/>
      <c r="G405" s="310"/>
      <c r="H405" s="309"/>
      <c r="I405" s="309"/>
      <c r="J405" s="309"/>
      <c r="K405" s="309"/>
      <c r="L405" s="309"/>
      <c r="M405" s="310"/>
      <c r="N405" s="309"/>
      <c r="O405" s="309"/>
      <c r="P405" s="309"/>
      <c r="Q405" s="310"/>
      <c r="R405" s="309"/>
      <c r="S405" s="309"/>
      <c r="T405" s="309"/>
      <c r="U405" s="310"/>
    </row>
    <row r="406" spans="1:21" s="298" customFormat="1" ht="13.5" customHeight="1" thickBot="1">
      <c r="A406" s="949" t="s">
        <v>1175</v>
      </c>
      <c r="B406" s="950"/>
      <c r="C406" s="950"/>
      <c r="D406" s="950"/>
      <c r="E406" s="950"/>
      <c r="F406" s="950"/>
      <c r="G406" s="950"/>
      <c r="H406" s="950"/>
      <c r="I406" s="950"/>
      <c r="J406" s="950"/>
      <c r="K406" s="950"/>
      <c r="L406" s="950"/>
      <c r="M406" s="950"/>
      <c r="N406" s="950"/>
      <c r="O406" s="950"/>
      <c r="P406" s="950"/>
      <c r="Q406" s="950"/>
      <c r="R406" s="950"/>
      <c r="S406" s="950"/>
      <c r="T406" s="950"/>
      <c r="U406" s="951"/>
    </row>
    <row r="407" spans="1:21">
      <c r="A407" s="952" t="s">
        <v>1176</v>
      </c>
      <c r="B407" s="953"/>
      <c r="C407" s="953"/>
      <c r="D407" s="953"/>
      <c r="E407" s="953"/>
      <c r="F407" s="953"/>
      <c r="G407" s="953"/>
      <c r="H407" s="953"/>
      <c r="I407" s="953"/>
      <c r="J407" s="953"/>
      <c r="K407" s="953"/>
      <c r="L407" s="953"/>
      <c r="M407" s="953"/>
      <c r="N407" s="953"/>
      <c r="O407" s="953"/>
      <c r="P407" s="953"/>
      <c r="Q407" s="953"/>
      <c r="R407" s="953"/>
      <c r="S407" s="953"/>
      <c r="T407" s="953"/>
      <c r="U407" s="954"/>
    </row>
    <row r="408" spans="1:21">
      <c r="A408" s="897" t="s">
        <v>751</v>
      </c>
      <c r="B408" s="897" t="s">
        <v>752</v>
      </c>
      <c r="C408" s="302"/>
      <c r="D408" s="897" t="s">
        <v>753</v>
      </c>
      <c r="E408" s="897" t="s">
        <v>754</v>
      </c>
      <c r="F408" s="885">
        <v>2012</v>
      </c>
      <c r="G408" s="885"/>
      <c r="H408" s="885"/>
      <c r="I408" s="885"/>
      <c r="J408" s="885">
        <v>2013</v>
      </c>
      <c r="K408" s="885"/>
      <c r="L408" s="885"/>
      <c r="M408" s="885"/>
      <c r="N408" s="885">
        <v>2014</v>
      </c>
      <c r="O408" s="885"/>
      <c r="P408" s="885"/>
      <c r="Q408" s="885"/>
      <c r="R408" s="885">
        <v>2015</v>
      </c>
      <c r="S408" s="885"/>
      <c r="T408" s="885"/>
      <c r="U408" s="885"/>
    </row>
    <row r="409" spans="1:21" ht="22.5">
      <c r="A409" s="897"/>
      <c r="B409" s="897"/>
      <c r="C409" s="302"/>
      <c r="D409" s="882"/>
      <c r="E409" s="897"/>
      <c r="F409" s="302" t="s">
        <v>755</v>
      </c>
      <c r="G409" s="307" t="s">
        <v>756</v>
      </c>
      <c r="H409" s="302" t="s">
        <v>757</v>
      </c>
      <c r="I409" s="302" t="s">
        <v>758</v>
      </c>
      <c r="J409" s="302" t="s">
        <v>755</v>
      </c>
      <c r="K409" s="302" t="s">
        <v>756</v>
      </c>
      <c r="L409" s="302" t="s">
        <v>757</v>
      </c>
      <c r="M409" s="302" t="s">
        <v>758</v>
      </c>
      <c r="N409" s="302" t="s">
        <v>755</v>
      </c>
      <c r="O409" s="302" t="s">
        <v>756</v>
      </c>
      <c r="P409" s="302" t="s">
        <v>757</v>
      </c>
      <c r="Q409" s="302" t="s">
        <v>758</v>
      </c>
      <c r="R409" s="302" t="s">
        <v>755</v>
      </c>
      <c r="S409" s="302" t="s">
        <v>756</v>
      </c>
      <c r="T409" s="302" t="s">
        <v>757</v>
      </c>
      <c r="U409" s="302" t="s">
        <v>758</v>
      </c>
    </row>
    <row r="410" spans="1:21" ht="33.75">
      <c r="A410" s="945" t="s">
        <v>1177</v>
      </c>
      <c r="B410" s="869" t="s">
        <v>1178</v>
      </c>
      <c r="C410" s="385"/>
      <c r="D410" s="398" t="s">
        <v>1179</v>
      </c>
      <c r="E410" s="929" t="s">
        <v>1164</v>
      </c>
      <c r="F410" s="307">
        <v>15000000</v>
      </c>
      <c r="G410" s="307"/>
      <c r="H410" s="302"/>
      <c r="I410" s="302"/>
      <c r="J410" s="307">
        <f>+F410*1.0476</f>
        <v>15714000.000000002</v>
      </c>
      <c r="K410" s="307">
        <f>+G410*1.0476</f>
        <v>0</v>
      </c>
      <c r="L410" s="302"/>
      <c r="M410" s="302"/>
      <c r="N410" s="307">
        <f>+J410*1.046</f>
        <v>16436844.000000002</v>
      </c>
      <c r="O410" s="307">
        <f>+K410*1.046</f>
        <v>0</v>
      </c>
      <c r="P410" s="302"/>
      <c r="Q410" s="302"/>
      <c r="R410" s="307">
        <f>+N410*1.045</f>
        <v>17176501.98</v>
      </c>
      <c r="S410" s="307">
        <f>+O410*1.045</f>
        <v>0</v>
      </c>
      <c r="T410" s="302"/>
      <c r="U410" s="302"/>
    </row>
    <row r="411" spans="1:21" ht="33.75">
      <c r="A411" s="946"/>
      <c r="B411" s="906"/>
      <c r="C411" s="385"/>
      <c r="D411" s="398" t="s">
        <v>1180</v>
      </c>
      <c r="E411" s="930"/>
      <c r="F411" s="302"/>
      <c r="G411" s="307"/>
      <c r="H411" s="302"/>
      <c r="I411" s="307"/>
      <c r="J411" s="302"/>
      <c r="K411" s="302"/>
      <c r="L411" s="302"/>
      <c r="M411" s="302"/>
      <c r="N411" s="302"/>
      <c r="O411" s="302"/>
      <c r="P411" s="302"/>
      <c r="Q411" s="302"/>
      <c r="R411" s="302"/>
      <c r="S411" s="302"/>
      <c r="T411" s="302"/>
      <c r="U411" s="351">
        <v>120000000</v>
      </c>
    </row>
    <row r="412" spans="1:21" ht="22.5">
      <c r="A412" s="946"/>
      <c r="B412" s="906"/>
      <c r="C412" s="385"/>
      <c r="D412" s="398" t="s">
        <v>1181</v>
      </c>
      <c r="E412" s="930"/>
      <c r="F412" s="302"/>
      <c r="G412" s="307"/>
      <c r="H412" s="302"/>
      <c r="I412" s="351">
        <v>1215000000</v>
      </c>
      <c r="J412" s="302"/>
      <c r="K412" s="302"/>
      <c r="L412" s="302"/>
      <c r="M412" s="302"/>
      <c r="N412" s="302"/>
      <c r="O412" s="302"/>
      <c r="P412" s="302"/>
      <c r="Q412" s="302"/>
      <c r="R412" s="302"/>
      <c r="S412" s="302"/>
      <c r="T412" s="302"/>
      <c r="U412" s="351">
        <v>245000000</v>
      </c>
    </row>
    <row r="413" spans="1:21">
      <c r="A413" s="946"/>
      <c r="B413" s="906"/>
      <c r="C413" s="385"/>
      <c r="D413" s="398" t="s">
        <v>1182</v>
      </c>
      <c r="E413" s="930"/>
      <c r="F413" s="302"/>
      <c r="G413" s="307"/>
      <c r="H413" s="302"/>
      <c r="I413" s="307"/>
      <c r="J413" s="302"/>
      <c r="K413" s="302"/>
      <c r="L413" s="302"/>
      <c r="M413" s="302"/>
      <c r="N413" s="302"/>
      <c r="O413" s="302"/>
      <c r="P413" s="302"/>
      <c r="Q413" s="302"/>
      <c r="R413" s="302"/>
      <c r="S413" s="302"/>
      <c r="T413" s="302"/>
      <c r="U413" s="351">
        <v>200000000</v>
      </c>
    </row>
    <row r="414" spans="1:21" ht="22.5">
      <c r="A414" s="946"/>
      <c r="B414" s="906"/>
      <c r="C414" s="385"/>
      <c r="D414" s="398" t="s">
        <v>1183</v>
      </c>
      <c r="E414" s="930"/>
      <c r="F414" s="302"/>
      <c r="G414" s="307"/>
      <c r="H414" s="302"/>
      <c r="I414" s="302"/>
      <c r="J414" s="302"/>
      <c r="K414" s="302"/>
      <c r="L414" s="302"/>
      <c r="M414" s="302"/>
      <c r="N414" s="302"/>
      <c r="O414" s="302"/>
      <c r="P414" s="302"/>
      <c r="Q414" s="302"/>
      <c r="R414" s="302"/>
      <c r="S414" s="302"/>
      <c r="T414" s="302"/>
      <c r="U414" s="351">
        <v>20000000</v>
      </c>
    </row>
    <row r="415" spans="1:21" ht="22.5">
      <c r="A415" s="946"/>
      <c r="B415" s="906"/>
      <c r="C415" s="385"/>
      <c r="D415" s="398" t="s">
        <v>1184</v>
      </c>
      <c r="E415" s="930"/>
      <c r="F415" s="302"/>
      <c r="G415" s="307"/>
      <c r="H415" s="302"/>
      <c r="I415" s="302"/>
      <c r="J415" s="302"/>
      <c r="K415" s="302"/>
      <c r="L415" s="302"/>
      <c r="M415" s="302"/>
      <c r="N415" s="302"/>
      <c r="O415" s="302"/>
      <c r="P415" s="302"/>
      <c r="Q415" s="302"/>
      <c r="R415" s="302"/>
      <c r="S415" s="302"/>
      <c r="T415" s="302"/>
      <c r="U415" s="351">
        <v>100000000</v>
      </c>
    </row>
    <row r="416" spans="1:21" ht="23.25" thickBot="1">
      <c r="A416" s="946"/>
      <c r="B416" s="906"/>
      <c r="C416" s="386"/>
      <c r="D416" s="373" t="s">
        <v>1185</v>
      </c>
      <c r="E416" s="930"/>
      <c r="F416" s="309"/>
      <c r="G416" s="310"/>
      <c r="H416" s="309"/>
      <c r="I416" s="309"/>
      <c r="J416" s="309"/>
      <c r="K416" s="309"/>
      <c r="L416" s="309"/>
      <c r="M416" s="309"/>
      <c r="N416" s="309"/>
      <c r="O416" s="309"/>
      <c r="P416" s="309"/>
      <c r="Q416" s="309"/>
      <c r="R416" s="309"/>
      <c r="S416" s="309"/>
      <c r="T416" s="309"/>
      <c r="U416" s="363">
        <v>100000000</v>
      </c>
    </row>
    <row r="417" spans="1:22" ht="16.5" customHeight="1" thickBot="1">
      <c r="A417" s="876" t="s">
        <v>1186</v>
      </c>
      <c r="B417" s="877"/>
      <c r="C417" s="877"/>
      <c r="D417" s="877"/>
      <c r="E417" s="877"/>
      <c r="F417" s="877"/>
      <c r="G417" s="877"/>
      <c r="H417" s="877"/>
      <c r="I417" s="877"/>
      <c r="J417" s="877"/>
      <c r="K417" s="877"/>
      <c r="L417" s="877"/>
      <c r="M417" s="877"/>
      <c r="N417" s="877"/>
      <c r="O417" s="877"/>
      <c r="P417" s="877"/>
      <c r="Q417" s="877"/>
      <c r="R417" s="877"/>
      <c r="S417" s="877"/>
      <c r="T417" s="877"/>
      <c r="U417" s="878"/>
    </row>
    <row r="418" spans="1:22" ht="18" customHeight="1" thickBot="1">
      <c r="A418" s="876" t="s">
        <v>1187</v>
      </c>
      <c r="B418" s="877"/>
      <c r="C418" s="877"/>
      <c r="D418" s="877"/>
      <c r="E418" s="877"/>
      <c r="F418" s="877"/>
      <c r="G418" s="877"/>
      <c r="H418" s="877"/>
      <c r="I418" s="877"/>
      <c r="J418" s="877"/>
      <c r="K418" s="877"/>
      <c r="L418" s="877"/>
      <c r="M418" s="877"/>
      <c r="N418" s="877"/>
      <c r="O418" s="877"/>
      <c r="P418" s="877"/>
      <c r="Q418" s="877"/>
      <c r="R418" s="877"/>
      <c r="S418" s="877"/>
      <c r="T418" s="877"/>
      <c r="U418" s="878"/>
    </row>
    <row r="419" spans="1:22">
      <c r="A419" s="901" t="s">
        <v>751</v>
      </c>
      <c r="B419" s="901" t="s">
        <v>752</v>
      </c>
      <c r="C419" s="301"/>
      <c r="D419" s="901" t="s">
        <v>753</v>
      </c>
      <c r="E419" s="901" t="s">
        <v>754</v>
      </c>
      <c r="F419" s="902">
        <v>2012</v>
      </c>
      <c r="G419" s="902"/>
      <c r="H419" s="902"/>
      <c r="I419" s="902"/>
      <c r="J419" s="902">
        <v>2013</v>
      </c>
      <c r="K419" s="902"/>
      <c r="L419" s="902"/>
      <c r="M419" s="902"/>
      <c r="N419" s="902">
        <v>2014</v>
      </c>
      <c r="O419" s="902"/>
      <c r="P419" s="902"/>
      <c r="Q419" s="902"/>
      <c r="R419" s="902">
        <v>2015</v>
      </c>
      <c r="S419" s="902"/>
      <c r="T419" s="902"/>
      <c r="U419" s="902"/>
    </row>
    <row r="420" spans="1:22" ht="22.5">
      <c r="A420" s="897"/>
      <c r="B420" s="897"/>
      <c r="C420" s="302"/>
      <c r="D420" s="882"/>
      <c r="E420" s="897"/>
      <c r="F420" s="302" t="s">
        <v>755</v>
      </c>
      <c r="G420" s="307" t="s">
        <v>756</v>
      </c>
      <c r="H420" s="302" t="s">
        <v>757</v>
      </c>
      <c r="I420" s="302" t="s">
        <v>758</v>
      </c>
      <c r="J420" s="302" t="s">
        <v>755</v>
      </c>
      <c r="K420" s="302" t="s">
        <v>756</v>
      </c>
      <c r="L420" s="302" t="s">
        <v>757</v>
      </c>
      <c r="M420" s="302" t="s">
        <v>758</v>
      </c>
      <c r="N420" s="302" t="s">
        <v>755</v>
      </c>
      <c r="O420" s="302" t="s">
        <v>756</v>
      </c>
      <c r="P420" s="302" t="s">
        <v>757</v>
      </c>
      <c r="Q420" s="302" t="s">
        <v>758</v>
      </c>
      <c r="R420" s="302" t="s">
        <v>755</v>
      </c>
      <c r="S420" s="302" t="s">
        <v>756</v>
      </c>
      <c r="T420" s="302" t="s">
        <v>757</v>
      </c>
      <c r="U420" s="302" t="s">
        <v>758</v>
      </c>
    </row>
    <row r="421" spans="1:22" ht="38.25" customHeight="1">
      <c r="A421" s="945" t="s">
        <v>1188</v>
      </c>
      <c r="B421" s="869" t="s">
        <v>1178</v>
      </c>
      <c r="C421" s="395"/>
      <c r="D421" s="334" t="s">
        <v>1189</v>
      </c>
      <c r="E421" s="947" t="s">
        <v>1165</v>
      </c>
      <c r="F421" s="302"/>
      <c r="G421" s="307"/>
      <c r="H421" s="302"/>
      <c r="I421" s="302"/>
      <c r="J421" s="302"/>
      <c r="K421" s="302"/>
      <c r="L421" s="302"/>
      <c r="M421" s="351">
        <v>80000000</v>
      </c>
      <c r="N421" s="349"/>
      <c r="O421" s="349"/>
      <c r="P421" s="349"/>
      <c r="Q421" s="349"/>
      <c r="R421" s="302"/>
      <c r="S421" s="302"/>
      <c r="T421" s="302"/>
      <c r="U421" s="302"/>
    </row>
    <row r="422" spans="1:22" ht="22.5">
      <c r="A422" s="946"/>
      <c r="B422" s="906"/>
      <c r="C422" s="395"/>
      <c r="D422" s="334" t="s">
        <v>1190</v>
      </c>
      <c r="E422" s="948"/>
      <c r="F422" s="302"/>
      <c r="G422" s="307"/>
      <c r="H422" s="302"/>
      <c r="I422" s="302"/>
      <c r="J422" s="302"/>
      <c r="K422" s="302"/>
      <c r="L422" s="302"/>
      <c r="M422" s="351">
        <v>40000000</v>
      </c>
      <c r="N422" s="349"/>
      <c r="O422" s="349"/>
      <c r="P422" s="349"/>
      <c r="Q422" s="349"/>
      <c r="R422" s="302"/>
      <c r="S422" s="302"/>
      <c r="T422" s="302"/>
      <c r="U422" s="302"/>
    </row>
    <row r="423" spans="1:22" ht="63.75" customHeight="1" thickBot="1">
      <c r="A423" s="946"/>
      <c r="B423" s="906"/>
      <c r="C423" s="399"/>
      <c r="D423" s="304" t="s">
        <v>1191</v>
      </c>
      <c r="E423" s="948"/>
      <c r="F423" s="345"/>
      <c r="G423" s="381"/>
      <c r="H423" s="345"/>
      <c r="I423" s="363">
        <v>280000000</v>
      </c>
      <c r="J423" s="345"/>
      <c r="K423" s="345"/>
      <c r="L423" s="345"/>
      <c r="M423" s="363">
        <v>80000000</v>
      </c>
      <c r="N423" s="356"/>
      <c r="O423" s="356"/>
      <c r="P423" s="356"/>
      <c r="Q423" s="363">
        <v>100000000</v>
      </c>
      <c r="R423" s="345"/>
      <c r="S423" s="345"/>
      <c r="T423" s="345"/>
      <c r="U423" s="400">
        <v>100000000</v>
      </c>
    </row>
    <row r="424" spans="1:22" ht="11.25" customHeight="1" thickBot="1">
      <c r="A424" s="876" t="s">
        <v>1192</v>
      </c>
      <c r="B424" s="877"/>
      <c r="C424" s="877"/>
      <c r="D424" s="877"/>
      <c r="E424" s="877"/>
      <c r="F424" s="877"/>
      <c r="G424" s="877"/>
      <c r="H424" s="877"/>
      <c r="I424" s="877"/>
      <c r="J424" s="877"/>
      <c r="K424" s="877"/>
      <c r="L424" s="877"/>
      <c r="M424" s="877"/>
      <c r="N424" s="877"/>
      <c r="O424" s="877"/>
      <c r="P424" s="877"/>
      <c r="Q424" s="877"/>
      <c r="R424" s="877"/>
      <c r="S424" s="877"/>
      <c r="T424" s="877"/>
      <c r="U424" s="878"/>
    </row>
    <row r="425" spans="1:22" ht="11.25" customHeight="1" thickBot="1">
      <c r="A425" s="876" t="s">
        <v>1193</v>
      </c>
      <c r="B425" s="877"/>
      <c r="C425" s="877"/>
      <c r="D425" s="877"/>
      <c r="E425" s="877"/>
      <c r="F425" s="877"/>
      <c r="G425" s="877"/>
      <c r="H425" s="877"/>
      <c r="I425" s="877"/>
      <c r="J425" s="877"/>
      <c r="K425" s="877"/>
      <c r="L425" s="877"/>
      <c r="M425" s="877"/>
      <c r="N425" s="877"/>
      <c r="O425" s="877"/>
      <c r="P425" s="877"/>
      <c r="Q425" s="877"/>
      <c r="R425" s="877"/>
      <c r="S425" s="877"/>
      <c r="T425" s="877"/>
      <c r="U425" s="878"/>
    </row>
    <row r="426" spans="1:22">
      <c r="A426" s="901" t="s">
        <v>751</v>
      </c>
      <c r="B426" s="901" t="s">
        <v>752</v>
      </c>
      <c r="C426" s="301"/>
      <c r="D426" s="901" t="s">
        <v>753</v>
      </c>
      <c r="E426" s="901" t="s">
        <v>754</v>
      </c>
      <c r="F426" s="902">
        <v>2012</v>
      </c>
      <c r="G426" s="902"/>
      <c r="H426" s="902"/>
      <c r="I426" s="902"/>
      <c r="J426" s="902">
        <v>2013</v>
      </c>
      <c r="K426" s="902"/>
      <c r="L426" s="902"/>
      <c r="M426" s="902"/>
      <c r="N426" s="902">
        <v>2014</v>
      </c>
      <c r="O426" s="902"/>
      <c r="P426" s="902"/>
      <c r="Q426" s="902"/>
      <c r="R426" s="902">
        <v>2015</v>
      </c>
      <c r="S426" s="902"/>
      <c r="T426" s="902"/>
      <c r="U426" s="902"/>
    </row>
    <row r="427" spans="1:22" ht="22.5">
      <c r="A427" s="882"/>
      <c r="B427" s="882"/>
      <c r="C427" s="309"/>
      <c r="D427" s="882"/>
      <c r="E427" s="882"/>
      <c r="F427" s="302" t="s">
        <v>755</v>
      </c>
      <c r="G427" s="307" t="s">
        <v>756</v>
      </c>
      <c r="H427" s="302" t="s">
        <v>757</v>
      </c>
      <c r="I427" s="302" t="s">
        <v>758</v>
      </c>
      <c r="J427" s="302" t="s">
        <v>755</v>
      </c>
      <c r="K427" s="302" t="s">
        <v>756</v>
      </c>
      <c r="L427" s="302" t="s">
        <v>757</v>
      </c>
      <c r="M427" s="302" t="s">
        <v>758</v>
      </c>
      <c r="N427" s="302" t="s">
        <v>755</v>
      </c>
      <c r="O427" s="302" t="s">
        <v>756</v>
      </c>
      <c r="P427" s="302" t="s">
        <v>757</v>
      </c>
      <c r="Q427" s="302" t="s">
        <v>758</v>
      </c>
      <c r="R427" s="302" t="s">
        <v>755</v>
      </c>
      <c r="S427" s="302" t="s">
        <v>756</v>
      </c>
      <c r="T427" s="302" t="s">
        <v>757</v>
      </c>
      <c r="U427" s="302" t="s">
        <v>758</v>
      </c>
    </row>
    <row r="428" spans="1:22" ht="22.5" customHeight="1">
      <c r="A428" s="888" t="s">
        <v>1194</v>
      </c>
      <c r="B428" s="888" t="s">
        <v>1178</v>
      </c>
      <c r="C428" s="391"/>
      <c r="D428" s="327" t="s">
        <v>1195</v>
      </c>
      <c r="E428" s="888" t="s">
        <v>1166</v>
      </c>
      <c r="F428" s="302"/>
      <c r="G428" s="307"/>
      <c r="H428" s="302"/>
      <c r="I428" s="302"/>
      <c r="J428" s="302"/>
      <c r="K428" s="302"/>
      <c r="L428" s="302"/>
      <c r="M428" s="307">
        <v>100000000</v>
      </c>
      <c r="N428" s="302"/>
      <c r="O428" s="302"/>
      <c r="P428" s="302"/>
      <c r="Q428" s="302"/>
      <c r="R428" s="302"/>
      <c r="S428" s="302"/>
      <c r="T428" s="302"/>
      <c r="U428" s="302"/>
    </row>
    <row r="429" spans="1:22">
      <c r="A429" s="889"/>
      <c r="B429" s="943"/>
      <c r="C429" s="391"/>
      <c r="D429" s="327" t="s">
        <v>1196</v>
      </c>
      <c r="E429" s="889"/>
      <c r="F429" s="302"/>
      <c r="G429" s="307"/>
      <c r="H429" s="302"/>
      <c r="I429" s="302"/>
      <c r="J429" s="302"/>
      <c r="K429" s="302"/>
      <c r="L429" s="302"/>
      <c r="M429" s="307">
        <v>100000000</v>
      </c>
      <c r="N429" s="302"/>
      <c r="O429" s="302"/>
      <c r="P429" s="302"/>
      <c r="Q429" s="302"/>
      <c r="R429" s="302"/>
      <c r="S429" s="302"/>
      <c r="T429" s="302"/>
      <c r="U429" s="302"/>
    </row>
    <row r="430" spans="1:22" ht="22.5">
      <c r="A430" s="889"/>
      <c r="B430" s="943"/>
      <c r="C430" s="401"/>
      <c r="D430" s="327" t="s">
        <v>1197</v>
      </c>
      <c r="E430" s="889"/>
      <c r="F430" s="328"/>
      <c r="G430" s="329"/>
      <c r="H430" s="328"/>
      <c r="I430" s="328"/>
      <c r="J430" s="328"/>
      <c r="K430" s="328"/>
      <c r="L430" s="328"/>
      <c r="M430" s="307">
        <v>100000000</v>
      </c>
      <c r="N430" s="328"/>
      <c r="O430" s="328"/>
      <c r="P430" s="328"/>
      <c r="Q430" s="328"/>
      <c r="R430" s="328"/>
      <c r="S430" s="328"/>
      <c r="T430" s="328"/>
      <c r="U430" s="328"/>
    </row>
    <row r="431" spans="1:22" ht="23.25" thickBot="1">
      <c r="A431" s="889"/>
      <c r="B431" s="943"/>
      <c r="C431" s="343"/>
      <c r="D431" s="304" t="s">
        <v>1198</v>
      </c>
      <c r="E431" s="889"/>
      <c r="F431" s="345"/>
      <c r="G431" s="381"/>
      <c r="H431" s="345"/>
      <c r="I431" s="345"/>
      <c r="J431" s="345"/>
      <c r="K431" s="345"/>
      <c r="L431" s="345"/>
      <c r="M431" s="310">
        <v>100000000</v>
      </c>
      <c r="N431" s="345"/>
      <c r="O431" s="345"/>
      <c r="P431" s="345"/>
      <c r="Q431" s="345"/>
      <c r="R431" s="345"/>
      <c r="S431" s="345"/>
      <c r="T431" s="345"/>
      <c r="U431" s="345"/>
    </row>
    <row r="432" spans="1:22" ht="12.75" customHeight="1">
      <c r="A432" s="931" t="s">
        <v>1199</v>
      </c>
      <c r="B432" s="932"/>
      <c r="C432" s="932"/>
      <c r="D432" s="932"/>
      <c r="E432" s="932"/>
      <c r="F432" s="932"/>
      <c r="G432" s="932"/>
      <c r="H432" s="932"/>
      <c r="I432" s="932"/>
      <c r="J432" s="932"/>
      <c r="K432" s="932"/>
      <c r="L432" s="932"/>
      <c r="M432" s="932"/>
      <c r="N432" s="932"/>
      <c r="O432" s="932"/>
      <c r="P432" s="932"/>
      <c r="Q432" s="932"/>
      <c r="R432" s="932"/>
      <c r="S432" s="932"/>
      <c r="T432" s="932"/>
      <c r="U432" s="933"/>
      <c r="V432" s="402"/>
    </row>
    <row r="433" spans="1:21" ht="12.75" customHeight="1">
      <c r="A433" s="934"/>
      <c r="B433" s="935"/>
      <c r="C433" s="935"/>
      <c r="D433" s="935"/>
      <c r="E433" s="935"/>
      <c r="F433" s="935"/>
      <c r="G433" s="935"/>
      <c r="H433" s="935"/>
      <c r="I433" s="935"/>
      <c r="J433" s="935"/>
      <c r="K433" s="935"/>
      <c r="L433" s="935"/>
      <c r="M433" s="935"/>
      <c r="N433" s="935"/>
      <c r="O433" s="935"/>
      <c r="P433" s="935"/>
      <c r="Q433" s="935"/>
      <c r="R433" s="935"/>
      <c r="S433" s="935"/>
      <c r="T433" s="935"/>
      <c r="U433" s="936"/>
    </row>
    <row r="434" spans="1:21" ht="32.25" customHeight="1" thickBot="1">
      <c r="A434" s="937"/>
      <c r="B434" s="938"/>
      <c r="C434" s="938"/>
      <c r="D434" s="938"/>
      <c r="E434" s="938"/>
      <c r="F434" s="938"/>
      <c r="G434" s="938"/>
      <c r="H434" s="938"/>
      <c r="I434" s="938"/>
      <c r="J434" s="938"/>
      <c r="K434" s="938"/>
      <c r="L434" s="938"/>
      <c r="M434" s="938"/>
      <c r="N434" s="938"/>
      <c r="O434" s="938"/>
      <c r="P434" s="938"/>
      <c r="Q434" s="938"/>
      <c r="R434" s="938"/>
      <c r="S434" s="938"/>
      <c r="T434" s="938"/>
      <c r="U434" s="939"/>
    </row>
    <row r="435" spans="1:21" ht="11.25" customHeight="1" thickBot="1">
      <c r="A435" s="923" t="s">
        <v>1200</v>
      </c>
      <c r="B435" s="924"/>
      <c r="C435" s="924"/>
      <c r="D435" s="924"/>
      <c r="E435" s="924"/>
      <c r="F435" s="924"/>
      <c r="G435" s="924"/>
      <c r="H435" s="924"/>
      <c r="I435" s="924"/>
      <c r="J435" s="924"/>
      <c r="K435" s="924"/>
      <c r="L435" s="924"/>
      <c r="M435" s="924"/>
      <c r="N435" s="924"/>
      <c r="O435" s="924"/>
      <c r="P435" s="924"/>
      <c r="Q435" s="924"/>
      <c r="R435" s="924"/>
      <c r="S435" s="924"/>
      <c r="T435" s="924"/>
      <c r="U435" s="925"/>
    </row>
    <row r="436" spans="1:21" ht="11.25" customHeight="1" thickBot="1">
      <c r="A436" s="876" t="s">
        <v>1201</v>
      </c>
      <c r="B436" s="877"/>
      <c r="C436" s="877"/>
      <c r="D436" s="877"/>
      <c r="E436" s="877"/>
      <c r="F436" s="877"/>
      <c r="G436" s="877"/>
      <c r="H436" s="877"/>
      <c r="I436" s="877"/>
      <c r="J436" s="877"/>
      <c r="K436" s="877"/>
      <c r="L436" s="877"/>
      <c r="M436" s="877"/>
      <c r="N436" s="877"/>
      <c r="O436" s="877"/>
      <c r="P436" s="877"/>
      <c r="Q436" s="877"/>
      <c r="R436" s="877"/>
      <c r="S436" s="877"/>
      <c r="T436" s="877"/>
      <c r="U436" s="878"/>
    </row>
    <row r="437" spans="1:21">
      <c r="A437" s="901" t="s">
        <v>751</v>
      </c>
      <c r="B437" s="901" t="s">
        <v>752</v>
      </c>
      <c r="C437" s="301"/>
      <c r="D437" s="901" t="s">
        <v>753</v>
      </c>
      <c r="E437" s="901" t="s">
        <v>754</v>
      </c>
      <c r="F437" s="902">
        <v>2012</v>
      </c>
      <c r="G437" s="902"/>
      <c r="H437" s="902"/>
      <c r="I437" s="902"/>
      <c r="J437" s="902">
        <v>2013</v>
      </c>
      <c r="K437" s="902"/>
      <c r="L437" s="902"/>
      <c r="M437" s="902"/>
      <c r="N437" s="902">
        <v>2014</v>
      </c>
      <c r="O437" s="902"/>
      <c r="P437" s="902"/>
      <c r="Q437" s="902"/>
      <c r="R437" s="902">
        <v>2015</v>
      </c>
      <c r="S437" s="902"/>
      <c r="T437" s="902"/>
      <c r="U437" s="902"/>
    </row>
    <row r="438" spans="1:21" ht="22.5">
      <c r="A438" s="897"/>
      <c r="B438" s="897"/>
      <c r="C438" s="302"/>
      <c r="D438" s="882"/>
      <c r="E438" s="897"/>
      <c r="F438" s="302" t="s">
        <v>755</v>
      </c>
      <c r="G438" s="307" t="s">
        <v>756</v>
      </c>
      <c r="H438" s="302" t="s">
        <v>757</v>
      </c>
      <c r="I438" s="302" t="s">
        <v>758</v>
      </c>
      <c r="J438" s="302" t="s">
        <v>755</v>
      </c>
      <c r="K438" s="302" t="s">
        <v>756</v>
      </c>
      <c r="L438" s="302" t="s">
        <v>757</v>
      </c>
      <c r="M438" s="302" t="s">
        <v>758</v>
      </c>
      <c r="N438" s="302" t="s">
        <v>755</v>
      </c>
      <c r="O438" s="302" t="s">
        <v>756</v>
      </c>
      <c r="P438" s="302" t="s">
        <v>757</v>
      </c>
      <c r="Q438" s="302" t="s">
        <v>758</v>
      </c>
      <c r="R438" s="302" t="s">
        <v>755</v>
      </c>
      <c r="S438" s="302" t="s">
        <v>756</v>
      </c>
      <c r="T438" s="302" t="s">
        <v>757</v>
      </c>
      <c r="U438" s="302" t="s">
        <v>758</v>
      </c>
    </row>
    <row r="439" spans="1:21" ht="23.25" customHeight="1">
      <c r="A439" s="929" t="s">
        <v>1202</v>
      </c>
      <c r="B439" s="869" t="s">
        <v>1203</v>
      </c>
      <c r="C439" s="385"/>
      <c r="D439" s="327" t="s">
        <v>1204</v>
      </c>
      <c r="E439" s="945" t="s">
        <v>1167</v>
      </c>
      <c r="F439" s="302"/>
      <c r="G439" s="307">
        <v>20000000</v>
      </c>
      <c r="H439" s="302"/>
      <c r="I439" s="310">
        <v>75000000</v>
      </c>
      <c r="J439" s="307">
        <f t="shared" ref="J439:K442" si="69">+F439*1.0476</f>
        <v>0</v>
      </c>
      <c r="K439" s="307">
        <f t="shared" si="69"/>
        <v>20952000</v>
      </c>
      <c r="L439" s="302"/>
      <c r="M439" s="302"/>
      <c r="N439" s="302">
        <f t="shared" ref="N439:O442" si="70">+J439*1.046</f>
        <v>0</v>
      </c>
      <c r="O439" s="307">
        <f t="shared" si="70"/>
        <v>21915792</v>
      </c>
      <c r="P439" s="302"/>
      <c r="Q439" s="307">
        <v>75000000</v>
      </c>
      <c r="R439" s="302">
        <f t="shared" ref="R439:S442" si="71">+N439*1.045</f>
        <v>0</v>
      </c>
      <c r="S439" s="307">
        <f t="shared" si="71"/>
        <v>22902002.639999997</v>
      </c>
      <c r="T439" s="302"/>
      <c r="U439" s="307">
        <v>75000000</v>
      </c>
    </row>
    <row r="440" spans="1:21" ht="22.5">
      <c r="A440" s="930"/>
      <c r="B440" s="944"/>
      <c r="C440" s="385"/>
      <c r="D440" s="327" t="s">
        <v>1205</v>
      </c>
      <c r="E440" s="946"/>
      <c r="F440" s="302"/>
      <c r="G440" s="307">
        <v>10000000</v>
      </c>
      <c r="H440" s="302"/>
      <c r="I440" s="310">
        <v>75000000</v>
      </c>
      <c r="J440" s="307">
        <f t="shared" si="69"/>
        <v>0</v>
      </c>
      <c r="K440" s="307">
        <f t="shared" si="69"/>
        <v>10476000</v>
      </c>
      <c r="L440" s="302"/>
      <c r="M440" s="302"/>
      <c r="N440" s="302">
        <f t="shared" si="70"/>
        <v>0</v>
      </c>
      <c r="O440" s="307">
        <f t="shared" si="70"/>
        <v>10957896</v>
      </c>
      <c r="P440" s="302"/>
      <c r="Q440" s="307">
        <v>75000000</v>
      </c>
      <c r="R440" s="302">
        <f t="shared" si="71"/>
        <v>0</v>
      </c>
      <c r="S440" s="307">
        <f t="shared" si="71"/>
        <v>11451001.319999998</v>
      </c>
      <c r="T440" s="302"/>
      <c r="U440" s="307">
        <v>75000000</v>
      </c>
    </row>
    <row r="441" spans="1:21" ht="22.5">
      <c r="A441" s="930"/>
      <c r="B441" s="944"/>
      <c r="C441" s="385"/>
      <c r="D441" s="327" t="s">
        <v>1206</v>
      </c>
      <c r="E441" s="946"/>
      <c r="F441" s="302"/>
      <c r="G441" s="307">
        <v>10000000</v>
      </c>
      <c r="H441" s="302"/>
      <c r="I441" s="302"/>
      <c r="J441" s="307">
        <f t="shared" si="69"/>
        <v>0</v>
      </c>
      <c r="K441" s="307">
        <f t="shared" si="69"/>
        <v>10476000</v>
      </c>
      <c r="L441" s="302"/>
      <c r="M441" s="310">
        <v>50000000</v>
      </c>
      <c r="N441" s="302">
        <f t="shared" si="70"/>
        <v>0</v>
      </c>
      <c r="O441" s="307">
        <f t="shared" si="70"/>
        <v>10957896</v>
      </c>
      <c r="P441" s="302"/>
      <c r="Q441" s="302"/>
      <c r="R441" s="302">
        <f t="shared" si="71"/>
        <v>0</v>
      </c>
      <c r="S441" s="307">
        <f t="shared" si="71"/>
        <v>11451001.319999998</v>
      </c>
      <c r="T441" s="302"/>
      <c r="U441" s="302"/>
    </row>
    <row r="442" spans="1:21">
      <c r="A442" s="930"/>
      <c r="B442" s="944"/>
      <c r="C442" s="386"/>
      <c r="D442" s="327" t="s">
        <v>1207</v>
      </c>
      <c r="E442" s="946"/>
      <c r="F442" s="309"/>
      <c r="G442" s="310">
        <v>10000000</v>
      </c>
      <c r="H442" s="309"/>
      <c r="I442" s="309"/>
      <c r="J442" s="310">
        <f t="shared" si="69"/>
        <v>0</v>
      </c>
      <c r="K442" s="310">
        <f t="shared" si="69"/>
        <v>10476000</v>
      </c>
      <c r="L442" s="309"/>
      <c r="M442" s="310">
        <v>100000000</v>
      </c>
      <c r="N442" s="309">
        <f t="shared" si="70"/>
        <v>0</v>
      </c>
      <c r="O442" s="310">
        <f t="shared" si="70"/>
        <v>10957896</v>
      </c>
      <c r="P442" s="309"/>
      <c r="Q442" s="310">
        <v>100000000</v>
      </c>
      <c r="R442" s="309">
        <f t="shared" si="71"/>
        <v>0</v>
      </c>
      <c r="S442" s="310">
        <f t="shared" si="71"/>
        <v>11451001.319999998</v>
      </c>
      <c r="T442" s="309"/>
      <c r="U442" s="310">
        <v>100000000</v>
      </c>
    </row>
    <row r="443" spans="1:21" ht="12" thickBot="1">
      <c r="A443" s="930"/>
      <c r="B443" s="944"/>
      <c r="C443" s="321"/>
      <c r="D443" s="344" t="s">
        <v>1208</v>
      </c>
      <c r="E443" s="946"/>
      <c r="F443" s="309"/>
      <c r="G443" s="310"/>
      <c r="H443" s="309"/>
      <c r="I443" s="310">
        <v>150000000</v>
      </c>
      <c r="J443" s="310"/>
      <c r="K443" s="310"/>
      <c r="L443" s="309"/>
      <c r="M443" s="310">
        <v>150000000</v>
      </c>
      <c r="N443" s="309"/>
      <c r="O443" s="310"/>
      <c r="P443" s="309"/>
      <c r="Q443" s="309"/>
      <c r="R443" s="309"/>
      <c r="S443" s="310"/>
      <c r="T443" s="309"/>
      <c r="U443" s="309"/>
    </row>
    <row r="444" spans="1:21" ht="11.25" customHeight="1" thickBot="1">
      <c r="A444" s="876" t="s">
        <v>1209</v>
      </c>
      <c r="B444" s="877"/>
      <c r="C444" s="877"/>
      <c r="D444" s="877"/>
      <c r="E444" s="877"/>
      <c r="F444" s="877"/>
      <c r="G444" s="877"/>
      <c r="H444" s="877"/>
      <c r="I444" s="877"/>
      <c r="J444" s="877"/>
      <c r="K444" s="877"/>
      <c r="L444" s="877"/>
      <c r="M444" s="877"/>
      <c r="N444" s="877"/>
      <c r="O444" s="877"/>
      <c r="P444" s="877"/>
      <c r="Q444" s="877"/>
      <c r="R444" s="877"/>
      <c r="S444" s="877"/>
      <c r="T444" s="877"/>
      <c r="U444" s="878"/>
    </row>
    <row r="445" spans="1:21" ht="11.25" customHeight="1" thickBot="1">
      <c r="A445" s="940" t="s">
        <v>1210</v>
      </c>
      <c r="B445" s="941"/>
      <c r="C445" s="941"/>
      <c r="D445" s="941"/>
      <c r="E445" s="941"/>
      <c r="F445" s="941"/>
      <c r="G445" s="941"/>
      <c r="H445" s="941"/>
      <c r="I445" s="941"/>
      <c r="J445" s="941"/>
      <c r="K445" s="941"/>
      <c r="L445" s="941"/>
      <c r="M445" s="941"/>
      <c r="N445" s="941"/>
      <c r="O445" s="941"/>
      <c r="P445" s="941"/>
      <c r="Q445" s="941"/>
      <c r="R445" s="941"/>
      <c r="S445" s="941"/>
      <c r="T445" s="941"/>
      <c r="U445" s="942"/>
    </row>
    <row r="446" spans="1:21">
      <c r="A446" s="901" t="s">
        <v>751</v>
      </c>
      <c r="B446" s="901" t="s">
        <v>752</v>
      </c>
      <c r="C446" s="301"/>
      <c r="D446" s="901" t="s">
        <v>753</v>
      </c>
      <c r="E446" s="901" t="s">
        <v>754</v>
      </c>
      <c r="F446" s="902">
        <v>2012</v>
      </c>
      <c r="G446" s="902"/>
      <c r="H446" s="902"/>
      <c r="I446" s="902"/>
      <c r="J446" s="902">
        <v>2013</v>
      </c>
      <c r="K446" s="902"/>
      <c r="L446" s="902"/>
      <c r="M446" s="902"/>
      <c r="N446" s="902">
        <v>2014</v>
      </c>
      <c r="O446" s="902"/>
      <c r="P446" s="902"/>
      <c r="Q446" s="902"/>
      <c r="R446" s="902">
        <v>2015</v>
      </c>
      <c r="S446" s="902"/>
      <c r="T446" s="902"/>
      <c r="U446" s="902"/>
    </row>
    <row r="447" spans="1:21" ht="22.5">
      <c r="A447" s="897"/>
      <c r="B447" s="897"/>
      <c r="C447" s="302"/>
      <c r="D447" s="882"/>
      <c r="E447" s="897"/>
      <c r="F447" s="302" t="s">
        <v>755</v>
      </c>
      <c r="G447" s="307" t="s">
        <v>756</v>
      </c>
      <c r="H447" s="302" t="s">
        <v>757</v>
      </c>
      <c r="I447" s="302" t="s">
        <v>758</v>
      </c>
      <c r="J447" s="302" t="s">
        <v>755</v>
      </c>
      <c r="K447" s="302" t="s">
        <v>756</v>
      </c>
      <c r="L447" s="302" t="s">
        <v>757</v>
      </c>
      <c r="M447" s="302" t="s">
        <v>758</v>
      </c>
      <c r="N447" s="302" t="s">
        <v>755</v>
      </c>
      <c r="O447" s="302" t="s">
        <v>756</v>
      </c>
      <c r="P447" s="302" t="s">
        <v>757</v>
      </c>
      <c r="Q447" s="302" t="s">
        <v>758</v>
      </c>
      <c r="R447" s="302" t="s">
        <v>755</v>
      </c>
      <c r="S447" s="302" t="s">
        <v>756</v>
      </c>
      <c r="T447" s="302" t="s">
        <v>757</v>
      </c>
      <c r="U447" s="302" t="s">
        <v>758</v>
      </c>
    </row>
    <row r="448" spans="1:21" ht="27.75" customHeight="1">
      <c r="A448" s="929" t="s">
        <v>1211</v>
      </c>
      <c r="B448" s="869" t="s">
        <v>1212</v>
      </c>
      <c r="C448" s="395"/>
      <c r="D448" s="327" t="s">
        <v>1213</v>
      </c>
      <c r="E448" s="869" t="s">
        <v>1168</v>
      </c>
      <c r="F448" s="302"/>
      <c r="G448" s="307">
        <v>2000000</v>
      </c>
      <c r="H448" s="302"/>
      <c r="I448" s="302"/>
      <c r="J448" s="307">
        <f t="shared" ref="J448:K452" si="72">+F448*1.0476</f>
        <v>0</v>
      </c>
      <c r="K448" s="307">
        <f t="shared" si="72"/>
        <v>2095200.0000000002</v>
      </c>
      <c r="L448" s="302"/>
      <c r="M448" s="302"/>
      <c r="N448" s="302">
        <f t="shared" ref="N448:O452" si="73">+J448*1.046</f>
        <v>0</v>
      </c>
      <c r="O448" s="307">
        <f t="shared" si="73"/>
        <v>2191579.2000000002</v>
      </c>
      <c r="P448" s="302"/>
      <c r="Q448" s="302"/>
      <c r="R448" s="302">
        <f t="shared" ref="R448:S452" si="74">+N448*1.045</f>
        <v>0</v>
      </c>
      <c r="S448" s="307">
        <f t="shared" si="74"/>
        <v>2290200.264</v>
      </c>
      <c r="T448" s="302"/>
      <c r="U448" s="302"/>
    </row>
    <row r="449" spans="1:21" ht="33.75">
      <c r="A449" s="930"/>
      <c r="B449" s="906"/>
      <c r="C449" s="387"/>
      <c r="D449" s="327" t="s">
        <v>1214</v>
      </c>
      <c r="E449" s="906"/>
      <c r="F449" s="302"/>
      <c r="G449" s="307">
        <v>1000000</v>
      </c>
      <c r="H449" s="302"/>
      <c r="I449" s="302"/>
      <c r="J449" s="307">
        <f t="shared" si="72"/>
        <v>0</v>
      </c>
      <c r="K449" s="307">
        <f t="shared" si="72"/>
        <v>1047600.0000000001</v>
      </c>
      <c r="L449" s="302"/>
      <c r="M449" s="302"/>
      <c r="N449" s="302">
        <f t="shared" si="73"/>
        <v>0</v>
      </c>
      <c r="O449" s="307">
        <f t="shared" si="73"/>
        <v>1095789.6000000001</v>
      </c>
      <c r="P449" s="302"/>
      <c r="Q449" s="302"/>
      <c r="R449" s="302">
        <f t="shared" si="74"/>
        <v>0</v>
      </c>
      <c r="S449" s="307">
        <f t="shared" si="74"/>
        <v>1145100.132</v>
      </c>
      <c r="T449" s="302"/>
      <c r="U449" s="302"/>
    </row>
    <row r="450" spans="1:21" ht="36" customHeight="1">
      <c r="A450" s="930"/>
      <c r="B450" s="906"/>
      <c r="D450" s="332" t="s">
        <v>1215</v>
      </c>
      <c r="E450" s="906"/>
      <c r="F450" s="345"/>
      <c r="G450" s="381">
        <v>1000000</v>
      </c>
      <c r="H450" s="345"/>
      <c r="I450" s="345"/>
      <c r="J450" s="310">
        <f t="shared" si="72"/>
        <v>0</v>
      </c>
      <c r="K450" s="310">
        <f t="shared" si="72"/>
        <v>1047600.0000000001</v>
      </c>
      <c r="L450" s="309"/>
      <c r="M450" s="309"/>
      <c r="N450" s="309">
        <f t="shared" si="73"/>
        <v>0</v>
      </c>
      <c r="O450" s="310">
        <f t="shared" si="73"/>
        <v>1095789.6000000001</v>
      </c>
      <c r="P450" s="309"/>
      <c r="Q450" s="309"/>
      <c r="R450" s="309">
        <f t="shared" si="74"/>
        <v>0</v>
      </c>
      <c r="S450" s="310">
        <f t="shared" si="74"/>
        <v>1145100.132</v>
      </c>
      <c r="T450" s="309"/>
      <c r="U450" s="309"/>
    </row>
    <row r="451" spans="1:21" ht="22.5">
      <c r="A451" s="930"/>
      <c r="B451" s="906"/>
      <c r="C451" s="403"/>
      <c r="D451" s="404" t="s">
        <v>1216</v>
      </c>
      <c r="E451" s="906"/>
      <c r="F451" s="328"/>
      <c r="G451" s="329">
        <v>2000000</v>
      </c>
      <c r="H451" s="328"/>
      <c r="I451" s="328"/>
      <c r="J451" s="328"/>
      <c r="K451" s="310">
        <f t="shared" si="72"/>
        <v>2095200.0000000002</v>
      </c>
      <c r="L451" s="328"/>
      <c r="M451" s="328"/>
      <c r="N451" s="328"/>
      <c r="O451" s="310">
        <f t="shared" si="73"/>
        <v>2191579.2000000002</v>
      </c>
      <c r="P451" s="328"/>
      <c r="Q451" s="328"/>
      <c r="R451" s="328"/>
      <c r="S451" s="310">
        <f t="shared" si="74"/>
        <v>2290200.264</v>
      </c>
      <c r="T451" s="328"/>
      <c r="U451" s="328"/>
    </row>
    <row r="452" spans="1:21" ht="23.25" thickBot="1">
      <c r="A452" s="930"/>
      <c r="B452" s="906"/>
      <c r="C452" s="343"/>
      <c r="D452" s="304" t="s">
        <v>1217</v>
      </c>
      <c r="E452" s="906"/>
      <c r="F452" s="345"/>
      <c r="G452" s="381">
        <v>4000000</v>
      </c>
      <c r="H452" s="345"/>
      <c r="I452" s="345"/>
      <c r="J452" s="345"/>
      <c r="K452" s="310">
        <f t="shared" si="72"/>
        <v>4190400.0000000005</v>
      </c>
      <c r="L452" s="345"/>
      <c r="M452" s="345"/>
      <c r="N452" s="345"/>
      <c r="O452" s="310">
        <f t="shared" si="73"/>
        <v>4383158.4000000004</v>
      </c>
      <c r="P452" s="345"/>
      <c r="Q452" s="310">
        <v>50000000</v>
      </c>
      <c r="R452" s="345"/>
      <c r="S452" s="310">
        <f t="shared" si="74"/>
        <v>4580400.5279999999</v>
      </c>
      <c r="T452" s="345"/>
      <c r="U452" s="310">
        <v>50000000</v>
      </c>
    </row>
    <row r="453" spans="1:21" ht="11.25" customHeight="1">
      <c r="A453" s="931" t="s">
        <v>1218</v>
      </c>
      <c r="B453" s="932"/>
      <c r="C453" s="932"/>
      <c r="D453" s="932"/>
      <c r="E453" s="932"/>
      <c r="F453" s="932"/>
      <c r="G453" s="932"/>
      <c r="H453" s="932"/>
      <c r="I453" s="932"/>
      <c r="J453" s="932"/>
      <c r="K453" s="932"/>
      <c r="L453" s="932"/>
      <c r="M453" s="932"/>
      <c r="N453" s="932"/>
      <c r="O453" s="932"/>
      <c r="P453" s="932"/>
      <c r="Q453" s="932"/>
      <c r="R453" s="932"/>
      <c r="S453" s="932"/>
      <c r="T453" s="932"/>
      <c r="U453" s="933"/>
    </row>
    <row r="454" spans="1:21">
      <c r="A454" s="934"/>
      <c r="B454" s="935"/>
      <c r="C454" s="935"/>
      <c r="D454" s="935"/>
      <c r="E454" s="935"/>
      <c r="F454" s="935"/>
      <c r="G454" s="935"/>
      <c r="H454" s="935"/>
      <c r="I454" s="935"/>
      <c r="J454" s="935"/>
      <c r="K454" s="935"/>
      <c r="L454" s="935"/>
      <c r="M454" s="935"/>
      <c r="N454" s="935"/>
      <c r="O454" s="935"/>
      <c r="P454" s="935"/>
      <c r="Q454" s="935"/>
      <c r="R454" s="935"/>
      <c r="S454" s="935"/>
      <c r="T454" s="935"/>
      <c r="U454" s="936"/>
    </row>
    <row r="455" spans="1:21" ht="12" thickBot="1">
      <c r="A455" s="937"/>
      <c r="B455" s="938"/>
      <c r="C455" s="938"/>
      <c r="D455" s="938"/>
      <c r="E455" s="938"/>
      <c r="F455" s="938"/>
      <c r="G455" s="938"/>
      <c r="H455" s="938"/>
      <c r="I455" s="938"/>
      <c r="J455" s="938"/>
      <c r="K455" s="938"/>
      <c r="L455" s="938"/>
      <c r="M455" s="938"/>
      <c r="N455" s="938"/>
      <c r="O455" s="938"/>
      <c r="P455" s="938"/>
      <c r="Q455" s="938"/>
      <c r="R455" s="938"/>
      <c r="S455" s="938"/>
      <c r="T455" s="938"/>
      <c r="U455" s="939"/>
    </row>
    <row r="456" spans="1:21" ht="11.25" customHeight="1" thickBot="1">
      <c r="A456" s="923" t="s">
        <v>1219</v>
      </c>
      <c r="B456" s="924"/>
      <c r="C456" s="924"/>
      <c r="D456" s="924"/>
      <c r="E456" s="924"/>
      <c r="F456" s="924"/>
      <c r="G456" s="924"/>
      <c r="H456" s="924"/>
      <c r="I456" s="924"/>
      <c r="J456" s="924"/>
      <c r="K456" s="924"/>
      <c r="L456" s="924"/>
      <c r="M456" s="924"/>
      <c r="N456" s="924"/>
      <c r="O456" s="924"/>
      <c r="P456" s="924"/>
      <c r="Q456" s="924"/>
      <c r="R456" s="924"/>
      <c r="S456" s="924"/>
      <c r="T456" s="924"/>
      <c r="U456" s="925"/>
    </row>
    <row r="457" spans="1:21" ht="11.25" customHeight="1" thickBot="1">
      <c r="A457" s="926" t="s">
        <v>1220</v>
      </c>
      <c r="B457" s="927"/>
      <c r="C457" s="927"/>
      <c r="D457" s="927"/>
      <c r="E457" s="927"/>
      <c r="F457" s="927"/>
      <c r="G457" s="927"/>
      <c r="H457" s="927"/>
      <c r="I457" s="927"/>
      <c r="J457" s="927"/>
      <c r="K457" s="927"/>
      <c r="L457" s="927"/>
      <c r="M457" s="927"/>
      <c r="N457" s="927"/>
      <c r="O457" s="927"/>
      <c r="P457" s="927"/>
      <c r="Q457" s="927"/>
      <c r="R457" s="927"/>
      <c r="S457" s="927"/>
      <c r="T457" s="927"/>
      <c r="U457" s="928"/>
    </row>
    <row r="458" spans="1:21">
      <c r="A458" s="901" t="s">
        <v>751</v>
      </c>
      <c r="B458" s="901" t="s">
        <v>752</v>
      </c>
      <c r="C458" s="301"/>
      <c r="D458" s="901" t="s">
        <v>753</v>
      </c>
      <c r="E458" s="901" t="s">
        <v>754</v>
      </c>
      <c r="F458" s="902">
        <v>2012</v>
      </c>
      <c r="G458" s="902"/>
      <c r="H458" s="902"/>
      <c r="I458" s="902"/>
      <c r="J458" s="902">
        <v>2013</v>
      </c>
      <c r="K458" s="902"/>
      <c r="L458" s="902"/>
      <c r="M458" s="902"/>
      <c r="N458" s="902">
        <v>2014</v>
      </c>
      <c r="O458" s="902"/>
      <c r="P458" s="902"/>
      <c r="Q458" s="902"/>
      <c r="R458" s="902">
        <v>2015</v>
      </c>
      <c r="S458" s="902"/>
      <c r="T458" s="902"/>
      <c r="U458" s="902"/>
    </row>
    <row r="459" spans="1:21" ht="22.5">
      <c r="A459" s="882"/>
      <c r="B459" s="882"/>
      <c r="C459" s="309"/>
      <c r="D459" s="882"/>
      <c r="E459" s="882"/>
      <c r="F459" s="309" t="s">
        <v>755</v>
      </c>
      <c r="G459" s="310" t="s">
        <v>756</v>
      </c>
      <c r="H459" s="309" t="s">
        <v>757</v>
      </c>
      <c r="I459" s="309" t="s">
        <v>758</v>
      </c>
      <c r="J459" s="309" t="s">
        <v>755</v>
      </c>
      <c r="K459" s="309" t="s">
        <v>756</v>
      </c>
      <c r="L459" s="309" t="s">
        <v>757</v>
      </c>
      <c r="M459" s="309" t="s">
        <v>758</v>
      </c>
      <c r="N459" s="309" t="s">
        <v>755</v>
      </c>
      <c r="O459" s="309" t="s">
        <v>756</v>
      </c>
      <c r="P459" s="309" t="s">
        <v>757</v>
      </c>
      <c r="Q459" s="309" t="s">
        <v>758</v>
      </c>
      <c r="R459" s="309" t="s">
        <v>755</v>
      </c>
      <c r="S459" s="309" t="s">
        <v>756</v>
      </c>
      <c r="T459" s="309" t="s">
        <v>757</v>
      </c>
      <c r="U459" s="309" t="s">
        <v>758</v>
      </c>
    </row>
    <row r="460" spans="1:21" ht="68.25" customHeight="1">
      <c r="A460" s="903" t="s">
        <v>1221</v>
      </c>
      <c r="B460" s="869" t="s">
        <v>1212</v>
      </c>
      <c r="C460" s="305"/>
      <c r="D460" s="332" t="s">
        <v>1222</v>
      </c>
      <c r="E460" s="869" t="s">
        <v>1223</v>
      </c>
      <c r="F460" s="307">
        <v>30000000</v>
      </c>
      <c r="G460" s="307">
        <f>33000000-F460</f>
        <v>3000000</v>
      </c>
      <c r="H460" s="302"/>
      <c r="I460" s="307"/>
      <c r="J460" s="307">
        <f t="shared" ref="J460:K462" si="75">+F460*1.0476</f>
        <v>31428000.000000004</v>
      </c>
      <c r="K460" s="307">
        <f t="shared" si="75"/>
        <v>3142800.0000000005</v>
      </c>
      <c r="L460" s="302"/>
      <c r="M460" s="307">
        <v>1600000000</v>
      </c>
      <c r="N460" s="302">
        <f t="shared" ref="N460:O462" si="76">+J460*1.046</f>
        <v>32873688.000000004</v>
      </c>
      <c r="O460" s="307">
        <f t="shared" si="76"/>
        <v>3287368.8000000007</v>
      </c>
      <c r="P460" s="302"/>
      <c r="Q460" s="307">
        <v>2295000000</v>
      </c>
      <c r="R460" s="307">
        <f t="shared" ref="R460:S462" si="77">+N460*1.045</f>
        <v>34353003.960000001</v>
      </c>
      <c r="S460" s="307">
        <f t="shared" si="77"/>
        <v>3435300.3960000006</v>
      </c>
      <c r="T460" s="302"/>
      <c r="U460" s="307">
        <v>1505000000</v>
      </c>
    </row>
    <row r="461" spans="1:21">
      <c r="A461" s="904"/>
      <c r="B461" s="906"/>
      <c r="C461" s="305"/>
      <c r="D461" s="888" t="s">
        <v>1224</v>
      </c>
      <c r="E461" s="906"/>
      <c r="F461" s="302"/>
      <c r="G461" s="307">
        <v>5000000</v>
      </c>
      <c r="H461" s="302"/>
      <c r="I461" s="302"/>
      <c r="J461" s="307">
        <f t="shared" si="75"/>
        <v>0</v>
      </c>
      <c r="K461" s="307">
        <f t="shared" si="75"/>
        <v>5238000</v>
      </c>
      <c r="L461" s="302"/>
      <c r="M461" s="302"/>
      <c r="N461" s="302">
        <f t="shared" si="76"/>
        <v>0</v>
      </c>
      <c r="O461" s="307">
        <f t="shared" si="76"/>
        <v>5478948</v>
      </c>
      <c r="P461" s="302"/>
      <c r="Q461" s="302"/>
      <c r="R461" s="302">
        <f t="shared" si="77"/>
        <v>0</v>
      </c>
      <c r="S461" s="307">
        <f t="shared" si="77"/>
        <v>5725500.6599999992</v>
      </c>
      <c r="T461" s="302"/>
      <c r="U461" s="302"/>
    </row>
    <row r="462" spans="1:21" ht="12" thickBot="1">
      <c r="A462" s="905"/>
      <c r="B462" s="891"/>
      <c r="C462" s="305"/>
      <c r="D462" s="890"/>
      <c r="E462" s="891"/>
      <c r="F462" s="302"/>
      <c r="G462" s="307">
        <v>15000000</v>
      </c>
      <c r="H462" s="302"/>
      <c r="I462" s="302"/>
      <c r="J462" s="307">
        <f t="shared" si="75"/>
        <v>0</v>
      </c>
      <c r="K462" s="307">
        <f t="shared" si="75"/>
        <v>15714000.000000002</v>
      </c>
      <c r="L462" s="302"/>
      <c r="M462" s="302"/>
      <c r="N462" s="302">
        <f t="shared" si="76"/>
        <v>0</v>
      </c>
      <c r="O462" s="307">
        <f t="shared" si="76"/>
        <v>16436844.000000002</v>
      </c>
      <c r="P462" s="302"/>
      <c r="Q462" s="302"/>
      <c r="R462" s="302">
        <f t="shared" si="77"/>
        <v>0</v>
      </c>
      <c r="S462" s="307">
        <f t="shared" si="77"/>
        <v>17176501.98</v>
      </c>
      <c r="T462" s="302"/>
      <c r="U462" s="302"/>
    </row>
    <row r="463" spans="1:21" ht="12" thickBot="1">
      <c r="A463" s="907" t="s">
        <v>1225</v>
      </c>
      <c r="B463" s="908"/>
      <c r="C463" s="908"/>
      <c r="D463" s="908"/>
      <c r="E463" s="908"/>
      <c r="F463" s="908"/>
      <c r="G463" s="908"/>
      <c r="H463" s="908"/>
      <c r="I463" s="908"/>
      <c r="J463" s="908"/>
      <c r="K463" s="908"/>
      <c r="L463" s="908"/>
      <c r="M463" s="908"/>
      <c r="N463" s="908"/>
      <c r="O463" s="908"/>
      <c r="P463" s="908"/>
      <c r="Q463" s="908"/>
      <c r="R463" s="908"/>
      <c r="S463" s="908"/>
      <c r="T463" s="908"/>
      <c r="U463" s="909"/>
    </row>
    <row r="464" spans="1:21" ht="11.25" customHeight="1">
      <c r="A464" s="910" t="s">
        <v>1226</v>
      </c>
      <c r="B464" s="911"/>
      <c r="C464" s="911"/>
      <c r="D464" s="911"/>
      <c r="E464" s="911"/>
      <c r="F464" s="911"/>
      <c r="G464" s="911"/>
      <c r="H464" s="911"/>
      <c r="I464" s="911"/>
      <c r="J464" s="911"/>
      <c r="K464" s="911"/>
      <c r="L464" s="911"/>
      <c r="M464" s="912"/>
      <c r="N464" s="919" t="s">
        <v>744</v>
      </c>
      <c r="O464" s="919"/>
      <c r="P464" s="919"/>
      <c r="Q464" s="919"/>
      <c r="R464" s="919"/>
      <c r="S464" s="919"/>
      <c r="T464" s="919"/>
      <c r="U464" s="920"/>
    </row>
    <row r="465" spans="1:21" ht="14.25" customHeight="1">
      <c r="A465" s="913"/>
      <c r="B465" s="914"/>
      <c r="C465" s="914"/>
      <c r="D465" s="914"/>
      <c r="E465" s="914"/>
      <c r="F465" s="914"/>
      <c r="G465" s="914"/>
      <c r="H465" s="914"/>
      <c r="I465" s="914"/>
      <c r="J465" s="914"/>
      <c r="K465" s="914"/>
      <c r="L465" s="914"/>
      <c r="M465" s="915"/>
      <c r="N465" s="921" t="s">
        <v>1227</v>
      </c>
      <c r="O465" s="922"/>
      <c r="P465" s="922"/>
      <c r="Q465" s="922"/>
      <c r="R465" s="922"/>
      <c r="S465" s="922"/>
      <c r="T465" s="922"/>
      <c r="U465" s="922"/>
    </row>
    <row r="466" spans="1:21" ht="14.25" customHeight="1">
      <c r="A466" s="913"/>
      <c r="B466" s="914"/>
      <c r="C466" s="914"/>
      <c r="D466" s="914"/>
      <c r="E466" s="914"/>
      <c r="F466" s="914"/>
      <c r="G466" s="914"/>
      <c r="H466" s="914"/>
      <c r="I466" s="914"/>
      <c r="J466" s="914"/>
      <c r="K466" s="914"/>
      <c r="L466" s="914"/>
      <c r="M466" s="915"/>
      <c r="N466" s="921" t="s">
        <v>1228</v>
      </c>
      <c r="O466" s="922"/>
      <c r="P466" s="922"/>
      <c r="Q466" s="922"/>
      <c r="R466" s="922"/>
      <c r="S466" s="922"/>
      <c r="T466" s="922"/>
      <c r="U466" s="922"/>
    </row>
    <row r="467" spans="1:21" ht="14.25" customHeight="1" thickBot="1">
      <c r="A467" s="916"/>
      <c r="B467" s="917"/>
      <c r="C467" s="917"/>
      <c r="D467" s="917"/>
      <c r="E467" s="917"/>
      <c r="F467" s="917"/>
      <c r="G467" s="917"/>
      <c r="H467" s="917"/>
      <c r="I467" s="917"/>
      <c r="J467" s="917"/>
      <c r="K467" s="917"/>
      <c r="L467" s="917"/>
      <c r="M467" s="918"/>
      <c r="N467" s="921" t="s">
        <v>1229</v>
      </c>
      <c r="O467" s="922"/>
      <c r="P467" s="922"/>
      <c r="Q467" s="922"/>
      <c r="R467" s="922"/>
      <c r="S467" s="922"/>
      <c r="T467" s="922"/>
      <c r="U467" s="922"/>
    </row>
    <row r="468" spans="1:21" ht="11.25" customHeight="1" thickBot="1">
      <c r="A468" s="898" t="s">
        <v>1230</v>
      </c>
      <c r="B468" s="899"/>
      <c r="C468" s="899"/>
      <c r="D468" s="899"/>
      <c r="E468" s="899"/>
      <c r="F468" s="899"/>
      <c r="G468" s="899"/>
      <c r="H468" s="899"/>
      <c r="I468" s="899"/>
      <c r="J468" s="899"/>
      <c r="K468" s="899"/>
      <c r="L468" s="899"/>
      <c r="M468" s="899"/>
      <c r="N468" s="899"/>
      <c r="O468" s="899"/>
      <c r="P468" s="899"/>
      <c r="Q468" s="899"/>
      <c r="R468" s="899"/>
      <c r="S468" s="899"/>
      <c r="T468" s="899"/>
      <c r="U468" s="900"/>
    </row>
    <row r="469" spans="1:21" ht="11.25" customHeight="1" thickBot="1">
      <c r="A469" s="876" t="s">
        <v>1231</v>
      </c>
      <c r="B469" s="877"/>
      <c r="C469" s="877"/>
      <c r="D469" s="877"/>
      <c r="E469" s="877"/>
      <c r="F469" s="877"/>
      <c r="G469" s="877"/>
      <c r="H469" s="877"/>
      <c r="I469" s="877"/>
      <c r="J469" s="877"/>
      <c r="K469" s="877"/>
      <c r="L469" s="877"/>
      <c r="M469" s="877"/>
      <c r="N469" s="877"/>
      <c r="O469" s="877"/>
      <c r="P469" s="877"/>
      <c r="Q469" s="877"/>
      <c r="R469" s="877"/>
      <c r="S469" s="877"/>
      <c r="T469" s="877"/>
      <c r="U469" s="878"/>
    </row>
    <row r="470" spans="1:21">
      <c r="A470" s="901" t="s">
        <v>751</v>
      </c>
      <c r="B470" s="901" t="s">
        <v>752</v>
      </c>
      <c r="C470" s="301"/>
      <c r="D470" s="901" t="s">
        <v>753</v>
      </c>
      <c r="E470" s="901" t="s">
        <v>754</v>
      </c>
      <c r="F470" s="902">
        <v>2012</v>
      </c>
      <c r="G470" s="902"/>
      <c r="H470" s="902"/>
      <c r="I470" s="902"/>
      <c r="J470" s="902">
        <v>2013</v>
      </c>
      <c r="K470" s="902"/>
      <c r="L470" s="902"/>
      <c r="M470" s="902"/>
      <c r="N470" s="902">
        <v>2014</v>
      </c>
      <c r="O470" s="902"/>
      <c r="P470" s="902"/>
      <c r="Q470" s="902"/>
      <c r="R470" s="902">
        <v>2015</v>
      </c>
      <c r="S470" s="902"/>
      <c r="T470" s="902"/>
      <c r="U470" s="902"/>
    </row>
    <row r="471" spans="1:21" ht="22.5">
      <c r="A471" s="897"/>
      <c r="B471" s="897"/>
      <c r="C471" s="302"/>
      <c r="D471" s="897"/>
      <c r="E471" s="897"/>
      <c r="F471" s="302" t="s">
        <v>755</v>
      </c>
      <c r="G471" s="307" t="s">
        <v>756</v>
      </c>
      <c r="H471" s="302" t="s">
        <v>757</v>
      </c>
      <c r="I471" s="302" t="s">
        <v>758</v>
      </c>
      <c r="J471" s="302" t="s">
        <v>755</v>
      </c>
      <c r="K471" s="302" t="s">
        <v>756</v>
      </c>
      <c r="L471" s="302" t="s">
        <v>757</v>
      </c>
      <c r="M471" s="302" t="s">
        <v>758</v>
      </c>
      <c r="N471" s="302" t="s">
        <v>755</v>
      </c>
      <c r="O471" s="302" t="s">
        <v>756</v>
      </c>
      <c r="P471" s="302" t="s">
        <v>757</v>
      </c>
      <c r="Q471" s="302" t="s">
        <v>758</v>
      </c>
      <c r="R471" s="302" t="s">
        <v>755</v>
      </c>
      <c r="S471" s="302" t="s">
        <v>756</v>
      </c>
      <c r="T471" s="302" t="s">
        <v>757</v>
      </c>
      <c r="U471" s="302" t="s">
        <v>758</v>
      </c>
    </row>
    <row r="472" spans="1:21" ht="56.25" customHeight="1">
      <c r="A472" s="888" t="s">
        <v>1232</v>
      </c>
      <c r="B472" s="869" t="s">
        <v>1233</v>
      </c>
      <c r="C472" s="305"/>
      <c r="D472" s="305" t="s">
        <v>1234</v>
      </c>
      <c r="E472" s="892" t="s">
        <v>1227</v>
      </c>
      <c r="F472" s="307">
        <v>5000000</v>
      </c>
      <c r="G472" s="307"/>
      <c r="H472" s="302"/>
      <c r="I472" s="302"/>
      <c r="J472" s="307">
        <f>+F472*1.0476</f>
        <v>5238000</v>
      </c>
      <c r="K472" s="307">
        <f>+G472*1.0476</f>
        <v>0</v>
      </c>
      <c r="L472" s="302"/>
      <c r="M472" s="302"/>
      <c r="N472" s="307">
        <f>+J472*1.046</f>
        <v>5478948</v>
      </c>
      <c r="O472" s="307">
        <f>+K472*1.046</f>
        <v>0</v>
      </c>
      <c r="P472" s="302"/>
      <c r="Q472" s="302"/>
      <c r="R472" s="307">
        <f>+N472*1.045</f>
        <v>5725500.6599999992</v>
      </c>
      <c r="S472" s="307">
        <f>+O472*1.045</f>
        <v>0</v>
      </c>
      <c r="T472" s="302"/>
      <c r="U472" s="302"/>
    </row>
    <row r="473" spans="1:21" ht="49.5" customHeight="1">
      <c r="A473" s="890"/>
      <c r="B473" s="891"/>
      <c r="C473" s="305"/>
      <c r="D473" s="326" t="s">
        <v>1235</v>
      </c>
      <c r="E473" s="893"/>
      <c r="F473" s="307">
        <v>5000000</v>
      </c>
      <c r="G473" s="307"/>
      <c r="H473" s="302"/>
      <c r="I473" s="302"/>
      <c r="J473" s="307">
        <f>+F473*1.0476</f>
        <v>5238000</v>
      </c>
      <c r="K473" s="307">
        <f>+G473*1.0476</f>
        <v>0</v>
      </c>
      <c r="L473" s="302"/>
      <c r="M473" s="302"/>
      <c r="N473" s="307">
        <f>+J473*1.046</f>
        <v>5478948</v>
      </c>
      <c r="O473" s="307">
        <f>+K473*1.046</f>
        <v>0</v>
      </c>
      <c r="P473" s="302"/>
      <c r="Q473" s="302"/>
      <c r="R473" s="307">
        <f>+N473*1.045</f>
        <v>5725500.6599999992</v>
      </c>
      <c r="S473" s="307">
        <f>+O473*1.045</f>
        <v>0</v>
      </c>
      <c r="T473" s="302"/>
      <c r="U473" s="302"/>
    </row>
    <row r="474" spans="1:21" ht="11.25" customHeight="1">
      <c r="A474" s="894" t="s">
        <v>1236</v>
      </c>
      <c r="B474" s="895"/>
      <c r="C474" s="895"/>
      <c r="D474" s="895"/>
      <c r="E474" s="895"/>
      <c r="F474" s="895"/>
      <c r="G474" s="895"/>
      <c r="H474" s="895"/>
      <c r="I474" s="895"/>
      <c r="J474" s="895"/>
      <c r="K474" s="895"/>
      <c r="L474" s="895"/>
      <c r="M474" s="895"/>
      <c r="N474" s="895"/>
      <c r="O474" s="895"/>
      <c r="P474" s="895"/>
      <c r="Q474" s="895"/>
      <c r="R474" s="895"/>
      <c r="S474" s="895"/>
      <c r="T474" s="895"/>
      <c r="U474" s="896"/>
    </row>
    <row r="475" spans="1:21" ht="21.75" customHeight="1">
      <c r="A475" s="894" t="s">
        <v>1237</v>
      </c>
      <c r="B475" s="895"/>
      <c r="C475" s="895"/>
      <c r="D475" s="895"/>
      <c r="E475" s="895"/>
      <c r="F475" s="895"/>
      <c r="G475" s="895"/>
      <c r="H475" s="895"/>
      <c r="I475" s="895"/>
      <c r="J475" s="895"/>
      <c r="K475" s="895"/>
      <c r="L475" s="895"/>
      <c r="M475" s="895"/>
      <c r="N475" s="895"/>
      <c r="O475" s="895"/>
      <c r="P475" s="895"/>
      <c r="Q475" s="895"/>
      <c r="R475" s="895"/>
      <c r="S475" s="895"/>
      <c r="T475" s="895"/>
      <c r="U475" s="896"/>
    </row>
    <row r="476" spans="1:21">
      <c r="A476" s="897" t="s">
        <v>751</v>
      </c>
      <c r="B476" s="897" t="s">
        <v>752</v>
      </c>
      <c r="C476" s="302"/>
      <c r="D476" s="897" t="s">
        <v>753</v>
      </c>
      <c r="E476" s="897" t="s">
        <v>754</v>
      </c>
      <c r="F476" s="885">
        <v>2012</v>
      </c>
      <c r="G476" s="885"/>
      <c r="H476" s="885"/>
      <c r="I476" s="885"/>
      <c r="J476" s="885">
        <v>2013</v>
      </c>
      <c r="K476" s="885"/>
      <c r="L476" s="885"/>
      <c r="M476" s="885"/>
      <c r="N476" s="885">
        <v>2014</v>
      </c>
      <c r="O476" s="885"/>
      <c r="P476" s="885"/>
      <c r="Q476" s="885"/>
      <c r="R476" s="885">
        <v>2015</v>
      </c>
      <c r="S476" s="885"/>
      <c r="T476" s="885"/>
      <c r="U476" s="885"/>
    </row>
    <row r="477" spans="1:21" ht="22.5">
      <c r="A477" s="897"/>
      <c r="B477" s="897"/>
      <c r="C477" s="302"/>
      <c r="D477" s="882"/>
      <c r="E477" s="897"/>
      <c r="F477" s="302" t="s">
        <v>755</v>
      </c>
      <c r="G477" s="307" t="s">
        <v>756</v>
      </c>
      <c r="H477" s="302" t="s">
        <v>757</v>
      </c>
      <c r="I477" s="302" t="s">
        <v>758</v>
      </c>
      <c r="J477" s="302" t="s">
        <v>755</v>
      </c>
      <c r="K477" s="302" t="s">
        <v>756</v>
      </c>
      <c r="L477" s="302" t="s">
        <v>757</v>
      </c>
      <c r="M477" s="302" t="s">
        <v>758</v>
      </c>
      <c r="N477" s="302" t="s">
        <v>755</v>
      </c>
      <c r="O477" s="302" t="s">
        <v>756</v>
      </c>
      <c r="P477" s="302" t="s">
        <v>757</v>
      </c>
      <c r="Q477" s="302" t="s">
        <v>758</v>
      </c>
      <c r="R477" s="302" t="s">
        <v>755</v>
      </c>
      <c r="S477" s="302" t="s">
        <v>756</v>
      </c>
      <c r="T477" s="302" t="s">
        <v>757</v>
      </c>
      <c r="U477" s="302" t="s">
        <v>758</v>
      </c>
    </row>
    <row r="478" spans="1:21" ht="33.75">
      <c r="A478" s="886" t="s">
        <v>1238</v>
      </c>
      <c r="B478" s="888" t="s">
        <v>1239</v>
      </c>
      <c r="C478" s="395"/>
      <c r="D478" s="327" t="s">
        <v>1240</v>
      </c>
      <c r="E478" s="886" t="s">
        <v>1228</v>
      </c>
      <c r="F478" s="302"/>
      <c r="G478" s="307"/>
      <c r="H478" s="302"/>
      <c r="I478" s="307">
        <v>25000000</v>
      </c>
      <c r="J478" s="302"/>
      <c r="K478" s="302"/>
      <c r="L478" s="302"/>
      <c r="M478" s="307">
        <v>25000000</v>
      </c>
      <c r="N478" s="302"/>
      <c r="O478" s="302"/>
      <c r="P478" s="302"/>
      <c r="Q478" s="307">
        <v>25000000</v>
      </c>
      <c r="R478" s="302"/>
      <c r="S478" s="302"/>
      <c r="T478" s="302"/>
      <c r="U478" s="307">
        <v>25000000</v>
      </c>
    </row>
    <row r="479" spans="1:21" ht="48" customHeight="1" thickBot="1">
      <c r="A479" s="887"/>
      <c r="B479" s="889"/>
      <c r="C479" s="405"/>
      <c r="D479" s="344" t="s">
        <v>1241</v>
      </c>
      <c r="E479" s="887"/>
      <c r="F479" s="309"/>
      <c r="G479" s="310"/>
      <c r="H479" s="309"/>
      <c r="I479" s="310">
        <v>25000000</v>
      </c>
      <c r="J479" s="309"/>
      <c r="K479" s="309"/>
      <c r="L479" s="309"/>
      <c r="M479" s="307">
        <v>20000000</v>
      </c>
      <c r="N479" s="302"/>
      <c r="O479" s="302"/>
      <c r="P479" s="302"/>
      <c r="Q479" s="307">
        <v>25000000</v>
      </c>
      <c r="R479" s="302"/>
      <c r="S479" s="302"/>
      <c r="T479" s="302"/>
      <c r="U479" s="307">
        <v>30000000</v>
      </c>
    </row>
    <row r="480" spans="1:21" ht="11.25" customHeight="1" thickBot="1">
      <c r="A480" s="873" t="s">
        <v>1242</v>
      </c>
      <c r="B480" s="874"/>
      <c r="C480" s="874"/>
      <c r="D480" s="874"/>
      <c r="E480" s="874"/>
      <c r="F480" s="874"/>
      <c r="G480" s="874"/>
      <c r="H480" s="874"/>
      <c r="I480" s="874"/>
      <c r="J480" s="874"/>
      <c r="K480" s="874"/>
      <c r="L480" s="875"/>
      <c r="M480" s="389"/>
      <c r="N480" s="390"/>
      <c r="O480" s="390"/>
      <c r="P480" s="390"/>
      <c r="Q480" s="390"/>
      <c r="R480" s="390"/>
      <c r="S480" s="390"/>
      <c r="T480" s="390"/>
      <c r="U480" s="390"/>
    </row>
    <row r="481" spans="1:21" ht="11.25" customHeight="1" thickBot="1">
      <c r="A481" s="876" t="s">
        <v>1243</v>
      </c>
      <c r="B481" s="877"/>
      <c r="C481" s="877"/>
      <c r="D481" s="877"/>
      <c r="E481" s="877"/>
      <c r="F481" s="877"/>
      <c r="G481" s="877"/>
      <c r="H481" s="877"/>
      <c r="I481" s="877"/>
      <c r="J481" s="877"/>
      <c r="K481" s="877"/>
      <c r="L481" s="877"/>
      <c r="M481" s="877"/>
      <c r="N481" s="877"/>
      <c r="O481" s="877"/>
      <c r="P481" s="877"/>
      <c r="Q481" s="877"/>
      <c r="R481" s="877"/>
      <c r="S481" s="877"/>
      <c r="T481" s="877"/>
      <c r="U481" s="878"/>
    </row>
    <row r="482" spans="1:21">
      <c r="A482" s="879" t="s">
        <v>751</v>
      </c>
      <c r="B482" s="881" t="s">
        <v>752</v>
      </c>
      <c r="C482" s="406"/>
      <c r="D482" s="881" t="s">
        <v>753</v>
      </c>
      <c r="E482" s="881" t="s">
        <v>754</v>
      </c>
      <c r="F482" s="883">
        <v>2012</v>
      </c>
      <c r="G482" s="883"/>
      <c r="H482" s="883"/>
      <c r="I482" s="883"/>
      <c r="J482" s="883">
        <v>2013</v>
      </c>
      <c r="K482" s="883"/>
      <c r="L482" s="883"/>
      <c r="M482" s="883"/>
      <c r="N482" s="883">
        <v>2014</v>
      </c>
      <c r="O482" s="883"/>
      <c r="P482" s="883"/>
      <c r="Q482" s="883"/>
      <c r="R482" s="883">
        <v>2015</v>
      </c>
      <c r="S482" s="883"/>
      <c r="T482" s="883"/>
      <c r="U482" s="884"/>
    </row>
    <row r="483" spans="1:21" ht="22.5">
      <c r="A483" s="880"/>
      <c r="B483" s="882"/>
      <c r="C483" s="309"/>
      <c r="D483" s="882"/>
      <c r="E483" s="882"/>
      <c r="F483" s="309" t="s">
        <v>755</v>
      </c>
      <c r="G483" s="310" t="s">
        <v>756</v>
      </c>
      <c r="H483" s="309" t="s">
        <v>757</v>
      </c>
      <c r="I483" s="309" t="s">
        <v>758</v>
      </c>
      <c r="J483" s="309" t="s">
        <v>755</v>
      </c>
      <c r="K483" s="309" t="s">
        <v>756</v>
      </c>
      <c r="L483" s="309" t="s">
        <v>757</v>
      </c>
      <c r="M483" s="309" t="s">
        <v>758</v>
      </c>
      <c r="N483" s="309" t="s">
        <v>755</v>
      </c>
      <c r="O483" s="309" t="s">
        <v>756</v>
      </c>
      <c r="P483" s="302" t="s">
        <v>757</v>
      </c>
      <c r="Q483" s="302" t="s">
        <v>758</v>
      </c>
      <c r="R483" s="302" t="s">
        <v>755</v>
      </c>
      <c r="S483" s="302" t="s">
        <v>756</v>
      </c>
      <c r="T483" s="302" t="s">
        <v>757</v>
      </c>
      <c r="U483" s="315" t="s">
        <v>758</v>
      </c>
    </row>
    <row r="484" spans="1:21" ht="33.75" customHeight="1">
      <c r="A484" s="867" t="s">
        <v>1244</v>
      </c>
      <c r="B484" s="869" t="s">
        <v>1245</v>
      </c>
      <c r="C484" s="391"/>
      <c r="D484" s="391" t="s">
        <v>1246</v>
      </c>
      <c r="E484" s="871" t="s">
        <v>1247</v>
      </c>
      <c r="F484" s="302"/>
      <c r="G484" s="307">
        <v>217950251</v>
      </c>
      <c r="H484" s="302"/>
      <c r="I484" s="302"/>
      <c r="J484" s="307">
        <f>+F484*1.0476</f>
        <v>0</v>
      </c>
      <c r="K484" s="307">
        <f>+G484*1.0476</f>
        <v>228324682.94760001</v>
      </c>
      <c r="L484" s="302"/>
      <c r="M484" s="302"/>
      <c r="N484" s="302">
        <f>+J484*1.046</f>
        <v>0</v>
      </c>
      <c r="O484" s="307">
        <f>+K484*1.046</f>
        <v>238827618.36318961</v>
      </c>
      <c r="P484" s="302"/>
      <c r="Q484" s="302"/>
      <c r="R484" s="302">
        <f>+N484*1.045</f>
        <v>0</v>
      </c>
      <c r="S484" s="307">
        <f>+O484*1.045</f>
        <v>249574861.18953311</v>
      </c>
      <c r="T484" s="302"/>
      <c r="U484" s="315"/>
    </row>
    <row r="485" spans="1:21" ht="29.25" customHeight="1" thickBot="1">
      <c r="A485" s="868"/>
      <c r="B485" s="870"/>
      <c r="C485" s="407"/>
      <c r="D485" s="408" t="s">
        <v>1248</v>
      </c>
      <c r="E485" s="872"/>
      <c r="F485" s="409"/>
      <c r="G485" s="410"/>
      <c r="H485" s="409"/>
      <c r="I485" s="409"/>
      <c r="J485" s="409"/>
      <c r="K485" s="409"/>
      <c r="L485" s="409"/>
      <c r="M485" s="409"/>
      <c r="N485" s="409"/>
      <c r="O485" s="409"/>
      <c r="P485" s="409"/>
      <c r="Q485" s="409"/>
      <c r="R485" s="409"/>
      <c r="S485" s="409"/>
      <c r="T485" s="409"/>
      <c r="U485" s="411"/>
    </row>
    <row r="487" spans="1:21">
      <c r="H487" s="412"/>
    </row>
    <row r="488" spans="1:21">
      <c r="E488" s="319"/>
      <c r="F488" s="413"/>
      <c r="G488" s="414"/>
      <c r="H488" s="415"/>
      <c r="I488" s="416"/>
      <c r="J488" s="413"/>
      <c r="N488" s="307"/>
      <c r="S488" s="307"/>
    </row>
    <row r="489" spans="1:21">
      <c r="H489" s="412"/>
      <c r="I489" s="417"/>
    </row>
  </sheetData>
  <mergeCells count="813">
    <mergeCell ref="A2:U2"/>
    <mergeCell ref="A3:U3"/>
    <mergeCell ref="A4:U4"/>
    <mergeCell ref="A6:U6"/>
    <mergeCell ref="A7:M11"/>
    <mergeCell ref="N7:U7"/>
    <mergeCell ref="N8:U8"/>
    <mergeCell ref="N9:U9"/>
    <mergeCell ref="N10:U10"/>
    <mergeCell ref="N11:U11"/>
    <mergeCell ref="A12:U12"/>
    <mergeCell ref="A13:U13"/>
    <mergeCell ref="A14:A15"/>
    <mergeCell ref="B14:B15"/>
    <mergeCell ref="D14:D15"/>
    <mergeCell ref="E14:E15"/>
    <mergeCell ref="F14:I14"/>
    <mergeCell ref="J14:M14"/>
    <mergeCell ref="N14:Q14"/>
    <mergeCell ref="R14:U14"/>
    <mergeCell ref="A16:A21"/>
    <mergeCell ref="E16:E21"/>
    <mergeCell ref="B19:B21"/>
    <mergeCell ref="A22:U22"/>
    <mergeCell ref="A23:U23"/>
    <mergeCell ref="A24:A25"/>
    <mergeCell ref="B24:B25"/>
    <mergeCell ref="D24:D25"/>
    <mergeCell ref="E24:E25"/>
    <mergeCell ref="F24:I24"/>
    <mergeCell ref="J24:M24"/>
    <mergeCell ref="N24:Q24"/>
    <mergeCell ref="R24:U24"/>
    <mergeCell ref="A26:A27"/>
    <mergeCell ref="D26:D27"/>
    <mergeCell ref="E26:E27"/>
    <mergeCell ref="G26:G27"/>
    <mergeCell ref="K26:K27"/>
    <mergeCell ref="O26:O27"/>
    <mergeCell ref="S26:S27"/>
    <mergeCell ref="A28:U28"/>
    <mergeCell ref="A29:U29"/>
    <mergeCell ref="A30:A31"/>
    <mergeCell ref="B30:B31"/>
    <mergeCell ref="D30:D31"/>
    <mergeCell ref="E30:E31"/>
    <mergeCell ref="F30:I30"/>
    <mergeCell ref="J30:M30"/>
    <mergeCell ref="N30:Q30"/>
    <mergeCell ref="R30:U30"/>
    <mergeCell ref="N51:U51"/>
    <mergeCell ref="N52:U52"/>
    <mergeCell ref="J38:M38"/>
    <mergeCell ref="N38:Q38"/>
    <mergeCell ref="R38:U38"/>
    <mergeCell ref="A40:A42"/>
    <mergeCell ref="B40:B42"/>
    <mergeCell ref="E40:E42"/>
    <mergeCell ref="A32:A35"/>
    <mergeCell ref="B32:B35"/>
    <mergeCell ref="E32:E35"/>
    <mergeCell ref="A36:U36"/>
    <mergeCell ref="A37:U37"/>
    <mergeCell ref="A38:A39"/>
    <mergeCell ref="B38:B39"/>
    <mergeCell ref="D38:D39"/>
    <mergeCell ref="E38:E39"/>
    <mergeCell ref="F38:I38"/>
    <mergeCell ref="J58:M58"/>
    <mergeCell ref="N58:Q58"/>
    <mergeCell ref="R58:U58"/>
    <mergeCell ref="A60:A65"/>
    <mergeCell ref="E60:E65"/>
    <mergeCell ref="A66:U66"/>
    <mergeCell ref="N53:U53"/>
    <mergeCell ref="N54:U54"/>
    <mergeCell ref="N55:U55"/>
    <mergeCell ref="A56:U56"/>
    <mergeCell ref="A57:U57"/>
    <mergeCell ref="A58:A59"/>
    <mergeCell ref="B58:B59"/>
    <mergeCell ref="D58:D59"/>
    <mergeCell ref="E58:E59"/>
    <mergeCell ref="F58:I58"/>
    <mergeCell ref="A44:M53"/>
    <mergeCell ref="N44:U44"/>
    <mergeCell ref="N45:U45"/>
    <mergeCell ref="N46:U46"/>
    <mergeCell ref="N47:U47"/>
    <mergeCell ref="N48:U48"/>
    <mergeCell ref="N49:U49"/>
    <mergeCell ref="N50:U50"/>
    <mergeCell ref="A70:A73"/>
    <mergeCell ref="E70:E73"/>
    <mergeCell ref="B71:B73"/>
    <mergeCell ref="D71:D72"/>
    <mergeCell ref="A74:U74"/>
    <mergeCell ref="A75:U75"/>
    <mergeCell ref="A67:U67"/>
    <mergeCell ref="A68:A69"/>
    <mergeCell ref="B68:B69"/>
    <mergeCell ref="D68:D69"/>
    <mergeCell ref="E68:E69"/>
    <mergeCell ref="F68:I68"/>
    <mergeCell ref="J68:M68"/>
    <mergeCell ref="N68:Q68"/>
    <mergeCell ref="R68:U68"/>
    <mergeCell ref="N76:Q76"/>
    <mergeCell ref="R76:U76"/>
    <mergeCell ref="A78:A81"/>
    <mergeCell ref="E78:E81"/>
    <mergeCell ref="A82:U82"/>
    <mergeCell ref="A83:A84"/>
    <mergeCell ref="B83:D84"/>
    <mergeCell ref="E83:E84"/>
    <mergeCell ref="F83:I83"/>
    <mergeCell ref="J83:M83"/>
    <mergeCell ref="A76:A77"/>
    <mergeCell ref="B76:B77"/>
    <mergeCell ref="D76:D77"/>
    <mergeCell ref="E76:E77"/>
    <mergeCell ref="F76:I76"/>
    <mergeCell ref="J76:M76"/>
    <mergeCell ref="A88:U88"/>
    <mergeCell ref="A89:A90"/>
    <mergeCell ref="B89:D90"/>
    <mergeCell ref="E89:E90"/>
    <mergeCell ref="F89:I89"/>
    <mergeCell ref="J89:M89"/>
    <mergeCell ref="N89:Q89"/>
    <mergeCell ref="R89:U89"/>
    <mergeCell ref="N83:Q83"/>
    <mergeCell ref="R83:U83"/>
    <mergeCell ref="A85:A87"/>
    <mergeCell ref="B85:D85"/>
    <mergeCell ref="E85:E87"/>
    <mergeCell ref="B86:D86"/>
    <mergeCell ref="B87:D87"/>
    <mergeCell ref="B91:D92"/>
    <mergeCell ref="A93:U93"/>
    <mergeCell ref="A94:A95"/>
    <mergeCell ref="B94:D95"/>
    <mergeCell ref="E94:E95"/>
    <mergeCell ref="F94:I94"/>
    <mergeCell ref="J94:M94"/>
    <mergeCell ref="N94:Q94"/>
    <mergeCell ref="R94:U94"/>
    <mergeCell ref="B96:D96"/>
    <mergeCell ref="A97:U97"/>
    <mergeCell ref="A98:A99"/>
    <mergeCell ref="B98:D99"/>
    <mergeCell ref="E98:E99"/>
    <mergeCell ref="F98:I98"/>
    <mergeCell ref="J98:M98"/>
    <mergeCell ref="N98:Q98"/>
    <mergeCell ref="R98:U98"/>
    <mergeCell ref="B104:D104"/>
    <mergeCell ref="A105:U105"/>
    <mergeCell ref="A106:A108"/>
    <mergeCell ref="B106:D106"/>
    <mergeCell ref="E106:E108"/>
    <mergeCell ref="B107:D107"/>
    <mergeCell ref="B108:D108"/>
    <mergeCell ref="B100:D100"/>
    <mergeCell ref="A101:U101"/>
    <mergeCell ref="A102:A103"/>
    <mergeCell ref="B102:D103"/>
    <mergeCell ref="E102:E103"/>
    <mergeCell ref="F102:I102"/>
    <mergeCell ref="J102:M102"/>
    <mergeCell ref="N102:Q102"/>
    <mergeCell ref="R102:U102"/>
    <mergeCell ref="A109:U109"/>
    <mergeCell ref="A110:U110"/>
    <mergeCell ref="A111:A112"/>
    <mergeCell ref="B111:B112"/>
    <mergeCell ref="D111:D112"/>
    <mergeCell ref="E111:E112"/>
    <mergeCell ref="F111:I111"/>
    <mergeCell ref="J111:M111"/>
    <mergeCell ref="N111:Q111"/>
    <mergeCell ref="R111:U111"/>
    <mergeCell ref="A113:A116"/>
    <mergeCell ref="E113:E116"/>
    <mergeCell ref="D115:D116"/>
    <mergeCell ref="A117:U117"/>
    <mergeCell ref="A118:U118"/>
    <mergeCell ref="A119:A120"/>
    <mergeCell ref="B119:B120"/>
    <mergeCell ref="D119:D120"/>
    <mergeCell ref="E119:E120"/>
    <mergeCell ref="F119:I119"/>
    <mergeCell ref="J119:M119"/>
    <mergeCell ref="N119:Q119"/>
    <mergeCell ref="R119:U119"/>
    <mergeCell ref="A121:A124"/>
    <mergeCell ref="E121:E124"/>
    <mergeCell ref="B123:B124"/>
    <mergeCell ref="N127:U127"/>
    <mergeCell ref="N128:U128"/>
    <mergeCell ref="N129:U129"/>
    <mergeCell ref="N137:U137"/>
    <mergeCell ref="N138:U138"/>
    <mergeCell ref="A139:L139"/>
    <mergeCell ref="M139:U139"/>
    <mergeCell ref="A125:M138"/>
    <mergeCell ref="N125:U125"/>
    <mergeCell ref="N126:U126"/>
    <mergeCell ref="N130:U130"/>
    <mergeCell ref="N131:U131"/>
    <mergeCell ref="N132:U132"/>
    <mergeCell ref="N134:U134"/>
    <mergeCell ref="N135:U135"/>
    <mergeCell ref="N136:U136"/>
    <mergeCell ref="N133:U133"/>
    <mergeCell ref="A140:U140"/>
    <mergeCell ref="A141:A142"/>
    <mergeCell ref="B141:B142"/>
    <mergeCell ref="D141:D142"/>
    <mergeCell ref="E141:E142"/>
    <mergeCell ref="F141:I141"/>
    <mergeCell ref="J141:M141"/>
    <mergeCell ref="N141:Q141"/>
    <mergeCell ref="R141:U141"/>
    <mergeCell ref="E152:E154"/>
    <mergeCell ref="F152:F154"/>
    <mergeCell ref="G152:G154"/>
    <mergeCell ref="H152:H154"/>
    <mergeCell ref="U152:U154"/>
    <mergeCell ref="A155:U155"/>
    <mergeCell ref="A143:A147"/>
    <mergeCell ref="E143:E147"/>
    <mergeCell ref="B145:B147"/>
    <mergeCell ref="A148:U148"/>
    <mergeCell ref="A149:U149"/>
    <mergeCell ref="A150:A151"/>
    <mergeCell ref="B150:B151"/>
    <mergeCell ref="D150:D151"/>
    <mergeCell ref="E150:E151"/>
    <mergeCell ref="F150:I150"/>
    <mergeCell ref="J150:M150"/>
    <mergeCell ref="N150:Q150"/>
    <mergeCell ref="R150:U150"/>
    <mergeCell ref="A156:U156"/>
    <mergeCell ref="A157:A158"/>
    <mergeCell ref="B157:B158"/>
    <mergeCell ref="D157:D158"/>
    <mergeCell ref="E157:E158"/>
    <mergeCell ref="F157:I157"/>
    <mergeCell ref="J157:M157"/>
    <mergeCell ref="N157:Q157"/>
    <mergeCell ref="O152:O154"/>
    <mergeCell ref="P152:P154"/>
    <mergeCell ref="Q152:Q154"/>
    <mergeCell ref="R152:R154"/>
    <mergeCell ref="S152:S154"/>
    <mergeCell ref="T152:T154"/>
    <mergeCell ref="I152:I154"/>
    <mergeCell ref="J152:J154"/>
    <mergeCell ref="K152:K154"/>
    <mergeCell ref="L152:L154"/>
    <mergeCell ref="M152:M154"/>
    <mergeCell ref="N152:N154"/>
    <mergeCell ref="R157:U157"/>
    <mergeCell ref="A152:A154"/>
    <mergeCell ref="B152:B154"/>
    <mergeCell ref="D152:D154"/>
    <mergeCell ref="A160:U160"/>
    <mergeCell ref="A161:U161"/>
    <mergeCell ref="A162:A163"/>
    <mergeCell ref="B162:B163"/>
    <mergeCell ref="D162:D163"/>
    <mergeCell ref="E162:E163"/>
    <mergeCell ref="F162:I162"/>
    <mergeCell ref="J162:M162"/>
    <mergeCell ref="N162:Q162"/>
    <mergeCell ref="R167:U167"/>
    <mergeCell ref="A169:A170"/>
    <mergeCell ref="A171:U171"/>
    <mergeCell ref="A172:U172"/>
    <mergeCell ref="A173:A174"/>
    <mergeCell ref="B173:B174"/>
    <mergeCell ref="D173:D174"/>
    <mergeCell ref="E173:E174"/>
    <mergeCell ref="R162:U162"/>
    <mergeCell ref="A165:U165"/>
    <mergeCell ref="A166:U166"/>
    <mergeCell ref="A167:A168"/>
    <mergeCell ref="B167:B168"/>
    <mergeCell ref="D167:D168"/>
    <mergeCell ref="E167:E168"/>
    <mergeCell ref="F167:I167"/>
    <mergeCell ref="J167:M167"/>
    <mergeCell ref="N167:Q167"/>
    <mergeCell ref="N173:Q173"/>
    <mergeCell ref="R173:U173"/>
    <mergeCell ref="A175:A176"/>
    <mergeCell ref="E175:E176"/>
    <mergeCell ref="A177:U177"/>
    <mergeCell ref="A178:U178"/>
    <mergeCell ref="F173:I173"/>
    <mergeCell ref="J173:M173"/>
    <mergeCell ref="N179:Q179"/>
    <mergeCell ref="R179:U179"/>
    <mergeCell ref="A181:A182"/>
    <mergeCell ref="D181:D182"/>
    <mergeCell ref="E181:E182"/>
    <mergeCell ref="A183:U183"/>
    <mergeCell ref="A179:A180"/>
    <mergeCell ref="B179:B180"/>
    <mergeCell ref="D179:D180"/>
    <mergeCell ref="E179:E180"/>
    <mergeCell ref="F179:I179"/>
    <mergeCell ref="J179:M179"/>
    <mergeCell ref="A184:U184"/>
    <mergeCell ref="A185:A186"/>
    <mergeCell ref="B185:B186"/>
    <mergeCell ref="D185:D186"/>
    <mergeCell ref="E185:E186"/>
    <mergeCell ref="F185:I185"/>
    <mergeCell ref="J185:M185"/>
    <mergeCell ref="N185:Q185"/>
    <mergeCell ref="R185:U185"/>
    <mergeCell ref="N192:Q192"/>
    <mergeCell ref="R192:U192"/>
    <mergeCell ref="A194:A200"/>
    <mergeCell ref="E194:E200"/>
    <mergeCell ref="B197:B200"/>
    <mergeCell ref="A201:U201"/>
    <mergeCell ref="A187:A189"/>
    <mergeCell ref="E187:E189"/>
    <mergeCell ref="A190:U190"/>
    <mergeCell ref="A191:U191"/>
    <mergeCell ref="A192:A193"/>
    <mergeCell ref="B192:B193"/>
    <mergeCell ref="D192:D193"/>
    <mergeCell ref="E192:E193"/>
    <mergeCell ref="F192:I192"/>
    <mergeCell ref="J192:M192"/>
    <mergeCell ref="A202:U202"/>
    <mergeCell ref="A203:A204"/>
    <mergeCell ref="B203:B204"/>
    <mergeCell ref="D203:D204"/>
    <mergeCell ref="E203:E204"/>
    <mergeCell ref="F203:I203"/>
    <mergeCell ref="J203:M203"/>
    <mergeCell ref="N203:Q203"/>
    <mergeCell ref="R203:U203"/>
    <mergeCell ref="A205:A207"/>
    <mergeCell ref="B205:B207"/>
    <mergeCell ref="E205:E207"/>
    <mergeCell ref="A208:U208"/>
    <mergeCell ref="A209:U209"/>
    <mergeCell ref="A210:A211"/>
    <mergeCell ref="B210:B211"/>
    <mergeCell ref="D210:D211"/>
    <mergeCell ref="E210:E211"/>
    <mergeCell ref="F210:I210"/>
    <mergeCell ref="J210:M210"/>
    <mergeCell ref="N210:Q210"/>
    <mergeCell ref="R210:U210"/>
    <mergeCell ref="A221:U221"/>
    <mergeCell ref="A222:U222"/>
    <mergeCell ref="U212:U213"/>
    <mergeCell ref="A214:U214"/>
    <mergeCell ref="A215:U215"/>
    <mergeCell ref="A216:A217"/>
    <mergeCell ref="B216:B217"/>
    <mergeCell ref="D216:D217"/>
    <mergeCell ref="E216:E217"/>
    <mergeCell ref="F216:I216"/>
    <mergeCell ref="J216:M216"/>
    <mergeCell ref="N216:Q216"/>
    <mergeCell ref="A212:A213"/>
    <mergeCell ref="B212:B213"/>
    <mergeCell ref="D212:D213"/>
    <mergeCell ref="E212:E213"/>
    <mergeCell ref="I212:I213"/>
    <mergeCell ref="M212:M213"/>
    <mergeCell ref="Q212:Q213"/>
    <mergeCell ref="R216:U216"/>
    <mergeCell ref="A218:A220"/>
    <mergeCell ref="B218:B220"/>
    <mergeCell ref="E218:E220"/>
    <mergeCell ref="A231:L231"/>
    <mergeCell ref="M231:U231"/>
    <mergeCell ref="A232:U232"/>
    <mergeCell ref="A233:A234"/>
    <mergeCell ref="B233:B234"/>
    <mergeCell ref="D233:D234"/>
    <mergeCell ref="E233:E234"/>
    <mergeCell ref="F233:I233"/>
    <mergeCell ref="N223:Q223"/>
    <mergeCell ref="R223:U223"/>
    <mergeCell ref="A226:M230"/>
    <mergeCell ref="N226:U226"/>
    <mergeCell ref="N227:U227"/>
    <mergeCell ref="N228:U228"/>
    <mergeCell ref="N229:U229"/>
    <mergeCell ref="N230:U230"/>
    <mergeCell ref="A223:A224"/>
    <mergeCell ref="B223:B224"/>
    <mergeCell ref="D223:D224"/>
    <mergeCell ref="E223:E224"/>
    <mergeCell ref="F223:I223"/>
    <mergeCell ref="J223:M223"/>
    <mergeCell ref="R233:U233"/>
    <mergeCell ref="A235:A236"/>
    <mergeCell ref="D235:D236"/>
    <mergeCell ref="E235:E236"/>
    <mergeCell ref="A237:U237"/>
    <mergeCell ref="B238:D238"/>
    <mergeCell ref="J233:M233"/>
    <mergeCell ref="N233:Q233"/>
    <mergeCell ref="N239:Q239"/>
    <mergeCell ref="R239:U239"/>
    <mergeCell ref="A241:A242"/>
    <mergeCell ref="B241:B242"/>
    <mergeCell ref="E241:E242"/>
    <mergeCell ref="A243:U244"/>
    <mergeCell ref="A239:A240"/>
    <mergeCell ref="B239:B240"/>
    <mergeCell ref="D239:D240"/>
    <mergeCell ref="E239:E240"/>
    <mergeCell ref="F239:I239"/>
    <mergeCell ref="J239:M239"/>
    <mergeCell ref="A245:U245"/>
    <mergeCell ref="A246:U246"/>
    <mergeCell ref="A247:A248"/>
    <mergeCell ref="B247:B248"/>
    <mergeCell ref="D247:D248"/>
    <mergeCell ref="E247:E248"/>
    <mergeCell ref="F247:I247"/>
    <mergeCell ref="J247:M247"/>
    <mergeCell ref="N247:Q247"/>
    <mergeCell ref="R247:U247"/>
    <mergeCell ref="I249:I252"/>
    <mergeCell ref="A255:L255"/>
    <mergeCell ref="M255:U255"/>
    <mergeCell ref="A256:U256"/>
    <mergeCell ref="A257:A258"/>
    <mergeCell ref="B257:B258"/>
    <mergeCell ref="D257:D258"/>
    <mergeCell ref="E257:E258"/>
    <mergeCell ref="F257:I257"/>
    <mergeCell ref="J257:M257"/>
    <mergeCell ref="A249:A254"/>
    <mergeCell ref="B249:B254"/>
    <mergeCell ref="E249:E254"/>
    <mergeCell ref="F249:F254"/>
    <mergeCell ref="G249:G252"/>
    <mergeCell ref="H249:H252"/>
    <mergeCell ref="N257:Q257"/>
    <mergeCell ref="R257:U257"/>
    <mergeCell ref="N267:U267"/>
    <mergeCell ref="N268:U268"/>
    <mergeCell ref="N269:U269"/>
    <mergeCell ref="A259:A260"/>
    <mergeCell ref="B259:B260"/>
    <mergeCell ref="D259:D260"/>
    <mergeCell ref="E259:E260"/>
    <mergeCell ref="F259:F260"/>
    <mergeCell ref="G259:G260"/>
    <mergeCell ref="H259:H260"/>
    <mergeCell ref="I259:I260"/>
    <mergeCell ref="A261:U261"/>
    <mergeCell ref="R273:U273"/>
    <mergeCell ref="A275:A278"/>
    <mergeCell ref="B275:B278"/>
    <mergeCell ref="E275:E278"/>
    <mergeCell ref="A279:U279"/>
    <mergeCell ref="A280:U280"/>
    <mergeCell ref="N281:Q281"/>
    <mergeCell ref="R281:U281"/>
    <mergeCell ref="N270:U270"/>
    <mergeCell ref="A271:L271"/>
    <mergeCell ref="A272:U272"/>
    <mergeCell ref="A273:A274"/>
    <mergeCell ref="B273:B274"/>
    <mergeCell ref="D273:D274"/>
    <mergeCell ref="E273:E274"/>
    <mergeCell ref="F273:I273"/>
    <mergeCell ref="J273:M273"/>
    <mergeCell ref="N273:Q273"/>
    <mergeCell ref="A262:M270"/>
    <mergeCell ref="N262:U262"/>
    <mergeCell ref="N263:U263"/>
    <mergeCell ref="N264:U264"/>
    <mergeCell ref="N265:U265"/>
    <mergeCell ref="N266:U266"/>
    <mergeCell ref="A283:A287"/>
    <mergeCell ref="E283:E287"/>
    <mergeCell ref="B284:B287"/>
    <mergeCell ref="A288:U288"/>
    <mergeCell ref="A281:A282"/>
    <mergeCell ref="B281:B282"/>
    <mergeCell ref="D281:D282"/>
    <mergeCell ref="E281:E282"/>
    <mergeCell ref="F281:I281"/>
    <mergeCell ref="J281:M281"/>
    <mergeCell ref="A292:A295"/>
    <mergeCell ref="E292:E295"/>
    <mergeCell ref="B293:B295"/>
    <mergeCell ref="A296:U296"/>
    <mergeCell ref="A297:U297"/>
    <mergeCell ref="A298:U298"/>
    <mergeCell ref="N299:Q299"/>
    <mergeCell ref="R299:U299"/>
    <mergeCell ref="A289:U289"/>
    <mergeCell ref="A290:A291"/>
    <mergeCell ref="B290:B291"/>
    <mergeCell ref="D290:D291"/>
    <mergeCell ref="E290:E291"/>
    <mergeCell ref="F290:I290"/>
    <mergeCell ref="J290:M290"/>
    <mergeCell ref="N290:Q290"/>
    <mergeCell ref="R290:U290"/>
    <mergeCell ref="A301:A304"/>
    <mergeCell ref="E301:E304"/>
    <mergeCell ref="B302:B304"/>
    <mergeCell ref="A305:U309"/>
    <mergeCell ref="A299:A300"/>
    <mergeCell ref="B299:B300"/>
    <mergeCell ref="D299:D300"/>
    <mergeCell ref="E299:E300"/>
    <mergeCell ref="F299:I299"/>
    <mergeCell ref="J299:M299"/>
    <mergeCell ref="A310:U310"/>
    <mergeCell ref="A311:U311"/>
    <mergeCell ref="A312:A313"/>
    <mergeCell ref="B312:B313"/>
    <mergeCell ref="D312:D313"/>
    <mergeCell ref="E312:E313"/>
    <mergeCell ref="F312:I312"/>
    <mergeCell ref="J312:M312"/>
    <mergeCell ref="N312:Q312"/>
    <mergeCell ref="R312:U312"/>
    <mergeCell ref="J321:M321"/>
    <mergeCell ref="N321:Q321"/>
    <mergeCell ref="R321:U321"/>
    <mergeCell ref="A323:A325"/>
    <mergeCell ref="E323:E325"/>
    <mergeCell ref="B324:B325"/>
    <mergeCell ref="E314:E318"/>
    <mergeCell ref="A316:A318"/>
    <mergeCell ref="B316:B318"/>
    <mergeCell ref="A319:U319"/>
    <mergeCell ref="A320:U320"/>
    <mergeCell ref="A321:A322"/>
    <mergeCell ref="B321:B322"/>
    <mergeCell ref="D321:D322"/>
    <mergeCell ref="E321:E322"/>
    <mergeCell ref="F321:I321"/>
    <mergeCell ref="A326:U326"/>
    <mergeCell ref="A327:U327"/>
    <mergeCell ref="A328:A329"/>
    <mergeCell ref="B328:B329"/>
    <mergeCell ref="D328:D329"/>
    <mergeCell ref="E328:E329"/>
    <mergeCell ref="F328:I328"/>
    <mergeCell ref="J328:M328"/>
    <mergeCell ref="N328:Q328"/>
    <mergeCell ref="R328:U328"/>
    <mergeCell ref="H338:H339"/>
    <mergeCell ref="A342:M347"/>
    <mergeCell ref="N342:U342"/>
    <mergeCell ref="N343:U343"/>
    <mergeCell ref="A330:A333"/>
    <mergeCell ref="E330:E333"/>
    <mergeCell ref="B332:B333"/>
    <mergeCell ref="A334:L334"/>
    <mergeCell ref="A335:U335"/>
    <mergeCell ref="A336:A337"/>
    <mergeCell ref="B336:B337"/>
    <mergeCell ref="D336:D337"/>
    <mergeCell ref="E336:E337"/>
    <mergeCell ref="F336:I336"/>
    <mergeCell ref="J336:M336"/>
    <mergeCell ref="N336:Q336"/>
    <mergeCell ref="R336:U336"/>
    <mergeCell ref="E351:E352"/>
    <mergeCell ref="F351:I351"/>
    <mergeCell ref="J351:M351"/>
    <mergeCell ref="N351:Q351"/>
    <mergeCell ref="N346:U346"/>
    <mergeCell ref="N347:U347"/>
    <mergeCell ref="P338:Q339"/>
    <mergeCell ref="R338:R339"/>
    <mergeCell ref="S338:S339"/>
    <mergeCell ref="T338:U339"/>
    <mergeCell ref="A340:U340"/>
    <mergeCell ref="A341:U341"/>
    <mergeCell ref="I338:I339"/>
    <mergeCell ref="J338:J339"/>
    <mergeCell ref="K338:K339"/>
    <mergeCell ref="L338:M339"/>
    <mergeCell ref="N338:N339"/>
    <mergeCell ref="O338:O339"/>
    <mergeCell ref="A338:A339"/>
    <mergeCell ref="B338:B339"/>
    <mergeCell ref="D338:D339"/>
    <mergeCell ref="E338:E339"/>
    <mergeCell ref="F338:F339"/>
    <mergeCell ref="G338:G339"/>
    <mergeCell ref="N344:U344"/>
    <mergeCell ref="N345:U345"/>
    <mergeCell ref="J358:M358"/>
    <mergeCell ref="N358:Q358"/>
    <mergeCell ref="R358:U358"/>
    <mergeCell ref="A361:A364"/>
    <mergeCell ref="E361:E364"/>
    <mergeCell ref="A365:U368"/>
    <mergeCell ref="R351:U351"/>
    <mergeCell ref="A353:A356"/>
    <mergeCell ref="E353:E356"/>
    <mergeCell ref="B355:B356"/>
    <mergeCell ref="A357:U357"/>
    <mergeCell ref="A358:A359"/>
    <mergeCell ref="B358:B359"/>
    <mergeCell ref="D358:D359"/>
    <mergeCell ref="E358:E359"/>
    <mergeCell ref="F358:I358"/>
    <mergeCell ref="A348:U348"/>
    <mergeCell ref="A349:U349"/>
    <mergeCell ref="A350:U350"/>
    <mergeCell ref="A351:A352"/>
    <mergeCell ref="B351:B352"/>
    <mergeCell ref="D351:D352"/>
    <mergeCell ref="A369:U369"/>
    <mergeCell ref="A370:U370"/>
    <mergeCell ref="A371:A372"/>
    <mergeCell ref="B371:B372"/>
    <mergeCell ref="D371:D372"/>
    <mergeCell ref="E371:E372"/>
    <mergeCell ref="F371:I371"/>
    <mergeCell ref="J371:M371"/>
    <mergeCell ref="N371:Q371"/>
    <mergeCell ref="R371:U371"/>
    <mergeCell ref="J380:M380"/>
    <mergeCell ref="N380:Q380"/>
    <mergeCell ref="R380:U380"/>
    <mergeCell ref="A382:A384"/>
    <mergeCell ref="E382:E384"/>
    <mergeCell ref="B383:B384"/>
    <mergeCell ref="A373:A377"/>
    <mergeCell ref="E373:E377"/>
    <mergeCell ref="B374:B377"/>
    <mergeCell ref="A378:U378"/>
    <mergeCell ref="A379:U379"/>
    <mergeCell ref="A380:A381"/>
    <mergeCell ref="B380:B381"/>
    <mergeCell ref="D380:D381"/>
    <mergeCell ref="E380:E381"/>
    <mergeCell ref="F380:I380"/>
    <mergeCell ref="A385:U385"/>
    <mergeCell ref="A386:U386"/>
    <mergeCell ref="A387:A388"/>
    <mergeCell ref="B387:B388"/>
    <mergeCell ref="D387:D388"/>
    <mergeCell ref="E387:E388"/>
    <mergeCell ref="F387:I387"/>
    <mergeCell ref="J387:M387"/>
    <mergeCell ref="N387:Q387"/>
    <mergeCell ref="R387:U387"/>
    <mergeCell ref="A389:A391"/>
    <mergeCell ref="B389:B391"/>
    <mergeCell ref="E389:E391"/>
    <mergeCell ref="A392:U392"/>
    <mergeCell ref="A393:M400"/>
    <mergeCell ref="N393:U393"/>
    <mergeCell ref="N394:U394"/>
    <mergeCell ref="N395:U395"/>
    <mergeCell ref="N396:U396"/>
    <mergeCell ref="N397:U397"/>
    <mergeCell ref="N398:U398"/>
    <mergeCell ref="N399:U399"/>
    <mergeCell ref="N400:U400"/>
    <mergeCell ref="A401:U401"/>
    <mergeCell ref="A402:U402"/>
    <mergeCell ref="A403:A404"/>
    <mergeCell ref="B403:B404"/>
    <mergeCell ref="D403:D404"/>
    <mergeCell ref="E403:E404"/>
    <mergeCell ref="F403:I403"/>
    <mergeCell ref="J408:M408"/>
    <mergeCell ref="N408:Q408"/>
    <mergeCell ref="R408:U408"/>
    <mergeCell ref="A410:A416"/>
    <mergeCell ref="B410:B416"/>
    <mergeCell ref="E410:E416"/>
    <mergeCell ref="J403:M403"/>
    <mergeCell ref="N403:Q403"/>
    <mergeCell ref="R403:U403"/>
    <mergeCell ref="A406:U406"/>
    <mergeCell ref="A407:U407"/>
    <mergeCell ref="A408:A409"/>
    <mergeCell ref="B408:B409"/>
    <mergeCell ref="D408:D409"/>
    <mergeCell ref="E408:E409"/>
    <mergeCell ref="F408:I408"/>
    <mergeCell ref="A417:U417"/>
    <mergeCell ref="A418:U418"/>
    <mergeCell ref="A419:A420"/>
    <mergeCell ref="B419:B420"/>
    <mergeCell ref="D419:D420"/>
    <mergeCell ref="E419:E420"/>
    <mergeCell ref="F419:I419"/>
    <mergeCell ref="J419:M419"/>
    <mergeCell ref="N419:Q419"/>
    <mergeCell ref="R419:U419"/>
    <mergeCell ref="A421:A423"/>
    <mergeCell ref="B421:B423"/>
    <mergeCell ref="E421:E423"/>
    <mergeCell ref="A424:U424"/>
    <mergeCell ref="A425:U425"/>
    <mergeCell ref="A426:A427"/>
    <mergeCell ref="B426:B427"/>
    <mergeCell ref="D426:D427"/>
    <mergeCell ref="E426:E427"/>
    <mergeCell ref="F426:I426"/>
    <mergeCell ref="A445:U445"/>
    <mergeCell ref="A432:U434"/>
    <mergeCell ref="A435:U435"/>
    <mergeCell ref="A436:U436"/>
    <mergeCell ref="A437:A438"/>
    <mergeCell ref="B437:B438"/>
    <mergeCell ref="N437:Q437"/>
    <mergeCell ref="J426:M426"/>
    <mergeCell ref="N426:Q426"/>
    <mergeCell ref="R426:U426"/>
    <mergeCell ref="A428:A431"/>
    <mergeCell ref="B428:B431"/>
    <mergeCell ref="E428:E431"/>
    <mergeCell ref="R437:U437"/>
    <mergeCell ref="D437:D438"/>
    <mergeCell ref="E437:E438"/>
    <mergeCell ref="F437:I437"/>
    <mergeCell ref="J437:M437"/>
    <mergeCell ref="A439:A443"/>
    <mergeCell ref="B439:B443"/>
    <mergeCell ref="E439:E443"/>
    <mergeCell ref="A444:U444"/>
    <mergeCell ref="N446:Q446"/>
    <mergeCell ref="R446:U446"/>
    <mergeCell ref="A448:A452"/>
    <mergeCell ref="B448:B452"/>
    <mergeCell ref="E448:E452"/>
    <mergeCell ref="A453:U455"/>
    <mergeCell ref="A446:A447"/>
    <mergeCell ref="B446:B447"/>
    <mergeCell ref="D446:D447"/>
    <mergeCell ref="E446:E447"/>
    <mergeCell ref="F446:I446"/>
    <mergeCell ref="J446:M446"/>
    <mergeCell ref="A456:U456"/>
    <mergeCell ref="A457:U457"/>
    <mergeCell ref="A458:A459"/>
    <mergeCell ref="B458:B459"/>
    <mergeCell ref="D458:D459"/>
    <mergeCell ref="E458:E459"/>
    <mergeCell ref="F458:I458"/>
    <mergeCell ref="J458:M458"/>
    <mergeCell ref="N458:Q458"/>
    <mergeCell ref="R458:U458"/>
    <mergeCell ref="A460:A462"/>
    <mergeCell ref="B460:B462"/>
    <mergeCell ref="E460:E462"/>
    <mergeCell ref="D461:D462"/>
    <mergeCell ref="A463:U463"/>
    <mergeCell ref="A464:M467"/>
    <mergeCell ref="N464:U464"/>
    <mergeCell ref="N465:U465"/>
    <mergeCell ref="N466:U466"/>
    <mergeCell ref="N467:U467"/>
    <mergeCell ref="A468:U468"/>
    <mergeCell ref="A469:U469"/>
    <mergeCell ref="A470:A471"/>
    <mergeCell ref="B470:B471"/>
    <mergeCell ref="D470:D471"/>
    <mergeCell ref="E470:E471"/>
    <mergeCell ref="F470:I470"/>
    <mergeCell ref="J470:M470"/>
    <mergeCell ref="N470:Q470"/>
    <mergeCell ref="R470:U470"/>
    <mergeCell ref="J476:M476"/>
    <mergeCell ref="N476:Q476"/>
    <mergeCell ref="R476:U476"/>
    <mergeCell ref="A478:A479"/>
    <mergeCell ref="B478:B479"/>
    <mergeCell ref="E478:E479"/>
    <mergeCell ref="A472:A473"/>
    <mergeCell ref="B472:B473"/>
    <mergeCell ref="E472:E473"/>
    <mergeCell ref="A474:U474"/>
    <mergeCell ref="A475:U475"/>
    <mergeCell ref="A476:A477"/>
    <mergeCell ref="B476:B477"/>
    <mergeCell ref="D476:D477"/>
    <mergeCell ref="E476:E477"/>
    <mergeCell ref="F476:I476"/>
    <mergeCell ref="A484:A485"/>
    <mergeCell ref="B484:B485"/>
    <mergeCell ref="E484:E485"/>
    <mergeCell ref="A480:L480"/>
    <mergeCell ref="A481:U481"/>
    <mergeCell ref="A482:A483"/>
    <mergeCell ref="B482:B483"/>
    <mergeCell ref="D482:D483"/>
    <mergeCell ref="E482:E483"/>
    <mergeCell ref="F482:I482"/>
    <mergeCell ref="J482:M482"/>
    <mergeCell ref="N482:Q482"/>
    <mergeCell ref="R482:U482"/>
  </mergeCells>
  <pageMargins left="0.15748031496062992" right="0.15748031496062992" top="0.78740157480314965" bottom="0.78740157480314965" header="0.51181102362204722" footer="0.51181102362204722"/>
  <pageSetup paperSize="5" scale="68"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9"/>
  <sheetViews>
    <sheetView workbookViewId="0">
      <selection activeCell="I7" sqref="I7"/>
    </sheetView>
  </sheetViews>
  <sheetFormatPr baseColWidth="10" defaultRowHeight="15"/>
  <sheetData>
    <row r="1" spans="1:17" ht="26.25">
      <c r="A1" s="517" t="s">
        <v>1362</v>
      </c>
      <c r="B1" s="517" t="s">
        <v>1363</v>
      </c>
      <c r="C1" s="518" t="s">
        <v>1364</v>
      </c>
      <c r="D1" s="518" t="s">
        <v>1364</v>
      </c>
      <c r="E1" s="517" t="s">
        <v>1365</v>
      </c>
      <c r="F1" s="517" t="s">
        <v>1365</v>
      </c>
      <c r="G1" s="517" t="s">
        <v>1365</v>
      </c>
      <c r="H1" s="519"/>
      <c r="I1" s="517" t="s">
        <v>1365</v>
      </c>
      <c r="J1" s="517" t="s">
        <v>1365</v>
      </c>
      <c r="K1" s="517" t="s">
        <v>1365</v>
      </c>
      <c r="L1" s="517" t="s">
        <v>1365</v>
      </c>
      <c r="M1" s="517" t="s">
        <v>1365</v>
      </c>
      <c r="N1" s="517" t="s">
        <v>1365</v>
      </c>
      <c r="O1" s="520">
        <v>2012</v>
      </c>
      <c r="P1" s="520" t="s">
        <v>1366</v>
      </c>
      <c r="Q1" s="521" t="s">
        <v>1367</v>
      </c>
    </row>
    <row r="2" spans="1:17">
      <c r="A2" s="517" t="s">
        <v>1368</v>
      </c>
      <c r="B2" s="517" t="s">
        <v>1252</v>
      </c>
      <c r="C2" s="518" t="s">
        <v>1364</v>
      </c>
      <c r="D2" s="518" t="s">
        <v>1364</v>
      </c>
      <c r="E2" s="517" t="s">
        <v>1365</v>
      </c>
      <c r="F2" s="517" t="s">
        <v>1365</v>
      </c>
      <c r="G2" s="517" t="s">
        <v>1365</v>
      </c>
      <c r="H2" s="519"/>
      <c r="I2" s="517" t="s">
        <v>1365</v>
      </c>
      <c r="J2" s="517" t="s">
        <v>1365</v>
      </c>
      <c r="K2" s="517" t="s">
        <v>1365</v>
      </c>
      <c r="L2" s="517" t="s">
        <v>1365</v>
      </c>
      <c r="M2" s="517" t="s">
        <v>1365</v>
      </c>
      <c r="N2" s="517" t="s">
        <v>1365</v>
      </c>
      <c r="O2" s="520">
        <v>2012</v>
      </c>
      <c r="P2" s="520" t="s">
        <v>1366</v>
      </c>
      <c r="Q2" s="521" t="s">
        <v>1367</v>
      </c>
    </row>
    <row r="3" spans="1:17" ht="26.25">
      <c r="A3" s="517" t="s">
        <v>1369</v>
      </c>
      <c r="B3" s="517" t="s">
        <v>1370</v>
      </c>
      <c r="C3" s="518" t="s">
        <v>1364</v>
      </c>
      <c r="D3" s="518" t="s">
        <v>1364</v>
      </c>
      <c r="E3" s="517" t="s">
        <v>1365</v>
      </c>
      <c r="F3" s="517" t="s">
        <v>1365</v>
      </c>
      <c r="G3" s="517" t="s">
        <v>1365</v>
      </c>
      <c r="H3" s="519"/>
      <c r="I3" s="517" t="s">
        <v>1365</v>
      </c>
      <c r="J3" s="517" t="s">
        <v>1365</v>
      </c>
      <c r="K3" s="517" t="s">
        <v>1365</v>
      </c>
      <c r="L3" s="517" t="s">
        <v>1365</v>
      </c>
      <c r="M3" s="517" t="s">
        <v>1365</v>
      </c>
      <c r="N3" s="517" t="s">
        <v>1365</v>
      </c>
      <c r="O3" s="520">
        <v>2012</v>
      </c>
      <c r="P3" s="520" t="s">
        <v>1366</v>
      </c>
      <c r="Q3" s="521" t="s">
        <v>1367</v>
      </c>
    </row>
    <row r="4" spans="1:17" ht="51.75">
      <c r="A4" s="517" t="s">
        <v>1371</v>
      </c>
      <c r="B4" s="517" t="s">
        <v>1372</v>
      </c>
      <c r="C4" s="518" t="s">
        <v>1364</v>
      </c>
      <c r="D4" s="518" t="s">
        <v>1364</v>
      </c>
      <c r="E4" s="517" t="s">
        <v>1365</v>
      </c>
      <c r="F4" s="517" t="s">
        <v>1365</v>
      </c>
      <c r="G4" s="517" t="s">
        <v>1365</v>
      </c>
      <c r="H4" s="519"/>
      <c r="I4" s="517" t="s">
        <v>1365</v>
      </c>
      <c r="J4" s="517" t="s">
        <v>1365</v>
      </c>
      <c r="K4" s="517" t="s">
        <v>1365</v>
      </c>
      <c r="L4" s="517" t="s">
        <v>1365</v>
      </c>
      <c r="M4" s="517" t="s">
        <v>1365</v>
      </c>
      <c r="N4" s="517" t="s">
        <v>1365</v>
      </c>
      <c r="O4" s="520">
        <v>2012</v>
      </c>
      <c r="P4" s="520" t="s">
        <v>1366</v>
      </c>
      <c r="Q4" s="521" t="s">
        <v>1367</v>
      </c>
    </row>
    <row r="5" spans="1:17" ht="26.25">
      <c r="A5" s="517" t="s">
        <v>1373</v>
      </c>
      <c r="B5" s="517" t="s">
        <v>1374</v>
      </c>
      <c r="C5" s="518" t="s">
        <v>1375</v>
      </c>
      <c r="D5" s="518" t="s">
        <v>1364</v>
      </c>
      <c r="E5" s="517" t="s">
        <v>1376</v>
      </c>
      <c r="F5" s="517" t="s">
        <v>1377</v>
      </c>
      <c r="G5" s="517" t="s">
        <v>1378</v>
      </c>
      <c r="H5" s="522">
        <v>1</v>
      </c>
      <c r="I5" s="517" t="s">
        <v>1379</v>
      </c>
      <c r="J5" s="517" t="s">
        <v>1380</v>
      </c>
      <c r="K5" s="517" t="s">
        <v>1381</v>
      </c>
      <c r="L5" s="517" t="s">
        <v>1382</v>
      </c>
      <c r="M5" s="517" t="s">
        <v>1383</v>
      </c>
      <c r="N5" s="517" t="s">
        <v>1384</v>
      </c>
      <c r="O5" s="520">
        <v>2012</v>
      </c>
      <c r="P5" s="520" t="s">
        <v>1366</v>
      </c>
      <c r="Q5" s="521" t="s">
        <v>1367</v>
      </c>
    </row>
    <row r="6" spans="1:17" ht="115.5">
      <c r="A6" s="517" t="s">
        <v>1385</v>
      </c>
      <c r="B6" s="517" t="s">
        <v>1386</v>
      </c>
      <c r="C6" s="518" t="s">
        <v>1364</v>
      </c>
      <c r="D6" s="518" t="s">
        <v>1364</v>
      </c>
      <c r="E6" s="517" t="s">
        <v>1365</v>
      </c>
      <c r="F6" s="517" t="s">
        <v>1365</v>
      </c>
      <c r="G6" s="517" t="s">
        <v>1365</v>
      </c>
      <c r="H6" s="519"/>
      <c r="I6" s="517" t="s">
        <v>1365</v>
      </c>
      <c r="J6" s="517" t="s">
        <v>1365</v>
      </c>
      <c r="K6" s="517" t="s">
        <v>1365</v>
      </c>
      <c r="L6" s="517" t="s">
        <v>1365</v>
      </c>
      <c r="M6" s="517" t="s">
        <v>1365</v>
      </c>
      <c r="N6" s="517" t="s">
        <v>1365</v>
      </c>
      <c r="O6" s="520">
        <v>2012</v>
      </c>
      <c r="P6" s="520" t="s">
        <v>1366</v>
      </c>
      <c r="Q6" s="521" t="s">
        <v>1367</v>
      </c>
    </row>
    <row r="7" spans="1:17" ht="39">
      <c r="A7" s="517" t="s">
        <v>1387</v>
      </c>
      <c r="B7" s="517" t="s">
        <v>1388</v>
      </c>
      <c r="C7" s="518" t="s">
        <v>1375</v>
      </c>
      <c r="D7" s="518" t="s">
        <v>1364</v>
      </c>
      <c r="E7" s="517" t="s">
        <v>1389</v>
      </c>
      <c r="F7" s="517" t="s">
        <v>1377</v>
      </c>
      <c r="G7" s="517" t="s">
        <v>1378</v>
      </c>
      <c r="H7" s="522">
        <v>1</v>
      </c>
      <c r="I7" s="517" t="s">
        <v>1379</v>
      </c>
      <c r="J7" s="517" t="s">
        <v>1380</v>
      </c>
      <c r="K7" s="517" t="s">
        <v>1390</v>
      </c>
      <c r="L7" s="517" t="s">
        <v>1382</v>
      </c>
      <c r="M7" s="517" t="s">
        <v>1383</v>
      </c>
      <c r="N7" s="517" t="s">
        <v>1384</v>
      </c>
      <c r="O7" s="520">
        <v>2012</v>
      </c>
      <c r="P7" s="520" t="s">
        <v>1366</v>
      </c>
      <c r="Q7" s="521" t="s">
        <v>1367</v>
      </c>
    </row>
    <row r="8" spans="1:17" ht="26.25">
      <c r="A8" s="517" t="s">
        <v>1391</v>
      </c>
      <c r="B8" s="517" t="s">
        <v>1374</v>
      </c>
      <c r="C8" s="518" t="s">
        <v>1375</v>
      </c>
      <c r="D8" s="518" t="s">
        <v>1364</v>
      </c>
      <c r="E8" s="517" t="s">
        <v>1389</v>
      </c>
      <c r="F8" s="517" t="s">
        <v>1377</v>
      </c>
      <c r="G8" s="517" t="s">
        <v>1378</v>
      </c>
      <c r="H8" s="522">
        <v>1</v>
      </c>
      <c r="I8" s="517" t="s">
        <v>1379</v>
      </c>
      <c r="J8" s="517" t="s">
        <v>1380</v>
      </c>
      <c r="K8" s="517" t="s">
        <v>1381</v>
      </c>
      <c r="L8" s="517" t="s">
        <v>1382</v>
      </c>
      <c r="M8" s="517" t="s">
        <v>1383</v>
      </c>
      <c r="N8" s="517" t="s">
        <v>1384</v>
      </c>
      <c r="O8" s="520">
        <v>2012</v>
      </c>
      <c r="P8" s="520" t="s">
        <v>1366</v>
      </c>
      <c r="Q8" s="521" t="s">
        <v>1367</v>
      </c>
    </row>
    <row r="9" spans="1:17" ht="64.5">
      <c r="A9" s="517" t="s">
        <v>1392</v>
      </c>
      <c r="B9" s="517" t="s">
        <v>1393</v>
      </c>
      <c r="C9" s="518" t="s">
        <v>1364</v>
      </c>
      <c r="D9" s="518" t="s">
        <v>1364</v>
      </c>
      <c r="E9" s="517" t="s">
        <v>1365</v>
      </c>
      <c r="F9" s="517" t="s">
        <v>1365</v>
      </c>
      <c r="G9" s="517" t="s">
        <v>1365</v>
      </c>
      <c r="H9" s="519"/>
      <c r="I9" s="517" t="s">
        <v>1365</v>
      </c>
      <c r="J9" s="517" t="s">
        <v>1365</v>
      </c>
      <c r="K9" s="517" t="s">
        <v>1365</v>
      </c>
      <c r="L9" s="517" t="s">
        <v>1365</v>
      </c>
      <c r="M9" s="517" t="s">
        <v>1365</v>
      </c>
      <c r="N9" s="517" t="s">
        <v>1365</v>
      </c>
      <c r="O9" s="520">
        <v>2012</v>
      </c>
      <c r="P9" s="520" t="s">
        <v>1366</v>
      </c>
      <c r="Q9" s="521" t="s">
        <v>1367</v>
      </c>
    </row>
    <row r="10" spans="1:17" ht="51.75">
      <c r="A10" s="517" t="s">
        <v>1394</v>
      </c>
      <c r="B10" s="517" t="s">
        <v>1388</v>
      </c>
      <c r="C10" s="518" t="s">
        <v>1375</v>
      </c>
      <c r="D10" s="518" t="s">
        <v>1364</v>
      </c>
      <c r="E10" s="517" t="s">
        <v>1395</v>
      </c>
      <c r="F10" s="517" t="s">
        <v>1396</v>
      </c>
      <c r="G10" s="517" t="s">
        <v>1378</v>
      </c>
      <c r="H10" s="522">
        <v>1</v>
      </c>
      <c r="I10" s="517" t="s">
        <v>1379</v>
      </c>
      <c r="J10" s="517" t="s">
        <v>1380</v>
      </c>
      <c r="K10" s="517" t="s">
        <v>1390</v>
      </c>
      <c r="L10" s="517" t="s">
        <v>1382</v>
      </c>
      <c r="M10" s="517" t="s">
        <v>1383</v>
      </c>
      <c r="N10" s="517" t="s">
        <v>1384</v>
      </c>
      <c r="O10" s="520">
        <v>2012</v>
      </c>
      <c r="P10" s="520" t="s">
        <v>1366</v>
      </c>
      <c r="Q10" s="521" t="s">
        <v>1367</v>
      </c>
    </row>
    <row r="11" spans="1:17" ht="51.75">
      <c r="A11" s="517" t="s">
        <v>1397</v>
      </c>
      <c r="B11" s="517" t="s">
        <v>1398</v>
      </c>
      <c r="C11" s="518" t="s">
        <v>1375</v>
      </c>
      <c r="D11" s="518" t="s">
        <v>1364</v>
      </c>
      <c r="E11" s="517" t="s">
        <v>1395</v>
      </c>
      <c r="F11" s="517" t="s">
        <v>1396</v>
      </c>
      <c r="G11" s="517" t="s">
        <v>1378</v>
      </c>
      <c r="H11" s="522">
        <v>1</v>
      </c>
      <c r="I11" s="517" t="s">
        <v>1379</v>
      </c>
      <c r="J11" s="517" t="s">
        <v>1380</v>
      </c>
      <c r="K11" s="517" t="s">
        <v>1399</v>
      </c>
      <c r="L11" s="517" t="s">
        <v>1382</v>
      </c>
      <c r="M11" s="517" t="s">
        <v>1383</v>
      </c>
      <c r="N11" s="517" t="s">
        <v>1384</v>
      </c>
      <c r="O11" s="520">
        <v>2012</v>
      </c>
      <c r="P11" s="520" t="s">
        <v>1366</v>
      </c>
      <c r="Q11" s="521" t="s">
        <v>1367</v>
      </c>
    </row>
    <row r="12" spans="1:17" ht="51.75">
      <c r="A12" s="517" t="s">
        <v>1400</v>
      </c>
      <c r="B12" s="517" t="s">
        <v>1374</v>
      </c>
      <c r="C12" s="518" t="s">
        <v>1375</v>
      </c>
      <c r="D12" s="518" t="s">
        <v>1364</v>
      </c>
      <c r="E12" s="517" t="s">
        <v>1395</v>
      </c>
      <c r="F12" s="517" t="s">
        <v>1396</v>
      </c>
      <c r="G12" s="517" t="s">
        <v>1378</v>
      </c>
      <c r="H12" s="522">
        <v>1</v>
      </c>
      <c r="I12" s="517" t="s">
        <v>1379</v>
      </c>
      <c r="J12" s="517" t="s">
        <v>1380</v>
      </c>
      <c r="K12" s="517" t="s">
        <v>1381</v>
      </c>
      <c r="L12" s="517" t="s">
        <v>1382</v>
      </c>
      <c r="M12" s="517" t="s">
        <v>1383</v>
      </c>
      <c r="N12" s="517" t="s">
        <v>1384</v>
      </c>
      <c r="O12" s="520">
        <v>2012</v>
      </c>
      <c r="P12" s="520" t="s">
        <v>1366</v>
      </c>
      <c r="Q12" s="521" t="s">
        <v>1367</v>
      </c>
    </row>
    <row r="13" spans="1:17" ht="39">
      <c r="A13" s="517" t="s">
        <v>1401</v>
      </c>
      <c r="B13" s="517" t="s">
        <v>1402</v>
      </c>
      <c r="C13" s="518" t="s">
        <v>1364</v>
      </c>
      <c r="D13" s="518" t="s">
        <v>1364</v>
      </c>
      <c r="E13" s="517" t="s">
        <v>1365</v>
      </c>
      <c r="F13" s="517" t="s">
        <v>1365</v>
      </c>
      <c r="G13" s="517" t="s">
        <v>1365</v>
      </c>
      <c r="H13" s="519"/>
      <c r="I13" s="517" t="s">
        <v>1365</v>
      </c>
      <c r="J13" s="517" t="s">
        <v>1365</v>
      </c>
      <c r="K13" s="517" t="s">
        <v>1365</v>
      </c>
      <c r="L13" s="517" t="s">
        <v>1365</v>
      </c>
      <c r="M13" s="517" t="s">
        <v>1365</v>
      </c>
      <c r="N13" s="517" t="s">
        <v>1365</v>
      </c>
      <c r="O13" s="520">
        <v>2012</v>
      </c>
      <c r="P13" s="520" t="s">
        <v>1366</v>
      </c>
      <c r="Q13" s="521" t="s">
        <v>1367</v>
      </c>
    </row>
    <row r="14" spans="1:17" ht="51.75">
      <c r="A14" s="517" t="s">
        <v>1403</v>
      </c>
      <c r="B14" s="517" t="s">
        <v>1374</v>
      </c>
      <c r="C14" s="518" t="s">
        <v>1375</v>
      </c>
      <c r="D14" s="518" t="s">
        <v>1364</v>
      </c>
      <c r="E14" s="517" t="s">
        <v>1404</v>
      </c>
      <c r="F14" s="517" t="s">
        <v>1405</v>
      </c>
      <c r="G14" s="517" t="s">
        <v>1378</v>
      </c>
      <c r="H14" s="522">
        <v>1</v>
      </c>
      <c r="I14" s="517" t="s">
        <v>1379</v>
      </c>
      <c r="J14" s="517" t="s">
        <v>1380</v>
      </c>
      <c r="K14" s="517" t="s">
        <v>1381</v>
      </c>
      <c r="L14" s="517" t="s">
        <v>1382</v>
      </c>
      <c r="M14" s="517" t="s">
        <v>1383</v>
      </c>
      <c r="N14" s="517" t="s">
        <v>1384</v>
      </c>
      <c r="O14" s="520">
        <v>2012</v>
      </c>
      <c r="P14" s="520" t="s">
        <v>1366</v>
      </c>
      <c r="Q14" s="521" t="s">
        <v>1367</v>
      </c>
    </row>
    <row r="15" spans="1:17" ht="102.75">
      <c r="A15" s="517" t="s">
        <v>1406</v>
      </c>
      <c r="B15" s="517" t="s">
        <v>1407</v>
      </c>
      <c r="C15" s="518" t="s">
        <v>1364</v>
      </c>
      <c r="D15" s="518" t="s">
        <v>1364</v>
      </c>
      <c r="E15" s="517" t="s">
        <v>1365</v>
      </c>
      <c r="F15" s="517" t="s">
        <v>1365</v>
      </c>
      <c r="G15" s="517" t="s">
        <v>1365</v>
      </c>
      <c r="H15" s="519"/>
      <c r="I15" s="517" t="s">
        <v>1365</v>
      </c>
      <c r="J15" s="517" t="s">
        <v>1365</v>
      </c>
      <c r="K15" s="517" t="s">
        <v>1365</v>
      </c>
      <c r="L15" s="517" t="s">
        <v>1365</v>
      </c>
      <c r="M15" s="517" t="s">
        <v>1365</v>
      </c>
      <c r="N15" s="517" t="s">
        <v>1365</v>
      </c>
      <c r="O15" s="520">
        <v>2012</v>
      </c>
      <c r="P15" s="520" t="s">
        <v>1366</v>
      </c>
      <c r="Q15" s="521" t="s">
        <v>1367</v>
      </c>
    </row>
    <row r="16" spans="1:17" ht="39">
      <c r="A16" s="517" t="s">
        <v>1408</v>
      </c>
      <c r="B16" s="517" t="s">
        <v>1374</v>
      </c>
      <c r="C16" s="518" t="s">
        <v>1375</v>
      </c>
      <c r="D16" s="518" t="s">
        <v>1364</v>
      </c>
      <c r="E16" s="517" t="s">
        <v>1409</v>
      </c>
      <c r="F16" s="517" t="s">
        <v>1410</v>
      </c>
      <c r="G16" s="517" t="s">
        <v>1378</v>
      </c>
      <c r="H16" s="522">
        <v>1</v>
      </c>
      <c r="I16" s="517" t="s">
        <v>1379</v>
      </c>
      <c r="J16" s="517" t="s">
        <v>1380</v>
      </c>
      <c r="K16" s="517" t="s">
        <v>1381</v>
      </c>
      <c r="L16" s="517" t="s">
        <v>1382</v>
      </c>
      <c r="M16" s="517" t="s">
        <v>1383</v>
      </c>
      <c r="N16" s="517" t="s">
        <v>1384</v>
      </c>
      <c r="O16" s="520">
        <v>2012</v>
      </c>
      <c r="P16" s="520" t="s">
        <v>1366</v>
      </c>
      <c r="Q16" s="521" t="s">
        <v>1367</v>
      </c>
    </row>
    <row r="17" spans="1:17" ht="77.25">
      <c r="A17" s="517" t="s">
        <v>1411</v>
      </c>
      <c r="B17" s="517" t="s">
        <v>1412</v>
      </c>
      <c r="C17" s="518" t="s">
        <v>1364</v>
      </c>
      <c r="D17" s="518" t="s">
        <v>1364</v>
      </c>
      <c r="E17" s="517" t="s">
        <v>1365</v>
      </c>
      <c r="F17" s="517" t="s">
        <v>1365</v>
      </c>
      <c r="G17" s="517" t="s">
        <v>1365</v>
      </c>
      <c r="H17" s="519"/>
      <c r="I17" s="517" t="s">
        <v>1365</v>
      </c>
      <c r="J17" s="517" t="s">
        <v>1365</v>
      </c>
      <c r="K17" s="517" t="s">
        <v>1365</v>
      </c>
      <c r="L17" s="517" t="s">
        <v>1365</v>
      </c>
      <c r="M17" s="517" t="s">
        <v>1365</v>
      </c>
      <c r="N17" s="517" t="s">
        <v>1365</v>
      </c>
      <c r="O17" s="520">
        <v>2012</v>
      </c>
      <c r="P17" s="520" t="s">
        <v>1366</v>
      </c>
      <c r="Q17" s="521" t="s">
        <v>1367</v>
      </c>
    </row>
    <row r="18" spans="1:17" ht="51.75">
      <c r="A18" s="517" t="s">
        <v>1413</v>
      </c>
      <c r="B18" s="517" t="s">
        <v>1374</v>
      </c>
      <c r="C18" s="518" t="s">
        <v>1375</v>
      </c>
      <c r="D18" s="518" t="s">
        <v>1364</v>
      </c>
      <c r="E18" s="517" t="s">
        <v>1414</v>
      </c>
      <c r="F18" s="517" t="s">
        <v>1415</v>
      </c>
      <c r="G18" s="517" t="s">
        <v>1378</v>
      </c>
      <c r="H18" s="522">
        <v>1</v>
      </c>
      <c r="I18" s="517" t="s">
        <v>1379</v>
      </c>
      <c r="J18" s="517" t="s">
        <v>1380</v>
      </c>
      <c r="K18" s="517" t="s">
        <v>1381</v>
      </c>
      <c r="L18" s="517" t="s">
        <v>1416</v>
      </c>
      <c r="M18" s="517" t="s">
        <v>1383</v>
      </c>
      <c r="N18" s="517" t="s">
        <v>1384</v>
      </c>
      <c r="O18" s="520">
        <v>2012</v>
      </c>
      <c r="P18" s="520" t="s">
        <v>1366</v>
      </c>
      <c r="Q18" s="521" t="s">
        <v>1367</v>
      </c>
    </row>
    <row r="19" spans="1:17" ht="64.5">
      <c r="A19" s="517" t="s">
        <v>1417</v>
      </c>
      <c r="B19" s="517" t="s">
        <v>1418</v>
      </c>
      <c r="C19" s="518" t="s">
        <v>1364</v>
      </c>
      <c r="D19" s="518" t="s">
        <v>1364</v>
      </c>
      <c r="E19" s="517" t="s">
        <v>1365</v>
      </c>
      <c r="F19" s="517" t="s">
        <v>1365</v>
      </c>
      <c r="G19" s="517" t="s">
        <v>1365</v>
      </c>
      <c r="H19" s="519"/>
      <c r="I19" s="517" t="s">
        <v>1365</v>
      </c>
      <c r="J19" s="517" t="s">
        <v>1365</v>
      </c>
      <c r="K19" s="517" t="s">
        <v>1365</v>
      </c>
      <c r="L19" s="517" t="s">
        <v>1365</v>
      </c>
      <c r="M19" s="517" t="s">
        <v>1365</v>
      </c>
      <c r="N19" s="517" t="s">
        <v>1365</v>
      </c>
      <c r="O19" s="520">
        <v>2012</v>
      </c>
      <c r="P19" s="520" t="s">
        <v>1366</v>
      </c>
      <c r="Q19" s="521" t="s">
        <v>1367</v>
      </c>
    </row>
    <row r="20" spans="1:17" ht="128.25">
      <c r="A20" s="517" t="s">
        <v>1419</v>
      </c>
      <c r="B20" s="517" t="s">
        <v>1374</v>
      </c>
      <c r="C20" s="518" t="s">
        <v>1375</v>
      </c>
      <c r="D20" s="518" t="s">
        <v>1364</v>
      </c>
      <c r="E20" s="517" t="s">
        <v>1420</v>
      </c>
      <c r="F20" s="517" t="s">
        <v>1421</v>
      </c>
      <c r="G20" s="517" t="s">
        <v>1378</v>
      </c>
      <c r="H20" s="522">
        <v>1</v>
      </c>
      <c r="I20" s="517" t="s">
        <v>1379</v>
      </c>
      <c r="J20" s="517" t="s">
        <v>1380</v>
      </c>
      <c r="K20" s="517" t="s">
        <v>1381</v>
      </c>
      <c r="L20" s="517" t="s">
        <v>1382</v>
      </c>
      <c r="M20" s="517" t="s">
        <v>1383</v>
      </c>
      <c r="N20" s="517" t="s">
        <v>1384</v>
      </c>
      <c r="O20" s="520">
        <v>2012</v>
      </c>
      <c r="P20" s="520" t="s">
        <v>1366</v>
      </c>
      <c r="Q20" s="521" t="s">
        <v>1367</v>
      </c>
    </row>
    <row r="21" spans="1:17" ht="51.75">
      <c r="A21" s="517" t="s">
        <v>1422</v>
      </c>
      <c r="B21" s="517" t="s">
        <v>1423</v>
      </c>
      <c r="C21" s="518" t="s">
        <v>1364</v>
      </c>
      <c r="D21" s="518" t="s">
        <v>1364</v>
      </c>
      <c r="E21" s="517" t="s">
        <v>1365</v>
      </c>
      <c r="F21" s="517" t="s">
        <v>1365</v>
      </c>
      <c r="G21" s="517" t="s">
        <v>1365</v>
      </c>
      <c r="H21" s="519"/>
      <c r="I21" s="517" t="s">
        <v>1365</v>
      </c>
      <c r="J21" s="517" t="s">
        <v>1365</v>
      </c>
      <c r="K21" s="517" t="s">
        <v>1365</v>
      </c>
      <c r="L21" s="517" t="s">
        <v>1365</v>
      </c>
      <c r="M21" s="517" t="s">
        <v>1365</v>
      </c>
      <c r="N21" s="517" t="s">
        <v>1365</v>
      </c>
      <c r="O21" s="520">
        <v>2012</v>
      </c>
      <c r="P21" s="520" t="s">
        <v>1366</v>
      </c>
      <c r="Q21" s="521" t="s">
        <v>1367</v>
      </c>
    </row>
    <row r="22" spans="1:17" ht="102.75">
      <c r="A22" s="517" t="s">
        <v>1424</v>
      </c>
      <c r="B22" s="517" t="s">
        <v>1374</v>
      </c>
      <c r="C22" s="518" t="s">
        <v>1375</v>
      </c>
      <c r="D22" s="518" t="s">
        <v>1364</v>
      </c>
      <c r="E22" s="517" t="s">
        <v>1425</v>
      </c>
      <c r="F22" s="517" t="s">
        <v>1426</v>
      </c>
      <c r="G22" s="517" t="s">
        <v>1378</v>
      </c>
      <c r="H22" s="522">
        <v>1</v>
      </c>
      <c r="I22" s="517" t="s">
        <v>1379</v>
      </c>
      <c r="J22" s="517" t="s">
        <v>1380</v>
      </c>
      <c r="K22" s="517" t="s">
        <v>1381</v>
      </c>
      <c r="L22" s="517" t="s">
        <v>1382</v>
      </c>
      <c r="M22" s="517" t="s">
        <v>1383</v>
      </c>
      <c r="N22" s="517" t="s">
        <v>1384</v>
      </c>
      <c r="O22" s="520">
        <v>2012</v>
      </c>
      <c r="P22" s="520" t="s">
        <v>1366</v>
      </c>
      <c r="Q22" s="521" t="s">
        <v>1367</v>
      </c>
    </row>
    <row r="23" spans="1:17" ht="26.25">
      <c r="A23" s="517" t="s">
        <v>1427</v>
      </c>
      <c r="B23" s="517" t="s">
        <v>1428</v>
      </c>
      <c r="C23" s="518" t="s">
        <v>1364</v>
      </c>
      <c r="D23" s="518" t="s">
        <v>1364</v>
      </c>
      <c r="E23" s="517" t="s">
        <v>1365</v>
      </c>
      <c r="F23" s="517" t="s">
        <v>1365</v>
      </c>
      <c r="G23" s="517" t="s">
        <v>1365</v>
      </c>
      <c r="H23" s="519"/>
      <c r="I23" s="517" t="s">
        <v>1365</v>
      </c>
      <c r="J23" s="517" t="s">
        <v>1365</v>
      </c>
      <c r="K23" s="517" t="s">
        <v>1365</v>
      </c>
      <c r="L23" s="517" t="s">
        <v>1365</v>
      </c>
      <c r="M23" s="517" t="s">
        <v>1365</v>
      </c>
      <c r="N23" s="517" t="s">
        <v>1365</v>
      </c>
      <c r="O23" s="520">
        <v>2012</v>
      </c>
      <c r="P23" s="520" t="s">
        <v>1366</v>
      </c>
      <c r="Q23" s="521" t="s">
        <v>1367</v>
      </c>
    </row>
    <row r="24" spans="1:17" ht="39">
      <c r="A24" s="517" t="s">
        <v>1429</v>
      </c>
      <c r="B24" s="517" t="s">
        <v>1430</v>
      </c>
      <c r="C24" s="518" t="s">
        <v>1364</v>
      </c>
      <c r="D24" s="518" t="s">
        <v>1364</v>
      </c>
      <c r="E24" s="517" t="s">
        <v>1365</v>
      </c>
      <c r="F24" s="517" t="s">
        <v>1365</v>
      </c>
      <c r="G24" s="517" t="s">
        <v>1365</v>
      </c>
      <c r="H24" s="519"/>
      <c r="I24" s="517" t="s">
        <v>1365</v>
      </c>
      <c r="J24" s="517" t="s">
        <v>1365</v>
      </c>
      <c r="K24" s="517" t="s">
        <v>1365</v>
      </c>
      <c r="L24" s="517" t="s">
        <v>1365</v>
      </c>
      <c r="M24" s="517" t="s">
        <v>1365</v>
      </c>
      <c r="N24" s="517" t="s">
        <v>1365</v>
      </c>
      <c r="O24" s="520">
        <v>2012</v>
      </c>
      <c r="P24" s="520" t="s">
        <v>1366</v>
      </c>
      <c r="Q24" s="521" t="s">
        <v>1367</v>
      </c>
    </row>
    <row r="25" spans="1:17" ht="102.75">
      <c r="A25" s="517" t="s">
        <v>1431</v>
      </c>
      <c r="B25" s="517" t="s">
        <v>1432</v>
      </c>
      <c r="C25" s="518" t="s">
        <v>1364</v>
      </c>
      <c r="D25" s="518" t="s">
        <v>1364</v>
      </c>
      <c r="E25" s="517" t="s">
        <v>1365</v>
      </c>
      <c r="F25" s="517" t="s">
        <v>1365</v>
      </c>
      <c r="G25" s="517" t="s">
        <v>1365</v>
      </c>
      <c r="H25" s="519"/>
      <c r="I25" s="517" t="s">
        <v>1365</v>
      </c>
      <c r="J25" s="517" t="s">
        <v>1365</v>
      </c>
      <c r="K25" s="517" t="s">
        <v>1365</v>
      </c>
      <c r="L25" s="517" t="s">
        <v>1365</v>
      </c>
      <c r="M25" s="517" t="s">
        <v>1365</v>
      </c>
      <c r="N25" s="517" t="s">
        <v>1365</v>
      </c>
      <c r="O25" s="520">
        <v>2012</v>
      </c>
      <c r="P25" s="520" t="s">
        <v>1366</v>
      </c>
      <c r="Q25" s="521" t="s">
        <v>1367</v>
      </c>
    </row>
    <row r="26" spans="1:17" ht="51.75">
      <c r="A26" s="517" t="s">
        <v>1433</v>
      </c>
      <c r="B26" s="517" t="s">
        <v>1434</v>
      </c>
      <c r="C26" s="518" t="s">
        <v>1375</v>
      </c>
      <c r="D26" s="518" t="s">
        <v>1364</v>
      </c>
      <c r="E26" s="517" t="s">
        <v>1395</v>
      </c>
      <c r="F26" s="517" t="s">
        <v>1396</v>
      </c>
      <c r="G26" s="517" t="s">
        <v>1378</v>
      </c>
      <c r="H26" s="522">
        <v>1</v>
      </c>
      <c r="I26" s="517" t="s">
        <v>1379</v>
      </c>
      <c r="J26" s="517" t="s">
        <v>1380</v>
      </c>
      <c r="K26" s="517" t="s">
        <v>1435</v>
      </c>
      <c r="L26" s="517" t="s">
        <v>1382</v>
      </c>
      <c r="M26" s="517" t="s">
        <v>1383</v>
      </c>
      <c r="N26" s="517" t="s">
        <v>1384</v>
      </c>
      <c r="O26" s="520">
        <v>2012</v>
      </c>
      <c r="P26" s="520" t="s">
        <v>1366</v>
      </c>
      <c r="Q26" s="521" t="s">
        <v>1367</v>
      </c>
    </row>
    <row r="27" spans="1:17" ht="64.5">
      <c r="A27" s="517" t="s">
        <v>1436</v>
      </c>
      <c r="B27" s="517" t="s">
        <v>1437</v>
      </c>
      <c r="C27" s="518" t="s">
        <v>1364</v>
      </c>
      <c r="D27" s="518" t="s">
        <v>1364</v>
      </c>
      <c r="E27" s="517" t="s">
        <v>1365</v>
      </c>
      <c r="F27" s="517" t="s">
        <v>1365</v>
      </c>
      <c r="G27" s="517" t="s">
        <v>1365</v>
      </c>
      <c r="H27" s="519"/>
      <c r="I27" s="517" t="s">
        <v>1365</v>
      </c>
      <c r="J27" s="517" t="s">
        <v>1365</v>
      </c>
      <c r="K27" s="517" t="s">
        <v>1365</v>
      </c>
      <c r="L27" s="517" t="s">
        <v>1365</v>
      </c>
      <c r="M27" s="517" t="s">
        <v>1365</v>
      </c>
      <c r="N27" s="517" t="s">
        <v>1365</v>
      </c>
      <c r="O27" s="520">
        <v>2012</v>
      </c>
      <c r="P27" s="520" t="s">
        <v>1366</v>
      </c>
      <c r="Q27" s="521" t="s">
        <v>1367</v>
      </c>
    </row>
    <row r="28" spans="1:17" ht="51.75">
      <c r="A28" s="517" t="s">
        <v>1438</v>
      </c>
      <c r="B28" s="517" t="s">
        <v>1434</v>
      </c>
      <c r="C28" s="518" t="s">
        <v>1375</v>
      </c>
      <c r="D28" s="518" t="s">
        <v>1364</v>
      </c>
      <c r="E28" s="517" t="s">
        <v>1395</v>
      </c>
      <c r="F28" s="517" t="s">
        <v>1396</v>
      </c>
      <c r="G28" s="517" t="s">
        <v>1378</v>
      </c>
      <c r="H28" s="522">
        <v>1</v>
      </c>
      <c r="I28" s="517" t="s">
        <v>1379</v>
      </c>
      <c r="J28" s="517" t="s">
        <v>1380</v>
      </c>
      <c r="K28" s="517" t="s">
        <v>1435</v>
      </c>
      <c r="L28" s="517" t="s">
        <v>1382</v>
      </c>
      <c r="M28" s="517" t="s">
        <v>1383</v>
      </c>
      <c r="N28" s="517" t="s">
        <v>1384</v>
      </c>
      <c r="O28" s="520">
        <v>2012</v>
      </c>
      <c r="P28" s="520" t="s">
        <v>1366</v>
      </c>
      <c r="Q28" s="521" t="s">
        <v>1367</v>
      </c>
    </row>
    <row r="29" spans="1:17" ht="26.25">
      <c r="A29" s="517" t="s">
        <v>1439</v>
      </c>
      <c r="B29" s="517" t="s">
        <v>1440</v>
      </c>
      <c r="C29" s="518" t="s">
        <v>1364</v>
      </c>
      <c r="D29" s="518" t="s">
        <v>1364</v>
      </c>
      <c r="E29" s="517" t="s">
        <v>1365</v>
      </c>
      <c r="F29" s="517" t="s">
        <v>1365</v>
      </c>
      <c r="G29" s="517" t="s">
        <v>1365</v>
      </c>
      <c r="H29" s="519"/>
      <c r="I29" s="517" t="s">
        <v>1365</v>
      </c>
      <c r="J29" s="517" t="s">
        <v>1365</v>
      </c>
      <c r="K29" s="517" t="s">
        <v>1365</v>
      </c>
      <c r="L29" s="517" t="s">
        <v>1365</v>
      </c>
      <c r="M29" s="517" t="s">
        <v>1365</v>
      </c>
      <c r="N29" s="517" t="s">
        <v>1365</v>
      </c>
      <c r="O29" s="520">
        <v>2012</v>
      </c>
      <c r="P29" s="520" t="s">
        <v>1366</v>
      </c>
      <c r="Q29" s="521" t="s">
        <v>1367</v>
      </c>
    </row>
    <row r="30" spans="1:17" ht="26.25">
      <c r="A30" s="517" t="s">
        <v>1441</v>
      </c>
      <c r="B30" s="517" t="s">
        <v>1442</v>
      </c>
      <c r="C30" s="518" t="s">
        <v>1364</v>
      </c>
      <c r="D30" s="518" t="s">
        <v>1364</v>
      </c>
      <c r="E30" s="517" t="s">
        <v>1365</v>
      </c>
      <c r="F30" s="517" t="s">
        <v>1365</v>
      </c>
      <c r="G30" s="517" t="s">
        <v>1365</v>
      </c>
      <c r="H30" s="519"/>
      <c r="I30" s="517" t="s">
        <v>1365</v>
      </c>
      <c r="J30" s="517" t="s">
        <v>1365</v>
      </c>
      <c r="K30" s="517" t="s">
        <v>1365</v>
      </c>
      <c r="L30" s="517" t="s">
        <v>1365</v>
      </c>
      <c r="M30" s="517" t="s">
        <v>1365</v>
      </c>
      <c r="N30" s="517" t="s">
        <v>1365</v>
      </c>
      <c r="O30" s="520">
        <v>2012</v>
      </c>
      <c r="P30" s="520" t="s">
        <v>1366</v>
      </c>
      <c r="Q30" s="521" t="s">
        <v>1367</v>
      </c>
    </row>
    <row r="31" spans="1:17" ht="39">
      <c r="A31" s="517" t="s">
        <v>1443</v>
      </c>
      <c r="B31" s="517" t="s">
        <v>1388</v>
      </c>
      <c r="C31" s="518" t="s">
        <v>1375</v>
      </c>
      <c r="D31" s="518" t="s">
        <v>1364</v>
      </c>
      <c r="E31" s="517" t="s">
        <v>1444</v>
      </c>
      <c r="F31" s="517" t="s">
        <v>1445</v>
      </c>
      <c r="G31" s="517" t="s">
        <v>1378</v>
      </c>
      <c r="H31" s="522">
        <v>1</v>
      </c>
      <c r="I31" s="517" t="s">
        <v>1379</v>
      </c>
      <c r="J31" s="517" t="s">
        <v>1380</v>
      </c>
      <c r="K31" s="517" t="s">
        <v>1382</v>
      </c>
      <c r="L31" s="517" t="s">
        <v>1382</v>
      </c>
      <c r="M31" s="517" t="s">
        <v>1383</v>
      </c>
      <c r="N31" s="517" t="s">
        <v>1446</v>
      </c>
      <c r="O31" s="520">
        <v>2012</v>
      </c>
      <c r="P31" s="520" t="s">
        <v>1366</v>
      </c>
      <c r="Q31" s="521" t="s">
        <v>1367</v>
      </c>
    </row>
    <row r="32" spans="1:17" ht="39">
      <c r="A32" s="517" t="s">
        <v>1447</v>
      </c>
      <c r="B32" s="517" t="s">
        <v>1448</v>
      </c>
      <c r="C32" s="518" t="s">
        <v>1375</v>
      </c>
      <c r="D32" s="518" t="s">
        <v>1364</v>
      </c>
      <c r="E32" s="517" t="s">
        <v>1444</v>
      </c>
      <c r="F32" s="517" t="s">
        <v>1445</v>
      </c>
      <c r="G32" s="517" t="s">
        <v>1378</v>
      </c>
      <c r="H32" s="522">
        <v>1</v>
      </c>
      <c r="I32" s="517" t="s">
        <v>1379</v>
      </c>
      <c r="J32" s="517" t="s">
        <v>1380</v>
      </c>
      <c r="K32" s="517" t="s">
        <v>1381</v>
      </c>
      <c r="L32" s="517" t="s">
        <v>1382</v>
      </c>
      <c r="M32" s="517" t="s">
        <v>1383</v>
      </c>
      <c r="N32" s="517" t="s">
        <v>1446</v>
      </c>
      <c r="O32" s="520">
        <v>2012</v>
      </c>
      <c r="P32" s="520" t="s">
        <v>1366</v>
      </c>
      <c r="Q32" s="521" t="s">
        <v>1367</v>
      </c>
    </row>
    <row r="33" spans="1:17" ht="39">
      <c r="A33" s="517" t="s">
        <v>1449</v>
      </c>
      <c r="B33" s="517" t="s">
        <v>1450</v>
      </c>
      <c r="C33" s="518" t="s">
        <v>1364</v>
      </c>
      <c r="D33" s="518" t="s">
        <v>1364</v>
      </c>
      <c r="E33" s="517" t="s">
        <v>1365</v>
      </c>
      <c r="F33" s="517" t="s">
        <v>1365</v>
      </c>
      <c r="G33" s="517" t="s">
        <v>1365</v>
      </c>
      <c r="H33" s="519"/>
      <c r="I33" s="517" t="s">
        <v>1365</v>
      </c>
      <c r="J33" s="517" t="s">
        <v>1365</v>
      </c>
      <c r="K33" s="517" t="s">
        <v>1365</v>
      </c>
      <c r="L33" s="517" t="s">
        <v>1365</v>
      </c>
      <c r="M33" s="517" t="s">
        <v>1365</v>
      </c>
      <c r="N33" s="517" t="s">
        <v>1365</v>
      </c>
      <c r="O33" s="520">
        <v>2012</v>
      </c>
      <c r="P33" s="520" t="s">
        <v>1366</v>
      </c>
      <c r="Q33" s="521" t="s">
        <v>1367</v>
      </c>
    </row>
    <row r="34" spans="1:17" ht="39">
      <c r="A34" s="517" t="s">
        <v>1451</v>
      </c>
      <c r="B34" s="517" t="s">
        <v>1448</v>
      </c>
      <c r="C34" s="518" t="s">
        <v>1375</v>
      </c>
      <c r="D34" s="518" t="s">
        <v>1364</v>
      </c>
      <c r="E34" s="517" t="s">
        <v>1444</v>
      </c>
      <c r="F34" s="517" t="s">
        <v>1445</v>
      </c>
      <c r="G34" s="517" t="s">
        <v>1378</v>
      </c>
      <c r="H34" s="522">
        <v>1</v>
      </c>
      <c r="I34" s="517" t="s">
        <v>1379</v>
      </c>
      <c r="J34" s="517" t="s">
        <v>1380</v>
      </c>
      <c r="K34" s="517" t="s">
        <v>1381</v>
      </c>
      <c r="L34" s="517" t="s">
        <v>1382</v>
      </c>
      <c r="M34" s="517" t="s">
        <v>1383</v>
      </c>
      <c r="N34" s="517" t="s">
        <v>1446</v>
      </c>
      <c r="O34" s="520">
        <v>2012</v>
      </c>
      <c r="P34" s="520" t="s">
        <v>1366</v>
      </c>
      <c r="Q34" s="521" t="s">
        <v>1367</v>
      </c>
    </row>
    <row r="35" spans="1:17">
      <c r="A35" s="517" t="s">
        <v>1452</v>
      </c>
      <c r="B35" s="517" t="s">
        <v>1253</v>
      </c>
      <c r="C35" s="518" t="s">
        <v>1364</v>
      </c>
      <c r="D35" s="518" t="s">
        <v>1364</v>
      </c>
      <c r="E35" s="517" t="s">
        <v>1365</v>
      </c>
      <c r="F35" s="517" t="s">
        <v>1365</v>
      </c>
      <c r="G35" s="517" t="s">
        <v>1365</v>
      </c>
      <c r="H35" s="519"/>
      <c r="I35" s="517" t="s">
        <v>1365</v>
      </c>
      <c r="J35" s="517" t="s">
        <v>1365</v>
      </c>
      <c r="K35" s="517" t="s">
        <v>1365</v>
      </c>
      <c r="L35" s="517" t="s">
        <v>1365</v>
      </c>
      <c r="M35" s="517" t="s">
        <v>1365</v>
      </c>
      <c r="N35" s="517" t="s">
        <v>1365</v>
      </c>
      <c r="O35" s="520">
        <v>2012</v>
      </c>
      <c r="P35" s="520" t="s">
        <v>1366</v>
      </c>
      <c r="Q35" s="521" t="s">
        <v>1367</v>
      </c>
    </row>
    <row r="36" spans="1:17" ht="26.25">
      <c r="A36" s="517" t="s">
        <v>1453</v>
      </c>
      <c r="B36" s="517" t="s">
        <v>1454</v>
      </c>
      <c r="C36" s="518" t="s">
        <v>1364</v>
      </c>
      <c r="D36" s="518" t="s">
        <v>1364</v>
      </c>
      <c r="E36" s="517" t="s">
        <v>1365</v>
      </c>
      <c r="F36" s="517" t="s">
        <v>1365</v>
      </c>
      <c r="G36" s="517" t="s">
        <v>1365</v>
      </c>
      <c r="H36" s="519"/>
      <c r="I36" s="517" t="s">
        <v>1365</v>
      </c>
      <c r="J36" s="517" t="s">
        <v>1365</v>
      </c>
      <c r="K36" s="517" t="s">
        <v>1365</v>
      </c>
      <c r="L36" s="517" t="s">
        <v>1365</v>
      </c>
      <c r="M36" s="517" t="s">
        <v>1365</v>
      </c>
      <c r="N36" s="517" t="s">
        <v>1365</v>
      </c>
      <c r="O36" s="520">
        <v>2012</v>
      </c>
      <c r="P36" s="520" t="s">
        <v>1366</v>
      </c>
      <c r="Q36" s="521" t="s">
        <v>1367</v>
      </c>
    </row>
    <row r="37" spans="1:17" ht="153.75">
      <c r="A37" s="517" t="s">
        <v>1455</v>
      </c>
      <c r="B37" s="517" t="s">
        <v>1456</v>
      </c>
      <c r="C37" s="518" t="s">
        <v>1364</v>
      </c>
      <c r="D37" s="518" t="s">
        <v>1364</v>
      </c>
      <c r="E37" s="517" t="s">
        <v>1365</v>
      </c>
      <c r="F37" s="517" t="s">
        <v>1365</v>
      </c>
      <c r="G37" s="517" t="s">
        <v>1365</v>
      </c>
      <c r="H37" s="519"/>
      <c r="I37" s="517" t="s">
        <v>1365</v>
      </c>
      <c r="J37" s="517" t="s">
        <v>1365</v>
      </c>
      <c r="K37" s="517" t="s">
        <v>1365</v>
      </c>
      <c r="L37" s="517" t="s">
        <v>1365</v>
      </c>
      <c r="M37" s="517" t="s">
        <v>1365</v>
      </c>
      <c r="N37" s="517" t="s">
        <v>1365</v>
      </c>
      <c r="O37" s="520">
        <v>2012</v>
      </c>
      <c r="P37" s="520" t="s">
        <v>1366</v>
      </c>
      <c r="Q37" s="521" t="s">
        <v>1367</v>
      </c>
    </row>
    <row r="38" spans="1:17" ht="39">
      <c r="A38" s="517" t="s">
        <v>1457</v>
      </c>
      <c r="B38" s="517" t="s">
        <v>1458</v>
      </c>
      <c r="C38" s="518" t="s">
        <v>1375</v>
      </c>
      <c r="D38" s="518" t="s">
        <v>1364</v>
      </c>
      <c r="E38" s="517" t="s">
        <v>1459</v>
      </c>
      <c r="F38" s="517" t="s">
        <v>1460</v>
      </c>
      <c r="G38" s="517" t="s">
        <v>1378</v>
      </c>
      <c r="H38" s="522">
        <v>1</v>
      </c>
      <c r="I38" s="517" t="s">
        <v>1379</v>
      </c>
      <c r="J38" s="517" t="s">
        <v>1380</v>
      </c>
      <c r="K38" s="517" t="s">
        <v>1381</v>
      </c>
      <c r="L38" s="517" t="s">
        <v>1461</v>
      </c>
      <c r="M38" s="517" t="s">
        <v>1462</v>
      </c>
      <c r="N38" s="517" t="s">
        <v>1446</v>
      </c>
      <c r="O38" s="520">
        <v>2012</v>
      </c>
      <c r="P38" s="520" t="s">
        <v>1366</v>
      </c>
      <c r="Q38" s="521" t="s">
        <v>1367</v>
      </c>
    </row>
    <row r="39" spans="1:17" ht="26.25">
      <c r="A39" s="517" t="s">
        <v>1463</v>
      </c>
      <c r="B39" s="517" t="s">
        <v>1464</v>
      </c>
      <c r="C39" s="518" t="s">
        <v>1364</v>
      </c>
      <c r="D39" s="518" t="s">
        <v>1364</v>
      </c>
      <c r="E39" s="517" t="s">
        <v>1365</v>
      </c>
      <c r="F39" s="517" t="s">
        <v>1365</v>
      </c>
      <c r="G39" s="517" t="s">
        <v>1365</v>
      </c>
      <c r="H39" s="519"/>
      <c r="I39" s="517" t="s">
        <v>1365</v>
      </c>
      <c r="J39" s="517" t="s">
        <v>1365</v>
      </c>
      <c r="K39" s="517" t="s">
        <v>1365</v>
      </c>
      <c r="L39" s="517" t="s">
        <v>1365</v>
      </c>
      <c r="M39" s="517" t="s">
        <v>1365</v>
      </c>
      <c r="N39" s="517" t="s">
        <v>1365</v>
      </c>
      <c r="O39" s="520">
        <v>2012</v>
      </c>
      <c r="P39" s="520" t="s">
        <v>1366</v>
      </c>
      <c r="Q39" s="521" t="s">
        <v>1367</v>
      </c>
    </row>
    <row r="40" spans="1:17">
      <c r="A40" s="517" t="s">
        <v>1465</v>
      </c>
      <c r="B40" s="517" t="s">
        <v>172</v>
      </c>
      <c r="C40" s="518" t="s">
        <v>1364</v>
      </c>
      <c r="D40" s="518" t="s">
        <v>1364</v>
      </c>
      <c r="E40" s="517" t="s">
        <v>1365</v>
      </c>
      <c r="F40" s="517" t="s">
        <v>1365</v>
      </c>
      <c r="G40" s="517" t="s">
        <v>1365</v>
      </c>
      <c r="H40" s="519"/>
      <c r="I40" s="517" t="s">
        <v>1365</v>
      </c>
      <c r="J40" s="517" t="s">
        <v>1365</v>
      </c>
      <c r="K40" s="517" t="s">
        <v>1365</v>
      </c>
      <c r="L40" s="517" t="s">
        <v>1365</v>
      </c>
      <c r="M40" s="517" t="s">
        <v>1365</v>
      </c>
      <c r="N40" s="517" t="s">
        <v>1365</v>
      </c>
      <c r="O40" s="520">
        <v>2012</v>
      </c>
      <c r="P40" s="520" t="s">
        <v>1366</v>
      </c>
      <c r="Q40" s="521" t="s">
        <v>1367</v>
      </c>
    </row>
    <row r="41" spans="1:17" ht="39">
      <c r="A41" s="517" t="s">
        <v>1466</v>
      </c>
      <c r="B41" s="517" t="s">
        <v>172</v>
      </c>
      <c r="C41" s="518" t="s">
        <v>1375</v>
      </c>
      <c r="D41" s="518" t="s">
        <v>1364</v>
      </c>
      <c r="E41" s="517" t="s">
        <v>1459</v>
      </c>
      <c r="F41" s="517" t="s">
        <v>1460</v>
      </c>
      <c r="G41" s="517" t="s">
        <v>1378</v>
      </c>
      <c r="H41" s="522">
        <v>1</v>
      </c>
      <c r="I41" s="517" t="s">
        <v>1379</v>
      </c>
      <c r="J41" s="517" t="s">
        <v>1380</v>
      </c>
      <c r="K41" s="517" t="s">
        <v>1435</v>
      </c>
      <c r="L41" s="517" t="s">
        <v>1461</v>
      </c>
      <c r="M41" s="517" t="s">
        <v>1462</v>
      </c>
      <c r="N41" s="517" t="s">
        <v>1446</v>
      </c>
      <c r="O41" s="520">
        <v>2012</v>
      </c>
      <c r="P41" s="520" t="s">
        <v>1366</v>
      </c>
      <c r="Q41" s="521" t="s">
        <v>1367</v>
      </c>
    </row>
    <row r="42" spans="1:17" ht="64.5">
      <c r="A42" s="517" t="s">
        <v>1467</v>
      </c>
      <c r="B42" s="517" t="s">
        <v>1468</v>
      </c>
      <c r="C42" s="518" t="s">
        <v>1364</v>
      </c>
      <c r="D42" s="518" t="s">
        <v>1364</v>
      </c>
      <c r="E42" s="517" t="s">
        <v>1365</v>
      </c>
      <c r="F42" s="517" t="s">
        <v>1365</v>
      </c>
      <c r="G42" s="517" t="s">
        <v>1365</v>
      </c>
      <c r="H42" s="519"/>
      <c r="I42" s="517" t="s">
        <v>1365</v>
      </c>
      <c r="J42" s="517" t="s">
        <v>1365</v>
      </c>
      <c r="K42" s="517" t="s">
        <v>1365</v>
      </c>
      <c r="L42" s="517" t="s">
        <v>1365</v>
      </c>
      <c r="M42" s="517" t="s">
        <v>1365</v>
      </c>
      <c r="N42" s="517" t="s">
        <v>1365</v>
      </c>
      <c r="O42" s="520">
        <v>2012</v>
      </c>
      <c r="P42" s="520" t="s">
        <v>1366</v>
      </c>
      <c r="Q42" s="521" t="s">
        <v>1367</v>
      </c>
    </row>
    <row r="43" spans="1:17">
      <c r="A43" s="517" t="s">
        <v>1469</v>
      </c>
      <c r="B43" s="517" t="s">
        <v>1470</v>
      </c>
      <c r="C43" s="518" t="s">
        <v>1364</v>
      </c>
      <c r="D43" s="518" t="s">
        <v>1364</v>
      </c>
      <c r="E43" s="517" t="s">
        <v>1365</v>
      </c>
      <c r="F43" s="517" t="s">
        <v>1365</v>
      </c>
      <c r="G43" s="517" t="s">
        <v>1365</v>
      </c>
      <c r="H43" s="519"/>
      <c r="I43" s="517" t="s">
        <v>1365</v>
      </c>
      <c r="J43" s="517" t="s">
        <v>1365</v>
      </c>
      <c r="K43" s="517" t="s">
        <v>1365</v>
      </c>
      <c r="L43" s="517" t="s">
        <v>1365</v>
      </c>
      <c r="M43" s="517" t="s">
        <v>1365</v>
      </c>
      <c r="N43" s="517" t="s">
        <v>1365</v>
      </c>
      <c r="O43" s="520">
        <v>2012</v>
      </c>
      <c r="P43" s="520" t="s">
        <v>1366</v>
      </c>
      <c r="Q43" s="521" t="s">
        <v>1367</v>
      </c>
    </row>
    <row r="44" spans="1:17" ht="39">
      <c r="A44" s="517" t="s">
        <v>1471</v>
      </c>
      <c r="B44" s="517" t="s">
        <v>174</v>
      </c>
      <c r="C44" s="518" t="s">
        <v>1375</v>
      </c>
      <c r="D44" s="518" t="s">
        <v>1364</v>
      </c>
      <c r="E44" s="517" t="s">
        <v>1459</v>
      </c>
      <c r="F44" s="517" t="s">
        <v>1460</v>
      </c>
      <c r="G44" s="517" t="s">
        <v>1378</v>
      </c>
      <c r="H44" s="522">
        <v>1</v>
      </c>
      <c r="I44" s="517" t="s">
        <v>1379</v>
      </c>
      <c r="J44" s="517" t="s">
        <v>1380</v>
      </c>
      <c r="K44" s="517" t="s">
        <v>1435</v>
      </c>
      <c r="L44" s="517" t="s">
        <v>1461</v>
      </c>
      <c r="M44" s="517" t="s">
        <v>1462</v>
      </c>
      <c r="N44" s="517" t="s">
        <v>1446</v>
      </c>
      <c r="O44" s="520">
        <v>2012</v>
      </c>
      <c r="P44" s="520" t="s">
        <v>1366</v>
      </c>
      <c r="Q44" s="521" t="s">
        <v>1367</v>
      </c>
    </row>
    <row r="45" spans="1:17" ht="64.5">
      <c r="A45" s="517" t="s">
        <v>1472</v>
      </c>
      <c r="B45" s="517" t="s">
        <v>1473</v>
      </c>
      <c r="C45" s="518" t="s">
        <v>1364</v>
      </c>
      <c r="D45" s="518" t="s">
        <v>1364</v>
      </c>
      <c r="E45" s="517" t="s">
        <v>1365</v>
      </c>
      <c r="F45" s="517" t="s">
        <v>1365</v>
      </c>
      <c r="G45" s="517" t="s">
        <v>1365</v>
      </c>
      <c r="H45" s="519"/>
      <c r="I45" s="517" t="s">
        <v>1365</v>
      </c>
      <c r="J45" s="517" t="s">
        <v>1365</v>
      </c>
      <c r="K45" s="517" t="s">
        <v>1365</v>
      </c>
      <c r="L45" s="517" t="s">
        <v>1365</v>
      </c>
      <c r="M45" s="517" t="s">
        <v>1365</v>
      </c>
      <c r="N45" s="517" t="s">
        <v>1365</v>
      </c>
      <c r="O45" s="520">
        <v>2012</v>
      </c>
      <c r="P45" s="520" t="s">
        <v>1366</v>
      </c>
      <c r="Q45" s="521" t="s">
        <v>1367</v>
      </c>
    </row>
    <row r="46" spans="1:17" ht="39">
      <c r="A46" s="517" t="s">
        <v>1474</v>
      </c>
      <c r="B46" s="517" t="s">
        <v>1475</v>
      </c>
      <c r="C46" s="518" t="s">
        <v>1364</v>
      </c>
      <c r="D46" s="518" t="s">
        <v>1364</v>
      </c>
      <c r="E46" s="517" t="s">
        <v>1365</v>
      </c>
      <c r="F46" s="517" t="s">
        <v>1365</v>
      </c>
      <c r="G46" s="517" t="s">
        <v>1365</v>
      </c>
      <c r="H46" s="519"/>
      <c r="I46" s="517" t="s">
        <v>1365</v>
      </c>
      <c r="J46" s="517" t="s">
        <v>1365</v>
      </c>
      <c r="K46" s="517" t="s">
        <v>1365</v>
      </c>
      <c r="L46" s="517" t="s">
        <v>1365</v>
      </c>
      <c r="M46" s="517" t="s">
        <v>1365</v>
      </c>
      <c r="N46" s="517" t="s">
        <v>1365</v>
      </c>
      <c r="O46" s="520">
        <v>2012</v>
      </c>
      <c r="P46" s="520" t="s">
        <v>1366</v>
      </c>
      <c r="Q46" s="521" t="s">
        <v>1367</v>
      </c>
    </row>
    <row r="47" spans="1:17" ht="90">
      <c r="A47" s="517" t="s">
        <v>1476</v>
      </c>
      <c r="B47" s="517" t="s">
        <v>1388</v>
      </c>
      <c r="C47" s="518" t="s">
        <v>1375</v>
      </c>
      <c r="D47" s="518" t="s">
        <v>1364</v>
      </c>
      <c r="E47" s="517" t="s">
        <v>1477</v>
      </c>
      <c r="F47" s="517" t="s">
        <v>1478</v>
      </c>
      <c r="G47" s="517" t="s">
        <v>1378</v>
      </c>
      <c r="H47" s="522">
        <v>1</v>
      </c>
      <c r="I47" s="517" t="s">
        <v>1379</v>
      </c>
      <c r="J47" s="517" t="s">
        <v>1380</v>
      </c>
      <c r="K47" s="517" t="s">
        <v>1479</v>
      </c>
      <c r="L47" s="517" t="s">
        <v>1461</v>
      </c>
      <c r="M47" s="517" t="s">
        <v>1462</v>
      </c>
      <c r="N47" s="517" t="s">
        <v>1384</v>
      </c>
      <c r="O47" s="520">
        <v>2012</v>
      </c>
      <c r="P47" s="520" t="s">
        <v>1366</v>
      </c>
      <c r="Q47" s="521" t="s">
        <v>1367</v>
      </c>
    </row>
    <row r="48" spans="1:17" ht="90">
      <c r="A48" s="517" t="s">
        <v>1480</v>
      </c>
      <c r="B48" s="517" t="s">
        <v>1481</v>
      </c>
      <c r="C48" s="518" t="s">
        <v>1375</v>
      </c>
      <c r="D48" s="518" t="s">
        <v>1364</v>
      </c>
      <c r="E48" s="517" t="s">
        <v>1477</v>
      </c>
      <c r="F48" s="517" t="s">
        <v>1478</v>
      </c>
      <c r="G48" s="517" t="s">
        <v>1378</v>
      </c>
      <c r="H48" s="522">
        <v>1</v>
      </c>
      <c r="I48" s="517" t="s">
        <v>1379</v>
      </c>
      <c r="J48" s="517" t="s">
        <v>1380</v>
      </c>
      <c r="K48" s="517" t="s">
        <v>1482</v>
      </c>
      <c r="L48" s="517" t="s">
        <v>1461</v>
      </c>
      <c r="M48" s="517" t="s">
        <v>1462</v>
      </c>
      <c r="N48" s="517" t="s">
        <v>1384</v>
      </c>
      <c r="O48" s="520">
        <v>2012</v>
      </c>
      <c r="P48" s="520" t="s">
        <v>1366</v>
      </c>
      <c r="Q48" s="521" t="s">
        <v>1367</v>
      </c>
    </row>
    <row r="49" spans="1:17" ht="179.25">
      <c r="A49" s="517" t="s">
        <v>1483</v>
      </c>
      <c r="B49" s="517" t="s">
        <v>1484</v>
      </c>
      <c r="C49" s="518" t="s">
        <v>1364</v>
      </c>
      <c r="D49" s="518" t="s">
        <v>1364</v>
      </c>
      <c r="E49" s="517" t="s">
        <v>1365</v>
      </c>
      <c r="F49" s="517" t="s">
        <v>1365</v>
      </c>
      <c r="G49" s="517" t="s">
        <v>1365</v>
      </c>
      <c r="H49" s="519"/>
      <c r="I49" s="517" t="s">
        <v>1365</v>
      </c>
      <c r="J49" s="517" t="s">
        <v>1365</v>
      </c>
      <c r="K49" s="517" t="s">
        <v>1365</v>
      </c>
      <c r="L49" s="517" t="s">
        <v>1365</v>
      </c>
      <c r="M49" s="517" t="s">
        <v>1365</v>
      </c>
      <c r="N49" s="517" t="s">
        <v>1365</v>
      </c>
      <c r="O49" s="520">
        <v>2012</v>
      </c>
      <c r="P49" s="520" t="s">
        <v>1366</v>
      </c>
      <c r="Q49" s="521" t="s">
        <v>1367</v>
      </c>
    </row>
    <row r="50" spans="1:17" ht="39">
      <c r="A50" s="517" t="s">
        <v>1485</v>
      </c>
      <c r="B50" s="517" t="s">
        <v>1458</v>
      </c>
      <c r="C50" s="518" t="s">
        <v>1375</v>
      </c>
      <c r="D50" s="518" t="s">
        <v>1364</v>
      </c>
      <c r="E50" s="517" t="s">
        <v>1459</v>
      </c>
      <c r="F50" s="517" t="s">
        <v>1460</v>
      </c>
      <c r="G50" s="517" t="s">
        <v>1378</v>
      </c>
      <c r="H50" s="522">
        <v>1</v>
      </c>
      <c r="I50" s="517" t="s">
        <v>1379</v>
      </c>
      <c r="J50" s="517" t="s">
        <v>1380</v>
      </c>
      <c r="K50" s="517" t="s">
        <v>1479</v>
      </c>
      <c r="L50" s="517" t="s">
        <v>1461</v>
      </c>
      <c r="M50" s="517" t="s">
        <v>1462</v>
      </c>
      <c r="N50" s="517" t="s">
        <v>1384</v>
      </c>
      <c r="O50" s="520">
        <v>2012</v>
      </c>
      <c r="P50" s="520" t="s">
        <v>1366</v>
      </c>
      <c r="Q50" s="521" t="s">
        <v>1367</v>
      </c>
    </row>
    <row r="51" spans="1:17" ht="51.75">
      <c r="A51" s="517" t="s">
        <v>1486</v>
      </c>
      <c r="B51" s="517" t="s">
        <v>1487</v>
      </c>
      <c r="C51" s="518" t="s">
        <v>1364</v>
      </c>
      <c r="D51" s="518" t="s">
        <v>1364</v>
      </c>
      <c r="E51" s="517" t="s">
        <v>1365</v>
      </c>
      <c r="F51" s="517" t="s">
        <v>1365</v>
      </c>
      <c r="G51" s="517" t="s">
        <v>1365</v>
      </c>
      <c r="H51" s="519"/>
      <c r="I51" s="517" t="s">
        <v>1365</v>
      </c>
      <c r="J51" s="517" t="s">
        <v>1365</v>
      </c>
      <c r="K51" s="517" t="s">
        <v>1365</v>
      </c>
      <c r="L51" s="517" t="s">
        <v>1365</v>
      </c>
      <c r="M51" s="517" t="s">
        <v>1365</v>
      </c>
      <c r="N51" s="517" t="s">
        <v>1365</v>
      </c>
      <c r="O51" s="520">
        <v>2012</v>
      </c>
      <c r="P51" s="520" t="s">
        <v>1366</v>
      </c>
      <c r="Q51" s="521" t="s">
        <v>1367</v>
      </c>
    </row>
    <row r="52" spans="1:17" ht="26.25">
      <c r="A52" s="517" t="s">
        <v>1488</v>
      </c>
      <c r="B52" s="517" t="s">
        <v>1282</v>
      </c>
      <c r="C52" s="518" t="s">
        <v>1364</v>
      </c>
      <c r="D52" s="518" t="s">
        <v>1364</v>
      </c>
      <c r="E52" s="517" t="s">
        <v>1365</v>
      </c>
      <c r="F52" s="517" t="s">
        <v>1365</v>
      </c>
      <c r="G52" s="517" t="s">
        <v>1365</v>
      </c>
      <c r="H52" s="519"/>
      <c r="I52" s="517" t="s">
        <v>1365</v>
      </c>
      <c r="J52" s="517" t="s">
        <v>1365</v>
      </c>
      <c r="K52" s="517" t="s">
        <v>1365</v>
      </c>
      <c r="L52" s="517" t="s">
        <v>1365</v>
      </c>
      <c r="M52" s="517" t="s">
        <v>1365</v>
      </c>
      <c r="N52" s="517" t="s">
        <v>1365</v>
      </c>
      <c r="O52" s="520">
        <v>2012</v>
      </c>
      <c r="P52" s="520" t="s">
        <v>1366</v>
      </c>
      <c r="Q52" s="521" t="s">
        <v>1367</v>
      </c>
    </row>
    <row r="53" spans="1:17" ht="102.75">
      <c r="A53" s="517" t="s">
        <v>1489</v>
      </c>
      <c r="B53" s="517" t="s">
        <v>1490</v>
      </c>
      <c r="C53" s="518" t="s">
        <v>1364</v>
      </c>
      <c r="D53" s="518" t="s">
        <v>1364</v>
      </c>
      <c r="E53" s="517" t="s">
        <v>1365</v>
      </c>
      <c r="F53" s="517" t="s">
        <v>1365</v>
      </c>
      <c r="G53" s="517" t="s">
        <v>1365</v>
      </c>
      <c r="H53" s="519"/>
      <c r="I53" s="517" t="s">
        <v>1365</v>
      </c>
      <c r="J53" s="517" t="s">
        <v>1365</v>
      </c>
      <c r="K53" s="517" t="s">
        <v>1365</v>
      </c>
      <c r="L53" s="517" t="s">
        <v>1365</v>
      </c>
      <c r="M53" s="517" t="s">
        <v>1365</v>
      </c>
      <c r="N53" s="517" t="s">
        <v>1365</v>
      </c>
      <c r="O53" s="520">
        <v>2012</v>
      </c>
      <c r="P53" s="520" t="s">
        <v>1366</v>
      </c>
      <c r="Q53" s="521" t="s">
        <v>1367</v>
      </c>
    </row>
    <row r="54" spans="1:17" ht="90">
      <c r="A54" s="517" t="s">
        <v>1491</v>
      </c>
      <c r="B54" s="517" t="s">
        <v>1492</v>
      </c>
      <c r="C54" s="518" t="s">
        <v>1375</v>
      </c>
      <c r="D54" s="518" t="s">
        <v>1364</v>
      </c>
      <c r="E54" s="517" t="s">
        <v>1477</v>
      </c>
      <c r="F54" s="517" t="s">
        <v>1478</v>
      </c>
      <c r="G54" s="517" t="s">
        <v>1378</v>
      </c>
      <c r="H54" s="522">
        <v>1</v>
      </c>
      <c r="I54" s="517" t="s">
        <v>1379</v>
      </c>
      <c r="J54" s="517" t="s">
        <v>1380</v>
      </c>
      <c r="K54" s="517" t="s">
        <v>1381</v>
      </c>
      <c r="L54" s="517" t="s">
        <v>1493</v>
      </c>
      <c r="M54" s="517" t="s">
        <v>1462</v>
      </c>
      <c r="N54" s="517" t="s">
        <v>1384</v>
      </c>
      <c r="O54" s="520">
        <v>2012</v>
      </c>
      <c r="P54" s="520" t="s">
        <v>1366</v>
      </c>
      <c r="Q54" s="521" t="s">
        <v>1367</v>
      </c>
    </row>
    <row r="55" spans="1:17" ht="26.25">
      <c r="A55" s="517" t="s">
        <v>1494</v>
      </c>
      <c r="B55" s="517" t="s">
        <v>1495</v>
      </c>
      <c r="C55" s="518" t="s">
        <v>1364</v>
      </c>
      <c r="D55" s="518" t="s">
        <v>1364</v>
      </c>
      <c r="E55" s="517" t="s">
        <v>1365</v>
      </c>
      <c r="F55" s="517" t="s">
        <v>1365</v>
      </c>
      <c r="G55" s="517" t="s">
        <v>1365</v>
      </c>
      <c r="H55" s="519"/>
      <c r="I55" s="517" t="s">
        <v>1365</v>
      </c>
      <c r="J55" s="517" t="s">
        <v>1365</v>
      </c>
      <c r="K55" s="517" t="s">
        <v>1365</v>
      </c>
      <c r="L55" s="517" t="s">
        <v>1365</v>
      </c>
      <c r="M55" s="517" t="s">
        <v>1365</v>
      </c>
      <c r="N55" s="517" t="s">
        <v>1365</v>
      </c>
      <c r="O55" s="520">
        <v>2012</v>
      </c>
      <c r="P55" s="520" t="s">
        <v>1366</v>
      </c>
      <c r="Q55" s="521" t="s">
        <v>1367</v>
      </c>
    </row>
    <row r="56" spans="1:17" ht="90">
      <c r="A56" s="517" t="s">
        <v>1496</v>
      </c>
      <c r="B56" s="517" t="s">
        <v>1388</v>
      </c>
      <c r="C56" s="518" t="s">
        <v>1375</v>
      </c>
      <c r="D56" s="518" t="s">
        <v>1364</v>
      </c>
      <c r="E56" s="517" t="s">
        <v>1477</v>
      </c>
      <c r="F56" s="517" t="s">
        <v>1478</v>
      </c>
      <c r="G56" s="517" t="s">
        <v>1378</v>
      </c>
      <c r="H56" s="522">
        <v>1</v>
      </c>
      <c r="I56" s="517" t="s">
        <v>1379</v>
      </c>
      <c r="J56" s="517" t="s">
        <v>1380</v>
      </c>
      <c r="K56" s="517" t="s">
        <v>1382</v>
      </c>
      <c r="L56" s="517" t="s">
        <v>1493</v>
      </c>
      <c r="M56" s="517" t="s">
        <v>1462</v>
      </c>
      <c r="N56" s="517" t="s">
        <v>1384</v>
      </c>
      <c r="O56" s="520">
        <v>2012</v>
      </c>
      <c r="P56" s="520" t="s">
        <v>1366</v>
      </c>
      <c r="Q56" s="521" t="s">
        <v>1367</v>
      </c>
    </row>
    <row r="57" spans="1:17" ht="90">
      <c r="A57" s="517" t="s">
        <v>1497</v>
      </c>
      <c r="B57" s="517" t="s">
        <v>1481</v>
      </c>
      <c r="C57" s="518" t="s">
        <v>1375</v>
      </c>
      <c r="D57" s="518" t="s">
        <v>1364</v>
      </c>
      <c r="E57" s="517" t="s">
        <v>1477</v>
      </c>
      <c r="F57" s="517" t="s">
        <v>1478</v>
      </c>
      <c r="G57" s="517" t="s">
        <v>1378</v>
      </c>
      <c r="H57" s="522">
        <v>1</v>
      </c>
      <c r="I57" s="517" t="s">
        <v>1379</v>
      </c>
      <c r="J57" s="517" t="s">
        <v>1380</v>
      </c>
      <c r="K57" s="517" t="s">
        <v>1482</v>
      </c>
      <c r="L57" s="517" t="s">
        <v>1493</v>
      </c>
      <c r="M57" s="517" t="s">
        <v>1462</v>
      </c>
      <c r="N57" s="517" t="s">
        <v>1384</v>
      </c>
      <c r="O57" s="520">
        <v>2012</v>
      </c>
      <c r="P57" s="520" t="s">
        <v>1366</v>
      </c>
      <c r="Q57" s="521" t="s">
        <v>1367</v>
      </c>
    </row>
    <row r="58" spans="1:17" ht="77.25">
      <c r="A58" s="517" t="s">
        <v>1498</v>
      </c>
      <c r="B58" s="517" t="s">
        <v>1499</v>
      </c>
      <c r="C58" s="518" t="s">
        <v>1364</v>
      </c>
      <c r="D58" s="518" t="s">
        <v>1364</v>
      </c>
      <c r="E58" s="517" t="s">
        <v>1365</v>
      </c>
      <c r="F58" s="517" t="s">
        <v>1365</v>
      </c>
      <c r="G58" s="517" t="s">
        <v>1365</v>
      </c>
      <c r="H58" s="519"/>
      <c r="I58" s="517" t="s">
        <v>1365</v>
      </c>
      <c r="J58" s="517" t="s">
        <v>1365</v>
      </c>
      <c r="K58" s="517" t="s">
        <v>1365</v>
      </c>
      <c r="L58" s="517" t="s">
        <v>1365</v>
      </c>
      <c r="M58" s="517" t="s">
        <v>1365</v>
      </c>
      <c r="N58" s="517" t="s">
        <v>1365</v>
      </c>
      <c r="O58" s="520">
        <v>2012</v>
      </c>
      <c r="P58" s="520" t="s">
        <v>1366</v>
      </c>
      <c r="Q58" s="521" t="s">
        <v>1367</v>
      </c>
    </row>
    <row r="59" spans="1:17" ht="77.25">
      <c r="A59" s="517" t="s">
        <v>1500</v>
      </c>
      <c r="B59" s="517" t="s">
        <v>1501</v>
      </c>
      <c r="C59" s="518" t="s">
        <v>1364</v>
      </c>
      <c r="D59" s="518" t="s">
        <v>1364</v>
      </c>
      <c r="E59" s="517" t="s">
        <v>1365</v>
      </c>
      <c r="F59" s="517" t="s">
        <v>1365</v>
      </c>
      <c r="G59" s="517" t="s">
        <v>1365</v>
      </c>
      <c r="H59" s="519"/>
      <c r="I59" s="517" t="s">
        <v>1365</v>
      </c>
      <c r="J59" s="517" t="s">
        <v>1365</v>
      </c>
      <c r="K59" s="517" t="s">
        <v>1365</v>
      </c>
      <c r="L59" s="517" t="s">
        <v>1365</v>
      </c>
      <c r="M59" s="517" t="s">
        <v>1365</v>
      </c>
      <c r="N59" s="517" t="s">
        <v>1365</v>
      </c>
      <c r="O59" s="520">
        <v>2012</v>
      </c>
      <c r="P59" s="520" t="s">
        <v>1366</v>
      </c>
      <c r="Q59" s="521" t="s">
        <v>1367</v>
      </c>
    </row>
    <row r="60" spans="1:17" ht="51.75">
      <c r="A60" s="517" t="s">
        <v>1502</v>
      </c>
      <c r="B60" s="517" t="s">
        <v>1503</v>
      </c>
      <c r="C60" s="518" t="s">
        <v>1364</v>
      </c>
      <c r="D60" s="518" t="s">
        <v>1364</v>
      </c>
      <c r="E60" s="517" t="s">
        <v>1365</v>
      </c>
      <c r="F60" s="517" t="s">
        <v>1365</v>
      </c>
      <c r="G60" s="517" t="s">
        <v>1365</v>
      </c>
      <c r="H60" s="519"/>
      <c r="I60" s="517" t="s">
        <v>1365</v>
      </c>
      <c r="J60" s="517" t="s">
        <v>1365</v>
      </c>
      <c r="K60" s="517" t="s">
        <v>1365</v>
      </c>
      <c r="L60" s="517" t="s">
        <v>1365</v>
      </c>
      <c r="M60" s="517" t="s">
        <v>1365</v>
      </c>
      <c r="N60" s="517" t="s">
        <v>1365</v>
      </c>
      <c r="O60" s="520">
        <v>2012</v>
      </c>
      <c r="P60" s="520" t="s">
        <v>1366</v>
      </c>
      <c r="Q60" s="521" t="s">
        <v>1367</v>
      </c>
    </row>
    <row r="61" spans="1:17" ht="51.75">
      <c r="A61" s="517" t="s">
        <v>1504</v>
      </c>
      <c r="B61" s="517" t="s">
        <v>1505</v>
      </c>
      <c r="C61" s="518" t="s">
        <v>1364</v>
      </c>
      <c r="D61" s="518" t="s">
        <v>1364</v>
      </c>
      <c r="E61" s="517" t="s">
        <v>1365</v>
      </c>
      <c r="F61" s="517" t="s">
        <v>1365</v>
      </c>
      <c r="G61" s="517" t="s">
        <v>1365</v>
      </c>
      <c r="H61" s="519"/>
      <c r="I61" s="517" t="s">
        <v>1365</v>
      </c>
      <c r="J61" s="517" t="s">
        <v>1365</v>
      </c>
      <c r="K61" s="517" t="s">
        <v>1365</v>
      </c>
      <c r="L61" s="517" t="s">
        <v>1365</v>
      </c>
      <c r="M61" s="517" t="s">
        <v>1365</v>
      </c>
      <c r="N61" s="517" t="s">
        <v>1365</v>
      </c>
      <c r="O61" s="520">
        <v>2012</v>
      </c>
      <c r="P61" s="520" t="s">
        <v>1366</v>
      </c>
      <c r="Q61" s="521" t="s">
        <v>1367</v>
      </c>
    </row>
    <row r="62" spans="1:17" ht="51.75">
      <c r="A62" s="517" t="s">
        <v>1506</v>
      </c>
      <c r="B62" s="517" t="s">
        <v>1505</v>
      </c>
      <c r="C62" s="518" t="s">
        <v>1364</v>
      </c>
      <c r="D62" s="518" t="s">
        <v>1364</v>
      </c>
      <c r="E62" s="517" t="s">
        <v>1365</v>
      </c>
      <c r="F62" s="517" t="s">
        <v>1365</v>
      </c>
      <c r="G62" s="517" t="s">
        <v>1365</v>
      </c>
      <c r="H62" s="519"/>
      <c r="I62" s="517" t="s">
        <v>1365</v>
      </c>
      <c r="J62" s="517" t="s">
        <v>1365</v>
      </c>
      <c r="K62" s="517" t="s">
        <v>1365</v>
      </c>
      <c r="L62" s="517" t="s">
        <v>1365</v>
      </c>
      <c r="M62" s="517" t="s">
        <v>1365</v>
      </c>
      <c r="N62" s="517" t="s">
        <v>1365</v>
      </c>
      <c r="O62" s="520">
        <v>2012</v>
      </c>
      <c r="P62" s="520" t="s">
        <v>1366</v>
      </c>
      <c r="Q62" s="521" t="s">
        <v>1367</v>
      </c>
    </row>
    <row r="63" spans="1:17" ht="51.75">
      <c r="A63" s="517" t="s">
        <v>1507</v>
      </c>
      <c r="B63" s="517" t="s">
        <v>1388</v>
      </c>
      <c r="C63" s="518" t="s">
        <v>1375</v>
      </c>
      <c r="D63" s="518" t="s">
        <v>1364</v>
      </c>
      <c r="E63" s="517" t="s">
        <v>1508</v>
      </c>
      <c r="F63" s="517" t="s">
        <v>1509</v>
      </c>
      <c r="G63" s="517" t="s">
        <v>1378</v>
      </c>
      <c r="H63" s="522">
        <v>1</v>
      </c>
      <c r="I63" s="517" t="s">
        <v>1379</v>
      </c>
      <c r="J63" s="517" t="s">
        <v>1380</v>
      </c>
      <c r="K63" s="517" t="s">
        <v>1399</v>
      </c>
      <c r="L63" s="517" t="s">
        <v>1510</v>
      </c>
      <c r="M63" s="517" t="s">
        <v>1511</v>
      </c>
      <c r="N63" s="517" t="s">
        <v>1384</v>
      </c>
      <c r="O63" s="520">
        <v>2012</v>
      </c>
      <c r="P63" s="520" t="s">
        <v>1366</v>
      </c>
      <c r="Q63" s="521" t="s">
        <v>1367</v>
      </c>
    </row>
    <row r="64" spans="1:17" ht="51.75">
      <c r="A64" s="517" t="s">
        <v>1512</v>
      </c>
      <c r="B64" s="517" t="s">
        <v>1513</v>
      </c>
      <c r="C64" s="518" t="s">
        <v>1375</v>
      </c>
      <c r="D64" s="518" t="s">
        <v>1364</v>
      </c>
      <c r="E64" s="517" t="s">
        <v>1508</v>
      </c>
      <c r="F64" s="517" t="s">
        <v>1509</v>
      </c>
      <c r="G64" s="517" t="s">
        <v>1378</v>
      </c>
      <c r="H64" s="522">
        <v>1</v>
      </c>
      <c r="I64" s="517" t="s">
        <v>1379</v>
      </c>
      <c r="J64" s="517" t="s">
        <v>1380</v>
      </c>
      <c r="K64" s="517" t="s">
        <v>1381</v>
      </c>
      <c r="L64" s="517" t="s">
        <v>1510</v>
      </c>
      <c r="M64" s="517" t="s">
        <v>1514</v>
      </c>
      <c r="N64" s="517" t="s">
        <v>1384</v>
      </c>
      <c r="O64" s="520">
        <v>2012</v>
      </c>
      <c r="P64" s="520" t="s">
        <v>1366</v>
      </c>
      <c r="Q64" s="521" t="s">
        <v>1367</v>
      </c>
    </row>
    <row r="65" spans="1:17" ht="51.75">
      <c r="A65" s="517" t="s">
        <v>1515</v>
      </c>
      <c r="B65" s="517" t="s">
        <v>1481</v>
      </c>
      <c r="C65" s="518" t="s">
        <v>1375</v>
      </c>
      <c r="D65" s="518" t="s">
        <v>1364</v>
      </c>
      <c r="E65" s="517" t="s">
        <v>1508</v>
      </c>
      <c r="F65" s="517" t="s">
        <v>1509</v>
      </c>
      <c r="G65" s="517" t="s">
        <v>1378</v>
      </c>
      <c r="H65" s="522">
        <v>1</v>
      </c>
      <c r="I65" s="517" t="s">
        <v>1379</v>
      </c>
      <c r="J65" s="517" t="s">
        <v>1380</v>
      </c>
      <c r="K65" s="517" t="s">
        <v>1381</v>
      </c>
      <c r="L65" s="517" t="s">
        <v>1510</v>
      </c>
      <c r="M65" s="517" t="s">
        <v>1511</v>
      </c>
      <c r="N65" s="517" t="s">
        <v>1384</v>
      </c>
      <c r="O65" s="520">
        <v>2012</v>
      </c>
      <c r="P65" s="520" t="s">
        <v>1366</v>
      </c>
      <c r="Q65" s="521" t="s">
        <v>1367</v>
      </c>
    </row>
    <row r="66" spans="1:17" ht="64.5">
      <c r="A66" s="517" t="s">
        <v>1516</v>
      </c>
      <c r="B66" s="517" t="s">
        <v>1517</v>
      </c>
      <c r="C66" s="518" t="s">
        <v>1375</v>
      </c>
      <c r="D66" s="518" t="s">
        <v>1364</v>
      </c>
      <c r="E66" s="517" t="s">
        <v>1508</v>
      </c>
      <c r="F66" s="517" t="s">
        <v>1509</v>
      </c>
      <c r="G66" s="517" t="s">
        <v>1378</v>
      </c>
      <c r="H66" s="522">
        <v>1</v>
      </c>
      <c r="I66" s="517" t="s">
        <v>1379</v>
      </c>
      <c r="J66" s="517" t="s">
        <v>1380</v>
      </c>
      <c r="K66" s="517" t="s">
        <v>1482</v>
      </c>
      <c r="L66" s="517" t="s">
        <v>1510</v>
      </c>
      <c r="M66" s="517" t="s">
        <v>1511</v>
      </c>
      <c r="N66" s="517" t="s">
        <v>1384</v>
      </c>
      <c r="O66" s="520">
        <v>2012</v>
      </c>
      <c r="P66" s="520" t="s">
        <v>1366</v>
      </c>
      <c r="Q66" s="521" t="s">
        <v>1367</v>
      </c>
    </row>
    <row r="67" spans="1:17">
      <c r="A67" s="517" t="s">
        <v>1518</v>
      </c>
      <c r="B67" s="517" t="s">
        <v>1519</v>
      </c>
      <c r="C67" s="518" t="s">
        <v>1364</v>
      </c>
      <c r="D67" s="518" t="s">
        <v>1364</v>
      </c>
      <c r="E67" s="517" t="s">
        <v>1365</v>
      </c>
      <c r="F67" s="517" t="s">
        <v>1365</v>
      </c>
      <c r="G67" s="517" t="s">
        <v>1365</v>
      </c>
      <c r="H67" s="519"/>
      <c r="I67" s="517" t="s">
        <v>1365</v>
      </c>
      <c r="J67" s="517" t="s">
        <v>1365</v>
      </c>
      <c r="K67" s="517" t="s">
        <v>1365</v>
      </c>
      <c r="L67" s="517" t="s">
        <v>1365</v>
      </c>
      <c r="M67" s="517" t="s">
        <v>1365</v>
      </c>
      <c r="N67" s="517" t="s">
        <v>1365</v>
      </c>
      <c r="O67" s="520">
        <v>2012</v>
      </c>
      <c r="P67" s="520" t="s">
        <v>1366</v>
      </c>
      <c r="Q67" s="521" t="s">
        <v>1367</v>
      </c>
    </row>
    <row r="68" spans="1:17" ht="77.25">
      <c r="A68" s="517" t="s">
        <v>1520</v>
      </c>
      <c r="B68" s="517" t="s">
        <v>1521</v>
      </c>
      <c r="C68" s="518" t="s">
        <v>1364</v>
      </c>
      <c r="D68" s="518" t="s">
        <v>1364</v>
      </c>
      <c r="E68" s="517" t="s">
        <v>1365</v>
      </c>
      <c r="F68" s="517" t="s">
        <v>1365</v>
      </c>
      <c r="G68" s="517" t="s">
        <v>1365</v>
      </c>
      <c r="H68" s="519"/>
      <c r="I68" s="517" t="s">
        <v>1365</v>
      </c>
      <c r="J68" s="517" t="s">
        <v>1365</v>
      </c>
      <c r="K68" s="517" t="s">
        <v>1365</v>
      </c>
      <c r="L68" s="517" t="s">
        <v>1365</v>
      </c>
      <c r="M68" s="517" t="s">
        <v>1365</v>
      </c>
      <c r="N68" s="517" t="s">
        <v>1365</v>
      </c>
      <c r="O68" s="520">
        <v>2012</v>
      </c>
      <c r="P68" s="520" t="s">
        <v>1366</v>
      </c>
      <c r="Q68" s="521" t="s">
        <v>1367</v>
      </c>
    </row>
    <row r="69" spans="1:17" ht="26.25">
      <c r="A69" s="517" t="s">
        <v>1522</v>
      </c>
      <c r="B69" s="517" t="s">
        <v>1398</v>
      </c>
      <c r="C69" s="518" t="s">
        <v>1375</v>
      </c>
      <c r="D69" s="518" t="s">
        <v>1364</v>
      </c>
      <c r="E69" s="517" t="s">
        <v>1523</v>
      </c>
      <c r="F69" s="517" t="s">
        <v>1524</v>
      </c>
      <c r="G69" s="517" t="s">
        <v>1378</v>
      </c>
      <c r="H69" s="522">
        <v>1</v>
      </c>
      <c r="I69" s="517" t="s">
        <v>1379</v>
      </c>
      <c r="J69" s="517" t="s">
        <v>1380</v>
      </c>
      <c r="K69" s="517" t="s">
        <v>1399</v>
      </c>
      <c r="L69" s="517" t="s">
        <v>1525</v>
      </c>
      <c r="M69" s="517" t="s">
        <v>1526</v>
      </c>
      <c r="N69" s="517" t="s">
        <v>1384</v>
      </c>
      <c r="O69" s="520">
        <v>2012</v>
      </c>
      <c r="P69" s="520" t="s">
        <v>1366</v>
      </c>
      <c r="Q69" s="521" t="s">
        <v>1367</v>
      </c>
    </row>
    <row r="70" spans="1:17" ht="39">
      <c r="A70" s="517" t="s">
        <v>1527</v>
      </c>
      <c r="B70" s="517" t="s">
        <v>1513</v>
      </c>
      <c r="C70" s="518" t="s">
        <v>1375</v>
      </c>
      <c r="D70" s="518" t="s">
        <v>1364</v>
      </c>
      <c r="E70" s="517" t="s">
        <v>1523</v>
      </c>
      <c r="F70" s="517" t="s">
        <v>1524</v>
      </c>
      <c r="G70" s="517" t="s">
        <v>1378</v>
      </c>
      <c r="H70" s="522">
        <v>1</v>
      </c>
      <c r="I70" s="517" t="s">
        <v>1379</v>
      </c>
      <c r="J70" s="517" t="s">
        <v>1380</v>
      </c>
      <c r="K70" s="517" t="s">
        <v>1381</v>
      </c>
      <c r="L70" s="517" t="s">
        <v>1525</v>
      </c>
      <c r="M70" s="517" t="s">
        <v>1526</v>
      </c>
      <c r="N70" s="517" t="s">
        <v>1384</v>
      </c>
      <c r="O70" s="520">
        <v>2012</v>
      </c>
      <c r="P70" s="520" t="s">
        <v>1366</v>
      </c>
      <c r="Q70" s="521" t="s">
        <v>1367</v>
      </c>
    </row>
    <row r="71" spans="1:17" ht="51.75">
      <c r="A71" s="517" t="s">
        <v>1528</v>
      </c>
      <c r="B71" s="517" t="s">
        <v>1529</v>
      </c>
      <c r="C71" s="518" t="s">
        <v>1375</v>
      </c>
      <c r="D71" s="518" t="s">
        <v>1364</v>
      </c>
      <c r="E71" s="517" t="s">
        <v>1523</v>
      </c>
      <c r="F71" s="517" t="s">
        <v>1524</v>
      </c>
      <c r="G71" s="517" t="s">
        <v>1378</v>
      </c>
      <c r="H71" s="522">
        <v>1</v>
      </c>
      <c r="I71" s="517" t="s">
        <v>1379</v>
      </c>
      <c r="J71" s="517" t="s">
        <v>1380</v>
      </c>
      <c r="K71" s="517" t="s">
        <v>1381</v>
      </c>
      <c r="L71" s="517" t="s">
        <v>1525</v>
      </c>
      <c r="M71" s="517" t="s">
        <v>1526</v>
      </c>
      <c r="N71" s="517" t="s">
        <v>1384</v>
      </c>
      <c r="O71" s="520">
        <v>2012</v>
      </c>
      <c r="P71" s="520" t="s">
        <v>1366</v>
      </c>
      <c r="Q71" s="521" t="s">
        <v>1367</v>
      </c>
    </row>
    <row r="72" spans="1:17" ht="77.25">
      <c r="A72" s="517" t="s">
        <v>1530</v>
      </c>
      <c r="B72" s="517" t="s">
        <v>1531</v>
      </c>
      <c r="C72" s="518" t="s">
        <v>1364</v>
      </c>
      <c r="D72" s="518" t="s">
        <v>1364</v>
      </c>
      <c r="E72" s="517" t="s">
        <v>1365</v>
      </c>
      <c r="F72" s="517" t="s">
        <v>1365</v>
      </c>
      <c r="G72" s="517" t="s">
        <v>1365</v>
      </c>
      <c r="H72" s="519"/>
      <c r="I72" s="517" t="s">
        <v>1365</v>
      </c>
      <c r="J72" s="517" t="s">
        <v>1365</v>
      </c>
      <c r="K72" s="517" t="s">
        <v>1365</v>
      </c>
      <c r="L72" s="517" t="s">
        <v>1365</v>
      </c>
      <c r="M72" s="517" t="s">
        <v>1365</v>
      </c>
      <c r="N72" s="517" t="s">
        <v>1365</v>
      </c>
      <c r="O72" s="520">
        <v>2012</v>
      </c>
      <c r="P72" s="520" t="s">
        <v>1366</v>
      </c>
      <c r="Q72" s="521" t="s">
        <v>1367</v>
      </c>
    </row>
    <row r="73" spans="1:17" ht="39">
      <c r="A73" s="517" t="s">
        <v>1532</v>
      </c>
      <c r="B73" s="517" t="s">
        <v>1388</v>
      </c>
      <c r="C73" s="518" t="s">
        <v>1375</v>
      </c>
      <c r="D73" s="518" t="s">
        <v>1364</v>
      </c>
      <c r="E73" s="517" t="s">
        <v>1523</v>
      </c>
      <c r="F73" s="517" t="s">
        <v>1524</v>
      </c>
      <c r="G73" s="517" t="s">
        <v>1378</v>
      </c>
      <c r="H73" s="522">
        <v>1</v>
      </c>
      <c r="I73" s="517" t="s">
        <v>1379</v>
      </c>
      <c r="J73" s="517" t="s">
        <v>1380</v>
      </c>
      <c r="K73" s="517" t="s">
        <v>1382</v>
      </c>
      <c r="L73" s="517" t="s">
        <v>1525</v>
      </c>
      <c r="M73" s="517" t="s">
        <v>1526</v>
      </c>
      <c r="N73" s="517" t="s">
        <v>1384</v>
      </c>
      <c r="O73" s="520">
        <v>2012</v>
      </c>
      <c r="P73" s="520" t="s">
        <v>1366</v>
      </c>
      <c r="Q73" s="521" t="s">
        <v>1367</v>
      </c>
    </row>
    <row r="74" spans="1:17" ht="26.25">
      <c r="A74" s="517" t="s">
        <v>1533</v>
      </c>
      <c r="B74" s="517" t="s">
        <v>1398</v>
      </c>
      <c r="C74" s="518" t="s">
        <v>1375</v>
      </c>
      <c r="D74" s="518" t="s">
        <v>1364</v>
      </c>
      <c r="E74" s="517" t="s">
        <v>1523</v>
      </c>
      <c r="F74" s="517" t="s">
        <v>1524</v>
      </c>
      <c r="G74" s="517" t="s">
        <v>1378</v>
      </c>
      <c r="H74" s="522">
        <v>1</v>
      </c>
      <c r="I74" s="517" t="s">
        <v>1379</v>
      </c>
      <c r="J74" s="517" t="s">
        <v>1380</v>
      </c>
      <c r="K74" s="517" t="s">
        <v>1399</v>
      </c>
      <c r="L74" s="517" t="s">
        <v>1525</v>
      </c>
      <c r="M74" s="517" t="s">
        <v>1526</v>
      </c>
      <c r="N74" s="517" t="s">
        <v>1384</v>
      </c>
      <c r="O74" s="520">
        <v>2012</v>
      </c>
      <c r="P74" s="520" t="s">
        <v>1366</v>
      </c>
      <c r="Q74" s="521" t="s">
        <v>1367</v>
      </c>
    </row>
    <row r="75" spans="1:17" ht="39">
      <c r="A75" s="517" t="s">
        <v>1534</v>
      </c>
      <c r="B75" s="517" t="s">
        <v>1513</v>
      </c>
      <c r="C75" s="518" t="s">
        <v>1375</v>
      </c>
      <c r="D75" s="518" t="s">
        <v>1364</v>
      </c>
      <c r="E75" s="517" t="s">
        <v>1523</v>
      </c>
      <c r="F75" s="517" t="s">
        <v>1524</v>
      </c>
      <c r="G75" s="517" t="s">
        <v>1378</v>
      </c>
      <c r="H75" s="522">
        <v>1</v>
      </c>
      <c r="I75" s="517" t="s">
        <v>1379</v>
      </c>
      <c r="J75" s="517" t="s">
        <v>1380</v>
      </c>
      <c r="K75" s="517" t="s">
        <v>1381</v>
      </c>
      <c r="L75" s="517" t="s">
        <v>1525</v>
      </c>
      <c r="M75" s="517" t="s">
        <v>1526</v>
      </c>
      <c r="N75" s="517" t="s">
        <v>1384</v>
      </c>
      <c r="O75" s="520">
        <v>2012</v>
      </c>
      <c r="P75" s="520" t="s">
        <v>1366</v>
      </c>
      <c r="Q75" s="521" t="s">
        <v>1367</v>
      </c>
    </row>
    <row r="76" spans="1:17" ht="51.75">
      <c r="A76" s="517" t="s">
        <v>1535</v>
      </c>
      <c r="B76" s="517" t="s">
        <v>1529</v>
      </c>
      <c r="C76" s="518" t="s">
        <v>1375</v>
      </c>
      <c r="D76" s="518" t="s">
        <v>1364</v>
      </c>
      <c r="E76" s="517" t="s">
        <v>1523</v>
      </c>
      <c r="F76" s="517" t="s">
        <v>1524</v>
      </c>
      <c r="G76" s="517" t="s">
        <v>1378</v>
      </c>
      <c r="H76" s="522">
        <v>1</v>
      </c>
      <c r="I76" s="517" t="s">
        <v>1379</v>
      </c>
      <c r="J76" s="517" t="s">
        <v>1380</v>
      </c>
      <c r="K76" s="517" t="s">
        <v>1381</v>
      </c>
      <c r="L76" s="517" t="s">
        <v>1525</v>
      </c>
      <c r="M76" s="517" t="s">
        <v>1526</v>
      </c>
      <c r="N76" s="517" t="s">
        <v>1384</v>
      </c>
      <c r="O76" s="520">
        <v>2012</v>
      </c>
      <c r="P76" s="520" t="s">
        <v>1366</v>
      </c>
      <c r="Q76" s="521" t="s">
        <v>1367</v>
      </c>
    </row>
    <row r="77" spans="1:17" ht="26.25">
      <c r="A77" s="517" t="s">
        <v>1536</v>
      </c>
      <c r="B77" s="517" t="s">
        <v>1537</v>
      </c>
      <c r="C77" s="518" t="s">
        <v>1375</v>
      </c>
      <c r="D77" s="518" t="s">
        <v>1364</v>
      </c>
      <c r="E77" s="517" t="s">
        <v>1523</v>
      </c>
      <c r="F77" s="517" t="s">
        <v>1524</v>
      </c>
      <c r="G77" s="517" t="s">
        <v>1378</v>
      </c>
      <c r="H77" s="522">
        <v>1</v>
      </c>
      <c r="I77" s="517" t="s">
        <v>1379</v>
      </c>
      <c r="J77" s="517" t="s">
        <v>1380</v>
      </c>
      <c r="K77" s="517" t="s">
        <v>1382</v>
      </c>
      <c r="L77" s="517" t="s">
        <v>1525</v>
      </c>
      <c r="M77" s="517" t="s">
        <v>1526</v>
      </c>
      <c r="N77" s="517" t="s">
        <v>1384</v>
      </c>
      <c r="O77" s="520">
        <v>2012</v>
      </c>
      <c r="P77" s="520" t="s">
        <v>1366</v>
      </c>
      <c r="Q77" s="521" t="s">
        <v>1367</v>
      </c>
    </row>
    <row r="78" spans="1:17" ht="77.25">
      <c r="A78" s="517" t="s">
        <v>1538</v>
      </c>
      <c r="B78" s="517" t="s">
        <v>1539</v>
      </c>
      <c r="C78" s="518" t="s">
        <v>1364</v>
      </c>
      <c r="D78" s="518" t="s">
        <v>1364</v>
      </c>
      <c r="E78" s="517" t="s">
        <v>1365</v>
      </c>
      <c r="F78" s="517" t="s">
        <v>1365</v>
      </c>
      <c r="G78" s="517" t="s">
        <v>1365</v>
      </c>
      <c r="H78" s="519"/>
      <c r="I78" s="517" t="s">
        <v>1365</v>
      </c>
      <c r="J78" s="517" t="s">
        <v>1365</v>
      </c>
      <c r="K78" s="517" t="s">
        <v>1365</v>
      </c>
      <c r="L78" s="517" t="s">
        <v>1365</v>
      </c>
      <c r="M78" s="517" t="s">
        <v>1365</v>
      </c>
      <c r="N78" s="517" t="s">
        <v>1365</v>
      </c>
      <c r="O78" s="520">
        <v>2012</v>
      </c>
      <c r="P78" s="520" t="s">
        <v>1366</v>
      </c>
      <c r="Q78" s="521" t="s">
        <v>1367</v>
      </c>
    </row>
    <row r="79" spans="1:17" ht="51.75">
      <c r="A79" s="517" t="s">
        <v>1540</v>
      </c>
      <c r="B79" s="517" t="s">
        <v>1529</v>
      </c>
      <c r="C79" s="518" t="s">
        <v>1375</v>
      </c>
      <c r="D79" s="518" t="s">
        <v>1364</v>
      </c>
      <c r="E79" s="517" t="s">
        <v>1523</v>
      </c>
      <c r="F79" s="517" t="s">
        <v>1524</v>
      </c>
      <c r="G79" s="517" t="s">
        <v>1378</v>
      </c>
      <c r="H79" s="522">
        <v>1</v>
      </c>
      <c r="I79" s="517" t="s">
        <v>1379</v>
      </c>
      <c r="J79" s="517" t="s">
        <v>1380</v>
      </c>
      <c r="K79" s="517" t="s">
        <v>1382</v>
      </c>
      <c r="L79" s="517" t="s">
        <v>1525</v>
      </c>
      <c r="M79" s="517" t="s">
        <v>1526</v>
      </c>
      <c r="N79" s="517" t="s">
        <v>1384</v>
      </c>
      <c r="O79" s="520">
        <v>2012</v>
      </c>
      <c r="P79" s="520" t="s">
        <v>1366</v>
      </c>
      <c r="Q79" s="521" t="s">
        <v>1367</v>
      </c>
    </row>
    <row r="80" spans="1:17" ht="39">
      <c r="A80" s="517" t="s">
        <v>1541</v>
      </c>
      <c r="B80" s="517" t="s">
        <v>1542</v>
      </c>
      <c r="C80" s="518" t="s">
        <v>1364</v>
      </c>
      <c r="D80" s="518" t="s">
        <v>1364</v>
      </c>
      <c r="E80" s="517" t="s">
        <v>1365</v>
      </c>
      <c r="F80" s="517" t="s">
        <v>1365</v>
      </c>
      <c r="G80" s="517" t="s">
        <v>1365</v>
      </c>
      <c r="H80" s="519"/>
      <c r="I80" s="517" t="s">
        <v>1365</v>
      </c>
      <c r="J80" s="517" t="s">
        <v>1365</v>
      </c>
      <c r="K80" s="517" t="s">
        <v>1365</v>
      </c>
      <c r="L80" s="517" t="s">
        <v>1365</v>
      </c>
      <c r="M80" s="517" t="s">
        <v>1365</v>
      </c>
      <c r="N80" s="517" t="s">
        <v>1365</v>
      </c>
      <c r="O80" s="520">
        <v>2012</v>
      </c>
      <c r="P80" s="520" t="s">
        <v>1366</v>
      </c>
      <c r="Q80" s="521" t="s">
        <v>1367</v>
      </c>
    </row>
    <row r="81" spans="1:17" ht="39">
      <c r="A81" s="517" t="s">
        <v>1543</v>
      </c>
      <c r="B81" s="517" t="s">
        <v>1388</v>
      </c>
      <c r="C81" s="518" t="s">
        <v>1375</v>
      </c>
      <c r="D81" s="518" t="s">
        <v>1364</v>
      </c>
      <c r="E81" s="517" t="s">
        <v>1523</v>
      </c>
      <c r="F81" s="517" t="s">
        <v>1524</v>
      </c>
      <c r="G81" s="517" t="s">
        <v>1378</v>
      </c>
      <c r="H81" s="522">
        <v>1</v>
      </c>
      <c r="I81" s="517" t="s">
        <v>1379</v>
      </c>
      <c r="J81" s="517" t="s">
        <v>1380</v>
      </c>
      <c r="K81" s="517" t="s">
        <v>1399</v>
      </c>
      <c r="L81" s="517" t="s">
        <v>1525</v>
      </c>
      <c r="M81" s="517" t="s">
        <v>1526</v>
      </c>
      <c r="N81" s="517" t="s">
        <v>1384</v>
      </c>
      <c r="O81" s="520">
        <v>2012</v>
      </c>
      <c r="P81" s="520" t="s">
        <v>1366</v>
      </c>
      <c r="Q81" s="521" t="s">
        <v>1367</v>
      </c>
    </row>
    <row r="82" spans="1:17" ht="39">
      <c r="A82" s="517" t="s">
        <v>1544</v>
      </c>
      <c r="B82" s="517" t="s">
        <v>1513</v>
      </c>
      <c r="C82" s="518" t="s">
        <v>1375</v>
      </c>
      <c r="D82" s="518" t="s">
        <v>1364</v>
      </c>
      <c r="E82" s="517" t="s">
        <v>1523</v>
      </c>
      <c r="F82" s="517" t="s">
        <v>1524</v>
      </c>
      <c r="G82" s="517" t="s">
        <v>1378</v>
      </c>
      <c r="H82" s="522">
        <v>1</v>
      </c>
      <c r="I82" s="517" t="s">
        <v>1379</v>
      </c>
      <c r="J82" s="517" t="s">
        <v>1380</v>
      </c>
      <c r="K82" s="517" t="s">
        <v>1381</v>
      </c>
      <c r="L82" s="517" t="s">
        <v>1525</v>
      </c>
      <c r="M82" s="517" t="s">
        <v>1526</v>
      </c>
      <c r="N82" s="517" t="s">
        <v>1384</v>
      </c>
      <c r="O82" s="520">
        <v>2012</v>
      </c>
      <c r="P82" s="520" t="s">
        <v>1366</v>
      </c>
      <c r="Q82" s="521" t="s">
        <v>1367</v>
      </c>
    </row>
    <row r="83" spans="1:17" ht="64.5">
      <c r="A83" s="517" t="s">
        <v>1545</v>
      </c>
      <c r="B83" s="517" t="s">
        <v>1546</v>
      </c>
      <c r="C83" s="518" t="s">
        <v>1364</v>
      </c>
      <c r="D83" s="518" t="s">
        <v>1364</v>
      </c>
      <c r="E83" s="517" t="s">
        <v>1365</v>
      </c>
      <c r="F83" s="517" t="s">
        <v>1365</v>
      </c>
      <c r="G83" s="517" t="s">
        <v>1365</v>
      </c>
      <c r="H83" s="519"/>
      <c r="I83" s="517" t="s">
        <v>1365</v>
      </c>
      <c r="J83" s="517" t="s">
        <v>1365</v>
      </c>
      <c r="K83" s="517" t="s">
        <v>1365</v>
      </c>
      <c r="L83" s="517" t="s">
        <v>1365</v>
      </c>
      <c r="M83" s="517" t="s">
        <v>1365</v>
      </c>
      <c r="N83" s="517" t="s">
        <v>1365</v>
      </c>
      <c r="O83" s="520">
        <v>2012</v>
      </c>
      <c r="P83" s="520" t="s">
        <v>1366</v>
      </c>
      <c r="Q83" s="521" t="s">
        <v>1367</v>
      </c>
    </row>
    <row r="84" spans="1:17" ht="39">
      <c r="A84" s="517" t="s">
        <v>1547</v>
      </c>
      <c r="B84" s="517" t="s">
        <v>1513</v>
      </c>
      <c r="C84" s="518" t="s">
        <v>1375</v>
      </c>
      <c r="D84" s="518" t="s">
        <v>1364</v>
      </c>
      <c r="E84" s="517" t="s">
        <v>1523</v>
      </c>
      <c r="F84" s="517" t="s">
        <v>1524</v>
      </c>
      <c r="G84" s="517" t="s">
        <v>1378</v>
      </c>
      <c r="H84" s="522">
        <v>1</v>
      </c>
      <c r="I84" s="517" t="s">
        <v>1379</v>
      </c>
      <c r="J84" s="517" t="s">
        <v>1380</v>
      </c>
      <c r="K84" s="517" t="s">
        <v>1381</v>
      </c>
      <c r="L84" s="517" t="s">
        <v>1525</v>
      </c>
      <c r="M84" s="517" t="s">
        <v>1526</v>
      </c>
      <c r="N84" s="517" t="s">
        <v>1384</v>
      </c>
      <c r="O84" s="520">
        <v>2012</v>
      </c>
      <c r="P84" s="520" t="s">
        <v>1366</v>
      </c>
      <c r="Q84" s="521" t="s">
        <v>1367</v>
      </c>
    </row>
    <row r="85" spans="1:17" ht="64.5">
      <c r="A85" s="517" t="s">
        <v>1548</v>
      </c>
      <c r="B85" s="517" t="s">
        <v>1549</v>
      </c>
      <c r="C85" s="518" t="s">
        <v>1364</v>
      </c>
      <c r="D85" s="518" t="s">
        <v>1364</v>
      </c>
      <c r="E85" s="517" t="s">
        <v>1365</v>
      </c>
      <c r="F85" s="517" t="s">
        <v>1365</v>
      </c>
      <c r="G85" s="517" t="s">
        <v>1365</v>
      </c>
      <c r="H85" s="519"/>
      <c r="I85" s="517" t="s">
        <v>1365</v>
      </c>
      <c r="J85" s="517" t="s">
        <v>1365</v>
      </c>
      <c r="K85" s="517" t="s">
        <v>1365</v>
      </c>
      <c r="L85" s="517" t="s">
        <v>1365</v>
      </c>
      <c r="M85" s="517" t="s">
        <v>1365</v>
      </c>
      <c r="N85" s="517" t="s">
        <v>1365</v>
      </c>
      <c r="O85" s="520">
        <v>2012</v>
      </c>
      <c r="P85" s="520" t="s">
        <v>1366</v>
      </c>
      <c r="Q85" s="521" t="s">
        <v>1367</v>
      </c>
    </row>
    <row r="86" spans="1:17" ht="102.75">
      <c r="A86" s="517" t="s">
        <v>1550</v>
      </c>
      <c r="B86" s="517" t="s">
        <v>1551</v>
      </c>
      <c r="C86" s="518" t="s">
        <v>1364</v>
      </c>
      <c r="D86" s="518" t="s">
        <v>1364</v>
      </c>
      <c r="E86" s="517" t="s">
        <v>1365</v>
      </c>
      <c r="F86" s="517" t="s">
        <v>1365</v>
      </c>
      <c r="G86" s="517" t="s">
        <v>1365</v>
      </c>
      <c r="H86" s="519"/>
      <c r="I86" s="517" t="s">
        <v>1365</v>
      </c>
      <c r="J86" s="517" t="s">
        <v>1365</v>
      </c>
      <c r="K86" s="517" t="s">
        <v>1365</v>
      </c>
      <c r="L86" s="517" t="s">
        <v>1365</v>
      </c>
      <c r="M86" s="517" t="s">
        <v>1365</v>
      </c>
      <c r="N86" s="517" t="s">
        <v>1365</v>
      </c>
      <c r="O86" s="520">
        <v>2012</v>
      </c>
      <c r="P86" s="520" t="s">
        <v>1366</v>
      </c>
      <c r="Q86" s="521" t="s">
        <v>1367</v>
      </c>
    </row>
    <row r="87" spans="1:17" ht="39">
      <c r="A87" s="517" t="s">
        <v>1552</v>
      </c>
      <c r="B87" s="517" t="s">
        <v>1513</v>
      </c>
      <c r="C87" s="518" t="s">
        <v>1375</v>
      </c>
      <c r="D87" s="518" t="s">
        <v>1364</v>
      </c>
      <c r="E87" s="517" t="s">
        <v>1523</v>
      </c>
      <c r="F87" s="517" t="s">
        <v>1524</v>
      </c>
      <c r="G87" s="517" t="s">
        <v>1378</v>
      </c>
      <c r="H87" s="522">
        <v>1</v>
      </c>
      <c r="I87" s="517" t="s">
        <v>1379</v>
      </c>
      <c r="J87" s="517" t="s">
        <v>1380</v>
      </c>
      <c r="K87" s="517" t="s">
        <v>1381</v>
      </c>
      <c r="L87" s="517" t="s">
        <v>1525</v>
      </c>
      <c r="M87" s="517" t="s">
        <v>1526</v>
      </c>
      <c r="N87" s="517" t="s">
        <v>1384</v>
      </c>
      <c r="O87" s="520">
        <v>2012</v>
      </c>
      <c r="P87" s="520" t="s">
        <v>1366</v>
      </c>
      <c r="Q87" s="521" t="s">
        <v>1367</v>
      </c>
    </row>
    <row r="88" spans="1:17" ht="153.75">
      <c r="A88" s="517" t="s">
        <v>1553</v>
      </c>
      <c r="B88" s="517" t="s">
        <v>1554</v>
      </c>
      <c r="C88" s="518" t="s">
        <v>1364</v>
      </c>
      <c r="D88" s="518" t="s">
        <v>1364</v>
      </c>
      <c r="E88" s="517" t="s">
        <v>1365</v>
      </c>
      <c r="F88" s="517" t="s">
        <v>1365</v>
      </c>
      <c r="G88" s="517" t="s">
        <v>1365</v>
      </c>
      <c r="H88" s="519"/>
      <c r="I88" s="517" t="s">
        <v>1365</v>
      </c>
      <c r="J88" s="517" t="s">
        <v>1365</v>
      </c>
      <c r="K88" s="517" t="s">
        <v>1365</v>
      </c>
      <c r="L88" s="517" t="s">
        <v>1365</v>
      </c>
      <c r="M88" s="517" t="s">
        <v>1365</v>
      </c>
      <c r="N88" s="517" t="s">
        <v>1365</v>
      </c>
      <c r="O88" s="520">
        <v>2012</v>
      </c>
      <c r="P88" s="520" t="s">
        <v>1366</v>
      </c>
      <c r="Q88" s="521" t="s">
        <v>1367</v>
      </c>
    </row>
    <row r="89" spans="1:17">
      <c r="A89" s="517" t="s">
        <v>1555</v>
      </c>
      <c r="B89" s="517" t="s">
        <v>1365</v>
      </c>
      <c r="C89" s="518" t="s">
        <v>1365</v>
      </c>
      <c r="D89" s="518" t="s">
        <v>1365</v>
      </c>
      <c r="E89" s="517" t="s">
        <v>1365</v>
      </c>
      <c r="F89" s="517" t="s">
        <v>1365</v>
      </c>
      <c r="G89" s="517" t="s">
        <v>1365</v>
      </c>
      <c r="H89" s="519"/>
      <c r="I89" s="517" t="s">
        <v>1365</v>
      </c>
      <c r="J89" s="517" t="s">
        <v>1365</v>
      </c>
      <c r="K89" s="517" t="s">
        <v>1365</v>
      </c>
      <c r="L89" s="517" t="s">
        <v>1365</v>
      </c>
      <c r="M89" s="517" t="s">
        <v>1365</v>
      </c>
      <c r="N89" s="517" t="s">
        <v>1365</v>
      </c>
      <c r="O89" s="520">
        <v>2012</v>
      </c>
      <c r="P89" s="520" t="s">
        <v>1366</v>
      </c>
      <c r="Q89" s="521" t="s">
        <v>1367</v>
      </c>
    </row>
    <row r="90" spans="1:17" ht="26.25">
      <c r="A90" s="517" t="s">
        <v>1556</v>
      </c>
      <c r="B90" s="517" t="s">
        <v>1365</v>
      </c>
      <c r="C90" s="518" t="s">
        <v>1365</v>
      </c>
      <c r="D90" s="518" t="s">
        <v>1365</v>
      </c>
      <c r="E90" s="517" t="s">
        <v>1523</v>
      </c>
      <c r="F90" s="517" t="s">
        <v>1524</v>
      </c>
      <c r="G90" s="517" t="s">
        <v>1378</v>
      </c>
      <c r="H90" s="522">
        <v>1</v>
      </c>
      <c r="I90" s="517" t="s">
        <v>1379</v>
      </c>
      <c r="J90" s="517" t="s">
        <v>1380</v>
      </c>
      <c r="K90" s="517" t="s">
        <v>1482</v>
      </c>
      <c r="L90" s="517" t="s">
        <v>1525</v>
      </c>
      <c r="M90" s="517" t="s">
        <v>1526</v>
      </c>
      <c r="N90" s="517" t="s">
        <v>1384</v>
      </c>
      <c r="O90" s="520">
        <v>2012</v>
      </c>
      <c r="P90" s="520" t="s">
        <v>1366</v>
      </c>
      <c r="Q90" s="521" t="s">
        <v>1367</v>
      </c>
    </row>
    <row r="91" spans="1:17" ht="26.25">
      <c r="A91" s="517" t="s">
        <v>1557</v>
      </c>
      <c r="B91" s="517" t="s">
        <v>1558</v>
      </c>
      <c r="C91" s="518" t="s">
        <v>1364</v>
      </c>
      <c r="D91" s="518" t="s">
        <v>1364</v>
      </c>
      <c r="E91" s="517" t="s">
        <v>1365</v>
      </c>
      <c r="F91" s="517" t="s">
        <v>1365</v>
      </c>
      <c r="G91" s="517" t="s">
        <v>1365</v>
      </c>
      <c r="H91" s="519"/>
      <c r="I91" s="517" t="s">
        <v>1365</v>
      </c>
      <c r="J91" s="517" t="s">
        <v>1365</v>
      </c>
      <c r="K91" s="517" t="s">
        <v>1365</v>
      </c>
      <c r="L91" s="517" t="s">
        <v>1365</v>
      </c>
      <c r="M91" s="517" t="s">
        <v>1365</v>
      </c>
      <c r="N91" s="517" t="s">
        <v>1365</v>
      </c>
      <c r="O91" s="520">
        <v>2012</v>
      </c>
      <c r="P91" s="520" t="s">
        <v>1366</v>
      </c>
      <c r="Q91" s="521" t="s">
        <v>1367</v>
      </c>
    </row>
    <row r="92" spans="1:17" ht="90">
      <c r="A92" s="517" t="s">
        <v>1559</v>
      </c>
      <c r="B92" s="517" t="s">
        <v>1560</v>
      </c>
      <c r="C92" s="518" t="s">
        <v>1364</v>
      </c>
      <c r="D92" s="518" t="s">
        <v>1364</v>
      </c>
      <c r="E92" s="517" t="s">
        <v>1365</v>
      </c>
      <c r="F92" s="517" t="s">
        <v>1365</v>
      </c>
      <c r="G92" s="517" t="s">
        <v>1365</v>
      </c>
      <c r="H92" s="519"/>
      <c r="I92" s="517" t="s">
        <v>1365</v>
      </c>
      <c r="J92" s="517" t="s">
        <v>1365</v>
      </c>
      <c r="K92" s="517" t="s">
        <v>1365</v>
      </c>
      <c r="L92" s="517" t="s">
        <v>1365</v>
      </c>
      <c r="M92" s="517" t="s">
        <v>1365</v>
      </c>
      <c r="N92" s="517" t="s">
        <v>1365</v>
      </c>
      <c r="O92" s="520">
        <v>2012</v>
      </c>
      <c r="P92" s="520" t="s">
        <v>1366</v>
      </c>
      <c r="Q92" s="521" t="s">
        <v>1367</v>
      </c>
    </row>
    <row r="93" spans="1:17" ht="77.25">
      <c r="A93" s="517" t="s">
        <v>1561</v>
      </c>
      <c r="B93" s="517" t="s">
        <v>1562</v>
      </c>
      <c r="C93" s="518" t="s">
        <v>1364</v>
      </c>
      <c r="D93" s="518" t="s">
        <v>1364</v>
      </c>
      <c r="E93" s="517" t="s">
        <v>1365</v>
      </c>
      <c r="F93" s="517" t="s">
        <v>1365</v>
      </c>
      <c r="G93" s="517" t="s">
        <v>1365</v>
      </c>
      <c r="H93" s="519"/>
      <c r="I93" s="517" t="s">
        <v>1365</v>
      </c>
      <c r="J93" s="517" t="s">
        <v>1365</v>
      </c>
      <c r="K93" s="517" t="s">
        <v>1365</v>
      </c>
      <c r="L93" s="517" t="s">
        <v>1365</v>
      </c>
      <c r="M93" s="517" t="s">
        <v>1365</v>
      </c>
      <c r="N93" s="517" t="s">
        <v>1365</v>
      </c>
      <c r="O93" s="520">
        <v>2012</v>
      </c>
      <c r="P93" s="520" t="s">
        <v>1366</v>
      </c>
      <c r="Q93" s="521" t="s">
        <v>1367</v>
      </c>
    </row>
    <row r="94" spans="1:17" ht="39">
      <c r="A94" s="517" t="s">
        <v>1563</v>
      </c>
      <c r="B94" s="517" t="s">
        <v>1513</v>
      </c>
      <c r="C94" s="518" t="s">
        <v>1375</v>
      </c>
      <c r="D94" s="518" t="s">
        <v>1364</v>
      </c>
      <c r="E94" s="517" t="s">
        <v>1564</v>
      </c>
      <c r="F94" s="517" t="s">
        <v>1565</v>
      </c>
      <c r="G94" s="517" t="s">
        <v>1378</v>
      </c>
      <c r="H94" s="522">
        <v>1</v>
      </c>
      <c r="I94" s="517" t="s">
        <v>1379</v>
      </c>
      <c r="J94" s="517" t="s">
        <v>1380</v>
      </c>
      <c r="K94" s="517" t="s">
        <v>1381</v>
      </c>
      <c r="L94" s="517" t="s">
        <v>1566</v>
      </c>
      <c r="M94" s="517" t="s">
        <v>1567</v>
      </c>
      <c r="N94" s="517" t="s">
        <v>1384</v>
      </c>
      <c r="O94" s="520">
        <v>2012</v>
      </c>
      <c r="P94" s="520" t="s">
        <v>1366</v>
      </c>
      <c r="Q94" s="521" t="s">
        <v>1367</v>
      </c>
    </row>
    <row r="95" spans="1:17" ht="102.75">
      <c r="A95" s="517" t="s">
        <v>1568</v>
      </c>
      <c r="B95" s="517" t="s">
        <v>1569</v>
      </c>
      <c r="C95" s="518" t="s">
        <v>1364</v>
      </c>
      <c r="D95" s="518" t="s">
        <v>1364</v>
      </c>
      <c r="E95" s="517" t="s">
        <v>1365</v>
      </c>
      <c r="F95" s="517" t="s">
        <v>1365</v>
      </c>
      <c r="G95" s="517" t="s">
        <v>1365</v>
      </c>
      <c r="H95" s="519"/>
      <c r="I95" s="517" t="s">
        <v>1365</v>
      </c>
      <c r="J95" s="517" t="s">
        <v>1365</v>
      </c>
      <c r="K95" s="517" t="s">
        <v>1365</v>
      </c>
      <c r="L95" s="517" t="s">
        <v>1365</v>
      </c>
      <c r="M95" s="517" t="s">
        <v>1365</v>
      </c>
      <c r="N95" s="517" t="s">
        <v>1365</v>
      </c>
      <c r="O95" s="520">
        <v>2012</v>
      </c>
      <c r="P95" s="520" t="s">
        <v>1366</v>
      </c>
      <c r="Q95" s="521" t="s">
        <v>1367</v>
      </c>
    </row>
    <row r="96" spans="1:17" ht="39">
      <c r="A96" s="517" t="s">
        <v>1570</v>
      </c>
      <c r="B96" s="517" t="s">
        <v>1513</v>
      </c>
      <c r="C96" s="518" t="s">
        <v>1375</v>
      </c>
      <c r="D96" s="518" t="s">
        <v>1364</v>
      </c>
      <c r="E96" s="517" t="s">
        <v>1564</v>
      </c>
      <c r="F96" s="517" t="s">
        <v>1565</v>
      </c>
      <c r="G96" s="517" t="s">
        <v>1378</v>
      </c>
      <c r="H96" s="522">
        <v>1</v>
      </c>
      <c r="I96" s="517" t="s">
        <v>1379</v>
      </c>
      <c r="J96" s="517" t="s">
        <v>1380</v>
      </c>
      <c r="K96" s="517" t="s">
        <v>1381</v>
      </c>
      <c r="L96" s="517" t="s">
        <v>1566</v>
      </c>
      <c r="M96" s="517" t="s">
        <v>1567</v>
      </c>
      <c r="N96" s="517" t="s">
        <v>1384</v>
      </c>
      <c r="O96" s="520">
        <v>2012</v>
      </c>
      <c r="P96" s="520" t="s">
        <v>1366</v>
      </c>
      <c r="Q96" s="521" t="s">
        <v>1367</v>
      </c>
    </row>
    <row r="97" spans="1:17" ht="39">
      <c r="A97" s="517" t="s">
        <v>1571</v>
      </c>
      <c r="B97" s="517" t="s">
        <v>1572</v>
      </c>
      <c r="C97" s="518" t="s">
        <v>1364</v>
      </c>
      <c r="D97" s="518" t="s">
        <v>1364</v>
      </c>
      <c r="E97" s="517" t="s">
        <v>1365</v>
      </c>
      <c r="F97" s="517" t="s">
        <v>1365</v>
      </c>
      <c r="G97" s="517" t="s">
        <v>1365</v>
      </c>
      <c r="H97" s="519"/>
      <c r="I97" s="517" t="s">
        <v>1365</v>
      </c>
      <c r="J97" s="517" t="s">
        <v>1365</v>
      </c>
      <c r="K97" s="517" t="s">
        <v>1365</v>
      </c>
      <c r="L97" s="517" t="s">
        <v>1365</v>
      </c>
      <c r="M97" s="517" t="s">
        <v>1365</v>
      </c>
      <c r="N97" s="517" t="s">
        <v>1365</v>
      </c>
      <c r="O97" s="520">
        <v>2012</v>
      </c>
      <c r="P97" s="520" t="s">
        <v>1366</v>
      </c>
      <c r="Q97" s="521" t="s">
        <v>1367</v>
      </c>
    </row>
    <row r="98" spans="1:17" ht="51.75">
      <c r="A98" s="517" t="s">
        <v>1573</v>
      </c>
      <c r="B98" s="517" t="s">
        <v>1574</v>
      </c>
      <c r="C98" s="518" t="s">
        <v>1364</v>
      </c>
      <c r="D98" s="518" t="s">
        <v>1364</v>
      </c>
      <c r="E98" s="517" t="s">
        <v>1365</v>
      </c>
      <c r="F98" s="517" t="s">
        <v>1365</v>
      </c>
      <c r="G98" s="517" t="s">
        <v>1365</v>
      </c>
      <c r="H98" s="519"/>
      <c r="I98" s="517" t="s">
        <v>1365</v>
      </c>
      <c r="J98" s="517" t="s">
        <v>1365</v>
      </c>
      <c r="K98" s="517" t="s">
        <v>1365</v>
      </c>
      <c r="L98" s="517" t="s">
        <v>1365</v>
      </c>
      <c r="M98" s="517" t="s">
        <v>1365</v>
      </c>
      <c r="N98" s="517" t="s">
        <v>1365</v>
      </c>
      <c r="O98" s="520">
        <v>2012</v>
      </c>
      <c r="P98" s="520" t="s">
        <v>1366</v>
      </c>
      <c r="Q98" s="521" t="s">
        <v>1367</v>
      </c>
    </row>
    <row r="99" spans="1:17" ht="64.5">
      <c r="A99" s="517" t="s">
        <v>1575</v>
      </c>
      <c r="B99" s="517" t="s">
        <v>1513</v>
      </c>
      <c r="C99" s="518" t="s">
        <v>1375</v>
      </c>
      <c r="D99" s="518" t="s">
        <v>1364</v>
      </c>
      <c r="E99" s="517" t="s">
        <v>1576</v>
      </c>
      <c r="F99" s="517" t="s">
        <v>1577</v>
      </c>
      <c r="G99" s="517" t="s">
        <v>1378</v>
      </c>
      <c r="H99" s="522">
        <v>1</v>
      </c>
      <c r="I99" s="517" t="s">
        <v>1379</v>
      </c>
      <c r="J99" s="517" t="s">
        <v>1380</v>
      </c>
      <c r="K99" s="517" t="s">
        <v>1381</v>
      </c>
      <c r="L99" s="517" t="s">
        <v>1578</v>
      </c>
      <c r="M99" s="517" t="s">
        <v>1579</v>
      </c>
      <c r="N99" s="517" t="s">
        <v>1384</v>
      </c>
      <c r="O99" s="520">
        <v>2012</v>
      </c>
      <c r="P99" s="520" t="s">
        <v>1366</v>
      </c>
      <c r="Q99" s="521" t="s">
        <v>1367</v>
      </c>
    </row>
    <row r="100" spans="1:17" ht="64.5">
      <c r="A100" s="517" t="s">
        <v>1580</v>
      </c>
      <c r="B100" s="517" t="s">
        <v>1529</v>
      </c>
      <c r="C100" s="518" t="s">
        <v>1375</v>
      </c>
      <c r="D100" s="518" t="s">
        <v>1364</v>
      </c>
      <c r="E100" s="517" t="s">
        <v>1576</v>
      </c>
      <c r="F100" s="517" t="s">
        <v>1577</v>
      </c>
      <c r="G100" s="517" t="s">
        <v>1378</v>
      </c>
      <c r="H100" s="522">
        <v>1</v>
      </c>
      <c r="I100" s="517" t="s">
        <v>1379</v>
      </c>
      <c r="J100" s="517" t="s">
        <v>1380</v>
      </c>
      <c r="K100" s="517" t="s">
        <v>1381</v>
      </c>
      <c r="L100" s="517" t="s">
        <v>1578</v>
      </c>
      <c r="M100" s="517" t="s">
        <v>1579</v>
      </c>
      <c r="N100" s="517" t="s">
        <v>1384</v>
      </c>
      <c r="O100" s="520">
        <v>2012</v>
      </c>
      <c r="P100" s="520" t="s">
        <v>1366</v>
      </c>
      <c r="Q100" s="521" t="s">
        <v>1367</v>
      </c>
    </row>
    <row r="101" spans="1:17" ht="51.75">
      <c r="A101" s="517" t="s">
        <v>1581</v>
      </c>
      <c r="B101" s="517" t="s">
        <v>1582</v>
      </c>
      <c r="C101" s="518" t="s">
        <v>1364</v>
      </c>
      <c r="D101" s="518" t="s">
        <v>1364</v>
      </c>
      <c r="E101" s="517" t="s">
        <v>1365</v>
      </c>
      <c r="F101" s="517" t="s">
        <v>1365</v>
      </c>
      <c r="G101" s="517" t="s">
        <v>1365</v>
      </c>
      <c r="H101" s="519"/>
      <c r="I101" s="517" t="s">
        <v>1365</v>
      </c>
      <c r="J101" s="517" t="s">
        <v>1365</v>
      </c>
      <c r="K101" s="517" t="s">
        <v>1365</v>
      </c>
      <c r="L101" s="517" t="s">
        <v>1365</v>
      </c>
      <c r="M101" s="517" t="s">
        <v>1365</v>
      </c>
      <c r="N101" s="517" t="s">
        <v>1365</v>
      </c>
      <c r="O101" s="520">
        <v>2012</v>
      </c>
      <c r="P101" s="520" t="s">
        <v>1366</v>
      </c>
      <c r="Q101" s="521" t="s">
        <v>1367</v>
      </c>
    </row>
    <row r="102" spans="1:17" ht="64.5">
      <c r="A102" s="517" t="s">
        <v>1583</v>
      </c>
      <c r="B102" s="517" t="s">
        <v>1513</v>
      </c>
      <c r="C102" s="518" t="s">
        <v>1375</v>
      </c>
      <c r="D102" s="518" t="s">
        <v>1364</v>
      </c>
      <c r="E102" s="517" t="s">
        <v>1576</v>
      </c>
      <c r="F102" s="517" t="s">
        <v>1577</v>
      </c>
      <c r="G102" s="517" t="s">
        <v>1378</v>
      </c>
      <c r="H102" s="522">
        <v>1</v>
      </c>
      <c r="I102" s="517" t="s">
        <v>1379</v>
      </c>
      <c r="J102" s="517" t="s">
        <v>1380</v>
      </c>
      <c r="K102" s="517" t="s">
        <v>1381</v>
      </c>
      <c r="L102" s="517" t="s">
        <v>1578</v>
      </c>
      <c r="M102" s="517" t="s">
        <v>1579</v>
      </c>
      <c r="N102" s="517" t="s">
        <v>1384</v>
      </c>
      <c r="O102" s="520">
        <v>2012</v>
      </c>
      <c r="P102" s="520" t="s">
        <v>1366</v>
      </c>
      <c r="Q102" s="521" t="s">
        <v>1367</v>
      </c>
    </row>
    <row r="103" spans="1:17" ht="166.5">
      <c r="A103" s="517" t="s">
        <v>1584</v>
      </c>
      <c r="B103" s="517" t="s">
        <v>1585</v>
      </c>
      <c r="C103" s="518" t="s">
        <v>1364</v>
      </c>
      <c r="D103" s="518" t="s">
        <v>1364</v>
      </c>
      <c r="E103" s="517" t="s">
        <v>1365</v>
      </c>
      <c r="F103" s="517" t="s">
        <v>1365</v>
      </c>
      <c r="G103" s="517" t="s">
        <v>1365</v>
      </c>
      <c r="H103" s="519"/>
      <c r="I103" s="517" t="s">
        <v>1365</v>
      </c>
      <c r="J103" s="517" t="s">
        <v>1365</v>
      </c>
      <c r="K103" s="517" t="s">
        <v>1365</v>
      </c>
      <c r="L103" s="517" t="s">
        <v>1365</v>
      </c>
      <c r="M103" s="517" t="s">
        <v>1365</v>
      </c>
      <c r="N103" s="517" t="s">
        <v>1365</v>
      </c>
      <c r="O103" s="520">
        <v>2012</v>
      </c>
      <c r="P103" s="520" t="s">
        <v>1366</v>
      </c>
      <c r="Q103" s="521" t="s">
        <v>1367</v>
      </c>
    </row>
    <row r="104" spans="1:17" ht="64.5">
      <c r="A104" s="517" t="s">
        <v>1586</v>
      </c>
      <c r="B104" s="517" t="s">
        <v>1513</v>
      </c>
      <c r="C104" s="518" t="s">
        <v>1375</v>
      </c>
      <c r="D104" s="518" t="s">
        <v>1364</v>
      </c>
      <c r="E104" s="517" t="s">
        <v>1576</v>
      </c>
      <c r="F104" s="517" t="s">
        <v>1577</v>
      </c>
      <c r="G104" s="517" t="s">
        <v>1378</v>
      </c>
      <c r="H104" s="522">
        <v>1</v>
      </c>
      <c r="I104" s="517" t="s">
        <v>1379</v>
      </c>
      <c r="J104" s="517" t="s">
        <v>1380</v>
      </c>
      <c r="K104" s="517" t="s">
        <v>1381</v>
      </c>
      <c r="L104" s="517" t="s">
        <v>1578</v>
      </c>
      <c r="M104" s="517" t="s">
        <v>1579</v>
      </c>
      <c r="N104" s="517" t="s">
        <v>1384</v>
      </c>
      <c r="O104" s="520">
        <v>2012</v>
      </c>
      <c r="P104" s="520" t="s">
        <v>1366</v>
      </c>
      <c r="Q104" s="521" t="s">
        <v>1367</v>
      </c>
    </row>
    <row r="105" spans="1:17" ht="51.75">
      <c r="A105" s="517" t="s">
        <v>1587</v>
      </c>
      <c r="B105" s="517" t="s">
        <v>1588</v>
      </c>
      <c r="C105" s="518" t="s">
        <v>1364</v>
      </c>
      <c r="D105" s="518" t="s">
        <v>1364</v>
      </c>
      <c r="E105" s="517" t="s">
        <v>1365</v>
      </c>
      <c r="F105" s="517" t="s">
        <v>1365</v>
      </c>
      <c r="G105" s="517" t="s">
        <v>1365</v>
      </c>
      <c r="H105" s="519"/>
      <c r="I105" s="517" t="s">
        <v>1365</v>
      </c>
      <c r="J105" s="517" t="s">
        <v>1365</v>
      </c>
      <c r="K105" s="517" t="s">
        <v>1365</v>
      </c>
      <c r="L105" s="517" t="s">
        <v>1365</v>
      </c>
      <c r="M105" s="517" t="s">
        <v>1365</v>
      </c>
      <c r="N105" s="517" t="s">
        <v>1365</v>
      </c>
      <c r="O105" s="520">
        <v>2012</v>
      </c>
      <c r="P105" s="520" t="s">
        <v>1366</v>
      </c>
      <c r="Q105" s="521" t="s">
        <v>1367</v>
      </c>
    </row>
    <row r="106" spans="1:17" ht="64.5">
      <c r="A106" s="517" t="s">
        <v>1589</v>
      </c>
      <c r="B106" s="517" t="s">
        <v>1513</v>
      </c>
      <c r="C106" s="518" t="s">
        <v>1375</v>
      </c>
      <c r="D106" s="518" t="s">
        <v>1364</v>
      </c>
      <c r="E106" s="517" t="s">
        <v>1576</v>
      </c>
      <c r="F106" s="517" t="s">
        <v>1577</v>
      </c>
      <c r="G106" s="517" t="s">
        <v>1378</v>
      </c>
      <c r="H106" s="522">
        <v>1</v>
      </c>
      <c r="I106" s="517" t="s">
        <v>1379</v>
      </c>
      <c r="J106" s="517" t="s">
        <v>1380</v>
      </c>
      <c r="K106" s="517" t="s">
        <v>1381</v>
      </c>
      <c r="L106" s="517" t="s">
        <v>1578</v>
      </c>
      <c r="M106" s="517" t="s">
        <v>1579</v>
      </c>
      <c r="N106" s="517" t="s">
        <v>1384</v>
      </c>
      <c r="O106" s="520">
        <v>2012</v>
      </c>
      <c r="P106" s="520" t="s">
        <v>1366</v>
      </c>
      <c r="Q106" s="521" t="s">
        <v>1367</v>
      </c>
    </row>
    <row r="107" spans="1:17" ht="64.5">
      <c r="A107" s="517" t="s">
        <v>1590</v>
      </c>
      <c r="B107" s="517" t="s">
        <v>1529</v>
      </c>
      <c r="C107" s="518" t="s">
        <v>1375</v>
      </c>
      <c r="D107" s="518" t="s">
        <v>1364</v>
      </c>
      <c r="E107" s="517" t="s">
        <v>1576</v>
      </c>
      <c r="F107" s="517" t="s">
        <v>1577</v>
      </c>
      <c r="G107" s="517" t="s">
        <v>1378</v>
      </c>
      <c r="H107" s="522">
        <v>1</v>
      </c>
      <c r="I107" s="517" t="s">
        <v>1379</v>
      </c>
      <c r="J107" s="517" t="s">
        <v>1380</v>
      </c>
      <c r="K107" s="517" t="s">
        <v>1381</v>
      </c>
      <c r="L107" s="517" t="s">
        <v>1578</v>
      </c>
      <c r="M107" s="517" t="s">
        <v>1579</v>
      </c>
      <c r="N107" s="517" t="s">
        <v>1384</v>
      </c>
      <c r="O107" s="520">
        <v>2012</v>
      </c>
      <c r="P107" s="520" t="s">
        <v>1366</v>
      </c>
      <c r="Q107" s="521" t="s">
        <v>1367</v>
      </c>
    </row>
    <row r="108" spans="1:17" ht="26.25">
      <c r="A108" s="517" t="s">
        <v>1591</v>
      </c>
      <c r="B108" s="517" t="s">
        <v>1350</v>
      </c>
      <c r="C108" s="518" t="s">
        <v>1364</v>
      </c>
      <c r="D108" s="518" t="s">
        <v>1364</v>
      </c>
      <c r="E108" s="517" t="s">
        <v>1365</v>
      </c>
      <c r="F108" s="517" t="s">
        <v>1365</v>
      </c>
      <c r="G108" s="517" t="s">
        <v>1365</v>
      </c>
      <c r="H108" s="519"/>
      <c r="I108" s="517" t="s">
        <v>1365</v>
      </c>
      <c r="J108" s="517" t="s">
        <v>1365</v>
      </c>
      <c r="K108" s="517" t="s">
        <v>1365</v>
      </c>
      <c r="L108" s="517" t="s">
        <v>1365</v>
      </c>
      <c r="M108" s="517" t="s">
        <v>1365</v>
      </c>
      <c r="N108" s="517" t="s">
        <v>1365</v>
      </c>
      <c r="O108" s="520">
        <v>2012</v>
      </c>
      <c r="P108" s="520" t="s">
        <v>1366</v>
      </c>
      <c r="Q108" s="521" t="s">
        <v>1367</v>
      </c>
    </row>
    <row r="109" spans="1:17" ht="64.5">
      <c r="A109" s="517" t="s">
        <v>1592</v>
      </c>
      <c r="B109" s="517" t="s">
        <v>1593</v>
      </c>
      <c r="C109" s="518" t="s">
        <v>1364</v>
      </c>
      <c r="D109" s="518" t="s">
        <v>1364</v>
      </c>
      <c r="E109" s="517" t="s">
        <v>1365</v>
      </c>
      <c r="F109" s="517" t="s">
        <v>1365</v>
      </c>
      <c r="G109" s="517" t="s">
        <v>1365</v>
      </c>
      <c r="H109" s="519"/>
      <c r="I109" s="517" t="s">
        <v>1365</v>
      </c>
      <c r="J109" s="517" t="s">
        <v>1365</v>
      </c>
      <c r="K109" s="517" t="s">
        <v>1365</v>
      </c>
      <c r="L109" s="517" t="s">
        <v>1365</v>
      </c>
      <c r="M109" s="517" t="s">
        <v>1365</v>
      </c>
      <c r="N109" s="517" t="s">
        <v>1365</v>
      </c>
      <c r="O109" s="520">
        <v>2012</v>
      </c>
      <c r="P109" s="520" t="s">
        <v>1366</v>
      </c>
      <c r="Q109" s="521" t="s">
        <v>1367</v>
      </c>
    </row>
    <row r="110" spans="1:17" ht="51.75">
      <c r="A110" s="517" t="s">
        <v>1594</v>
      </c>
      <c r="B110" s="517" t="s">
        <v>1595</v>
      </c>
      <c r="C110" s="518" t="s">
        <v>1364</v>
      </c>
      <c r="D110" s="518" t="s">
        <v>1364</v>
      </c>
      <c r="E110" s="517" t="s">
        <v>1365</v>
      </c>
      <c r="F110" s="517" t="s">
        <v>1365</v>
      </c>
      <c r="G110" s="517" t="s">
        <v>1365</v>
      </c>
      <c r="H110" s="519"/>
      <c r="I110" s="517" t="s">
        <v>1365</v>
      </c>
      <c r="J110" s="517" t="s">
        <v>1365</v>
      </c>
      <c r="K110" s="517" t="s">
        <v>1365</v>
      </c>
      <c r="L110" s="517" t="s">
        <v>1365</v>
      </c>
      <c r="M110" s="517" t="s">
        <v>1365</v>
      </c>
      <c r="N110" s="517" t="s">
        <v>1365</v>
      </c>
      <c r="O110" s="520">
        <v>2012</v>
      </c>
      <c r="P110" s="520" t="s">
        <v>1366</v>
      </c>
      <c r="Q110" s="521" t="s">
        <v>1367</v>
      </c>
    </row>
    <row r="111" spans="1:17" ht="39">
      <c r="A111" s="517" t="s">
        <v>1596</v>
      </c>
      <c r="B111" s="517" t="s">
        <v>1388</v>
      </c>
      <c r="C111" s="518" t="s">
        <v>1375</v>
      </c>
      <c r="D111" s="518" t="s">
        <v>1364</v>
      </c>
      <c r="E111" s="517" t="s">
        <v>1597</v>
      </c>
      <c r="F111" s="517" t="s">
        <v>1598</v>
      </c>
      <c r="G111" s="517" t="s">
        <v>1378</v>
      </c>
      <c r="H111" s="522">
        <v>1</v>
      </c>
      <c r="I111" s="517" t="s">
        <v>1379</v>
      </c>
      <c r="J111" s="517" t="s">
        <v>1380</v>
      </c>
      <c r="K111" s="517" t="s">
        <v>1399</v>
      </c>
      <c r="L111" s="517" t="s">
        <v>1599</v>
      </c>
      <c r="M111" s="517" t="s">
        <v>1600</v>
      </c>
      <c r="N111" s="517" t="s">
        <v>1384</v>
      </c>
      <c r="O111" s="520">
        <v>2012</v>
      </c>
      <c r="P111" s="520" t="s">
        <v>1366</v>
      </c>
      <c r="Q111" s="521" t="s">
        <v>1367</v>
      </c>
    </row>
    <row r="112" spans="1:17" ht="39">
      <c r="A112" s="517" t="s">
        <v>1601</v>
      </c>
      <c r="B112" s="517" t="s">
        <v>1513</v>
      </c>
      <c r="C112" s="518" t="s">
        <v>1375</v>
      </c>
      <c r="D112" s="518" t="s">
        <v>1364</v>
      </c>
      <c r="E112" s="517" t="s">
        <v>1597</v>
      </c>
      <c r="F112" s="517" t="s">
        <v>1598</v>
      </c>
      <c r="G112" s="517" t="s">
        <v>1378</v>
      </c>
      <c r="H112" s="522">
        <v>1</v>
      </c>
      <c r="I112" s="517" t="s">
        <v>1379</v>
      </c>
      <c r="J112" s="517" t="s">
        <v>1380</v>
      </c>
      <c r="K112" s="517" t="s">
        <v>1381</v>
      </c>
      <c r="L112" s="517" t="s">
        <v>1599</v>
      </c>
      <c r="M112" s="517" t="s">
        <v>1600</v>
      </c>
      <c r="N112" s="517" t="s">
        <v>1384</v>
      </c>
      <c r="O112" s="520">
        <v>2012</v>
      </c>
      <c r="P112" s="520" t="s">
        <v>1366</v>
      </c>
      <c r="Q112" s="521" t="s">
        <v>1367</v>
      </c>
    </row>
    <row r="113" spans="1:17" ht="51.75">
      <c r="A113" s="517" t="s">
        <v>1602</v>
      </c>
      <c r="B113" s="517" t="s">
        <v>1529</v>
      </c>
      <c r="C113" s="518" t="s">
        <v>1375</v>
      </c>
      <c r="D113" s="518" t="s">
        <v>1364</v>
      </c>
      <c r="E113" s="517" t="s">
        <v>1597</v>
      </c>
      <c r="F113" s="517" t="s">
        <v>1598</v>
      </c>
      <c r="G113" s="517" t="s">
        <v>1378</v>
      </c>
      <c r="H113" s="522">
        <v>1</v>
      </c>
      <c r="I113" s="517" t="s">
        <v>1379</v>
      </c>
      <c r="J113" s="517" t="s">
        <v>1380</v>
      </c>
      <c r="K113" s="517" t="s">
        <v>1381</v>
      </c>
      <c r="L113" s="517" t="s">
        <v>1599</v>
      </c>
      <c r="M113" s="517" t="s">
        <v>1600</v>
      </c>
      <c r="N113" s="517" t="s">
        <v>1384</v>
      </c>
      <c r="O113" s="520">
        <v>2012</v>
      </c>
      <c r="P113" s="520" t="s">
        <v>1366</v>
      </c>
      <c r="Q113" s="521" t="s">
        <v>1367</v>
      </c>
    </row>
    <row r="114" spans="1:17" ht="51.75">
      <c r="A114" s="517" t="s">
        <v>1603</v>
      </c>
      <c r="B114" s="517" t="s">
        <v>1604</v>
      </c>
      <c r="C114" s="518" t="s">
        <v>1375</v>
      </c>
      <c r="D114" s="518" t="s">
        <v>1364</v>
      </c>
      <c r="E114" s="517" t="s">
        <v>1597</v>
      </c>
      <c r="F114" s="517" t="s">
        <v>1598</v>
      </c>
      <c r="G114" s="517" t="s">
        <v>1378</v>
      </c>
      <c r="H114" s="522">
        <v>1</v>
      </c>
      <c r="I114" s="517" t="s">
        <v>1379</v>
      </c>
      <c r="J114" s="517" t="s">
        <v>1380</v>
      </c>
      <c r="K114" s="517" t="s">
        <v>1605</v>
      </c>
      <c r="L114" s="517" t="s">
        <v>1599</v>
      </c>
      <c r="M114" s="517" t="s">
        <v>1600</v>
      </c>
      <c r="N114" s="517" t="s">
        <v>1384</v>
      </c>
      <c r="O114" s="520">
        <v>2012</v>
      </c>
      <c r="P114" s="520" t="s">
        <v>1366</v>
      </c>
      <c r="Q114" s="521" t="s">
        <v>1367</v>
      </c>
    </row>
    <row r="115" spans="1:17" ht="51.75">
      <c r="A115" s="517" t="s">
        <v>1606</v>
      </c>
      <c r="B115" s="517" t="s">
        <v>1607</v>
      </c>
      <c r="C115" s="518" t="s">
        <v>1364</v>
      </c>
      <c r="D115" s="518" t="s">
        <v>1364</v>
      </c>
      <c r="E115" s="517" t="s">
        <v>1365</v>
      </c>
      <c r="F115" s="517" t="s">
        <v>1365</v>
      </c>
      <c r="G115" s="517" t="s">
        <v>1365</v>
      </c>
      <c r="H115" s="519"/>
      <c r="I115" s="517" t="s">
        <v>1365</v>
      </c>
      <c r="J115" s="517" t="s">
        <v>1365</v>
      </c>
      <c r="K115" s="517" t="s">
        <v>1365</v>
      </c>
      <c r="L115" s="517" t="s">
        <v>1365</v>
      </c>
      <c r="M115" s="517" t="s">
        <v>1365</v>
      </c>
      <c r="N115" s="517" t="s">
        <v>1365</v>
      </c>
      <c r="O115" s="520">
        <v>2012</v>
      </c>
      <c r="P115" s="520" t="s">
        <v>1366</v>
      </c>
      <c r="Q115" s="521" t="s">
        <v>1367</v>
      </c>
    </row>
    <row r="116" spans="1:17" ht="77.25">
      <c r="A116" s="517" t="s">
        <v>1608</v>
      </c>
      <c r="B116" s="517" t="s">
        <v>1513</v>
      </c>
      <c r="C116" s="518" t="s">
        <v>1375</v>
      </c>
      <c r="D116" s="518" t="s">
        <v>1364</v>
      </c>
      <c r="E116" s="517" t="s">
        <v>1609</v>
      </c>
      <c r="F116" s="517" t="s">
        <v>1610</v>
      </c>
      <c r="G116" s="517" t="s">
        <v>1378</v>
      </c>
      <c r="H116" s="522">
        <v>1</v>
      </c>
      <c r="I116" s="517" t="s">
        <v>1379</v>
      </c>
      <c r="J116" s="517" t="s">
        <v>1380</v>
      </c>
      <c r="K116" s="517" t="s">
        <v>1381</v>
      </c>
      <c r="L116" s="517" t="s">
        <v>1611</v>
      </c>
      <c r="M116" s="517" t="s">
        <v>1567</v>
      </c>
      <c r="N116" s="517" t="s">
        <v>1384</v>
      </c>
      <c r="O116" s="520">
        <v>2012</v>
      </c>
      <c r="P116" s="520" t="s">
        <v>1366</v>
      </c>
      <c r="Q116" s="521" t="s">
        <v>1367</v>
      </c>
    </row>
    <row r="117" spans="1:17" ht="77.25">
      <c r="A117" s="517" t="s">
        <v>1612</v>
      </c>
      <c r="B117" s="517" t="s">
        <v>1529</v>
      </c>
      <c r="C117" s="518" t="s">
        <v>1375</v>
      </c>
      <c r="D117" s="518" t="s">
        <v>1364</v>
      </c>
      <c r="E117" s="517" t="s">
        <v>1609</v>
      </c>
      <c r="F117" s="517" t="s">
        <v>1610</v>
      </c>
      <c r="G117" s="517" t="s">
        <v>1378</v>
      </c>
      <c r="H117" s="522">
        <v>1</v>
      </c>
      <c r="I117" s="517" t="s">
        <v>1379</v>
      </c>
      <c r="J117" s="517" t="s">
        <v>1380</v>
      </c>
      <c r="K117" s="517" t="s">
        <v>1381</v>
      </c>
      <c r="L117" s="517" t="s">
        <v>1611</v>
      </c>
      <c r="M117" s="517" t="s">
        <v>1567</v>
      </c>
      <c r="N117" s="517" t="s">
        <v>1384</v>
      </c>
      <c r="O117" s="520">
        <v>2012</v>
      </c>
      <c r="P117" s="520" t="s">
        <v>1366</v>
      </c>
      <c r="Q117" s="521" t="s">
        <v>1367</v>
      </c>
    </row>
    <row r="118" spans="1:17" ht="39">
      <c r="A118" s="517" t="s">
        <v>1613</v>
      </c>
      <c r="B118" s="517" t="s">
        <v>1614</v>
      </c>
      <c r="C118" s="518" t="s">
        <v>1364</v>
      </c>
      <c r="D118" s="518" t="s">
        <v>1364</v>
      </c>
      <c r="E118" s="517" t="s">
        <v>1365</v>
      </c>
      <c r="F118" s="517" t="s">
        <v>1365</v>
      </c>
      <c r="G118" s="517" t="s">
        <v>1365</v>
      </c>
      <c r="H118" s="519"/>
      <c r="I118" s="517" t="s">
        <v>1365</v>
      </c>
      <c r="J118" s="517" t="s">
        <v>1365</v>
      </c>
      <c r="K118" s="517" t="s">
        <v>1365</v>
      </c>
      <c r="L118" s="517" t="s">
        <v>1365</v>
      </c>
      <c r="M118" s="517" t="s">
        <v>1365</v>
      </c>
      <c r="N118" s="517" t="s">
        <v>1365</v>
      </c>
      <c r="O118" s="520">
        <v>2012</v>
      </c>
      <c r="P118" s="520" t="s">
        <v>1366</v>
      </c>
      <c r="Q118" s="521" t="s">
        <v>1367</v>
      </c>
    </row>
    <row r="119" spans="1:17" ht="153.75">
      <c r="A119" s="517" t="s">
        <v>1615</v>
      </c>
      <c r="B119" s="517" t="s">
        <v>1513</v>
      </c>
      <c r="C119" s="518" t="s">
        <v>1375</v>
      </c>
      <c r="D119" s="518" t="s">
        <v>1364</v>
      </c>
      <c r="E119" s="517" t="s">
        <v>1616</v>
      </c>
      <c r="F119" s="517" t="s">
        <v>1617</v>
      </c>
      <c r="G119" s="517" t="s">
        <v>1378</v>
      </c>
      <c r="H119" s="522">
        <v>1</v>
      </c>
      <c r="I119" s="517" t="s">
        <v>1379</v>
      </c>
      <c r="J119" s="517" t="s">
        <v>1380</v>
      </c>
      <c r="K119" s="517" t="s">
        <v>1381</v>
      </c>
      <c r="L119" s="517" t="s">
        <v>1599</v>
      </c>
      <c r="M119" s="517" t="s">
        <v>1600</v>
      </c>
      <c r="N119" s="517" t="s">
        <v>1618</v>
      </c>
      <c r="O119" s="520">
        <v>2012</v>
      </c>
      <c r="P119" s="520" t="s">
        <v>1366</v>
      </c>
      <c r="Q119" s="521" t="s">
        <v>1367</v>
      </c>
    </row>
    <row r="120" spans="1:17" ht="115.5">
      <c r="A120" s="517" t="s">
        <v>1619</v>
      </c>
      <c r="B120" s="517" t="s">
        <v>1620</v>
      </c>
      <c r="C120" s="518" t="s">
        <v>1364</v>
      </c>
      <c r="D120" s="518" t="s">
        <v>1364</v>
      </c>
      <c r="E120" s="517" t="s">
        <v>1365</v>
      </c>
      <c r="F120" s="517" t="s">
        <v>1365</v>
      </c>
      <c r="G120" s="517" t="s">
        <v>1365</v>
      </c>
      <c r="H120" s="519"/>
      <c r="I120" s="517" t="s">
        <v>1365</v>
      </c>
      <c r="J120" s="517" t="s">
        <v>1365</v>
      </c>
      <c r="K120" s="517" t="s">
        <v>1365</v>
      </c>
      <c r="L120" s="517" t="s">
        <v>1365</v>
      </c>
      <c r="M120" s="517" t="s">
        <v>1365</v>
      </c>
      <c r="N120" s="517" t="s">
        <v>1365</v>
      </c>
      <c r="O120" s="520">
        <v>2012</v>
      </c>
      <c r="P120" s="520" t="s">
        <v>1366</v>
      </c>
      <c r="Q120" s="521" t="s">
        <v>1367</v>
      </c>
    </row>
    <row r="121" spans="1:17" ht="90">
      <c r="A121" s="517" t="s">
        <v>1621</v>
      </c>
      <c r="B121" s="517" t="s">
        <v>1622</v>
      </c>
      <c r="C121" s="518" t="s">
        <v>1364</v>
      </c>
      <c r="D121" s="518" t="s">
        <v>1364</v>
      </c>
      <c r="E121" s="517" t="s">
        <v>1365</v>
      </c>
      <c r="F121" s="517" t="s">
        <v>1365</v>
      </c>
      <c r="G121" s="517" t="s">
        <v>1365</v>
      </c>
      <c r="H121" s="519"/>
      <c r="I121" s="517" t="s">
        <v>1365</v>
      </c>
      <c r="J121" s="517" t="s">
        <v>1365</v>
      </c>
      <c r="K121" s="517" t="s">
        <v>1365</v>
      </c>
      <c r="L121" s="517" t="s">
        <v>1365</v>
      </c>
      <c r="M121" s="517" t="s">
        <v>1365</v>
      </c>
      <c r="N121" s="517" t="s">
        <v>1365</v>
      </c>
      <c r="O121" s="520">
        <v>2012</v>
      </c>
      <c r="P121" s="520" t="s">
        <v>1366</v>
      </c>
      <c r="Q121" s="521" t="s">
        <v>1367</v>
      </c>
    </row>
    <row r="122" spans="1:17" ht="64.5">
      <c r="A122" s="517" t="s">
        <v>1623</v>
      </c>
      <c r="B122" s="517" t="s">
        <v>1388</v>
      </c>
      <c r="C122" s="518" t="s">
        <v>1375</v>
      </c>
      <c r="D122" s="518" t="s">
        <v>1364</v>
      </c>
      <c r="E122" s="517" t="s">
        <v>1624</v>
      </c>
      <c r="F122" s="517" t="s">
        <v>1625</v>
      </c>
      <c r="G122" s="517" t="s">
        <v>1378</v>
      </c>
      <c r="H122" s="522">
        <v>1</v>
      </c>
      <c r="I122" s="517" t="s">
        <v>1379</v>
      </c>
      <c r="J122" s="517" t="s">
        <v>1380</v>
      </c>
      <c r="K122" s="517" t="s">
        <v>1416</v>
      </c>
      <c r="L122" s="517" t="s">
        <v>1626</v>
      </c>
      <c r="M122" s="517" t="s">
        <v>1627</v>
      </c>
      <c r="N122" s="517" t="s">
        <v>1384</v>
      </c>
      <c r="O122" s="520">
        <v>2012</v>
      </c>
      <c r="P122" s="520" t="s">
        <v>1366</v>
      </c>
      <c r="Q122" s="521" t="s">
        <v>1367</v>
      </c>
    </row>
    <row r="123" spans="1:17" ht="64.5">
      <c r="A123" s="517" t="s">
        <v>1628</v>
      </c>
      <c r="B123" s="517" t="s">
        <v>1629</v>
      </c>
      <c r="C123" s="518" t="s">
        <v>1375</v>
      </c>
      <c r="D123" s="518" t="s">
        <v>1364</v>
      </c>
      <c r="E123" s="517" t="s">
        <v>1624</v>
      </c>
      <c r="F123" s="517" t="s">
        <v>1625</v>
      </c>
      <c r="G123" s="517" t="s">
        <v>1378</v>
      </c>
      <c r="H123" s="522">
        <v>1</v>
      </c>
      <c r="I123" s="517" t="s">
        <v>1379</v>
      </c>
      <c r="J123" s="517" t="s">
        <v>1380</v>
      </c>
      <c r="K123" s="517" t="s">
        <v>1381</v>
      </c>
      <c r="L123" s="517" t="s">
        <v>1626</v>
      </c>
      <c r="M123" s="517" t="s">
        <v>1627</v>
      </c>
      <c r="N123" s="517" t="s">
        <v>1384</v>
      </c>
      <c r="O123" s="520">
        <v>2012</v>
      </c>
      <c r="P123" s="520" t="s">
        <v>1366</v>
      </c>
      <c r="Q123" s="521" t="s">
        <v>1367</v>
      </c>
    </row>
    <row r="124" spans="1:17" ht="64.5">
      <c r="A124" s="517" t="s">
        <v>1630</v>
      </c>
      <c r="B124" s="517" t="s">
        <v>1529</v>
      </c>
      <c r="C124" s="518" t="s">
        <v>1375</v>
      </c>
      <c r="D124" s="518" t="s">
        <v>1364</v>
      </c>
      <c r="E124" s="517" t="s">
        <v>1624</v>
      </c>
      <c r="F124" s="517" t="s">
        <v>1625</v>
      </c>
      <c r="G124" s="517" t="s">
        <v>1378</v>
      </c>
      <c r="H124" s="522">
        <v>1</v>
      </c>
      <c r="I124" s="517" t="s">
        <v>1379</v>
      </c>
      <c r="J124" s="517" t="s">
        <v>1380</v>
      </c>
      <c r="K124" s="517" t="s">
        <v>1381</v>
      </c>
      <c r="L124" s="517" t="s">
        <v>1626</v>
      </c>
      <c r="M124" s="517" t="s">
        <v>1627</v>
      </c>
      <c r="N124" s="517" t="s">
        <v>1384</v>
      </c>
      <c r="O124" s="520">
        <v>2012</v>
      </c>
      <c r="P124" s="520" t="s">
        <v>1366</v>
      </c>
      <c r="Q124" s="521" t="s">
        <v>1367</v>
      </c>
    </row>
    <row r="125" spans="1:17" ht="102.75">
      <c r="A125" s="517" t="s">
        <v>1631</v>
      </c>
      <c r="B125" s="517" t="s">
        <v>1632</v>
      </c>
      <c r="C125" s="518" t="s">
        <v>1375</v>
      </c>
      <c r="D125" s="518" t="s">
        <v>1364</v>
      </c>
      <c r="E125" s="517" t="s">
        <v>1624</v>
      </c>
      <c r="F125" s="517" t="s">
        <v>1625</v>
      </c>
      <c r="G125" s="517" t="s">
        <v>1378</v>
      </c>
      <c r="H125" s="522">
        <v>1</v>
      </c>
      <c r="I125" s="517" t="s">
        <v>1379</v>
      </c>
      <c r="J125" s="517" t="s">
        <v>1380</v>
      </c>
      <c r="K125" s="517" t="s">
        <v>1435</v>
      </c>
      <c r="L125" s="517" t="s">
        <v>1626</v>
      </c>
      <c r="M125" s="517" t="s">
        <v>1627</v>
      </c>
      <c r="N125" s="517" t="s">
        <v>1384</v>
      </c>
      <c r="O125" s="520">
        <v>2012</v>
      </c>
      <c r="P125" s="520" t="s">
        <v>1366</v>
      </c>
      <c r="Q125" s="521" t="s">
        <v>1367</v>
      </c>
    </row>
    <row r="126" spans="1:17" ht="90">
      <c r="A126" s="517" t="s">
        <v>1633</v>
      </c>
      <c r="B126" s="517" t="s">
        <v>1634</v>
      </c>
      <c r="C126" s="518" t="s">
        <v>1364</v>
      </c>
      <c r="D126" s="518" t="s">
        <v>1364</v>
      </c>
      <c r="E126" s="517" t="s">
        <v>1365</v>
      </c>
      <c r="F126" s="517" t="s">
        <v>1365</v>
      </c>
      <c r="G126" s="517" t="s">
        <v>1365</v>
      </c>
      <c r="H126" s="519"/>
      <c r="I126" s="517" t="s">
        <v>1365</v>
      </c>
      <c r="J126" s="517" t="s">
        <v>1365</v>
      </c>
      <c r="K126" s="517" t="s">
        <v>1365</v>
      </c>
      <c r="L126" s="517" t="s">
        <v>1365</v>
      </c>
      <c r="M126" s="517" t="s">
        <v>1365</v>
      </c>
      <c r="N126" s="517" t="s">
        <v>1365</v>
      </c>
      <c r="O126" s="520">
        <v>2012</v>
      </c>
      <c r="P126" s="520" t="s">
        <v>1366</v>
      </c>
      <c r="Q126" s="521" t="s">
        <v>1367</v>
      </c>
    </row>
    <row r="127" spans="1:17" ht="39">
      <c r="A127" s="517" t="s">
        <v>1635</v>
      </c>
      <c r="B127" s="517" t="s">
        <v>1629</v>
      </c>
      <c r="C127" s="518" t="s">
        <v>1375</v>
      </c>
      <c r="D127" s="518" t="s">
        <v>1364</v>
      </c>
      <c r="E127" s="517" t="s">
        <v>1636</v>
      </c>
      <c r="F127" s="517" t="s">
        <v>1637</v>
      </c>
      <c r="G127" s="517" t="s">
        <v>1378</v>
      </c>
      <c r="H127" s="522">
        <v>1</v>
      </c>
      <c r="I127" s="517" t="s">
        <v>1379</v>
      </c>
      <c r="J127" s="517" t="s">
        <v>1380</v>
      </c>
      <c r="K127" s="517" t="s">
        <v>1381</v>
      </c>
      <c r="L127" s="517" t="s">
        <v>1626</v>
      </c>
      <c r="M127" s="517" t="s">
        <v>1627</v>
      </c>
      <c r="N127" s="517" t="s">
        <v>1384</v>
      </c>
      <c r="O127" s="520">
        <v>2012</v>
      </c>
      <c r="P127" s="520" t="s">
        <v>1366</v>
      </c>
      <c r="Q127" s="521" t="s">
        <v>1367</v>
      </c>
    </row>
    <row r="128" spans="1:17" ht="39">
      <c r="A128" s="517" t="s">
        <v>1638</v>
      </c>
      <c r="B128" s="517" t="s">
        <v>1639</v>
      </c>
      <c r="C128" s="518" t="s">
        <v>1364</v>
      </c>
      <c r="D128" s="518" t="s">
        <v>1364</v>
      </c>
      <c r="E128" s="517" t="s">
        <v>1365</v>
      </c>
      <c r="F128" s="517" t="s">
        <v>1365</v>
      </c>
      <c r="G128" s="517" t="s">
        <v>1365</v>
      </c>
      <c r="H128" s="519"/>
      <c r="I128" s="517" t="s">
        <v>1365</v>
      </c>
      <c r="J128" s="517" t="s">
        <v>1365</v>
      </c>
      <c r="K128" s="517" t="s">
        <v>1365</v>
      </c>
      <c r="L128" s="517" t="s">
        <v>1365</v>
      </c>
      <c r="M128" s="517" t="s">
        <v>1365</v>
      </c>
      <c r="N128" s="517" t="s">
        <v>1365</v>
      </c>
      <c r="O128" s="520">
        <v>2012</v>
      </c>
      <c r="P128" s="520" t="s">
        <v>1366</v>
      </c>
      <c r="Q128" s="521" t="s">
        <v>1367</v>
      </c>
    </row>
    <row r="129" spans="1:17" ht="51.75">
      <c r="A129" s="517" t="s">
        <v>1640</v>
      </c>
      <c r="B129" s="517" t="s">
        <v>1629</v>
      </c>
      <c r="C129" s="518" t="s">
        <v>1375</v>
      </c>
      <c r="D129" s="518" t="s">
        <v>1364</v>
      </c>
      <c r="E129" s="517" t="s">
        <v>1641</v>
      </c>
      <c r="F129" s="517" t="s">
        <v>1642</v>
      </c>
      <c r="G129" s="517" t="s">
        <v>1378</v>
      </c>
      <c r="H129" s="522">
        <v>1</v>
      </c>
      <c r="I129" s="517" t="s">
        <v>1379</v>
      </c>
      <c r="J129" s="517" t="s">
        <v>1380</v>
      </c>
      <c r="K129" s="517" t="s">
        <v>1381</v>
      </c>
      <c r="L129" s="517" t="s">
        <v>1626</v>
      </c>
      <c r="M129" s="517" t="s">
        <v>1627</v>
      </c>
      <c r="N129" s="517" t="s">
        <v>1384</v>
      </c>
      <c r="O129" s="520">
        <v>2012</v>
      </c>
      <c r="P129" s="520" t="s">
        <v>1366</v>
      </c>
      <c r="Q129" s="521" t="s">
        <v>1367</v>
      </c>
    </row>
    <row r="130" spans="1:17" ht="51.75">
      <c r="A130" s="517" t="s">
        <v>1643</v>
      </c>
      <c r="B130" s="517" t="s">
        <v>1644</v>
      </c>
      <c r="C130" s="518" t="s">
        <v>1364</v>
      </c>
      <c r="D130" s="518" t="s">
        <v>1364</v>
      </c>
      <c r="E130" s="517" t="s">
        <v>1365</v>
      </c>
      <c r="F130" s="517" t="s">
        <v>1365</v>
      </c>
      <c r="G130" s="517" t="s">
        <v>1365</v>
      </c>
      <c r="H130" s="519"/>
      <c r="I130" s="517" t="s">
        <v>1365</v>
      </c>
      <c r="J130" s="517" t="s">
        <v>1365</v>
      </c>
      <c r="K130" s="517" t="s">
        <v>1365</v>
      </c>
      <c r="L130" s="517" t="s">
        <v>1365</v>
      </c>
      <c r="M130" s="517" t="s">
        <v>1365</v>
      </c>
      <c r="N130" s="517" t="s">
        <v>1365</v>
      </c>
      <c r="O130" s="520">
        <v>2012</v>
      </c>
      <c r="P130" s="520" t="s">
        <v>1366</v>
      </c>
      <c r="Q130" s="521" t="s">
        <v>1367</v>
      </c>
    </row>
    <row r="131" spans="1:17" ht="153.75">
      <c r="A131" s="517" t="s">
        <v>1645</v>
      </c>
      <c r="B131" s="517" t="s">
        <v>1629</v>
      </c>
      <c r="C131" s="518" t="s">
        <v>1375</v>
      </c>
      <c r="D131" s="518" t="s">
        <v>1364</v>
      </c>
      <c r="E131" s="517" t="s">
        <v>1646</v>
      </c>
      <c r="F131" s="517" t="s">
        <v>1647</v>
      </c>
      <c r="G131" s="517" t="s">
        <v>1378</v>
      </c>
      <c r="H131" s="522">
        <v>1</v>
      </c>
      <c r="I131" s="517" t="s">
        <v>1379</v>
      </c>
      <c r="J131" s="517" t="s">
        <v>1380</v>
      </c>
      <c r="K131" s="517" t="s">
        <v>1381</v>
      </c>
      <c r="L131" s="517" t="s">
        <v>1626</v>
      </c>
      <c r="M131" s="517" t="s">
        <v>1627</v>
      </c>
      <c r="N131" s="517" t="s">
        <v>1384</v>
      </c>
      <c r="O131" s="520">
        <v>2012</v>
      </c>
      <c r="P131" s="520" t="s">
        <v>1366</v>
      </c>
      <c r="Q131" s="521" t="s">
        <v>1367</v>
      </c>
    </row>
    <row r="132" spans="1:17" ht="51.75">
      <c r="A132" s="517" t="s">
        <v>1648</v>
      </c>
      <c r="B132" s="517" t="s">
        <v>1649</v>
      </c>
      <c r="C132" s="518" t="s">
        <v>1364</v>
      </c>
      <c r="D132" s="518" t="s">
        <v>1364</v>
      </c>
      <c r="E132" s="517" t="s">
        <v>1365</v>
      </c>
      <c r="F132" s="517" t="s">
        <v>1365</v>
      </c>
      <c r="G132" s="517" t="s">
        <v>1365</v>
      </c>
      <c r="H132" s="519"/>
      <c r="I132" s="517" t="s">
        <v>1365</v>
      </c>
      <c r="J132" s="517" t="s">
        <v>1365</v>
      </c>
      <c r="K132" s="517" t="s">
        <v>1365</v>
      </c>
      <c r="L132" s="517" t="s">
        <v>1365</v>
      </c>
      <c r="M132" s="517" t="s">
        <v>1365</v>
      </c>
      <c r="N132" s="517" t="s">
        <v>1365</v>
      </c>
      <c r="O132" s="520">
        <v>2012</v>
      </c>
      <c r="P132" s="520" t="s">
        <v>1366</v>
      </c>
      <c r="Q132" s="521" t="s">
        <v>1367</v>
      </c>
    </row>
    <row r="133" spans="1:17" ht="39">
      <c r="A133" s="517" t="s">
        <v>1650</v>
      </c>
      <c r="B133" s="517" t="s">
        <v>1651</v>
      </c>
      <c r="C133" s="518" t="s">
        <v>1364</v>
      </c>
      <c r="D133" s="518" t="s">
        <v>1364</v>
      </c>
      <c r="E133" s="517" t="s">
        <v>1365</v>
      </c>
      <c r="F133" s="517" t="s">
        <v>1365</v>
      </c>
      <c r="G133" s="517" t="s">
        <v>1365</v>
      </c>
      <c r="H133" s="519"/>
      <c r="I133" s="517" t="s">
        <v>1365</v>
      </c>
      <c r="J133" s="517" t="s">
        <v>1365</v>
      </c>
      <c r="K133" s="517" t="s">
        <v>1365</v>
      </c>
      <c r="L133" s="517" t="s">
        <v>1365</v>
      </c>
      <c r="M133" s="517" t="s">
        <v>1365</v>
      </c>
      <c r="N133" s="517" t="s">
        <v>1365</v>
      </c>
      <c r="O133" s="520">
        <v>2012</v>
      </c>
      <c r="P133" s="520" t="s">
        <v>1366</v>
      </c>
      <c r="Q133" s="521" t="s">
        <v>1367</v>
      </c>
    </row>
    <row r="134" spans="1:17" ht="90">
      <c r="A134" s="517" t="s">
        <v>1652</v>
      </c>
      <c r="B134" s="517" t="s">
        <v>1653</v>
      </c>
      <c r="C134" s="518" t="s">
        <v>1364</v>
      </c>
      <c r="D134" s="518" t="s">
        <v>1364</v>
      </c>
      <c r="E134" s="517" t="s">
        <v>1365</v>
      </c>
      <c r="F134" s="517" t="s">
        <v>1365</v>
      </c>
      <c r="G134" s="517" t="s">
        <v>1365</v>
      </c>
      <c r="H134" s="519"/>
      <c r="I134" s="517" t="s">
        <v>1365</v>
      </c>
      <c r="J134" s="517" t="s">
        <v>1365</v>
      </c>
      <c r="K134" s="517" t="s">
        <v>1365</v>
      </c>
      <c r="L134" s="517" t="s">
        <v>1365</v>
      </c>
      <c r="M134" s="517" t="s">
        <v>1365</v>
      </c>
      <c r="N134" s="517" t="s">
        <v>1365</v>
      </c>
      <c r="O134" s="520">
        <v>2012</v>
      </c>
      <c r="P134" s="520" t="s">
        <v>1366</v>
      </c>
      <c r="Q134" s="521" t="s">
        <v>1367</v>
      </c>
    </row>
    <row r="135" spans="1:17">
      <c r="A135" s="517" t="s">
        <v>1654</v>
      </c>
      <c r="B135" s="517" t="s">
        <v>1365</v>
      </c>
      <c r="C135" s="518" t="s">
        <v>1365</v>
      </c>
      <c r="D135" s="518" t="s">
        <v>1365</v>
      </c>
      <c r="E135" s="517" t="s">
        <v>1365</v>
      </c>
      <c r="F135" s="517" t="s">
        <v>1365</v>
      </c>
      <c r="G135" s="517" t="s">
        <v>1365</v>
      </c>
      <c r="H135" s="519"/>
      <c r="I135" s="517" t="s">
        <v>1365</v>
      </c>
      <c r="J135" s="517" t="s">
        <v>1365</v>
      </c>
      <c r="K135" s="517" t="s">
        <v>1365</v>
      </c>
      <c r="L135" s="517" t="s">
        <v>1365</v>
      </c>
      <c r="M135" s="517" t="s">
        <v>1365</v>
      </c>
      <c r="N135" s="517" t="s">
        <v>1365</v>
      </c>
      <c r="O135" s="520">
        <v>2012</v>
      </c>
      <c r="P135" s="520" t="s">
        <v>1366</v>
      </c>
      <c r="Q135" s="521" t="s">
        <v>1367</v>
      </c>
    </row>
    <row r="136" spans="1:17" ht="51.75">
      <c r="A136" s="517" t="s">
        <v>1655</v>
      </c>
      <c r="B136" s="517" t="s">
        <v>1365</v>
      </c>
      <c r="C136" s="518" t="s">
        <v>1365</v>
      </c>
      <c r="D136" s="518" t="s">
        <v>1365</v>
      </c>
      <c r="E136" s="517" t="s">
        <v>1656</v>
      </c>
      <c r="F136" s="517" t="s">
        <v>1657</v>
      </c>
      <c r="G136" s="517" t="s">
        <v>1378</v>
      </c>
      <c r="H136" s="522">
        <v>1</v>
      </c>
      <c r="I136" s="517" t="s">
        <v>1379</v>
      </c>
      <c r="J136" s="517" t="s">
        <v>1380</v>
      </c>
      <c r="K136" s="517" t="s">
        <v>1482</v>
      </c>
      <c r="L136" s="517" t="s">
        <v>1658</v>
      </c>
      <c r="M136" s="517" t="s">
        <v>1659</v>
      </c>
      <c r="N136" s="517" t="s">
        <v>1384</v>
      </c>
      <c r="O136" s="520">
        <v>2012</v>
      </c>
      <c r="P136" s="520" t="s">
        <v>1366</v>
      </c>
      <c r="Q136" s="521" t="s">
        <v>1367</v>
      </c>
    </row>
    <row r="137" spans="1:17">
      <c r="A137" s="517" t="s">
        <v>1660</v>
      </c>
      <c r="B137" s="517" t="s">
        <v>1365</v>
      </c>
      <c r="C137" s="518" t="s">
        <v>1365</v>
      </c>
      <c r="D137" s="518" t="s">
        <v>1365</v>
      </c>
      <c r="E137" s="517" t="s">
        <v>1365</v>
      </c>
      <c r="F137" s="517" t="s">
        <v>1365</v>
      </c>
      <c r="G137" s="517" t="s">
        <v>1365</v>
      </c>
      <c r="H137" s="519"/>
      <c r="I137" s="517" t="s">
        <v>1365</v>
      </c>
      <c r="J137" s="517" t="s">
        <v>1365</v>
      </c>
      <c r="K137" s="517" t="s">
        <v>1365</v>
      </c>
      <c r="L137" s="517" t="s">
        <v>1365</v>
      </c>
      <c r="M137" s="517" t="s">
        <v>1365</v>
      </c>
      <c r="N137" s="517" t="s">
        <v>1365</v>
      </c>
      <c r="O137" s="520">
        <v>2012</v>
      </c>
      <c r="P137" s="520" t="s">
        <v>1366</v>
      </c>
      <c r="Q137" s="521" t="s">
        <v>1367</v>
      </c>
    </row>
    <row r="138" spans="1:17" ht="39">
      <c r="A138" s="517" t="s">
        <v>1661</v>
      </c>
      <c r="B138" s="517" t="s">
        <v>1365</v>
      </c>
      <c r="C138" s="518" t="s">
        <v>1365</v>
      </c>
      <c r="D138" s="518" t="s">
        <v>1365</v>
      </c>
      <c r="E138" s="517" t="s">
        <v>1662</v>
      </c>
      <c r="F138" s="517" t="s">
        <v>1637</v>
      </c>
      <c r="G138" s="517" t="s">
        <v>1378</v>
      </c>
      <c r="H138" s="522">
        <v>1</v>
      </c>
      <c r="I138" s="517" t="s">
        <v>1379</v>
      </c>
      <c r="J138" s="517" t="s">
        <v>1380</v>
      </c>
      <c r="K138" s="517" t="s">
        <v>1482</v>
      </c>
      <c r="L138" s="517" t="s">
        <v>1626</v>
      </c>
      <c r="M138" s="517" t="s">
        <v>1627</v>
      </c>
      <c r="N138" s="517" t="s">
        <v>1384</v>
      </c>
      <c r="O138" s="520">
        <v>2012</v>
      </c>
      <c r="P138" s="520" t="s">
        <v>1366</v>
      </c>
      <c r="Q138" s="521" t="s">
        <v>1367</v>
      </c>
    </row>
    <row r="139" spans="1:17">
      <c r="A139" s="517" t="s">
        <v>1663</v>
      </c>
      <c r="B139" s="517" t="s">
        <v>1309</v>
      </c>
      <c r="C139" s="518" t="s">
        <v>1364</v>
      </c>
      <c r="D139" s="518" t="s">
        <v>1364</v>
      </c>
      <c r="E139" s="517" t="s">
        <v>1365</v>
      </c>
      <c r="F139" s="517" t="s">
        <v>1365</v>
      </c>
      <c r="G139" s="517" t="s">
        <v>1365</v>
      </c>
      <c r="H139" s="519"/>
      <c r="I139" s="517" t="s">
        <v>1365</v>
      </c>
      <c r="J139" s="517" t="s">
        <v>1365</v>
      </c>
      <c r="K139" s="517" t="s">
        <v>1365</v>
      </c>
      <c r="L139" s="517" t="s">
        <v>1365</v>
      </c>
      <c r="M139" s="517" t="s">
        <v>1365</v>
      </c>
      <c r="N139" s="517" t="s">
        <v>1365</v>
      </c>
      <c r="O139" s="520">
        <v>2012</v>
      </c>
      <c r="P139" s="520" t="s">
        <v>1366</v>
      </c>
      <c r="Q139" s="521" t="s">
        <v>1367</v>
      </c>
    </row>
    <row r="140" spans="1:17" ht="128.25">
      <c r="A140" s="517" t="s">
        <v>1664</v>
      </c>
      <c r="B140" s="517" t="s">
        <v>1665</v>
      </c>
      <c r="C140" s="518" t="s">
        <v>1364</v>
      </c>
      <c r="D140" s="518" t="s">
        <v>1364</v>
      </c>
      <c r="E140" s="517" t="s">
        <v>1365</v>
      </c>
      <c r="F140" s="517" t="s">
        <v>1365</v>
      </c>
      <c r="G140" s="517" t="s">
        <v>1365</v>
      </c>
      <c r="H140" s="519"/>
      <c r="I140" s="517" t="s">
        <v>1365</v>
      </c>
      <c r="J140" s="517" t="s">
        <v>1365</v>
      </c>
      <c r="K140" s="517" t="s">
        <v>1365</v>
      </c>
      <c r="L140" s="517" t="s">
        <v>1365</v>
      </c>
      <c r="M140" s="517" t="s">
        <v>1365</v>
      </c>
      <c r="N140" s="517" t="s">
        <v>1365</v>
      </c>
      <c r="O140" s="520">
        <v>2012</v>
      </c>
      <c r="P140" s="520" t="s">
        <v>1366</v>
      </c>
      <c r="Q140" s="521" t="s">
        <v>1367</v>
      </c>
    </row>
    <row r="141" spans="1:17" ht="77.25">
      <c r="A141" s="517" t="s">
        <v>1666</v>
      </c>
      <c r="B141" s="517" t="s">
        <v>1667</v>
      </c>
      <c r="C141" s="518" t="s">
        <v>1375</v>
      </c>
      <c r="D141" s="518" t="s">
        <v>1364</v>
      </c>
      <c r="E141" s="517" t="s">
        <v>1668</v>
      </c>
      <c r="F141" s="517" t="s">
        <v>1669</v>
      </c>
      <c r="G141" s="517" t="s">
        <v>1378</v>
      </c>
      <c r="H141" s="522">
        <v>1</v>
      </c>
      <c r="I141" s="517" t="s">
        <v>1379</v>
      </c>
      <c r="J141" s="517" t="s">
        <v>1380</v>
      </c>
      <c r="K141" s="517" t="s">
        <v>1381</v>
      </c>
      <c r="L141" s="517" t="s">
        <v>1670</v>
      </c>
      <c r="M141" s="517" t="s">
        <v>1627</v>
      </c>
      <c r="N141" s="517" t="s">
        <v>1384</v>
      </c>
      <c r="O141" s="520">
        <v>2012</v>
      </c>
      <c r="P141" s="520" t="s">
        <v>1366</v>
      </c>
      <c r="Q141" s="521" t="s">
        <v>1367</v>
      </c>
    </row>
    <row r="142" spans="1:17" ht="77.25">
      <c r="A142" s="517" t="s">
        <v>1671</v>
      </c>
      <c r="B142" s="517" t="s">
        <v>1529</v>
      </c>
      <c r="C142" s="518" t="s">
        <v>1375</v>
      </c>
      <c r="D142" s="518" t="s">
        <v>1364</v>
      </c>
      <c r="E142" s="517" t="s">
        <v>1668</v>
      </c>
      <c r="F142" s="517" t="s">
        <v>1669</v>
      </c>
      <c r="G142" s="517" t="s">
        <v>1378</v>
      </c>
      <c r="H142" s="522">
        <v>1</v>
      </c>
      <c r="I142" s="517" t="s">
        <v>1379</v>
      </c>
      <c r="J142" s="517" t="s">
        <v>1380</v>
      </c>
      <c r="K142" s="517" t="s">
        <v>1381</v>
      </c>
      <c r="L142" s="517" t="s">
        <v>1670</v>
      </c>
      <c r="M142" s="517" t="s">
        <v>1627</v>
      </c>
      <c r="N142" s="517" t="s">
        <v>1384</v>
      </c>
      <c r="O142" s="520">
        <v>2012</v>
      </c>
      <c r="P142" s="520" t="s">
        <v>1366</v>
      </c>
      <c r="Q142" s="521" t="s">
        <v>1367</v>
      </c>
    </row>
    <row r="143" spans="1:17" ht="77.25">
      <c r="A143" s="517" t="s">
        <v>1672</v>
      </c>
      <c r="B143" s="517" t="s">
        <v>1673</v>
      </c>
      <c r="C143" s="518" t="s">
        <v>1375</v>
      </c>
      <c r="D143" s="518" t="s">
        <v>1364</v>
      </c>
      <c r="E143" s="517" t="s">
        <v>1668</v>
      </c>
      <c r="F143" s="517" t="s">
        <v>1669</v>
      </c>
      <c r="G143" s="517" t="s">
        <v>1378</v>
      </c>
      <c r="H143" s="522">
        <v>1</v>
      </c>
      <c r="I143" s="517" t="s">
        <v>1379</v>
      </c>
      <c r="J143" s="517" t="s">
        <v>1380</v>
      </c>
      <c r="K143" s="517" t="s">
        <v>1674</v>
      </c>
      <c r="L143" s="517" t="s">
        <v>1670</v>
      </c>
      <c r="M143" s="517" t="s">
        <v>1627</v>
      </c>
      <c r="N143" s="517" t="s">
        <v>1384</v>
      </c>
      <c r="O143" s="520">
        <v>2012</v>
      </c>
      <c r="P143" s="520" t="s">
        <v>1366</v>
      </c>
      <c r="Q143" s="521" t="s">
        <v>1367</v>
      </c>
    </row>
    <row r="144" spans="1:17" ht="64.5">
      <c r="A144" s="517" t="s">
        <v>1675</v>
      </c>
      <c r="B144" s="517" t="s">
        <v>1676</v>
      </c>
      <c r="C144" s="518" t="s">
        <v>1364</v>
      </c>
      <c r="D144" s="518" t="s">
        <v>1364</v>
      </c>
      <c r="E144" s="517" t="s">
        <v>1365</v>
      </c>
      <c r="F144" s="517" t="s">
        <v>1365</v>
      </c>
      <c r="G144" s="517" t="s">
        <v>1365</v>
      </c>
      <c r="H144" s="519"/>
      <c r="I144" s="517" t="s">
        <v>1365</v>
      </c>
      <c r="J144" s="517" t="s">
        <v>1365</v>
      </c>
      <c r="K144" s="517" t="s">
        <v>1365</v>
      </c>
      <c r="L144" s="517" t="s">
        <v>1365</v>
      </c>
      <c r="M144" s="517" t="s">
        <v>1365</v>
      </c>
      <c r="N144" s="517" t="s">
        <v>1365</v>
      </c>
      <c r="O144" s="520">
        <v>2012</v>
      </c>
      <c r="P144" s="520" t="s">
        <v>1366</v>
      </c>
      <c r="Q144" s="521" t="s">
        <v>1367</v>
      </c>
    </row>
    <row r="145" spans="1:17" ht="51.75">
      <c r="A145" s="517" t="s">
        <v>1677</v>
      </c>
      <c r="B145" s="517" t="s">
        <v>1673</v>
      </c>
      <c r="C145" s="518" t="s">
        <v>1375</v>
      </c>
      <c r="D145" s="518" t="s">
        <v>1364</v>
      </c>
      <c r="E145" s="517" t="s">
        <v>1678</v>
      </c>
      <c r="F145" s="517" t="s">
        <v>1679</v>
      </c>
      <c r="G145" s="517" t="s">
        <v>1378</v>
      </c>
      <c r="H145" s="522">
        <v>1</v>
      </c>
      <c r="I145" s="517" t="s">
        <v>1379</v>
      </c>
      <c r="J145" s="517" t="s">
        <v>1380</v>
      </c>
      <c r="K145" s="517" t="s">
        <v>1674</v>
      </c>
      <c r="L145" s="517" t="s">
        <v>1670</v>
      </c>
      <c r="M145" s="517" t="s">
        <v>1627</v>
      </c>
      <c r="N145" s="517" t="s">
        <v>1384</v>
      </c>
      <c r="O145" s="520">
        <v>2012</v>
      </c>
      <c r="P145" s="520" t="s">
        <v>1366</v>
      </c>
      <c r="Q145" s="521" t="s">
        <v>1367</v>
      </c>
    </row>
    <row r="146" spans="1:17" ht="51.75">
      <c r="A146" s="517" t="s">
        <v>1680</v>
      </c>
      <c r="B146" s="517" t="s">
        <v>1681</v>
      </c>
      <c r="C146" s="518" t="s">
        <v>1364</v>
      </c>
      <c r="D146" s="518" t="s">
        <v>1364</v>
      </c>
      <c r="E146" s="517" t="s">
        <v>1365</v>
      </c>
      <c r="F146" s="517" t="s">
        <v>1365</v>
      </c>
      <c r="G146" s="517" t="s">
        <v>1365</v>
      </c>
      <c r="H146" s="519"/>
      <c r="I146" s="517" t="s">
        <v>1365</v>
      </c>
      <c r="J146" s="517" t="s">
        <v>1365</v>
      </c>
      <c r="K146" s="517" t="s">
        <v>1365</v>
      </c>
      <c r="L146" s="517" t="s">
        <v>1365</v>
      </c>
      <c r="M146" s="517" t="s">
        <v>1365</v>
      </c>
      <c r="N146" s="517" t="s">
        <v>1365</v>
      </c>
      <c r="O146" s="520">
        <v>2012</v>
      </c>
      <c r="P146" s="520" t="s">
        <v>1366</v>
      </c>
      <c r="Q146" s="521" t="s">
        <v>1367</v>
      </c>
    </row>
    <row r="147" spans="1:17" ht="51.75">
      <c r="A147" s="517" t="s">
        <v>1682</v>
      </c>
      <c r="B147" s="517" t="s">
        <v>1667</v>
      </c>
      <c r="C147" s="518" t="s">
        <v>1375</v>
      </c>
      <c r="D147" s="518" t="s">
        <v>1364</v>
      </c>
      <c r="E147" s="517" t="s">
        <v>1678</v>
      </c>
      <c r="F147" s="517" t="s">
        <v>1679</v>
      </c>
      <c r="G147" s="517" t="s">
        <v>1378</v>
      </c>
      <c r="H147" s="522">
        <v>1</v>
      </c>
      <c r="I147" s="517" t="s">
        <v>1379</v>
      </c>
      <c r="J147" s="517" t="s">
        <v>1380</v>
      </c>
      <c r="K147" s="517" t="s">
        <v>1381</v>
      </c>
      <c r="L147" s="517" t="s">
        <v>1670</v>
      </c>
      <c r="M147" s="517" t="s">
        <v>1627</v>
      </c>
      <c r="N147" s="517" t="s">
        <v>1384</v>
      </c>
      <c r="O147" s="520">
        <v>2012</v>
      </c>
      <c r="P147" s="520" t="s">
        <v>1366</v>
      </c>
      <c r="Q147" s="521" t="s">
        <v>1367</v>
      </c>
    </row>
    <row r="148" spans="1:17" ht="51.75">
      <c r="A148" s="517" t="s">
        <v>1683</v>
      </c>
      <c r="B148" s="517" t="s">
        <v>1673</v>
      </c>
      <c r="C148" s="518" t="s">
        <v>1375</v>
      </c>
      <c r="D148" s="518" t="s">
        <v>1364</v>
      </c>
      <c r="E148" s="517" t="s">
        <v>1678</v>
      </c>
      <c r="F148" s="517" t="s">
        <v>1679</v>
      </c>
      <c r="G148" s="517" t="s">
        <v>1378</v>
      </c>
      <c r="H148" s="522">
        <v>1</v>
      </c>
      <c r="I148" s="517" t="s">
        <v>1379</v>
      </c>
      <c r="J148" s="517" t="s">
        <v>1380</v>
      </c>
      <c r="K148" s="517" t="s">
        <v>1674</v>
      </c>
      <c r="L148" s="517" t="s">
        <v>1670</v>
      </c>
      <c r="M148" s="517" t="s">
        <v>1627</v>
      </c>
      <c r="N148" s="517" t="s">
        <v>1384</v>
      </c>
      <c r="O148" s="520">
        <v>2012</v>
      </c>
      <c r="P148" s="520" t="s">
        <v>1366</v>
      </c>
      <c r="Q148" s="521" t="s">
        <v>1367</v>
      </c>
    </row>
    <row r="149" spans="1:17" ht="90">
      <c r="A149" s="517" t="s">
        <v>1684</v>
      </c>
      <c r="B149" s="517" t="s">
        <v>1685</v>
      </c>
      <c r="C149" s="518" t="s">
        <v>1364</v>
      </c>
      <c r="D149" s="518" t="s">
        <v>1364</v>
      </c>
      <c r="E149" s="517" t="s">
        <v>1365</v>
      </c>
      <c r="F149" s="517" t="s">
        <v>1365</v>
      </c>
      <c r="G149" s="517" t="s">
        <v>1365</v>
      </c>
      <c r="H149" s="519"/>
      <c r="I149" s="517" t="s">
        <v>1365</v>
      </c>
      <c r="J149" s="517" t="s">
        <v>1365</v>
      </c>
      <c r="K149" s="517" t="s">
        <v>1365</v>
      </c>
      <c r="L149" s="517" t="s">
        <v>1365</v>
      </c>
      <c r="M149" s="517" t="s">
        <v>1365</v>
      </c>
      <c r="N149" s="517" t="s">
        <v>1365</v>
      </c>
      <c r="O149" s="520">
        <v>2012</v>
      </c>
      <c r="P149" s="520" t="s">
        <v>1366</v>
      </c>
      <c r="Q149" s="521" t="s">
        <v>1367</v>
      </c>
    </row>
    <row r="150" spans="1:17" ht="77.25">
      <c r="A150" s="517" t="s">
        <v>1686</v>
      </c>
      <c r="B150" s="517" t="s">
        <v>1667</v>
      </c>
      <c r="C150" s="518" t="s">
        <v>1375</v>
      </c>
      <c r="D150" s="518" t="s">
        <v>1364</v>
      </c>
      <c r="E150" s="517" t="s">
        <v>1668</v>
      </c>
      <c r="F150" s="517" t="s">
        <v>1669</v>
      </c>
      <c r="G150" s="517" t="s">
        <v>1378</v>
      </c>
      <c r="H150" s="522">
        <v>1</v>
      </c>
      <c r="I150" s="517" t="s">
        <v>1379</v>
      </c>
      <c r="J150" s="517" t="s">
        <v>1380</v>
      </c>
      <c r="K150" s="517" t="s">
        <v>1381</v>
      </c>
      <c r="L150" s="517" t="s">
        <v>1670</v>
      </c>
      <c r="M150" s="517" t="s">
        <v>1627</v>
      </c>
      <c r="N150" s="517" t="s">
        <v>1384</v>
      </c>
      <c r="O150" s="520">
        <v>2012</v>
      </c>
      <c r="P150" s="520" t="s">
        <v>1366</v>
      </c>
      <c r="Q150" s="521" t="s">
        <v>1367</v>
      </c>
    </row>
    <row r="151" spans="1:17" ht="77.25">
      <c r="A151" s="517" t="s">
        <v>1687</v>
      </c>
      <c r="B151" s="517" t="s">
        <v>1673</v>
      </c>
      <c r="C151" s="518" t="s">
        <v>1375</v>
      </c>
      <c r="D151" s="518" t="s">
        <v>1364</v>
      </c>
      <c r="E151" s="517" t="s">
        <v>1668</v>
      </c>
      <c r="F151" s="517" t="s">
        <v>1669</v>
      </c>
      <c r="G151" s="517" t="s">
        <v>1378</v>
      </c>
      <c r="H151" s="522">
        <v>1</v>
      </c>
      <c r="I151" s="517" t="s">
        <v>1379</v>
      </c>
      <c r="J151" s="517" t="s">
        <v>1380</v>
      </c>
      <c r="K151" s="517" t="s">
        <v>1674</v>
      </c>
      <c r="L151" s="517" t="s">
        <v>1670</v>
      </c>
      <c r="M151" s="517" t="s">
        <v>1627</v>
      </c>
      <c r="N151" s="517" t="s">
        <v>1384</v>
      </c>
      <c r="O151" s="520">
        <v>2012</v>
      </c>
      <c r="P151" s="520" t="s">
        <v>1366</v>
      </c>
      <c r="Q151" s="521" t="s">
        <v>1367</v>
      </c>
    </row>
    <row r="152" spans="1:17" ht="39">
      <c r="A152" s="517" t="s">
        <v>1688</v>
      </c>
      <c r="B152" s="517" t="s">
        <v>1689</v>
      </c>
      <c r="C152" s="518" t="s">
        <v>1364</v>
      </c>
      <c r="D152" s="518" t="s">
        <v>1364</v>
      </c>
      <c r="E152" s="517" t="s">
        <v>1365</v>
      </c>
      <c r="F152" s="517" t="s">
        <v>1365</v>
      </c>
      <c r="G152" s="517" t="s">
        <v>1365</v>
      </c>
      <c r="H152" s="519"/>
      <c r="I152" s="517" t="s">
        <v>1365</v>
      </c>
      <c r="J152" s="517" t="s">
        <v>1365</v>
      </c>
      <c r="K152" s="517" t="s">
        <v>1365</v>
      </c>
      <c r="L152" s="517" t="s">
        <v>1365</v>
      </c>
      <c r="M152" s="517" t="s">
        <v>1365</v>
      </c>
      <c r="N152" s="517" t="s">
        <v>1365</v>
      </c>
      <c r="O152" s="520">
        <v>2012</v>
      </c>
      <c r="P152" s="520" t="s">
        <v>1366</v>
      </c>
      <c r="Q152" s="521" t="s">
        <v>1367</v>
      </c>
    </row>
    <row r="153" spans="1:17" ht="77.25">
      <c r="A153" s="517" t="s">
        <v>1690</v>
      </c>
      <c r="B153" s="517" t="s">
        <v>1667</v>
      </c>
      <c r="C153" s="518" t="s">
        <v>1375</v>
      </c>
      <c r="D153" s="518" t="s">
        <v>1364</v>
      </c>
      <c r="E153" s="517" t="s">
        <v>1668</v>
      </c>
      <c r="F153" s="517" t="s">
        <v>1669</v>
      </c>
      <c r="G153" s="517" t="s">
        <v>1378</v>
      </c>
      <c r="H153" s="522">
        <v>1</v>
      </c>
      <c r="I153" s="517" t="s">
        <v>1379</v>
      </c>
      <c r="J153" s="517" t="s">
        <v>1380</v>
      </c>
      <c r="K153" s="517" t="s">
        <v>1674</v>
      </c>
      <c r="L153" s="517" t="s">
        <v>1670</v>
      </c>
      <c r="M153" s="517" t="s">
        <v>1627</v>
      </c>
      <c r="N153" s="517" t="s">
        <v>1384</v>
      </c>
      <c r="O153" s="520">
        <v>2012</v>
      </c>
      <c r="P153" s="520" t="s">
        <v>1366</v>
      </c>
      <c r="Q153" s="521" t="s">
        <v>1367</v>
      </c>
    </row>
    <row r="154" spans="1:17" ht="115.5">
      <c r="A154" s="517" t="s">
        <v>1691</v>
      </c>
      <c r="B154" s="517" t="s">
        <v>1692</v>
      </c>
      <c r="C154" s="518" t="s">
        <v>1364</v>
      </c>
      <c r="D154" s="518" t="s">
        <v>1364</v>
      </c>
      <c r="E154" s="517" t="s">
        <v>1365</v>
      </c>
      <c r="F154" s="517" t="s">
        <v>1365</v>
      </c>
      <c r="G154" s="517" t="s">
        <v>1365</v>
      </c>
      <c r="H154" s="519"/>
      <c r="I154" s="517" t="s">
        <v>1365</v>
      </c>
      <c r="J154" s="517" t="s">
        <v>1365</v>
      </c>
      <c r="K154" s="517" t="s">
        <v>1365</v>
      </c>
      <c r="L154" s="517" t="s">
        <v>1365</v>
      </c>
      <c r="M154" s="517" t="s">
        <v>1365</v>
      </c>
      <c r="N154" s="517" t="s">
        <v>1365</v>
      </c>
      <c r="O154" s="520">
        <v>2012</v>
      </c>
      <c r="P154" s="520" t="s">
        <v>1366</v>
      </c>
      <c r="Q154" s="521" t="s">
        <v>1367</v>
      </c>
    </row>
    <row r="155" spans="1:17" ht="51.75">
      <c r="A155" s="517" t="s">
        <v>1693</v>
      </c>
      <c r="B155" s="517" t="s">
        <v>1667</v>
      </c>
      <c r="C155" s="518" t="s">
        <v>1375</v>
      </c>
      <c r="D155" s="518" t="s">
        <v>1364</v>
      </c>
      <c r="E155" s="517" t="s">
        <v>1678</v>
      </c>
      <c r="F155" s="517" t="s">
        <v>1679</v>
      </c>
      <c r="G155" s="517" t="s">
        <v>1378</v>
      </c>
      <c r="H155" s="522">
        <v>1</v>
      </c>
      <c r="I155" s="517" t="s">
        <v>1379</v>
      </c>
      <c r="J155" s="517" t="s">
        <v>1380</v>
      </c>
      <c r="K155" s="517" t="s">
        <v>1381</v>
      </c>
      <c r="L155" s="517" t="s">
        <v>1670</v>
      </c>
      <c r="M155" s="517" t="s">
        <v>1627</v>
      </c>
      <c r="N155" s="517" t="s">
        <v>1384</v>
      </c>
      <c r="O155" s="520">
        <v>2012</v>
      </c>
      <c r="P155" s="520" t="s">
        <v>1366</v>
      </c>
      <c r="Q155" s="521" t="s">
        <v>1367</v>
      </c>
    </row>
    <row r="156" spans="1:17" ht="51.75">
      <c r="A156" s="517" t="s">
        <v>1694</v>
      </c>
      <c r="B156" s="517" t="s">
        <v>1673</v>
      </c>
      <c r="C156" s="518" t="s">
        <v>1375</v>
      </c>
      <c r="D156" s="518" t="s">
        <v>1364</v>
      </c>
      <c r="E156" s="517" t="s">
        <v>1678</v>
      </c>
      <c r="F156" s="517" t="s">
        <v>1679</v>
      </c>
      <c r="G156" s="517" t="s">
        <v>1378</v>
      </c>
      <c r="H156" s="522">
        <v>1</v>
      </c>
      <c r="I156" s="517" t="s">
        <v>1379</v>
      </c>
      <c r="J156" s="517" t="s">
        <v>1380</v>
      </c>
      <c r="K156" s="517" t="s">
        <v>1674</v>
      </c>
      <c r="L156" s="517" t="s">
        <v>1670</v>
      </c>
      <c r="M156" s="517" t="s">
        <v>1627</v>
      </c>
      <c r="N156" s="517" t="s">
        <v>1384</v>
      </c>
      <c r="O156" s="520">
        <v>2012</v>
      </c>
      <c r="P156" s="520" t="s">
        <v>1366</v>
      </c>
      <c r="Q156" s="521" t="s">
        <v>1367</v>
      </c>
    </row>
    <row r="157" spans="1:17" ht="39">
      <c r="A157" s="517" t="s">
        <v>1695</v>
      </c>
      <c r="B157" s="517" t="s">
        <v>1696</v>
      </c>
      <c r="C157" s="518" t="s">
        <v>1364</v>
      </c>
      <c r="D157" s="518" t="s">
        <v>1364</v>
      </c>
      <c r="E157" s="517" t="s">
        <v>1365</v>
      </c>
      <c r="F157" s="517" t="s">
        <v>1365</v>
      </c>
      <c r="G157" s="517" t="s">
        <v>1365</v>
      </c>
      <c r="H157" s="519"/>
      <c r="I157" s="517" t="s">
        <v>1365</v>
      </c>
      <c r="J157" s="517" t="s">
        <v>1365</v>
      </c>
      <c r="K157" s="517" t="s">
        <v>1365</v>
      </c>
      <c r="L157" s="517" t="s">
        <v>1365</v>
      </c>
      <c r="M157" s="517" t="s">
        <v>1365</v>
      </c>
      <c r="N157" s="517" t="s">
        <v>1365</v>
      </c>
      <c r="O157" s="520">
        <v>2012</v>
      </c>
      <c r="P157" s="520" t="s">
        <v>1366</v>
      </c>
      <c r="Q157" s="521" t="s">
        <v>1367</v>
      </c>
    </row>
    <row r="158" spans="1:17" ht="166.5">
      <c r="A158" s="517" t="s">
        <v>1697</v>
      </c>
      <c r="B158" s="517" t="s">
        <v>1698</v>
      </c>
      <c r="C158" s="518" t="s">
        <v>1364</v>
      </c>
      <c r="D158" s="518" t="s">
        <v>1364</v>
      </c>
      <c r="E158" s="517" t="s">
        <v>1365</v>
      </c>
      <c r="F158" s="517" t="s">
        <v>1365</v>
      </c>
      <c r="G158" s="517" t="s">
        <v>1365</v>
      </c>
      <c r="H158" s="519"/>
      <c r="I158" s="517" t="s">
        <v>1365</v>
      </c>
      <c r="J158" s="517" t="s">
        <v>1365</v>
      </c>
      <c r="K158" s="517" t="s">
        <v>1365</v>
      </c>
      <c r="L158" s="517" t="s">
        <v>1365</v>
      </c>
      <c r="M158" s="517" t="s">
        <v>1365</v>
      </c>
      <c r="N158" s="517" t="s">
        <v>1365</v>
      </c>
      <c r="O158" s="520">
        <v>2012</v>
      </c>
      <c r="P158" s="520" t="s">
        <v>1366</v>
      </c>
      <c r="Q158" s="521" t="s">
        <v>1367</v>
      </c>
    </row>
    <row r="159" spans="1:17" ht="90">
      <c r="A159" s="517" t="s">
        <v>1699</v>
      </c>
      <c r="B159" s="517" t="s">
        <v>1700</v>
      </c>
      <c r="C159" s="518" t="s">
        <v>1364</v>
      </c>
      <c r="D159" s="518" t="s">
        <v>1364</v>
      </c>
      <c r="E159" s="517" t="s">
        <v>1365</v>
      </c>
      <c r="F159" s="517" t="s">
        <v>1365</v>
      </c>
      <c r="G159" s="517" t="s">
        <v>1365</v>
      </c>
      <c r="H159" s="519"/>
      <c r="I159" s="517" t="s">
        <v>1365</v>
      </c>
      <c r="J159" s="517" t="s">
        <v>1365</v>
      </c>
      <c r="K159" s="517" t="s">
        <v>1365</v>
      </c>
      <c r="L159" s="517" t="s">
        <v>1365</v>
      </c>
      <c r="M159" s="517" t="s">
        <v>1365</v>
      </c>
      <c r="N159" s="517" t="s">
        <v>1365</v>
      </c>
      <c r="O159" s="520">
        <v>2012</v>
      </c>
      <c r="P159" s="520" t="s">
        <v>1366</v>
      </c>
      <c r="Q159" s="521" t="s">
        <v>1367</v>
      </c>
    </row>
    <row r="160" spans="1:17" ht="90">
      <c r="A160" s="517" t="s">
        <v>1701</v>
      </c>
      <c r="B160" s="517" t="s">
        <v>1702</v>
      </c>
      <c r="C160" s="518" t="s">
        <v>1364</v>
      </c>
      <c r="D160" s="518" t="s">
        <v>1364</v>
      </c>
      <c r="E160" s="517" t="s">
        <v>1365</v>
      </c>
      <c r="F160" s="517" t="s">
        <v>1365</v>
      </c>
      <c r="G160" s="517" t="s">
        <v>1365</v>
      </c>
      <c r="H160" s="519"/>
      <c r="I160" s="517" t="s">
        <v>1365</v>
      </c>
      <c r="J160" s="517" t="s">
        <v>1365</v>
      </c>
      <c r="K160" s="517" t="s">
        <v>1365</v>
      </c>
      <c r="L160" s="517" t="s">
        <v>1365</v>
      </c>
      <c r="M160" s="517" t="s">
        <v>1365</v>
      </c>
      <c r="N160" s="517" t="s">
        <v>1365</v>
      </c>
      <c r="O160" s="520">
        <v>2012</v>
      </c>
      <c r="P160" s="520" t="s">
        <v>1366</v>
      </c>
      <c r="Q160" s="521" t="s">
        <v>1367</v>
      </c>
    </row>
    <row r="161" spans="1:17" ht="90">
      <c r="A161" s="517" t="s">
        <v>1703</v>
      </c>
      <c r="B161" s="517" t="s">
        <v>1704</v>
      </c>
      <c r="C161" s="518" t="s">
        <v>1364</v>
      </c>
      <c r="D161" s="518" t="s">
        <v>1364</v>
      </c>
      <c r="E161" s="517" t="s">
        <v>1365</v>
      </c>
      <c r="F161" s="517" t="s">
        <v>1365</v>
      </c>
      <c r="G161" s="517" t="s">
        <v>1365</v>
      </c>
      <c r="H161" s="519"/>
      <c r="I161" s="517" t="s">
        <v>1365</v>
      </c>
      <c r="J161" s="517" t="s">
        <v>1365</v>
      </c>
      <c r="K161" s="517" t="s">
        <v>1365</v>
      </c>
      <c r="L161" s="517" t="s">
        <v>1365</v>
      </c>
      <c r="M161" s="517" t="s">
        <v>1365</v>
      </c>
      <c r="N161" s="517" t="s">
        <v>1365</v>
      </c>
      <c r="O161" s="520">
        <v>2012</v>
      </c>
      <c r="P161" s="520" t="s">
        <v>1366</v>
      </c>
      <c r="Q161" s="521" t="s">
        <v>1367</v>
      </c>
    </row>
    <row r="162" spans="1:17" ht="77.25">
      <c r="A162" s="517" t="s">
        <v>1705</v>
      </c>
      <c r="B162" s="517" t="s">
        <v>1706</v>
      </c>
      <c r="C162" s="518" t="s">
        <v>1364</v>
      </c>
      <c r="D162" s="518" t="s">
        <v>1364</v>
      </c>
      <c r="E162" s="517" t="s">
        <v>1365</v>
      </c>
      <c r="F162" s="517" t="s">
        <v>1365</v>
      </c>
      <c r="G162" s="517" t="s">
        <v>1365</v>
      </c>
      <c r="H162" s="519"/>
      <c r="I162" s="517" t="s">
        <v>1365</v>
      </c>
      <c r="J162" s="517" t="s">
        <v>1365</v>
      </c>
      <c r="K162" s="517" t="s">
        <v>1365</v>
      </c>
      <c r="L162" s="517" t="s">
        <v>1365</v>
      </c>
      <c r="M162" s="517" t="s">
        <v>1365</v>
      </c>
      <c r="N162" s="517" t="s">
        <v>1365</v>
      </c>
      <c r="O162" s="520">
        <v>2012</v>
      </c>
      <c r="P162" s="520" t="s">
        <v>1366</v>
      </c>
      <c r="Q162" s="521" t="s">
        <v>1367</v>
      </c>
    </row>
    <row r="163" spans="1:17" ht="39">
      <c r="A163" s="517" t="s">
        <v>1707</v>
      </c>
      <c r="B163" s="517" t="s">
        <v>1434</v>
      </c>
      <c r="C163" s="518" t="s">
        <v>1375</v>
      </c>
      <c r="D163" s="518" t="s">
        <v>1364</v>
      </c>
      <c r="E163" s="517" t="s">
        <v>1662</v>
      </c>
      <c r="F163" s="517" t="s">
        <v>1637</v>
      </c>
      <c r="G163" s="517" t="s">
        <v>1378</v>
      </c>
      <c r="H163" s="522">
        <v>1</v>
      </c>
      <c r="I163" s="517" t="s">
        <v>1379</v>
      </c>
      <c r="J163" s="517" t="s">
        <v>1380</v>
      </c>
      <c r="K163" s="517" t="s">
        <v>1708</v>
      </c>
      <c r="L163" s="517" t="s">
        <v>1626</v>
      </c>
      <c r="M163" s="517" t="s">
        <v>1709</v>
      </c>
      <c r="N163" s="517" t="s">
        <v>1384</v>
      </c>
      <c r="O163" s="520">
        <v>2012</v>
      </c>
      <c r="P163" s="520" t="s">
        <v>1366</v>
      </c>
      <c r="Q163" s="521" t="s">
        <v>1367</v>
      </c>
    </row>
    <row r="164" spans="1:17" ht="39">
      <c r="A164" s="517" t="s">
        <v>1710</v>
      </c>
      <c r="B164" s="517" t="s">
        <v>1365</v>
      </c>
      <c r="C164" s="518" t="s">
        <v>1365</v>
      </c>
      <c r="D164" s="518" t="s">
        <v>1365</v>
      </c>
      <c r="E164" s="517" t="s">
        <v>1662</v>
      </c>
      <c r="F164" s="517" t="s">
        <v>1637</v>
      </c>
      <c r="G164" s="517" t="s">
        <v>1378</v>
      </c>
      <c r="H164" s="522">
        <v>1</v>
      </c>
      <c r="I164" s="517" t="s">
        <v>1379</v>
      </c>
      <c r="J164" s="517" t="s">
        <v>1380</v>
      </c>
      <c r="K164" s="517" t="s">
        <v>1482</v>
      </c>
      <c r="L164" s="517" t="s">
        <v>1626</v>
      </c>
      <c r="M164" s="517" t="s">
        <v>1709</v>
      </c>
      <c r="N164" s="517" t="s">
        <v>1384</v>
      </c>
      <c r="O164" s="520">
        <v>2012</v>
      </c>
      <c r="P164" s="520" t="s">
        <v>1366</v>
      </c>
      <c r="Q164" s="521" t="s">
        <v>1367</v>
      </c>
    </row>
    <row r="165" spans="1:17" ht="39">
      <c r="A165" s="517" t="s">
        <v>1711</v>
      </c>
      <c r="B165" s="517" t="s">
        <v>1712</v>
      </c>
      <c r="C165" s="518" t="s">
        <v>1364</v>
      </c>
      <c r="D165" s="518" t="s">
        <v>1364</v>
      </c>
      <c r="E165" s="517" t="s">
        <v>1365</v>
      </c>
      <c r="F165" s="517" t="s">
        <v>1365</v>
      </c>
      <c r="G165" s="517" t="s">
        <v>1365</v>
      </c>
      <c r="H165" s="519"/>
      <c r="I165" s="517" t="s">
        <v>1365</v>
      </c>
      <c r="J165" s="517" t="s">
        <v>1365</v>
      </c>
      <c r="K165" s="517" t="s">
        <v>1365</v>
      </c>
      <c r="L165" s="517" t="s">
        <v>1365</v>
      </c>
      <c r="M165" s="517" t="s">
        <v>1365</v>
      </c>
      <c r="N165" s="517" t="s">
        <v>1365</v>
      </c>
      <c r="O165" s="520">
        <v>2012</v>
      </c>
      <c r="P165" s="520" t="s">
        <v>1366</v>
      </c>
      <c r="Q165" s="521" t="s">
        <v>1367</v>
      </c>
    </row>
    <row r="166" spans="1:17" ht="77.25">
      <c r="A166" s="517" t="s">
        <v>1713</v>
      </c>
      <c r="B166" s="517" t="s">
        <v>1667</v>
      </c>
      <c r="C166" s="518" t="s">
        <v>1375</v>
      </c>
      <c r="D166" s="518" t="s">
        <v>1364</v>
      </c>
      <c r="E166" s="517" t="s">
        <v>1668</v>
      </c>
      <c r="F166" s="517" t="s">
        <v>1669</v>
      </c>
      <c r="G166" s="517" t="s">
        <v>1378</v>
      </c>
      <c r="H166" s="522">
        <v>1</v>
      </c>
      <c r="I166" s="517" t="s">
        <v>1379</v>
      </c>
      <c r="J166" s="517" t="s">
        <v>1380</v>
      </c>
      <c r="K166" s="517" t="s">
        <v>1381</v>
      </c>
      <c r="L166" s="517" t="s">
        <v>1670</v>
      </c>
      <c r="M166" s="517" t="s">
        <v>1714</v>
      </c>
      <c r="N166" s="517" t="s">
        <v>1384</v>
      </c>
      <c r="O166" s="520">
        <v>2012</v>
      </c>
      <c r="P166" s="520" t="s">
        <v>1366</v>
      </c>
      <c r="Q166" s="521" t="s">
        <v>1367</v>
      </c>
    </row>
    <row r="167" spans="1:17" ht="77.25">
      <c r="A167" s="517" t="s">
        <v>1715</v>
      </c>
      <c r="B167" s="517" t="s">
        <v>1673</v>
      </c>
      <c r="C167" s="518" t="s">
        <v>1375</v>
      </c>
      <c r="D167" s="518" t="s">
        <v>1364</v>
      </c>
      <c r="E167" s="517" t="s">
        <v>1668</v>
      </c>
      <c r="F167" s="517" t="s">
        <v>1669</v>
      </c>
      <c r="G167" s="517" t="s">
        <v>1378</v>
      </c>
      <c r="H167" s="522">
        <v>1</v>
      </c>
      <c r="I167" s="517" t="s">
        <v>1379</v>
      </c>
      <c r="J167" s="517" t="s">
        <v>1380</v>
      </c>
      <c r="K167" s="517" t="s">
        <v>1674</v>
      </c>
      <c r="L167" s="517" t="s">
        <v>1670</v>
      </c>
      <c r="M167" s="517" t="s">
        <v>1714</v>
      </c>
      <c r="N167" s="517" t="s">
        <v>1384</v>
      </c>
      <c r="O167" s="520">
        <v>2012</v>
      </c>
      <c r="P167" s="520" t="s">
        <v>1366</v>
      </c>
      <c r="Q167" s="521" t="s">
        <v>1367</v>
      </c>
    </row>
    <row r="168" spans="1:17" ht="26.25">
      <c r="A168" s="517" t="s">
        <v>1716</v>
      </c>
      <c r="B168" s="517" t="s">
        <v>1717</v>
      </c>
      <c r="C168" s="518" t="s">
        <v>1364</v>
      </c>
      <c r="D168" s="518" t="s">
        <v>1364</v>
      </c>
      <c r="E168" s="517" t="s">
        <v>1365</v>
      </c>
      <c r="F168" s="517" t="s">
        <v>1365</v>
      </c>
      <c r="G168" s="517" t="s">
        <v>1365</v>
      </c>
      <c r="H168" s="519"/>
      <c r="I168" s="517" t="s">
        <v>1365</v>
      </c>
      <c r="J168" s="517" t="s">
        <v>1365</v>
      </c>
      <c r="K168" s="517" t="s">
        <v>1365</v>
      </c>
      <c r="L168" s="517" t="s">
        <v>1365</v>
      </c>
      <c r="M168" s="517" t="s">
        <v>1365</v>
      </c>
      <c r="N168" s="517" t="s">
        <v>1365</v>
      </c>
      <c r="O168" s="520">
        <v>2012</v>
      </c>
      <c r="P168" s="520" t="s">
        <v>1366</v>
      </c>
      <c r="Q168" s="521" t="s">
        <v>1367</v>
      </c>
    </row>
    <row r="169" spans="1:17">
      <c r="A169" s="517" t="s">
        <v>1718</v>
      </c>
      <c r="B169" s="517" t="s">
        <v>1346</v>
      </c>
      <c r="C169" s="518" t="s">
        <v>1364</v>
      </c>
      <c r="D169" s="518" t="s">
        <v>1364</v>
      </c>
      <c r="E169" s="517" t="s">
        <v>1365</v>
      </c>
      <c r="F169" s="517" t="s">
        <v>1365</v>
      </c>
      <c r="G169" s="517" t="s">
        <v>1365</v>
      </c>
      <c r="H169" s="519"/>
      <c r="I169" s="517" t="s">
        <v>1365</v>
      </c>
      <c r="J169" s="517" t="s">
        <v>1365</v>
      </c>
      <c r="K169" s="517" t="s">
        <v>1365</v>
      </c>
      <c r="L169" s="517" t="s">
        <v>1365</v>
      </c>
      <c r="M169" s="517" t="s">
        <v>1365</v>
      </c>
      <c r="N169" s="517" t="s">
        <v>1365</v>
      </c>
      <c r="O169" s="520">
        <v>2012</v>
      </c>
      <c r="P169" s="520" t="s">
        <v>1366</v>
      </c>
      <c r="Q169" s="521" t="s">
        <v>1367</v>
      </c>
    </row>
    <row r="170" spans="1:17" ht="217.5">
      <c r="A170" s="517" t="s">
        <v>1719</v>
      </c>
      <c r="B170" s="517" t="s">
        <v>1720</v>
      </c>
      <c r="C170" s="518" t="s">
        <v>1364</v>
      </c>
      <c r="D170" s="518" t="s">
        <v>1364</v>
      </c>
      <c r="E170" s="517" t="s">
        <v>1365</v>
      </c>
      <c r="F170" s="517" t="s">
        <v>1365</v>
      </c>
      <c r="G170" s="517" t="s">
        <v>1365</v>
      </c>
      <c r="H170" s="519"/>
      <c r="I170" s="517" t="s">
        <v>1365</v>
      </c>
      <c r="J170" s="517" t="s">
        <v>1365</v>
      </c>
      <c r="K170" s="517" t="s">
        <v>1365</v>
      </c>
      <c r="L170" s="517" t="s">
        <v>1365</v>
      </c>
      <c r="M170" s="517" t="s">
        <v>1365</v>
      </c>
      <c r="N170" s="517" t="s">
        <v>1365</v>
      </c>
      <c r="O170" s="520">
        <v>2012</v>
      </c>
      <c r="P170" s="520" t="s">
        <v>1366</v>
      </c>
      <c r="Q170" s="521" t="s">
        <v>1367</v>
      </c>
    </row>
    <row r="171" spans="1:17" ht="64.5">
      <c r="A171" s="517" t="s">
        <v>1721</v>
      </c>
      <c r="B171" s="517" t="s">
        <v>1529</v>
      </c>
      <c r="C171" s="518" t="s">
        <v>1375</v>
      </c>
      <c r="D171" s="518" t="s">
        <v>1364</v>
      </c>
      <c r="E171" s="517" t="s">
        <v>1722</v>
      </c>
      <c r="F171" s="517" t="s">
        <v>1723</v>
      </c>
      <c r="G171" s="517" t="s">
        <v>1378</v>
      </c>
      <c r="H171" s="522">
        <v>1</v>
      </c>
      <c r="I171" s="517" t="s">
        <v>1379</v>
      </c>
      <c r="J171" s="517" t="s">
        <v>1380</v>
      </c>
      <c r="K171" s="517" t="s">
        <v>1381</v>
      </c>
      <c r="L171" s="517" t="s">
        <v>1724</v>
      </c>
      <c r="M171" s="517" t="s">
        <v>1725</v>
      </c>
      <c r="N171" s="517" t="s">
        <v>1446</v>
      </c>
      <c r="O171" s="520">
        <v>2012</v>
      </c>
      <c r="P171" s="520" t="s">
        <v>1366</v>
      </c>
      <c r="Q171" s="521" t="s">
        <v>1367</v>
      </c>
    </row>
    <row r="172" spans="1:17" ht="64.5">
      <c r="A172" s="517" t="s">
        <v>1726</v>
      </c>
      <c r="B172" s="517" t="s">
        <v>1727</v>
      </c>
      <c r="C172" s="518" t="s">
        <v>1364</v>
      </c>
      <c r="D172" s="518" t="s">
        <v>1364</v>
      </c>
      <c r="E172" s="517" t="s">
        <v>1365</v>
      </c>
      <c r="F172" s="517" t="s">
        <v>1365</v>
      </c>
      <c r="G172" s="517" t="s">
        <v>1365</v>
      </c>
      <c r="H172" s="519"/>
      <c r="I172" s="517" t="s">
        <v>1365</v>
      </c>
      <c r="J172" s="517" t="s">
        <v>1365</v>
      </c>
      <c r="K172" s="517" t="s">
        <v>1365</v>
      </c>
      <c r="L172" s="517" t="s">
        <v>1365</v>
      </c>
      <c r="M172" s="517" t="s">
        <v>1365</v>
      </c>
      <c r="N172" s="517" t="s">
        <v>1365</v>
      </c>
      <c r="O172" s="520">
        <v>2012</v>
      </c>
      <c r="P172" s="520" t="s">
        <v>1366</v>
      </c>
      <c r="Q172" s="521" t="s">
        <v>1367</v>
      </c>
    </row>
    <row r="173" spans="1:17" ht="64.5">
      <c r="A173" s="517" t="s">
        <v>1728</v>
      </c>
      <c r="B173" s="517" t="s">
        <v>1529</v>
      </c>
      <c r="C173" s="518" t="s">
        <v>1375</v>
      </c>
      <c r="D173" s="518" t="s">
        <v>1364</v>
      </c>
      <c r="E173" s="517" t="s">
        <v>1722</v>
      </c>
      <c r="F173" s="517" t="s">
        <v>1723</v>
      </c>
      <c r="G173" s="517" t="s">
        <v>1378</v>
      </c>
      <c r="H173" s="522">
        <v>1</v>
      </c>
      <c r="I173" s="517" t="s">
        <v>1379</v>
      </c>
      <c r="J173" s="517" t="s">
        <v>1380</v>
      </c>
      <c r="K173" s="517" t="s">
        <v>1381</v>
      </c>
      <c r="L173" s="517" t="s">
        <v>1724</v>
      </c>
      <c r="M173" s="517" t="s">
        <v>1725</v>
      </c>
      <c r="N173" s="517" t="s">
        <v>1446</v>
      </c>
      <c r="O173" s="520">
        <v>2012</v>
      </c>
      <c r="P173" s="520" t="s">
        <v>1366</v>
      </c>
      <c r="Q173" s="521" t="s">
        <v>1367</v>
      </c>
    </row>
    <row r="174" spans="1:17" ht="77.25">
      <c r="A174" s="517" t="s">
        <v>1729</v>
      </c>
      <c r="B174" s="517" t="s">
        <v>1730</v>
      </c>
      <c r="C174" s="518" t="s">
        <v>1364</v>
      </c>
      <c r="D174" s="518" t="s">
        <v>1364</v>
      </c>
      <c r="E174" s="517" t="s">
        <v>1365</v>
      </c>
      <c r="F174" s="517" t="s">
        <v>1365</v>
      </c>
      <c r="G174" s="517" t="s">
        <v>1365</v>
      </c>
      <c r="H174" s="519"/>
      <c r="I174" s="517" t="s">
        <v>1365</v>
      </c>
      <c r="J174" s="517" t="s">
        <v>1365</v>
      </c>
      <c r="K174" s="517" t="s">
        <v>1365</v>
      </c>
      <c r="L174" s="517" t="s">
        <v>1365</v>
      </c>
      <c r="M174" s="517" t="s">
        <v>1365</v>
      </c>
      <c r="N174" s="517" t="s">
        <v>1365</v>
      </c>
      <c r="O174" s="520">
        <v>2012</v>
      </c>
      <c r="P174" s="520" t="s">
        <v>1366</v>
      </c>
      <c r="Q174" s="521" t="s">
        <v>1367</v>
      </c>
    </row>
    <row r="175" spans="1:17" ht="39">
      <c r="A175" s="517" t="s">
        <v>1731</v>
      </c>
      <c r="B175" s="517" t="s">
        <v>1398</v>
      </c>
      <c r="C175" s="518" t="s">
        <v>1375</v>
      </c>
      <c r="D175" s="518" t="s">
        <v>1364</v>
      </c>
      <c r="E175" s="517" t="s">
        <v>1732</v>
      </c>
      <c r="F175" s="517" t="s">
        <v>1733</v>
      </c>
      <c r="G175" s="517" t="s">
        <v>1378</v>
      </c>
      <c r="H175" s="522">
        <v>1</v>
      </c>
      <c r="I175" s="517" t="s">
        <v>1379</v>
      </c>
      <c r="J175" s="517" t="s">
        <v>1380</v>
      </c>
      <c r="K175" s="517" t="s">
        <v>1382</v>
      </c>
      <c r="L175" s="517" t="s">
        <v>1734</v>
      </c>
      <c r="M175" s="517" t="s">
        <v>1725</v>
      </c>
      <c r="N175" s="517" t="s">
        <v>1446</v>
      </c>
      <c r="O175" s="520">
        <v>2012</v>
      </c>
      <c r="P175" s="520" t="s">
        <v>1366</v>
      </c>
      <c r="Q175" s="521" t="s">
        <v>1367</v>
      </c>
    </row>
    <row r="176" spans="1:17" ht="102.75">
      <c r="A176" s="517" t="s">
        <v>1735</v>
      </c>
      <c r="B176" s="517" t="s">
        <v>1736</v>
      </c>
      <c r="C176" s="518" t="s">
        <v>1364</v>
      </c>
      <c r="D176" s="518" t="s">
        <v>1364</v>
      </c>
      <c r="E176" s="517" t="s">
        <v>1365</v>
      </c>
      <c r="F176" s="517" t="s">
        <v>1365</v>
      </c>
      <c r="G176" s="517" t="s">
        <v>1365</v>
      </c>
      <c r="H176" s="519"/>
      <c r="I176" s="517" t="s">
        <v>1365</v>
      </c>
      <c r="J176" s="517" t="s">
        <v>1365</v>
      </c>
      <c r="K176" s="517" t="s">
        <v>1365</v>
      </c>
      <c r="L176" s="517" t="s">
        <v>1365</v>
      </c>
      <c r="M176" s="517" t="s">
        <v>1365</v>
      </c>
      <c r="N176" s="517" t="s">
        <v>1365</v>
      </c>
      <c r="O176" s="520">
        <v>2012</v>
      </c>
      <c r="P176" s="520" t="s">
        <v>1366</v>
      </c>
      <c r="Q176" s="521" t="s">
        <v>1367</v>
      </c>
    </row>
    <row r="177" spans="1:17" ht="64.5">
      <c r="A177" s="517" t="s">
        <v>1737</v>
      </c>
      <c r="B177" s="517" t="s">
        <v>1529</v>
      </c>
      <c r="C177" s="518" t="s">
        <v>1375</v>
      </c>
      <c r="D177" s="518" t="s">
        <v>1364</v>
      </c>
      <c r="E177" s="517" t="s">
        <v>1722</v>
      </c>
      <c r="F177" s="517" t="s">
        <v>1723</v>
      </c>
      <c r="G177" s="517" t="s">
        <v>1378</v>
      </c>
      <c r="H177" s="522">
        <v>1</v>
      </c>
      <c r="I177" s="517" t="s">
        <v>1379</v>
      </c>
      <c r="J177" s="517" t="s">
        <v>1380</v>
      </c>
      <c r="K177" s="517" t="s">
        <v>1381</v>
      </c>
      <c r="L177" s="517" t="s">
        <v>1724</v>
      </c>
      <c r="M177" s="517" t="s">
        <v>1725</v>
      </c>
      <c r="N177" s="517" t="s">
        <v>1446</v>
      </c>
      <c r="O177" s="520">
        <v>2012</v>
      </c>
      <c r="P177" s="520" t="s">
        <v>1366</v>
      </c>
      <c r="Q177" s="521" t="s">
        <v>1367</v>
      </c>
    </row>
    <row r="178" spans="1:17" ht="64.5">
      <c r="A178" s="517" t="s">
        <v>1738</v>
      </c>
      <c r="B178" s="517" t="s">
        <v>1739</v>
      </c>
      <c r="C178" s="518" t="s">
        <v>1364</v>
      </c>
      <c r="D178" s="518" t="s">
        <v>1364</v>
      </c>
      <c r="E178" s="517" t="s">
        <v>1365</v>
      </c>
      <c r="F178" s="517" t="s">
        <v>1365</v>
      </c>
      <c r="G178" s="517" t="s">
        <v>1365</v>
      </c>
      <c r="H178" s="519"/>
      <c r="I178" s="517" t="s">
        <v>1365</v>
      </c>
      <c r="J178" s="517" t="s">
        <v>1365</v>
      </c>
      <c r="K178" s="517" t="s">
        <v>1365</v>
      </c>
      <c r="L178" s="517" t="s">
        <v>1365</v>
      </c>
      <c r="M178" s="517" t="s">
        <v>1365</v>
      </c>
      <c r="N178" s="517" t="s">
        <v>1365</v>
      </c>
      <c r="O178" s="520">
        <v>2012</v>
      </c>
      <c r="P178" s="520" t="s">
        <v>1366</v>
      </c>
      <c r="Q178" s="521" t="s">
        <v>1367</v>
      </c>
    </row>
    <row r="179" spans="1:17" ht="115.5">
      <c r="A179" s="517" t="s">
        <v>1740</v>
      </c>
      <c r="B179" s="517" t="s">
        <v>1741</v>
      </c>
      <c r="C179" s="518" t="s">
        <v>1364</v>
      </c>
      <c r="D179" s="518" t="s">
        <v>1364</v>
      </c>
      <c r="E179" s="517" t="s">
        <v>1365</v>
      </c>
      <c r="F179" s="517" t="s">
        <v>1365</v>
      </c>
      <c r="G179" s="517" t="s">
        <v>1365</v>
      </c>
      <c r="H179" s="519"/>
      <c r="I179" s="517" t="s">
        <v>1365</v>
      </c>
      <c r="J179" s="517" t="s">
        <v>1365</v>
      </c>
      <c r="K179" s="517" t="s">
        <v>1365</v>
      </c>
      <c r="L179" s="517" t="s">
        <v>1365</v>
      </c>
      <c r="M179" s="517" t="s">
        <v>1365</v>
      </c>
      <c r="N179" s="517" t="s">
        <v>1365</v>
      </c>
      <c r="O179" s="520">
        <v>2012</v>
      </c>
      <c r="P179" s="520" t="s">
        <v>1366</v>
      </c>
      <c r="Q179" s="521" t="s">
        <v>1367</v>
      </c>
    </row>
    <row r="180" spans="1:17" ht="26.25">
      <c r="A180" s="517" t="s">
        <v>1742</v>
      </c>
      <c r="B180" s="517" t="s">
        <v>1350</v>
      </c>
      <c r="C180" s="518" t="s">
        <v>1364</v>
      </c>
      <c r="D180" s="518" t="s">
        <v>1364</v>
      </c>
      <c r="E180" s="517" t="s">
        <v>1365</v>
      </c>
      <c r="F180" s="517" t="s">
        <v>1365</v>
      </c>
      <c r="G180" s="517" t="s">
        <v>1365</v>
      </c>
      <c r="H180" s="519"/>
      <c r="I180" s="517" t="s">
        <v>1365</v>
      </c>
      <c r="J180" s="517" t="s">
        <v>1365</v>
      </c>
      <c r="K180" s="517" t="s">
        <v>1365</v>
      </c>
      <c r="L180" s="517" t="s">
        <v>1365</v>
      </c>
      <c r="M180" s="517" t="s">
        <v>1365</v>
      </c>
      <c r="N180" s="517" t="s">
        <v>1365</v>
      </c>
      <c r="O180" s="520">
        <v>2012</v>
      </c>
      <c r="P180" s="520" t="s">
        <v>1366</v>
      </c>
      <c r="Q180" s="521" t="s">
        <v>1367</v>
      </c>
    </row>
    <row r="181" spans="1:17" ht="64.5">
      <c r="A181" s="517" t="s">
        <v>1743</v>
      </c>
      <c r="B181" s="517" t="s">
        <v>1744</v>
      </c>
      <c r="C181" s="518" t="s">
        <v>1364</v>
      </c>
      <c r="D181" s="518" t="s">
        <v>1364</v>
      </c>
      <c r="E181" s="517" t="s">
        <v>1365</v>
      </c>
      <c r="F181" s="517" t="s">
        <v>1365</v>
      </c>
      <c r="G181" s="517" t="s">
        <v>1365</v>
      </c>
      <c r="H181" s="519"/>
      <c r="I181" s="517" t="s">
        <v>1365</v>
      </c>
      <c r="J181" s="517" t="s">
        <v>1365</v>
      </c>
      <c r="K181" s="517" t="s">
        <v>1365</v>
      </c>
      <c r="L181" s="517" t="s">
        <v>1365</v>
      </c>
      <c r="M181" s="517" t="s">
        <v>1365</v>
      </c>
      <c r="N181" s="517" t="s">
        <v>1365</v>
      </c>
      <c r="O181" s="520">
        <v>2012</v>
      </c>
      <c r="P181" s="520" t="s">
        <v>1366</v>
      </c>
      <c r="Q181" s="521" t="s">
        <v>1367</v>
      </c>
    </row>
    <row r="182" spans="1:17" ht="51.75">
      <c r="A182" s="517" t="s">
        <v>1745</v>
      </c>
      <c r="B182" s="517" t="s">
        <v>1529</v>
      </c>
      <c r="C182" s="518" t="s">
        <v>1375</v>
      </c>
      <c r="D182" s="518" t="s">
        <v>1364</v>
      </c>
      <c r="E182" s="517" t="s">
        <v>1746</v>
      </c>
      <c r="F182" s="517" t="s">
        <v>1747</v>
      </c>
      <c r="G182" s="517" t="s">
        <v>1378</v>
      </c>
      <c r="H182" s="522">
        <v>1</v>
      </c>
      <c r="I182" s="517" t="s">
        <v>1379</v>
      </c>
      <c r="J182" s="517" t="s">
        <v>1380</v>
      </c>
      <c r="K182" s="517" t="s">
        <v>1381</v>
      </c>
      <c r="L182" s="517" t="s">
        <v>1599</v>
      </c>
      <c r="M182" s="517" t="s">
        <v>1748</v>
      </c>
      <c r="N182" s="517" t="s">
        <v>1384</v>
      </c>
      <c r="O182" s="520">
        <v>2012</v>
      </c>
      <c r="P182" s="520" t="s">
        <v>1366</v>
      </c>
      <c r="Q182" s="521" t="s">
        <v>1367</v>
      </c>
    </row>
    <row r="183" spans="1:17" ht="77.25">
      <c r="A183" s="517" t="s">
        <v>1749</v>
      </c>
      <c r="B183" s="517" t="s">
        <v>1750</v>
      </c>
      <c r="C183" s="518" t="s">
        <v>1364</v>
      </c>
      <c r="D183" s="518" t="s">
        <v>1364</v>
      </c>
      <c r="E183" s="517" t="s">
        <v>1365</v>
      </c>
      <c r="F183" s="517" t="s">
        <v>1365</v>
      </c>
      <c r="G183" s="517" t="s">
        <v>1365</v>
      </c>
      <c r="H183" s="519"/>
      <c r="I183" s="517" t="s">
        <v>1365</v>
      </c>
      <c r="J183" s="517" t="s">
        <v>1365</v>
      </c>
      <c r="K183" s="517" t="s">
        <v>1365</v>
      </c>
      <c r="L183" s="517" t="s">
        <v>1365</v>
      </c>
      <c r="M183" s="517" t="s">
        <v>1365</v>
      </c>
      <c r="N183" s="517" t="s">
        <v>1365</v>
      </c>
      <c r="O183" s="520">
        <v>2012</v>
      </c>
      <c r="P183" s="520" t="s">
        <v>1366</v>
      </c>
      <c r="Q183" s="521" t="s">
        <v>1367</v>
      </c>
    </row>
    <row r="184" spans="1:17" ht="51.75">
      <c r="A184" s="517" t="s">
        <v>1751</v>
      </c>
      <c r="B184" s="517" t="s">
        <v>1388</v>
      </c>
      <c r="C184" s="518" t="s">
        <v>1375</v>
      </c>
      <c r="D184" s="518" t="s">
        <v>1364</v>
      </c>
      <c r="E184" s="517" t="s">
        <v>1746</v>
      </c>
      <c r="F184" s="517" t="s">
        <v>1747</v>
      </c>
      <c r="G184" s="517" t="s">
        <v>1378</v>
      </c>
      <c r="H184" s="522">
        <v>1</v>
      </c>
      <c r="I184" s="517" t="s">
        <v>1379</v>
      </c>
      <c r="J184" s="517" t="s">
        <v>1380</v>
      </c>
      <c r="K184" s="517" t="s">
        <v>1399</v>
      </c>
      <c r="L184" s="517" t="s">
        <v>1599</v>
      </c>
      <c r="M184" s="517" t="s">
        <v>1748</v>
      </c>
      <c r="N184" s="517" t="s">
        <v>1384</v>
      </c>
      <c r="O184" s="520">
        <v>2012</v>
      </c>
      <c r="P184" s="520" t="s">
        <v>1366</v>
      </c>
      <c r="Q184" s="521" t="s">
        <v>1367</v>
      </c>
    </row>
    <row r="185" spans="1:17" ht="51.75">
      <c r="A185" s="517" t="s">
        <v>1752</v>
      </c>
      <c r="B185" s="517" t="s">
        <v>1529</v>
      </c>
      <c r="C185" s="518" t="s">
        <v>1375</v>
      </c>
      <c r="D185" s="518" t="s">
        <v>1364</v>
      </c>
      <c r="E185" s="517" t="s">
        <v>1746</v>
      </c>
      <c r="F185" s="517" t="s">
        <v>1747</v>
      </c>
      <c r="G185" s="517" t="s">
        <v>1378</v>
      </c>
      <c r="H185" s="522">
        <v>1</v>
      </c>
      <c r="I185" s="517" t="s">
        <v>1379</v>
      </c>
      <c r="J185" s="517" t="s">
        <v>1380</v>
      </c>
      <c r="K185" s="517" t="s">
        <v>1381</v>
      </c>
      <c r="L185" s="517" t="s">
        <v>1599</v>
      </c>
      <c r="M185" s="517" t="s">
        <v>1748</v>
      </c>
      <c r="N185" s="517" t="s">
        <v>1384</v>
      </c>
      <c r="O185" s="520">
        <v>2012</v>
      </c>
      <c r="P185" s="520" t="s">
        <v>1366</v>
      </c>
      <c r="Q185" s="521" t="s">
        <v>1367</v>
      </c>
    </row>
    <row r="186" spans="1:17" ht="102.75">
      <c r="A186" s="517" t="s">
        <v>1753</v>
      </c>
      <c r="B186" s="517" t="s">
        <v>1754</v>
      </c>
      <c r="C186" s="518" t="s">
        <v>1364</v>
      </c>
      <c r="D186" s="518" t="s">
        <v>1364</v>
      </c>
      <c r="E186" s="517" t="s">
        <v>1365</v>
      </c>
      <c r="F186" s="517" t="s">
        <v>1365</v>
      </c>
      <c r="G186" s="517" t="s">
        <v>1365</v>
      </c>
      <c r="H186" s="519"/>
      <c r="I186" s="517" t="s">
        <v>1365</v>
      </c>
      <c r="J186" s="517" t="s">
        <v>1365</v>
      </c>
      <c r="K186" s="517" t="s">
        <v>1365</v>
      </c>
      <c r="L186" s="517" t="s">
        <v>1365</v>
      </c>
      <c r="M186" s="517" t="s">
        <v>1365</v>
      </c>
      <c r="N186" s="517" t="s">
        <v>1365</v>
      </c>
      <c r="O186" s="520">
        <v>2012</v>
      </c>
      <c r="P186" s="520" t="s">
        <v>1366</v>
      </c>
      <c r="Q186" s="521" t="s">
        <v>1367</v>
      </c>
    </row>
    <row r="187" spans="1:17" ht="51.75">
      <c r="A187" s="517" t="s">
        <v>1755</v>
      </c>
      <c r="B187" s="517" t="s">
        <v>1529</v>
      </c>
      <c r="C187" s="518" t="s">
        <v>1375</v>
      </c>
      <c r="D187" s="518" t="s">
        <v>1364</v>
      </c>
      <c r="E187" s="517" t="s">
        <v>1746</v>
      </c>
      <c r="F187" s="517" t="s">
        <v>1747</v>
      </c>
      <c r="G187" s="517" t="s">
        <v>1378</v>
      </c>
      <c r="H187" s="522">
        <v>1</v>
      </c>
      <c r="I187" s="517" t="s">
        <v>1379</v>
      </c>
      <c r="J187" s="517" t="s">
        <v>1380</v>
      </c>
      <c r="K187" s="517" t="s">
        <v>1381</v>
      </c>
      <c r="L187" s="517" t="s">
        <v>1599</v>
      </c>
      <c r="M187" s="517" t="s">
        <v>1748</v>
      </c>
      <c r="N187" s="517" t="s">
        <v>1384</v>
      </c>
      <c r="O187" s="520">
        <v>2012</v>
      </c>
      <c r="P187" s="520" t="s">
        <v>1366</v>
      </c>
      <c r="Q187" s="521" t="s">
        <v>1367</v>
      </c>
    </row>
    <row r="188" spans="1:17" ht="39">
      <c r="A188" s="517" t="s">
        <v>1756</v>
      </c>
      <c r="B188" s="517" t="s">
        <v>1757</v>
      </c>
      <c r="C188" s="518" t="s">
        <v>1364</v>
      </c>
      <c r="D188" s="518" t="s">
        <v>1364</v>
      </c>
      <c r="E188" s="517" t="s">
        <v>1365</v>
      </c>
      <c r="F188" s="517" t="s">
        <v>1365</v>
      </c>
      <c r="G188" s="517" t="s">
        <v>1365</v>
      </c>
      <c r="H188" s="519"/>
      <c r="I188" s="517" t="s">
        <v>1365</v>
      </c>
      <c r="J188" s="517" t="s">
        <v>1365</v>
      </c>
      <c r="K188" s="517" t="s">
        <v>1365</v>
      </c>
      <c r="L188" s="517" t="s">
        <v>1365</v>
      </c>
      <c r="M188" s="517" t="s">
        <v>1365</v>
      </c>
      <c r="N188" s="517" t="s">
        <v>1365</v>
      </c>
      <c r="O188" s="520">
        <v>2012</v>
      </c>
      <c r="P188" s="520" t="s">
        <v>1366</v>
      </c>
      <c r="Q188" s="521" t="s">
        <v>1367</v>
      </c>
    </row>
    <row r="189" spans="1:17" ht="39">
      <c r="A189" s="517" t="s">
        <v>1758</v>
      </c>
      <c r="B189" s="517" t="s">
        <v>1759</v>
      </c>
      <c r="C189" s="518" t="s">
        <v>1364</v>
      </c>
      <c r="D189" s="518" t="s">
        <v>1364</v>
      </c>
      <c r="E189" s="517" t="s">
        <v>1365</v>
      </c>
      <c r="F189" s="517" t="s">
        <v>1365</v>
      </c>
      <c r="G189" s="517" t="s">
        <v>1365</v>
      </c>
      <c r="H189" s="519"/>
      <c r="I189" s="517" t="s">
        <v>1365</v>
      </c>
      <c r="J189" s="517" t="s">
        <v>1365</v>
      </c>
      <c r="K189" s="517" t="s">
        <v>1365</v>
      </c>
      <c r="L189" s="517" t="s">
        <v>1365</v>
      </c>
      <c r="M189" s="517" t="s">
        <v>1365</v>
      </c>
      <c r="N189" s="517" t="s">
        <v>1365</v>
      </c>
      <c r="O189" s="520">
        <v>2012</v>
      </c>
      <c r="P189" s="520" t="s">
        <v>1366</v>
      </c>
      <c r="Q189" s="521" t="s">
        <v>1367</v>
      </c>
    </row>
    <row r="190" spans="1:17" ht="77.25">
      <c r="A190" s="517" t="s">
        <v>1760</v>
      </c>
      <c r="B190" s="517" t="s">
        <v>1529</v>
      </c>
      <c r="C190" s="518" t="s">
        <v>1375</v>
      </c>
      <c r="D190" s="518" t="s">
        <v>1364</v>
      </c>
      <c r="E190" s="517" t="s">
        <v>1761</v>
      </c>
      <c r="F190" s="517" t="s">
        <v>1762</v>
      </c>
      <c r="G190" s="517" t="s">
        <v>1378</v>
      </c>
      <c r="H190" s="522">
        <v>1</v>
      </c>
      <c r="I190" s="517" t="s">
        <v>1379</v>
      </c>
      <c r="J190" s="517" t="s">
        <v>1380</v>
      </c>
      <c r="K190" s="517" t="s">
        <v>1381</v>
      </c>
      <c r="L190" s="517" t="s">
        <v>1763</v>
      </c>
      <c r="M190" s="517" t="s">
        <v>1764</v>
      </c>
      <c r="N190" s="517" t="s">
        <v>1384</v>
      </c>
      <c r="O190" s="520">
        <v>2012</v>
      </c>
      <c r="P190" s="520" t="s">
        <v>1366</v>
      </c>
      <c r="Q190" s="521" t="s">
        <v>1367</v>
      </c>
    </row>
    <row r="191" spans="1:17" ht="102.75">
      <c r="A191" s="517" t="s">
        <v>1765</v>
      </c>
      <c r="B191" s="517" t="s">
        <v>1766</v>
      </c>
      <c r="C191" s="518" t="s">
        <v>1364</v>
      </c>
      <c r="D191" s="518" t="s">
        <v>1364</v>
      </c>
      <c r="E191" s="517" t="s">
        <v>1365</v>
      </c>
      <c r="F191" s="517" t="s">
        <v>1365</v>
      </c>
      <c r="G191" s="517" t="s">
        <v>1365</v>
      </c>
      <c r="H191" s="519"/>
      <c r="I191" s="517" t="s">
        <v>1365</v>
      </c>
      <c r="J191" s="517" t="s">
        <v>1365</v>
      </c>
      <c r="K191" s="517" t="s">
        <v>1365</v>
      </c>
      <c r="L191" s="517" t="s">
        <v>1365</v>
      </c>
      <c r="M191" s="517" t="s">
        <v>1365</v>
      </c>
      <c r="N191" s="517" t="s">
        <v>1365</v>
      </c>
      <c r="O191" s="520">
        <v>2012</v>
      </c>
      <c r="P191" s="520" t="s">
        <v>1366</v>
      </c>
      <c r="Q191" s="521" t="s">
        <v>1367</v>
      </c>
    </row>
    <row r="192" spans="1:17" ht="77.25">
      <c r="A192" s="517" t="s">
        <v>1767</v>
      </c>
      <c r="B192" s="517" t="s">
        <v>1388</v>
      </c>
      <c r="C192" s="518" t="s">
        <v>1375</v>
      </c>
      <c r="D192" s="518" t="s">
        <v>1364</v>
      </c>
      <c r="E192" s="517" t="s">
        <v>1761</v>
      </c>
      <c r="F192" s="517" t="s">
        <v>1762</v>
      </c>
      <c r="G192" s="517" t="s">
        <v>1378</v>
      </c>
      <c r="H192" s="522">
        <v>1</v>
      </c>
      <c r="I192" s="517" t="s">
        <v>1379</v>
      </c>
      <c r="J192" s="517" t="s">
        <v>1380</v>
      </c>
      <c r="K192" s="517" t="s">
        <v>1399</v>
      </c>
      <c r="L192" s="517" t="s">
        <v>1763</v>
      </c>
      <c r="M192" s="517" t="s">
        <v>1764</v>
      </c>
      <c r="N192" s="517" t="s">
        <v>1384</v>
      </c>
      <c r="O192" s="520">
        <v>2012</v>
      </c>
      <c r="P192" s="520" t="s">
        <v>1366</v>
      </c>
      <c r="Q192" s="521" t="s">
        <v>1367</v>
      </c>
    </row>
    <row r="193" spans="1:17" ht="77.25">
      <c r="A193" s="517" t="s">
        <v>1768</v>
      </c>
      <c r="B193" s="517" t="s">
        <v>1529</v>
      </c>
      <c r="C193" s="518" t="s">
        <v>1375</v>
      </c>
      <c r="D193" s="518" t="s">
        <v>1364</v>
      </c>
      <c r="E193" s="517" t="s">
        <v>1761</v>
      </c>
      <c r="F193" s="517" t="s">
        <v>1762</v>
      </c>
      <c r="G193" s="517" t="s">
        <v>1378</v>
      </c>
      <c r="H193" s="522">
        <v>1</v>
      </c>
      <c r="I193" s="517" t="s">
        <v>1379</v>
      </c>
      <c r="J193" s="517" t="s">
        <v>1380</v>
      </c>
      <c r="K193" s="517" t="s">
        <v>1381</v>
      </c>
      <c r="L193" s="517" t="s">
        <v>1763</v>
      </c>
      <c r="M193" s="517" t="s">
        <v>1764</v>
      </c>
      <c r="N193" s="517" t="s">
        <v>1384</v>
      </c>
      <c r="O193" s="520">
        <v>2012</v>
      </c>
      <c r="P193" s="520" t="s">
        <v>1366</v>
      </c>
      <c r="Q193" s="521" t="s">
        <v>1367</v>
      </c>
    </row>
    <row r="194" spans="1:17" ht="77.25">
      <c r="A194" s="517" t="s">
        <v>1769</v>
      </c>
      <c r="B194" s="517" t="s">
        <v>1770</v>
      </c>
      <c r="C194" s="518" t="s">
        <v>1364</v>
      </c>
      <c r="D194" s="518" t="s">
        <v>1364</v>
      </c>
      <c r="E194" s="517" t="s">
        <v>1365</v>
      </c>
      <c r="F194" s="517" t="s">
        <v>1365</v>
      </c>
      <c r="G194" s="517" t="s">
        <v>1365</v>
      </c>
      <c r="H194" s="519"/>
      <c r="I194" s="517" t="s">
        <v>1365</v>
      </c>
      <c r="J194" s="517" t="s">
        <v>1365</v>
      </c>
      <c r="K194" s="517" t="s">
        <v>1365</v>
      </c>
      <c r="L194" s="517" t="s">
        <v>1365</v>
      </c>
      <c r="M194" s="517" t="s">
        <v>1365</v>
      </c>
      <c r="N194" s="517" t="s">
        <v>1365</v>
      </c>
      <c r="O194" s="520">
        <v>2012</v>
      </c>
      <c r="P194" s="520" t="s">
        <v>1366</v>
      </c>
      <c r="Q194" s="521" t="s">
        <v>1367</v>
      </c>
    </row>
    <row r="195" spans="1:17" ht="51.75">
      <c r="A195" s="517" t="s">
        <v>1771</v>
      </c>
      <c r="B195" s="517" t="s">
        <v>1529</v>
      </c>
      <c r="C195" s="518" t="s">
        <v>1375</v>
      </c>
      <c r="D195" s="518" t="s">
        <v>1364</v>
      </c>
      <c r="E195" s="517" t="s">
        <v>1772</v>
      </c>
      <c r="F195" s="517" t="s">
        <v>1773</v>
      </c>
      <c r="G195" s="517" t="s">
        <v>1378</v>
      </c>
      <c r="H195" s="522">
        <v>1</v>
      </c>
      <c r="I195" s="517" t="s">
        <v>1379</v>
      </c>
      <c r="J195" s="517" t="s">
        <v>1380</v>
      </c>
      <c r="K195" s="517" t="s">
        <v>1381</v>
      </c>
      <c r="L195" s="517" t="s">
        <v>1763</v>
      </c>
      <c r="M195" s="517" t="s">
        <v>1764</v>
      </c>
      <c r="N195" s="517" t="s">
        <v>1384</v>
      </c>
      <c r="O195" s="520">
        <v>2012</v>
      </c>
      <c r="P195" s="520" t="s">
        <v>1366</v>
      </c>
      <c r="Q195" s="521" t="s">
        <v>1367</v>
      </c>
    </row>
    <row r="196" spans="1:17" ht="39">
      <c r="A196" s="517" t="s">
        <v>1774</v>
      </c>
      <c r="B196" s="517" t="s">
        <v>1775</v>
      </c>
      <c r="C196" s="518" t="s">
        <v>1375</v>
      </c>
      <c r="D196" s="518" t="s">
        <v>1364</v>
      </c>
      <c r="E196" s="517" t="s">
        <v>1772</v>
      </c>
      <c r="F196" s="517" t="s">
        <v>1773</v>
      </c>
      <c r="G196" s="517" t="s">
        <v>1378</v>
      </c>
      <c r="H196" s="522">
        <v>1</v>
      </c>
      <c r="I196" s="517" t="s">
        <v>1379</v>
      </c>
      <c r="J196" s="517" t="s">
        <v>1380</v>
      </c>
      <c r="K196" s="517" t="s">
        <v>1776</v>
      </c>
      <c r="L196" s="517" t="s">
        <v>1763</v>
      </c>
      <c r="M196" s="517" t="s">
        <v>1764</v>
      </c>
      <c r="N196" s="517" t="s">
        <v>1384</v>
      </c>
      <c r="O196" s="520">
        <v>2012</v>
      </c>
      <c r="P196" s="520" t="s">
        <v>1366</v>
      </c>
      <c r="Q196" s="521" t="s">
        <v>1367</v>
      </c>
    </row>
    <row r="197" spans="1:17" ht="51.75">
      <c r="A197" s="517" t="s">
        <v>1777</v>
      </c>
      <c r="B197" s="517" t="s">
        <v>1778</v>
      </c>
      <c r="C197" s="518" t="s">
        <v>1364</v>
      </c>
      <c r="D197" s="518" t="s">
        <v>1364</v>
      </c>
      <c r="E197" s="517" t="s">
        <v>1365</v>
      </c>
      <c r="F197" s="517" t="s">
        <v>1365</v>
      </c>
      <c r="G197" s="517" t="s">
        <v>1365</v>
      </c>
      <c r="H197" s="519"/>
      <c r="I197" s="517" t="s">
        <v>1365</v>
      </c>
      <c r="J197" s="517" t="s">
        <v>1365</v>
      </c>
      <c r="K197" s="517" t="s">
        <v>1365</v>
      </c>
      <c r="L197" s="517" t="s">
        <v>1365</v>
      </c>
      <c r="M197" s="517" t="s">
        <v>1365</v>
      </c>
      <c r="N197" s="517" t="s">
        <v>1365</v>
      </c>
      <c r="O197" s="520">
        <v>2012</v>
      </c>
      <c r="P197" s="520" t="s">
        <v>1366</v>
      </c>
      <c r="Q197" s="521" t="s">
        <v>1367</v>
      </c>
    </row>
    <row r="198" spans="1:17" ht="77.25">
      <c r="A198" s="517" t="s">
        <v>1779</v>
      </c>
      <c r="B198" s="517" t="s">
        <v>1529</v>
      </c>
      <c r="C198" s="518" t="s">
        <v>1375</v>
      </c>
      <c r="D198" s="518" t="s">
        <v>1364</v>
      </c>
      <c r="E198" s="517" t="s">
        <v>1761</v>
      </c>
      <c r="F198" s="517" t="s">
        <v>1762</v>
      </c>
      <c r="G198" s="517" t="s">
        <v>1378</v>
      </c>
      <c r="H198" s="522">
        <v>1</v>
      </c>
      <c r="I198" s="517" t="s">
        <v>1379</v>
      </c>
      <c r="J198" s="517" t="s">
        <v>1380</v>
      </c>
      <c r="K198" s="517" t="s">
        <v>1381</v>
      </c>
      <c r="L198" s="517" t="s">
        <v>1763</v>
      </c>
      <c r="M198" s="517" t="s">
        <v>1764</v>
      </c>
      <c r="N198" s="517" t="s">
        <v>1384</v>
      </c>
      <c r="O198" s="520">
        <v>2012</v>
      </c>
      <c r="P198" s="520" t="s">
        <v>1366</v>
      </c>
      <c r="Q198" s="521" t="s">
        <v>1367</v>
      </c>
    </row>
    <row r="199" spans="1:17" ht="77.25">
      <c r="A199" s="517" t="s">
        <v>1780</v>
      </c>
      <c r="B199" s="517" t="s">
        <v>1781</v>
      </c>
      <c r="C199" s="518" t="s">
        <v>1364</v>
      </c>
      <c r="D199" s="518" t="s">
        <v>1364</v>
      </c>
      <c r="E199" s="517" t="s">
        <v>1365</v>
      </c>
      <c r="F199" s="517" t="s">
        <v>1365</v>
      </c>
      <c r="G199" s="517" t="s">
        <v>1365</v>
      </c>
      <c r="H199" s="519"/>
      <c r="I199" s="517" t="s">
        <v>1365</v>
      </c>
      <c r="J199" s="517" t="s">
        <v>1365</v>
      </c>
      <c r="K199" s="517" t="s">
        <v>1365</v>
      </c>
      <c r="L199" s="517" t="s">
        <v>1365</v>
      </c>
      <c r="M199" s="517" t="s">
        <v>1365</v>
      </c>
      <c r="N199" s="517" t="s">
        <v>1365</v>
      </c>
      <c r="O199" s="520">
        <v>2012</v>
      </c>
      <c r="P199" s="520" t="s">
        <v>1366</v>
      </c>
      <c r="Q199" s="521" t="s">
        <v>1367</v>
      </c>
    </row>
    <row r="200" spans="1:17" ht="77.25">
      <c r="A200" s="517" t="s">
        <v>1782</v>
      </c>
      <c r="B200" s="517" t="s">
        <v>1388</v>
      </c>
      <c r="C200" s="518" t="s">
        <v>1375</v>
      </c>
      <c r="D200" s="518" t="s">
        <v>1364</v>
      </c>
      <c r="E200" s="517" t="s">
        <v>1761</v>
      </c>
      <c r="F200" s="517" t="s">
        <v>1762</v>
      </c>
      <c r="G200" s="517" t="s">
        <v>1378</v>
      </c>
      <c r="H200" s="522">
        <v>1</v>
      </c>
      <c r="I200" s="517" t="s">
        <v>1379</v>
      </c>
      <c r="J200" s="517" t="s">
        <v>1380</v>
      </c>
      <c r="K200" s="517" t="s">
        <v>1399</v>
      </c>
      <c r="L200" s="517" t="s">
        <v>1763</v>
      </c>
      <c r="M200" s="517" t="s">
        <v>1764</v>
      </c>
      <c r="N200" s="517" t="s">
        <v>1384</v>
      </c>
      <c r="O200" s="520">
        <v>2012</v>
      </c>
      <c r="P200" s="520" t="s">
        <v>1366</v>
      </c>
      <c r="Q200" s="521" t="s">
        <v>1367</v>
      </c>
    </row>
    <row r="201" spans="1:17" ht="77.25">
      <c r="A201" s="517" t="s">
        <v>1783</v>
      </c>
      <c r="B201" s="517" t="s">
        <v>1529</v>
      </c>
      <c r="C201" s="518" t="s">
        <v>1375</v>
      </c>
      <c r="D201" s="518" t="s">
        <v>1364</v>
      </c>
      <c r="E201" s="517" t="s">
        <v>1761</v>
      </c>
      <c r="F201" s="517" t="s">
        <v>1762</v>
      </c>
      <c r="G201" s="517" t="s">
        <v>1378</v>
      </c>
      <c r="H201" s="522">
        <v>1</v>
      </c>
      <c r="I201" s="517" t="s">
        <v>1379</v>
      </c>
      <c r="J201" s="517" t="s">
        <v>1380</v>
      </c>
      <c r="K201" s="517" t="s">
        <v>1381</v>
      </c>
      <c r="L201" s="517" t="s">
        <v>1763</v>
      </c>
      <c r="M201" s="517" t="s">
        <v>1764</v>
      </c>
      <c r="N201" s="517" t="s">
        <v>1384</v>
      </c>
      <c r="O201" s="520">
        <v>2012</v>
      </c>
      <c r="P201" s="520" t="s">
        <v>1366</v>
      </c>
      <c r="Q201" s="521" t="s">
        <v>1367</v>
      </c>
    </row>
    <row r="202" spans="1:17" ht="102.75">
      <c r="A202" s="517" t="s">
        <v>1784</v>
      </c>
      <c r="B202" s="517" t="s">
        <v>1785</v>
      </c>
      <c r="C202" s="518" t="s">
        <v>1364</v>
      </c>
      <c r="D202" s="518" t="s">
        <v>1364</v>
      </c>
      <c r="E202" s="517" t="s">
        <v>1365</v>
      </c>
      <c r="F202" s="517" t="s">
        <v>1365</v>
      </c>
      <c r="G202" s="517" t="s">
        <v>1365</v>
      </c>
      <c r="H202" s="519"/>
      <c r="I202" s="517" t="s">
        <v>1365</v>
      </c>
      <c r="J202" s="517" t="s">
        <v>1365</v>
      </c>
      <c r="K202" s="517" t="s">
        <v>1365</v>
      </c>
      <c r="L202" s="517" t="s">
        <v>1365</v>
      </c>
      <c r="M202" s="517" t="s">
        <v>1365</v>
      </c>
      <c r="N202" s="517" t="s">
        <v>1365</v>
      </c>
      <c r="O202" s="520">
        <v>2012</v>
      </c>
      <c r="P202" s="520" t="s">
        <v>1366</v>
      </c>
      <c r="Q202" s="521" t="s">
        <v>1367</v>
      </c>
    </row>
    <row r="203" spans="1:17" ht="64.5">
      <c r="A203" s="517" t="s">
        <v>1786</v>
      </c>
      <c r="B203" s="517" t="s">
        <v>1787</v>
      </c>
      <c r="C203" s="518" t="s">
        <v>1364</v>
      </c>
      <c r="D203" s="518" t="s">
        <v>1364</v>
      </c>
      <c r="E203" s="517" t="s">
        <v>1365</v>
      </c>
      <c r="F203" s="517" t="s">
        <v>1365</v>
      </c>
      <c r="G203" s="517" t="s">
        <v>1365</v>
      </c>
      <c r="H203" s="519"/>
      <c r="I203" s="517" t="s">
        <v>1365</v>
      </c>
      <c r="J203" s="517" t="s">
        <v>1365</v>
      </c>
      <c r="K203" s="517" t="s">
        <v>1365</v>
      </c>
      <c r="L203" s="517" t="s">
        <v>1365</v>
      </c>
      <c r="M203" s="517" t="s">
        <v>1365</v>
      </c>
      <c r="N203" s="517" t="s">
        <v>1365</v>
      </c>
      <c r="O203" s="520">
        <v>2012</v>
      </c>
      <c r="P203" s="520" t="s">
        <v>1366</v>
      </c>
      <c r="Q203" s="521" t="s">
        <v>1367</v>
      </c>
    </row>
    <row r="204" spans="1:17" ht="77.25">
      <c r="A204" s="517" t="s">
        <v>1788</v>
      </c>
      <c r="B204" s="517" t="s">
        <v>1789</v>
      </c>
      <c r="C204" s="518" t="s">
        <v>1364</v>
      </c>
      <c r="D204" s="518" t="s">
        <v>1364</v>
      </c>
      <c r="E204" s="517" t="s">
        <v>1365</v>
      </c>
      <c r="F204" s="517" t="s">
        <v>1365</v>
      </c>
      <c r="G204" s="517" t="s">
        <v>1365</v>
      </c>
      <c r="H204" s="519"/>
      <c r="I204" s="517" t="s">
        <v>1365</v>
      </c>
      <c r="J204" s="517" t="s">
        <v>1365</v>
      </c>
      <c r="K204" s="517" t="s">
        <v>1365</v>
      </c>
      <c r="L204" s="517" t="s">
        <v>1365</v>
      </c>
      <c r="M204" s="517" t="s">
        <v>1365</v>
      </c>
      <c r="N204" s="517" t="s">
        <v>1365</v>
      </c>
      <c r="O204" s="520">
        <v>2012</v>
      </c>
      <c r="P204" s="520" t="s">
        <v>1366</v>
      </c>
      <c r="Q204" s="521" t="s">
        <v>1367</v>
      </c>
    </row>
    <row r="205" spans="1:17" ht="51.75">
      <c r="A205" s="517" t="s">
        <v>1790</v>
      </c>
      <c r="B205" s="517" t="s">
        <v>1529</v>
      </c>
      <c r="C205" s="518" t="s">
        <v>1375</v>
      </c>
      <c r="D205" s="518" t="s">
        <v>1364</v>
      </c>
      <c r="E205" s="517" t="s">
        <v>1791</v>
      </c>
      <c r="F205" s="517" t="s">
        <v>1792</v>
      </c>
      <c r="G205" s="517" t="s">
        <v>1378</v>
      </c>
      <c r="H205" s="522">
        <v>1</v>
      </c>
      <c r="I205" s="517" t="s">
        <v>1379</v>
      </c>
      <c r="J205" s="517" t="s">
        <v>1380</v>
      </c>
      <c r="K205" s="517" t="s">
        <v>1382</v>
      </c>
      <c r="L205" s="517" t="s">
        <v>1793</v>
      </c>
      <c r="M205" s="517" t="s">
        <v>1794</v>
      </c>
      <c r="N205" s="517" t="s">
        <v>1384</v>
      </c>
      <c r="O205" s="520">
        <v>2012</v>
      </c>
      <c r="P205" s="520" t="s">
        <v>1366</v>
      </c>
      <c r="Q205" s="521" t="s">
        <v>1367</v>
      </c>
    </row>
    <row r="206" spans="1:17" ht="51.75">
      <c r="A206" s="517" t="s">
        <v>1795</v>
      </c>
      <c r="B206" s="517" t="s">
        <v>1434</v>
      </c>
      <c r="C206" s="518" t="s">
        <v>1375</v>
      </c>
      <c r="D206" s="518" t="s">
        <v>1364</v>
      </c>
      <c r="E206" s="517" t="s">
        <v>1791</v>
      </c>
      <c r="F206" s="517" t="s">
        <v>1792</v>
      </c>
      <c r="G206" s="517" t="s">
        <v>1378</v>
      </c>
      <c r="H206" s="522">
        <v>1</v>
      </c>
      <c r="I206" s="517" t="s">
        <v>1379</v>
      </c>
      <c r="J206" s="517" t="s">
        <v>1380</v>
      </c>
      <c r="K206" s="517" t="s">
        <v>1708</v>
      </c>
      <c r="L206" s="517" t="s">
        <v>1793</v>
      </c>
      <c r="M206" s="517" t="s">
        <v>1794</v>
      </c>
      <c r="N206" s="517" t="s">
        <v>1384</v>
      </c>
      <c r="O206" s="520">
        <v>2012</v>
      </c>
      <c r="P206" s="520" t="s">
        <v>1366</v>
      </c>
      <c r="Q206" s="521" t="s">
        <v>1367</v>
      </c>
    </row>
    <row r="207" spans="1:17" ht="51.75">
      <c r="A207" s="517" t="s">
        <v>1796</v>
      </c>
      <c r="B207" s="517" t="s">
        <v>1797</v>
      </c>
      <c r="C207" s="518" t="s">
        <v>1375</v>
      </c>
      <c r="D207" s="518" t="s">
        <v>1364</v>
      </c>
      <c r="E207" s="517" t="s">
        <v>1791</v>
      </c>
      <c r="F207" s="517" t="s">
        <v>1792</v>
      </c>
      <c r="G207" s="517" t="s">
        <v>1378</v>
      </c>
      <c r="H207" s="522">
        <v>1</v>
      </c>
      <c r="I207" s="517" t="s">
        <v>1379</v>
      </c>
      <c r="J207" s="517" t="s">
        <v>1380</v>
      </c>
      <c r="K207" s="517" t="s">
        <v>1416</v>
      </c>
      <c r="L207" s="517" t="s">
        <v>1793</v>
      </c>
      <c r="M207" s="517" t="s">
        <v>1794</v>
      </c>
      <c r="N207" s="517" t="s">
        <v>1384</v>
      </c>
      <c r="O207" s="520">
        <v>2012</v>
      </c>
      <c r="P207" s="520" t="s">
        <v>1366</v>
      </c>
      <c r="Q207" s="521" t="s">
        <v>1367</v>
      </c>
    </row>
    <row r="208" spans="1:17" ht="51.75">
      <c r="A208" s="517" t="s">
        <v>1798</v>
      </c>
      <c r="B208" s="517" t="s">
        <v>1799</v>
      </c>
      <c r="C208" s="518" t="s">
        <v>1364</v>
      </c>
      <c r="D208" s="518" t="s">
        <v>1364</v>
      </c>
      <c r="E208" s="517" t="s">
        <v>1365</v>
      </c>
      <c r="F208" s="517" t="s">
        <v>1365</v>
      </c>
      <c r="G208" s="517" t="s">
        <v>1365</v>
      </c>
      <c r="H208" s="519"/>
      <c r="I208" s="517" t="s">
        <v>1365</v>
      </c>
      <c r="J208" s="517" t="s">
        <v>1365</v>
      </c>
      <c r="K208" s="517" t="s">
        <v>1365</v>
      </c>
      <c r="L208" s="517" t="s">
        <v>1365</v>
      </c>
      <c r="M208" s="517" t="s">
        <v>1365</v>
      </c>
      <c r="N208" s="517" t="s">
        <v>1365</v>
      </c>
      <c r="O208" s="520">
        <v>2012</v>
      </c>
      <c r="P208" s="520" t="s">
        <v>1366</v>
      </c>
      <c r="Q208" s="521" t="s">
        <v>1367</v>
      </c>
    </row>
    <row r="209" spans="1:17" ht="141">
      <c r="A209" s="517" t="s">
        <v>1800</v>
      </c>
      <c r="B209" s="517" t="s">
        <v>1801</v>
      </c>
      <c r="C209" s="518" t="s">
        <v>1364</v>
      </c>
      <c r="D209" s="518" t="s">
        <v>1364</v>
      </c>
      <c r="E209" s="517" t="s">
        <v>1365</v>
      </c>
      <c r="F209" s="517" t="s">
        <v>1365</v>
      </c>
      <c r="G209" s="517" t="s">
        <v>1365</v>
      </c>
      <c r="H209" s="519"/>
      <c r="I209" s="517" t="s">
        <v>1365</v>
      </c>
      <c r="J209" s="517" t="s">
        <v>1365</v>
      </c>
      <c r="K209" s="517" t="s">
        <v>1365</v>
      </c>
      <c r="L209" s="517" t="s">
        <v>1365</v>
      </c>
      <c r="M209" s="517" t="s">
        <v>1365</v>
      </c>
      <c r="N209" s="517" t="s">
        <v>1365</v>
      </c>
      <c r="O209" s="520">
        <v>2012</v>
      </c>
      <c r="P209" s="520" t="s">
        <v>1366</v>
      </c>
      <c r="Q209" s="521" t="s">
        <v>1367</v>
      </c>
    </row>
    <row r="210" spans="1:17" ht="51.75">
      <c r="A210" s="517" t="s">
        <v>1802</v>
      </c>
      <c r="B210" s="517" t="s">
        <v>1529</v>
      </c>
      <c r="C210" s="518" t="s">
        <v>1375</v>
      </c>
      <c r="D210" s="518" t="s">
        <v>1364</v>
      </c>
      <c r="E210" s="517" t="s">
        <v>1791</v>
      </c>
      <c r="F210" s="517" t="s">
        <v>1792</v>
      </c>
      <c r="G210" s="517" t="s">
        <v>1378</v>
      </c>
      <c r="H210" s="522">
        <v>1</v>
      </c>
      <c r="I210" s="517" t="s">
        <v>1379</v>
      </c>
      <c r="J210" s="517" t="s">
        <v>1380</v>
      </c>
      <c r="K210" s="517" t="s">
        <v>1381</v>
      </c>
      <c r="L210" s="517" t="s">
        <v>1793</v>
      </c>
      <c r="M210" s="517" t="s">
        <v>1794</v>
      </c>
      <c r="N210" s="517" t="s">
        <v>1384</v>
      </c>
      <c r="O210" s="520">
        <v>2012</v>
      </c>
      <c r="P210" s="520" t="s">
        <v>1366</v>
      </c>
      <c r="Q210" s="521" t="s">
        <v>1367</v>
      </c>
    </row>
    <row r="211" spans="1:17" ht="153.75">
      <c r="A211" s="517" t="s">
        <v>1803</v>
      </c>
      <c r="B211" s="517" t="s">
        <v>1804</v>
      </c>
      <c r="C211" s="518" t="s">
        <v>1364</v>
      </c>
      <c r="D211" s="518" t="s">
        <v>1364</v>
      </c>
      <c r="E211" s="517" t="s">
        <v>1365</v>
      </c>
      <c r="F211" s="517" t="s">
        <v>1365</v>
      </c>
      <c r="G211" s="517" t="s">
        <v>1365</v>
      </c>
      <c r="H211" s="519"/>
      <c r="I211" s="517" t="s">
        <v>1365</v>
      </c>
      <c r="J211" s="517" t="s">
        <v>1365</v>
      </c>
      <c r="K211" s="517" t="s">
        <v>1365</v>
      </c>
      <c r="L211" s="517" t="s">
        <v>1365</v>
      </c>
      <c r="M211" s="517" t="s">
        <v>1365</v>
      </c>
      <c r="N211" s="517" t="s">
        <v>1365</v>
      </c>
      <c r="O211" s="520">
        <v>2012</v>
      </c>
      <c r="P211" s="520" t="s">
        <v>1366</v>
      </c>
      <c r="Q211" s="521" t="s">
        <v>1367</v>
      </c>
    </row>
    <row r="212" spans="1:17" ht="51.75">
      <c r="A212" s="517" t="s">
        <v>1805</v>
      </c>
      <c r="B212" s="517" t="s">
        <v>1806</v>
      </c>
      <c r="C212" s="518" t="s">
        <v>1364</v>
      </c>
      <c r="D212" s="518" t="s">
        <v>1364</v>
      </c>
      <c r="E212" s="517" t="s">
        <v>1365</v>
      </c>
      <c r="F212" s="517" t="s">
        <v>1365</v>
      </c>
      <c r="G212" s="517" t="s">
        <v>1365</v>
      </c>
      <c r="H212" s="519"/>
      <c r="I212" s="517" t="s">
        <v>1365</v>
      </c>
      <c r="J212" s="517" t="s">
        <v>1365</v>
      </c>
      <c r="K212" s="517" t="s">
        <v>1365</v>
      </c>
      <c r="L212" s="517" t="s">
        <v>1365</v>
      </c>
      <c r="M212" s="517" t="s">
        <v>1365</v>
      </c>
      <c r="N212" s="517" t="s">
        <v>1365</v>
      </c>
      <c r="O212" s="520">
        <v>2012</v>
      </c>
      <c r="P212" s="520" t="s">
        <v>1366</v>
      </c>
      <c r="Q212" s="521" t="s">
        <v>1367</v>
      </c>
    </row>
    <row r="213" spans="1:17" ht="102.75">
      <c r="A213" s="517" t="s">
        <v>1807</v>
      </c>
      <c r="B213" s="517" t="s">
        <v>1808</v>
      </c>
      <c r="C213" s="518" t="s">
        <v>1364</v>
      </c>
      <c r="D213" s="518" t="s">
        <v>1364</v>
      </c>
      <c r="E213" s="517" t="s">
        <v>1365</v>
      </c>
      <c r="F213" s="517" t="s">
        <v>1365</v>
      </c>
      <c r="G213" s="517" t="s">
        <v>1365</v>
      </c>
      <c r="H213" s="519"/>
      <c r="I213" s="517" t="s">
        <v>1365</v>
      </c>
      <c r="J213" s="517" t="s">
        <v>1365</v>
      </c>
      <c r="K213" s="517" t="s">
        <v>1365</v>
      </c>
      <c r="L213" s="517" t="s">
        <v>1365</v>
      </c>
      <c r="M213" s="517" t="s">
        <v>1365</v>
      </c>
      <c r="N213" s="517" t="s">
        <v>1365</v>
      </c>
      <c r="O213" s="520">
        <v>2012</v>
      </c>
      <c r="P213" s="520" t="s">
        <v>1366</v>
      </c>
      <c r="Q213" s="521" t="s">
        <v>1367</v>
      </c>
    </row>
    <row r="214" spans="1:17" ht="90">
      <c r="A214" s="517" t="s">
        <v>1809</v>
      </c>
      <c r="B214" s="517" t="s">
        <v>1388</v>
      </c>
      <c r="C214" s="518" t="s">
        <v>1375</v>
      </c>
      <c r="D214" s="518" t="s">
        <v>1364</v>
      </c>
      <c r="E214" s="517" t="s">
        <v>1810</v>
      </c>
      <c r="F214" s="517" t="s">
        <v>1811</v>
      </c>
      <c r="G214" s="517" t="s">
        <v>1378</v>
      </c>
      <c r="H214" s="522">
        <v>1</v>
      </c>
      <c r="I214" s="517" t="s">
        <v>1379</v>
      </c>
      <c r="J214" s="517" t="s">
        <v>1380</v>
      </c>
      <c r="K214" s="517" t="s">
        <v>1399</v>
      </c>
      <c r="L214" s="517" t="s">
        <v>1812</v>
      </c>
      <c r="M214" s="517" t="s">
        <v>1813</v>
      </c>
      <c r="N214" s="517" t="s">
        <v>1384</v>
      </c>
      <c r="O214" s="520">
        <v>2012</v>
      </c>
      <c r="P214" s="520" t="s">
        <v>1366</v>
      </c>
      <c r="Q214" s="521" t="s">
        <v>1367</v>
      </c>
    </row>
    <row r="215" spans="1:17" ht="90">
      <c r="A215" s="517" t="s">
        <v>1814</v>
      </c>
      <c r="B215" s="517" t="s">
        <v>1529</v>
      </c>
      <c r="C215" s="518" t="s">
        <v>1375</v>
      </c>
      <c r="D215" s="518" t="s">
        <v>1364</v>
      </c>
      <c r="E215" s="517" t="s">
        <v>1810</v>
      </c>
      <c r="F215" s="517" t="s">
        <v>1811</v>
      </c>
      <c r="G215" s="517" t="s">
        <v>1378</v>
      </c>
      <c r="H215" s="522">
        <v>1</v>
      </c>
      <c r="I215" s="517" t="s">
        <v>1379</v>
      </c>
      <c r="J215" s="517" t="s">
        <v>1380</v>
      </c>
      <c r="K215" s="517" t="s">
        <v>1381</v>
      </c>
      <c r="L215" s="517" t="s">
        <v>1812</v>
      </c>
      <c r="M215" s="517" t="s">
        <v>1813</v>
      </c>
      <c r="N215" s="517" t="s">
        <v>1384</v>
      </c>
      <c r="O215" s="520">
        <v>2012</v>
      </c>
      <c r="P215" s="520" t="s">
        <v>1366</v>
      </c>
      <c r="Q215" s="521" t="s">
        <v>1367</v>
      </c>
    </row>
    <row r="216" spans="1:17" ht="39">
      <c r="A216" s="517" t="s">
        <v>1815</v>
      </c>
      <c r="B216" s="517" t="s">
        <v>1816</v>
      </c>
      <c r="C216" s="518" t="s">
        <v>1364</v>
      </c>
      <c r="D216" s="518" t="s">
        <v>1364</v>
      </c>
      <c r="E216" s="517" t="s">
        <v>1365</v>
      </c>
      <c r="F216" s="517" t="s">
        <v>1365</v>
      </c>
      <c r="G216" s="517" t="s">
        <v>1365</v>
      </c>
      <c r="H216" s="519"/>
      <c r="I216" s="517" t="s">
        <v>1365</v>
      </c>
      <c r="J216" s="517" t="s">
        <v>1365</v>
      </c>
      <c r="K216" s="517" t="s">
        <v>1365</v>
      </c>
      <c r="L216" s="517" t="s">
        <v>1365</v>
      </c>
      <c r="M216" s="517" t="s">
        <v>1365</v>
      </c>
      <c r="N216" s="517" t="s">
        <v>1365</v>
      </c>
      <c r="O216" s="520">
        <v>2012</v>
      </c>
      <c r="P216" s="520" t="s">
        <v>1366</v>
      </c>
      <c r="Q216" s="521" t="s">
        <v>1367</v>
      </c>
    </row>
    <row r="217" spans="1:17" ht="90">
      <c r="A217" s="517" t="s">
        <v>1817</v>
      </c>
      <c r="B217" s="517" t="s">
        <v>1388</v>
      </c>
      <c r="C217" s="518" t="s">
        <v>1375</v>
      </c>
      <c r="D217" s="518" t="s">
        <v>1364</v>
      </c>
      <c r="E217" s="517" t="s">
        <v>1810</v>
      </c>
      <c r="F217" s="517" t="s">
        <v>1811</v>
      </c>
      <c r="G217" s="517" t="s">
        <v>1378</v>
      </c>
      <c r="H217" s="522">
        <v>1</v>
      </c>
      <c r="I217" s="517" t="s">
        <v>1379</v>
      </c>
      <c r="J217" s="517" t="s">
        <v>1380</v>
      </c>
      <c r="K217" s="517" t="s">
        <v>1399</v>
      </c>
      <c r="L217" s="517" t="s">
        <v>1818</v>
      </c>
      <c r="M217" s="517" t="s">
        <v>1819</v>
      </c>
      <c r="N217" s="517" t="s">
        <v>1384</v>
      </c>
      <c r="O217" s="520">
        <v>2012</v>
      </c>
      <c r="P217" s="520" t="s">
        <v>1366</v>
      </c>
      <c r="Q217" s="521" t="s">
        <v>1367</v>
      </c>
    </row>
    <row r="218" spans="1:17" ht="90">
      <c r="A218" s="517" t="s">
        <v>1820</v>
      </c>
      <c r="B218" s="517" t="s">
        <v>1529</v>
      </c>
      <c r="C218" s="518" t="s">
        <v>1375</v>
      </c>
      <c r="D218" s="518" t="s">
        <v>1364</v>
      </c>
      <c r="E218" s="517" t="s">
        <v>1810</v>
      </c>
      <c r="F218" s="517" t="s">
        <v>1811</v>
      </c>
      <c r="G218" s="517" t="s">
        <v>1378</v>
      </c>
      <c r="H218" s="522">
        <v>1</v>
      </c>
      <c r="I218" s="517" t="s">
        <v>1379</v>
      </c>
      <c r="J218" s="517" t="s">
        <v>1380</v>
      </c>
      <c r="K218" s="517" t="s">
        <v>1381</v>
      </c>
      <c r="L218" s="517" t="s">
        <v>1818</v>
      </c>
      <c r="M218" s="517" t="s">
        <v>1819</v>
      </c>
      <c r="N218" s="517" t="s">
        <v>1384</v>
      </c>
      <c r="O218" s="520">
        <v>2012</v>
      </c>
      <c r="P218" s="520" t="s">
        <v>1366</v>
      </c>
      <c r="Q218" s="521" t="s">
        <v>1367</v>
      </c>
    </row>
    <row r="219" spans="1:17" ht="39">
      <c r="A219" s="517" t="s">
        <v>1821</v>
      </c>
      <c r="B219" s="517" t="s">
        <v>1822</v>
      </c>
      <c r="C219" s="518" t="s">
        <v>1364</v>
      </c>
      <c r="D219" s="518" t="s">
        <v>1364</v>
      </c>
      <c r="E219" s="517" t="s">
        <v>1365</v>
      </c>
      <c r="F219" s="517" t="s">
        <v>1365</v>
      </c>
      <c r="G219" s="517" t="s">
        <v>1365</v>
      </c>
      <c r="H219" s="519"/>
      <c r="I219" s="517" t="s">
        <v>1365</v>
      </c>
      <c r="J219" s="517" t="s">
        <v>1365</v>
      </c>
      <c r="K219" s="517" t="s">
        <v>1365</v>
      </c>
      <c r="L219" s="517" t="s">
        <v>1365</v>
      </c>
      <c r="M219" s="517" t="s">
        <v>1365</v>
      </c>
      <c r="N219" s="517" t="s">
        <v>1365</v>
      </c>
      <c r="O219" s="520">
        <v>2012</v>
      </c>
      <c r="P219" s="520" t="s">
        <v>1366</v>
      </c>
      <c r="Q219" s="521" t="s">
        <v>1367</v>
      </c>
    </row>
    <row r="220" spans="1:17" ht="128.25">
      <c r="A220" s="517" t="s">
        <v>1823</v>
      </c>
      <c r="B220" s="517" t="s">
        <v>1824</v>
      </c>
      <c r="C220" s="518" t="s">
        <v>1364</v>
      </c>
      <c r="D220" s="518" t="s">
        <v>1364</v>
      </c>
      <c r="E220" s="517" t="s">
        <v>1365</v>
      </c>
      <c r="F220" s="517" t="s">
        <v>1365</v>
      </c>
      <c r="G220" s="517" t="s">
        <v>1365</v>
      </c>
      <c r="H220" s="519"/>
      <c r="I220" s="517" t="s">
        <v>1365</v>
      </c>
      <c r="J220" s="517" t="s">
        <v>1365</v>
      </c>
      <c r="K220" s="517" t="s">
        <v>1365</v>
      </c>
      <c r="L220" s="517" t="s">
        <v>1365</v>
      </c>
      <c r="M220" s="517" t="s">
        <v>1365</v>
      </c>
      <c r="N220" s="517" t="s">
        <v>1365</v>
      </c>
      <c r="O220" s="520">
        <v>2012</v>
      </c>
      <c r="P220" s="520" t="s">
        <v>1366</v>
      </c>
      <c r="Q220" s="521" t="s">
        <v>1367</v>
      </c>
    </row>
    <row r="221" spans="1:17" ht="64.5">
      <c r="A221" s="517" t="s">
        <v>1825</v>
      </c>
      <c r="B221" s="517" t="s">
        <v>1388</v>
      </c>
      <c r="C221" s="518" t="s">
        <v>1375</v>
      </c>
      <c r="D221" s="518" t="s">
        <v>1364</v>
      </c>
      <c r="E221" s="517" t="s">
        <v>1624</v>
      </c>
      <c r="F221" s="517" t="s">
        <v>1625</v>
      </c>
      <c r="G221" s="517" t="s">
        <v>1378</v>
      </c>
      <c r="H221" s="522">
        <v>1</v>
      </c>
      <c r="I221" s="517" t="s">
        <v>1379</v>
      </c>
      <c r="J221" s="517" t="s">
        <v>1380</v>
      </c>
      <c r="K221" s="517" t="s">
        <v>1399</v>
      </c>
      <c r="L221" s="517" t="s">
        <v>1826</v>
      </c>
      <c r="M221" s="517" t="s">
        <v>1827</v>
      </c>
      <c r="N221" s="517" t="s">
        <v>1384</v>
      </c>
      <c r="O221" s="520">
        <v>2012</v>
      </c>
      <c r="P221" s="520" t="s">
        <v>1366</v>
      </c>
      <c r="Q221" s="521" t="s">
        <v>1367</v>
      </c>
    </row>
    <row r="222" spans="1:17" ht="64.5">
      <c r="A222" s="517" t="s">
        <v>1828</v>
      </c>
      <c r="B222" s="517" t="s">
        <v>1529</v>
      </c>
      <c r="C222" s="518" t="s">
        <v>1375</v>
      </c>
      <c r="D222" s="518" t="s">
        <v>1364</v>
      </c>
      <c r="E222" s="517" t="s">
        <v>1624</v>
      </c>
      <c r="F222" s="517" t="s">
        <v>1625</v>
      </c>
      <c r="G222" s="517" t="s">
        <v>1378</v>
      </c>
      <c r="H222" s="522">
        <v>1</v>
      </c>
      <c r="I222" s="517" t="s">
        <v>1379</v>
      </c>
      <c r="J222" s="517" t="s">
        <v>1380</v>
      </c>
      <c r="K222" s="517" t="s">
        <v>1381</v>
      </c>
      <c r="L222" s="517" t="s">
        <v>1826</v>
      </c>
      <c r="M222" s="517" t="s">
        <v>1827</v>
      </c>
      <c r="N222" s="517" t="s">
        <v>1384</v>
      </c>
      <c r="O222" s="520">
        <v>2012</v>
      </c>
      <c r="P222" s="520" t="s">
        <v>1366</v>
      </c>
      <c r="Q222" s="521" t="s">
        <v>1367</v>
      </c>
    </row>
    <row r="223" spans="1:17" ht="64.5">
      <c r="A223" s="517" t="s">
        <v>1829</v>
      </c>
      <c r="B223" s="517" t="s">
        <v>1481</v>
      </c>
      <c r="C223" s="518" t="s">
        <v>1375</v>
      </c>
      <c r="D223" s="518" t="s">
        <v>1364</v>
      </c>
      <c r="E223" s="517" t="s">
        <v>1624</v>
      </c>
      <c r="F223" s="517" t="s">
        <v>1625</v>
      </c>
      <c r="G223" s="517" t="s">
        <v>1378</v>
      </c>
      <c r="H223" s="522">
        <v>1</v>
      </c>
      <c r="I223" s="517" t="s">
        <v>1379</v>
      </c>
      <c r="J223" s="517" t="s">
        <v>1380</v>
      </c>
      <c r="K223" s="517" t="s">
        <v>1482</v>
      </c>
      <c r="L223" s="517" t="s">
        <v>1826</v>
      </c>
      <c r="M223" s="517" t="s">
        <v>1827</v>
      </c>
      <c r="N223" s="517" t="s">
        <v>1384</v>
      </c>
      <c r="O223" s="520">
        <v>2012</v>
      </c>
      <c r="P223" s="520" t="s">
        <v>1366</v>
      </c>
      <c r="Q223" s="521" t="s">
        <v>1367</v>
      </c>
    </row>
    <row r="224" spans="1:17" ht="90">
      <c r="A224" s="517" t="s">
        <v>1830</v>
      </c>
      <c r="B224" s="517" t="s">
        <v>1831</v>
      </c>
      <c r="C224" s="518" t="s">
        <v>1364</v>
      </c>
      <c r="D224" s="518" t="s">
        <v>1364</v>
      </c>
      <c r="E224" s="517" t="s">
        <v>1365</v>
      </c>
      <c r="F224" s="517" t="s">
        <v>1365</v>
      </c>
      <c r="G224" s="517" t="s">
        <v>1365</v>
      </c>
      <c r="H224" s="519"/>
      <c r="I224" s="517" t="s">
        <v>1365</v>
      </c>
      <c r="J224" s="517" t="s">
        <v>1365</v>
      </c>
      <c r="K224" s="517" t="s">
        <v>1365</v>
      </c>
      <c r="L224" s="517" t="s">
        <v>1365</v>
      </c>
      <c r="M224" s="517" t="s">
        <v>1365</v>
      </c>
      <c r="N224" s="517" t="s">
        <v>1365</v>
      </c>
      <c r="O224" s="520">
        <v>2012</v>
      </c>
      <c r="P224" s="520" t="s">
        <v>1366</v>
      </c>
      <c r="Q224" s="521" t="s">
        <v>1367</v>
      </c>
    </row>
    <row r="225" spans="1:17" ht="64.5">
      <c r="A225" s="517" t="s">
        <v>1832</v>
      </c>
      <c r="B225" s="517" t="s">
        <v>1529</v>
      </c>
      <c r="C225" s="518" t="s">
        <v>1375</v>
      </c>
      <c r="D225" s="518" t="s">
        <v>1364</v>
      </c>
      <c r="E225" s="517" t="s">
        <v>1624</v>
      </c>
      <c r="F225" s="517" t="s">
        <v>1625</v>
      </c>
      <c r="G225" s="517" t="s">
        <v>1378</v>
      </c>
      <c r="H225" s="522">
        <v>1</v>
      </c>
      <c r="I225" s="517" t="s">
        <v>1379</v>
      </c>
      <c r="J225" s="517" t="s">
        <v>1380</v>
      </c>
      <c r="K225" s="517" t="s">
        <v>1381</v>
      </c>
      <c r="L225" s="517" t="s">
        <v>1826</v>
      </c>
      <c r="M225" s="517" t="s">
        <v>1827</v>
      </c>
      <c r="N225" s="517" t="s">
        <v>1384</v>
      </c>
      <c r="O225" s="520">
        <v>2012</v>
      </c>
      <c r="P225" s="520" t="s">
        <v>1366</v>
      </c>
      <c r="Q225" s="521" t="s">
        <v>1367</v>
      </c>
    </row>
    <row r="226" spans="1:17" ht="39">
      <c r="A226" s="517" t="s">
        <v>1833</v>
      </c>
      <c r="B226" s="517" t="s">
        <v>1834</v>
      </c>
      <c r="C226" s="518" t="s">
        <v>1364</v>
      </c>
      <c r="D226" s="518" t="s">
        <v>1364</v>
      </c>
      <c r="E226" s="517" t="s">
        <v>1365</v>
      </c>
      <c r="F226" s="517" t="s">
        <v>1365</v>
      </c>
      <c r="G226" s="517" t="s">
        <v>1365</v>
      </c>
      <c r="H226" s="519"/>
      <c r="I226" s="517" t="s">
        <v>1365</v>
      </c>
      <c r="J226" s="517" t="s">
        <v>1365</v>
      </c>
      <c r="K226" s="517" t="s">
        <v>1365</v>
      </c>
      <c r="L226" s="517" t="s">
        <v>1365</v>
      </c>
      <c r="M226" s="517" t="s">
        <v>1365</v>
      </c>
      <c r="N226" s="517" t="s">
        <v>1365</v>
      </c>
      <c r="O226" s="520">
        <v>2012</v>
      </c>
      <c r="P226" s="520" t="s">
        <v>1366</v>
      </c>
      <c r="Q226" s="521" t="s">
        <v>1367</v>
      </c>
    </row>
    <row r="227" spans="1:17" ht="64.5">
      <c r="A227" s="517" t="s">
        <v>1835</v>
      </c>
      <c r="B227" s="517" t="s">
        <v>1529</v>
      </c>
      <c r="C227" s="518" t="s">
        <v>1375</v>
      </c>
      <c r="D227" s="518" t="s">
        <v>1364</v>
      </c>
      <c r="E227" s="517" t="s">
        <v>1624</v>
      </c>
      <c r="F227" s="517" t="s">
        <v>1625</v>
      </c>
      <c r="G227" s="517" t="s">
        <v>1378</v>
      </c>
      <c r="H227" s="522">
        <v>1</v>
      </c>
      <c r="I227" s="517" t="s">
        <v>1379</v>
      </c>
      <c r="J227" s="517" t="s">
        <v>1380</v>
      </c>
      <c r="K227" s="517" t="s">
        <v>1381</v>
      </c>
      <c r="L227" s="517" t="s">
        <v>1826</v>
      </c>
      <c r="M227" s="517" t="s">
        <v>1827</v>
      </c>
      <c r="N227" s="517" t="s">
        <v>1384</v>
      </c>
      <c r="O227" s="520">
        <v>2012</v>
      </c>
      <c r="P227" s="520" t="s">
        <v>1366</v>
      </c>
      <c r="Q227" s="521" t="s">
        <v>1367</v>
      </c>
    </row>
    <row r="228" spans="1:17" ht="51.75">
      <c r="A228" s="517" t="s">
        <v>1836</v>
      </c>
      <c r="B228" s="517" t="s">
        <v>1837</v>
      </c>
      <c r="C228" s="518" t="s">
        <v>1364</v>
      </c>
      <c r="D228" s="518" t="s">
        <v>1364</v>
      </c>
      <c r="E228" s="517" t="s">
        <v>1365</v>
      </c>
      <c r="F228" s="517" t="s">
        <v>1365</v>
      </c>
      <c r="G228" s="517" t="s">
        <v>1365</v>
      </c>
      <c r="H228" s="519"/>
      <c r="I228" s="517" t="s">
        <v>1365</v>
      </c>
      <c r="J228" s="517" t="s">
        <v>1365</v>
      </c>
      <c r="K228" s="517" t="s">
        <v>1365</v>
      </c>
      <c r="L228" s="517" t="s">
        <v>1365</v>
      </c>
      <c r="M228" s="517" t="s">
        <v>1365</v>
      </c>
      <c r="N228" s="517" t="s">
        <v>1365</v>
      </c>
      <c r="O228" s="520">
        <v>2012</v>
      </c>
      <c r="P228" s="520" t="s">
        <v>1366</v>
      </c>
      <c r="Q228" s="521" t="s">
        <v>1367</v>
      </c>
    </row>
    <row r="229" spans="1:17" ht="90">
      <c r="A229" s="517" t="s">
        <v>1838</v>
      </c>
      <c r="B229" s="517" t="s">
        <v>1529</v>
      </c>
      <c r="C229" s="518" t="s">
        <v>1375</v>
      </c>
      <c r="D229" s="518" t="s">
        <v>1364</v>
      </c>
      <c r="E229" s="517" t="s">
        <v>1477</v>
      </c>
      <c r="F229" s="517" t="s">
        <v>1478</v>
      </c>
      <c r="G229" s="517" t="s">
        <v>1378</v>
      </c>
      <c r="H229" s="522">
        <v>1</v>
      </c>
      <c r="I229" s="517" t="s">
        <v>1379</v>
      </c>
      <c r="J229" s="517" t="s">
        <v>1380</v>
      </c>
      <c r="K229" s="517" t="s">
        <v>1381</v>
      </c>
      <c r="L229" s="517" t="s">
        <v>1826</v>
      </c>
      <c r="M229" s="517" t="s">
        <v>1827</v>
      </c>
      <c r="N229" s="517" t="s">
        <v>1384</v>
      </c>
      <c r="O229" s="520">
        <v>2012</v>
      </c>
      <c r="P229" s="520" t="s">
        <v>1366</v>
      </c>
      <c r="Q229" s="521" t="s">
        <v>1367</v>
      </c>
    </row>
    <row r="230" spans="1:17" ht="26.25">
      <c r="A230" s="517" t="s">
        <v>1839</v>
      </c>
      <c r="B230" s="517" t="s">
        <v>1840</v>
      </c>
      <c r="C230" s="518" t="s">
        <v>1364</v>
      </c>
      <c r="D230" s="518" t="s">
        <v>1364</v>
      </c>
      <c r="E230" s="517" t="s">
        <v>1365</v>
      </c>
      <c r="F230" s="517" t="s">
        <v>1365</v>
      </c>
      <c r="G230" s="517" t="s">
        <v>1365</v>
      </c>
      <c r="H230" s="519"/>
      <c r="I230" s="517" t="s">
        <v>1365</v>
      </c>
      <c r="J230" s="517" t="s">
        <v>1365</v>
      </c>
      <c r="K230" s="517" t="s">
        <v>1365</v>
      </c>
      <c r="L230" s="517" t="s">
        <v>1365</v>
      </c>
      <c r="M230" s="517" t="s">
        <v>1365</v>
      </c>
      <c r="N230" s="517" t="s">
        <v>1365</v>
      </c>
      <c r="O230" s="520">
        <v>2012</v>
      </c>
      <c r="P230" s="520" t="s">
        <v>1366</v>
      </c>
      <c r="Q230" s="521" t="s">
        <v>1367</v>
      </c>
    </row>
    <row r="231" spans="1:17" ht="90">
      <c r="A231" s="517" t="s">
        <v>1841</v>
      </c>
      <c r="B231" s="517" t="s">
        <v>1529</v>
      </c>
      <c r="C231" s="518" t="s">
        <v>1375</v>
      </c>
      <c r="D231" s="518" t="s">
        <v>1364</v>
      </c>
      <c r="E231" s="517" t="s">
        <v>1477</v>
      </c>
      <c r="F231" s="517" t="s">
        <v>1478</v>
      </c>
      <c r="G231" s="517" t="s">
        <v>1378</v>
      </c>
      <c r="H231" s="522">
        <v>1</v>
      </c>
      <c r="I231" s="517" t="s">
        <v>1379</v>
      </c>
      <c r="J231" s="517" t="s">
        <v>1380</v>
      </c>
      <c r="K231" s="517" t="s">
        <v>1381</v>
      </c>
      <c r="L231" s="517" t="s">
        <v>1826</v>
      </c>
      <c r="M231" s="517" t="s">
        <v>1827</v>
      </c>
      <c r="N231" s="517" t="s">
        <v>1384</v>
      </c>
      <c r="O231" s="520">
        <v>2012</v>
      </c>
      <c r="P231" s="520" t="s">
        <v>1366</v>
      </c>
      <c r="Q231" s="521" t="s">
        <v>1367</v>
      </c>
    </row>
    <row r="232" spans="1:17" ht="64.5">
      <c r="A232" s="517" t="s">
        <v>1842</v>
      </c>
      <c r="B232" s="517" t="s">
        <v>1843</v>
      </c>
      <c r="C232" s="518" t="s">
        <v>1364</v>
      </c>
      <c r="D232" s="518" t="s">
        <v>1364</v>
      </c>
      <c r="E232" s="517" t="s">
        <v>1365</v>
      </c>
      <c r="F232" s="517" t="s">
        <v>1365</v>
      </c>
      <c r="G232" s="517" t="s">
        <v>1365</v>
      </c>
      <c r="H232" s="519"/>
      <c r="I232" s="517" t="s">
        <v>1365</v>
      </c>
      <c r="J232" s="517" t="s">
        <v>1365</v>
      </c>
      <c r="K232" s="517" t="s">
        <v>1365</v>
      </c>
      <c r="L232" s="517" t="s">
        <v>1365</v>
      </c>
      <c r="M232" s="517" t="s">
        <v>1365</v>
      </c>
      <c r="N232" s="517" t="s">
        <v>1365</v>
      </c>
      <c r="O232" s="520">
        <v>2012</v>
      </c>
      <c r="P232" s="520" t="s">
        <v>1366</v>
      </c>
      <c r="Q232" s="521" t="s">
        <v>1367</v>
      </c>
    </row>
    <row r="233" spans="1:17" ht="64.5">
      <c r="A233" s="517" t="s">
        <v>1844</v>
      </c>
      <c r="B233" s="517" t="s">
        <v>1529</v>
      </c>
      <c r="C233" s="518" t="s">
        <v>1375</v>
      </c>
      <c r="D233" s="518" t="s">
        <v>1364</v>
      </c>
      <c r="E233" s="517" t="s">
        <v>1624</v>
      </c>
      <c r="F233" s="517" t="s">
        <v>1625</v>
      </c>
      <c r="G233" s="517" t="s">
        <v>1378</v>
      </c>
      <c r="H233" s="522">
        <v>1</v>
      </c>
      <c r="I233" s="517" t="s">
        <v>1379</v>
      </c>
      <c r="J233" s="517" t="s">
        <v>1380</v>
      </c>
      <c r="K233" s="517" t="s">
        <v>1381</v>
      </c>
      <c r="L233" s="517" t="s">
        <v>1826</v>
      </c>
      <c r="M233" s="517" t="s">
        <v>1827</v>
      </c>
      <c r="N233" s="517" t="s">
        <v>1384</v>
      </c>
      <c r="O233" s="520">
        <v>2012</v>
      </c>
      <c r="P233" s="520" t="s">
        <v>1366</v>
      </c>
      <c r="Q233" s="521" t="s">
        <v>1367</v>
      </c>
    </row>
    <row r="234" spans="1:17" ht="39">
      <c r="A234" s="517" t="s">
        <v>1845</v>
      </c>
      <c r="B234" s="517" t="s">
        <v>1846</v>
      </c>
      <c r="C234" s="518" t="s">
        <v>1364</v>
      </c>
      <c r="D234" s="518" t="s">
        <v>1364</v>
      </c>
      <c r="E234" s="517" t="s">
        <v>1365</v>
      </c>
      <c r="F234" s="517" t="s">
        <v>1365</v>
      </c>
      <c r="G234" s="517" t="s">
        <v>1365</v>
      </c>
      <c r="H234" s="519"/>
      <c r="I234" s="517" t="s">
        <v>1365</v>
      </c>
      <c r="J234" s="517" t="s">
        <v>1365</v>
      </c>
      <c r="K234" s="517" t="s">
        <v>1365</v>
      </c>
      <c r="L234" s="517" t="s">
        <v>1365</v>
      </c>
      <c r="M234" s="517" t="s">
        <v>1365</v>
      </c>
      <c r="N234" s="517" t="s">
        <v>1365</v>
      </c>
      <c r="O234" s="520">
        <v>2012</v>
      </c>
      <c r="P234" s="520" t="s">
        <v>1366</v>
      </c>
      <c r="Q234" s="521" t="s">
        <v>1367</v>
      </c>
    </row>
    <row r="235" spans="1:17" ht="102.75">
      <c r="A235" s="517" t="s">
        <v>1847</v>
      </c>
      <c r="B235" s="517" t="s">
        <v>1848</v>
      </c>
      <c r="C235" s="518" t="s">
        <v>1364</v>
      </c>
      <c r="D235" s="518" t="s">
        <v>1364</v>
      </c>
      <c r="E235" s="517" t="s">
        <v>1365</v>
      </c>
      <c r="F235" s="517" t="s">
        <v>1365</v>
      </c>
      <c r="G235" s="517" t="s">
        <v>1365</v>
      </c>
      <c r="H235" s="519"/>
      <c r="I235" s="517" t="s">
        <v>1365</v>
      </c>
      <c r="J235" s="517" t="s">
        <v>1365</v>
      </c>
      <c r="K235" s="517" t="s">
        <v>1365</v>
      </c>
      <c r="L235" s="517" t="s">
        <v>1365</v>
      </c>
      <c r="M235" s="517" t="s">
        <v>1365</v>
      </c>
      <c r="N235" s="517" t="s">
        <v>1365</v>
      </c>
      <c r="O235" s="520">
        <v>2012</v>
      </c>
      <c r="P235" s="520" t="s">
        <v>1366</v>
      </c>
      <c r="Q235" s="521" t="s">
        <v>1367</v>
      </c>
    </row>
    <row r="236" spans="1:17" ht="90">
      <c r="A236" s="517" t="s">
        <v>1849</v>
      </c>
      <c r="B236" s="517" t="s">
        <v>1529</v>
      </c>
      <c r="C236" s="518" t="s">
        <v>1375</v>
      </c>
      <c r="D236" s="518" t="s">
        <v>1364</v>
      </c>
      <c r="E236" s="517" t="s">
        <v>1850</v>
      </c>
      <c r="F236" s="517" t="s">
        <v>1851</v>
      </c>
      <c r="G236" s="517" t="s">
        <v>1378</v>
      </c>
      <c r="H236" s="522">
        <v>1</v>
      </c>
      <c r="I236" s="517" t="s">
        <v>1379</v>
      </c>
      <c r="J236" s="517" t="s">
        <v>1380</v>
      </c>
      <c r="K236" s="517" t="s">
        <v>1381</v>
      </c>
      <c r="L236" s="517" t="s">
        <v>1826</v>
      </c>
      <c r="M236" s="517" t="s">
        <v>1852</v>
      </c>
      <c r="N236" s="517" t="s">
        <v>1384</v>
      </c>
      <c r="O236" s="520">
        <v>2012</v>
      </c>
      <c r="P236" s="520" t="s">
        <v>1366</v>
      </c>
      <c r="Q236" s="521" t="s">
        <v>1367</v>
      </c>
    </row>
    <row r="237" spans="1:17" ht="26.25">
      <c r="A237" s="517" t="s">
        <v>1853</v>
      </c>
      <c r="B237" s="517" t="s">
        <v>1854</v>
      </c>
      <c r="C237" s="518" t="s">
        <v>1364</v>
      </c>
      <c r="D237" s="518" t="s">
        <v>1364</v>
      </c>
      <c r="E237" s="517" t="s">
        <v>1365</v>
      </c>
      <c r="F237" s="517" t="s">
        <v>1365</v>
      </c>
      <c r="G237" s="517" t="s">
        <v>1365</v>
      </c>
      <c r="H237" s="519"/>
      <c r="I237" s="517" t="s">
        <v>1365</v>
      </c>
      <c r="J237" s="517" t="s">
        <v>1365</v>
      </c>
      <c r="K237" s="517" t="s">
        <v>1365</v>
      </c>
      <c r="L237" s="517" t="s">
        <v>1365</v>
      </c>
      <c r="M237" s="517" t="s">
        <v>1365</v>
      </c>
      <c r="N237" s="517" t="s">
        <v>1365</v>
      </c>
      <c r="O237" s="520">
        <v>2012</v>
      </c>
      <c r="P237" s="520" t="s">
        <v>1366</v>
      </c>
      <c r="Q237" s="521" t="s">
        <v>1367</v>
      </c>
    </row>
    <row r="238" spans="1:17" ht="64.5">
      <c r="A238" s="517" t="s">
        <v>1855</v>
      </c>
      <c r="B238" s="517" t="s">
        <v>1856</v>
      </c>
      <c r="C238" s="518" t="s">
        <v>1364</v>
      </c>
      <c r="D238" s="518" t="s">
        <v>1364</v>
      </c>
      <c r="E238" s="517" t="s">
        <v>1365</v>
      </c>
      <c r="F238" s="517" t="s">
        <v>1365</v>
      </c>
      <c r="G238" s="517" t="s">
        <v>1365</v>
      </c>
      <c r="H238" s="519"/>
      <c r="I238" s="517" t="s">
        <v>1365</v>
      </c>
      <c r="J238" s="517" t="s">
        <v>1365</v>
      </c>
      <c r="K238" s="517" t="s">
        <v>1365</v>
      </c>
      <c r="L238" s="517" t="s">
        <v>1365</v>
      </c>
      <c r="M238" s="517" t="s">
        <v>1365</v>
      </c>
      <c r="N238" s="517" t="s">
        <v>1365</v>
      </c>
      <c r="O238" s="520">
        <v>2012</v>
      </c>
      <c r="P238" s="520" t="s">
        <v>1366</v>
      </c>
      <c r="Q238" s="521" t="s">
        <v>1367</v>
      </c>
    </row>
    <row r="239" spans="1:17" ht="90">
      <c r="A239" s="517" t="s">
        <v>1857</v>
      </c>
      <c r="B239" s="517" t="s">
        <v>1529</v>
      </c>
      <c r="C239" s="518" t="s">
        <v>1375</v>
      </c>
      <c r="D239" s="518" t="s">
        <v>1364</v>
      </c>
      <c r="E239" s="517" t="s">
        <v>1858</v>
      </c>
      <c r="F239" s="517" t="s">
        <v>1859</v>
      </c>
      <c r="G239" s="517" t="s">
        <v>1378</v>
      </c>
      <c r="H239" s="522">
        <v>1</v>
      </c>
      <c r="I239" s="517" t="s">
        <v>1379</v>
      </c>
      <c r="J239" s="517" t="s">
        <v>1380</v>
      </c>
      <c r="K239" s="517" t="s">
        <v>1381</v>
      </c>
      <c r="L239" s="517" t="s">
        <v>1826</v>
      </c>
      <c r="M239" s="517" t="s">
        <v>1827</v>
      </c>
      <c r="N239" s="517" t="s">
        <v>1384</v>
      </c>
      <c r="O239" s="520">
        <v>2012</v>
      </c>
      <c r="P239" s="520" t="s">
        <v>1366</v>
      </c>
      <c r="Q239" s="521" t="s">
        <v>1367</v>
      </c>
    </row>
    <row r="240" spans="1:17" ht="77.25">
      <c r="A240" s="517" t="s">
        <v>1860</v>
      </c>
      <c r="B240" s="517" t="s">
        <v>1861</v>
      </c>
      <c r="C240" s="518" t="s">
        <v>1364</v>
      </c>
      <c r="D240" s="518" t="s">
        <v>1364</v>
      </c>
      <c r="E240" s="517" t="s">
        <v>1365</v>
      </c>
      <c r="F240" s="517" t="s">
        <v>1365</v>
      </c>
      <c r="G240" s="517" t="s">
        <v>1365</v>
      </c>
      <c r="H240" s="519"/>
      <c r="I240" s="517" t="s">
        <v>1365</v>
      </c>
      <c r="J240" s="517" t="s">
        <v>1365</v>
      </c>
      <c r="K240" s="517" t="s">
        <v>1365</v>
      </c>
      <c r="L240" s="517" t="s">
        <v>1365</v>
      </c>
      <c r="M240" s="517" t="s">
        <v>1365</v>
      </c>
      <c r="N240" s="517" t="s">
        <v>1365</v>
      </c>
      <c r="O240" s="520">
        <v>2012</v>
      </c>
      <c r="P240" s="520" t="s">
        <v>1366</v>
      </c>
      <c r="Q240" s="521" t="s">
        <v>1367</v>
      </c>
    </row>
    <row r="241" spans="1:17" ht="77.25">
      <c r="A241" s="517" t="s">
        <v>1862</v>
      </c>
      <c r="B241" s="517" t="s">
        <v>1529</v>
      </c>
      <c r="C241" s="518" t="s">
        <v>1375</v>
      </c>
      <c r="D241" s="518" t="s">
        <v>1364</v>
      </c>
      <c r="E241" s="517" t="s">
        <v>1863</v>
      </c>
      <c r="F241" s="517" t="s">
        <v>1864</v>
      </c>
      <c r="G241" s="517" t="s">
        <v>1378</v>
      </c>
      <c r="H241" s="522">
        <v>1</v>
      </c>
      <c r="I241" s="517" t="s">
        <v>1379</v>
      </c>
      <c r="J241" s="517" t="s">
        <v>1380</v>
      </c>
      <c r="K241" s="517" t="s">
        <v>1381</v>
      </c>
      <c r="L241" s="517" t="s">
        <v>1826</v>
      </c>
      <c r="M241" s="517" t="s">
        <v>1865</v>
      </c>
      <c r="N241" s="517" t="s">
        <v>1384</v>
      </c>
      <c r="O241" s="520">
        <v>2012</v>
      </c>
      <c r="P241" s="520" t="s">
        <v>1366</v>
      </c>
      <c r="Q241" s="521" t="s">
        <v>1367</v>
      </c>
    </row>
    <row r="242" spans="1:17" ht="51.75">
      <c r="A242" s="517" t="s">
        <v>1866</v>
      </c>
      <c r="B242" s="517" t="s">
        <v>1867</v>
      </c>
      <c r="C242" s="518" t="s">
        <v>1364</v>
      </c>
      <c r="D242" s="518" t="s">
        <v>1364</v>
      </c>
      <c r="E242" s="517" t="s">
        <v>1365</v>
      </c>
      <c r="F242" s="517" t="s">
        <v>1365</v>
      </c>
      <c r="G242" s="517" t="s">
        <v>1365</v>
      </c>
      <c r="H242" s="519"/>
      <c r="I242" s="517" t="s">
        <v>1365</v>
      </c>
      <c r="J242" s="517" t="s">
        <v>1365</v>
      </c>
      <c r="K242" s="517" t="s">
        <v>1365</v>
      </c>
      <c r="L242" s="517" t="s">
        <v>1365</v>
      </c>
      <c r="M242" s="517" t="s">
        <v>1365</v>
      </c>
      <c r="N242" s="517" t="s">
        <v>1365</v>
      </c>
      <c r="O242" s="520">
        <v>2012</v>
      </c>
      <c r="P242" s="520" t="s">
        <v>1366</v>
      </c>
      <c r="Q242" s="521" t="s">
        <v>1367</v>
      </c>
    </row>
    <row r="243" spans="1:17" ht="64.5">
      <c r="A243" s="517" t="s">
        <v>1868</v>
      </c>
      <c r="B243" s="517" t="s">
        <v>1388</v>
      </c>
      <c r="C243" s="518" t="s">
        <v>1375</v>
      </c>
      <c r="D243" s="518" t="s">
        <v>1364</v>
      </c>
      <c r="E243" s="517" t="s">
        <v>1869</v>
      </c>
      <c r="F243" s="517" t="s">
        <v>1870</v>
      </c>
      <c r="G243" s="517" t="s">
        <v>1378</v>
      </c>
      <c r="H243" s="522">
        <v>1</v>
      </c>
      <c r="I243" s="517" t="s">
        <v>1379</v>
      </c>
      <c r="J243" s="517" t="s">
        <v>1380</v>
      </c>
      <c r="K243" s="517" t="s">
        <v>1382</v>
      </c>
      <c r="L243" s="517" t="s">
        <v>1826</v>
      </c>
      <c r="M243" s="517" t="s">
        <v>1871</v>
      </c>
      <c r="N243" s="517" t="s">
        <v>1384</v>
      </c>
      <c r="O243" s="520">
        <v>2012</v>
      </c>
      <c r="P243" s="520" t="s">
        <v>1366</v>
      </c>
      <c r="Q243" s="521" t="s">
        <v>1367</v>
      </c>
    </row>
    <row r="244" spans="1:17" ht="64.5">
      <c r="A244" s="517" t="s">
        <v>1872</v>
      </c>
      <c r="B244" s="517" t="s">
        <v>1529</v>
      </c>
      <c r="C244" s="518" t="s">
        <v>1375</v>
      </c>
      <c r="D244" s="518" t="s">
        <v>1364</v>
      </c>
      <c r="E244" s="517" t="s">
        <v>1869</v>
      </c>
      <c r="F244" s="517" t="s">
        <v>1870</v>
      </c>
      <c r="G244" s="517" t="s">
        <v>1378</v>
      </c>
      <c r="H244" s="522">
        <v>1</v>
      </c>
      <c r="I244" s="517" t="s">
        <v>1379</v>
      </c>
      <c r="J244" s="517" t="s">
        <v>1380</v>
      </c>
      <c r="K244" s="517" t="s">
        <v>1381</v>
      </c>
      <c r="L244" s="517" t="s">
        <v>1826</v>
      </c>
      <c r="M244" s="517" t="s">
        <v>1871</v>
      </c>
      <c r="N244" s="517" t="s">
        <v>1384</v>
      </c>
      <c r="O244" s="520">
        <v>2012</v>
      </c>
      <c r="P244" s="520" t="s">
        <v>1366</v>
      </c>
      <c r="Q244" s="521" t="s">
        <v>1367</v>
      </c>
    </row>
    <row r="245" spans="1:17" ht="39">
      <c r="A245" s="517" t="s">
        <v>1873</v>
      </c>
      <c r="B245" s="517" t="s">
        <v>1874</v>
      </c>
      <c r="C245" s="518" t="s">
        <v>1364</v>
      </c>
      <c r="D245" s="518" t="s">
        <v>1364</v>
      </c>
      <c r="E245" s="517" t="s">
        <v>1365</v>
      </c>
      <c r="F245" s="517" t="s">
        <v>1365</v>
      </c>
      <c r="G245" s="517" t="s">
        <v>1365</v>
      </c>
      <c r="H245" s="519"/>
      <c r="I245" s="517" t="s">
        <v>1365</v>
      </c>
      <c r="J245" s="517" t="s">
        <v>1365</v>
      </c>
      <c r="K245" s="517" t="s">
        <v>1365</v>
      </c>
      <c r="L245" s="517" t="s">
        <v>1365</v>
      </c>
      <c r="M245" s="517" t="s">
        <v>1365</v>
      </c>
      <c r="N245" s="517" t="s">
        <v>1365</v>
      </c>
      <c r="O245" s="520">
        <v>2012</v>
      </c>
      <c r="P245" s="520" t="s">
        <v>1366</v>
      </c>
      <c r="Q245" s="521" t="s">
        <v>1367</v>
      </c>
    </row>
    <row r="246" spans="1:17" ht="192">
      <c r="A246" s="517" t="s">
        <v>1875</v>
      </c>
      <c r="B246" s="517" t="s">
        <v>1876</v>
      </c>
      <c r="C246" s="518" t="s">
        <v>1364</v>
      </c>
      <c r="D246" s="518" t="s">
        <v>1364</v>
      </c>
      <c r="E246" s="517" t="s">
        <v>1365</v>
      </c>
      <c r="F246" s="517" t="s">
        <v>1365</v>
      </c>
      <c r="G246" s="517" t="s">
        <v>1365</v>
      </c>
      <c r="H246" s="519"/>
      <c r="I246" s="517" t="s">
        <v>1365</v>
      </c>
      <c r="J246" s="517" t="s">
        <v>1365</v>
      </c>
      <c r="K246" s="517" t="s">
        <v>1365</v>
      </c>
      <c r="L246" s="517" t="s">
        <v>1365</v>
      </c>
      <c r="M246" s="517" t="s">
        <v>1365</v>
      </c>
      <c r="N246" s="517" t="s">
        <v>1365</v>
      </c>
      <c r="O246" s="520">
        <v>2012</v>
      </c>
      <c r="P246" s="520" t="s">
        <v>1366</v>
      </c>
      <c r="Q246" s="521" t="s">
        <v>1367</v>
      </c>
    </row>
    <row r="247" spans="1:17" ht="102.75">
      <c r="A247" s="517" t="s">
        <v>1877</v>
      </c>
      <c r="B247" s="517" t="s">
        <v>1529</v>
      </c>
      <c r="C247" s="518" t="s">
        <v>1375</v>
      </c>
      <c r="D247" s="518" t="s">
        <v>1364</v>
      </c>
      <c r="E247" s="517" t="s">
        <v>1425</v>
      </c>
      <c r="F247" s="517" t="s">
        <v>1426</v>
      </c>
      <c r="G247" s="517" t="s">
        <v>1378</v>
      </c>
      <c r="H247" s="522">
        <v>1</v>
      </c>
      <c r="I247" s="517" t="s">
        <v>1379</v>
      </c>
      <c r="J247" s="517" t="s">
        <v>1380</v>
      </c>
      <c r="K247" s="517" t="s">
        <v>1381</v>
      </c>
      <c r="L247" s="517" t="s">
        <v>1878</v>
      </c>
      <c r="M247" s="517" t="s">
        <v>1879</v>
      </c>
      <c r="N247" s="517" t="s">
        <v>1384</v>
      </c>
      <c r="O247" s="520">
        <v>2012</v>
      </c>
      <c r="P247" s="520" t="s">
        <v>1366</v>
      </c>
      <c r="Q247" s="521" t="s">
        <v>1367</v>
      </c>
    </row>
    <row r="248" spans="1:17">
      <c r="A248" s="517" t="s">
        <v>1880</v>
      </c>
      <c r="B248" s="517" t="s">
        <v>1365</v>
      </c>
      <c r="C248" s="518" t="s">
        <v>1365</v>
      </c>
      <c r="D248" s="518" t="s">
        <v>1365</v>
      </c>
      <c r="E248" s="517" t="s">
        <v>1365</v>
      </c>
      <c r="F248" s="517" t="s">
        <v>1365</v>
      </c>
      <c r="G248" s="517" t="s">
        <v>1365</v>
      </c>
      <c r="H248" s="519"/>
      <c r="I248" s="517" t="s">
        <v>1365</v>
      </c>
      <c r="J248" s="517" t="s">
        <v>1365</v>
      </c>
      <c r="K248" s="517" t="s">
        <v>1365</v>
      </c>
      <c r="L248" s="517" t="s">
        <v>1365</v>
      </c>
      <c r="M248" s="517" t="s">
        <v>1365</v>
      </c>
      <c r="N248" s="517" t="s">
        <v>1365</v>
      </c>
      <c r="O248" s="520">
        <v>2012</v>
      </c>
      <c r="P248" s="520" t="s">
        <v>1366</v>
      </c>
      <c r="Q248" s="521" t="s">
        <v>1367</v>
      </c>
    </row>
    <row r="249" spans="1:17" ht="102.75">
      <c r="A249" s="517" t="s">
        <v>1881</v>
      </c>
      <c r="B249" s="517" t="s">
        <v>1365</v>
      </c>
      <c r="C249" s="518" t="s">
        <v>1365</v>
      </c>
      <c r="D249" s="518" t="s">
        <v>1365</v>
      </c>
      <c r="E249" s="517" t="s">
        <v>1425</v>
      </c>
      <c r="F249" s="517" t="s">
        <v>1426</v>
      </c>
      <c r="G249" s="517" t="s">
        <v>1378</v>
      </c>
      <c r="H249" s="522">
        <v>1</v>
      </c>
      <c r="I249" s="517" t="s">
        <v>1379</v>
      </c>
      <c r="J249" s="517" t="s">
        <v>1380</v>
      </c>
      <c r="K249" s="517" t="s">
        <v>1482</v>
      </c>
      <c r="L249" s="517" t="s">
        <v>1882</v>
      </c>
      <c r="M249" s="517" t="s">
        <v>1883</v>
      </c>
      <c r="N249" s="517" t="s">
        <v>1384</v>
      </c>
      <c r="O249" s="520">
        <v>2012</v>
      </c>
      <c r="P249" s="520" t="s">
        <v>1366</v>
      </c>
      <c r="Q249" s="521" t="s">
        <v>1367</v>
      </c>
    </row>
    <row r="250" spans="1:17">
      <c r="A250" s="517" t="s">
        <v>1884</v>
      </c>
      <c r="B250" s="517" t="s">
        <v>1365</v>
      </c>
      <c r="C250" s="518" t="s">
        <v>1365</v>
      </c>
      <c r="D250" s="518" t="s">
        <v>1365</v>
      </c>
      <c r="E250" s="517" t="s">
        <v>1365</v>
      </c>
      <c r="F250" s="517" t="s">
        <v>1365</v>
      </c>
      <c r="G250" s="517" t="s">
        <v>1365</v>
      </c>
      <c r="H250" s="519"/>
      <c r="I250" s="517" t="s">
        <v>1365</v>
      </c>
      <c r="J250" s="517" t="s">
        <v>1365</v>
      </c>
      <c r="K250" s="517" t="s">
        <v>1365</v>
      </c>
      <c r="L250" s="517" t="s">
        <v>1365</v>
      </c>
      <c r="M250" s="517" t="s">
        <v>1365</v>
      </c>
      <c r="N250" s="517" t="s">
        <v>1365</v>
      </c>
      <c r="O250" s="520">
        <v>2012</v>
      </c>
      <c r="P250" s="520" t="s">
        <v>1366</v>
      </c>
      <c r="Q250" s="521" t="s">
        <v>1367</v>
      </c>
    </row>
    <row r="251" spans="1:17" ht="102.75">
      <c r="A251" s="517" t="s">
        <v>1885</v>
      </c>
      <c r="B251" s="517" t="s">
        <v>1365</v>
      </c>
      <c r="C251" s="518" t="s">
        <v>1365</v>
      </c>
      <c r="D251" s="518" t="s">
        <v>1365</v>
      </c>
      <c r="E251" s="517" t="s">
        <v>1425</v>
      </c>
      <c r="F251" s="517" t="s">
        <v>1426</v>
      </c>
      <c r="G251" s="517" t="s">
        <v>1378</v>
      </c>
      <c r="H251" s="522">
        <v>1</v>
      </c>
      <c r="I251" s="517" t="s">
        <v>1379</v>
      </c>
      <c r="J251" s="517" t="s">
        <v>1380</v>
      </c>
      <c r="K251" s="517" t="s">
        <v>1482</v>
      </c>
      <c r="L251" s="517" t="s">
        <v>1882</v>
      </c>
      <c r="M251" s="517" t="s">
        <v>1886</v>
      </c>
      <c r="N251" s="517" t="s">
        <v>1384</v>
      </c>
      <c r="O251" s="520">
        <v>2012</v>
      </c>
      <c r="P251" s="520" t="s">
        <v>1366</v>
      </c>
      <c r="Q251" s="521" t="s">
        <v>1367</v>
      </c>
    </row>
    <row r="252" spans="1:17" ht="64.5">
      <c r="A252" s="517" t="s">
        <v>1887</v>
      </c>
      <c r="B252" s="517" t="s">
        <v>1888</v>
      </c>
      <c r="C252" s="518" t="s">
        <v>1364</v>
      </c>
      <c r="D252" s="518" t="s">
        <v>1364</v>
      </c>
      <c r="E252" s="517" t="s">
        <v>1365</v>
      </c>
      <c r="F252" s="517" t="s">
        <v>1365</v>
      </c>
      <c r="G252" s="517" t="s">
        <v>1365</v>
      </c>
      <c r="H252" s="519"/>
      <c r="I252" s="517" t="s">
        <v>1365</v>
      </c>
      <c r="J252" s="517" t="s">
        <v>1365</v>
      </c>
      <c r="K252" s="517" t="s">
        <v>1365</v>
      </c>
      <c r="L252" s="517" t="s">
        <v>1365</v>
      </c>
      <c r="M252" s="517" t="s">
        <v>1365</v>
      </c>
      <c r="N252" s="517" t="s">
        <v>1365</v>
      </c>
      <c r="O252" s="520">
        <v>2012</v>
      </c>
      <c r="P252" s="520" t="s">
        <v>1366</v>
      </c>
      <c r="Q252" s="521" t="s">
        <v>1367</v>
      </c>
    </row>
    <row r="253" spans="1:17" ht="26.25">
      <c r="A253" s="517" t="s">
        <v>1889</v>
      </c>
      <c r="B253" s="517" t="s">
        <v>1890</v>
      </c>
      <c r="C253" s="518" t="s">
        <v>1364</v>
      </c>
      <c r="D253" s="518" t="s">
        <v>1364</v>
      </c>
      <c r="E253" s="517" t="s">
        <v>1365</v>
      </c>
      <c r="F253" s="517" t="s">
        <v>1365</v>
      </c>
      <c r="G253" s="517" t="s">
        <v>1365</v>
      </c>
      <c r="H253" s="519"/>
      <c r="I253" s="517" t="s">
        <v>1365</v>
      </c>
      <c r="J253" s="517" t="s">
        <v>1365</v>
      </c>
      <c r="K253" s="517" t="s">
        <v>1365</v>
      </c>
      <c r="L253" s="517" t="s">
        <v>1365</v>
      </c>
      <c r="M253" s="517" t="s">
        <v>1365</v>
      </c>
      <c r="N253" s="517" t="s">
        <v>1365</v>
      </c>
      <c r="O253" s="520">
        <v>2012</v>
      </c>
      <c r="P253" s="520" t="s">
        <v>1366</v>
      </c>
      <c r="Q253" s="521" t="s">
        <v>1367</v>
      </c>
    </row>
    <row r="254" spans="1:17" ht="64.5">
      <c r="A254" s="517" t="s">
        <v>1891</v>
      </c>
      <c r="B254" s="517" t="s">
        <v>1892</v>
      </c>
      <c r="C254" s="518" t="s">
        <v>1375</v>
      </c>
      <c r="D254" s="518" t="s">
        <v>1364</v>
      </c>
      <c r="E254" s="517" t="s">
        <v>1893</v>
      </c>
      <c r="F254" s="517" t="s">
        <v>1894</v>
      </c>
      <c r="G254" s="517" t="s">
        <v>1378</v>
      </c>
      <c r="H254" s="522">
        <v>1</v>
      </c>
      <c r="I254" s="517" t="s">
        <v>1379</v>
      </c>
      <c r="J254" s="517" t="s">
        <v>1380</v>
      </c>
      <c r="K254" s="517" t="s">
        <v>1416</v>
      </c>
      <c r="L254" s="517" t="s">
        <v>1895</v>
      </c>
      <c r="M254" s="517" t="s">
        <v>1896</v>
      </c>
      <c r="N254" s="517" t="s">
        <v>1384</v>
      </c>
      <c r="O254" s="520">
        <v>2012</v>
      </c>
      <c r="P254" s="520" t="s">
        <v>1366</v>
      </c>
      <c r="Q254" s="521" t="s">
        <v>1367</v>
      </c>
    </row>
    <row r="255" spans="1:17" ht="39">
      <c r="A255" s="517" t="s">
        <v>1897</v>
      </c>
      <c r="B255" s="517" t="s">
        <v>1898</v>
      </c>
      <c r="C255" s="518" t="s">
        <v>1364</v>
      </c>
      <c r="D255" s="518" t="s">
        <v>1364</v>
      </c>
      <c r="E255" s="517" t="s">
        <v>1365</v>
      </c>
      <c r="F255" s="517" t="s">
        <v>1365</v>
      </c>
      <c r="G255" s="517" t="s">
        <v>1365</v>
      </c>
      <c r="H255" s="519"/>
      <c r="I255" s="517" t="s">
        <v>1365</v>
      </c>
      <c r="J255" s="517" t="s">
        <v>1365</v>
      </c>
      <c r="K255" s="517" t="s">
        <v>1365</v>
      </c>
      <c r="L255" s="517" t="s">
        <v>1365</v>
      </c>
      <c r="M255" s="517" t="s">
        <v>1365</v>
      </c>
      <c r="N255" s="517" t="s">
        <v>1365</v>
      </c>
      <c r="O255" s="520">
        <v>2012</v>
      </c>
      <c r="P255" s="520" t="s">
        <v>1366</v>
      </c>
      <c r="Q255" s="521" t="s">
        <v>1367</v>
      </c>
    </row>
    <row r="256" spans="1:17" ht="64.5">
      <c r="A256" s="517" t="s">
        <v>1899</v>
      </c>
      <c r="B256" s="517" t="s">
        <v>1892</v>
      </c>
      <c r="C256" s="518" t="s">
        <v>1375</v>
      </c>
      <c r="D256" s="518" t="s">
        <v>1364</v>
      </c>
      <c r="E256" s="517" t="s">
        <v>1893</v>
      </c>
      <c r="F256" s="517" t="s">
        <v>1894</v>
      </c>
      <c r="G256" s="517" t="s">
        <v>1378</v>
      </c>
      <c r="H256" s="522">
        <v>1</v>
      </c>
      <c r="I256" s="517" t="s">
        <v>1379</v>
      </c>
      <c r="J256" s="517" t="s">
        <v>1380</v>
      </c>
      <c r="K256" s="517" t="s">
        <v>1416</v>
      </c>
      <c r="L256" s="517" t="s">
        <v>1895</v>
      </c>
      <c r="M256" s="517" t="s">
        <v>1896</v>
      </c>
      <c r="N256" s="517" t="s">
        <v>1384</v>
      </c>
      <c r="O256" s="520">
        <v>2012</v>
      </c>
      <c r="P256" s="520" t="s">
        <v>1366</v>
      </c>
      <c r="Q256" s="521" t="s">
        <v>1367</v>
      </c>
    </row>
    <row r="257" spans="1:17" ht="39">
      <c r="A257" s="517" t="s">
        <v>1900</v>
      </c>
      <c r="B257" s="517" t="s">
        <v>1901</v>
      </c>
      <c r="C257" s="518" t="s">
        <v>1364</v>
      </c>
      <c r="D257" s="518" t="s">
        <v>1364</v>
      </c>
      <c r="E257" s="517" t="s">
        <v>1365</v>
      </c>
      <c r="F257" s="517" t="s">
        <v>1365</v>
      </c>
      <c r="G257" s="517" t="s">
        <v>1365</v>
      </c>
      <c r="H257" s="519"/>
      <c r="I257" s="517" t="s">
        <v>1365</v>
      </c>
      <c r="J257" s="517" t="s">
        <v>1365</v>
      </c>
      <c r="K257" s="517" t="s">
        <v>1365</v>
      </c>
      <c r="L257" s="517" t="s">
        <v>1365</v>
      </c>
      <c r="M257" s="517" t="s">
        <v>1365</v>
      </c>
      <c r="N257" s="517" t="s">
        <v>1365</v>
      </c>
      <c r="O257" s="520">
        <v>2012</v>
      </c>
      <c r="P257" s="520" t="s">
        <v>1366</v>
      </c>
      <c r="Q257" s="521" t="s">
        <v>1367</v>
      </c>
    </row>
    <row r="258" spans="1:17" ht="90">
      <c r="A258" s="517" t="s">
        <v>1902</v>
      </c>
      <c r="B258" s="517" t="s">
        <v>1903</v>
      </c>
      <c r="C258" s="518" t="s">
        <v>1364</v>
      </c>
      <c r="D258" s="518" t="s">
        <v>1364</v>
      </c>
      <c r="E258" s="517" t="s">
        <v>1365</v>
      </c>
      <c r="F258" s="517" t="s">
        <v>1365</v>
      </c>
      <c r="G258" s="517" t="s">
        <v>1365</v>
      </c>
      <c r="H258" s="519"/>
      <c r="I258" s="517" t="s">
        <v>1365</v>
      </c>
      <c r="J258" s="517" t="s">
        <v>1365</v>
      </c>
      <c r="K258" s="517" t="s">
        <v>1365</v>
      </c>
      <c r="L258" s="517" t="s">
        <v>1365</v>
      </c>
      <c r="M258" s="517" t="s">
        <v>1365</v>
      </c>
      <c r="N258" s="517" t="s">
        <v>1365</v>
      </c>
      <c r="O258" s="520">
        <v>2012</v>
      </c>
      <c r="P258" s="520" t="s">
        <v>1366</v>
      </c>
      <c r="Q258" s="521" t="s">
        <v>1367</v>
      </c>
    </row>
    <row r="259" spans="1:17" ht="90">
      <c r="A259" s="517" t="s">
        <v>1904</v>
      </c>
      <c r="B259" s="517" t="s">
        <v>1529</v>
      </c>
      <c r="C259" s="518" t="s">
        <v>1375</v>
      </c>
      <c r="D259" s="518" t="s">
        <v>1364</v>
      </c>
      <c r="E259" s="517" t="s">
        <v>1477</v>
      </c>
      <c r="F259" s="517" t="s">
        <v>1478</v>
      </c>
      <c r="G259" s="517" t="s">
        <v>1378</v>
      </c>
      <c r="H259" s="522">
        <v>1</v>
      </c>
      <c r="I259" s="517" t="s">
        <v>1379</v>
      </c>
      <c r="J259" s="517" t="s">
        <v>1380</v>
      </c>
      <c r="K259" s="517" t="s">
        <v>1381</v>
      </c>
      <c r="L259" s="517" t="s">
        <v>1905</v>
      </c>
      <c r="M259" s="517" t="s">
        <v>1813</v>
      </c>
      <c r="N259" s="517" t="s">
        <v>1384</v>
      </c>
      <c r="O259" s="520">
        <v>2012</v>
      </c>
      <c r="P259" s="520" t="s">
        <v>1366</v>
      </c>
      <c r="Q259" s="521" t="s">
        <v>1367</v>
      </c>
    </row>
    <row r="260" spans="1:17" ht="51.75">
      <c r="A260" s="517" t="s">
        <v>1906</v>
      </c>
      <c r="B260" s="517" t="s">
        <v>1907</v>
      </c>
      <c r="C260" s="518" t="s">
        <v>1364</v>
      </c>
      <c r="D260" s="518" t="s">
        <v>1364</v>
      </c>
      <c r="E260" s="517" t="s">
        <v>1365</v>
      </c>
      <c r="F260" s="517" t="s">
        <v>1365</v>
      </c>
      <c r="G260" s="517" t="s">
        <v>1365</v>
      </c>
      <c r="H260" s="519"/>
      <c r="I260" s="517" t="s">
        <v>1365</v>
      </c>
      <c r="J260" s="517" t="s">
        <v>1365</v>
      </c>
      <c r="K260" s="517" t="s">
        <v>1365</v>
      </c>
      <c r="L260" s="517" t="s">
        <v>1365</v>
      </c>
      <c r="M260" s="517" t="s">
        <v>1365</v>
      </c>
      <c r="N260" s="517" t="s">
        <v>1365</v>
      </c>
      <c r="O260" s="520">
        <v>2012</v>
      </c>
      <c r="P260" s="520" t="s">
        <v>1366</v>
      </c>
      <c r="Q260" s="521" t="s">
        <v>1367</v>
      </c>
    </row>
    <row r="261" spans="1:17" ht="90">
      <c r="A261" s="517" t="s">
        <v>1908</v>
      </c>
      <c r="B261" s="517" t="s">
        <v>1529</v>
      </c>
      <c r="C261" s="518" t="s">
        <v>1375</v>
      </c>
      <c r="D261" s="518" t="s">
        <v>1364</v>
      </c>
      <c r="E261" s="517" t="s">
        <v>1477</v>
      </c>
      <c r="F261" s="517" t="s">
        <v>1478</v>
      </c>
      <c r="G261" s="517" t="s">
        <v>1378</v>
      </c>
      <c r="H261" s="522">
        <v>1</v>
      </c>
      <c r="I261" s="517" t="s">
        <v>1379</v>
      </c>
      <c r="J261" s="517" t="s">
        <v>1380</v>
      </c>
      <c r="K261" s="517" t="s">
        <v>1381</v>
      </c>
      <c r="L261" s="517" t="s">
        <v>1905</v>
      </c>
      <c r="M261" s="517" t="s">
        <v>1813</v>
      </c>
      <c r="N261" s="517" t="s">
        <v>1384</v>
      </c>
      <c r="O261" s="520">
        <v>2012</v>
      </c>
      <c r="P261" s="520" t="s">
        <v>1366</v>
      </c>
      <c r="Q261" s="521" t="s">
        <v>1367</v>
      </c>
    </row>
    <row r="262" spans="1:17" ht="26.25">
      <c r="A262" s="517" t="s">
        <v>1909</v>
      </c>
      <c r="B262" s="517" t="s">
        <v>1910</v>
      </c>
      <c r="C262" s="518" t="s">
        <v>1364</v>
      </c>
      <c r="D262" s="518" t="s">
        <v>1364</v>
      </c>
      <c r="E262" s="517" t="s">
        <v>1365</v>
      </c>
      <c r="F262" s="517" t="s">
        <v>1365</v>
      </c>
      <c r="G262" s="517" t="s">
        <v>1365</v>
      </c>
      <c r="H262" s="519"/>
      <c r="I262" s="517" t="s">
        <v>1365</v>
      </c>
      <c r="J262" s="517" t="s">
        <v>1365</v>
      </c>
      <c r="K262" s="517" t="s">
        <v>1365</v>
      </c>
      <c r="L262" s="517" t="s">
        <v>1365</v>
      </c>
      <c r="M262" s="517" t="s">
        <v>1365</v>
      </c>
      <c r="N262" s="517" t="s">
        <v>1365</v>
      </c>
      <c r="O262" s="520">
        <v>2012</v>
      </c>
      <c r="P262" s="520" t="s">
        <v>1366</v>
      </c>
      <c r="Q262" s="521" t="s">
        <v>1367</v>
      </c>
    </row>
    <row r="263" spans="1:17" ht="90">
      <c r="A263" s="517" t="s">
        <v>1911</v>
      </c>
      <c r="B263" s="517" t="s">
        <v>1529</v>
      </c>
      <c r="C263" s="518" t="s">
        <v>1375</v>
      </c>
      <c r="D263" s="518" t="s">
        <v>1364</v>
      </c>
      <c r="E263" s="517" t="s">
        <v>1477</v>
      </c>
      <c r="F263" s="517" t="s">
        <v>1478</v>
      </c>
      <c r="G263" s="517" t="s">
        <v>1378</v>
      </c>
      <c r="H263" s="522">
        <v>1</v>
      </c>
      <c r="I263" s="517" t="s">
        <v>1379</v>
      </c>
      <c r="J263" s="517" t="s">
        <v>1380</v>
      </c>
      <c r="K263" s="517" t="s">
        <v>1381</v>
      </c>
      <c r="L263" s="517" t="s">
        <v>1905</v>
      </c>
      <c r="M263" s="517" t="s">
        <v>1813</v>
      </c>
      <c r="N263" s="517" t="s">
        <v>1384</v>
      </c>
      <c r="O263" s="520">
        <v>2012</v>
      </c>
      <c r="P263" s="520" t="s">
        <v>1366</v>
      </c>
      <c r="Q263" s="521" t="s">
        <v>1367</v>
      </c>
    </row>
    <row r="264" spans="1:17" ht="26.25">
      <c r="A264" s="517" t="s">
        <v>1912</v>
      </c>
      <c r="B264" s="517" t="s">
        <v>1913</v>
      </c>
      <c r="C264" s="518" t="s">
        <v>1364</v>
      </c>
      <c r="D264" s="518" t="s">
        <v>1364</v>
      </c>
      <c r="E264" s="517" t="s">
        <v>1365</v>
      </c>
      <c r="F264" s="517" t="s">
        <v>1365</v>
      </c>
      <c r="G264" s="517" t="s">
        <v>1365</v>
      </c>
      <c r="H264" s="519"/>
      <c r="I264" s="517" t="s">
        <v>1365</v>
      </c>
      <c r="J264" s="517" t="s">
        <v>1365</v>
      </c>
      <c r="K264" s="517" t="s">
        <v>1365</v>
      </c>
      <c r="L264" s="517" t="s">
        <v>1365</v>
      </c>
      <c r="M264" s="517" t="s">
        <v>1365</v>
      </c>
      <c r="N264" s="517" t="s">
        <v>1365</v>
      </c>
      <c r="O264" s="520">
        <v>2012</v>
      </c>
      <c r="P264" s="520" t="s">
        <v>1366</v>
      </c>
      <c r="Q264" s="521" t="s">
        <v>1367</v>
      </c>
    </row>
    <row r="265" spans="1:17" ht="90">
      <c r="A265" s="517" t="s">
        <v>1914</v>
      </c>
      <c r="B265" s="517" t="s">
        <v>1529</v>
      </c>
      <c r="C265" s="518" t="s">
        <v>1375</v>
      </c>
      <c r="D265" s="518" t="s">
        <v>1364</v>
      </c>
      <c r="E265" s="517" t="s">
        <v>1477</v>
      </c>
      <c r="F265" s="517" t="s">
        <v>1478</v>
      </c>
      <c r="G265" s="517" t="s">
        <v>1378</v>
      </c>
      <c r="H265" s="522">
        <v>1</v>
      </c>
      <c r="I265" s="517" t="s">
        <v>1379</v>
      </c>
      <c r="J265" s="517" t="s">
        <v>1380</v>
      </c>
      <c r="K265" s="517" t="s">
        <v>1381</v>
      </c>
      <c r="L265" s="517" t="s">
        <v>1905</v>
      </c>
      <c r="M265" s="517" t="s">
        <v>1813</v>
      </c>
      <c r="N265" s="517" t="s">
        <v>1384</v>
      </c>
      <c r="O265" s="520">
        <v>2012</v>
      </c>
      <c r="P265" s="520" t="s">
        <v>1366</v>
      </c>
      <c r="Q265" s="521" t="s">
        <v>1367</v>
      </c>
    </row>
    <row r="266" spans="1:17" ht="51.75">
      <c r="A266" s="517" t="s">
        <v>1915</v>
      </c>
      <c r="B266" s="517" t="s">
        <v>1330</v>
      </c>
      <c r="C266" s="518" t="s">
        <v>1364</v>
      </c>
      <c r="D266" s="518" t="s">
        <v>1364</v>
      </c>
      <c r="E266" s="517" t="s">
        <v>1365</v>
      </c>
      <c r="F266" s="517" t="s">
        <v>1365</v>
      </c>
      <c r="G266" s="517" t="s">
        <v>1365</v>
      </c>
      <c r="H266" s="519"/>
      <c r="I266" s="517" t="s">
        <v>1365</v>
      </c>
      <c r="J266" s="517" t="s">
        <v>1365</v>
      </c>
      <c r="K266" s="517" t="s">
        <v>1365</v>
      </c>
      <c r="L266" s="517" t="s">
        <v>1365</v>
      </c>
      <c r="M266" s="517" t="s">
        <v>1365</v>
      </c>
      <c r="N266" s="517" t="s">
        <v>1365</v>
      </c>
      <c r="O266" s="520">
        <v>2012</v>
      </c>
      <c r="P266" s="520" t="s">
        <v>1366</v>
      </c>
      <c r="Q266" s="521" t="s">
        <v>1367</v>
      </c>
    </row>
    <row r="267" spans="1:17" ht="128.25">
      <c r="A267" s="517" t="s">
        <v>1916</v>
      </c>
      <c r="B267" s="517" t="s">
        <v>1917</v>
      </c>
      <c r="C267" s="518" t="s">
        <v>1364</v>
      </c>
      <c r="D267" s="518" t="s">
        <v>1364</v>
      </c>
      <c r="E267" s="517" t="s">
        <v>1365</v>
      </c>
      <c r="F267" s="517" t="s">
        <v>1365</v>
      </c>
      <c r="G267" s="517" t="s">
        <v>1365</v>
      </c>
      <c r="H267" s="519"/>
      <c r="I267" s="517" t="s">
        <v>1365</v>
      </c>
      <c r="J267" s="517" t="s">
        <v>1365</v>
      </c>
      <c r="K267" s="517" t="s">
        <v>1365</v>
      </c>
      <c r="L267" s="517" t="s">
        <v>1365</v>
      </c>
      <c r="M267" s="517" t="s">
        <v>1365</v>
      </c>
      <c r="N267" s="517" t="s">
        <v>1365</v>
      </c>
      <c r="O267" s="520">
        <v>2012</v>
      </c>
      <c r="P267" s="520" t="s">
        <v>1366</v>
      </c>
      <c r="Q267" s="521" t="s">
        <v>1367</v>
      </c>
    </row>
    <row r="268" spans="1:17" ht="153.75">
      <c r="A268" s="517" t="s">
        <v>1918</v>
      </c>
      <c r="B268" s="517" t="s">
        <v>1388</v>
      </c>
      <c r="C268" s="518" t="s">
        <v>1375</v>
      </c>
      <c r="D268" s="518" t="s">
        <v>1364</v>
      </c>
      <c r="E268" s="517" t="s">
        <v>1616</v>
      </c>
      <c r="F268" s="517" t="s">
        <v>1617</v>
      </c>
      <c r="G268" s="517" t="s">
        <v>1378</v>
      </c>
      <c r="H268" s="522">
        <v>1</v>
      </c>
      <c r="I268" s="517" t="s">
        <v>1379</v>
      </c>
      <c r="J268" s="517" t="s">
        <v>1380</v>
      </c>
      <c r="K268" s="517" t="s">
        <v>1382</v>
      </c>
      <c r="L268" s="517" t="s">
        <v>1878</v>
      </c>
      <c r="M268" s="517" t="s">
        <v>1919</v>
      </c>
      <c r="N268" s="517" t="s">
        <v>1384</v>
      </c>
      <c r="O268" s="520">
        <v>2012</v>
      </c>
      <c r="P268" s="520" t="s">
        <v>1366</v>
      </c>
      <c r="Q268" s="521" t="s">
        <v>1367</v>
      </c>
    </row>
    <row r="269" spans="1:17" ht="153.75">
      <c r="A269" s="517" t="s">
        <v>1920</v>
      </c>
      <c r="B269" s="517" t="s">
        <v>1529</v>
      </c>
      <c r="C269" s="518" t="s">
        <v>1375</v>
      </c>
      <c r="D269" s="518" t="s">
        <v>1364</v>
      </c>
      <c r="E269" s="517" t="s">
        <v>1616</v>
      </c>
      <c r="F269" s="517" t="s">
        <v>1617</v>
      </c>
      <c r="G269" s="517" t="s">
        <v>1378</v>
      </c>
      <c r="H269" s="522">
        <v>1</v>
      </c>
      <c r="I269" s="517" t="s">
        <v>1379</v>
      </c>
      <c r="J269" s="517" t="s">
        <v>1380</v>
      </c>
      <c r="K269" s="517" t="s">
        <v>1381</v>
      </c>
      <c r="L269" s="517" t="s">
        <v>1878</v>
      </c>
      <c r="M269" s="517" t="s">
        <v>1919</v>
      </c>
      <c r="N269" s="517" t="s">
        <v>1384</v>
      </c>
      <c r="O269" s="520">
        <v>2012</v>
      </c>
      <c r="P269" s="520" t="s">
        <v>1366</v>
      </c>
      <c r="Q269" s="521" t="s">
        <v>1367</v>
      </c>
    </row>
    <row r="270" spans="1:17">
      <c r="A270" s="517" t="s">
        <v>1921</v>
      </c>
      <c r="B270" s="517" t="s">
        <v>1922</v>
      </c>
      <c r="C270" s="518" t="s">
        <v>1364</v>
      </c>
      <c r="D270" s="518" t="s">
        <v>1364</v>
      </c>
      <c r="E270" s="517" t="s">
        <v>1365</v>
      </c>
      <c r="F270" s="517" t="s">
        <v>1365</v>
      </c>
      <c r="G270" s="517" t="s">
        <v>1365</v>
      </c>
      <c r="H270" s="519"/>
      <c r="I270" s="517" t="s">
        <v>1365</v>
      </c>
      <c r="J270" s="517" t="s">
        <v>1365</v>
      </c>
      <c r="K270" s="517" t="s">
        <v>1365</v>
      </c>
      <c r="L270" s="517" t="s">
        <v>1365</v>
      </c>
      <c r="M270" s="517" t="s">
        <v>1365</v>
      </c>
      <c r="N270" s="517" t="s">
        <v>1365</v>
      </c>
      <c r="O270" s="520">
        <v>2012</v>
      </c>
      <c r="P270" s="520" t="s">
        <v>1366</v>
      </c>
      <c r="Q270" s="521" t="s">
        <v>1367</v>
      </c>
    </row>
    <row r="271" spans="1:17" ht="153.75">
      <c r="A271" s="517" t="s">
        <v>1923</v>
      </c>
      <c r="B271" s="517" t="s">
        <v>1529</v>
      </c>
      <c r="C271" s="518" t="s">
        <v>1375</v>
      </c>
      <c r="D271" s="518" t="s">
        <v>1364</v>
      </c>
      <c r="E271" s="517" t="s">
        <v>1616</v>
      </c>
      <c r="F271" s="517" t="s">
        <v>1617</v>
      </c>
      <c r="G271" s="517" t="s">
        <v>1378</v>
      </c>
      <c r="H271" s="522">
        <v>1</v>
      </c>
      <c r="I271" s="517" t="s">
        <v>1379</v>
      </c>
      <c r="J271" s="517" t="s">
        <v>1380</v>
      </c>
      <c r="K271" s="517" t="s">
        <v>1381</v>
      </c>
      <c r="L271" s="517" t="s">
        <v>1878</v>
      </c>
      <c r="M271" s="517" t="s">
        <v>1919</v>
      </c>
      <c r="N271" s="517" t="s">
        <v>1384</v>
      </c>
      <c r="O271" s="520">
        <v>2012</v>
      </c>
      <c r="P271" s="520" t="s">
        <v>1366</v>
      </c>
      <c r="Q271" s="521" t="s">
        <v>1367</v>
      </c>
    </row>
    <row r="272" spans="1:17" ht="64.5">
      <c r="A272" s="517" t="s">
        <v>1924</v>
      </c>
      <c r="B272" s="517" t="s">
        <v>1925</v>
      </c>
      <c r="C272" s="518" t="s">
        <v>1364</v>
      </c>
      <c r="D272" s="518" t="s">
        <v>1364</v>
      </c>
      <c r="E272" s="517" t="s">
        <v>1365</v>
      </c>
      <c r="F272" s="517" t="s">
        <v>1365</v>
      </c>
      <c r="G272" s="517" t="s">
        <v>1365</v>
      </c>
      <c r="H272" s="519"/>
      <c r="I272" s="517" t="s">
        <v>1365</v>
      </c>
      <c r="J272" s="517" t="s">
        <v>1365</v>
      </c>
      <c r="K272" s="517" t="s">
        <v>1365</v>
      </c>
      <c r="L272" s="517" t="s">
        <v>1365</v>
      </c>
      <c r="M272" s="517" t="s">
        <v>1365</v>
      </c>
      <c r="N272" s="517" t="s">
        <v>1365</v>
      </c>
      <c r="O272" s="520">
        <v>2012</v>
      </c>
      <c r="P272" s="520" t="s">
        <v>1366</v>
      </c>
      <c r="Q272" s="521" t="s">
        <v>1367</v>
      </c>
    </row>
    <row r="273" spans="1:17" ht="26.25">
      <c r="A273" s="517" t="s">
        <v>1926</v>
      </c>
      <c r="B273" s="517" t="s">
        <v>1927</v>
      </c>
      <c r="C273" s="518" t="s">
        <v>1364</v>
      </c>
      <c r="D273" s="518" t="s">
        <v>1364</v>
      </c>
      <c r="E273" s="517" t="s">
        <v>1365</v>
      </c>
      <c r="F273" s="517" t="s">
        <v>1365</v>
      </c>
      <c r="G273" s="517" t="s">
        <v>1365</v>
      </c>
      <c r="H273" s="519"/>
      <c r="I273" s="517" t="s">
        <v>1365</v>
      </c>
      <c r="J273" s="517" t="s">
        <v>1365</v>
      </c>
      <c r="K273" s="517" t="s">
        <v>1365</v>
      </c>
      <c r="L273" s="517" t="s">
        <v>1365</v>
      </c>
      <c r="M273" s="517" t="s">
        <v>1365</v>
      </c>
      <c r="N273" s="517" t="s">
        <v>1365</v>
      </c>
      <c r="O273" s="520">
        <v>2012</v>
      </c>
      <c r="P273" s="520" t="s">
        <v>1366</v>
      </c>
      <c r="Q273" s="521" t="s">
        <v>1367</v>
      </c>
    </row>
    <row r="274" spans="1:17" ht="26.25">
      <c r="A274" s="517" t="s">
        <v>1928</v>
      </c>
      <c r="B274" s="517" t="s">
        <v>1929</v>
      </c>
      <c r="C274" s="518" t="s">
        <v>1364</v>
      </c>
      <c r="D274" s="518" t="s">
        <v>1364</v>
      </c>
      <c r="E274" s="517" t="s">
        <v>1365</v>
      </c>
      <c r="F274" s="517" t="s">
        <v>1365</v>
      </c>
      <c r="G274" s="517" t="s">
        <v>1365</v>
      </c>
      <c r="H274" s="519"/>
      <c r="I274" s="517" t="s">
        <v>1365</v>
      </c>
      <c r="J274" s="517" t="s">
        <v>1365</v>
      </c>
      <c r="K274" s="517" t="s">
        <v>1365</v>
      </c>
      <c r="L274" s="517" t="s">
        <v>1365</v>
      </c>
      <c r="M274" s="517" t="s">
        <v>1365</v>
      </c>
      <c r="N274" s="517" t="s">
        <v>1365</v>
      </c>
      <c r="O274" s="520">
        <v>2012</v>
      </c>
      <c r="P274" s="520" t="s">
        <v>1366</v>
      </c>
      <c r="Q274" s="521" t="s">
        <v>1367</v>
      </c>
    </row>
    <row r="275" spans="1:17" ht="64.5">
      <c r="A275" s="517" t="s">
        <v>1930</v>
      </c>
      <c r="B275" s="517" t="s">
        <v>1529</v>
      </c>
      <c r="C275" s="518" t="s">
        <v>1375</v>
      </c>
      <c r="D275" s="518" t="s">
        <v>1364</v>
      </c>
      <c r="E275" s="517" t="s">
        <v>1893</v>
      </c>
      <c r="F275" s="517" t="s">
        <v>1894</v>
      </c>
      <c r="G275" s="517" t="s">
        <v>1378</v>
      </c>
      <c r="H275" s="522">
        <v>1</v>
      </c>
      <c r="I275" s="517" t="s">
        <v>1379</v>
      </c>
      <c r="J275" s="517" t="s">
        <v>1380</v>
      </c>
      <c r="K275" s="517" t="s">
        <v>1381</v>
      </c>
      <c r="L275" s="517" t="s">
        <v>1931</v>
      </c>
      <c r="M275" s="517" t="s">
        <v>1932</v>
      </c>
      <c r="N275" s="517" t="s">
        <v>1384</v>
      </c>
      <c r="O275" s="520">
        <v>2012</v>
      </c>
      <c r="P275" s="520" t="s">
        <v>1366</v>
      </c>
      <c r="Q275" s="521" t="s">
        <v>1367</v>
      </c>
    </row>
    <row r="276" spans="1:17" ht="64.5">
      <c r="A276" s="517" t="s">
        <v>1933</v>
      </c>
      <c r="B276" s="517" t="s">
        <v>1934</v>
      </c>
      <c r="C276" s="518" t="s">
        <v>1364</v>
      </c>
      <c r="D276" s="518" t="s">
        <v>1364</v>
      </c>
      <c r="E276" s="517" t="s">
        <v>1365</v>
      </c>
      <c r="F276" s="517" t="s">
        <v>1365</v>
      </c>
      <c r="G276" s="517" t="s">
        <v>1365</v>
      </c>
      <c r="H276" s="519"/>
      <c r="I276" s="517" t="s">
        <v>1365</v>
      </c>
      <c r="J276" s="517" t="s">
        <v>1365</v>
      </c>
      <c r="K276" s="517" t="s">
        <v>1365</v>
      </c>
      <c r="L276" s="517" t="s">
        <v>1365</v>
      </c>
      <c r="M276" s="517" t="s">
        <v>1365</v>
      </c>
      <c r="N276" s="517" t="s">
        <v>1365</v>
      </c>
      <c r="O276" s="520">
        <v>2012</v>
      </c>
      <c r="P276" s="520" t="s">
        <v>1366</v>
      </c>
      <c r="Q276" s="521" t="s">
        <v>1367</v>
      </c>
    </row>
    <row r="277" spans="1:17" ht="26.25">
      <c r="A277" s="517" t="s">
        <v>1935</v>
      </c>
      <c r="B277" s="517" t="s">
        <v>1357</v>
      </c>
      <c r="C277" s="518" t="s">
        <v>1364</v>
      </c>
      <c r="D277" s="518" t="s">
        <v>1364</v>
      </c>
      <c r="E277" s="517" t="s">
        <v>1365</v>
      </c>
      <c r="F277" s="517" t="s">
        <v>1365</v>
      </c>
      <c r="G277" s="517" t="s">
        <v>1365</v>
      </c>
      <c r="H277" s="519"/>
      <c r="I277" s="517" t="s">
        <v>1365</v>
      </c>
      <c r="J277" s="517" t="s">
        <v>1365</v>
      </c>
      <c r="K277" s="517" t="s">
        <v>1365</v>
      </c>
      <c r="L277" s="517" t="s">
        <v>1365</v>
      </c>
      <c r="M277" s="517" t="s">
        <v>1365</v>
      </c>
      <c r="N277" s="517" t="s">
        <v>1365</v>
      </c>
      <c r="O277" s="520">
        <v>2012</v>
      </c>
      <c r="P277" s="520" t="s">
        <v>1366</v>
      </c>
      <c r="Q277" s="521" t="s">
        <v>1367</v>
      </c>
    </row>
    <row r="278" spans="1:17" ht="64.5">
      <c r="A278" s="517" t="s">
        <v>1936</v>
      </c>
      <c r="B278" s="517" t="s">
        <v>1529</v>
      </c>
      <c r="C278" s="518" t="s">
        <v>1375</v>
      </c>
      <c r="D278" s="518" t="s">
        <v>1364</v>
      </c>
      <c r="E278" s="517" t="s">
        <v>1893</v>
      </c>
      <c r="F278" s="517" t="s">
        <v>1894</v>
      </c>
      <c r="G278" s="517" t="s">
        <v>1378</v>
      </c>
      <c r="H278" s="522">
        <v>1</v>
      </c>
      <c r="I278" s="517" t="s">
        <v>1379</v>
      </c>
      <c r="J278" s="517" t="s">
        <v>1380</v>
      </c>
      <c r="K278" s="517" t="s">
        <v>1381</v>
      </c>
      <c r="L278" s="517" t="s">
        <v>1931</v>
      </c>
      <c r="M278" s="517" t="s">
        <v>1932</v>
      </c>
      <c r="N278" s="517" t="s">
        <v>1384</v>
      </c>
      <c r="O278" s="520">
        <v>2012</v>
      </c>
      <c r="P278" s="520" t="s">
        <v>1366</v>
      </c>
      <c r="Q278" s="521" t="s">
        <v>1367</v>
      </c>
    </row>
    <row r="279" spans="1:17" ht="115.5">
      <c r="A279" s="517" t="s">
        <v>1937</v>
      </c>
      <c r="B279" s="517" t="s">
        <v>1938</v>
      </c>
      <c r="C279" s="518" t="s">
        <v>1364</v>
      </c>
      <c r="D279" s="518" t="s">
        <v>1364</v>
      </c>
      <c r="E279" s="517" t="s">
        <v>1365</v>
      </c>
      <c r="F279" s="517" t="s">
        <v>1365</v>
      </c>
      <c r="G279" s="517" t="s">
        <v>1365</v>
      </c>
      <c r="H279" s="519"/>
      <c r="I279" s="517" t="s">
        <v>1365</v>
      </c>
      <c r="J279" s="517" t="s">
        <v>1365</v>
      </c>
      <c r="K279" s="517" t="s">
        <v>1365</v>
      </c>
      <c r="L279" s="517" t="s">
        <v>1365</v>
      </c>
      <c r="M279" s="517" t="s">
        <v>1365</v>
      </c>
      <c r="N279" s="517" t="s">
        <v>1365</v>
      </c>
      <c r="O279" s="520">
        <v>2012</v>
      </c>
      <c r="P279" s="520" t="s">
        <v>1366</v>
      </c>
      <c r="Q279" s="521" t="s">
        <v>1367</v>
      </c>
    </row>
    <row r="280" spans="1:17" ht="90">
      <c r="A280" s="517" t="s">
        <v>1939</v>
      </c>
      <c r="B280" s="517" t="s">
        <v>1940</v>
      </c>
      <c r="C280" s="518" t="s">
        <v>1364</v>
      </c>
      <c r="D280" s="518" t="s">
        <v>1364</v>
      </c>
      <c r="E280" s="517" t="s">
        <v>1365</v>
      </c>
      <c r="F280" s="517" t="s">
        <v>1365</v>
      </c>
      <c r="G280" s="517" t="s">
        <v>1365</v>
      </c>
      <c r="H280" s="519"/>
      <c r="I280" s="517" t="s">
        <v>1365</v>
      </c>
      <c r="J280" s="517" t="s">
        <v>1365</v>
      </c>
      <c r="K280" s="517" t="s">
        <v>1365</v>
      </c>
      <c r="L280" s="517" t="s">
        <v>1365</v>
      </c>
      <c r="M280" s="517" t="s">
        <v>1365</v>
      </c>
      <c r="N280" s="517" t="s">
        <v>1365</v>
      </c>
      <c r="O280" s="520">
        <v>2012</v>
      </c>
      <c r="P280" s="520" t="s">
        <v>1366</v>
      </c>
      <c r="Q280" s="521" t="s">
        <v>1367</v>
      </c>
    </row>
    <row r="281" spans="1:17" ht="153.75">
      <c r="A281" s="517" t="s">
        <v>1941</v>
      </c>
      <c r="B281" s="517" t="s">
        <v>1388</v>
      </c>
      <c r="C281" s="518" t="s">
        <v>1375</v>
      </c>
      <c r="D281" s="518" t="s">
        <v>1364</v>
      </c>
      <c r="E281" s="517" t="s">
        <v>1942</v>
      </c>
      <c r="F281" s="517" t="s">
        <v>1943</v>
      </c>
      <c r="G281" s="517" t="s">
        <v>1378</v>
      </c>
      <c r="H281" s="522">
        <v>1</v>
      </c>
      <c r="I281" s="517" t="s">
        <v>1379</v>
      </c>
      <c r="J281" s="517" t="s">
        <v>1380</v>
      </c>
      <c r="K281" s="517" t="s">
        <v>1399</v>
      </c>
      <c r="L281" s="517" t="s">
        <v>1944</v>
      </c>
      <c r="M281" s="517" t="s">
        <v>1945</v>
      </c>
      <c r="N281" s="517" t="s">
        <v>1384</v>
      </c>
      <c r="O281" s="520">
        <v>2012</v>
      </c>
      <c r="P281" s="520" t="s">
        <v>1366</v>
      </c>
      <c r="Q281" s="521" t="s">
        <v>1367</v>
      </c>
    </row>
    <row r="282" spans="1:17" ht="153.75">
      <c r="A282" s="517" t="s">
        <v>1946</v>
      </c>
      <c r="B282" s="517" t="s">
        <v>1529</v>
      </c>
      <c r="C282" s="518" t="s">
        <v>1375</v>
      </c>
      <c r="D282" s="518" t="s">
        <v>1364</v>
      </c>
      <c r="E282" s="517" t="s">
        <v>1942</v>
      </c>
      <c r="F282" s="517" t="s">
        <v>1943</v>
      </c>
      <c r="G282" s="517" t="s">
        <v>1378</v>
      </c>
      <c r="H282" s="522">
        <v>1</v>
      </c>
      <c r="I282" s="517" t="s">
        <v>1379</v>
      </c>
      <c r="J282" s="517" t="s">
        <v>1380</v>
      </c>
      <c r="K282" s="517" t="s">
        <v>1381</v>
      </c>
      <c r="L282" s="517" t="s">
        <v>1944</v>
      </c>
      <c r="M282" s="517" t="s">
        <v>1945</v>
      </c>
      <c r="N282" s="517" t="s">
        <v>1384</v>
      </c>
      <c r="O282" s="520">
        <v>2012</v>
      </c>
      <c r="P282" s="520" t="s">
        <v>1366</v>
      </c>
      <c r="Q282" s="521" t="s">
        <v>1367</v>
      </c>
    </row>
    <row r="283" spans="1:17" ht="26.25">
      <c r="A283" s="517" t="s">
        <v>1947</v>
      </c>
      <c r="B283" s="517" t="s">
        <v>1948</v>
      </c>
      <c r="C283" s="518" t="s">
        <v>1364</v>
      </c>
      <c r="D283" s="518" t="s">
        <v>1364</v>
      </c>
      <c r="E283" s="517" t="s">
        <v>1365</v>
      </c>
      <c r="F283" s="517" t="s">
        <v>1365</v>
      </c>
      <c r="G283" s="517" t="s">
        <v>1365</v>
      </c>
      <c r="H283" s="519"/>
      <c r="I283" s="517" t="s">
        <v>1365</v>
      </c>
      <c r="J283" s="517" t="s">
        <v>1365</v>
      </c>
      <c r="K283" s="517" t="s">
        <v>1365</v>
      </c>
      <c r="L283" s="517" t="s">
        <v>1365</v>
      </c>
      <c r="M283" s="517" t="s">
        <v>1365</v>
      </c>
      <c r="N283" s="517" t="s">
        <v>1365</v>
      </c>
      <c r="O283" s="520">
        <v>2012</v>
      </c>
      <c r="P283" s="520" t="s">
        <v>1366</v>
      </c>
      <c r="Q283" s="521" t="s">
        <v>1367</v>
      </c>
    </row>
    <row r="284" spans="1:17" ht="153.75">
      <c r="A284" s="517" t="s">
        <v>1949</v>
      </c>
      <c r="B284" s="517" t="s">
        <v>1388</v>
      </c>
      <c r="C284" s="518" t="s">
        <v>1375</v>
      </c>
      <c r="D284" s="518" t="s">
        <v>1364</v>
      </c>
      <c r="E284" s="517" t="s">
        <v>1942</v>
      </c>
      <c r="F284" s="517" t="s">
        <v>1943</v>
      </c>
      <c r="G284" s="517" t="s">
        <v>1378</v>
      </c>
      <c r="H284" s="522">
        <v>1</v>
      </c>
      <c r="I284" s="517" t="s">
        <v>1379</v>
      </c>
      <c r="J284" s="517" t="s">
        <v>1380</v>
      </c>
      <c r="K284" s="517" t="s">
        <v>1382</v>
      </c>
      <c r="L284" s="517" t="s">
        <v>1944</v>
      </c>
      <c r="M284" s="517" t="s">
        <v>1945</v>
      </c>
      <c r="N284" s="517" t="s">
        <v>1384</v>
      </c>
      <c r="O284" s="520">
        <v>2012</v>
      </c>
      <c r="P284" s="520" t="s">
        <v>1366</v>
      </c>
      <c r="Q284" s="521" t="s">
        <v>1367</v>
      </c>
    </row>
    <row r="285" spans="1:17" ht="153.75">
      <c r="A285" s="517" t="s">
        <v>1950</v>
      </c>
      <c r="B285" s="517" t="s">
        <v>1529</v>
      </c>
      <c r="C285" s="518" t="s">
        <v>1375</v>
      </c>
      <c r="D285" s="518" t="s">
        <v>1364</v>
      </c>
      <c r="E285" s="517" t="s">
        <v>1942</v>
      </c>
      <c r="F285" s="517" t="s">
        <v>1943</v>
      </c>
      <c r="G285" s="517" t="s">
        <v>1378</v>
      </c>
      <c r="H285" s="522">
        <v>1</v>
      </c>
      <c r="I285" s="517" t="s">
        <v>1379</v>
      </c>
      <c r="J285" s="517" t="s">
        <v>1380</v>
      </c>
      <c r="K285" s="517" t="s">
        <v>1381</v>
      </c>
      <c r="L285" s="517" t="s">
        <v>1944</v>
      </c>
      <c r="M285" s="517" t="s">
        <v>1945</v>
      </c>
      <c r="N285" s="517" t="s">
        <v>1384</v>
      </c>
      <c r="O285" s="520">
        <v>2012</v>
      </c>
      <c r="P285" s="520" t="s">
        <v>1366</v>
      </c>
      <c r="Q285" s="521" t="s">
        <v>1367</v>
      </c>
    </row>
    <row r="286" spans="1:17" ht="51.75">
      <c r="A286" s="517" t="s">
        <v>1951</v>
      </c>
      <c r="B286" s="517" t="s">
        <v>1952</v>
      </c>
      <c r="C286" s="518" t="s">
        <v>1364</v>
      </c>
      <c r="D286" s="518" t="s">
        <v>1364</v>
      </c>
      <c r="E286" s="517" t="s">
        <v>1365</v>
      </c>
      <c r="F286" s="517" t="s">
        <v>1365</v>
      </c>
      <c r="G286" s="517" t="s">
        <v>1365</v>
      </c>
      <c r="H286" s="519"/>
      <c r="I286" s="517" t="s">
        <v>1365</v>
      </c>
      <c r="J286" s="517" t="s">
        <v>1365</v>
      </c>
      <c r="K286" s="517" t="s">
        <v>1365</v>
      </c>
      <c r="L286" s="517" t="s">
        <v>1365</v>
      </c>
      <c r="M286" s="517" t="s">
        <v>1365</v>
      </c>
      <c r="N286" s="517" t="s">
        <v>1365</v>
      </c>
      <c r="O286" s="520">
        <v>2012</v>
      </c>
      <c r="P286" s="520" t="s">
        <v>1366</v>
      </c>
      <c r="Q286" s="521" t="s">
        <v>1367</v>
      </c>
    </row>
    <row r="287" spans="1:17" ht="26.25">
      <c r="A287" s="517" t="s">
        <v>1953</v>
      </c>
      <c r="B287" s="517" t="s">
        <v>1954</v>
      </c>
      <c r="C287" s="518" t="s">
        <v>1364</v>
      </c>
      <c r="D287" s="518" t="s">
        <v>1364</v>
      </c>
      <c r="E287" s="517" t="s">
        <v>1365</v>
      </c>
      <c r="F287" s="517" t="s">
        <v>1365</v>
      </c>
      <c r="G287" s="517" t="s">
        <v>1365</v>
      </c>
      <c r="H287" s="519"/>
      <c r="I287" s="517" t="s">
        <v>1365</v>
      </c>
      <c r="J287" s="517" t="s">
        <v>1365</v>
      </c>
      <c r="K287" s="517" t="s">
        <v>1365</v>
      </c>
      <c r="L287" s="517" t="s">
        <v>1365</v>
      </c>
      <c r="M287" s="517" t="s">
        <v>1365</v>
      </c>
      <c r="N287" s="517" t="s">
        <v>1365</v>
      </c>
      <c r="O287" s="520">
        <v>2012</v>
      </c>
      <c r="P287" s="520" t="s">
        <v>1366</v>
      </c>
      <c r="Q287" s="521" t="s">
        <v>1367</v>
      </c>
    </row>
    <row r="288" spans="1:17" ht="141">
      <c r="A288" s="517" t="s">
        <v>1955</v>
      </c>
      <c r="B288" s="517" t="s">
        <v>1956</v>
      </c>
      <c r="C288" s="518" t="s">
        <v>1364</v>
      </c>
      <c r="D288" s="518" t="s">
        <v>1364</v>
      </c>
      <c r="E288" s="517" t="s">
        <v>1365</v>
      </c>
      <c r="F288" s="517" t="s">
        <v>1365</v>
      </c>
      <c r="G288" s="517" t="s">
        <v>1365</v>
      </c>
      <c r="H288" s="519"/>
      <c r="I288" s="517" t="s">
        <v>1365</v>
      </c>
      <c r="J288" s="517" t="s">
        <v>1365</v>
      </c>
      <c r="K288" s="517" t="s">
        <v>1365</v>
      </c>
      <c r="L288" s="517" t="s">
        <v>1365</v>
      </c>
      <c r="M288" s="517" t="s">
        <v>1365</v>
      </c>
      <c r="N288" s="517" t="s">
        <v>1365</v>
      </c>
      <c r="O288" s="520">
        <v>2012</v>
      </c>
      <c r="P288" s="520" t="s">
        <v>1366</v>
      </c>
      <c r="Q288" s="521" t="s">
        <v>1367</v>
      </c>
    </row>
    <row r="289" spans="1:17" ht="64.5">
      <c r="A289" s="517" t="s">
        <v>1957</v>
      </c>
      <c r="B289" s="517" t="s">
        <v>1529</v>
      </c>
      <c r="C289" s="518" t="s">
        <v>1375</v>
      </c>
      <c r="D289" s="518" t="s">
        <v>1364</v>
      </c>
      <c r="E289" s="517" t="s">
        <v>1958</v>
      </c>
      <c r="F289" s="517" t="s">
        <v>1959</v>
      </c>
      <c r="G289" s="517" t="s">
        <v>1378</v>
      </c>
      <c r="H289" s="522">
        <v>1</v>
      </c>
      <c r="I289" s="517" t="s">
        <v>1379</v>
      </c>
      <c r="J289" s="517" t="s">
        <v>1380</v>
      </c>
      <c r="K289" s="517" t="s">
        <v>1381</v>
      </c>
      <c r="L289" s="517" t="s">
        <v>1944</v>
      </c>
      <c r="M289" s="517" t="s">
        <v>1945</v>
      </c>
      <c r="N289" s="517" t="s">
        <v>1384</v>
      </c>
      <c r="O289" s="520">
        <v>2012</v>
      </c>
      <c r="P289" s="520" t="s">
        <v>1366</v>
      </c>
      <c r="Q289" s="521" t="s">
        <v>1367</v>
      </c>
    </row>
    <row r="290" spans="1:17" ht="26.25">
      <c r="A290" s="517" t="s">
        <v>1960</v>
      </c>
      <c r="B290" s="517" t="s">
        <v>1961</v>
      </c>
      <c r="C290" s="518" t="s">
        <v>1364</v>
      </c>
      <c r="D290" s="518" t="s">
        <v>1364</v>
      </c>
      <c r="E290" s="517" t="s">
        <v>1365</v>
      </c>
      <c r="F290" s="517" t="s">
        <v>1365</v>
      </c>
      <c r="G290" s="517" t="s">
        <v>1365</v>
      </c>
      <c r="H290" s="519"/>
      <c r="I290" s="517" t="s">
        <v>1365</v>
      </c>
      <c r="J290" s="517" t="s">
        <v>1365</v>
      </c>
      <c r="K290" s="517" t="s">
        <v>1365</v>
      </c>
      <c r="L290" s="517" t="s">
        <v>1365</v>
      </c>
      <c r="M290" s="517" t="s">
        <v>1365</v>
      </c>
      <c r="N290" s="517" t="s">
        <v>1365</v>
      </c>
      <c r="O290" s="520">
        <v>2012</v>
      </c>
      <c r="P290" s="520" t="s">
        <v>1366</v>
      </c>
      <c r="Q290" s="521" t="s">
        <v>1367</v>
      </c>
    </row>
    <row r="291" spans="1:17" ht="64.5">
      <c r="A291" s="517" t="s">
        <v>1962</v>
      </c>
      <c r="B291" s="517" t="s">
        <v>1963</v>
      </c>
      <c r="C291" s="518" t="s">
        <v>1364</v>
      </c>
      <c r="D291" s="518" t="s">
        <v>1364</v>
      </c>
      <c r="E291" s="517" t="s">
        <v>1365</v>
      </c>
      <c r="F291" s="517" t="s">
        <v>1365</v>
      </c>
      <c r="G291" s="517" t="s">
        <v>1365</v>
      </c>
      <c r="H291" s="519"/>
      <c r="I291" s="517" t="s">
        <v>1365</v>
      </c>
      <c r="J291" s="517" t="s">
        <v>1365</v>
      </c>
      <c r="K291" s="517" t="s">
        <v>1365</v>
      </c>
      <c r="L291" s="517" t="s">
        <v>1365</v>
      </c>
      <c r="M291" s="517" t="s">
        <v>1365</v>
      </c>
      <c r="N291" s="517" t="s">
        <v>1365</v>
      </c>
      <c r="O291" s="520">
        <v>2012</v>
      </c>
      <c r="P291" s="520" t="s">
        <v>1366</v>
      </c>
      <c r="Q291" s="521" t="s">
        <v>1367</v>
      </c>
    </row>
    <row r="292" spans="1:17" ht="51.75">
      <c r="A292" s="517" t="s">
        <v>1964</v>
      </c>
      <c r="B292" s="517" t="s">
        <v>1965</v>
      </c>
      <c r="C292" s="518" t="s">
        <v>1375</v>
      </c>
      <c r="D292" s="518" t="s">
        <v>1364</v>
      </c>
      <c r="E292" s="517" t="s">
        <v>1746</v>
      </c>
      <c r="F292" s="517" t="s">
        <v>1747</v>
      </c>
      <c r="G292" s="517" t="s">
        <v>1378</v>
      </c>
      <c r="H292" s="522">
        <v>1</v>
      </c>
      <c r="I292" s="517" t="s">
        <v>1379</v>
      </c>
      <c r="J292" s="517" t="s">
        <v>1380</v>
      </c>
      <c r="K292" s="517" t="s">
        <v>1599</v>
      </c>
      <c r="L292" s="517" t="s">
        <v>1599</v>
      </c>
      <c r="M292" s="517" t="s">
        <v>1600</v>
      </c>
      <c r="N292" s="517" t="s">
        <v>1384</v>
      </c>
      <c r="O292" s="520">
        <v>2012</v>
      </c>
      <c r="P292" s="520" t="s">
        <v>1366</v>
      </c>
      <c r="Q292" s="521" t="s">
        <v>1367</v>
      </c>
    </row>
    <row r="293" spans="1:17" ht="51.75">
      <c r="A293" s="517" t="s">
        <v>1966</v>
      </c>
      <c r="B293" s="517" t="s">
        <v>1481</v>
      </c>
      <c r="C293" s="518" t="s">
        <v>1375</v>
      </c>
      <c r="D293" s="518" t="s">
        <v>1364</v>
      </c>
      <c r="E293" s="517" t="s">
        <v>1746</v>
      </c>
      <c r="F293" s="517" t="s">
        <v>1747</v>
      </c>
      <c r="G293" s="517" t="s">
        <v>1378</v>
      </c>
      <c r="H293" s="522">
        <v>1</v>
      </c>
      <c r="I293" s="517" t="s">
        <v>1379</v>
      </c>
      <c r="J293" s="517" t="s">
        <v>1380</v>
      </c>
      <c r="K293" s="517" t="s">
        <v>1482</v>
      </c>
      <c r="L293" s="517" t="s">
        <v>1599</v>
      </c>
      <c r="M293" s="517" t="s">
        <v>1600</v>
      </c>
      <c r="N293" s="517" t="s">
        <v>1384</v>
      </c>
      <c r="O293" s="520">
        <v>2012</v>
      </c>
      <c r="P293" s="520" t="s">
        <v>1366</v>
      </c>
      <c r="Q293" s="521" t="s">
        <v>1367</v>
      </c>
    </row>
    <row r="294" spans="1:17" ht="51.75">
      <c r="A294" s="517" t="s">
        <v>1967</v>
      </c>
      <c r="B294" s="517" t="s">
        <v>1775</v>
      </c>
      <c r="C294" s="518" t="s">
        <v>1375</v>
      </c>
      <c r="D294" s="518" t="s">
        <v>1364</v>
      </c>
      <c r="E294" s="517" t="s">
        <v>1746</v>
      </c>
      <c r="F294" s="517" t="s">
        <v>1747</v>
      </c>
      <c r="G294" s="517" t="s">
        <v>1378</v>
      </c>
      <c r="H294" s="522">
        <v>1</v>
      </c>
      <c r="I294" s="517" t="s">
        <v>1379</v>
      </c>
      <c r="J294" s="517" t="s">
        <v>1380</v>
      </c>
      <c r="K294" s="517" t="s">
        <v>1482</v>
      </c>
      <c r="L294" s="517" t="s">
        <v>1599</v>
      </c>
      <c r="M294" s="517" t="s">
        <v>1600</v>
      </c>
      <c r="N294" s="517" t="s">
        <v>1384</v>
      </c>
      <c r="O294" s="520">
        <v>2012</v>
      </c>
      <c r="P294" s="520" t="s">
        <v>1366</v>
      </c>
      <c r="Q294" s="521" t="s">
        <v>1367</v>
      </c>
    </row>
    <row r="295" spans="1:17">
      <c r="A295" s="517" t="s">
        <v>1968</v>
      </c>
      <c r="B295" s="517" t="s">
        <v>1365</v>
      </c>
      <c r="C295" s="518" t="s">
        <v>1365</v>
      </c>
      <c r="D295" s="518" t="s">
        <v>1365</v>
      </c>
      <c r="E295" s="517" t="s">
        <v>1365</v>
      </c>
      <c r="F295" s="517" t="s">
        <v>1365</v>
      </c>
      <c r="G295" s="517" t="s">
        <v>1365</v>
      </c>
      <c r="H295" s="519"/>
      <c r="I295" s="517" t="s">
        <v>1365</v>
      </c>
      <c r="J295" s="517" t="s">
        <v>1365</v>
      </c>
      <c r="K295" s="517" t="s">
        <v>1365</v>
      </c>
      <c r="L295" s="517" t="s">
        <v>1365</v>
      </c>
      <c r="M295" s="517" t="s">
        <v>1365</v>
      </c>
      <c r="N295" s="517" t="s">
        <v>1365</v>
      </c>
      <c r="O295" s="520">
        <v>2012</v>
      </c>
      <c r="P295" s="520" t="s">
        <v>1366</v>
      </c>
      <c r="Q295" s="521" t="s">
        <v>1367</v>
      </c>
    </row>
    <row r="296" spans="1:17" ht="51.75">
      <c r="A296" s="517" t="s">
        <v>1969</v>
      </c>
      <c r="B296" s="517" t="s">
        <v>1365</v>
      </c>
      <c r="C296" s="518" t="s">
        <v>1365</v>
      </c>
      <c r="D296" s="518" t="s">
        <v>1365</v>
      </c>
      <c r="E296" s="517" t="s">
        <v>1746</v>
      </c>
      <c r="F296" s="517" t="s">
        <v>1747</v>
      </c>
      <c r="G296" s="517" t="s">
        <v>1378</v>
      </c>
      <c r="H296" s="522">
        <v>1</v>
      </c>
      <c r="I296" s="517" t="s">
        <v>1379</v>
      </c>
      <c r="J296" s="517" t="s">
        <v>1380</v>
      </c>
      <c r="K296" s="517" t="s">
        <v>1482</v>
      </c>
      <c r="L296" s="517" t="s">
        <v>1599</v>
      </c>
      <c r="M296" s="517" t="s">
        <v>1600</v>
      </c>
      <c r="N296" s="517" t="s">
        <v>1384</v>
      </c>
      <c r="O296" s="520">
        <v>2012</v>
      </c>
      <c r="P296" s="520" t="s">
        <v>1366</v>
      </c>
      <c r="Q296" s="521" t="s">
        <v>1367</v>
      </c>
    </row>
    <row r="297" spans="1:17" ht="39">
      <c r="A297" s="517" t="s">
        <v>1970</v>
      </c>
      <c r="B297" s="517" t="s">
        <v>1971</v>
      </c>
      <c r="C297" s="518" t="s">
        <v>1364</v>
      </c>
      <c r="D297" s="518" t="s">
        <v>1364</v>
      </c>
      <c r="E297" s="517" t="s">
        <v>1365</v>
      </c>
      <c r="F297" s="517" t="s">
        <v>1365</v>
      </c>
      <c r="G297" s="517" t="s">
        <v>1365</v>
      </c>
      <c r="H297" s="519"/>
      <c r="I297" s="517" t="s">
        <v>1365</v>
      </c>
      <c r="J297" s="517" t="s">
        <v>1365</v>
      </c>
      <c r="K297" s="517" t="s">
        <v>1365</v>
      </c>
      <c r="L297" s="517" t="s">
        <v>1365</v>
      </c>
      <c r="M297" s="517" t="s">
        <v>1365</v>
      </c>
      <c r="N297" s="517" t="s">
        <v>1365</v>
      </c>
      <c r="O297" s="520">
        <v>2012</v>
      </c>
      <c r="P297" s="520" t="s">
        <v>1366</v>
      </c>
      <c r="Q297" s="521" t="s">
        <v>1367</v>
      </c>
    </row>
    <row r="298" spans="1:17" ht="39">
      <c r="A298" s="517" t="s">
        <v>1972</v>
      </c>
      <c r="B298" s="517" t="s">
        <v>1973</v>
      </c>
      <c r="C298" s="518" t="s">
        <v>1364</v>
      </c>
      <c r="D298" s="518" t="s">
        <v>1364</v>
      </c>
      <c r="E298" s="517" t="s">
        <v>1365</v>
      </c>
      <c r="F298" s="517" t="s">
        <v>1365</v>
      </c>
      <c r="G298" s="517" t="s">
        <v>1365</v>
      </c>
      <c r="H298" s="519"/>
      <c r="I298" s="517" t="s">
        <v>1365</v>
      </c>
      <c r="J298" s="517" t="s">
        <v>1365</v>
      </c>
      <c r="K298" s="517" t="s">
        <v>1365</v>
      </c>
      <c r="L298" s="517" t="s">
        <v>1365</v>
      </c>
      <c r="M298" s="517" t="s">
        <v>1365</v>
      </c>
      <c r="N298" s="517" t="s">
        <v>1365</v>
      </c>
      <c r="O298" s="520">
        <v>2012</v>
      </c>
      <c r="P298" s="520" t="s">
        <v>1366</v>
      </c>
      <c r="Q298" s="521" t="s">
        <v>1367</v>
      </c>
    </row>
    <row r="299" spans="1:17" ht="115.5">
      <c r="A299" s="517" t="s">
        <v>1974</v>
      </c>
      <c r="B299" s="517" t="s">
        <v>1975</v>
      </c>
      <c r="C299" s="518" t="s">
        <v>1375</v>
      </c>
      <c r="D299" s="518" t="s">
        <v>1364</v>
      </c>
      <c r="E299" s="517" t="s">
        <v>1976</v>
      </c>
      <c r="F299" s="517" t="s">
        <v>1977</v>
      </c>
      <c r="G299" s="517" t="s">
        <v>1378</v>
      </c>
      <c r="H299" s="522">
        <v>1</v>
      </c>
      <c r="I299" s="517" t="s">
        <v>1379</v>
      </c>
      <c r="J299" s="517" t="s">
        <v>1380</v>
      </c>
      <c r="K299" s="517" t="s">
        <v>1382</v>
      </c>
      <c r="L299" s="517" t="s">
        <v>1599</v>
      </c>
      <c r="M299" s="517" t="s">
        <v>1600</v>
      </c>
      <c r="N299" s="517" t="s">
        <v>1618</v>
      </c>
      <c r="O299" s="520">
        <v>2012</v>
      </c>
      <c r="P299" s="520" t="s">
        <v>1366</v>
      </c>
      <c r="Q299" s="521" t="s">
        <v>1367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ZF167"/>
  <sheetViews>
    <sheetView topLeftCell="I1" zoomScale="69" zoomScaleNormal="69" workbookViewId="0">
      <selection activeCell="R10" sqref="R10"/>
    </sheetView>
  </sheetViews>
  <sheetFormatPr baseColWidth="10" defaultRowHeight="15"/>
  <cols>
    <col min="1" max="1" width="11.85546875" customWidth="1"/>
    <col min="3" max="3" width="18.85546875" style="1" customWidth="1"/>
    <col min="4" max="4" width="11.28515625" customWidth="1"/>
    <col min="5" max="5" width="12.7109375" customWidth="1"/>
    <col min="7" max="7" width="23.28515625" customWidth="1"/>
    <col min="9" max="9" width="23.140625" customWidth="1"/>
    <col min="10" max="10" width="19" customWidth="1"/>
    <col min="12" max="12" width="13.42578125" customWidth="1"/>
    <col min="13" max="13" width="14" customWidth="1"/>
    <col min="14" max="14" width="14.85546875" customWidth="1"/>
    <col min="15" max="15" width="14.42578125" customWidth="1"/>
    <col min="18" max="18" width="32.28515625" customWidth="1"/>
    <col min="19" max="19" width="22.28515625" customWidth="1"/>
    <col min="20" max="20" width="11.42578125" customWidth="1"/>
    <col min="21" max="21" width="12.5703125" customWidth="1"/>
    <col min="22" max="22" width="11.42578125" customWidth="1"/>
    <col min="23" max="24" width="12.28515625" customWidth="1"/>
    <col min="25" max="36" width="11.42578125" customWidth="1"/>
    <col min="37" max="37" width="13.140625" customWidth="1"/>
    <col min="38" max="40" width="11.42578125" customWidth="1"/>
    <col min="41" max="41" width="12.28515625" customWidth="1"/>
    <col min="42" max="55" width="11.42578125" customWidth="1"/>
    <col min="56" max="56" width="12.140625" customWidth="1"/>
    <col min="57" max="65" width="11.42578125" customWidth="1"/>
    <col min="66" max="66" width="11.7109375" customWidth="1"/>
    <col min="67" max="77" width="11.42578125" customWidth="1"/>
    <col min="78" max="78" width="27.7109375" customWidth="1"/>
    <col min="79" max="79" width="23.28515625" customWidth="1"/>
    <col min="82" max="82" width="15.7109375" bestFit="1" customWidth="1"/>
    <col min="84" max="84" width="16.42578125" bestFit="1" customWidth="1"/>
  </cols>
  <sheetData>
    <row r="1" spans="1:80" s="1" customFormat="1" ht="24" thickBot="1">
      <c r="A1" s="1576" t="s">
        <v>1250</v>
      </c>
      <c r="B1" s="1577"/>
      <c r="C1" s="1577"/>
      <c r="D1" s="1577"/>
      <c r="E1" s="1577"/>
      <c r="F1" s="1577"/>
      <c r="G1" s="1577"/>
      <c r="H1" s="1577"/>
      <c r="I1" s="1577"/>
      <c r="J1" s="1577"/>
      <c r="K1" s="1577"/>
      <c r="L1" s="1577"/>
      <c r="M1" s="1577"/>
      <c r="N1" s="1577"/>
      <c r="O1" s="1577"/>
      <c r="P1" s="1577"/>
      <c r="Q1" s="1577"/>
      <c r="R1" s="1577"/>
      <c r="S1" s="1577"/>
      <c r="T1" s="1577"/>
      <c r="U1" s="1577"/>
      <c r="V1" s="1577"/>
      <c r="W1" s="1577"/>
      <c r="X1" s="1577"/>
      <c r="Y1" s="1577"/>
      <c r="Z1" s="1577"/>
      <c r="AA1" s="1577"/>
      <c r="AB1" s="1577"/>
      <c r="AC1" s="1577"/>
      <c r="AD1" s="1577"/>
      <c r="AE1" s="1577"/>
      <c r="AF1" s="1577"/>
      <c r="AG1" s="1577"/>
      <c r="AH1" s="1577"/>
      <c r="AI1" s="1577"/>
      <c r="AJ1" s="1577"/>
      <c r="AK1" s="1577"/>
      <c r="AL1" s="1577"/>
      <c r="AM1" s="1577"/>
      <c r="AN1" s="1577"/>
      <c r="AO1" s="1577"/>
      <c r="AP1" s="1577"/>
      <c r="AQ1" s="1577"/>
      <c r="AR1" s="1577"/>
      <c r="AS1" s="1577"/>
      <c r="AT1" s="1577"/>
      <c r="AU1" s="1577"/>
      <c r="AV1" s="1577"/>
      <c r="AW1" s="1577"/>
      <c r="AX1" s="1577"/>
      <c r="AY1" s="1577"/>
      <c r="AZ1" s="1577"/>
      <c r="BA1" s="1577"/>
      <c r="BB1" s="1577"/>
      <c r="BC1" s="1577"/>
      <c r="BD1" s="1577"/>
      <c r="BE1" s="1577"/>
      <c r="BF1" s="1577"/>
      <c r="BG1" s="1577"/>
      <c r="BH1" s="1577"/>
      <c r="BI1" s="1577"/>
      <c r="BJ1" s="1577"/>
      <c r="BK1" s="1577"/>
      <c r="BL1" s="1577"/>
      <c r="BM1" s="1577"/>
      <c r="BN1" s="1577"/>
      <c r="BO1" s="1577"/>
      <c r="BP1" s="1577"/>
      <c r="BQ1" s="1577"/>
      <c r="BR1" s="1577"/>
      <c r="BS1" s="1577"/>
      <c r="BT1" s="1577"/>
      <c r="BU1" s="1577"/>
      <c r="BV1" s="1577"/>
      <c r="BW1" s="1577"/>
      <c r="BX1" s="1577"/>
      <c r="BY1" s="1578"/>
    </row>
    <row r="2" spans="1:80" s="1" customFormat="1" ht="23.25">
      <c r="B2" s="1573" t="s">
        <v>1249</v>
      </c>
      <c r="C2" s="1574"/>
      <c r="D2" s="1574"/>
      <c r="E2" s="1574"/>
      <c r="F2" s="1574"/>
      <c r="G2" s="1574"/>
      <c r="H2" s="1574"/>
      <c r="I2" s="1574"/>
      <c r="J2" s="1574"/>
      <c r="K2" s="1574"/>
      <c r="L2" s="1574"/>
      <c r="M2" s="1574"/>
      <c r="N2" s="1574"/>
      <c r="O2" s="1574"/>
      <c r="P2" s="1574"/>
      <c r="Q2" s="1574"/>
      <c r="R2" s="1574"/>
      <c r="S2" s="1574"/>
      <c r="T2" s="1574"/>
      <c r="U2" s="1574"/>
      <c r="V2" s="1574"/>
      <c r="W2" s="1574"/>
      <c r="X2" s="1574"/>
      <c r="Y2" s="1574"/>
      <c r="Z2" s="1574"/>
      <c r="AA2" s="1574"/>
      <c r="AB2" s="1574"/>
      <c r="AC2" s="1574"/>
      <c r="AD2" s="1574"/>
      <c r="AE2" s="1574"/>
      <c r="AF2" s="1574"/>
      <c r="AG2" s="1574"/>
      <c r="AH2" s="1574"/>
      <c r="AI2" s="1574"/>
      <c r="AJ2" s="1574"/>
      <c r="AK2" s="1574"/>
      <c r="AL2" s="1574"/>
      <c r="AM2" s="1574"/>
      <c r="AN2" s="1574"/>
      <c r="AO2" s="1574"/>
      <c r="AP2" s="1574"/>
      <c r="AQ2" s="1574"/>
      <c r="AR2" s="1574"/>
      <c r="AS2" s="1574"/>
      <c r="AT2" s="1574"/>
      <c r="AU2" s="1574"/>
      <c r="AV2" s="1574"/>
      <c r="AW2" s="1574"/>
      <c r="AX2" s="1574"/>
      <c r="AY2" s="1574"/>
      <c r="AZ2" s="1574"/>
      <c r="BA2" s="1574"/>
      <c r="BB2" s="1574"/>
      <c r="BC2" s="1574"/>
      <c r="BD2" s="1574"/>
      <c r="BE2" s="1574"/>
      <c r="BF2" s="1574"/>
      <c r="BG2" s="1574"/>
      <c r="BH2" s="1574"/>
      <c r="BI2" s="1574"/>
      <c r="BJ2" s="1574"/>
      <c r="BK2" s="1574"/>
      <c r="BL2" s="1574"/>
      <c r="BM2" s="1574"/>
      <c r="BN2" s="1574"/>
      <c r="BO2" s="1574"/>
      <c r="BP2" s="1574"/>
      <c r="BQ2" s="1574"/>
      <c r="BR2" s="1574"/>
      <c r="BS2" s="1574"/>
      <c r="BT2" s="1574"/>
      <c r="BU2" s="1574"/>
      <c r="BV2" s="1574"/>
      <c r="BW2" s="1574"/>
      <c r="BX2" s="1574"/>
      <c r="BY2" s="1574"/>
      <c r="BZ2" s="1575"/>
    </row>
    <row r="3" spans="1:80" s="1" customFormat="1" ht="9" customHeight="1" thickBot="1"/>
    <row r="4" spans="1:80" s="1" customFormat="1" ht="24" hidden="1" thickBot="1">
      <c r="B4" s="1576" t="s">
        <v>9</v>
      </c>
      <c r="C4" s="1577"/>
      <c r="D4" s="1577"/>
      <c r="E4" s="1577"/>
      <c r="F4" s="1577"/>
      <c r="G4" s="1577"/>
      <c r="H4" s="1577"/>
      <c r="I4" s="1577"/>
      <c r="J4" s="1577"/>
      <c r="K4" s="1577"/>
      <c r="L4" s="1577"/>
      <c r="M4" s="1577"/>
      <c r="N4" s="1577"/>
      <c r="O4" s="1577"/>
      <c r="P4" s="1577"/>
      <c r="Q4" s="1577"/>
      <c r="R4" s="1577"/>
      <c r="S4" s="1577"/>
      <c r="T4" s="1577"/>
      <c r="U4" s="1577"/>
      <c r="V4" s="1577"/>
      <c r="W4" s="1577"/>
      <c r="X4" s="1577"/>
      <c r="Y4" s="1577"/>
      <c r="Z4" s="1577"/>
      <c r="AA4" s="1577"/>
      <c r="AB4" s="1577"/>
      <c r="AC4" s="1577"/>
      <c r="AD4" s="1577"/>
      <c r="AE4" s="1577"/>
      <c r="AF4" s="1577"/>
      <c r="AG4" s="1577"/>
      <c r="AH4" s="1577"/>
      <c r="AI4" s="1577"/>
      <c r="AJ4" s="1577"/>
      <c r="AK4" s="1577"/>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1577"/>
      <c r="BN4" s="1577"/>
      <c r="BO4" s="1577"/>
      <c r="BP4" s="1577"/>
      <c r="BQ4" s="1577"/>
      <c r="BR4" s="1577"/>
      <c r="BS4" s="1577"/>
      <c r="BT4" s="1577"/>
      <c r="BU4" s="1577"/>
      <c r="BV4" s="1577"/>
      <c r="BW4" s="1577"/>
      <c r="BX4" s="1577"/>
      <c r="BY4" s="1577"/>
      <c r="BZ4" s="1578"/>
    </row>
    <row r="5" spans="1:80" s="1" customFormat="1" ht="24" hidden="1" thickBot="1">
      <c r="B5" s="1576"/>
      <c r="C5" s="1577"/>
      <c r="D5" s="1577"/>
      <c r="E5" s="1577"/>
      <c r="F5" s="1577"/>
      <c r="G5" s="1577"/>
      <c r="H5" s="1577"/>
      <c r="I5" s="1577"/>
      <c r="J5" s="1577"/>
      <c r="K5" s="1577"/>
      <c r="L5" s="1577"/>
      <c r="M5" s="1577"/>
      <c r="N5" s="1577"/>
      <c r="O5" s="1577"/>
      <c r="P5" s="1577"/>
      <c r="Q5" s="1577"/>
      <c r="R5" s="1577"/>
      <c r="S5" s="1577"/>
      <c r="T5" s="1577"/>
      <c r="U5" s="1577"/>
      <c r="V5" s="1577"/>
      <c r="W5" s="1577"/>
      <c r="X5" s="1577"/>
      <c r="Y5" s="1577"/>
      <c r="Z5" s="1577"/>
      <c r="AA5" s="1577"/>
      <c r="AB5" s="1577"/>
      <c r="AC5" s="1577"/>
      <c r="AD5" s="1577"/>
      <c r="AE5" s="1577"/>
      <c r="AF5" s="1577"/>
      <c r="AG5" s="1577"/>
      <c r="AH5" s="1577"/>
      <c r="AI5" s="1577"/>
      <c r="AJ5" s="1577"/>
      <c r="AK5" s="1577"/>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577"/>
      <c r="BN5" s="1577"/>
      <c r="BO5" s="1577"/>
      <c r="BP5" s="1577"/>
      <c r="BQ5" s="1577"/>
      <c r="BR5" s="1577"/>
      <c r="BS5" s="1577"/>
      <c r="BT5" s="1577"/>
      <c r="BU5" s="1577"/>
      <c r="BV5" s="1577"/>
      <c r="BW5" s="1577"/>
      <c r="BX5" s="1577"/>
      <c r="BY5" s="1577"/>
      <c r="BZ5" s="1578"/>
    </row>
    <row r="6" spans="1:80" s="3" customFormat="1" ht="65.25" customHeight="1">
      <c r="B6" s="112" t="s">
        <v>0</v>
      </c>
      <c r="C6" s="419" t="s">
        <v>1264</v>
      </c>
      <c r="D6" s="113" t="s">
        <v>14</v>
      </c>
      <c r="E6" s="114" t="s">
        <v>1</v>
      </c>
      <c r="F6" s="114" t="s">
        <v>15</v>
      </c>
      <c r="G6" s="115" t="s">
        <v>2</v>
      </c>
      <c r="H6" s="116" t="s">
        <v>6</v>
      </c>
      <c r="I6" s="116" t="s">
        <v>11</v>
      </c>
      <c r="J6" s="116" t="s">
        <v>12</v>
      </c>
      <c r="K6" s="116" t="s">
        <v>10</v>
      </c>
      <c r="L6" s="116" t="s">
        <v>44</v>
      </c>
      <c r="M6" s="116" t="s">
        <v>13</v>
      </c>
      <c r="N6" s="116" t="s">
        <v>16</v>
      </c>
      <c r="O6" s="116" t="s">
        <v>17</v>
      </c>
      <c r="P6" s="117" t="s">
        <v>7</v>
      </c>
      <c r="Q6" s="117" t="s">
        <v>3</v>
      </c>
      <c r="R6" s="117" t="s">
        <v>18</v>
      </c>
      <c r="S6" s="117" t="s">
        <v>19</v>
      </c>
      <c r="T6" s="117" t="s">
        <v>4</v>
      </c>
      <c r="U6" s="117" t="s">
        <v>8</v>
      </c>
      <c r="V6" s="117" t="s">
        <v>20</v>
      </c>
      <c r="W6" s="117" t="s">
        <v>21</v>
      </c>
      <c r="X6" s="117" t="s">
        <v>22</v>
      </c>
      <c r="Y6" s="118" t="s">
        <v>23</v>
      </c>
      <c r="Z6" s="119" t="s">
        <v>27</v>
      </c>
      <c r="AA6" s="119" t="s">
        <v>28</v>
      </c>
      <c r="AB6" s="120" t="s">
        <v>24</v>
      </c>
      <c r="AC6" s="120" t="s">
        <v>29</v>
      </c>
      <c r="AD6" s="120" t="s">
        <v>30</v>
      </c>
      <c r="AE6" s="121" t="s">
        <v>25</v>
      </c>
      <c r="AF6" s="121" t="s">
        <v>31</v>
      </c>
      <c r="AG6" s="121" t="s">
        <v>32</v>
      </c>
      <c r="AH6" s="122" t="s">
        <v>26</v>
      </c>
      <c r="AI6" s="122" t="s">
        <v>33</v>
      </c>
      <c r="AJ6" s="122" t="s">
        <v>34</v>
      </c>
      <c r="AK6" s="123" t="s">
        <v>35</v>
      </c>
      <c r="AL6" s="119" t="s">
        <v>36</v>
      </c>
      <c r="AM6" s="124" t="s">
        <v>76</v>
      </c>
      <c r="AN6" s="124" t="s">
        <v>77</v>
      </c>
      <c r="AO6" s="124" t="s">
        <v>78</v>
      </c>
      <c r="AP6" s="124" t="s">
        <v>79</v>
      </c>
      <c r="AQ6" s="124" t="s">
        <v>80</v>
      </c>
      <c r="AR6" s="124" t="s">
        <v>81</v>
      </c>
      <c r="AS6" s="124" t="s">
        <v>82</v>
      </c>
      <c r="AT6" s="124" t="s">
        <v>83</v>
      </c>
      <c r="AU6" s="119" t="s">
        <v>37</v>
      </c>
      <c r="AV6" s="120" t="s">
        <v>38</v>
      </c>
      <c r="AW6" s="125" t="s">
        <v>76</v>
      </c>
      <c r="AX6" s="125" t="s">
        <v>77</v>
      </c>
      <c r="AY6" s="125" t="s">
        <v>78</v>
      </c>
      <c r="AZ6" s="125" t="s">
        <v>79</v>
      </c>
      <c r="BA6" s="125" t="s">
        <v>80</v>
      </c>
      <c r="BB6" s="125" t="s">
        <v>81</v>
      </c>
      <c r="BC6" s="125" t="s">
        <v>82</v>
      </c>
      <c r="BD6" s="125" t="s">
        <v>83</v>
      </c>
      <c r="BE6" s="120" t="s">
        <v>39</v>
      </c>
      <c r="BF6" s="121" t="s">
        <v>40</v>
      </c>
      <c r="BG6" s="126" t="s">
        <v>76</v>
      </c>
      <c r="BH6" s="126" t="s">
        <v>77</v>
      </c>
      <c r="BI6" s="126" t="s">
        <v>78</v>
      </c>
      <c r="BJ6" s="126" t="s">
        <v>79</v>
      </c>
      <c r="BK6" s="126" t="s">
        <v>80</v>
      </c>
      <c r="BL6" s="126" t="s">
        <v>81</v>
      </c>
      <c r="BM6" s="126" t="s">
        <v>82</v>
      </c>
      <c r="BN6" s="126" t="s">
        <v>83</v>
      </c>
      <c r="BO6" s="121" t="s">
        <v>41</v>
      </c>
      <c r="BP6" s="122" t="s">
        <v>42</v>
      </c>
      <c r="BQ6" s="127" t="s">
        <v>76</v>
      </c>
      <c r="BR6" s="127" t="s">
        <v>77</v>
      </c>
      <c r="BS6" s="127" t="s">
        <v>78</v>
      </c>
      <c r="BT6" s="127" t="s">
        <v>79</v>
      </c>
      <c r="BU6" s="127" t="s">
        <v>80</v>
      </c>
      <c r="BV6" s="127" t="s">
        <v>81</v>
      </c>
      <c r="BW6" s="127" t="s">
        <v>82</v>
      </c>
      <c r="BX6" s="127" t="s">
        <v>83</v>
      </c>
      <c r="BY6" s="122" t="s">
        <v>43</v>
      </c>
      <c r="BZ6" s="128" t="s">
        <v>5</v>
      </c>
    </row>
    <row r="7" spans="1:80" ht="87.75" customHeight="1">
      <c r="A7" s="1"/>
      <c r="B7" s="1594" t="s">
        <v>1251</v>
      </c>
      <c r="C7" s="1506" t="s">
        <v>1337</v>
      </c>
      <c r="D7" s="1632">
        <f>CF81/$CD$167</f>
        <v>0.13860002783651396</v>
      </c>
      <c r="E7" s="1586" t="s">
        <v>1252</v>
      </c>
      <c r="F7" s="1588">
        <f>CC18/$CD$166</f>
        <v>1.7151683089157387E-2</v>
      </c>
      <c r="G7" s="1582" t="s">
        <v>1266</v>
      </c>
      <c r="H7" s="1591">
        <v>1</v>
      </c>
      <c r="I7" s="1579" t="s">
        <v>2011</v>
      </c>
      <c r="J7" s="1582" t="s">
        <v>1978</v>
      </c>
      <c r="K7" s="1579">
        <v>0</v>
      </c>
      <c r="L7" s="1582">
        <v>1</v>
      </c>
      <c r="M7" s="1584"/>
      <c r="N7" s="1582"/>
      <c r="O7" s="1582"/>
      <c r="P7" s="431">
        <v>1</v>
      </c>
      <c r="Q7" s="691" t="s">
        <v>239</v>
      </c>
      <c r="R7" s="421" t="s">
        <v>761</v>
      </c>
      <c r="S7" s="422" t="s">
        <v>1983</v>
      </c>
      <c r="T7" s="422" t="s">
        <v>1256</v>
      </c>
      <c r="U7" s="423" t="s">
        <v>1257</v>
      </c>
      <c r="V7" s="431">
        <v>0</v>
      </c>
      <c r="W7" s="431">
        <v>4</v>
      </c>
      <c r="X7" s="420"/>
      <c r="Y7" s="420"/>
      <c r="Z7" s="449">
        <v>1</v>
      </c>
      <c r="AA7" s="420"/>
      <c r="AB7" s="420"/>
      <c r="AC7" s="449">
        <v>2</v>
      </c>
      <c r="AD7" s="420"/>
      <c r="AE7" s="420"/>
      <c r="AF7" s="449">
        <v>3</v>
      </c>
      <c r="AG7" s="420"/>
      <c r="AH7" s="420"/>
      <c r="AI7" s="449">
        <v>4</v>
      </c>
      <c r="AJ7" s="420"/>
      <c r="AK7" s="449">
        <f t="shared" ref="AK7:AK12" si="0">AL7+AV7+BF7+BP7</f>
        <v>4289</v>
      </c>
      <c r="AL7" s="449">
        <v>1000</v>
      </c>
      <c r="AM7" s="420"/>
      <c r="AN7" s="420"/>
      <c r="AO7" s="420"/>
      <c r="AP7" s="420"/>
      <c r="AQ7" s="420"/>
      <c r="AR7" s="420"/>
      <c r="AS7" s="420"/>
      <c r="AT7" s="420"/>
      <c r="AU7" s="420"/>
      <c r="AV7" s="449">
        <v>1048</v>
      </c>
      <c r="AW7" s="420"/>
      <c r="AX7" s="420"/>
      <c r="AY7" s="420"/>
      <c r="AZ7" s="420"/>
      <c r="BA7" s="420"/>
      <c r="BB7" s="420"/>
      <c r="BC7" s="420"/>
      <c r="BD7" s="420"/>
      <c r="BE7" s="424"/>
      <c r="BF7" s="449">
        <v>1096</v>
      </c>
      <c r="BG7" s="420"/>
      <c r="BH7" s="420"/>
      <c r="BI7" s="420"/>
      <c r="BJ7" s="420"/>
      <c r="BK7" s="420"/>
      <c r="BL7" s="420"/>
      <c r="BM7" s="420"/>
      <c r="BN7" s="420"/>
      <c r="BO7" s="420"/>
      <c r="BP7" s="449">
        <v>1145</v>
      </c>
      <c r="BQ7" s="420"/>
      <c r="BR7" s="420"/>
      <c r="BS7" s="420"/>
      <c r="BT7" s="420"/>
      <c r="BU7" s="420"/>
      <c r="BV7" s="420"/>
      <c r="BW7" s="420"/>
      <c r="BX7" s="420"/>
      <c r="BY7" s="420"/>
      <c r="BZ7" s="425" t="s">
        <v>1260</v>
      </c>
      <c r="CA7" s="418">
        <f>SUM(AL7:BY7)</f>
        <v>4289</v>
      </c>
      <c r="CB7" s="418">
        <f>CA7-AK7</f>
        <v>0</v>
      </c>
    </row>
    <row r="8" spans="1:80" ht="77.25">
      <c r="A8" s="1"/>
      <c r="B8" s="1595"/>
      <c r="C8" s="1507"/>
      <c r="D8" s="1633"/>
      <c r="E8" s="1587"/>
      <c r="F8" s="1589"/>
      <c r="G8" s="1583"/>
      <c r="H8" s="1592"/>
      <c r="I8" s="1580"/>
      <c r="J8" s="1583"/>
      <c r="K8" s="1580"/>
      <c r="L8" s="1583"/>
      <c r="M8" s="1585"/>
      <c r="N8" s="1583"/>
      <c r="O8" s="1583"/>
      <c r="P8" s="431">
        <v>2</v>
      </c>
      <c r="Q8" s="691" t="s">
        <v>238</v>
      </c>
      <c r="R8" s="421" t="s">
        <v>763</v>
      </c>
      <c r="S8" s="422" t="s">
        <v>1986</v>
      </c>
      <c r="T8" s="422" t="s">
        <v>1256</v>
      </c>
      <c r="U8" s="423" t="s">
        <v>1258</v>
      </c>
      <c r="V8" s="431">
        <v>0</v>
      </c>
      <c r="W8" s="431">
        <v>1</v>
      </c>
      <c r="X8" s="420"/>
      <c r="Y8" s="420"/>
      <c r="Z8" s="449">
        <v>0</v>
      </c>
      <c r="AA8" s="431"/>
      <c r="AB8" s="431"/>
      <c r="AC8" s="449">
        <v>0</v>
      </c>
      <c r="AD8" s="420"/>
      <c r="AE8" s="420"/>
      <c r="AF8" s="449">
        <v>1</v>
      </c>
      <c r="AG8" s="431"/>
      <c r="AH8" s="431"/>
      <c r="AI8" s="449">
        <v>0</v>
      </c>
      <c r="AJ8" s="420"/>
      <c r="AK8" s="449">
        <f t="shared" si="0"/>
        <v>4289</v>
      </c>
      <c r="AL8" s="449">
        <v>1000</v>
      </c>
      <c r="AM8" s="420"/>
      <c r="AN8" s="420"/>
      <c r="AO8" s="420"/>
      <c r="AP8" s="420"/>
      <c r="AQ8" s="420"/>
      <c r="AR8" s="420"/>
      <c r="AS8" s="420"/>
      <c r="AT8" s="420"/>
      <c r="AU8" s="420"/>
      <c r="AV8" s="449">
        <v>1048</v>
      </c>
      <c r="AW8" s="420"/>
      <c r="AX8" s="420"/>
      <c r="AY8" s="420"/>
      <c r="AZ8" s="420"/>
      <c r="BA8" s="420"/>
      <c r="BB8" s="420"/>
      <c r="BC8" s="420"/>
      <c r="BD8" s="420"/>
      <c r="BE8" s="424"/>
      <c r="BF8" s="449">
        <v>1096</v>
      </c>
      <c r="BG8" s="431"/>
      <c r="BH8" s="431"/>
      <c r="BI8" s="431"/>
      <c r="BJ8" s="431"/>
      <c r="BK8" s="431"/>
      <c r="BL8" s="431"/>
      <c r="BM8" s="431"/>
      <c r="BN8" s="431"/>
      <c r="BO8" s="431"/>
      <c r="BP8" s="449">
        <v>1145</v>
      </c>
      <c r="BQ8" s="420"/>
      <c r="BR8" s="420"/>
      <c r="BS8" s="420"/>
      <c r="BT8" s="420"/>
      <c r="BU8" s="420"/>
      <c r="BV8" s="420"/>
      <c r="BW8" s="420"/>
      <c r="BX8" s="420"/>
      <c r="BY8" s="420"/>
      <c r="BZ8" s="425" t="s">
        <v>2284</v>
      </c>
      <c r="CA8" s="418">
        <f t="shared" ref="CA8:CA18" si="1">SUM(AL8:BY8)</f>
        <v>4289</v>
      </c>
      <c r="CB8" s="418">
        <f t="shared" ref="CB8:CB18" si="2">CA8-AK8</f>
        <v>0</v>
      </c>
    </row>
    <row r="9" spans="1:80" ht="128.25">
      <c r="A9" s="1"/>
      <c r="B9" s="1595"/>
      <c r="C9" s="1507"/>
      <c r="D9" s="1633"/>
      <c r="E9" s="1587"/>
      <c r="F9" s="1589"/>
      <c r="G9" s="1583"/>
      <c r="H9" s="1592"/>
      <c r="I9" s="1580"/>
      <c r="J9" s="1583"/>
      <c r="K9" s="1580"/>
      <c r="L9" s="1583"/>
      <c r="M9" s="1585"/>
      <c r="N9" s="1583"/>
      <c r="O9" s="1583"/>
      <c r="P9" s="431">
        <v>3</v>
      </c>
      <c r="Q9" s="691" t="s">
        <v>239</v>
      </c>
      <c r="R9" s="421" t="s">
        <v>765</v>
      </c>
      <c r="S9" s="422" t="s">
        <v>1990</v>
      </c>
      <c r="T9" s="422" t="s">
        <v>1256</v>
      </c>
      <c r="U9" s="423" t="s">
        <v>1259</v>
      </c>
      <c r="V9" s="431">
        <v>0</v>
      </c>
      <c r="W9" s="431">
        <v>1</v>
      </c>
      <c r="X9" s="420"/>
      <c r="Y9" s="420"/>
      <c r="Z9" s="449">
        <v>0</v>
      </c>
      <c r="AA9" s="431"/>
      <c r="AB9" s="431"/>
      <c r="AC9" s="449">
        <v>0</v>
      </c>
      <c r="AD9" s="420"/>
      <c r="AE9" s="420"/>
      <c r="AF9" s="449">
        <v>1</v>
      </c>
      <c r="AG9" s="431"/>
      <c r="AH9" s="431"/>
      <c r="AI9" s="449">
        <v>0</v>
      </c>
      <c r="AJ9" s="420"/>
      <c r="AK9" s="449">
        <f t="shared" si="0"/>
        <v>4289</v>
      </c>
      <c r="AL9" s="449">
        <v>1000</v>
      </c>
      <c r="AM9" s="420"/>
      <c r="AN9" s="420"/>
      <c r="AO9" s="420"/>
      <c r="AP9" s="420"/>
      <c r="AQ9" s="420"/>
      <c r="AR9" s="420"/>
      <c r="AS9" s="420"/>
      <c r="AT9" s="420"/>
      <c r="AU9" s="420"/>
      <c r="AV9" s="449">
        <v>1048</v>
      </c>
      <c r="AW9" s="420"/>
      <c r="AX9" s="420"/>
      <c r="AY9" s="420"/>
      <c r="AZ9" s="420"/>
      <c r="BA9" s="420"/>
      <c r="BB9" s="420"/>
      <c r="BC9" s="420"/>
      <c r="BD9" s="420"/>
      <c r="BE9" s="424"/>
      <c r="BF9" s="449">
        <v>1096</v>
      </c>
      <c r="BG9" s="431"/>
      <c r="BH9" s="431"/>
      <c r="BI9" s="431"/>
      <c r="BJ9" s="431"/>
      <c r="BK9" s="431"/>
      <c r="BL9" s="431"/>
      <c r="BM9" s="431"/>
      <c r="BN9" s="431"/>
      <c r="BO9" s="431"/>
      <c r="BP9" s="449">
        <v>1145</v>
      </c>
      <c r="BQ9" s="420"/>
      <c r="BR9" s="420"/>
      <c r="BS9" s="420"/>
      <c r="BT9" s="420"/>
      <c r="BU9" s="420"/>
      <c r="BV9" s="420"/>
      <c r="BW9" s="420"/>
      <c r="BX9" s="420"/>
      <c r="BY9" s="420"/>
      <c r="BZ9" s="425" t="s">
        <v>1260</v>
      </c>
      <c r="CA9" s="418">
        <f t="shared" si="1"/>
        <v>4289</v>
      </c>
      <c r="CB9" s="418">
        <f t="shared" si="2"/>
        <v>0</v>
      </c>
    </row>
    <row r="10" spans="1:80" ht="128.25">
      <c r="A10" s="1"/>
      <c r="B10" s="1595"/>
      <c r="C10" s="1507"/>
      <c r="D10" s="1633"/>
      <c r="E10" s="1587"/>
      <c r="F10" s="1589"/>
      <c r="G10" s="1583"/>
      <c r="H10" s="1592"/>
      <c r="I10" s="1580"/>
      <c r="J10" s="1583"/>
      <c r="K10" s="1580"/>
      <c r="L10" s="1583"/>
      <c r="M10" s="1585"/>
      <c r="N10" s="1583"/>
      <c r="O10" s="1583"/>
      <c r="P10" s="431">
        <v>4</v>
      </c>
      <c r="Q10" s="691" t="s">
        <v>239</v>
      </c>
      <c r="R10" s="421" t="s">
        <v>767</v>
      </c>
      <c r="S10" s="422" t="s">
        <v>1991</v>
      </c>
      <c r="T10" s="422" t="s">
        <v>1256</v>
      </c>
      <c r="U10" s="423" t="s">
        <v>1259</v>
      </c>
      <c r="V10" s="431">
        <v>0</v>
      </c>
      <c r="W10" s="431">
        <v>1</v>
      </c>
      <c r="X10" s="431"/>
      <c r="Y10" s="431"/>
      <c r="Z10" s="449">
        <v>0</v>
      </c>
      <c r="AA10" s="420"/>
      <c r="AB10" s="420"/>
      <c r="AC10" s="449">
        <v>1</v>
      </c>
      <c r="AD10" s="431"/>
      <c r="AE10" s="431"/>
      <c r="AF10" s="449">
        <v>0</v>
      </c>
      <c r="AG10" s="431"/>
      <c r="AH10" s="431"/>
      <c r="AI10" s="449">
        <v>0</v>
      </c>
      <c r="AJ10" s="431"/>
      <c r="AK10" s="449">
        <f t="shared" si="0"/>
        <v>2145</v>
      </c>
      <c r="AL10" s="449">
        <v>500</v>
      </c>
      <c r="AM10" s="420"/>
      <c r="AN10" s="420"/>
      <c r="AO10" s="420"/>
      <c r="AP10" s="420"/>
      <c r="AQ10" s="420"/>
      <c r="AR10" s="420"/>
      <c r="AS10" s="420"/>
      <c r="AT10" s="420"/>
      <c r="AU10" s="420"/>
      <c r="AV10" s="449">
        <v>524</v>
      </c>
      <c r="AW10" s="420"/>
      <c r="AX10" s="420"/>
      <c r="AY10" s="420"/>
      <c r="AZ10" s="420"/>
      <c r="BA10" s="420"/>
      <c r="BB10" s="420"/>
      <c r="BC10" s="420"/>
      <c r="BD10" s="420"/>
      <c r="BE10" s="424"/>
      <c r="BF10" s="449">
        <v>548</v>
      </c>
      <c r="BG10" s="431"/>
      <c r="BH10" s="431"/>
      <c r="BI10" s="431"/>
      <c r="BJ10" s="431"/>
      <c r="BK10" s="431"/>
      <c r="BL10" s="431"/>
      <c r="BM10" s="431"/>
      <c r="BN10" s="431"/>
      <c r="BO10" s="431"/>
      <c r="BP10" s="449">
        <v>573</v>
      </c>
      <c r="BQ10" s="420"/>
      <c r="BR10" s="420"/>
      <c r="BS10" s="420"/>
      <c r="BT10" s="420"/>
      <c r="BU10" s="420"/>
      <c r="BV10" s="420"/>
      <c r="BW10" s="420"/>
      <c r="BX10" s="420"/>
      <c r="BY10" s="420"/>
      <c r="BZ10" s="425" t="s">
        <v>1260</v>
      </c>
      <c r="CA10" s="418">
        <f t="shared" si="1"/>
        <v>2145</v>
      </c>
      <c r="CB10" s="418">
        <f t="shared" si="2"/>
        <v>0</v>
      </c>
    </row>
    <row r="11" spans="1:80" ht="128.25">
      <c r="A11" s="1"/>
      <c r="B11" s="1595"/>
      <c r="C11" s="1507"/>
      <c r="D11" s="1633"/>
      <c r="E11" s="1587"/>
      <c r="F11" s="1589"/>
      <c r="G11" s="1583"/>
      <c r="H11" s="1592"/>
      <c r="I11" s="1581"/>
      <c r="J11" s="1583"/>
      <c r="K11" s="1581"/>
      <c r="L11" s="1583"/>
      <c r="M11" s="1585"/>
      <c r="N11" s="1583"/>
      <c r="O11" s="1583"/>
      <c r="P11" s="440">
        <v>5</v>
      </c>
      <c r="Q11" s="426" t="s">
        <v>236</v>
      </c>
      <c r="R11" s="427" t="s">
        <v>768</v>
      </c>
      <c r="S11" s="523" t="s">
        <v>1992</v>
      </c>
      <c r="T11" s="422" t="s">
        <v>1256</v>
      </c>
      <c r="U11" s="428" t="s">
        <v>1259</v>
      </c>
      <c r="V11" s="440">
        <v>0</v>
      </c>
      <c r="W11" s="440">
        <v>1</v>
      </c>
      <c r="X11" s="440"/>
      <c r="Y11" s="440"/>
      <c r="Z11" s="450">
        <v>0</v>
      </c>
      <c r="AA11" s="426"/>
      <c r="AB11" s="426"/>
      <c r="AC11" s="450">
        <v>0</v>
      </c>
      <c r="AD11" s="440"/>
      <c r="AE11" s="440"/>
      <c r="AF11" s="450">
        <v>1</v>
      </c>
      <c r="AG11" s="440"/>
      <c r="AH11" s="440"/>
      <c r="AI11" s="450">
        <v>0</v>
      </c>
      <c r="AJ11" s="440"/>
      <c r="AK11" s="450">
        <f t="shared" si="0"/>
        <v>2145</v>
      </c>
      <c r="AL11" s="450">
        <v>500</v>
      </c>
      <c r="AM11" s="426"/>
      <c r="AN11" s="426"/>
      <c r="AO11" s="426"/>
      <c r="AP11" s="426"/>
      <c r="AQ11" s="426"/>
      <c r="AR11" s="426"/>
      <c r="AS11" s="426"/>
      <c r="AT11" s="426"/>
      <c r="AU11" s="426"/>
      <c r="AV11" s="450">
        <v>524</v>
      </c>
      <c r="AW11" s="426"/>
      <c r="AX11" s="426"/>
      <c r="AY11" s="426"/>
      <c r="AZ11" s="426"/>
      <c r="BA11" s="426"/>
      <c r="BB11" s="426"/>
      <c r="BC11" s="426"/>
      <c r="BD11" s="426"/>
      <c r="BE11" s="429"/>
      <c r="BF11" s="450">
        <v>548</v>
      </c>
      <c r="BG11" s="426"/>
      <c r="BH11" s="426"/>
      <c r="BI11" s="426"/>
      <c r="BJ11" s="426"/>
      <c r="BK11" s="426"/>
      <c r="BL11" s="426"/>
      <c r="BM11" s="426"/>
      <c r="BN11" s="426"/>
      <c r="BO11" s="426"/>
      <c r="BP11" s="450">
        <v>573</v>
      </c>
      <c r="BQ11" s="426"/>
      <c r="BR11" s="426"/>
      <c r="BS11" s="426"/>
      <c r="BT11" s="426"/>
      <c r="BU11" s="426"/>
      <c r="BV11" s="426"/>
      <c r="BW11" s="426"/>
      <c r="BX11" s="426"/>
      <c r="BY11" s="426"/>
      <c r="BZ11" s="430" t="s">
        <v>2285</v>
      </c>
      <c r="CA11" s="418">
        <f t="shared" si="1"/>
        <v>2145</v>
      </c>
      <c r="CB11" s="418">
        <f t="shared" si="2"/>
        <v>0</v>
      </c>
    </row>
    <row r="12" spans="1:80" ht="118.5" customHeight="1">
      <c r="A12" s="1"/>
      <c r="B12" s="1595"/>
      <c r="C12" s="1507"/>
      <c r="D12" s="1633"/>
      <c r="E12" s="1587"/>
      <c r="F12" s="1589"/>
      <c r="G12" s="422" t="s">
        <v>1267</v>
      </c>
      <c r="H12" s="1591">
        <v>2</v>
      </c>
      <c r="I12" s="1579" t="s">
        <v>747</v>
      </c>
      <c r="J12" s="1579" t="s">
        <v>1979</v>
      </c>
      <c r="K12" s="1579">
        <v>98</v>
      </c>
      <c r="L12" s="1579">
        <v>100</v>
      </c>
      <c r="M12" s="1638"/>
      <c r="N12" s="1579"/>
      <c r="O12" s="1579"/>
      <c r="P12" s="432">
        <v>6</v>
      </c>
      <c r="Q12" s="433" t="s">
        <v>249</v>
      </c>
      <c r="R12" s="434" t="s">
        <v>1265</v>
      </c>
      <c r="S12" s="433" t="s">
        <v>1980</v>
      </c>
      <c r="T12" s="432" t="s">
        <v>1261</v>
      </c>
      <c r="U12" s="428" t="s">
        <v>1263</v>
      </c>
      <c r="V12" s="432">
        <v>516</v>
      </c>
      <c r="W12" s="432">
        <v>516</v>
      </c>
      <c r="X12" s="451"/>
      <c r="Y12" s="451"/>
      <c r="Z12" s="451">
        <v>516</v>
      </c>
      <c r="AA12" s="435"/>
      <c r="AB12" s="420"/>
      <c r="AC12" s="451">
        <v>516</v>
      </c>
      <c r="AD12" s="431"/>
      <c r="AE12" s="431"/>
      <c r="AF12" s="451">
        <v>516</v>
      </c>
      <c r="AG12" s="431"/>
      <c r="AH12" s="431"/>
      <c r="AI12" s="451">
        <v>516</v>
      </c>
      <c r="AJ12" s="431"/>
      <c r="AK12" s="450">
        <f t="shared" si="0"/>
        <v>57019</v>
      </c>
      <c r="AL12" s="450">
        <v>13296</v>
      </c>
      <c r="AM12" s="420"/>
      <c r="AN12" s="420"/>
      <c r="AO12" s="420"/>
      <c r="AP12" s="420"/>
      <c r="AQ12" s="420"/>
      <c r="AR12" s="420"/>
      <c r="AS12" s="420"/>
      <c r="AT12" s="420"/>
      <c r="AU12" s="420"/>
      <c r="AV12" s="450">
        <v>13929</v>
      </c>
      <c r="AW12" s="420"/>
      <c r="AX12" s="420"/>
      <c r="AY12" s="420"/>
      <c r="AZ12" s="420"/>
      <c r="BA12" s="420"/>
      <c r="BB12" s="420"/>
      <c r="BC12" s="420"/>
      <c r="BD12" s="420"/>
      <c r="BE12" s="420"/>
      <c r="BF12" s="450">
        <v>14569</v>
      </c>
      <c r="BG12" s="420"/>
      <c r="BH12" s="420"/>
      <c r="BI12" s="420"/>
      <c r="BJ12" s="420"/>
      <c r="BK12" s="420"/>
      <c r="BL12" s="420"/>
      <c r="BM12" s="420"/>
      <c r="BN12" s="420"/>
      <c r="BO12" s="420"/>
      <c r="BP12" s="450">
        <v>15225</v>
      </c>
      <c r="BQ12" s="420"/>
      <c r="BR12" s="420"/>
      <c r="BS12" s="420"/>
      <c r="BT12" s="420"/>
      <c r="BU12" s="420"/>
      <c r="BV12" s="420"/>
      <c r="BW12" s="420"/>
      <c r="BX12" s="420"/>
      <c r="BY12" s="420"/>
      <c r="BZ12" s="430" t="s">
        <v>2286</v>
      </c>
      <c r="CA12" s="418">
        <f t="shared" si="1"/>
        <v>57019</v>
      </c>
      <c r="CB12" s="418">
        <f t="shared" si="2"/>
        <v>0</v>
      </c>
    </row>
    <row r="13" spans="1:80" ht="65.25" customHeight="1">
      <c r="A13" s="1"/>
      <c r="B13" s="1595"/>
      <c r="C13" s="1507"/>
      <c r="D13" s="1633"/>
      <c r="E13" s="1587"/>
      <c r="F13" s="1589"/>
      <c r="G13" s="1582" t="s">
        <v>1268</v>
      </c>
      <c r="H13" s="1592"/>
      <c r="I13" s="1580"/>
      <c r="J13" s="1580"/>
      <c r="K13" s="1580"/>
      <c r="L13" s="1580"/>
      <c r="M13" s="1639"/>
      <c r="N13" s="1580"/>
      <c r="O13" s="1580"/>
      <c r="P13" s="440">
        <v>7</v>
      </c>
      <c r="Q13" s="420" t="s">
        <v>246</v>
      </c>
      <c r="R13" s="436" t="s">
        <v>2015</v>
      </c>
      <c r="S13" s="425" t="s">
        <v>1981</v>
      </c>
      <c r="T13" s="432" t="s">
        <v>1261</v>
      </c>
      <c r="U13" s="428" t="s">
        <v>1262</v>
      </c>
      <c r="V13" s="431">
        <v>128</v>
      </c>
      <c r="W13" s="431">
        <v>128</v>
      </c>
      <c r="X13" s="431"/>
      <c r="Y13" s="431"/>
      <c r="Z13" s="431">
        <v>128</v>
      </c>
      <c r="AA13" s="420"/>
      <c r="AB13" s="420"/>
      <c r="AC13" s="431">
        <v>128</v>
      </c>
      <c r="AD13" s="431"/>
      <c r="AE13" s="431"/>
      <c r="AF13" s="431">
        <v>128</v>
      </c>
      <c r="AG13" s="431"/>
      <c r="AH13" s="431"/>
      <c r="AI13" s="431">
        <v>128</v>
      </c>
      <c r="AJ13" s="431"/>
      <c r="AK13" s="452">
        <f t="shared" ref="AK13:AK18" si="3">AL13+AV13+BF13+BP13</f>
        <v>158674</v>
      </c>
      <c r="AL13" s="450">
        <v>37000</v>
      </c>
      <c r="AM13" s="420"/>
      <c r="AN13" s="420"/>
      <c r="AO13" s="420"/>
      <c r="AP13" s="420"/>
      <c r="AQ13" s="420"/>
      <c r="AR13" s="420"/>
      <c r="AS13" s="420"/>
      <c r="AT13" s="420"/>
      <c r="AU13" s="420"/>
      <c r="AV13" s="450">
        <v>38761</v>
      </c>
      <c r="AW13" s="420"/>
      <c r="AX13" s="420"/>
      <c r="AY13" s="420"/>
      <c r="AZ13" s="420"/>
      <c r="BA13" s="420"/>
      <c r="BB13" s="420"/>
      <c r="BC13" s="420"/>
      <c r="BD13" s="420"/>
      <c r="BE13" s="420"/>
      <c r="BF13" s="450">
        <v>40544</v>
      </c>
      <c r="BG13" s="420"/>
      <c r="BH13" s="420"/>
      <c r="BI13" s="420"/>
      <c r="BJ13" s="420"/>
      <c r="BK13" s="420"/>
      <c r="BL13" s="420"/>
      <c r="BM13" s="420"/>
      <c r="BN13" s="420"/>
      <c r="BO13" s="420"/>
      <c r="BP13" s="450">
        <v>42369</v>
      </c>
      <c r="BQ13" s="420"/>
      <c r="BR13" s="420"/>
      <c r="BS13" s="420"/>
      <c r="BT13" s="420"/>
      <c r="BU13" s="420"/>
      <c r="BV13" s="420"/>
      <c r="BW13" s="420"/>
      <c r="BX13" s="420"/>
      <c r="BY13" s="420"/>
      <c r="BZ13" s="430" t="s">
        <v>1260</v>
      </c>
      <c r="CA13" s="418">
        <f t="shared" si="1"/>
        <v>158674</v>
      </c>
      <c r="CB13" s="418">
        <f t="shared" si="2"/>
        <v>0</v>
      </c>
    </row>
    <row r="14" spans="1:80" ht="100.5" customHeight="1">
      <c r="A14" s="1"/>
      <c r="B14" s="1595"/>
      <c r="C14" s="1507"/>
      <c r="D14" s="1633"/>
      <c r="E14" s="1587"/>
      <c r="F14" s="1589"/>
      <c r="G14" s="1583"/>
      <c r="H14" s="1592"/>
      <c r="I14" s="1580"/>
      <c r="J14" s="1580"/>
      <c r="K14" s="1580"/>
      <c r="L14" s="1580"/>
      <c r="M14" s="1639"/>
      <c r="N14" s="1580"/>
      <c r="O14" s="1580"/>
      <c r="P14" s="432">
        <v>8</v>
      </c>
      <c r="Q14" s="420" t="s">
        <v>284</v>
      </c>
      <c r="R14" s="529" t="s">
        <v>781</v>
      </c>
      <c r="S14" s="425" t="s">
        <v>1994</v>
      </c>
      <c r="T14" s="432" t="s">
        <v>1261</v>
      </c>
      <c r="U14" s="428" t="s">
        <v>1262</v>
      </c>
      <c r="V14" s="431">
        <v>0</v>
      </c>
      <c r="W14" s="431">
        <v>100</v>
      </c>
      <c r="X14" s="431"/>
      <c r="Y14" s="431"/>
      <c r="Z14" s="431">
        <v>100</v>
      </c>
      <c r="AA14" s="420"/>
      <c r="AB14" s="420"/>
      <c r="AC14" s="431">
        <v>100</v>
      </c>
      <c r="AD14" s="431"/>
      <c r="AE14" s="431"/>
      <c r="AF14" s="431">
        <v>100</v>
      </c>
      <c r="AG14" s="431"/>
      <c r="AH14" s="431"/>
      <c r="AI14" s="431">
        <v>100</v>
      </c>
      <c r="AJ14" s="431"/>
      <c r="AK14" s="452">
        <f t="shared" si="3"/>
        <v>82995</v>
      </c>
      <c r="AL14" s="450">
        <v>19353</v>
      </c>
      <c r="AM14" s="420"/>
      <c r="AN14" s="420"/>
      <c r="AO14" s="420"/>
      <c r="AP14" s="420"/>
      <c r="AQ14" s="420"/>
      <c r="AR14" s="420"/>
      <c r="AS14" s="420"/>
      <c r="AT14" s="420"/>
      <c r="AU14" s="420"/>
      <c r="AV14" s="450">
        <v>20274</v>
      </c>
      <c r="AW14" s="420"/>
      <c r="AX14" s="420"/>
      <c r="AY14" s="420"/>
      <c r="AZ14" s="420"/>
      <c r="BA14" s="420"/>
      <c r="BB14" s="420"/>
      <c r="BC14" s="420"/>
      <c r="BD14" s="420"/>
      <c r="BE14" s="420"/>
      <c r="BF14" s="450">
        <v>21207</v>
      </c>
      <c r="BG14" s="420"/>
      <c r="BH14" s="420"/>
      <c r="BI14" s="420"/>
      <c r="BJ14" s="420"/>
      <c r="BK14" s="420"/>
      <c r="BL14" s="420"/>
      <c r="BM14" s="420"/>
      <c r="BN14" s="420"/>
      <c r="BO14" s="420"/>
      <c r="BP14" s="450">
        <v>22161</v>
      </c>
      <c r="BQ14" s="420"/>
      <c r="BR14" s="420"/>
      <c r="BS14" s="420"/>
      <c r="BT14" s="420"/>
      <c r="BU14" s="420"/>
      <c r="BV14" s="420"/>
      <c r="BW14" s="420"/>
      <c r="BX14" s="420"/>
      <c r="BY14" s="420"/>
      <c r="BZ14" s="430" t="s">
        <v>2287</v>
      </c>
      <c r="CA14" s="418">
        <f t="shared" si="1"/>
        <v>82995</v>
      </c>
      <c r="CB14" s="418">
        <f t="shared" si="2"/>
        <v>0</v>
      </c>
    </row>
    <row r="15" spans="1:80" ht="90">
      <c r="A15" s="1"/>
      <c r="B15" s="1595"/>
      <c r="C15" s="1507"/>
      <c r="D15" s="1633"/>
      <c r="E15" s="1587"/>
      <c r="F15" s="1589"/>
      <c r="G15" s="1583"/>
      <c r="H15" s="1592"/>
      <c r="I15" s="1580"/>
      <c r="J15" s="1580"/>
      <c r="K15" s="1580"/>
      <c r="L15" s="1580"/>
      <c r="M15" s="1639"/>
      <c r="N15" s="1580"/>
      <c r="O15" s="1580"/>
      <c r="P15" s="440">
        <v>9</v>
      </c>
      <c r="Q15" s="420" t="s">
        <v>238</v>
      </c>
      <c r="R15" s="437" t="s">
        <v>782</v>
      </c>
      <c r="S15" s="425" t="s">
        <v>1993</v>
      </c>
      <c r="T15" s="432" t="s">
        <v>1256</v>
      </c>
      <c r="U15" s="428" t="s">
        <v>1262</v>
      </c>
      <c r="V15" s="431">
        <v>60</v>
      </c>
      <c r="W15" s="431">
        <v>100</v>
      </c>
      <c r="X15" s="431"/>
      <c r="Y15" s="431"/>
      <c r="Z15" s="431">
        <v>70</v>
      </c>
      <c r="AA15" s="420"/>
      <c r="AB15" s="420"/>
      <c r="AC15" s="431">
        <v>80</v>
      </c>
      <c r="AD15" s="431"/>
      <c r="AE15" s="431"/>
      <c r="AF15" s="431">
        <v>90</v>
      </c>
      <c r="AG15" s="431"/>
      <c r="AH15" s="431"/>
      <c r="AI15" s="431">
        <v>100</v>
      </c>
      <c r="AJ15" s="431"/>
      <c r="AK15" s="452">
        <f t="shared" si="3"/>
        <v>12865</v>
      </c>
      <c r="AL15" s="450">
        <v>3000</v>
      </c>
      <c r="AM15" s="420"/>
      <c r="AN15" s="420"/>
      <c r="AO15" s="420"/>
      <c r="AP15" s="420"/>
      <c r="AQ15" s="420"/>
      <c r="AR15" s="420"/>
      <c r="AS15" s="420"/>
      <c r="AT15" s="420"/>
      <c r="AU15" s="420"/>
      <c r="AV15" s="450">
        <v>3143</v>
      </c>
      <c r="AW15" s="420"/>
      <c r="AX15" s="420"/>
      <c r="AY15" s="420"/>
      <c r="AZ15" s="420"/>
      <c r="BA15" s="420"/>
      <c r="BB15" s="420"/>
      <c r="BC15" s="420"/>
      <c r="BD15" s="420"/>
      <c r="BE15" s="420"/>
      <c r="BF15" s="450">
        <v>3287</v>
      </c>
      <c r="BG15" s="420"/>
      <c r="BH15" s="420"/>
      <c r="BI15" s="420"/>
      <c r="BJ15" s="420"/>
      <c r="BK15" s="420"/>
      <c r="BL15" s="420"/>
      <c r="BM15" s="420"/>
      <c r="BN15" s="420"/>
      <c r="BO15" s="420"/>
      <c r="BP15" s="450">
        <v>3435</v>
      </c>
      <c r="BQ15" s="420"/>
      <c r="BR15" s="420"/>
      <c r="BS15" s="420"/>
      <c r="BT15" s="420"/>
      <c r="BU15" s="420"/>
      <c r="BV15" s="420"/>
      <c r="BW15" s="420"/>
      <c r="BX15" s="420"/>
      <c r="BY15" s="420"/>
      <c r="BZ15" s="430" t="s">
        <v>1260</v>
      </c>
      <c r="CA15" s="418">
        <f t="shared" si="1"/>
        <v>12865</v>
      </c>
      <c r="CB15" s="418">
        <f t="shared" si="2"/>
        <v>0</v>
      </c>
    </row>
    <row r="16" spans="1:80" ht="90">
      <c r="A16" s="1"/>
      <c r="B16" s="1595"/>
      <c r="C16" s="1507"/>
      <c r="D16" s="1633"/>
      <c r="E16" s="1587"/>
      <c r="F16" s="1589"/>
      <c r="G16" s="1593"/>
      <c r="H16" s="1637"/>
      <c r="I16" s="1581"/>
      <c r="J16" s="1581"/>
      <c r="K16" s="1581"/>
      <c r="L16" s="1581"/>
      <c r="M16" s="1640"/>
      <c r="N16" s="1581"/>
      <c r="O16" s="1581"/>
      <c r="P16" s="595">
        <v>10</v>
      </c>
      <c r="Q16" s="420" t="s">
        <v>240</v>
      </c>
      <c r="R16" s="437" t="s">
        <v>783</v>
      </c>
      <c r="S16" s="425" t="s">
        <v>1995</v>
      </c>
      <c r="T16" s="432" t="s">
        <v>1261</v>
      </c>
      <c r="U16" s="428" t="s">
        <v>1262</v>
      </c>
      <c r="V16" s="431">
        <v>100</v>
      </c>
      <c r="W16" s="431">
        <v>100</v>
      </c>
      <c r="X16" s="431"/>
      <c r="Y16" s="431"/>
      <c r="Z16" s="431">
        <v>100</v>
      </c>
      <c r="AA16" s="420"/>
      <c r="AB16" s="420"/>
      <c r="AC16" s="431">
        <v>100</v>
      </c>
      <c r="AD16" s="431"/>
      <c r="AE16" s="431"/>
      <c r="AF16" s="431">
        <v>100</v>
      </c>
      <c r="AG16" s="431"/>
      <c r="AH16" s="431"/>
      <c r="AI16" s="431">
        <v>100</v>
      </c>
      <c r="AJ16" s="431"/>
      <c r="AK16" s="452">
        <f t="shared" si="3"/>
        <v>4849</v>
      </c>
      <c r="AL16" s="450">
        <v>1131</v>
      </c>
      <c r="AM16" s="420"/>
      <c r="AN16" s="420"/>
      <c r="AO16" s="420"/>
      <c r="AP16" s="420"/>
      <c r="AQ16" s="420"/>
      <c r="AR16" s="420"/>
      <c r="AS16" s="420"/>
      <c r="AT16" s="420"/>
      <c r="AU16" s="420"/>
      <c r="AV16" s="450">
        <v>1184</v>
      </c>
      <c r="AW16" s="420"/>
      <c r="AX16" s="420"/>
      <c r="AY16" s="420"/>
      <c r="AZ16" s="420"/>
      <c r="BA16" s="420"/>
      <c r="BB16" s="420"/>
      <c r="BC16" s="420"/>
      <c r="BD16" s="420"/>
      <c r="BE16" s="420"/>
      <c r="BF16" s="450">
        <v>1239</v>
      </c>
      <c r="BG16" s="420"/>
      <c r="BH16" s="420"/>
      <c r="BI16" s="420"/>
      <c r="BJ16" s="420"/>
      <c r="BK16" s="420"/>
      <c r="BL16" s="420"/>
      <c r="BM16" s="420"/>
      <c r="BN16" s="420"/>
      <c r="BO16" s="420"/>
      <c r="BP16" s="450">
        <v>1295</v>
      </c>
      <c r="BQ16" s="420"/>
      <c r="BR16" s="420"/>
      <c r="BS16" s="420"/>
      <c r="BT16" s="420"/>
      <c r="BU16" s="420"/>
      <c r="BV16" s="420"/>
      <c r="BW16" s="420"/>
      <c r="BX16" s="420"/>
      <c r="BY16" s="420"/>
      <c r="BZ16" s="430" t="s">
        <v>2288</v>
      </c>
      <c r="CA16" s="418">
        <f t="shared" si="1"/>
        <v>4849</v>
      </c>
      <c r="CB16" s="418">
        <f t="shared" si="2"/>
        <v>0</v>
      </c>
    </row>
    <row r="17" spans="1:6090" ht="93.75" customHeight="1">
      <c r="A17" s="1"/>
      <c r="B17" s="1595"/>
      <c r="C17" s="1507"/>
      <c r="D17" s="1633"/>
      <c r="E17" s="1587"/>
      <c r="F17" s="1589"/>
      <c r="G17" s="1582" t="s">
        <v>1269</v>
      </c>
      <c r="H17" s="1591">
        <v>3</v>
      </c>
      <c r="I17" s="1579" t="s">
        <v>748</v>
      </c>
      <c r="J17" s="1582" t="s">
        <v>1979</v>
      </c>
      <c r="K17" s="1579" t="s">
        <v>1987</v>
      </c>
      <c r="L17" s="1591" t="s">
        <v>1988</v>
      </c>
      <c r="M17" s="1584"/>
      <c r="N17" s="1591"/>
      <c r="O17" s="1591"/>
      <c r="P17" s="431">
        <v>11</v>
      </c>
      <c r="Q17" s="420" t="s">
        <v>283</v>
      </c>
      <c r="R17" s="438" t="s">
        <v>788</v>
      </c>
      <c r="S17" s="425" t="s">
        <v>1989</v>
      </c>
      <c r="T17" s="432" t="s">
        <v>1256</v>
      </c>
      <c r="U17" s="428" t="s">
        <v>1262</v>
      </c>
      <c r="V17" s="431">
        <v>0</v>
      </c>
      <c r="W17" s="431">
        <v>2</v>
      </c>
      <c r="X17" s="431"/>
      <c r="Y17" s="431"/>
      <c r="Z17" s="431">
        <v>0</v>
      </c>
      <c r="AA17" s="420"/>
      <c r="AB17" s="420"/>
      <c r="AC17" s="431">
        <v>0</v>
      </c>
      <c r="AD17" s="431"/>
      <c r="AE17" s="431"/>
      <c r="AF17" s="431">
        <v>1</v>
      </c>
      <c r="AG17" s="431"/>
      <c r="AH17" s="431"/>
      <c r="AI17" s="431">
        <v>2</v>
      </c>
      <c r="AJ17" s="431"/>
      <c r="AK17" s="452">
        <f t="shared" si="3"/>
        <v>4366</v>
      </c>
      <c r="AL17" s="450">
        <v>1018</v>
      </c>
      <c r="AM17" s="420"/>
      <c r="AN17" s="420"/>
      <c r="AO17" s="420"/>
      <c r="AP17" s="420"/>
      <c r="AQ17" s="420"/>
      <c r="AR17" s="420"/>
      <c r="AS17" s="420"/>
      <c r="AT17" s="420"/>
      <c r="AU17" s="420"/>
      <c r="AV17" s="450">
        <v>1066</v>
      </c>
      <c r="AW17" s="420"/>
      <c r="AX17" s="420"/>
      <c r="AY17" s="420"/>
      <c r="AZ17" s="420"/>
      <c r="BA17" s="420"/>
      <c r="BB17" s="420"/>
      <c r="BC17" s="420"/>
      <c r="BD17" s="420"/>
      <c r="BE17" s="420"/>
      <c r="BF17" s="450">
        <v>1116</v>
      </c>
      <c r="BG17" s="420"/>
      <c r="BH17" s="420"/>
      <c r="BI17" s="420"/>
      <c r="BJ17" s="420"/>
      <c r="BK17" s="420"/>
      <c r="BL17" s="420"/>
      <c r="BM17" s="420"/>
      <c r="BN17" s="420"/>
      <c r="BO17" s="420"/>
      <c r="BP17" s="450">
        <v>1166</v>
      </c>
      <c r="BQ17" s="420"/>
      <c r="BR17" s="420"/>
      <c r="BS17" s="420"/>
      <c r="BT17" s="420"/>
      <c r="BU17" s="420"/>
      <c r="BV17" s="420"/>
      <c r="BW17" s="420"/>
      <c r="BX17" s="420"/>
      <c r="BY17" s="420"/>
      <c r="BZ17" s="430" t="s">
        <v>1260</v>
      </c>
      <c r="CA17" s="418">
        <f t="shared" si="1"/>
        <v>4366</v>
      </c>
      <c r="CB17" s="418">
        <f t="shared" si="2"/>
        <v>0</v>
      </c>
    </row>
    <row r="18" spans="1:6090" ht="90">
      <c r="A18" s="1"/>
      <c r="B18" s="1595"/>
      <c r="C18" s="1507"/>
      <c r="D18" s="1633"/>
      <c r="E18" s="1587"/>
      <c r="F18" s="1590"/>
      <c r="G18" s="1583"/>
      <c r="H18" s="1592"/>
      <c r="I18" s="1580"/>
      <c r="J18" s="1583"/>
      <c r="K18" s="1580"/>
      <c r="L18" s="1592"/>
      <c r="M18" s="1585"/>
      <c r="N18" s="1592"/>
      <c r="O18" s="1592"/>
      <c r="P18" s="431">
        <v>12</v>
      </c>
      <c r="Q18" s="420" t="s">
        <v>284</v>
      </c>
      <c r="R18" s="439" t="s">
        <v>1271</v>
      </c>
      <c r="S18" s="425" t="s">
        <v>2012</v>
      </c>
      <c r="T18" s="432" t="s">
        <v>1256</v>
      </c>
      <c r="U18" s="428" t="s">
        <v>1272</v>
      </c>
      <c r="V18" s="431">
        <v>0</v>
      </c>
      <c r="W18" s="431">
        <v>1</v>
      </c>
      <c r="X18" s="431"/>
      <c r="Y18" s="431"/>
      <c r="Z18" s="431">
        <v>0</v>
      </c>
      <c r="AA18" s="420"/>
      <c r="AB18" s="420"/>
      <c r="AC18" s="431">
        <v>0</v>
      </c>
      <c r="AD18" s="431"/>
      <c r="AE18" s="431"/>
      <c r="AF18" s="431">
        <v>1</v>
      </c>
      <c r="AG18" s="431"/>
      <c r="AH18" s="431"/>
      <c r="AI18" s="431">
        <v>0</v>
      </c>
      <c r="AJ18" s="431"/>
      <c r="AK18" s="452">
        <f t="shared" si="3"/>
        <v>4289</v>
      </c>
      <c r="AL18" s="450">
        <v>1000</v>
      </c>
      <c r="AM18" s="420"/>
      <c r="AN18" s="420"/>
      <c r="AO18" s="420"/>
      <c r="AP18" s="420"/>
      <c r="AQ18" s="420"/>
      <c r="AR18" s="420"/>
      <c r="AS18" s="420"/>
      <c r="AT18" s="420"/>
      <c r="AU18" s="420"/>
      <c r="AV18" s="450">
        <v>1048</v>
      </c>
      <c r="AW18" s="420"/>
      <c r="AX18" s="420"/>
      <c r="AY18" s="420"/>
      <c r="AZ18" s="420"/>
      <c r="BA18" s="420"/>
      <c r="BB18" s="420"/>
      <c r="BC18" s="420"/>
      <c r="BD18" s="420"/>
      <c r="BE18" s="420"/>
      <c r="BF18" s="450">
        <v>1096</v>
      </c>
      <c r="BG18" s="420"/>
      <c r="BH18" s="420"/>
      <c r="BI18" s="420"/>
      <c r="BJ18" s="420"/>
      <c r="BK18" s="420"/>
      <c r="BL18" s="420"/>
      <c r="BM18" s="420"/>
      <c r="BN18" s="420"/>
      <c r="BO18" s="420"/>
      <c r="BP18" s="450">
        <v>1145</v>
      </c>
      <c r="BQ18" s="420"/>
      <c r="BR18" s="420"/>
      <c r="BS18" s="420"/>
      <c r="BT18" s="420"/>
      <c r="BU18" s="420"/>
      <c r="BV18" s="420"/>
      <c r="BW18" s="420"/>
      <c r="BX18" s="420"/>
      <c r="BY18" s="420"/>
      <c r="BZ18" s="430" t="s">
        <v>2289</v>
      </c>
      <c r="CA18" s="418">
        <f t="shared" si="1"/>
        <v>4289</v>
      </c>
      <c r="CB18" s="418">
        <f t="shared" si="2"/>
        <v>0</v>
      </c>
      <c r="CC18" s="418">
        <f>SUM(CA7:CA18)</f>
        <v>342214</v>
      </c>
      <c r="CD18" s="1" t="s">
        <v>2360</v>
      </c>
    </row>
    <row r="19" spans="1:6090" ht="116.25" customHeight="1">
      <c r="A19" s="1"/>
      <c r="B19" s="1595"/>
      <c r="C19" s="1507"/>
      <c r="D19" s="1633"/>
      <c r="E19" s="1641" t="s">
        <v>1253</v>
      </c>
      <c r="F19" s="1644">
        <f>CC43/$CD$166</f>
        <v>6.1616780215485896E-2</v>
      </c>
      <c r="G19" s="1521" t="s">
        <v>1270</v>
      </c>
      <c r="H19" s="1518">
        <v>4</v>
      </c>
      <c r="I19" s="1526" t="s">
        <v>791</v>
      </c>
      <c r="J19" s="1521" t="s">
        <v>1996</v>
      </c>
      <c r="K19" s="1529">
        <v>97</v>
      </c>
      <c r="L19" s="1571">
        <v>100</v>
      </c>
      <c r="M19" s="1567" t="s">
        <v>1982</v>
      </c>
      <c r="N19" s="1565"/>
      <c r="O19" s="1565"/>
      <c r="P19" s="454">
        <v>13</v>
      </c>
      <c r="Q19" s="455" t="s">
        <v>288</v>
      </c>
      <c r="R19" s="456" t="s">
        <v>2057</v>
      </c>
      <c r="S19" s="573" t="s">
        <v>1997</v>
      </c>
      <c r="T19" s="456" t="s">
        <v>1256</v>
      </c>
      <c r="U19" s="530" t="s">
        <v>1257</v>
      </c>
      <c r="V19" s="531">
        <v>97</v>
      </c>
      <c r="W19" s="531">
        <v>100</v>
      </c>
      <c r="X19" s="531"/>
      <c r="Y19" s="531"/>
      <c r="Z19" s="531">
        <v>97</v>
      </c>
      <c r="AA19" s="532"/>
      <c r="AB19" s="533"/>
      <c r="AC19" s="531">
        <v>98</v>
      </c>
      <c r="AD19" s="531"/>
      <c r="AE19" s="531"/>
      <c r="AF19" s="531">
        <v>99</v>
      </c>
      <c r="AG19" s="531"/>
      <c r="AH19" s="531"/>
      <c r="AI19" s="531">
        <v>100</v>
      </c>
      <c r="AJ19" s="454"/>
      <c r="AK19" s="458">
        <f t="shared" ref="AK19:AK36" si="4">AL19+AV19+BF19+BP19</f>
        <v>643133</v>
      </c>
      <c r="AL19" s="459">
        <v>150000</v>
      </c>
      <c r="AM19" s="457"/>
      <c r="AN19" s="457"/>
      <c r="AO19" s="457"/>
      <c r="AP19" s="457"/>
      <c r="AQ19" s="457"/>
      <c r="AR19" s="457"/>
      <c r="AS19" s="457"/>
      <c r="AT19" s="457"/>
      <c r="AU19" s="457"/>
      <c r="AV19" s="459">
        <v>157000</v>
      </c>
      <c r="AW19" s="457"/>
      <c r="AX19" s="457"/>
      <c r="AY19" s="457"/>
      <c r="AZ19" s="457"/>
      <c r="BA19" s="457"/>
      <c r="BB19" s="457"/>
      <c r="BC19" s="457"/>
      <c r="BD19" s="457"/>
      <c r="BE19" s="457"/>
      <c r="BF19" s="459">
        <v>164368</v>
      </c>
      <c r="BG19" s="457"/>
      <c r="BH19" s="457"/>
      <c r="BI19" s="457"/>
      <c r="BJ19" s="457"/>
      <c r="BK19" s="457"/>
      <c r="BL19" s="457"/>
      <c r="BM19" s="457"/>
      <c r="BN19" s="457"/>
      <c r="BO19" s="457"/>
      <c r="BP19" s="459">
        <v>171765</v>
      </c>
      <c r="BQ19" s="457"/>
      <c r="BR19" s="457"/>
      <c r="BS19" s="457"/>
      <c r="BT19" s="457"/>
      <c r="BU19" s="457"/>
      <c r="BV19" s="457"/>
      <c r="BW19" s="457"/>
      <c r="BX19" s="457"/>
      <c r="BY19" s="457"/>
      <c r="BZ19" s="460" t="s">
        <v>2290</v>
      </c>
      <c r="CA19" s="418">
        <f>SUM(AL19:BY19)</f>
        <v>643133</v>
      </c>
      <c r="CB19" s="418">
        <f>CA19-AK19</f>
        <v>0</v>
      </c>
    </row>
    <row r="20" spans="1:6090" ht="84.75" customHeight="1">
      <c r="A20" s="1"/>
      <c r="B20" s="1595"/>
      <c r="C20" s="1507"/>
      <c r="D20" s="1633"/>
      <c r="E20" s="1642"/>
      <c r="F20" s="1645"/>
      <c r="G20" s="1522"/>
      <c r="H20" s="1519"/>
      <c r="I20" s="1527"/>
      <c r="J20" s="1522"/>
      <c r="K20" s="1530"/>
      <c r="L20" s="1572"/>
      <c r="M20" s="1568"/>
      <c r="N20" s="1566"/>
      <c r="O20" s="1566"/>
      <c r="P20" s="462">
        <v>14</v>
      </c>
      <c r="Q20" s="455" t="s">
        <v>288</v>
      </c>
      <c r="R20" s="534" t="s">
        <v>807</v>
      </c>
      <c r="S20" s="530" t="s">
        <v>1998</v>
      </c>
      <c r="T20" s="456" t="s">
        <v>1261</v>
      </c>
      <c r="U20" s="530" t="s">
        <v>1257</v>
      </c>
      <c r="V20" s="541">
        <v>26</v>
      </c>
      <c r="W20" s="541">
        <v>26</v>
      </c>
      <c r="X20" s="531"/>
      <c r="Y20" s="531"/>
      <c r="Z20" s="542">
        <v>26</v>
      </c>
      <c r="AA20" s="547"/>
      <c r="AB20" s="547"/>
      <c r="AC20" s="542">
        <v>26</v>
      </c>
      <c r="AD20" s="542"/>
      <c r="AE20" s="542"/>
      <c r="AF20" s="542">
        <v>26</v>
      </c>
      <c r="AG20" s="542"/>
      <c r="AH20" s="542"/>
      <c r="AI20" s="542">
        <v>26</v>
      </c>
      <c r="AJ20" s="454"/>
      <c r="AK20" s="458">
        <f t="shared" si="4"/>
        <v>42385</v>
      </c>
      <c r="AL20" s="459">
        <v>10000</v>
      </c>
      <c r="AM20" s="457"/>
      <c r="AN20" s="457"/>
      <c r="AO20" s="457"/>
      <c r="AP20" s="457"/>
      <c r="AQ20" s="457"/>
      <c r="AR20" s="457"/>
      <c r="AS20" s="457"/>
      <c r="AT20" s="457"/>
      <c r="AU20" s="457"/>
      <c r="AV20" s="459">
        <v>10476</v>
      </c>
      <c r="AW20" s="457"/>
      <c r="AX20" s="457"/>
      <c r="AY20" s="457"/>
      <c r="AZ20" s="457"/>
      <c r="BA20" s="457"/>
      <c r="BB20" s="457"/>
      <c r="BC20" s="457"/>
      <c r="BD20" s="457"/>
      <c r="BE20" s="457"/>
      <c r="BF20" s="459">
        <v>10458</v>
      </c>
      <c r="BG20" s="457"/>
      <c r="BH20" s="457"/>
      <c r="BI20" s="457"/>
      <c r="BJ20" s="457"/>
      <c r="BK20" s="457"/>
      <c r="BL20" s="457"/>
      <c r="BM20" s="457"/>
      <c r="BN20" s="457"/>
      <c r="BO20" s="457"/>
      <c r="BP20" s="459">
        <v>11451</v>
      </c>
      <c r="BQ20" s="457"/>
      <c r="BR20" s="457"/>
      <c r="BS20" s="457"/>
      <c r="BT20" s="457"/>
      <c r="BU20" s="457"/>
      <c r="BV20" s="457"/>
      <c r="BW20" s="457"/>
      <c r="BX20" s="457"/>
      <c r="BY20" s="457"/>
      <c r="BZ20" s="460" t="s">
        <v>2291</v>
      </c>
      <c r="CA20" s="418">
        <f t="shared" ref="CA20:CA43" si="5">SUM(AL20:BY20)</f>
        <v>42385</v>
      </c>
    </row>
    <row r="21" spans="1:6090" ht="111" customHeight="1">
      <c r="A21" s="1"/>
      <c r="B21" s="1595"/>
      <c r="C21" s="1507"/>
      <c r="D21" s="1633"/>
      <c r="E21" s="1642"/>
      <c r="F21" s="1645"/>
      <c r="G21" s="1522"/>
      <c r="H21" s="1519"/>
      <c r="I21" s="1527"/>
      <c r="J21" s="1522"/>
      <c r="K21" s="1530"/>
      <c r="L21" s="1572"/>
      <c r="M21" s="1568"/>
      <c r="N21" s="1566"/>
      <c r="O21" s="1566"/>
      <c r="P21" s="454">
        <v>15</v>
      </c>
      <c r="Q21" s="455" t="s">
        <v>288</v>
      </c>
      <c r="R21" s="535" t="s">
        <v>809</v>
      </c>
      <c r="S21" s="530" t="s">
        <v>1999</v>
      </c>
      <c r="T21" s="456" t="s">
        <v>1256</v>
      </c>
      <c r="U21" s="530" t="s">
        <v>1257</v>
      </c>
      <c r="V21" s="531">
        <v>0</v>
      </c>
      <c r="W21" s="531">
        <v>4</v>
      </c>
      <c r="X21" s="531"/>
      <c r="Y21" s="531"/>
      <c r="Z21" s="462">
        <v>1</v>
      </c>
      <c r="AA21" s="545"/>
      <c r="AB21" s="545"/>
      <c r="AC21" s="462">
        <v>2</v>
      </c>
      <c r="AD21" s="462"/>
      <c r="AE21" s="462"/>
      <c r="AF21" s="462">
        <v>3</v>
      </c>
      <c r="AG21" s="462"/>
      <c r="AH21" s="462"/>
      <c r="AI21" s="462">
        <v>4</v>
      </c>
      <c r="AJ21" s="454"/>
      <c r="AK21" s="458">
        <f t="shared" si="4"/>
        <v>65538</v>
      </c>
      <c r="AL21" s="459">
        <v>15282</v>
      </c>
      <c r="AM21" s="457"/>
      <c r="AN21" s="457"/>
      <c r="AO21" s="457"/>
      <c r="AP21" s="457"/>
      <c r="AQ21" s="457"/>
      <c r="AR21" s="457"/>
      <c r="AS21" s="457"/>
      <c r="AT21" s="457"/>
      <c r="AU21" s="457"/>
      <c r="AV21" s="459">
        <v>16010</v>
      </c>
      <c r="AW21" s="457"/>
      <c r="AX21" s="457"/>
      <c r="AY21" s="457"/>
      <c r="AZ21" s="457"/>
      <c r="BA21" s="457"/>
      <c r="BB21" s="457"/>
      <c r="BC21" s="457"/>
      <c r="BD21" s="457"/>
      <c r="BE21" s="457"/>
      <c r="BF21" s="459">
        <v>16746</v>
      </c>
      <c r="BG21" s="457"/>
      <c r="BH21" s="457"/>
      <c r="BI21" s="457"/>
      <c r="BJ21" s="457"/>
      <c r="BK21" s="457"/>
      <c r="BL21" s="457"/>
      <c r="BM21" s="457"/>
      <c r="BN21" s="457"/>
      <c r="BO21" s="457"/>
      <c r="BP21" s="459">
        <v>17500</v>
      </c>
      <c r="BQ21" s="457"/>
      <c r="BR21" s="457"/>
      <c r="BS21" s="457"/>
      <c r="BT21" s="457"/>
      <c r="BU21" s="457"/>
      <c r="BV21" s="457"/>
      <c r="BW21" s="457"/>
      <c r="BX21" s="457"/>
      <c r="BY21" s="457"/>
      <c r="BZ21" s="460" t="s">
        <v>2292</v>
      </c>
      <c r="CA21" s="418">
        <f t="shared" si="5"/>
        <v>65538</v>
      </c>
      <c r="CB21" s="418">
        <f t="shared" ref="CB21:CB44" si="6">CA21-AK21</f>
        <v>0</v>
      </c>
    </row>
    <row r="22" spans="1:6090" ht="156" customHeight="1">
      <c r="A22" s="1"/>
      <c r="B22" s="1595"/>
      <c r="C22" s="1507"/>
      <c r="D22" s="1633"/>
      <c r="E22" s="1642"/>
      <c r="F22" s="1645"/>
      <c r="G22" s="1522"/>
      <c r="H22" s="1519"/>
      <c r="I22" s="1527"/>
      <c r="J22" s="1522"/>
      <c r="K22" s="1530"/>
      <c r="L22" s="1572"/>
      <c r="M22" s="1568"/>
      <c r="N22" s="1566"/>
      <c r="O22" s="1566"/>
      <c r="P22" s="454">
        <v>16</v>
      </c>
      <c r="Q22" s="455" t="s">
        <v>290</v>
      </c>
      <c r="R22" s="830" t="s">
        <v>813</v>
      </c>
      <c r="S22" s="530" t="s">
        <v>2001</v>
      </c>
      <c r="T22" s="456" t="s">
        <v>1256</v>
      </c>
      <c r="U22" s="530" t="s">
        <v>1257</v>
      </c>
      <c r="V22" s="531">
        <v>0</v>
      </c>
      <c r="W22" s="531">
        <v>4</v>
      </c>
      <c r="X22" s="531"/>
      <c r="Y22" s="531"/>
      <c r="Z22" s="462">
        <v>1</v>
      </c>
      <c r="AA22" s="545"/>
      <c r="AB22" s="545"/>
      <c r="AC22" s="462">
        <v>2</v>
      </c>
      <c r="AD22" s="462"/>
      <c r="AE22" s="462"/>
      <c r="AF22" s="462">
        <v>3</v>
      </c>
      <c r="AG22" s="462"/>
      <c r="AH22" s="462"/>
      <c r="AI22" s="462">
        <v>4</v>
      </c>
      <c r="AJ22" s="454"/>
      <c r="AK22" s="458">
        <f t="shared" si="4"/>
        <v>214424</v>
      </c>
      <c r="AL22" s="459">
        <v>50000</v>
      </c>
      <c r="AM22" s="457"/>
      <c r="AN22" s="457"/>
      <c r="AO22" s="457"/>
      <c r="AP22" s="457"/>
      <c r="AQ22" s="457"/>
      <c r="AR22" s="457"/>
      <c r="AS22" s="457"/>
      <c r="AT22" s="457"/>
      <c r="AU22" s="457"/>
      <c r="AV22" s="459">
        <v>52380</v>
      </c>
      <c r="AW22" s="457"/>
      <c r="AX22" s="457"/>
      <c r="AY22" s="457"/>
      <c r="AZ22" s="457"/>
      <c r="BA22" s="457"/>
      <c r="BB22" s="457"/>
      <c r="BC22" s="457"/>
      <c r="BD22" s="457"/>
      <c r="BE22" s="457"/>
      <c r="BF22" s="459">
        <v>54789</v>
      </c>
      <c r="BG22" s="457"/>
      <c r="BH22" s="457"/>
      <c r="BI22" s="457"/>
      <c r="BJ22" s="457"/>
      <c r="BK22" s="457"/>
      <c r="BL22" s="457"/>
      <c r="BM22" s="457"/>
      <c r="BN22" s="457"/>
      <c r="BO22" s="457"/>
      <c r="BP22" s="459">
        <v>57255</v>
      </c>
      <c r="BQ22" s="457"/>
      <c r="BR22" s="457"/>
      <c r="BS22" s="457"/>
      <c r="BT22" s="457"/>
      <c r="BU22" s="457"/>
      <c r="BV22" s="457"/>
      <c r="BW22" s="457"/>
      <c r="BX22" s="457"/>
      <c r="BY22" s="457"/>
      <c r="BZ22" s="460" t="s">
        <v>2293</v>
      </c>
      <c r="CA22" s="418">
        <f t="shared" si="5"/>
        <v>214424</v>
      </c>
      <c r="CB22" s="418">
        <f t="shared" si="6"/>
        <v>0</v>
      </c>
    </row>
    <row r="23" spans="1:6090" s="447" customFormat="1" ht="82.5" customHeight="1">
      <c r="A23" s="448"/>
      <c r="B23" s="1595"/>
      <c r="C23" s="1507"/>
      <c r="D23" s="1633"/>
      <c r="E23" s="1642"/>
      <c r="F23" s="1645"/>
      <c r="G23" s="1521" t="s">
        <v>1273</v>
      </c>
      <c r="H23" s="1518">
        <v>5</v>
      </c>
      <c r="I23" s="1526" t="s">
        <v>792</v>
      </c>
      <c r="J23" s="1521" t="s">
        <v>2002</v>
      </c>
      <c r="K23" s="1529">
        <v>60</v>
      </c>
      <c r="L23" s="1565">
        <v>100</v>
      </c>
      <c r="M23" s="453"/>
      <c r="N23" s="1565"/>
      <c r="O23" s="1565"/>
      <c r="P23" s="454">
        <v>17</v>
      </c>
      <c r="Q23" s="455" t="s">
        <v>385</v>
      </c>
      <c r="R23" s="830" t="s">
        <v>820</v>
      </c>
      <c r="S23" s="530" t="s">
        <v>2003</v>
      </c>
      <c r="T23" s="456" t="s">
        <v>1256</v>
      </c>
      <c r="U23" s="530" t="s">
        <v>1257</v>
      </c>
      <c r="V23" s="456">
        <v>0</v>
      </c>
      <c r="W23" s="531">
        <v>8</v>
      </c>
      <c r="X23" s="531"/>
      <c r="Y23" s="531"/>
      <c r="Z23" s="462">
        <v>2</v>
      </c>
      <c r="AA23" s="545"/>
      <c r="AB23" s="545"/>
      <c r="AC23" s="462">
        <v>4</v>
      </c>
      <c r="AD23" s="462"/>
      <c r="AE23" s="462"/>
      <c r="AF23" s="462">
        <v>6</v>
      </c>
      <c r="AG23" s="462"/>
      <c r="AH23" s="462"/>
      <c r="AI23" s="462">
        <v>8</v>
      </c>
      <c r="AJ23" s="454"/>
      <c r="AK23" s="458">
        <f t="shared" si="4"/>
        <v>4289</v>
      </c>
      <c r="AL23" s="459">
        <v>1000</v>
      </c>
      <c r="AM23" s="457"/>
      <c r="AN23" s="457"/>
      <c r="AO23" s="457"/>
      <c r="AP23" s="457"/>
      <c r="AQ23" s="457"/>
      <c r="AR23" s="457"/>
      <c r="AS23" s="457"/>
      <c r="AT23" s="457"/>
      <c r="AU23" s="457"/>
      <c r="AV23" s="459">
        <v>1048</v>
      </c>
      <c r="AW23" s="457"/>
      <c r="AX23" s="457"/>
      <c r="AY23" s="457"/>
      <c r="AZ23" s="457"/>
      <c r="BA23" s="457"/>
      <c r="BB23" s="457"/>
      <c r="BC23" s="457"/>
      <c r="BD23" s="457"/>
      <c r="BE23" s="457"/>
      <c r="BF23" s="459">
        <v>1096</v>
      </c>
      <c r="BG23" s="457"/>
      <c r="BH23" s="457"/>
      <c r="BI23" s="457"/>
      <c r="BJ23" s="457"/>
      <c r="BK23" s="457"/>
      <c r="BL23" s="457"/>
      <c r="BM23" s="457"/>
      <c r="BN23" s="457"/>
      <c r="BO23" s="457"/>
      <c r="BP23" s="459">
        <v>1145</v>
      </c>
      <c r="BQ23" s="457"/>
      <c r="BR23" s="457"/>
      <c r="BS23" s="457"/>
      <c r="BT23" s="457"/>
      <c r="BU23" s="457"/>
      <c r="BV23" s="457"/>
      <c r="BW23" s="457"/>
      <c r="BX23" s="457"/>
      <c r="BY23" s="457"/>
      <c r="BZ23" s="460" t="s">
        <v>2294</v>
      </c>
      <c r="CA23" s="418">
        <f t="shared" si="5"/>
        <v>4289</v>
      </c>
      <c r="CB23" s="418">
        <f t="shared" si="6"/>
        <v>0</v>
      </c>
      <c r="CC23" s="448"/>
      <c r="CD23" s="448"/>
      <c r="CE23" s="448"/>
      <c r="CF23" s="448"/>
      <c r="CG23" s="448"/>
      <c r="CH23" s="448"/>
      <c r="CI23" s="448"/>
      <c r="CJ23" s="448"/>
      <c r="CK23" s="448"/>
      <c r="CL23" s="448"/>
      <c r="CM23" s="448"/>
      <c r="CN23" s="448"/>
      <c r="CO23" s="448"/>
      <c r="CP23" s="448"/>
      <c r="CQ23" s="448"/>
      <c r="CR23" s="448"/>
      <c r="CS23" s="448"/>
      <c r="CT23" s="448"/>
      <c r="CU23" s="448"/>
      <c r="CV23" s="448"/>
      <c r="CW23" s="448"/>
      <c r="CX23" s="448"/>
      <c r="CY23" s="448"/>
      <c r="CZ23" s="448"/>
      <c r="DA23" s="448"/>
      <c r="DB23" s="448"/>
      <c r="DC23" s="448"/>
      <c r="DD23" s="448"/>
      <c r="DE23" s="448"/>
      <c r="DF23" s="448"/>
      <c r="DG23" s="448"/>
      <c r="DH23" s="448"/>
      <c r="DI23" s="448"/>
      <c r="DJ23" s="448"/>
      <c r="DK23" s="448"/>
      <c r="DL23" s="448"/>
      <c r="DM23" s="448"/>
      <c r="DN23" s="448"/>
      <c r="DO23" s="448"/>
      <c r="DP23" s="448"/>
      <c r="DQ23" s="448"/>
      <c r="DR23" s="448"/>
      <c r="DS23" s="448"/>
      <c r="DT23" s="448"/>
      <c r="DU23" s="448"/>
      <c r="DV23" s="448"/>
      <c r="DW23" s="448"/>
      <c r="DX23" s="448"/>
      <c r="DY23" s="448"/>
      <c r="DZ23" s="448"/>
      <c r="EA23" s="448"/>
      <c r="EB23" s="448"/>
      <c r="EC23" s="448"/>
      <c r="ED23" s="448"/>
      <c r="EE23" s="448"/>
      <c r="EF23" s="448"/>
      <c r="EG23" s="448"/>
      <c r="EH23" s="448"/>
      <c r="EI23" s="448"/>
      <c r="EJ23" s="448"/>
      <c r="EK23" s="448"/>
      <c r="EL23" s="448"/>
      <c r="EM23" s="448"/>
      <c r="EN23" s="448"/>
      <c r="EO23" s="448"/>
      <c r="EP23" s="448"/>
      <c r="EQ23" s="448"/>
      <c r="ER23" s="448"/>
      <c r="ES23" s="448"/>
      <c r="ET23" s="448"/>
      <c r="EU23" s="448"/>
      <c r="EV23" s="448"/>
      <c r="EW23" s="448"/>
      <c r="EX23" s="448"/>
      <c r="EY23" s="448"/>
      <c r="EZ23" s="448"/>
      <c r="FA23" s="448"/>
      <c r="FB23" s="448"/>
      <c r="FC23" s="448"/>
      <c r="FD23" s="448"/>
      <c r="FE23" s="448"/>
      <c r="FF23" s="448"/>
      <c r="FG23" s="448"/>
      <c r="FH23" s="448"/>
      <c r="FI23" s="448"/>
      <c r="FJ23" s="448"/>
      <c r="FK23" s="448"/>
      <c r="FL23" s="448"/>
      <c r="FM23" s="448"/>
      <c r="FN23" s="448"/>
      <c r="FO23" s="448"/>
      <c r="FP23" s="448"/>
      <c r="FQ23" s="448"/>
      <c r="FR23" s="448"/>
      <c r="FS23" s="448"/>
      <c r="FT23" s="448"/>
      <c r="FU23" s="448"/>
      <c r="FV23" s="448"/>
      <c r="FW23" s="448"/>
      <c r="FX23" s="448"/>
      <c r="FY23" s="448"/>
      <c r="FZ23" s="448"/>
      <c r="GA23" s="448"/>
      <c r="GB23" s="448"/>
      <c r="GC23" s="448"/>
      <c r="GD23" s="448"/>
      <c r="GE23" s="448"/>
      <c r="GF23" s="448"/>
      <c r="GG23" s="448"/>
      <c r="GH23" s="448"/>
      <c r="GI23" s="448"/>
      <c r="GJ23" s="448"/>
      <c r="GK23" s="448"/>
      <c r="GL23" s="448"/>
      <c r="GM23" s="448"/>
      <c r="GN23" s="448"/>
      <c r="GO23" s="448"/>
      <c r="GP23" s="448"/>
      <c r="GQ23" s="448"/>
      <c r="GR23" s="448"/>
      <c r="GS23" s="448"/>
      <c r="GT23" s="448"/>
      <c r="GU23" s="448"/>
      <c r="GV23" s="448"/>
      <c r="GW23" s="448"/>
      <c r="GX23" s="448"/>
      <c r="GY23" s="448"/>
      <c r="GZ23" s="448"/>
      <c r="HA23" s="448"/>
      <c r="HB23" s="448"/>
      <c r="HC23" s="448"/>
      <c r="HD23" s="448"/>
      <c r="HE23" s="448"/>
      <c r="HF23" s="448"/>
      <c r="HG23" s="448"/>
      <c r="HH23" s="448"/>
      <c r="HI23" s="448"/>
      <c r="HJ23" s="448"/>
      <c r="HK23" s="448"/>
      <c r="HL23" s="448"/>
      <c r="HM23" s="448"/>
      <c r="HN23" s="448"/>
      <c r="HO23" s="448"/>
      <c r="HP23" s="448"/>
      <c r="HQ23" s="448"/>
      <c r="HR23" s="448"/>
      <c r="HS23" s="448"/>
      <c r="HT23" s="448"/>
      <c r="HU23" s="448"/>
      <c r="HV23" s="448"/>
      <c r="HW23" s="448"/>
      <c r="HX23" s="448"/>
      <c r="HY23" s="448"/>
      <c r="HZ23" s="448"/>
      <c r="IA23" s="448"/>
      <c r="IB23" s="448"/>
      <c r="IC23" s="448"/>
      <c r="ID23" s="448"/>
      <c r="IE23" s="448"/>
      <c r="IF23" s="448"/>
      <c r="IG23" s="448"/>
      <c r="IH23" s="448"/>
      <c r="II23" s="448"/>
      <c r="IJ23" s="448"/>
      <c r="IK23" s="448"/>
      <c r="IL23" s="448"/>
      <c r="IM23" s="448"/>
      <c r="IN23" s="448"/>
      <c r="IO23" s="448"/>
      <c r="IP23" s="448"/>
      <c r="IQ23" s="448"/>
      <c r="IR23" s="448"/>
      <c r="IS23" s="448"/>
      <c r="IT23" s="448"/>
      <c r="IU23" s="448"/>
      <c r="IV23" s="448"/>
      <c r="IW23" s="448"/>
      <c r="IX23" s="448"/>
      <c r="IY23" s="448"/>
      <c r="IZ23" s="448"/>
      <c r="JA23" s="448"/>
      <c r="JB23" s="448"/>
      <c r="JC23" s="448"/>
      <c r="JD23" s="448"/>
      <c r="JE23" s="448"/>
      <c r="JF23" s="448"/>
      <c r="JG23" s="448"/>
      <c r="JH23" s="448"/>
      <c r="JI23" s="448"/>
      <c r="JJ23" s="448"/>
      <c r="JK23" s="448"/>
      <c r="JL23" s="448"/>
      <c r="JM23" s="448"/>
      <c r="JN23" s="448"/>
      <c r="JO23" s="448"/>
      <c r="JP23" s="448"/>
      <c r="JQ23" s="448"/>
      <c r="JR23" s="448"/>
      <c r="JS23" s="448"/>
      <c r="JT23" s="448"/>
      <c r="JU23" s="448"/>
      <c r="JV23" s="448"/>
      <c r="JW23" s="448"/>
      <c r="JX23" s="448"/>
      <c r="JY23" s="448"/>
      <c r="JZ23" s="448"/>
      <c r="KA23" s="448"/>
      <c r="KB23" s="448"/>
      <c r="KC23" s="448"/>
      <c r="KD23" s="448"/>
      <c r="KE23" s="448"/>
      <c r="KF23" s="448"/>
      <c r="KG23" s="448"/>
      <c r="KH23" s="448"/>
      <c r="KI23" s="448"/>
      <c r="KJ23" s="448"/>
      <c r="KK23" s="448"/>
      <c r="KL23" s="448"/>
      <c r="KM23" s="448"/>
      <c r="KN23" s="448"/>
      <c r="KO23" s="448"/>
      <c r="KP23" s="448"/>
      <c r="KQ23" s="448"/>
      <c r="KR23" s="448"/>
      <c r="KS23" s="448"/>
      <c r="KT23" s="448"/>
      <c r="KU23" s="448"/>
      <c r="KV23" s="448"/>
      <c r="KW23" s="448"/>
      <c r="KX23" s="448"/>
      <c r="KY23" s="448"/>
      <c r="KZ23" s="448"/>
      <c r="LA23" s="448"/>
      <c r="LB23" s="448"/>
      <c r="LC23" s="448"/>
      <c r="LD23" s="448"/>
      <c r="LE23" s="448"/>
      <c r="LF23" s="448"/>
      <c r="LG23" s="448"/>
      <c r="LH23" s="448"/>
      <c r="LI23" s="448"/>
      <c r="LJ23" s="448"/>
      <c r="LK23" s="448"/>
      <c r="LL23" s="448"/>
      <c r="LM23" s="448"/>
      <c r="LN23" s="448"/>
      <c r="LO23" s="448"/>
      <c r="LP23" s="448"/>
      <c r="LQ23" s="448"/>
      <c r="LR23" s="448"/>
      <c r="LS23" s="448"/>
      <c r="LT23" s="448"/>
      <c r="LU23" s="448"/>
      <c r="LV23" s="448"/>
      <c r="LW23" s="448"/>
      <c r="LX23" s="448"/>
      <c r="LY23" s="448"/>
      <c r="LZ23" s="448"/>
      <c r="MA23" s="448"/>
      <c r="MB23" s="448"/>
      <c r="MC23" s="448"/>
      <c r="MD23" s="448"/>
      <c r="ME23" s="448"/>
      <c r="MF23" s="448"/>
      <c r="MG23" s="448"/>
      <c r="MH23" s="448"/>
      <c r="MI23" s="448"/>
      <c r="MJ23" s="448"/>
      <c r="MK23" s="448"/>
      <c r="ML23" s="448"/>
      <c r="MM23" s="448"/>
      <c r="MN23" s="448"/>
      <c r="MO23" s="448"/>
      <c r="MP23" s="448"/>
      <c r="MQ23" s="448"/>
      <c r="MR23" s="448"/>
      <c r="MS23" s="448"/>
      <c r="MT23" s="448"/>
      <c r="MU23" s="448"/>
      <c r="MV23" s="448"/>
      <c r="MW23" s="448"/>
      <c r="MX23" s="448"/>
      <c r="MY23" s="448"/>
      <c r="MZ23" s="448"/>
      <c r="NA23" s="448"/>
      <c r="NB23" s="448"/>
      <c r="NC23" s="448"/>
      <c r="ND23" s="448"/>
      <c r="NE23" s="448"/>
      <c r="NF23" s="448"/>
      <c r="NG23" s="448"/>
      <c r="NH23" s="448"/>
      <c r="NI23" s="448"/>
      <c r="NJ23" s="448"/>
      <c r="NK23" s="448"/>
      <c r="NL23" s="448"/>
      <c r="NM23" s="448"/>
      <c r="NN23" s="448"/>
      <c r="NO23" s="448"/>
      <c r="NP23" s="448"/>
      <c r="NQ23" s="448"/>
      <c r="NR23" s="448"/>
      <c r="NS23" s="448"/>
      <c r="NT23" s="448"/>
      <c r="NU23" s="448"/>
      <c r="NV23" s="448"/>
      <c r="NW23" s="448"/>
      <c r="NX23" s="448"/>
      <c r="NY23" s="448"/>
      <c r="NZ23" s="448"/>
      <c r="OA23" s="448"/>
      <c r="OB23" s="448"/>
      <c r="OC23" s="448"/>
      <c r="OD23" s="448"/>
      <c r="OE23" s="448"/>
      <c r="OF23" s="448"/>
      <c r="OG23" s="448"/>
      <c r="OH23" s="448"/>
      <c r="OI23" s="448"/>
      <c r="OJ23" s="448"/>
      <c r="OK23" s="448"/>
      <c r="OL23" s="448"/>
      <c r="OM23" s="448"/>
      <c r="ON23" s="448"/>
      <c r="OO23" s="448"/>
      <c r="OP23" s="448"/>
      <c r="OQ23" s="448"/>
      <c r="OR23" s="448"/>
      <c r="OS23" s="448"/>
      <c r="OT23" s="448"/>
      <c r="OU23" s="448"/>
      <c r="OV23" s="448"/>
      <c r="OW23" s="448"/>
      <c r="OX23" s="448"/>
      <c r="OY23" s="448"/>
      <c r="OZ23" s="448"/>
      <c r="PA23" s="448"/>
      <c r="PB23" s="448"/>
      <c r="PC23" s="448"/>
      <c r="PD23" s="448"/>
      <c r="PE23" s="448"/>
      <c r="PF23" s="448"/>
      <c r="PG23" s="448"/>
      <c r="PH23" s="448"/>
      <c r="PI23" s="448"/>
      <c r="PJ23" s="448"/>
      <c r="PK23" s="448"/>
      <c r="PL23" s="448"/>
      <c r="PM23" s="448"/>
      <c r="PN23" s="448"/>
      <c r="PO23" s="448"/>
      <c r="PP23" s="448"/>
      <c r="PQ23" s="448"/>
      <c r="PR23" s="448"/>
      <c r="PS23" s="448"/>
      <c r="PT23" s="448"/>
      <c r="PU23" s="448"/>
      <c r="PV23" s="448"/>
      <c r="PW23" s="448"/>
      <c r="PX23" s="448"/>
      <c r="PY23" s="448"/>
      <c r="PZ23" s="448"/>
      <c r="QA23" s="448"/>
      <c r="QB23" s="448"/>
      <c r="QC23" s="448"/>
      <c r="QD23" s="448"/>
      <c r="QE23" s="448"/>
      <c r="QF23" s="448"/>
      <c r="QG23" s="448"/>
      <c r="QH23" s="448"/>
      <c r="QI23" s="448"/>
      <c r="QJ23" s="448"/>
      <c r="QK23" s="448"/>
      <c r="QL23" s="448"/>
      <c r="QM23" s="448"/>
      <c r="QN23" s="448"/>
      <c r="QO23" s="448"/>
      <c r="QP23" s="448"/>
      <c r="QQ23" s="448"/>
      <c r="QR23" s="448"/>
      <c r="QS23" s="448"/>
      <c r="QT23" s="448"/>
      <c r="QU23" s="448"/>
      <c r="QV23" s="448"/>
      <c r="QW23" s="448"/>
      <c r="QX23" s="448"/>
      <c r="QY23" s="448"/>
      <c r="QZ23" s="448"/>
      <c r="RA23" s="448"/>
      <c r="RB23" s="448"/>
      <c r="RC23" s="448"/>
      <c r="RD23" s="448"/>
      <c r="RE23" s="448"/>
      <c r="RF23" s="448"/>
      <c r="RG23" s="448"/>
      <c r="RH23" s="448"/>
      <c r="RI23" s="448"/>
      <c r="RJ23" s="448"/>
      <c r="RK23" s="448"/>
      <c r="RL23" s="448"/>
      <c r="RM23" s="448"/>
      <c r="RN23" s="448"/>
      <c r="RO23" s="448"/>
      <c r="RP23" s="448"/>
      <c r="RQ23" s="448"/>
      <c r="RR23" s="448"/>
      <c r="RS23" s="448"/>
      <c r="RT23" s="448"/>
      <c r="RU23" s="448"/>
      <c r="RV23" s="448"/>
      <c r="RW23" s="448"/>
      <c r="RX23" s="448"/>
      <c r="RY23" s="448"/>
      <c r="RZ23" s="448"/>
      <c r="SA23" s="448"/>
      <c r="SB23" s="448"/>
      <c r="SC23" s="448"/>
      <c r="SD23" s="448"/>
      <c r="SE23" s="448"/>
      <c r="SF23" s="448"/>
      <c r="SG23" s="448"/>
      <c r="SH23" s="448"/>
      <c r="SI23" s="448"/>
      <c r="SJ23" s="448"/>
      <c r="SK23" s="448"/>
      <c r="SL23" s="448"/>
      <c r="SM23" s="448"/>
      <c r="SN23" s="448"/>
      <c r="SO23" s="448"/>
      <c r="SP23" s="448"/>
      <c r="SQ23" s="448"/>
      <c r="SR23" s="448"/>
      <c r="SS23" s="448"/>
      <c r="ST23" s="448"/>
      <c r="SU23" s="448"/>
      <c r="SV23" s="448"/>
      <c r="SW23" s="448"/>
      <c r="SX23" s="448"/>
      <c r="SY23" s="448"/>
      <c r="SZ23" s="448"/>
      <c r="TA23" s="448"/>
      <c r="TB23" s="448"/>
      <c r="TC23" s="448"/>
      <c r="TD23" s="448"/>
      <c r="TE23" s="448"/>
      <c r="TF23" s="448"/>
      <c r="TG23" s="448"/>
      <c r="TH23" s="448"/>
      <c r="TI23" s="448"/>
      <c r="TJ23" s="448"/>
      <c r="TK23" s="448"/>
      <c r="TL23" s="448"/>
      <c r="TM23" s="448"/>
      <c r="TN23" s="448"/>
      <c r="TO23" s="448"/>
      <c r="TP23" s="448"/>
      <c r="TQ23" s="448"/>
      <c r="TR23" s="448"/>
      <c r="TS23" s="448"/>
      <c r="TT23" s="448"/>
      <c r="TU23" s="448"/>
      <c r="TV23" s="448"/>
      <c r="TW23" s="448"/>
      <c r="TX23" s="448"/>
      <c r="TY23" s="448"/>
      <c r="TZ23" s="448"/>
      <c r="UA23" s="448"/>
      <c r="UB23" s="448"/>
      <c r="UC23" s="448"/>
      <c r="UD23" s="448"/>
      <c r="UE23" s="448"/>
      <c r="UF23" s="448"/>
      <c r="UG23" s="448"/>
      <c r="UH23" s="448"/>
      <c r="UI23" s="448"/>
      <c r="UJ23" s="448"/>
      <c r="UK23" s="448"/>
      <c r="UL23" s="448"/>
      <c r="UM23" s="448"/>
      <c r="UN23" s="448"/>
      <c r="UO23" s="448"/>
      <c r="UP23" s="448"/>
      <c r="UQ23" s="448"/>
      <c r="UR23" s="448"/>
      <c r="US23" s="448"/>
      <c r="UT23" s="448"/>
      <c r="UU23" s="448"/>
      <c r="UV23" s="448"/>
      <c r="UW23" s="448"/>
      <c r="UX23" s="448"/>
      <c r="UY23" s="448"/>
      <c r="UZ23" s="448"/>
      <c r="VA23" s="448"/>
      <c r="VB23" s="448"/>
      <c r="VC23" s="448"/>
      <c r="VD23" s="448"/>
      <c r="VE23" s="448"/>
      <c r="VF23" s="448"/>
      <c r="VG23" s="448"/>
      <c r="VH23" s="448"/>
      <c r="VI23" s="448"/>
      <c r="VJ23" s="448"/>
      <c r="VK23" s="448"/>
      <c r="VL23" s="448"/>
      <c r="VM23" s="448"/>
      <c r="VN23" s="448"/>
      <c r="VO23" s="448"/>
      <c r="VP23" s="448"/>
      <c r="VQ23" s="448"/>
      <c r="VR23" s="448"/>
      <c r="VS23" s="448"/>
      <c r="VT23" s="448"/>
      <c r="VU23" s="448"/>
      <c r="VV23" s="448"/>
      <c r="VW23" s="448"/>
      <c r="VX23" s="448"/>
      <c r="VY23" s="448"/>
      <c r="VZ23" s="448"/>
      <c r="WA23" s="448"/>
      <c r="WB23" s="448"/>
      <c r="WC23" s="448"/>
      <c r="WD23" s="448"/>
      <c r="WE23" s="448"/>
      <c r="WF23" s="448"/>
      <c r="WG23" s="448"/>
      <c r="WH23" s="448"/>
      <c r="WI23" s="448"/>
      <c r="WJ23" s="448"/>
      <c r="WK23" s="448"/>
      <c r="WL23" s="448"/>
      <c r="WM23" s="448"/>
      <c r="WN23" s="448"/>
      <c r="WO23" s="448"/>
      <c r="WP23" s="448"/>
      <c r="WQ23" s="448"/>
      <c r="WR23" s="448"/>
      <c r="WS23" s="448"/>
      <c r="WT23" s="448"/>
      <c r="WU23" s="448"/>
      <c r="WV23" s="448"/>
      <c r="WW23" s="448"/>
      <c r="WX23" s="448"/>
      <c r="WY23" s="448"/>
      <c r="WZ23" s="448"/>
      <c r="XA23" s="448"/>
      <c r="XB23" s="448"/>
      <c r="XC23" s="448"/>
      <c r="XD23" s="448"/>
      <c r="XE23" s="448"/>
      <c r="XF23" s="448"/>
      <c r="XG23" s="448"/>
      <c r="XH23" s="448"/>
      <c r="XI23" s="448"/>
      <c r="XJ23" s="448"/>
      <c r="XK23" s="448"/>
      <c r="XL23" s="448"/>
      <c r="XM23" s="448"/>
      <c r="XN23" s="448"/>
      <c r="XO23" s="448"/>
      <c r="XP23" s="448"/>
      <c r="XQ23" s="448"/>
      <c r="XR23" s="448"/>
      <c r="XS23" s="448"/>
      <c r="XT23" s="448"/>
      <c r="XU23" s="448"/>
      <c r="XV23" s="448"/>
      <c r="XW23" s="448"/>
      <c r="XX23" s="448"/>
      <c r="XY23" s="448"/>
      <c r="XZ23" s="448"/>
      <c r="YA23" s="448"/>
      <c r="YB23" s="448"/>
      <c r="YC23" s="448"/>
      <c r="YD23" s="448"/>
      <c r="YE23" s="448"/>
      <c r="YF23" s="448"/>
      <c r="YG23" s="448"/>
      <c r="YH23" s="448"/>
      <c r="YI23" s="448"/>
      <c r="YJ23" s="448"/>
      <c r="YK23" s="448"/>
      <c r="YL23" s="448"/>
      <c r="YM23" s="448"/>
      <c r="YN23" s="448"/>
      <c r="YO23" s="448"/>
      <c r="YP23" s="448"/>
      <c r="YQ23" s="448"/>
      <c r="YR23" s="448"/>
      <c r="YS23" s="448"/>
      <c r="YT23" s="448"/>
      <c r="YU23" s="448"/>
      <c r="YV23" s="448"/>
      <c r="YW23" s="448"/>
      <c r="YX23" s="448"/>
      <c r="YY23" s="448"/>
      <c r="YZ23" s="448"/>
      <c r="ZA23" s="448"/>
      <c r="ZB23" s="448"/>
      <c r="ZC23" s="448"/>
      <c r="ZD23" s="448"/>
      <c r="ZE23" s="448"/>
      <c r="ZF23" s="448"/>
      <c r="ZG23" s="448"/>
      <c r="ZH23" s="448"/>
      <c r="ZI23" s="448"/>
      <c r="ZJ23" s="448"/>
      <c r="ZK23" s="448"/>
      <c r="ZL23" s="448"/>
      <c r="ZM23" s="448"/>
      <c r="ZN23" s="448"/>
      <c r="ZO23" s="448"/>
      <c r="ZP23" s="448"/>
      <c r="ZQ23" s="448"/>
      <c r="ZR23" s="448"/>
      <c r="ZS23" s="448"/>
      <c r="ZT23" s="448"/>
      <c r="ZU23" s="448"/>
      <c r="ZV23" s="448"/>
      <c r="ZW23" s="448"/>
      <c r="ZX23" s="448"/>
      <c r="ZY23" s="448"/>
      <c r="ZZ23" s="448"/>
      <c r="AAA23" s="448"/>
      <c r="AAB23" s="448"/>
      <c r="AAC23" s="448"/>
      <c r="AAD23" s="448"/>
      <c r="AAE23" s="448"/>
      <c r="AAF23" s="448"/>
      <c r="AAG23" s="448"/>
      <c r="AAH23" s="448"/>
      <c r="AAI23" s="448"/>
      <c r="AAJ23" s="448"/>
      <c r="AAK23" s="448"/>
      <c r="AAL23" s="448"/>
      <c r="AAM23" s="448"/>
      <c r="AAN23" s="448"/>
      <c r="AAO23" s="448"/>
      <c r="AAP23" s="448"/>
      <c r="AAQ23" s="448"/>
      <c r="AAR23" s="448"/>
      <c r="AAS23" s="448"/>
      <c r="AAT23" s="448"/>
      <c r="AAU23" s="448"/>
      <c r="AAV23" s="448"/>
      <c r="AAW23" s="448"/>
      <c r="AAX23" s="448"/>
      <c r="AAY23" s="448"/>
      <c r="AAZ23" s="448"/>
      <c r="ABA23" s="448"/>
      <c r="ABB23" s="448"/>
      <c r="ABC23" s="448"/>
      <c r="ABD23" s="448"/>
      <c r="ABE23" s="448"/>
      <c r="ABF23" s="448"/>
      <c r="ABG23" s="448"/>
      <c r="ABH23" s="448"/>
      <c r="ABI23" s="448"/>
      <c r="ABJ23" s="448"/>
      <c r="ABK23" s="448"/>
      <c r="ABL23" s="448"/>
      <c r="ABM23" s="448"/>
      <c r="ABN23" s="448"/>
      <c r="ABO23" s="448"/>
      <c r="ABP23" s="448"/>
      <c r="ABQ23" s="448"/>
      <c r="ABR23" s="448"/>
      <c r="ABS23" s="448"/>
      <c r="ABT23" s="448"/>
      <c r="ABU23" s="448"/>
      <c r="ABV23" s="448"/>
      <c r="ABW23" s="448"/>
      <c r="ABX23" s="448"/>
      <c r="ABY23" s="448"/>
      <c r="ABZ23" s="448"/>
      <c r="ACA23" s="448"/>
      <c r="ACB23" s="448"/>
      <c r="ACC23" s="448"/>
      <c r="ACD23" s="448"/>
      <c r="ACE23" s="448"/>
      <c r="ACF23" s="448"/>
      <c r="ACG23" s="448"/>
      <c r="ACH23" s="448"/>
      <c r="ACI23" s="448"/>
      <c r="ACJ23" s="448"/>
      <c r="ACK23" s="448"/>
      <c r="ACL23" s="448"/>
      <c r="ACM23" s="448"/>
      <c r="ACN23" s="448"/>
      <c r="ACO23" s="448"/>
      <c r="ACP23" s="448"/>
      <c r="ACQ23" s="448"/>
      <c r="ACR23" s="448"/>
      <c r="ACS23" s="448"/>
      <c r="ACT23" s="448"/>
      <c r="ACU23" s="448"/>
      <c r="ACV23" s="448"/>
      <c r="ACW23" s="448"/>
      <c r="ACX23" s="448"/>
      <c r="ACY23" s="448"/>
      <c r="ACZ23" s="448"/>
      <c r="ADA23" s="448"/>
      <c r="ADB23" s="448"/>
      <c r="ADC23" s="448"/>
      <c r="ADD23" s="448"/>
      <c r="ADE23" s="448"/>
      <c r="ADF23" s="448"/>
      <c r="ADG23" s="448"/>
      <c r="ADH23" s="448"/>
      <c r="ADI23" s="448"/>
      <c r="ADJ23" s="448"/>
      <c r="ADK23" s="448"/>
      <c r="ADL23" s="448"/>
      <c r="ADM23" s="448"/>
      <c r="ADN23" s="448"/>
      <c r="ADO23" s="448"/>
      <c r="ADP23" s="448"/>
      <c r="ADQ23" s="448"/>
      <c r="ADR23" s="448"/>
      <c r="ADS23" s="448"/>
      <c r="ADT23" s="448"/>
      <c r="ADU23" s="448"/>
      <c r="ADV23" s="448"/>
      <c r="ADW23" s="448"/>
      <c r="ADX23" s="448"/>
      <c r="ADY23" s="448"/>
      <c r="ADZ23" s="448"/>
      <c r="AEA23" s="448"/>
      <c r="AEB23" s="448"/>
      <c r="AEC23" s="448"/>
      <c r="AED23" s="448"/>
      <c r="AEE23" s="448"/>
      <c r="AEF23" s="448"/>
      <c r="AEG23" s="448"/>
      <c r="AEH23" s="448"/>
      <c r="AEI23" s="448"/>
      <c r="AEJ23" s="448"/>
      <c r="AEK23" s="448"/>
      <c r="AEL23" s="448"/>
      <c r="AEM23" s="448"/>
      <c r="AEN23" s="448"/>
      <c r="AEO23" s="448"/>
      <c r="AEP23" s="448"/>
      <c r="AEQ23" s="448"/>
      <c r="AER23" s="448"/>
      <c r="AES23" s="448"/>
      <c r="AET23" s="448"/>
      <c r="AEU23" s="448"/>
      <c r="AEV23" s="448"/>
      <c r="AEW23" s="448"/>
      <c r="AEX23" s="448"/>
      <c r="AEY23" s="448"/>
      <c r="AEZ23" s="448"/>
      <c r="AFA23" s="448"/>
      <c r="AFB23" s="448"/>
      <c r="AFC23" s="448"/>
      <c r="AFD23" s="448"/>
      <c r="AFE23" s="448"/>
      <c r="AFF23" s="448"/>
      <c r="AFG23" s="448"/>
      <c r="AFH23" s="448"/>
      <c r="AFI23" s="448"/>
      <c r="AFJ23" s="448"/>
      <c r="AFK23" s="448"/>
      <c r="AFL23" s="448"/>
      <c r="AFM23" s="448"/>
      <c r="AFN23" s="448"/>
      <c r="AFO23" s="448"/>
      <c r="AFP23" s="448"/>
      <c r="AFQ23" s="448"/>
      <c r="AFR23" s="448"/>
      <c r="AFS23" s="448"/>
      <c r="AFT23" s="448"/>
      <c r="AFU23" s="448"/>
      <c r="AFV23" s="448"/>
      <c r="AFW23" s="448"/>
      <c r="AFX23" s="448"/>
      <c r="AFY23" s="448"/>
      <c r="AFZ23" s="448"/>
      <c r="AGA23" s="448"/>
      <c r="AGB23" s="448"/>
      <c r="AGC23" s="448"/>
      <c r="AGD23" s="448"/>
      <c r="AGE23" s="448"/>
      <c r="AGF23" s="448"/>
      <c r="AGG23" s="448"/>
      <c r="AGH23" s="448"/>
      <c r="AGI23" s="448"/>
      <c r="AGJ23" s="448"/>
      <c r="AGK23" s="448"/>
      <c r="AGL23" s="448"/>
      <c r="AGM23" s="448"/>
      <c r="AGN23" s="448"/>
      <c r="AGO23" s="448"/>
      <c r="AGP23" s="448"/>
      <c r="AGQ23" s="448"/>
      <c r="AGR23" s="448"/>
      <c r="AGS23" s="448"/>
      <c r="AGT23" s="448"/>
      <c r="AGU23" s="448"/>
      <c r="AGV23" s="448"/>
      <c r="AGW23" s="448"/>
      <c r="AGX23" s="448"/>
      <c r="AGY23" s="448"/>
      <c r="AGZ23" s="448"/>
      <c r="AHA23" s="448"/>
      <c r="AHB23" s="448"/>
      <c r="AHC23" s="448"/>
      <c r="AHD23" s="448"/>
      <c r="AHE23" s="448"/>
      <c r="AHF23" s="448"/>
      <c r="AHG23" s="448"/>
      <c r="AHH23" s="448"/>
      <c r="AHI23" s="448"/>
      <c r="AHJ23" s="448"/>
      <c r="AHK23" s="448"/>
      <c r="AHL23" s="448"/>
      <c r="AHM23" s="448"/>
      <c r="AHN23" s="448"/>
      <c r="AHO23" s="448"/>
      <c r="AHP23" s="448"/>
      <c r="AHQ23" s="448"/>
      <c r="AHR23" s="448"/>
      <c r="AHS23" s="448"/>
      <c r="AHT23" s="448"/>
      <c r="AHU23" s="448"/>
      <c r="AHV23" s="448"/>
      <c r="AHW23" s="448"/>
      <c r="AHX23" s="448"/>
      <c r="AHY23" s="448"/>
      <c r="AHZ23" s="448"/>
      <c r="AIA23" s="448"/>
      <c r="AIB23" s="448"/>
      <c r="AIC23" s="448"/>
      <c r="AID23" s="448"/>
      <c r="AIE23" s="448"/>
      <c r="AIF23" s="448"/>
      <c r="AIG23" s="448"/>
      <c r="AIH23" s="448"/>
      <c r="AII23" s="448"/>
      <c r="AIJ23" s="448"/>
      <c r="AIK23" s="448"/>
      <c r="AIL23" s="448"/>
      <c r="AIM23" s="448"/>
      <c r="AIN23" s="448"/>
      <c r="AIO23" s="448"/>
      <c r="AIP23" s="448"/>
      <c r="AIQ23" s="448"/>
      <c r="AIR23" s="448"/>
      <c r="AIS23" s="448"/>
      <c r="AIT23" s="448"/>
      <c r="AIU23" s="448"/>
      <c r="AIV23" s="448"/>
      <c r="AIW23" s="448"/>
      <c r="AIX23" s="448"/>
      <c r="AIY23" s="448"/>
      <c r="AIZ23" s="448"/>
      <c r="AJA23" s="448"/>
      <c r="AJB23" s="448"/>
      <c r="AJC23" s="448"/>
      <c r="AJD23" s="448"/>
      <c r="AJE23" s="448"/>
      <c r="AJF23" s="448"/>
      <c r="AJG23" s="448"/>
      <c r="AJH23" s="448"/>
      <c r="AJI23" s="448"/>
      <c r="AJJ23" s="448"/>
      <c r="AJK23" s="448"/>
      <c r="AJL23" s="448"/>
      <c r="AJM23" s="448"/>
      <c r="AJN23" s="448"/>
      <c r="AJO23" s="448"/>
      <c r="AJP23" s="448"/>
      <c r="AJQ23" s="448"/>
      <c r="AJR23" s="448"/>
      <c r="AJS23" s="448"/>
      <c r="AJT23" s="448"/>
      <c r="AJU23" s="448"/>
      <c r="AJV23" s="448"/>
      <c r="AJW23" s="448"/>
      <c r="AJX23" s="448"/>
      <c r="AJY23" s="448"/>
      <c r="AJZ23" s="448"/>
      <c r="AKA23" s="448"/>
      <c r="AKB23" s="448"/>
      <c r="AKC23" s="448"/>
      <c r="AKD23" s="448"/>
      <c r="AKE23" s="448"/>
      <c r="AKF23" s="448"/>
      <c r="AKG23" s="448"/>
      <c r="AKH23" s="448"/>
      <c r="AKI23" s="448"/>
      <c r="AKJ23" s="448"/>
      <c r="AKK23" s="448"/>
      <c r="AKL23" s="448"/>
      <c r="AKM23" s="448"/>
      <c r="AKN23" s="448"/>
      <c r="AKO23" s="448"/>
      <c r="AKP23" s="448"/>
      <c r="AKQ23" s="448"/>
      <c r="AKR23" s="448"/>
      <c r="AKS23" s="448"/>
      <c r="AKT23" s="448"/>
      <c r="AKU23" s="448"/>
      <c r="AKV23" s="448"/>
      <c r="AKW23" s="448"/>
      <c r="AKX23" s="448"/>
      <c r="AKY23" s="448"/>
      <c r="AKZ23" s="448"/>
      <c r="ALA23" s="448"/>
      <c r="ALB23" s="448"/>
      <c r="ALC23" s="448"/>
      <c r="ALD23" s="448"/>
      <c r="ALE23" s="448"/>
      <c r="ALF23" s="448"/>
      <c r="ALG23" s="448"/>
      <c r="ALH23" s="448"/>
      <c r="ALI23" s="448"/>
      <c r="ALJ23" s="448"/>
      <c r="ALK23" s="448"/>
      <c r="ALL23" s="448"/>
      <c r="ALM23" s="448"/>
      <c r="ALN23" s="448"/>
      <c r="ALO23" s="448"/>
      <c r="ALP23" s="448"/>
      <c r="ALQ23" s="448"/>
      <c r="ALR23" s="448"/>
      <c r="ALS23" s="448"/>
      <c r="ALT23" s="448"/>
      <c r="ALU23" s="448"/>
      <c r="ALV23" s="448"/>
      <c r="ALW23" s="448"/>
      <c r="ALX23" s="448"/>
      <c r="ALY23" s="448"/>
      <c r="ALZ23" s="448"/>
      <c r="AMA23" s="448"/>
      <c r="AMB23" s="448"/>
      <c r="AMC23" s="448"/>
      <c r="AMD23" s="448"/>
      <c r="AME23" s="448"/>
      <c r="AMF23" s="448"/>
      <c r="AMG23" s="448"/>
      <c r="AMH23" s="448"/>
      <c r="AMI23" s="448"/>
      <c r="AMJ23" s="448"/>
      <c r="AMK23" s="448"/>
      <c r="AML23" s="448"/>
      <c r="AMM23" s="448"/>
      <c r="AMN23" s="448"/>
      <c r="AMO23" s="448"/>
      <c r="AMP23" s="448"/>
      <c r="AMQ23" s="448"/>
      <c r="AMR23" s="448"/>
      <c r="AMS23" s="448"/>
      <c r="AMT23" s="448"/>
      <c r="AMU23" s="448"/>
      <c r="AMV23" s="448"/>
      <c r="AMW23" s="448"/>
      <c r="AMX23" s="448"/>
      <c r="AMY23" s="448"/>
      <c r="AMZ23" s="448"/>
      <c r="ANA23" s="448"/>
      <c r="ANB23" s="448"/>
      <c r="ANC23" s="448"/>
      <c r="AND23" s="448"/>
      <c r="ANE23" s="448"/>
      <c r="ANF23" s="448"/>
      <c r="ANG23" s="448"/>
      <c r="ANH23" s="448"/>
      <c r="ANI23" s="448"/>
      <c r="ANJ23" s="448"/>
      <c r="ANK23" s="448"/>
      <c r="ANL23" s="448"/>
      <c r="ANM23" s="448"/>
      <c r="ANN23" s="448"/>
      <c r="ANO23" s="448"/>
      <c r="ANP23" s="448"/>
      <c r="ANQ23" s="448"/>
      <c r="ANR23" s="448"/>
      <c r="ANS23" s="448"/>
      <c r="ANT23" s="448"/>
      <c r="ANU23" s="448"/>
      <c r="ANV23" s="448"/>
      <c r="ANW23" s="448"/>
      <c r="ANX23" s="448"/>
      <c r="ANY23" s="448"/>
      <c r="ANZ23" s="448"/>
      <c r="AOA23" s="448"/>
      <c r="AOB23" s="448"/>
      <c r="AOC23" s="448"/>
      <c r="AOD23" s="448"/>
      <c r="AOE23" s="448"/>
      <c r="AOF23" s="448"/>
      <c r="AOG23" s="448"/>
      <c r="AOH23" s="448"/>
      <c r="AOI23" s="448"/>
      <c r="AOJ23" s="448"/>
      <c r="AOK23" s="448"/>
      <c r="AOL23" s="448"/>
      <c r="AOM23" s="448"/>
      <c r="AON23" s="448"/>
      <c r="AOO23" s="448"/>
      <c r="AOP23" s="448"/>
      <c r="AOQ23" s="448"/>
      <c r="AOR23" s="448"/>
      <c r="AOS23" s="448"/>
      <c r="AOT23" s="448"/>
      <c r="AOU23" s="448"/>
      <c r="AOV23" s="448"/>
      <c r="AOW23" s="448"/>
      <c r="AOX23" s="448"/>
      <c r="AOY23" s="448"/>
      <c r="AOZ23" s="448"/>
      <c r="APA23" s="448"/>
      <c r="APB23" s="448"/>
      <c r="APC23" s="448"/>
      <c r="APD23" s="448"/>
      <c r="APE23" s="448"/>
      <c r="APF23" s="448"/>
      <c r="APG23" s="448"/>
      <c r="APH23" s="448"/>
      <c r="API23" s="448"/>
      <c r="APJ23" s="448"/>
      <c r="APK23" s="448"/>
      <c r="APL23" s="448"/>
      <c r="APM23" s="448"/>
      <c r="APN23" s="448"/>
      <c r="APO23" s="448"/>
      <c r="APP23" s="448"/>
      <c r="APQ23" s="448"/>
      <c r="APR23" s="448"/>
      <c r="APS23" s="448"/>
      <c r="APT23" s="448"/>
      <c r="APU23" s="448"/>
      <c r="APV23" s="448"/>
      <c r="APW23" s="448"/>
      <c r="APX23" s="448"/>
      <c r="APY23" s="448"/>
      <c r="APZ23" s="448"/>
      <c r="AQA23" s="448"/>
      <c r="AQB23" s="448"/>
      <c r="AQC23" s="448"/>
      <c r="AQD23" s="448"/>
      <c r="AQE23" s="448"/>
      <c r="AQF23" s="448"/>
      <c r="AQG23" s="448"/>
      <c r="AQH23" s="448"/>
      <c r="AQI23" s="448"/>
      <c r="AQJ23" s="448"/>
      <c r="AQK23" s="448"/>
      <c r="AQL23" s="448"/>
      <c r="AQM23" s="448"/>
      <c r="AQN23" s="448"/>
      <c r="AQO23" s="448"/>
      <c r="AQP23" s="448"/>
      <c r="AQQ23" s="448"/>
      <c r="AQR23" s="448"/>
      <c r="AQS23" s="448"/>
      <c r="AQT23" s="448"/>
      <c r="AQU23" s="448"/>
      <c r="AQV23" s="448"/>
      <c r="AQW23" s="448"/>
      <c r="AQX23" s="448"/>
      <c r="AQY23" s="448"/>
      <c r="AQZ23" s="448"/>
      <c r="ARA23" s="448"/>
      <c r="ARB23" s="448"/>
      <c r="ARC23" s="448"/>
      <c r="ARD23" s="448"/>
      <c r="ARE23" s="448"/>
      <c r="ARF23" s="448"/>
      <c r="ARG23" s="448"/>
      <c r="ARH23" s="448"/>
      <c r="ARI23" s="448"/>
      <c r="ARJ23" s="448"/>
      <c r="ARK23" s="448"/>
      <c r="ARL23" s="448"/>
      <c r="ARM23" s="448"/>
      <c r="ARN23" s="448"/>
      <c r="ARO23" s="448"/>
      <c r="ARP23" s="448"/>
      <c r="ARQ23" s="448"/>
      <c r="ARR23" s="448"/>
      <c r="ARS23" s="448"/>
      <c r="ART23" s="448"/>
      <c r="ARU23" s="448"/>
      <c r="ARV23" s="448"/>
      <c r="ARW23" s="448"/>
      <c r="ARX23" s="448"/>
      <c r="ARY23" s="448"/>
      <c r="ARZ23" s="448"/>
      <c r="ASA23" s="448"/>
      <c r="ASB23" s="448"/>
      <c r="ASC23" s="448"/>
      <c r="ASD23" s="448"/>
      <c r="ASE23" s="448"/>
      <c r="ASF23" s="448"/>
      <c r="ASG23" s="448"/>
      <c r="ASH23" s="448"/>
      <c r="ASI23" s="448"/>
      <c r="ASJ23" s="448"/>
      <c r="ASK23" s="448"/>
      <c r="ASL23" s="448"/>
      <c r="ASM23" s="448"/>
      <c r="ASN23" s="448"/>
      <c r="ASO23" s="448"/>
      <c r="ASP23" s="448"/>
      <c r="ASQ23" s="448"/>
      <c r="ASR23" s="448"/>
      <c r="ASS23" s="448"/>
      <c r="AST23" s="448"/>
      <c r="ASU23" s="448"/>
      <c r="ASV23" s="448"/>
      <c r="ASW23" s="448"/>
      <c r="ASX23" s="448"/>
      <c r="ASY23" s="448"/>
      <c r="ASZ23" s="448"/>
      <c r="ATA23" s="448"/>
      <c r="ATB23" s="448"/>
      <c r="ATC23" s="448"/>
      <c r="ATD23" s="448"/>
      <c r="ATE23" s="448"/>
      <c r="ATF23" s="448"/>
      <c r="ATG23" s="448"/>
      <c r="ATH23" s="448"/>
      <c r="ATI23" s="448"/>
      <c r="ATJ23" s="448"/>
      <c r="ATK23" s="448"/>
      <c r="ATL23" s="448"/>
      <c r="ATM23" s="448"/>
      <c r="ATN23" s="448"/>
      <c r="ATO23" s="448"/>
      <c r="ATP23" s="448"/>
      <c r="ATQ23" s="448"/>
      <c r="ATR23" s="448"/>
      <c r="ATS23" s="448"/>
      <c r="ATT23" s="448"/>
      <c r="ATU23" s="448"/>
      <c r="ATV23" s="448"/>
      <c r="ATW23" s="448"/>
      <c r="ATX23" s="448"/>
      <c r="ATY23" s="448"/>
      <c r="ATZ23" s="448"/>
      <c r="AUA23" s="448"/>
      <c r="AUB23" s="448"/>
      <c r="AUC23" s="448"/>
      <c r="AUD23" s="448"/>
      <c r="AUE23" s="448"/>
      <c r="AUF23" s="448"/>
      <c r="AUG23" s="448"/>
      <c r="AUH23" s="448"/>
      <c r="AUI23" s="448"/>
      <c r="AUJ23" s="448"/>
      <c r="AUK23" s="448"/>
      <c r="AUL23" s="448"/>
      <c r="AUM23" s="448"/>
      <c r="AUN23" s="448"/>
      <c r="AUO23" s="448"/>
      <c r="AUP23" s="448"/>
      <c r="AUQ23" s="448"/>
      <c r="AUR23" s="448"/>
      <c r="AUS23" s="448"/>
      <c r="AUT23" s="448"/>
      <c r="AUU23" s="448"/>
      <c r="AUV23" s="448"/>
      <c r="AUW23" s="448"/>
      <c r="AUX23" s="448"/>
      <c r="AUY23" s="448"/>
      <c r="AUZ23" s="448"/>
      <c r="AVA23" s="448"/>
      <c r="AVB23" s="448"/>
      <c r="AVC23" s="448"/>
      <c r="AVD23" s="448"/>
      <c r="AVE23" s="448"/>
      <c r="AVF23" s="448"/>
      <c r="AVG23" s="448"/>
      <c r="AVH23" s="448"/>
      <c r="AVI23" s="448"/>
      <c r="AVJ23" s="448"/>
      <c r="AVK23" s="448"/>
      <c r="AVL23" s="448"/>
      <c r="AVM23" s="448"/>
      <c r="AVN23" s="448"/>
      <c r="AVO23" s="448"/>
      <c r="AVP23" s="448"/>
      <c r="AVQ23" s="448"/>
      <c r="AVR23" s="448"/>
      <c r="AVS23" s="448"/>
      <c r="AVT23" s="448"/>
      <c r="AVU23" s="448"/>
      <c r="AVV23" s="448"/>
      <c r="AVW23" s="448"/>
      <c r="AVX23" s="448"/>
      <c r="AVY23" s="448"/>
      <c r="AVZ23" s="448"/>
      <c r="AWA23" s="448"/>
      <c r="AWB23" s="448"/>
      <c r="AWC23" s="448"/>
      <c r="AWD23" s="448"/>
      <c r="AWE23" s="448"/>
      <c r="AWF23" s="448"/>
      <c r="AWG23" s="448"/>
      <c r="AWH23" s="448"/>
      <c r="AWI23" s="448"/>
      <c r="AWJ23" s="448"/>
      <c r="AWK23" s="448"/>
      <c r="AWL23" s="448"/>
      <c r="AWM23" s="448"/>
      <c r="AWN23" s="448"/>
      <c r="AWO23" s="448"/>
      <c r="AWP23" s="448"/>
      <c r="AWQ23" s="448"/>
      <c r="AWR23" s="448"/>
      <c r="AWS23" s="448"/>
      <c r="AWT23" s="448"/>
      <c r="AWU23" s="448"/>
      <c r="AWV23" s="448"/>
      <c r="AWW23" s="448"/>
      <c r="AWX23" s="448"/>
      <c r="AWY23" s="448"/>
      <c r="AWZ23" s="448"/>
      <c r="AXA23" s="448"/>
      <c r="AXB23" s="448"/>
      <c r="AXC23" s="448"/>
      <c r="AXD23" s="448"/>
      <c r="AXE23" s="448"/>
      <c r="AXF23" s="448"/>
      <c r="AXG23" s="448"/>
      <c r="AXH23" s="448"/>
      <c r="AXI23" s="448"/>
      <c r="AXJ23" s="448"/>
      <c r="AXK23" s="448"/>
      <c r="AXL23" s="448"/>
      <c r="AXM23" s="448"/>
      <c r="AXN23" s="448"/>
      <c r="AXO23" s="448"/>
      <c r="AXP23" s="448"/>
      <c r="AXQ23" s="448"/>
      <c r="AXR23" s="448"/>
      <c r="AXS23" s="448"/>
      <c r="AXT23" s="448"/>
      <c r="AXU23" s="448"/>
      <c r="AXV23" s="448"/>
      <c r="AXW23" s="448"/>
      <c r="AXX23" s="448"/>
      <c r="AXY23" s="448"/>
      <c r="AXZ23" s="448"/>
      <c r="AYA23" s="448"/>
      <c r="AYB23" s="448"/>
      <c r="AYC23" s="448"/>
      <c r="AYD23" s="448"/>
      <c r="AYE23" s="448"/>
      <c r="AYF23" s="448"/>
      <c r="AYG23" s="448"/>
      <c r="AYH23" s="448"/>
      <c r="AYI23" s="448"/>
      <c r="AYJ23" s="448"/>
      <c r="AYK23" s="448"/>
      <c r="AYL23" s="448"/>
      <c r="AYM23" s="448"/>
      <c r="AYN23" s="448"/>
      <c r="AYO23" s="448"/>
      <c r="AYP23" s="448"/>
      <c r="AYQ23" s="448"/>
      <c r="AYR23" s="448"/>
      <c r="AYS23" s="448"/>
      <c r="AYT23" s="448"/>
      <c r="AYU23" s="448"/>
      <c r="AYV23" s="448"/>
      <c r="AYW23" s="448"/>
      <c r="AYX23" s="448"/>
      <c r="AYY23" s="448"/>
      <c r="AYZ23" s="448"/>
      <c r="AZA23" s="448"/>
      <c r="AZB23" s="448"/>
      <c r="AZC23" s="448"/>
      <c r="AZD23" s="448"/>
      <c r="AZE23" s="448"/>
      <c r="AZF23" s="448"/>
      <c r="AZG23" s="448"/>
      <c r="AZH23" s="448"/>
      <c r="AZI23" s="448"/>
      <c r="AZJ23" s="448"/>
      <c r="AZK23" s="448"/>
      <c r="AZL23" s="448"/>
      <c r="AZM23" s="448"/>
      <c r="AZN23" s="448"/>
      <c r="AZO23" s="448"/>
      <c r="AZP23" s="448"/>
      <c r="AZQ23" s="448"/>
      <c r="AZR23" s="448"/>
      <c r="AZS23" s="448"/>
      <c r="AZT23" s="448"/>
      <c r="AZU23" s="448"/>
      <c r="AZV23" s="448"/>
      <c r="AZW23" s="448"/>
      <c r="AZX23" s="448"/>
      <c r="AZY23" s="448"/>
      <c r="AZZ23" s="448"/>
      <c r="BAA23" s="448"/>
      <c r="BAB23" s="448"/>
      <c r="BAC23" s="448"/>
      <c r="BAD23" s="448"/>
      <c r="BAE23" s="448"/>
      <c r="BAF23" s="448"/>
      <c r="BAG23" s="448"/>
      <c r="BAH23" s="448"/>
      <c r="BAI23" s="448"/>
      <c r="BAJ23" s="448"/>
      <c r="BAK23" s="448"/>
      <c r="BAL23" s="448"/>
      <c r="BAM23" s="448"/>
      <c r="BAN23" s="448"/>
      <c r="BAO23" s="448"/>
      <c r="BAP23" s="448"/>
      <c r="BAQ23" s="448"/>
      <c r="BAR23" s="448"/>
      <c r="BAS23" s="448"/>
      <c r="BAT23" s="448"/>
      <c r="BAU23" s="448"/>
      <c r="BAV23" s="448"/>
      <c r="BAW23" s="448"/>
      <c r="BAX23" s="448"/>
      <c r="BAY23" s="448"/>
      <c r="BAZ23" s="448"/>
      <c r="BBA23" s="448"/>
      <c r="BBB23" s="448"/>
      <c r="BBC23" s="448"/>
      <c r="BBD23" s="448"/>
      <c r="BBE23" s="448"/>
      <c r="BBF23" s="448"/>
      <c r="BBG23" s="448"/>
      <c r="BBH23" s="448"/>
      <c r="BBI23" s="448"/>
      <c r="BBJ23" s="448"/>
      <c r="BBK23" s="448"/>
      <c r="BBL23" s="448"/>
      <c r="BBM23" s="448"/>
      <c r="BBN23" s="448"/>
      <c r="BBO23" s="448"/>
      <c r="BBP23" s="448"/>
      <c r="BBQ23" s="448"/>
      <c r="BBR23" s="448"/>
      <c r="BBS23" s="448"/>
      <c r="BBT23" s="448"/>
      <c r="BBU23" s="448"/>
      <c r="BBV23" s="448"/>
      <c r="BBW23" s="448"/>
      <c r="BBX23" s="448"/>
      <c r="BBY23" s="448"/>
      <c r="BBZ23" s="448"/>
      <c r="BCA23" s="448"/>
      <c r="BCB23" s="448"/>
      <c r="BCC23" s="448"/>
      <c r="BCD23" s="448"/>
      <c r="BCE23" s="448"/>
      <c r="BCF23" s="448"/>
      <c r="BCG23" s="448"/>
      <c r="BCH23" s="448"/>
      <c r="BCI23" s="448"/>
      <c r="BCJ23" s="448"/>
      <c r="BCK23" s="448"/>
      <c r="BCL23" s="448"/>
      <c r="BCM23" s="448"/>
      <c r="BCN23" s="448"/>
      <c r="BCO23" s="448"/>
      <c r="BCP23" s="448"/>
      <c r="BCQ23" s="448"/>
      <c r="BCR23" s="448"/>
      <c r="BCS23" s="448"/>
      <c r="BCT23" s="448"/>
      <c r="BCU23" s="448"/>
      <c r="BCV23" s="448"/>
      <c r="BCW23" s="448"/>
      <c r="BCX23" s="448"/>
      <c r="BCY23" s="448"/>
      <c r="BCZ23" s="448"/>
      <c r="BDA23" s="448"/>
      <c r="BDB23" s="448"/>
      <c r="BDC23" s="448"/>
      <c r="BDD23" s="448"/>
      <c r="BDE23" s="448"/>
      <c r="BDF23" s="448"/>
      <c r="BDG23" s="448"/>
      <c r="BDH23" s="448"/>
      <c r="BDI23" s="448"/>
      <c r="BDJ23" s="448"/>
      <c r="BDK23" s="448"/>
      <c r="BDL23" s="448"/>
      <c r="BDM23" s="448"/>
      <c r="BDN23" s="448"/>
      <c r="BDO23" s="448"/>
      <c r="BDP23" s="448"/>
      <c r="BDQ23" s="448"/>
      <c r="BDR23" s="448"/>
      <c r="BDS23" s="448"/>
      <c r="BDT23" s="448"/>
      <c r="BDU23" s="448"/>
      <c r="BDV23" s="448"/>
      <c r="BDW23" s="448"/>
      <c r="BDX23" s="448"/>
      <c r="BDY23" s="448"/>
      <c r="BDZ23" s="448"/>
      <c r="BEA23" s="448"/>
      <c r="BEB23" s="448"/>
      <c r="BEC23" s="448"/>
      <c r="BED23" s="448"/>
      <c r="BEE23" s="448"/>
      <c r="BEF23" s="448"/>
      <c r="BEG23" s="448"/>
      <c r="BEH23" s="448"/>
      <c r="BEI23" s="448"/>
      <c r="BEJ23" s="448"/>
      <c r="BEK23" s="448"/>
      <c r="BEL23" s="448"/>
      <c r="BEM23" s="448"/>
      <c r="BEN23" s="448"/>
      <c r="BEO23" s="448"/>
      <c r="BEP23" s="448"/>
      <c r="BEQ23" s="448"/>
      <c r="BER23" s="448"/>
      <c r="BES23" s="448"/>
      <c r="BET23" s="448"/>
      <c r="BEU23" s="448"/>
      <c r="BEV23" s="448"/>
      <c r="BEW23" s="448"/>
      <c r="BEX23" s="448"/>
      <c r="BEY23" s="448"/>
      <c r="BEZ23" s="448"/>
      <c r="BFA23" s="448"/>
      <c r="BFB23" s="448"/>
      <c r="BFC23" s="448"/>
      <c r="BFD23" s="448"/>
      <c r="BFE23" s="448"/>
      <c r="BFF23" s="448"/>
      <c r="BFG23" s="448"/>
      <c r="BFH23" s="448"/>
      <c r="BFI23" s="448"/>
      <c r="BFJ23" s="448"/>
      <c r="BFK23" s="448"/>
      <c r="BFL23" s="448"/>
      <c r="BFM23" s="448"/>
      <c r="BFN23" s="448"/>
      <c r="BFO23" s="448"/>
      <c r="BFP23" s="448"/>
      <c r="BFQ23" s="448"/>
      <c r="BFR23" s="448"/>
      <c r="BFS23" s="448"/>
      <c r="BFT23" s="448"/>
      <c r="BFU23" s="448"/>
      <c r="BFV23" s="448"/>
      <c r="BFW23" s="448"/>
      <c r="BFX23" s="448"/>
      <c r="BFY23" s="448"/>
      <c r="BFZ23" s="448"/>
      <c r="BGA23" s="448"/>
      <c r="BGB23" s="448"/>
      <c r="BGC23" s="448"/>
      <c r="BGD23" s="448"/>
      <c r="BGE23" s="448"/>
      <c r="BGF23" s="448"/>
      <c r="BGG23" s="448"/>
      <c r="BGH23" s="448"/>
      <c r="BGI23" s="448"/>
      <c r="BGJ23" s="448"/>
      <c r="BGK23" s="448"/>
      <c r="BGL23" s="448"/>
      <c r="BGM23" s="448"/>
      <c r="BGN23" s="448"/>
      <c r="BGO23" s="448"/>
      <c r="BGP23" s="448"/>
      <c r="BGQ23" s="448"/>
      <c r="BGR23" s="448"/>
      <c r="BGS23" s="448"/>
      <c r="BGT23" s="448"/>
      <c r="BGU23" s="448"/>
      <c r="BGV23" s="448"/>
      <c r="BGW23" s="448"/>
      <c r="BGX23" s="448"/>
      <c r="BGY23" s="448"/>
      <c r="BGZ23" s="448"/>
      <c r="BHA23" s="448"/>
      <c r="BHB23" s="448"/>
      <c r="BHC23" s="448"/>
      <c r="BHD23" s="448"/>
      <c r="BHE23" s="448"/>
      <c r="BHF23" s="448"/>
      <c r="BHG23" s="448"/>
      <c r="BHH23" s="448"/>
      <c r="BHI23" s="448"/>
      <c r="BHJ23" s="448"/>
      <c r="BHK23" s="448"/>
      <c r="BHL23" s="448"/>
      <c r="BHM23" s="448"/>
      <c r="BHN23" s="448"/>
      <c r="BHO23" s="448"/>
      <c r="BHP23" s="448"/>
      <c r="BHQ23" s="448"/>
      <c r="BHR23" s="448"/>
      <c r="BHS23" s="448"/>
      <c r="BHT23" s="448"/>
      <c r="BHU23" s="448"/>
      <c r="BHV23" s="448"/>
      <c r="BHW23" s="448"/>
      <c r="BHX23" s="448"/>
      <c r="BHY23" s="448"/>
      <c r="BHZ23" s="448"/>
      <c r="BIA23" s="448"/>
      <c r="BIB23" s="448"/>
      <c r="BIC23" s="448"/>
      <c r="BID23" s="448"/>
      <c r="BIE23" s="448"/>
      <c r="BIF23" s="448"/>
      <c r="BIG23" s="448"/>
      <c r="BIH23" s="448"/>
      <c r="BII23" s="448"/>
      <c r="BIJ23" s="448"/>
      <c r="BIK23" s="448"/>
      <c r="BIL23" s="448"/>
      <c r="BIM23" s="448"/>
      <c r="BIN23" s="448"/>
      <c r="BIO23" s="448"/>
      <c r="BIP23" s="448"/>
      <c r="BIQ23" s="448"/>
      <c r="BIR23" s="448"/>
      <c r="BIS23" s="448"/>
      <c r="BIT23" s="448"/>
      <c r="BIU23" s="448"/>
      <c r="BIV23" s="448"/>
      <c r="BIW23" s="448"/>
      <c r="BIX23" s="448"/>
      <c r="BIY23" s="448"/>
      <c r="BIZ23" s="448"/>
      <c r="BJA23" s="448"/>
      <c r="BJB23" s="448"/>
      <c r="BJC23" s="448"/>
      <c r="BJD23" s="448"/>
      <c r="BJE23" s="448"/>
      <c r="BJF23" s="448"/>
      <c r="BJG23" s="448"/>
      <c r="BJH23" s="448"/>
      <c r="BJI23" s="448"/>
      <c r="BJJ23" s="448"/>
      <c r="BJK23" s="448"/>
      <c r="BJL23" s="448"/>
      <c r="BJM23" s="448"/>
      <c r="BJN23" s="448"/>
      <c r="BJO23" s="448"/>
      <c r="BJP23" s="448"/>
      <c r="BJQ23" s="448"/>
      <c r="BJR23" s="448"/>
      <c r="BJS23" s="448"/>
      <c r="BJT23" s="448"/>
      <c r="BJU23" s="448"/>
      <c r="BJV23" s="448"/>
      <c r="BJW23" s="448"/>
      <c r="BJX23" s="448"/>
      <c r="BJY23" s="448"/>
      <c r="BJZ23" s="448"/>
      <c r="BKA23" s="448"/>
      <c r="BKB23" s="448"/>
      <c r="BKC23" s="448"/>
      <c r="BKD23" s="448"/>
      <c r="BKE23" s="448"/>
      <c r="BKF23" s="448"/>
      <c r="BKG23" s="448"/>
      <c r="BKH23" s="448"/>
      <c r="BKI23" s="448"/>
      <c r="BKJ23" s="448"/>
      <c r="BKK23" s="448"/>
      <c r="BKL23" s="448"/>
      <c r="BKM23" s="448"/>
      <c r="BKN23" s="448"/>
      <c r="BKO23" s="448"/>
      <c r="BKP23" s="448"/>
      <c r="BKQ23" s="448"/>
      <c r="BKR23" s="448"/>
      <c r="BKS23" s="448"/>
      <c r="BKT23" s="448"/>
      <c r="BKU23" s="448"/>
      <c r="BKV23" s="448"/>
      <c r="BKW23" s="448"/>
      <c r="BKX23" s="448"/>
      <c r="BKY23" s="448"/>
      <c r="BKZ23" s="448"/>
      <c r="BLA23" s="448"/>
      <c r="BLB23" s="448"/>
      <c r="BLC23" s="448"/>
      <c r="BLD23" s="448"/>
      <c r="BLE23" s="448"/>
      <c r="BLF23" s="448"/>
      <c r="BLG23" s="448"/>
      <c r="BLH23" s="448"/>
      <c r="BLI23" s="448"/>
      <c r="BLJ23" s="448"/>
      <c r="BLK23" s="448"/>
      <c r="BLL23" s="448"/>
      <c r="BLM23" s="448"/>
      <c r="BLN23" s="448"/>
      <c r="BLO23" s="448"/>
      <c r="BLP23" s="448"/>
      <c r="BLQ23" s="448"/>
      <c r="BLR23" s="448"/>
      <c r="BLS23" s="448"/>
      <c r="BLT23" s="448"/>
      <c r="BLU23" s="448"/>
      <c r="BLV23" s="448"/>
      <c r="BLW23" s="448"/>
      <c r="BLX23" s="448"/>
      <c r="BLY23" s="448"/>
      <c r="BLZ23" s="448"/>
      <c r="BMA23" s="448"/>
      <c r="BMB23" s="448"/>
      <c r="BMC23" s="448"/>
      <c r="BMD23" s="448"/>
      <c r="BME23" s="448"/>
      <c r="BMF23" s="448"/>
      <c r="BMG23" s="448"/>
      <c r="BMH23" s="448"/>
      <c r="BMI23" s="448"/>
      <c r="BMJ23" s="448"/>
      <c r="BMK23" s="448"/>
      <c r="BML23" s="448"/>
      <c r="BMM23" s="448"/>
      <c r="BMN23" s="448"/>
      <c r="BMO23" s="448"/>
      <c r="BMP23" s="448"/>
      <c r="BMQ23" s="448"/>
      <c r="BMR23" s="448"/>
      <c r="BMS23" s="448"/>
      <c r="BMT23" s="448"/>
      <c r="BMU23" s="448"/>
      <c r="BMV23" s="448"/>
      <c r="BMW23" s="448"/>
      <c r="BMX23" s="448"/>
      <c r="BMY23" s="448"/>
      <c r="BMZ23" s="448"/>
      <c r="BNA23" s="448"/>
      <c r="BNB23" s="448"/>
      <c r="BNC23" s="448"/>
      <c r="BND23" s="448"/>
      <c r="BNE23" s="448"/>
      <c r="BNF23" s="448"/>
      <c r="BNG23" s="448"/>
      <c r="BNH23" s="448"/>
      <c r="BNI23" s="448"/>
      <c r="BNJ23" s="448"/>
      <c r="BNK23" s="448"/>
      <c r="BNL23" s="448"/>
      <c r="BNM23" s="448"/>
      <c r="BNN23" s="448"/>
      <c r="BNO23" s="448"/>
      <c r="BNP23" s="448"/>
      <c r="BNQ23" s="448"/>
      <c r="BNR23" s="448"/>
      <c r="BNS23" s="448"/>
      <c r="BNT23" s="448"/>
      <c r="BNU23" s="448"/>
      <c r="BNV23" s="448"/>
      <c r="BNW23" s="448"/>
      <c r="BNX23" s="448"/>
      <c r="BNY23" s="448"/>
      <c r="BNZ23" s="448"/>
      <c r="BOA23" s="448"/>
      <c r="BOB23" s="448"/>
      <c r="BOC23" s="448"/>
      <c r="BOD23" s="448"/>
      <c r="BOE23" s="448"/>
      <c r="BOF23" s="448"/>
      <c r="BOG23" s="448"/>
      <c r="BOH23" s="448"/>
      <c r="BOI23" s="448"/>
      <c r="BOJ23" s="448"/>
      <c r="BOK23" s="448"/>
      <c r="BOL23" s="448"/>
      <c r="BOM23" s="448"/>
      <c r="BON23" s="448"/>
      <c r="BOO23" s="448"/>
      <c r="BOP23" s="448"/>
      <c r="BOQ23" s="448"/>
      <c r="BOR23" s="448"/>
      <c r="BOS23" s="448"/>
      <c r="BOT23" s="448"/>
      <c r="BOU23" s="448"/>
      <c r="BOV23" s="448"/>
      <c r="BOW23" s="448"/>
      <c r="BOX23" s="448"/>
      <c r="BOY23" s="448"/>
      <c r="BOZ23" s="448"/>
      <c r="BPA23" s="448"/>
      <c r="BPB23" s="448"/>
      <c r="BPC23" s="448"/>
      <c r="BPD23" s="448"/>
      <c r="BPE23" s="448"/>
      <c r="BPF23" s="448"/>
      <c r="BPG23" s="448"/>
      <c r="BPH23" s="448"/>
      <c r="BPI23" s="448"/>
      <c r="BPJ23" s="448"/>
      <c r="BPK23" s="448"/>
      <c r="BPL23" s="448"/>
      <c r="BPM23" s="448"/>
      <c r="BPN23" s="448"/>
      <c r="BPO23" s="448"/>
      <c r="BPP23" s="448"/>
      <c r="BPQ23" s="448"/>
      <c r="BPR23" s="448"/>
      <c r="BPS23" s="448"/>
      <c r="BPT23" s="448"/>
      <c r="BPU23" s="448"/>
      <c r="BPV23" s="448"/>
      <c r="BPW23" s="448"/>
      <c r="BPX23" s="448"/>
      <c r="BPY23" s="448"/>
      <c r="BPZ23" s="448"/>
      <c r="BQA23" s="448"/>
      <c r="BQB23" s="448"/>
      <c r="BQC23" s="448"/>
      <c r="BQD23" s="448"/>
      <c r="BQE23" s="448"/>
      <c r="BQF23" s="448"/>
      <c r="BQG23" s="448"/>
      <c r="BQH23" s="448"/>
      <c r="BQI23" s="448"/>
      <c r="BQJ23" s="448"/>
      <c r="BQK23" s="448"/>
      <c r="BQL23" s="448"/>
      <c r="BQM23" s="448"/>
      <c r="BQN23" s="448"/>
      <c r="BQO23" s="448"/>
      <c r="BQP23" s="448"/>
      <c r="BQQ23" s="448"/>
      <c r="BQR23" s="448"/>
      <c r="BQS23" s="448"/>
      <c r="BQT23" s="448"/>
      <c r="BQU23" s="448"/>
      <c r="BQV23" s="448"/>
      <c r="BQW23" s="448"/>
      <c r="BQX23" s="448"/>
      <c r="BQY23" s="448"/>
      <c r="BQZ23" s="448"/>
      <c r="BRA23" s="448"/>
      <c r="BRB23" s="448"/>
      <c r="BRC23" s="448"/>
      <c r="BRD23" s="448"/>
      <c r="BRE23" s="448"/>
      <c r="BRF23" s="448"/>
      <c r="BRG23" s="448"/>
      <c r="BRH23" s="448"/>
      <c r="BRI23" s="448"/>
      <c r="BRJ23" s="448"/>
      <c r="BRK23" s="448"/>
      <c r="BRL23" s="448"/>
      <c r="BRM23" s="448"/>
      <c r="BRN23" s="448"/>
      <c r="BRO23" s="448"/>
      <c r="BRP23" s="448"/>
      <c r="BRQ23" s="448"/>
      <c r="BRR23" s="448"/>
      <c r="BRS23" s="448"/>
      <c r="BRT23" s="448"/>
      <c r="BRU23" s="448"/>
      <c r="BRV23" s="448"/>
      <c r="BRW23" s="448"/>
      <c r="BRX23" s="448"/>
      <c r="BRY23" s="448"/>
      <c r="BRZ23" s="448"/>
      <c r="BSA23" s="448"/>
      <c r="BSB23" s="448"/>
      <c r="BSC23" s="448"/>
      <c r="BSD23" s="448"/>
      <c r="BSE23" s="448"/>
      <c r="BSF23" s="448"/>
      <c r="BSG23" s="448"/>
      <c r="BSH23" s="448"/>
      <c r="BSI23" s="448"/>
      <c r="BSJ23" s="448"/>
      <c r="BSK23" s="448"/>
      <c r="BSL23" s="448"/>
      <c r="BSM23" s="448"/>
      <c r="BSN23" s="448"/>
      <c r="BSO23" s="448"/>
      <c r="BSP23" s="448"/>
      <c r="BSQ23" s="448"/>
      <c r="BSR23" s="448"/>
      <c r="BSS23" s="448"/>
      <c r="BST23" s="448"/>
      <c r="BSU23" s="448"/>
      <c r="BSV23" s="448"/>
      <c r="BSW23" s="448"/>
      <c r="BSX23" s="448"/>
      <c r="BSY23" s="448"/>
      <c r="BSZ23" s="448"/>
      <c r="BTA23" s="448"/>
      <c r="BTB23" s="448"/>
      <c r="BTC23" s="448"/>
      <c r="BTD23" s="448"/>
      <c r="BTE23" s="448"/>
      <c r="BTF23" s="448"/>
      <c r="BTG23" s="448"/>
      <c r="BTH23" s="448"/>
      <c r="BTI23" s="448"/>
      <c r="BTJ23" s="448"/>
      <c r="BTK23" s="448"/>
      <c r="BTL23" s="448"/>
      <c r="BTM23" s="448"/>
      <c r="BTN23" s="448"/>
      <c r="BTO23" s="448"/>
      <c r="BTP23" s="448"/>
      <c r="BTQ23" s="448"/>
      <c r="BTR23" s="448"/>
      <c r="BTS23" s="448"/>
      <c r="BTT23" s="448"/>
      <c r="BTU23" s="448"/>
      <c r="BTV23" s="448"/>
      <c r="BTW23" s="448"/>
      <c r="BTX23" s="448"/>
      <c r="BTY23" s="448"/>
      <c r="BTZ23" s="448"/>
      <c r="BUA23" s="448"/>
      <c r="BUB23" s="448"/>
      <c r="BUC23" s="448"/>
      <c r="BUD23" s="448"/>
      <c r="BUE23" s="448"/>
      <c r="BUF23" s="448"/>
      <c r="BUG23" s="448"/>
      <c r="BUH23" s="448"/>
      <c r="BUI23" s="448"/>
      <c r="BUJ23" s="448"/>
      <c r="BUK23" s="448"/>
      <c r="BUL23" s="448"/>
      <c r="BUM23" s="448"/>
      <c r="BUN23" s="448"/>
      <c r="BUO23" s="448"/>
      <c r="BUP23" s="448"/>
      <c r="BUQ23" s="448"/>
      <c r="BUR23" s="448"/>
      <c r="BUS23" s="448"/>
      <c r="BUT23" s="448"/>
      <c r="BUU23" s="448"/>
      <c r="BUV23" s="448"/>
      <c r="BUW23" s="448"/>
      <c r="BUX23" s="448"/>
      <c r="BUY23" s="448"/>
      <c r="BUZ23" s="448"/>
      <c r="BVA23" s="448"/>
      <c r="BVB23" s="448"/>
      <c r="BVC23" s="448"/>
      <c r="BVD23" s="448"/>
      <c r="BVE23" s="448"/>
      <c r="BVF23" s="448"/>
      <c r="BVG23" s="448"/>
      <c r="BVH23" s="448"/>
      <c r="BVI23" s="448"/>
      <c r="BVJ23" s="448"/>
      <c r="BVK23" s="448"/>
      <c r="BVL23" s="448"/>
      <c r="BVM23" s="448"/>
      <c r="BVN23" s="448"/>
      <c r="BVO23" s="448"/>
      <c r="BVP23" s="448"/>
      <c r="BVQ23" s="448"/>
      <c r="BVR23" s="448"/>
      <c r="BVS23" s="448"/>
      <c r="BVT23" s="448"/>
      <c r="BVU23" s="448"/>
      <c r="BVV23" s="448"/>
      <c r="BVW23" s="448"/>
      <c r="BVX23" s="448"/>
      <c r="BVY23" s="448"/>
      <c r="BVZ23" s="448"/>
      <c r="BWA23" s="448"/>
      <c r="BWB23" s="448"/>
      <c r="BWC23" s="448"/>
      <c r="BWD23" s="448"/>
      <c r="BWE23" s="448"/>
      <c r="BWF23" s="448"/>
      <c r="BWG23" s="448"/>
      <c r="BWH23" s="448"/>
      <c r="BWI23" s="448"/>
      <c r="BWJ23" s="448"/>
      <c r="BWK23" s="448"/>
      <c r="BWL23" s="448"/>
      <c r="BWM23" s="448"/>
      <c r="BWN23" s="448"/>
      <c r="BWO23" s="448"/>
      <c r="BWP23" s="448"/>
      <c r="BWQ23" s="448"/>
      <c r="BWR23" s="448"/>
      <c r="BWS23" s="448"/>
      <c r="BWT23" s="448"/>
      <c r="BWU23" s="448"/>
      <c r="BWV23" s="448"/>
      <c r="BWW23" s="448"/>
      <c r="BWX23" s="448"/>
      <c r="BWY23" s="448"/>
      <c r="BWZ23" s="448"/>
      <c r="BXA23" s="448"/>
      <c r="BXB23" s="448"/>
      <c r="BXC23" s="448"/>
      <c r="BXD23" s="448"/>
      <c r="BXE23" s="448"/>
      <c r="BXF23" s="448"/>
      <c r="BXG23" s="448"/>
      <c r="BXH23" s="448"/>
      <c r="BXI23" s="448"/>
      <c r="BXJ23" s="448"/>
      <c r="BXK23" s="448"/>
      <c r="BXL23" s="448"/>
      <c r="BXM23" s="448"/>
      <c r="BXN23" s="448"/>
      <c r="BXO23" s="448"/>
      <c r="BXP23" s="448"/>
      <c r="BXQ23" s="448"/>
      <c r="BXR23" s="448"/>
      <c r="BXS23" s="448"/>
      <c r="BXT23" s="448"/>
      <c r="BXU23" s="448"/>
      <c r="BXV23" s="448"/>
      <c r="BXW23" s="448"/>
      <c r="BXX23" s="448"/>
      <c r="BXY23" s="448"/>
      <c r="BXZ23" s="448"/>
      <c r="BYA23" s="448"/>
      <c r="BYB23" s="448"/>
      <c r="BYC23" s="448"/>
      <c r="BYD23" s="448"/>
      <c r="BYE23" s="448"/>
      <c r="BYF23" s="448"/>
      <c r="BYG23" s="448"/>
      <c r="BYH23" s="448"/>
      <c r="BYI23" s="448"/>
      <c r="BYJ23" s="448"/>
      <c r="BYK23" s="448"/>
      <c r="BYL23" s="448"/>
      <c r="BYM23" s="448"/>
      <c r="BYN23" s="448"/>
      <c r="BYO23" s="448"/>
      <c r="BYP23" s="448"/>
      <c r="BYQ23" s="448"/>
      <c r="BYR23" s="448"/>
      <c r="BYS23" s="448"/>
      <c r="BYT23" s="448"/>
      <c r="BYU23" s="448"/>
      <c r="BYV23" s="448"/>
      <c r="BYW23" s="448"/>
      <c r="BYX23" s="448"/>
      <c r="BYY23" s="448"/>
      <c r="BYZ23" s="448"/>
      <c r="BZA23" s="448"/>
      <c r="BZB23" s="448"/>
      <c r="BZC23" s="448"/>
      <c r="BZD23" s="448"/>
      <c r="BZE23" s="448"/>
      <c r="BZF23" s="448"/>
      <c r="BZG23" s="448"/>
      <c r="BZH23" s="448"/>
      <c r="BZI23" s="448"/>
      <c r="BZJ23" s="448"/>
      <c r="BZK23" s="448"/>
      <c r="BZL23" s="448"/>
      <c r="BZM23" s="448"/>
      <c r="BZN23" s="448"/>
      <c r="BZO23" s="448"/>
      <c r="BZP23" s="448"/>
      <c r="BZQ23" s="448"/>
      <c r="BZR23" s="448"/>
      <c r="BZS23" s="448"/>
      <c r="BZT23" s="448"/>
      <c r="BZU23" s="448"/>
      <c r="BZV23" s="448"/>
      <c r="BZW23" s="448"/>
      <c r="BZX23" s="448"/>
      <c r="BZY23" s="448"/>
      <c r="BZZ23" s="448"/>
      <c r="CAA23" s="448"/>
      <c r="CAB23" s="448"/>
      <c r="CAC23" s="448"/>
      <c r="CAD23" s="448"/>
      <c r="CAE23" s="448"/>
      <c r="CAF23" s="448"/>
      <c r="CAG23" s="448"/>
      <c r="CAH23" s="448"/>
      <c r="CAI23" s="448"/>
      <c r="CAJ23" s="448"/>
      <c r="CAK23" s="448"/>
      <c r="CAL23" s="448"/>
      <c r="CAM23" s="448"/>
      <c r="CAN23" s="448"/>
      <c r="CAO23" s="448"/>
      <c r="CAP23" s="448"/>
      <c r="CAQ23" s="448"/>
      <c r="CAR23" s="448"/>
      <c r="CAS23" s="448"/>
      <c r="CAT23" s="448"/>
      <c r="CAU23" s="448"/>
      <c r="CAV23" s="448"/>
      <c r="CAW23" s="448"/>
      <c r="CAX23" s="448"/>
      <c r="CAY23" s="448"/>
      <c r="CAZ23" s="448"/>
      <c r="CBA23" s="448"/>
      <c r="CBB23" s="448"/>
      <c r="CBC23" s="448"/>
      <c r="CBD23" s="448"/>
      <c r="CBE23" s="448"/>
      <c r="CBF23" s="448"/>
      <c r="CBG23" s="448"/>
      <c r="CBH23" s="448"/>
      <c r="CBI23" s="448"/>
      <c r="CBJ23" s="448"/>
      <c r="CBK23" s="448"/>
      <c r="CBL23" s="448"/>
      <c r="CBM23" s="448"/>
      <c r="CBN23" s="448"/>
      <c r="CBO23" s="448"/>
      <c r="CBP23" s="448"/>
      <c r="CBQ23" s="448"/>
      <c r="CBR23" s="448"/>
      <c r="CBS23" s="448"/>
      <c r="CBT23" s="448"/>
      <c r="CBU23" s="448"/>
      <c r="CBV23" s="448"/>
      <c r="CBW23" s="448"/>
      <c r="CBX23" s="448"/>
      <c r="CBY23" s="448"/>
      <c r="CBZ23" s="448"/>
      <c r="CCA23" s="448"/>
      <c r="CCB23" s="448"/>
      <c r="CCC23" s="448"/>
      <c r="CCD23" s="448"/>
      <c r="CCE23" s="448"/>
      <c r="CCF23" s="448"/>
      <c r="CCG23" s="448"/>
      <c r="CCH23" s="448"/>
      <c r="CCI23" s="448"/>
      <c r="CCJ23" s="448"/>
      <c r="CCK23" s="448"/>
      <c r="CCL23" s="448"/>
      <c r="CCM23" s="448"/>
      <c r="CCN23" s="448"/>
      <c r="CCO23" s="448"/>
      <c r="CCP23" s="448"/>
      <c r="CCQ23" s="448"/>
      <c r="CCR23" s="448"/>
      <c r="CCS23" s="448"/>
      <c r="CCT23" s="448"/>
      <c r="CCU23" s="448"/>
      <c r="CCV23" s="448"/>
      <c r="CCW23" s="448"/>
      <c r="CCX23" s="448"/>
      <c r="CCY23" s="448"/>
      <c r="CCZ23" s="448"/>
      <c r="CDA23" s="448"/>
      <c r="CDB23" s="448"/>
      <c r="CDC23" s="448"/>
      <c r="CDD23" s="448"/>
      <c r="CDE23" s="448"/>
      <c r="CDF23" s="448"/>
      <c r="CDG23" s="448"/>
      <c r="CDH23" s="448"/>
      <c r="CDI23" s="448"/>
      <c r="CDJ23" s="448"/>
      <c r="CDK23" s="448"/>
      <c r="CDL23" s="448"/>
      <c r="CDM23" s="448"/>
      <c r="CDN23" s="448"/>
      <c r="CDO23" s="448"/>
      <c r="CDP23" s="448"/>
      <c r="CDQ23" s="448"/>
      <c r="CDR23" s="448"/>
      <c r="CDS23" s="448"/>
      <c r="CDT23" s="448"/>
      <c r="CDU23" s="448"/>
      <c r="CDV23" s="448"/>
      <c r="CDW23" s="448"/>
      <c r="CDX23" s="448"/>
      <c r="CDY23" s="448"/>
      <c r="CDZ23" s="448"/>
      <c r="CEA23" s="448"/>
      <c r="CEB23" s="448"/>
      <c r="CEC23" s="448"/>
      <c r="CED23" s="448"/>
      <c r="CEE23" s="448"/>
      <c r="CEF23" s="448"/>
      <c r="CEG23" s="448"/>
      <c r="CEH23" s="448"/>
      <c r="CEI23" s="448"/>
      <c r="CEJ23" s="448"/>
      <c r="CEK23" s="448"/>
      <c r="CEL23" s="448"/>
      <c r="CEM23" s="448"/>
      <c r="CEN23" s="448"/>
      <c r="CEO23" s="448"/>
      <c r="CEP23" s="448"/>
      <c r="CEQ23" s="448"/>
      <c r="CER23" s="448"/>
      <c r="CES23" s="448"/>
      <c r="CET23" s="448"/>
      <c r="CEU23" s="448"/>
      <c r="CEV23" s="448"/>
      <c r="CEW23" s="448"/>
      <c r="CEX23" s="448"/>
      <c r="CEY23" s="448"/>
      <c r="CEZ23" s="448"/>
      <c r="CFA23" s="448"/>
      <c r="CFB23" s="448"/>
      <c r="CFC23" s="448"/>
      <c r="CFD23" s="448"/>
      <c r="CFE23" s="448"/>
      <c r="CFF23" s="448"/>
      <c r="CFG23" s="448"/>
      <c r="CFH23" s="448"/>
      <c r="CFI23" s="448"/>
      <c r="CFJ23" s="448"/>
      <c r="CFK23" s="448"/>
      <c r="CFL23" s="448"/>
      <c r="CFM23" s="448"/>
      <c r="CFN23" s="448"/>
      <c r="CFO23" s="448"/>
      <c r="CFP23" s="448"/>
      <c r="CFQ23" s="448"/>
      <c r="CFR23" s="448"/>
      <c r="CFS23" s="448"/>
      <c r="CFT23" s="448"/>
      <c r="CFU23" s="448"/>
      <c r="CFV23" s="448"/>
      <c r="CFW23" s="448"/>
      <c r="CFX23" s="448"/>
      <c r="CFY23" s="448"/>
      <c r="CFZ23" s="448"/>
      <c r="CGA23" s="448"/>
      <c r="CGB23" s="448"/>
      <c r="CGC23" s="448"/>
      <c r="CGD23" s="448"/>
      <c r="CGE23" s="448"/>
      <c r="CGF23" s="448"/>
      <c r="CGG23" s="448"/>
      <c r="CGH23" s="448"/>
      <c r="CGI23" s="448"/>
      <c r="CGJ23" s="448"/>
      <c r="CGK23" s="448"/>
      <c r="CGL23" s="448"/>
      <c r="CGM23" s="448"/>
      <c r="CGN23" s="448"/>
      <c r="CGO23" s="448"/>
      <c r="CGP23" s="448"/>
      <c r="CGQ23" s="448"/>
      <c r="CGR23" s="448"/>
      <c r="CGS23" s="448"/>
      <c r="CGT23" s="448"/>
      <c r="CGU23" s="448"/>
      <c r="CGV23" s="448"/>
      <c r="CGW23" s="448"/>
      <c r="CGX23" s="448"/>
      <c r="CGY23" s="448"/>
      <c r="CGZ23" s="448"/>
      <c r="CHA23" s="448"/>
      <c r="CHB23" s="448"/>
      <c r="CHC23" s="448"/>
      <c r="CHD23" s="448"/>
      <c r="CHE23" s="448"/>
      <c r="CHF23" s="448"/>
      <c r="CHG23" s="448"/>
      <c r="CHH23" s="448"/>
      <c r="CHI23" s="448"/>
      <c r="CHJ23" s="448"/>
      <c r="CHK23" s="448"/>
      <c r="CHL23" s="448"/>
      <c r="CHM23" s="448"/>
      <c r="CHN23" s="448"/>
      <c r="CHO23" s="448"/>
      <c r="CHP23" s="448"/>
      <c r="CHQ23" s="448"/>
      <c r="CHR23" s="448"/>
      <c r="CHS23" s="448"/>
      <c r="CHT23" s="448"/>
      <c r="CHU23" s="448"/>
      <c r="CHV23" s="448"/>
      <c r="CHW23" s="448"/>
      <c r="CHX23" s="448"/>
      <c r="CHY23" s="448"/>
      <c r="CHZ23" s="448"/>
      <c r="CIA23" s="448"/>
      <c r="CIB23" s="448"/>
      <c r="CIC23" s="448"/>
      <c r="CID23" s="448"/>
      <c r="CIE23" s="448"/>
      <c r="CIF23" s="448"/>
      <c r="CIG23" s="448"/>
      <c r="CIH23" s="448"/>
      <c r="CII23" s="448"/>
      <c r="CIJ23" s="448"/>
      <c r="CIK23" s="448"/>
      <c r="CIL23" s="448"/>
      <c r="CIM23" s="448"/>
      <c r="CIN23" s="448"/>
      <c r="CIO23" s="448"/>
      <c r="CIP23" s="448"/>
      <c r="CIQ23" s="448"/>
      <c r="CIR23" s="448"/>
      <c r="CIS23" s="448"/>
      <c r="CIT23" s="448"/>
      <c r="CIU23" s="448"/>
      <c r="CIV23" s="448"/>
      <c r="CIW23" s="448"/>
      <c r="CIX23" s="448"/>
      <c r="CIY23" s="448"/>
      <c r="CIZ23" s="448"/>
      <c r="CJA23" s="448"/>
      <c r="CJB23" s="448"/>
      <c r="CJC23" s="448"/>
      <c r="CJD23" s="448"/>
      <c r="CJE23" s="448"/>
      <c r="CJF23" s="448"/>
      <c r="CJG23" s="448"/>
      <c r="CJH23" s="448"/>
      <c r="CJI23" s="448"/>
      <c r="CJJ23" s="448"/>
      <c r="CJK23" s="448"/>
      <c r="CJL23" s="448"/>
      <c r="CJM23" s="448"/>
      <c r="CJN23" s="448"/>
      <c r="CJO23" s="448"/>
      <c r="CJP23" s="448"/>
      <c r="CJQ23" s="448"/>
      <c r="CJR23" s="448"/>
      <c r="CJS23" s="448"/>
      <c r="CJT23" s="448"/>
      <c r="CJU23" s="448"/>
      <c r="CJV23" s="448"/>
      <c r="CJW23" s="448"/>
      <c r="CJX23" s="448"/>
      <c r="CJY23" s="448"/>
      <c r="CJZ23" s="448"/>
      <c r="CKA23" s="448"/>
      <c r="CKB23" s="448"/>
      <c r="CKC23" s="448"/>
      <c r="CKD23" s="448"/>
      <c r="CKE23" s="448"/>
      <c r="CKF23" s="448"/>
      <c r="CKG23" s="448"/>
      <c r="CKH23" s="448"/>
      <c r="CKI23" s="448"/>
      <c r="CKJ23" s="448"/>
      <c r="CKK23" s="448"/>
      <c r="CKL23" s="448"/>
      <c r="CKM23" s="448"/>
      <c r="CKN23" s="448"/>
      <c r="CKO23" s="448"/>
      <c r="CKP23" s="448"/>
      <c r="CKQ23" s="448"/>
      <c r="CKR23" s="448"/>
      <c r="CKS23" s="448"/>
      <c r="CKT23" s="448"/>
      <c r="CKU23" s="448"/>
      <c r="CKV23" s="448"/>
      <c r="CKW23" s="448"/>
      <c r="CKX23" s="448"/>
      <c r="CKY23" s="448"/>
      <c r="CKZ23" s="448"/>
      <c r="CLA23" s="448"/>
      <c r="CLB23" s="448"/>
      <c r="CLC23" s="448"/>
      <c r="CLD23" s="448"/>
      <c r="CLE23" s="448"/>
      <c r="CLF23" s="448"/>
      <c r="CLG23" s="448"/>
      <c r="CLH23" s="448"/>
      <c r="CLI23" s="448"/>
      <c r="CLJ23" s="448"/>
      <c r="CLK23" s="448"/>
      <c r="CLL23" s="448"/>
      <c r="CLM23" s="448"/>
      <c r="CLN23" s="448"/>
      <c r="CLO23" s="448"/>
      <c r="CLP23" s="448"/>
      <c r="CLQ23" s="448"/>
      <c r="CLR23" s="448"/>
      <c r="CLS23" s="448"/>
      <c r="CLT23" s="448"/>
      <c r="CLU23" s="448"/>
      <c r="CLV23" s="448"/>
      <c r="CLW23" s="448"/>
      <c r="CLX23" s="448"/>
      <c r="CLY23" s="448"/>
      <c r="CLZ23" s="448"/>
      <c r="CMA23" s="448"/>
      <c r="CMB23" s="448"/>
      <c r="CMC23" s="448"/>
      <c r="CMD23" s="448"/>
      <c r="CME23" s="448"/>
      <c r="CMF23" s="448"/>
      <c r="CMG23" s="448"/>
      <c r="CMH23" s="448"/>
      <c r="CMI23" s="448"/>
      <c r="CMJ23" s="448"/>
      <c r="CMK23" s="448"/>
      <c r="CML23" s="448"/>
      <c r="CMM23" s="448"/>
      <c r="CMN23" s="448"/>
      <c r="CMO23" s="448"/>
      <c r="CMP23" s="448"/>
      <c r="CMQ23" s="448"/>
      <c r="CMR23" s="448"/>
      <c r="CMS23" s="448"/>
      <c r="CMT23" s="448"/>
      <c r="CMU23" s="448"/>
      <c r="CMV23" s="448"/>
      <c r="CMW23" s="448"/>
      <c r="CMX23" s="448"/>
      <c r="CMY23" s="448"/>
      <c r="CMZ23" s="448"/>
      <c r="CNA23" s="448"/>
      <c r="CNB23" s="448"/>
      <c r="CNC23" s="448"/>
      <c r="CND23" s="448"/>
      <c r="CNE23" s="448"/>
      <c r="CNF23" s="448"/>
      <c r="CNG23" s="448"/>
      <c r="CNH23" s="448"/>
      <c r="CNI23" s="448"/>
      <c r="CNJ23" s="448"/>
      <c r="CNK23" s="448"/>
      <c r="CNL23" s="448"/>
      <c r="CNM23" s="448"/>
      <c r="CNN23" s="448"/>
      <c r="CNO23" s="448"/>
      <c r="CNP23" s="448"/>
      <c r="CNQ23" s="448"/>
      <c r="CNR23" s="448"/>
      <c r="CNS23" s="448"/>
      <c r="CNT23" s="448"/>
      <c r="CNU23" s="448"/>
      <c r="CNV23" s="448"/>
      <c r="CNW23" s="448"/>
      <c r="CNX23" s="448"/>
      <c r="CNY23" s="448"/>
      <c r="CNZ23" s="448"/>
      <c r="COA23" s="448"/>
      <c r="COB23" s="448"/>
      <c r="COC23" s="448"/>
      <c r="COD23" s="448"/>
      <c r="COE23" s="448"/>
      <c r="COF23" s="448"/>
      <c r="COG23" s="448"/>
      <c r="COH23" s="448"/>
      <c r="COI23" s="448"/>
      <c r="COJ23" s="448"/>
      <c r="COK23" s="448"/>
      <c r="COL23" s="448"/>
      <c r="COM23" s="448"/>
      <c r="CON23" s="448"/>
      <c r="COO23" s="448"/>
      <c r="COP23" s="448"/>
      <c r="COQ23" s="448"/>
      <c r="COR23" s="448"/>
      <c r="COS23" s="448"/>
      <c r="COT23" s="448"/>
      <c r="COU23" s="448"/>
      <c r="COV23" s="448"/>
      <c r="COW23" s="448"/>
      <c r="COX23" s="448"/>
      <c r="COY23" s="448"/>
      <c r="COZ23" s="448"/>
      <c r="CPA23" s="448"/>
      <c r="CPB23" s="448"/>
      <c r="CPC23" s="448"/>
      <c r="CPD23" s="448"/>
      <c r="CPE23" s="448"/>
      <c r="CPF23" s="448"/>
      <c r="CPG23" s="448"/>
      <c r="CPH23" s="448"/>
      <c r="CPI23" s="448"/>
      <c r="CPJ23" s="448"/>
      <c r="CPK23" s="448"/>
      <c r="CPL23" s="448"/>
      <c r="CPM23" s="448"/>
      <c r="CPN23" s="448"/>
      <c r="CPO23" s="448"/>
      <c r="CPP23" s="448"/>
      <c r="CPQ23" s="448"/>
      <c r="CPR23" s="448"/>
      <c r="CPS23" s="448"/>
      <c r="CPT23" s="448"/>
      <c r="CPU23" s="448"/>
      <c r="CPV23" s="448"/>
      <c r="CPW23" s="448"/>
      <c r="CPX23" s="448"/>
      <c r="CPY23" s="448"/>
      <c r="CPZ23" s="448"/>
      <c r="CQA23" s="448"/>
      <c r="CQB23" s="448"/>
      <c r="CQC23" s="448"/>
      <c r="CQD23" s="448"/>
      <c r="CQE23" s="448"/>
      <c r="CQF23" s="448"/>
      <c r="CQG23" s="448"/>
      <c r="CQH23" s="448"/>
      <c r="CQI23" s="448"/>
      <c r="CQJ23" s="448"/>
      <c r="CQK23" s="448"/>
      <c r="CQL23" s="448"/>
      <c r="CQM23" s="448"/>
      <c r="CQN23" s="448"/>
      <c r="CQO23" s="448"/>
      <c r="CQP23" s="448"/>
      <c r="CQQ23" s="448"/>
      <c r="CQR23" s="448"/>
      <c r="CQS23" s="448"/>
      <c r="CQT23" s="448"/>
      <c r="CQU23" s="448"/>
      <c r="CQV23" s="448"/>
      <c r="CQW23" s="448"/>
      <c r="CQX23" s="448"/>
      <c r="CQY23" s="448"/>
      <c r="CQZ23" s="448"/>
      <c r="CRA23" s="448"/>
      <c r="CRB23" s="448"/>
      <c r="CRC23" s="448"/>
      <c r="CRD23" s="448"/>
      <c r="CRE23" s="448"/>
      <c r="CRF23" s="448"/>
      <c r="CRG23" s="448"/>
      <c r="CRH23" s="448"/>
      <c r="CRI23" s="448"/>
      <c r="CRJ23" s="448"/>
      <c r="CRK23" s="448"/>
      <c r="CRL23" s="448"/>
      <c r="CRM23" s="448"/>
      <c r="CRN23" s="448"/>
      <c r="CRO23" s="448"/>
      <c r="CRP23" s="448"/>
      <c r="CRQ23" s="448"/>
      <c r="CRR23" s="448"/>
      <c r="CRS23" s="448"/>
      <c r="CRT23" s="448"/>
      <c r="CRU23" s="448"/>
      <c r="CRV23" s="448"/>
      <c r="CRW23" s="448"/>
      <c r="CRX23" s="448"/>
      <c r="CRY23" s="448"/>
      <c r="CRZ23" s="448"/>
      <c r="CSA23" s="448"/>
      <c r="CSB23" s="448"/>
      <c r="CSC23" s="448"/>
      <c r="CSD23" s="448"/>
      <c r="CSE23" s="448"/>
      <c r="CSF23" s="448"/>
      <c r="CSG23" s="448"/>
      <c r="CSH23" s="448"/>
      <c r="CSI23" s="448"/>
      <c r="CSJ23" s="448"/>
      <c r="CSK23" s="448"/>
      <c r="CSL23" s="448"/>
      <c r="CSM23" s="448"/>
      <c r="CSN23" s="448"/>
      <c r="CSO23" s="448"/>
      <c r="CSP23" s="448"/>
      <c r="CSQ23" s="448"/>
      <c r="CSR23" s="448"/>
      <c r="CSS23" s="448"/>
      <c r="CST23" s="448"/>
      <c r="CSU23" s="448"/>
      <c r="CSV23" s="448"/>
      <c r="CSW23" s="448"/>
      <c r="CSX23" s="448"/>
      <c r="CSY23" s="448"/>
      <c r="CSZ23" s="448"/>
      <c r="CTA23" s="448"/>
      <c r="CTB23" s="448"/>
      <c r="CTC23" s="448"/>
      <c r="CTD23" s="448"/>
      <c r="CTE23" s="448"/>
      <c r="CTF23" s="448"/>
      <c r="CTG23" s="448"/>
      <c r="CTH23" s="448"/>
      <c r="CTI23" s="448"/>
      <c r="CTJ23" s="448"/>
      <c r="CTK23" s="448"/>
      <c r="CTL23" s="448"/>
      <c r="CTM23" s="448"/>
      <c r="CTN23" s="448"/>
      <c r="CTO23" s="448"/>
      <c r="CTP23" s="448"/>
      <c r="CTQ23" s="448"/>
      <c r="CTR23" s="448"/>
      <c r="CTS23" s="448"/>
      <c r="CTT23" s="448"/>
      <c r="CTU23" s="448"/>
      <c r="CTV23" s="448"/>
      <c r="CTW23" s="448"/>
      <c r="CTX23" s="448"/>
      <c r="CTY23" s="448"/>
      <c r="CTZ23" s="448"/>
      <c r="CUA23" s="448"/>
      <c r="CUB23" s="448"/>
      <c r="CUC23" s="448"/>
      <c r="CUD23" s="448"/>
      <c r="CUE23" s="448"/>
      <c r="CUF23" s="448"/>
      <c r="CUG23" s="448"/>
      <c r="CUH23" s="448"/>
      <c r="CUI23" s="448"/>
      <c r="CUJ23" s="448"/>
      <c r="CUK23" s="448"/>
      <c r="CUL23" s="448"/>
      <c r="CUM23" s="448"/>
      <c r="CUN23" s="448"/>
      <c r="CUO23" s="448"/>
      <c r="CUP23" s="448"/>
      <c r="CUQ23" s="448"/>
      <c r="CUR23" s="448"/>
      <c r="CUS23" s="448"/>
      <c r="CUT23" s="448"/>
      <c r="CUU23" s="448"/>
      <c r="CUV23" s="448"/>
      <c r="CUW23" s="448"/>
      <c r="CUX23" s="448"/>
      <c r="CUY23" s="448"/>
      <c r="CUZ23" s="448"/>
      <c r="CVA23" s="448"/>
      <c r="CVB23" s="448"/>
      <c r="CVC23" s="448"/>
      <c r="CVD23" s="448"/>
      <c r="CVE23" s="448"/>
      <c r="CVF23" s="448"/>
      <c r="CVG23" s="448"/>
      <c r="CVH23" s="448"/>
      <c r="CVI23" s="448"/>
      <c r="CVJ23" s="448"/>
      <c r="CVK23" s="448"/>
      <c r="CVL23" s="448"/>
      <c r="CVM23" s="448"/>
      <c r="CVN23" s="448"/>
      <c r="CVO23" s="448"/>
      <c r="CVP23" s="448"/>
      <c r="CVQ23" s="448"/>
      <c r="CVR23" s="448"/>
      <c r="CVS23" s="448"/>
      <c r="CVT23" s="448"/>
      <c r="CVU23" s="448"/>
      <c r="CVV23" s="448"/>
      <c r="CVW23" s="448"/>
      <c r="CVX23" s="448"/>
      <c r="CVY23" s="448"/>
      <c r="CVZ23" s="448"/>
      <c r="CWA23" s="448"/>
      <c r="CWB23" s="448"/>
      <c r="CWC23" s="448"/>
      <c r="CWD23" s="448"/>
      <c r="CWE23" s="448"/>
      <c r="CWF23" s="448"/>
      <c r="CWG23" s="448"/>
      <c r="CWH23" s="448"/>
      <c r="CWI23" s="448"/>
      <c r="CWJ23" s="448"/>
      <c r="CWK23" s="448"/>
      <c r="CWL23" s="448"/>
      <c r="CWM23" s="448"/>
      <c r="CWN23" s="448"/>
      <c r="CWO23" s="448"/>
      <c r="CWP23" s="448"/>
      <c r="CWQ23" s="448"/>
      <c r="CWR23" s="448"/>
      <c r="CWS23" s="448"/>
      <c r="CWT23" s="448"/>
      <c r="CWU23" s="448"/>
      <c r="CWV23" s="448"/>
      <c r="CWW23" s="448"/>
      <c r="CWX23" s="448"/>
      <c r="CWY23" s="448"/>
      <c r="CWZ23" s="448"/>
      <c r="CXA23" s="448"/>
      <c r="CXB23" s="448"/>
      <c r="CXC23" s="448"/>
      <c r="CXD23" s="448"/>
      <c r="CXE23" s="448"/>
      <c r="CXF23" s="448"/>
      <c r="CXG23" s="448"/>
      <c r="CXH23" s="448"/>
      <c r="CXI23" s="448"/>
      <c r="CXJ23" s="448"/>
      <c r="CXK23" s="448"/>
      <c r="CXL23" s="448"/>
      <c r="CXM23" s="448"/>
      <c r="CXN23" s="448"/>
      <c r="CXO23" s="448"/>
      <c r="CXP23" s="448"/>
      <c r="CXQ23" s="448"/>
      <c r="CXR23" s="448"/>
      <c r="CXS23" s="448"/>
      <c r="CXT23" s="448"/>
      <c r="CXU23" s="448"/>
      <c r="CXV23" s="448"/>
      <c r="CXW23" s="448"/>
      <c r="CXX23" s="448"/>
      <c r="CXY23" s="448"/>
      <c r="CXZ23" s="448"/>
      <c r="CYA23" s="448"/>
      <c r="CYB23" s="448"/>
      <c r="CYC23" s="448"/>
      <c r="CYD23" s="448"/>
      <c r="CYE23" s="448"/>
      <c r="CYF23" s="448"/>
      <c r="CYG23" s="448"/>
      <c r="CYH23" s="448"/>
      <c r="CYI23" s="448"/>
      <c r="CYJ23" s="448"/>
      <c r="CYK23" s="448"/>
      <c r="CYL23" s="448"/>
      <c r="CYM23" s="448"/>
      <c r="CYN23" s="448"/>
      <c r="CYO23" s="448"/>
      <c r="CYP23" s="448"/>
      <c r="CYQ23" s="448"/>
      <c r="CYR23" s="448"/>
      <c r="CYS23" s="448"/>
      <c r="CYT23" s="448"/>
      <c r="CYU23" s="448"/>
      <c r="CYV23" s="448"/>
      <c r="CYW23" s="448"/>
      <c r="CYX23" s="448"/>
      <c r="CYY23" s="448"/>
      <c r="CYZ23" s="448"/>
      <c r="CZA23" s="448"/>
      <c r="CZB23" s="448"/>
      <c r="CZC23" s="448"/>
      <c r="CZD23" s="448"/>
      <c r="CZE23" s="448"/>
      <c r="CZF23" s="448"/>
      <c r="CZG23" s="448"/>
      <c r="CZH23" s="448"/>
      <c r="CZI23" s="448"/>
      <c r="CZJ23" s="448"/>
      <c r="CZK23" s="448"/>
      <c r="CZL23" s="448"/>
      <c r="CZM23" s="448"/>
      <c r="CZN23" s="448"/>
      <c r="CZO23" s="448"/>
      <c r="CZP23" s="448"/>
      <c r="CZQ23" s="448"/>
      <c r="CZR23" s="448"/>
      <c r="CZS23" s="448"/>
      <c r="CZT23" s="448"/>
      <c r="CZU23" s="448"/>
      <c r="CZV23" s="448"/>
      <c r="CZW23" s="448"/>
      <c r="CZX23" s="448"/>
      <c r="CZY23" s="448"/>
      <c r="CZZ23" s="448"/>
      <c r="DAA23" s="448"/>
      <c r="DAB23" s="448"/>
      <c r="DAC23" s="448"/>
      <c r="DAD23" s="448"/>
      <c r="DAE23" s="448"/>
      <c r="DAF23" s="448"/>
      <c r="DAG23" s="448"/>
      <c r="DAH23" s="448"/>
      <c r="DAI23" s="448"/>
      <c r="DAJ23" s="448"/>
      <c r="DAK23" s="448"/>
      <c r="DAL23" s="448"/>
      <c r="DAM23" s="448"/>
      <c r="DAN23" s="448"/>
      <c r="DAO23" s="448"/>
      <c r="DAP23" s="448"/>
      <c r="DAQ23" s="448"/>
      <c r="DAR23" s="448"/>
      <c r="DAS23" s="448"/>
      <c r="DAT23" s="448"/>
      <c r="DAU23" s="448"/>
      <c r="DAV23" s="448"/>
      <c r="DAW23" s="448"/>
      <c r="DAX23" s="448"/>
      <c r="DAY23" s="448"/>
      <c r="DAZ23" s="448"/>
      <c r="DBA23" s="448"/>
      <c r="DBB23" s="448"/>
      <c r="DBC23" s="448"/>
      <c r="DBD23" s="448"/>
      <c r="DBE23" s="448"/>
      <c r="DBF23" s="448"/>
      <c r="DBG23" s="448"/>
      <c r="DBH23" s="448"/>
      <c r="DBI23" s="448"/>
      <c r="DBJ23" s="448"/>
      <c r="DBK23" s="448"/>
      <c r="DBL23" s="448"/>
      <c r="DBM23" s="448"/>
      <c r="DBN23" s="448"/>
      <c r="DBO23" s="448"/>
      <c r="DBP23" s="448"/>
      <c r="DBQ23" s="448"/>
      <c r="DBR23" s="448"/>
      <c r="DBS23" s="448"/>
      <c r="DBT23" s="448"/>
      <c r="DBU23" s="448"/>
      <c r="DBV23" s="448"/>
      <c r="DBW23" s="448"/>
      <c r="DBX23" s="448"/>
      <c r="DBY23" s="448"/>
      <c r="DBZ23" s="448"/>
      <c r="DCA23" s="448"/>
      <c r="DCB23" s="448"/>
      <c r="DCC23" s="448"/>
      <c r="DCD23" s="448"/>
      <c r="DCE23" s="448"/>
      <c r="DCF23" s="448"/>
      <c r="DCG23" s="448"/>
      <c r="DCH23" s="448"/>
      <c r="DCI23" s="448"/>
      <c r="DCJ23" s="448"/>
      <c r="DCK23" s="448"/>
      <c r="DCL23" s="448"/>
      <c r="DCM23" s="448"/>
      <c r="DCN23" s="448"/>
      <c r="DCO23" s="448"/>
      <c r="DCP23" s="448"/>
      <c r="DCQ23" s="448"/>
      <c r="DCR23" s="448"/>
      <c r="DCS23" s="448"/>
      <c r="DCT23" s="448"/>
      <c r="DCU23" s="448"/>
      <c r="DCV23" s="448"/>
      <c r="DCW23" s="448"/>
      <c r="DCX23" s="448"/>
      <c r="DCY23" s="448"/>
      <c r="DCZ23" s="448"/>
      <c r="DDA23" s="448"/>
      <c r="DDB23" s="448"/>
      <c r="DDC23" s="448"/>
      <c r="DDD23" s="448"/>
      <c r="DDE23" s="448"/>
      <c r="DDF23" s="448"/>
      <c r="DDG23" s="448"/>
      <c r="DDH23" s="448"/>
      <c r="DDI23" s="448"/>
      <c r="DDJ23" s="448"/>
      <c r="DDK23" s="448"/>
      <c r="DDL23" s="448"/>
      <c r="DDM23" s="448"/>
      <c r="DDN23" s="448"/>
      <c r="DDO23" s="448"/>
      <c r="DDP23" s="448"/>
      <c r="DDQ23" s="448"/>
      <c r="DDR23" s="448"/>
      <c r="DDS23" s="448"/>
      <c r="DDT23" s="448"/>
      <c r="DDU23" s="448"/>
      <c r="DDV23" s="448"/>
      <c r="DDW23" s="448"/>
      <c r="DDX23" s="448"/>
      <c r="DDY23" s="448"/>
      <c r="DDZ23" s="448"/>
      <c r="DEA23" s="448"/>
      <c r="DEB23" s="448"/>
      <c r="DEC23" s="448"/>
      <c r="DED23" s="448"/>
      <c r="DEE23" s="448"/>
      <c r="DEF23" s="448"/>
      <c r="DEG23" s="448"/>
      <c r="DEH23" s="448"/>
      <c r="DEI23" s="448"/>
      <c r="DEJ23" s="448"/>
      <c r="DEK23" s="448"/>
      <c r="DEL23" s="448"/>
      <c r="DEM23" s="448"/>
      <c r="DEN23" s="448"/>
      <c r="DEO23" s="448"/>
      <c r="DEP23" s="448"/>
      <c r="DEQ23" s="448"/>
      <c r="DER23" s="448"/>
      <c r="DES23" s="448"/>
      <c r="DET23" s="448"/>
      <c r="DEU23" s="448"/>
      <c r="DEV23" s="448"/>
      <c r="DEW23" s="448"/>
      <c r="DEX23" s="448"/>
      <c r="DEY23" s="448"/>
      <c r="DEZ23" s="448"/>
      <c r="DFA23" s="448"/>
      <c r="DFB23" s="448"/>
      <c r="DFC23" s="448"/>
      <c r="DFD23" s="448"/>
      <c r="DFE23" s="448"/>
      <c r="DFF23" s="448"/>
      <c r="DFG23" s="448"/>
      <c r="DFH23" s="448"/>
      <c r="DFI23" s="448"/>
      <c r="DFJ23" s="448"/>
      <c r="DFK23" s="448"/>
      <c r="DFL23" s="448"/>
      <c r="DFM23" s="448"/>
      <c r="DFN23" s="448"/>
      <c r="DFO23" s="448"/>
      <c r="DFP23" s="448"/>
      <c r="DFQ23" s="448"/>
      <c r="DFR23" s="448"/>
      <c r="DFS23" s="448"/>
      <c r="DFT23" s="448"/>
      <c r="DFU23" s="448"/>
      <c r="DFV23" s="448"/>
      <c r="DFW23" s="448"/>
      <c r="DFX23" s="448"/>
      <c r="DFY23" s="448"/>
      <c r="DFZ23" s="448"/>
      <c r="DGA23" s="448"/>
      <c r="DGB23" s="448"/>
      <c r="DGC23" s="448"/>
      <c r="DGD23" s="448"/>
      <c r="DGE23" s="448"/>
      <c r="DGF23" s="448"/>
      <c r="DGG23" s="448"/>
      <c r="DGH23" s="448"/>
      <c r="DGI23" s="448"/>
      <c r="DGJ23" s="448"/>
      <c r="DGK23" s="448"/>
      <c r="DGL23" s="448"/>
      <c r="DGM23" s="448"/>
      <c r="DGN23" s="448"/>
      <c r="DGO23" s="448"/>
      <c r="DGP23" s="448"/>
      <c r="DGQ23" s="448"/>
      <c r="DGR23" s="448"/>
      <c r="DGS23" s="448"/>
      <c r="DGT23" s="448"/>
      <c r="DGU23" s="448"/>
      <c r="DGV23" s="448"/>
      <c r="DGW23" s="448"/>
      <c r="DGX23" s="448"/>
      <c r="DGY23" s="448"/>
      <c r="DGZ23" s="448"/>
      <c r="DHA23" s="448"/>
      <c r="DHB23" s="448"/>
      <c r="DHC23" s="448"/>
      <c r="DHD23" s="448"/>
      <c r="DHE23" s="448"/>
      <c r="DHF23" s="448"/>
      <c r="DHG23" s="448"/>
      <c r="DHH23" s="448"/>
      <c r="DHI23" s="448"/>
      <c r="DHJ23" s="448"/>
      <c r="DHK23" s="448"/>
      <c r="DHL23" s="448"/>
      <c r="DHM23" s="448"/>
      <c r="DHN23" s="448"/>
      <c r="DHO23" s="448"/>
      <c r="DHP23" s="448"/>
      <c r="DHQ23" s="448"/>
      <c r="DHR23" s="448"/>
      <c r="DHS23" s="448"/>
      <c r="DHT23" s="448"/>
      <c r="DHU23" s="448"/>
      <c r="DHV23" s="448"/>
      <c r="DHW23" s="448"/>
      <c r="DHX23" s="448"/>
      <c r="DHY23" s="448"/>
      <c r="DHZ23" s="448"/>
      <c r="DIA23" s="448"/>
      <c r="DIB23" s="448"/>
      <c r="DIC23" s="448"/>
      <c r="DID23" s="448"/>
      <c r="DIE23" s="448"/>
      <c r="DIF23" s="448"/>
      <c r="DIG23" s="448"/>
      <c r="DIH23" s="448"/>
      <c r="DII23" s="448"/>
      <c r="DIJ23" s="448"/>
      <c r="DIK23" s="448"/>
      <c r="DIL23" s="448"/>
      <c r="DIM23" s="448"/>
      <c r="DIN23" s="448"/>
      <c r="DIO23" s="448"/>
      <c r="DIP23" s="448"/>
      <c r="DIQ23" s="448"/>
      <c r="DIR23" s="448"/>
      <c r="DIS23" s="448"/>
      <c r="DIT23" s="448"/>
      <c r="DIU23" s="448"/>
      <c r="DIV23" s="448"/>
      <c r="DIW23" s="448"/>
      <c r="DIX23" s="448"/>
      <c r="DIY23" s="448"/>
      <c r="DIZ23" s="448"/>
      <c r="DJA23" s="448"/>
      <c r="DJB23" s="448"/>
      <c r="DJC23" s="448"/>
      <c r="DJD23" s="448"/>
      <c r="DJE23" s="448"/>
      <c r="DJF23" s="448"/>
      <c r="DJG23" s="448"/>
      <c r="DJH23" s="448"/>
      <c r="DJI23" s="448"/>
      <c r="DJJ23" s="448"/>
      <c r="DJK23" s="448"/>
      <c r="DJL23" s="448"/>
      <c r="DJM23" s="448"/>
      <c r="DJN23" s="448"/>
      <c r="DJO23" s="448"/>
      <c r="DJP23" s="448"/>
      <c r="DJQ23" s="448"/>
      <c r="DJR23" s="448"/>
      <c r="DJS23" s="448"/>
      <c r="DJT23" s="448"/>
      <c r="DJU23" s="448"/>
      <c r="DJV23" s="448"/>
      <c r="DJW23" s="448"/>
      <c r="DJX23" s="448"/>
      <c r="DJY23" s="448"/>
      <c r="DJZ23" s="448"/>
      <c r="DKA23" s="448"/>
      <c r="DKB23" s="448"/>
      <c r="DKC23" s="448"/>
      <c r="DKD23" s="448"/>
      <c r="DKE23" s="448"/>
      <c r="DKF23" s="448"/>
      <c r="DKG23" s="448"/>
      <c r="DKH23" s="448"/>
      <c r="DKI23" s="448"/>
      <c r="DKJ23" s="448"/>
      <c r="DKK23" s="448"/>
      <c r="DKL23" s="448"/>
      <c r="DKM23" s="448"/>
      <c r="DKN23" s="448"/>
      <c r="DKO23" s="448"/>
      <c r="DKP23" s="448"/>
      <c r="DKQ23" s="448"/>
      <c r="DKR23" s="448"/>
      <c r="DKS23" s="448"/>
      <c r="DKT23" s="448"/>
      <c r="DKU23" s="448"/>
      <c r="DKV23" s="448"/>
      <c r="DKW23" s="448"/>
      <c r="DKX23" s="448"/>
      <c r="DKY23" s="448"/>
      <c r="DKZ23" s="448"/>
      <c r="DLA23" s="448"/>
      <c r="DLB23" s="448"/>
      <c r="DLC23" s="448"/>
      <c r="DLD23" s="448"/>
      <c r="DLE23" s="448"/>
      <c r="DLF23" s="448"/>
      <c r="DLG23" s="448"/>
      <c r="DLH23" s="448"/>
      <c r="DLI23" s="448"/>
      <c r="DLJ23" s="448"/>
      <c r="DLK23" s="448"/>
      <c r="DLL23" s="448"/>
      <c r="DLM23" s="448"/>
      <c r="DLN23" s="448"/>
      <c r="DLO23" s="448"/>
      <c r="DLP23" s="448"/>
      <c r="DLQ23" s="448"/>
      <c r="DLR23" s="448"/>
      <c r="DLS23" s="448"/>
      <c r="DLT23" s="448"/>
      <c r="DLU23" s="448"/>
      <c r="DLV23" s="448"/>
      <c r="DLW23" s="448"/>
      <c r="DLX23" s="448"/>
      <c r="DLY23" s="448"/>
      <c r="DLZ23" s="448"/>
      <c r="DMA23" s="448"/>
      <c r="DMB23" s="448"/>
      <c r="DMC23" s="448"/>
      <c r="DMD23" s="448"/>
      <c r="DME23" s="448"/>
      <c r="DMF23" s="448"/>
      <c r="DMG23" s="448"/>
      <c r="DMH23" s="448"/>
      <c r="DMI23" s="448"/>
      <c r="DMJ23" s="448"/>
      <c r="DMK23" s="448"/>
      <c r="DML23" s="448"/>
      <c r="DMM23" s="448"/>
      <c r="DMN23" s="448"/>
      <c r="DMO23" s="448"/>
      <c r="DMP23" s="448"/>
      <c r="DMQ23" s="448"/>
      <c r="DMR23" s="448"/>
      <c r="DMS23" s="448"/>
      <c r="DMT23" s="448"/>
      <c r="DMU23" s="448"/>
      <c r="DMV23" s="448"/>
      <c r="DMW23" s="448"/>
      <c r="DMX23" s="448"/>
      <c r="DMY23" s="448"/>
      <c r="DMZ23" s="448"/>
      <c r="DNA23" s="448"/>
      <c r="DNB23" s="448"/>
      <c r="DNC23" s="448"/>
      <c r="DND23" s="448"/>
      <c r="DNE23" s="448"/>
      <c r="DNF23" s="448"/>
      <c r="DNG23" s="448"/>
      <c r="DNH23" s="448"/>
      <c r="DNI23" s="448"/>
      <c r="DNJ23" s="448"/>
      <c r="DNK23" s="448"/>
      <c r="DNL23" s="448"/>
      <c r="DNM23" s="448"/>
      <c r="DNN23" s="448"/>
      <c r="DNO23" s="448"/>
      <c r="DNP23" s="448"/>
      <c r="DNQ23" s="448"/>
      <c r="DNR23" s="448"/>
      <c r="DNS23" s="448"/>
      <c r="DNT23" s="448"/>
      <c r="DNU23" s="448"/>
      <c r="DNV23" s="448"/>
      <c r="DNW23" s="448"/>
      <c r="DNX23" s="448"/>
      <c r="DNY23" s="448"/>
      <c r="DNZ23" s="448"/>
      <c r="DOA23" s="448"/>
      <c r="DOB23" s="448"/>
      <c r="DOC23" s="448"/>
      <c r="DOD23" s="448"/>
      <c r="DOE23" s="448"/>
      <c r="DOF23" s="448"/>
      <c r="DOG23" s="448"/>
      <c r="DOH23" s="448"/>
      <c r="DOI23" s="448"/>
      <c r="DOJ23" s="448"/>
      <c r="DOK23" s="448"/>
      <c r="DOL23" s="448"/>
      <c r="DOM23" s="448"/>
      <c r="DON23" s="448"/>
      <c r="DOO23" s="448"/>
      <c r="DOP23" s="448"/>
      <c r="DOQ23" s="448"/>
      <c r="DOR23" s="448"/>
      <c r="DOS23" s="448"/>
      <c r="DOT23" s="448"/>
      <c r="DOU23" s="448"/>
      <c r="DOV23" s="448"/>
      <c r="DOW23" s="448"/>
      <c r="DOX23" s="448"/>
      <c r="DOY23" s="448"/>
      <c r="DOZ23" s="448"/>
      <c r="DPA23" s="448"/>
      <c r="DPB23" s="448"/>
      <c r="DPC23" s="448"/>
      <c r="DPD23" s="448"/>
      <c r="DPE23" s="448"/>
      <c r="DPF23" s="448"/>
      <c r="DPG23" s="448"/>
      <c r="DPH23" s="448"/>
      <c r="DPI23" s="448"/>
      <c r="DPJ23" s="448"/>
      <c r="DPK23" s="448"/>
      <c r="DPL23" s="448"/>
      <c r="DPM23" s="448"/>
      <c r="DPN23" s="448"/>
      <c r="DPO23" s="448"/>
      <c r="DPP23" s="448"/>
      <c r="DPQ23" s="448"/>
      <c r="DPR23" s="448"/>
      <c r="DPS23" s="448"/>
      <c r="DPT23" s="448"/>
      <c r="DPU23" s="448"/>
      <c r="DPV23" s="448"/>
      <c r="DPW23" s="448"/>
      <c r="DPX23" s="448"/>
      <c r="DPY23" s="448"/>
      <c r="DPZ23" s="448"/>
      <c r="DQA23" s="448"/>
      <c r="DQB23" s="448"/>
      <c r="DQC23" s="448"/>
      <c r="DQD23" s="448"/>
      <c r="DQE23" s="448"/>
      <c r="DQF23" s="448"/>
      <c r="DQG23" s="448"/>
      <c r="DQH23" s="448"/>
      <c r="DQI23" s="448"/>
      <c r="DQJ23" s="448"/>
      <c r="DQK23" s="448"/>
      <c r="DQL23" s="448"/>
      <c r="DQM23" s="448"/>
      <c r="DQN23" s="448"/>
      <c r="DQO23" s="448"/>
      <c r="DQP23" s="448"/>
      <c r="DQQ23" s="448"/>
      <c r="DQR23" s="448"/>
      <c r="DQS23" s="448"/>
      <c r="DQT23" s="448"/>
      <c r="DQU23" s="448"/>
      <c r="DQV23" s="448"/>
      <c r="DQW23" s="448"/>
      <c r="DQX23" s="448"/>
      <c r="DQY23" s="448"/>
      <c r="DQZ23" s="448"/>
      <c r="DRA23" s="448"/>
      <c r="DRB23" s="448"/>
      <c r="DRC23" s="448"/>
      <c r="DRD23" s="448"/>
      <c r="DRE23" s="448"/>
      <c r="DRF23" s="448"/>
      <c r="DRG23" s="448"/>
      <c r="DRH23" s="448"/>
      <c r="DRI23" s="448"/>
      <c r="DRJ23" s="448"/>
      <c r="DRK23" s="448"/>
      <c r="DRL23" s="448"/>
      <c r="DRM23" s="448"/>
      <c r="DRN23" s="448"/>
      <c r="DRO23" s="448"/>
      <c r="DRP23" s="448"/>
      <c r="DRQ23" s="448"/>
      <c r="DRR23" s="448"/>
      <c r="DRS23" s="448"/>
      <c r="DRT23" s="448"/>
      <c r="DRU23" s="448"/>
      <c r="DRV23" s="448"/>
      <c r="DRW23" s="448"/>
      <c r="DRX23" s="448"/>
      <c r="DRY23" s="448"/>
      <c r="DRZ23" s="448"/>
      <c r="DSA23" s="448"/>
      <c r="DSB23" s="448"/>
      <c r="DSC23" s="448"/>
      <c r="DSD23" s="448"/>
      <c r="DSE23" s="448"/>
      <c r="DSF23" s="448"/>
      <c r="DSG23" s="448"/>
      <c r="DSH23" s="448"/>
      <c r="DSI23" s="448"/>
      <c r="DSJ23" s="448"/>
      <c r="DSK23" s="448"/>
      <c r="DSL23" s="448"/>
      <c r="DSM23" s="448"/>
      <c r="DSN23" s="448"/>
      <c r="DSO23" s="448"/>
      <c r="DSP23" s="448"/>
      <c r="DSQ23" s="448"/>
      <c r="DSR23" s="448"/>
      <c r="DSS23" s="448"/>
      <c r="DST23" s="448"/>
      <c r="DSU23" s="448"/>
      <c r="DSV23" s="448"/>
      <c r="DSW23" s="448"/>
      <c r="DSX23" s="448"/>
      <c r="DSY23" s="448"/>
      <c r="DSZ23" s="448"/>
      <c r="DTA23" s="448"/>
      <c r="DTB23" s="448"/>
      <c r="DTC23" s="448"/>
      <c r="DTD23" s="448"/>
      <c r="DTE23" s="448"/>
      <c r="DTF23" s="448"/>
      <c r="DTG23" s="448"/>
      <c r="DTH23" s="448"/>
      <c r="DTI23" s="448"/>
      <c r="DTJ23" s="448"/>
      <c r="DTK23" s="448"/>
      <c r="DTL23" s="448"/>
      <c r="DTM23" s="448"/>
      <c r="DTN23" s="448"/>
      <c r="DTO23" s="448"/>
      <c r="DTP23" s="448"/>
      <c r="DTQ23" s="448"/>
      <c r="DTR23" s="448"/>
      <c r="DTS23" s="448"/>
      <c r="DTT23" s="448"/>
      <c r="DTU23" s="448"/>
      <c r="DTV23" s="448"/>
      <c r="DTW23" s="448"/>
      <c r="DTX23" s="448"/>
      <c r="DTY23" s="448"/>
      <c r="DTZ23" s="448"/>
      <c r="DUA23" s="448"/>
      <c r="DUB23" s="448"/>
      <c r="DUC23" s="448"/>
      <c r="DUD23" s="448"/>
      <c r="DUE23" s="448"/>
      <c r="DUF23" s="448"/>
      <c r="DUG23" s="448"/>
      <c r="DUH23" s="448"/>
      <c r="DUI23" s="448"/>
      <c r="DUJ23" s="448"/>
      <c r="DUK23" s="448"/>
      <c r="DUL23" s="448"/>
      <c r="DUM23" s="448"/>
      <c r="DUN23" s="448"/>
      <c r="DUO23" s="448"/>
      <c r="DUP23" s="448"/>
      <c r="DUQ23" s="448"/>
      <c r="DUR23" s="448"/>
      <c r="DUS23" s="448"/>
      <c r="DUT23" s="448"/>
      <c r="DUU23" s="448"/>
      <c r="DUV23" s="448"/>
      <c r="DUW23" s="448"/>
      <c r="DUX23" s="448"/>
      <c r="DUY23" s="448"/>
      <c r="DUZ23" s="448"/>
      <c r="DVA23" s="448"/>
      <c r="DVB23" s="448"/>
      <c r="DVC23" s="448"/>
      <c r="DVD23" s="448"/>
      <c r="DVE23" s="448"/>
      <c r="DVF23" s="448"/>
      <c r="DVG23" s="448"/>
      <c r="DVH23" s="448"/>
      <c r="DVI23" s="448"/>
      <c r="DVJ23" s="448"/>
      <c r="DVK23" s="448"/>
      <c r="DVL23" s="448"/>
      <c r="DVM23" s="448"/>
      <c r="DVN23" s="448"/>
      <c r="DVO23" s="448"/>
      <c r="DVP23" s="448"/>
      <c r="DVQ23" s="448"/>
      <c r="DVR23" s="448"/>
      <c r="DVS23" s="448"/>
      <c r="DVT23" s="448"/>
      <c r="DVU23" s="448"/>
      <c r="DVV23" s="448"/>
      <c r="DVW23" s="448"/>
      <c r="DVX23" s="448"/>
      <c r="DVY23" s="448"/>
      <c r="DVZ23" s="448"/>
      <c r="DWA23" s="448"/>
      <c r="DWB23" s="448"/>
      <c r="DWC23" s="448"/>
      <c r="DWD23" s="448"/>
      <c r="DWE23" s="448"/>
      <c r="DWF23" s="448"/>
      <c r="DWG23" s="448"/>
      <c r="DWH23" s="448"/>
      <c r="DWI23" s="448"/>
      <c r="DWJ23" s="448"/>
      <c r="DWK23" s="448"/>
      <c r="DWL23" s="448"/>
      <c r="DWM23" s="448"/>
      <c r="DWN23" s="448"/>
      <c r="DWO23" s="448"/>
      <c r="DWP23" s="448"/>
      <c r="DWQ23" s="448"/>
      <c r="DWR23" s="448"/>
      <c r="DWS23" s="448"/>
      <c r="DWT23" s="448"/>
      <c r="DWU23" s="448"/>
      <c r="DWV23" s="448"/>
      <c r="DWW23" s="448"/>
      <c r="DWX23" s="448"/>
      <c r="DWY23" s="448"/>
      <c r="DWZ23" s="448"/>
      <c r="DXA23" s="448"/>
      <c r="DXB23" s="448"/>
      <c r="DXC23" s="448"/>
      <c r="DXD23" s="448"/>
      <c r="DXE23" s="448"/>
      <c r="DXF23" s="448"/>
      <c r="DXG23" s="448"/>
      <c r="DXH23" s="448"/>
      <c r="DXI23" s="448"/>
      <c r="DXJ23" s="448"/>
      <c r="DXK23" s="448"/>
      <c r="DXL23" s="448"/>
      <c r="DXM23" s="448"/>
      <c r="DXN23" s="448"/>
      <c r="DXO23" s="448"/>
      <c r="DXP23" s="448"/>
      <c r="DXQ23" s="448"/>
      <c r="DXR23" s="448"/>
      <c r="DXS23" s="448"/>
      <c r="DXT23" s="448"/>
      <c r="DXU23" s="448"/>
      <c r="DXV23" s="448"/>
      <c r="DXW23" s="448"/>
      <c r="DXX23" s="448"/>
      <c r="DXY23" s="448"/>
      <c r="DXZ23" s="448"/>
      <c r="DYA23" s="448"/>
      <c r="DYB23" s="448"/>
      <c r="DYC23" s="448"/>
      <c r="DYD23" s="448"/>
      <c r="DYE23" s="448"/>
      <c r="DYF23" s="448"/>
      <c r="DYG23" s="448"/>
      <c r="DYH23" s="448"/>
      <c r="DYI23" s="448"/>
      <c r="DYJ23" s="448"/>
      <c r="DYK23" s="448"/>
      <c r="DYL23" s="448"/>
      <c r="DYM23" s="448"/>
      <c r="DYN23" s="448"/>
      <c r="DYO23" s="448"/>
      <c r="DYP23" s="448"/>
      <c r="DYQ23" s="448"/>
      <c r="DYR23" s="448"/>
      <c r="DYS23" s="448"/>
      <c r="DYT23" s="448"/>
      <c r="DYU23" s="448"/>
      <c r="DYV23" s="448"/>
      <c r="DYW23" s="448"/>
      <c r="DYX23" s="448"/>
      <c r="DYY23" s="448"/>
      <c r="DYZ23" s="448"/>
      <c r="DZA23" s="448"/>
      <c r="DZB23" s="448"/>
      <c r="DZC23" s="448"/>
      <c r="DZD23" s="448"/>
      <c r="DZE23" s="448"/>
      <c r="DZF23" s="448"/>
      <c r="DZG23" s="448"/>
      <c r="DZH23" s="448"/>
      <c r="DZI23" s="448"/>
      <c r="DZJ23" s="448"/>
      <c r="DZK23" s="448"/>
      <c r="DZL23" s="448"/>
      <c r="DZM23" s="448"/>
      <c r="DZN23" s="448"/>
      <c r="DZO23" s="448"/>
      <c r="DZP23" s="448"/>
      <c r="DZQ23" s="448"/>
      <c r="DZR23" s="448"/>
      <c r="DZS23" s="448"/>
      <c r="DZT23" s="448"/>
      <c r="DZU23" s="448"/>
      <c r="DZV23" s="448"/>
      <c r="DZW23" s="448"/>
      <c r="DZX23" s="448"/>
      <c r="DZY23" s="448"/>
      <c r="DZZ23" s="448"/>
      <c r="EAA23" s="448"/>
      <c r="EAB23" s="448"/>
      <c r="EAC23" s="448"/>
      <c r="EAD23" s="448"/>
      <c r="EAE23" s="448"/>
      <c r="EAF23" s="448"/>
      <c r="EAG23" s="448"/>
      <c r="EAH23" s="448"/>
      <c r="EAI23" s="448"/>
      <c r="EAJ23" s="448"/>
      <c r="EAK23" s="448"/>
      <c r="EAL23" s="448"/>
      <c r="EAM23" s="448"/>
      <c r="EAN23" s="448"/>
      <c r="EAO23" s="448"/>
      <c r="EAP23" s="448"/>
      <c r="EAQ23" s="448"/>
      <c r="EAR23" s="448"/>
      <c r="EAS23" s="448"/>
      <c r="EAT23" s="448"/>
      <c r="EAU23" s="448"/>
      <c r="EAV23" s="448"/>
      <c r="EAW23" s="448"/>
      <c r="EAX23" s="448"/>
      <c r="EAY23" s="448"/>
      <c r="EAZ23" s="448"/>
      <c r="EBA23" s="448"/>
      <c r="EBB23" s="448"/>
      <c r="EBC23" s="448"/>
      <c r="EBD23" s="448"/>
      <c r="EBE23" s="448"/>
      <c r="EBF23" s="448"/>
      <c r="EBG23" s="448"/>
      <c r="EBH23" s="448"/>
      <c r="EBI23" s="448"/>
      <c r="EBJ23" s="448"/>
      <c r="EBK23" s="448"/>
      <c r="EBL23" s="448"/>
      <c r="EBM23" s="448"/>
      <c r="EBN23" s="448"/>
      <c r="EBO23" s="448"/>
      <c r="EBP23" s="448"/>
      <c r="EBQ23" s="448"/>
      <c r="EBR23" s="448"/>
      <c r="EBS23" s="448"/>
      <c r="EBT23" s="448"/>
      <c r="EBU23" s="448"/>
      <c r="EBV23" s="448"/>
      <c r="EBW23" s="448"/>
      <c r="EBX23" s="448"/>
      <c r="EBY23" s="448"/>
      <c r="EBZ23" s="448"/>
      <c r="ECA23" s="448"/>
      <c r="ECB23" s="448"/>
      <c r="ECC23" s="448"/>
      <c r="ECD23" s="448"/>
      <c r="ECE23" s="448"/>
      <c r="ECF23" s="448"/>
      <c r="ECG23" s="448"/>
      <c r="ECH23" s="448"/>
      <c r="ECI23" s="448"/>
      <c r="ECJ23" s="448"/>
      <c r="ECK23" s="448"/>
      <c r="ECL23" s="448"/>
      <c r="ECM23" s="448"/>
      <c r="ECN23" s="448"/>
      <c r="ECO23" s="448"/>
      <c r="ECP23" s="448"/>
      <c r="ECQ23" s="448"/>
      <c r="ECR23" s="448"/>
      <c r="ECS23" s="448"/>
      <c r="ECT23" s="448"/>
      <c r="ECU23" s="448"/>
      <c r="ECV23" s="448"/>
      <c r="ECW23" s="448"/>
      <c r="ECX23" s="448"/>
      <c r="ECY23" s="448"/>
      <c r="ECZ23" s="448"/>
      <c r="EDA23" s="448"/>
      <c r="EDB23" s="448"/>
      <c r="EDC23" s="448"/>
      <c r="EDD23" s="448"/>
      <c r="EDE23" s="448"/>
      <c r="EDF23" s="448"/>
      <c r="EDG23" s="448"/>
      <c r="EDH23" s="448"/>
      <c r="EDI23" s="448"/>
      <c r="EDJ23" s="448"/>
      <c r="EDK23" s="448"/>
      <c r="EDL23" s="448"/>
      <c r="EDM23" s="448"/>
      <c r="EDN23" s="448"/>
      <c r="EDO23" s="448"/>
      <c r="EDP23" s="448"/>
      <c r="EDQ23" s="448"/>
      <c r="EDR23" s="448"/>
      <c r="EDS23" s="448"/>
      <c r="EDT23" s="448"/>
      <c r="EDU23" s="448"/>
      <c r="EDV23" s="448"/>
      <c r="EDW23" s="448"/>
      <c r="EDX23" s="448"/>
      <c r="EDY23" s="448"/>
      <c r="EDZ23" s="448"/>
      <c r="EEA23" s="448"/>
      <c r="EEB23" s="448"/>
      <c r="EEC23" s="448"/>
      <c r="EED23" s="448"/>
      <c r="EEE23" s="448"/>
      <c r="EEF23" s="448"/>
      <c r="EEG23" s="448"/>
      <c r="EEH23" s="448"/>
      <c r="EEI23" s="448"/>
      <c r="EEJ23" s="448"/>
      <c r="EEK23" s="448"/>
      <c r="EEL23" s="448"/>
      <c r="EEM23" s="448"/>
      <c r="EEN23" s="448"/>
      <c r="EEO23" s="448"/>
      <c r="EEP23" s="448"/>
      <c r="EEQ23" s="448"/>
      <c r="EER23" s="448"/>
      <c r="EES23" s="448"/>
      <c r="EET23" s="448"/>
      <c r="EEU23" s="448"/>
      <c r="EEV23" s="448"/>
      <c r="EEW23" s="448"/>
      <c r="EEX23" s="448"/>
      <c r="EEY23" s="448"/>
      <c r="EEZ23" s="448"/>
      <c r="EFA23" s="448"/>
      <c r="EFB23" s="448"/>
      <c r="EFC23" s="448"/>
      <c r="EFD23" s="448"/>
      <c r="EFE23" s="448"/>
      <c r="EFF23" s="448"/>
      <c r="EFG23" s="448"/>
      <c r="EFH23" s="448"/>
      <c r="EFI23" s="448"/>
      <c r="EFJ23" s="448"/>
      <c r="EFK23" s="448"/>
      <c r="EFL23" s="448"/>
      <c r="EFM23" s="448"/>
      <c r="EFN23" s="448"/>
      <c r="EFO23" s="448"/>
      <c r="EFP23" s="448"/>
      <c r="EFQ23" s="448"/>
      <c r="EFR23" s="448"/>
      <c r="EFS23" s="448"/>
      <c r="EFT23" s="448"/>
      <c r="EFU23" s="448"/>
      <c r="EFV23" s="448"/>
      <c r="EFW23" s="448"/>
      <c r="EFX23" s="448"/>
      <c r="EFY23" s="448"/>
      <c r="EFZ23" s="448"/>
      <c r="EGA23" s="448"/>
      <c r="EGB23" s="448"/>
      <c r="EGC23" s="448"/>
      <c r="EGD23" s="448"/>
      <c r="EGE23" s="448"/>
      <c r="EGF23" s="448"/>
      <c r="EGG23" s="448"/>
      <c r="EGH23" s="448"/>
      <c r="EGI23" s="448"/>
      <c r="EGJ23" s="448"/>
      <c r="EGK23" s="448"/>
      <c r="EGL23" s="448"/>
      <c r="EGM23" s="448"/>
      <c r="EGN23" s="448"/>
      <c r="EGO23" s="448"/>
      <c r="EGP23" s="448"/>
      <c r="EGQ23" s="448"/>
      <c r="EGR23" s="448"/>
      <c r="EGS23" s="448"/>
      <c r="EGT23" s="448"/>
      <c r="EGU23" s="448"/>
      <c r="EGV23" s="448"/>
      <c r="EGW23" s="448"/>
      <c r="EGX23" s="448"/>
      <c r="EGY23" s="448"/>
      <c r="EGZ23" s="448"/>
      <c r="EHA23" s="448"/>
      <c r="EHB23" s="448"/>
      <c r="EHC23" s="448"/>
      <c r="EHD23" s="448"/>
      <c r="EHE23" s="448"/>
      <c r="EHF23" s="448"/>
      <c r="EHG23" s="448"/>
      <c r="EHH23" s="448"/>
      <c r="EHI23" s="448"/>
      <c r="EHJ23" s="448"/>
      <c r="EHK23" s="448"/>
      <c r="EHL23" s="448"/>
      <c r="EHM23" s="448"/>
      <c r="EHN23" s="448"/>
      <c r="EHO23" s="448"/>
      <c r="EHP23" s="448"/>
      <c r="EHQ23" s="448"/>
      <c r="EHR23" s="448"/>
      <c r="EHS23" s="448"/>
      <c r="EHT23" s="448"/>
      <c r="EHU23" s="448"/>
      <c r="EHV23" s="448"/>
      <c r="EHW23" s="448"/>
      <c r="EHX23" s="448"/>
      <c r="EHY23" s="448"/>
      <c r="EHZ23" s="448"/>
      <c r="EIA23" s="448"/>
      <c r="EIB23" s="448"/>
      <c r="EIC23" s="448"/>
      <c r="EID23" s="448"/>
      <c r="EIE23" s="448"/>
      <c r="EIF23" s="448"/>
      <c r="EIG23" s="448"/>
      <c r="EIH23" s="448"/>
      <c r="EII23" s="448"/>
      <c r="EIJ23" s="448"/>
      <c r="EIK23" s="448"/>
      <c r="EIL23" s="448"/>
      <c r="EIM23" s="448"/>
      <c r="EIN23" s="448"/>
      <c r="EIO23" s="448"/>
      <c r="EIP23" s="448"/>
      <c r="EIQ23" s="448"/>
      <c r="EIR23" s="448"/>
      <c r="EIS23" s="448"/>
      <c r="EIT23" s="448"/>
      <c r="EIU23" s="448"/>
      <c r="EIV23" s="448"/>
      <c r="EIW23" s="448"/>
      <c r="EIX23" s="448"/>
      <c r="EIY23" s="448"/>
      <c r="EIZ23" s="448"/>
      <c r="EJA23" s="448"/>
      <c r="EJB23" s="448"/>
      <c r="EJC23" s="448"/>
      <c r="EJD23" s="448"/>
      <c r="EJE23" s="448"/>
      <c r="EJF23" s="448"/>
      <c r="EJG23" s="448"/>
      <c r="EJH23" s="448"/>
      <c r="EJI23" s="448"/>
      <c r="EJJ23" s="448"/>
      <c r="EJK23" s="448"/>
      <c r="EJL23" s="448"/>
      <c r="EJM23" s="448"/>
      <c r="EJN23" s="448"/>
      <c r="EJO23" s="448"/>
      <c r="EJP23" s="448"/>
      <c r="EJQ23" s="448"/>
      <c r="EJR23" s="448"/>
      <c r="EJS23" s="448"/>
      <c r="EJT23" s="448"/>
      <c r="EJU23" s="448"/>
      <c r="EJV23" s="448"/>
      <c r="EJW23" s="448"/>
      <c r="EJX23" s="448"/>
      <c r="EJY23" s="448"/>
      <c r="EJZ23" s="448"/>
      <c r="EKA23" s="448"/>
      <c r="EKB23" s="448"/>
      <c r="EKC23" s="448"/>
      <c r="EKD23" s="448"/>
      <c r="EKE23" s="448"/>
      <c r="EKF23" s="448"/>
      <c r="EKG23" s="448"/>
      <c r="EKH23" s="448"/>
      <c r="EKI23" s="448"/>
      <c r="EKJ23" s="448"/>
      <c r="EKK23" s="448"/>
      <c r="EKL23" s="448"/>
      <c r="EKM23" s="448"/>
      <c r="EKN23" s="448"/>
      <c r="EKO23" s="448"/>
      <c r="EKP23" s="448"/>
      <c r="EKQ23" s="448"/>
      <c r="EKR23" s="448"/>
      <c r="EKS23" s="448"/>
      <c r="EKT23" s="448"/>
      <c r="EKU23" s="448"/>
      <c r="EKV23" s="448"/>
      <c r="EKW23" s="448"/>
      <c r="EKX23" s="448"/>
      <c r="EKY23" s="448"/>
      <c r="EKZ23" s="448"/>
      <c r="ELA23" s="448"/>
      <c r="ELB23" s="448"/>
      <c r="ELC23" s="448"/>
      <c r="ELD23" s="448"/>
      <c r="ELE23" s="448"/>
      <c r="ELF23" s="448"/>
      <c r="ELG23" s="448"/>
      <c r="ELH23" s="448"/>
      <c r="ELI23" s="448"/>
      <c r="ELJ23" s="448"/>
      <c r="ELK23" s="448"/>
      <c r="ELL23" s="448"/>
      <c r="ELM23" s="448"/>
      <c r="ELN23" s="448"/>
      <c r="ELO23" s="448"/>
      <c r="ELP23" s="448"/>
      <c r="ELQ23" s="448"/>
      <c r="ELR23" s="448"/>
      <c r="ELS23" s="448"/>
      <c r="ELT23" s="448"/>
      <c r="ELU23" s="448"/>
      <c r="ELV23" s="448"/>
      <c r="ELW23" s="448"/>
      <c r="ELX23" s="448"/>
      <c r="ELY23" s="448"/>
      <c r="ELZ23" s="448"/>
      <c r="EMA23" s="448"/>
      <c r="EMB23" s="448"/>
      <c r="EMC23" s="448"/>
      <c r="EMD23" s="448"/>
      <c r="EME23" s="448"/>
      <c r="EMF23" s="448"/>
      <c r="EMG23" s="448"/>
      <c r="EMH23" s="448"/>
      <c r="EMI23" s="448"/>
      <c r="EMJ23" s="448"/>
      <c r="EMK23" s="448"/>
      <c r="EML23" s="448"/>
      <c r="EMM23" s="448"/>
      <c r="EMN23" s="448"/>
      <c r="EMO23" s="448"/>
      <c r="EMP23" s="448"/>
      <c r="EMQ23" s="448"/>
      <c r="EMR23" s="448"/>
      <c r="EMS23" s="448"/>
      <c r="EMT23" s="448"/>
      <c r="EMU23" s="448"/>
      <c r="EMV23" s="448"/>
      <c r="EMW23" s="448"/>
      <c r="EMX23" s="448"/>
      <c r="EMY23" s="448"/>
      <c r="EMZ23" s="448"/>
      <c r="ENA23" s="448"/>
      <c r="ENB23" s="448"/>
      <c r="ENC23" s="448"/>
      <c r="END23" s="448"/>
      <c r="ENE23" s="448"/>
      <c r="ENF23" s="448"/>
      <c r="ENG23" s="448"/>
      <c r="ENH23" s="448"/>
      <c r="ENI23" s="448"/>
      <c r="ENJ23" s="448"/>
      <c r="ENK23" s="448"/>
      <c r="ENL23" s="448"/>
      <c r="ENM23" s="448"/>
      <c r="ENN23" s="448"/>
      <c r="ENO23" s="448"/>
      <c r="ENP23" s="448"/>
      <c r="ENQ23" s="448"/>
      <c r="ENR23" s="448"/>
      <c r="ENS23" s="448"/>
      <c r="ENT23" s="448"/>
      <c r="ENU23" s="448"/>
      <c r="ENV23" s="448"/>
      <c r="ENW23" s="448"/>
      <c r="ENX23" s="448"/>
      <c r="ENY23" s="448"/>
      <c r="ENZ23" s="448"/>
      <c r="EOA23" s="448"/>
      <c r="EOB23" s="448"/>
      <c r="EOC23" s="448"/>
      <c r="EOD23" s="448"/>
      <c r="EOE23" s="448"/>
      <c r="EOF23" s="448"/>
      <c r="EOG23" s="448"/>
      <c r="EOH23" s="448"/>
      <c r="EOI23" s="448"/>
      <c r="EOJ23" s="448"/>
      <c r="EOK23" s="448"/>
      <c r="EOL23" s="448"/>
      <c r="EOM23" s="448"/>
      <c r="EON23" s="448"/>
      <c r="EOO23" s="448"/>
      <c r="EOP23" s="448"/>
      <c r="EOQ23" s="448"/>
      <c r="EOR23" s="448"/>
      <c r="EOS23" s="448"/>
      <c r="EOT23" s="448"/>
      <c r="EOU23" s="448"/>
      <c r="EOV23" s="448"/>
      <c r="EOW23" s="448"/>
      <c r="EOX23" s="448"/>
      <c r="EOY23" s="448"/>
      <c r="EOZ23" s="448"/>
      <c r="EPA23" s="448"/>
      <c r="EPB23" s="448"/>
      <c r="EPC23" s="448"/>
      <c r="EPD23" s="448"/>
      <c r="EPE23" s="448"/>
      <c r="EPF23" s="448"/>
      <c r="EPG23" s="448"/>
      <c r="EPH23" s="448"/>
      <c r="EPI23" s="448"/>
      <c r="EPJ23" s="448"/>
      <c r="EPK23" s="448"/>
      <c r="EPL23" s="448"/>
      <c r="EPM23" s="448"/>
      <c r="EPN23" s="448"/>
      <c r="EPO23" s="448"/>
      <c r="EPP23" s="448"/>
      <c r="EPQ23" s="448"/>
      <c r="EPR23" s="448"/>
      <c r="EPS23" s="448"/>
      <c r="EPT23" s="448"/>
      <c r="EPU23" s="448"/>
      <c r="EPV23" s="448"/>
      <c r="EPW23" s="448"/>
      <c r="EPX23" s="448"/>
      <c r="EPY23" s="448"/>
      <c r="EPZ23" s="448"/>
      <c r="EQA23" s="448"/>
      <c r="EQB23" s="448"/>
      <c r="EQC23" s="448"/>
      <c r="EQD23" s="448"/>
      <c r="EQE23" s="448"/>
      <c r="EQF23" s="448"/>
      <c r="EQG23" s="448"/>
      <c r="EQH23" s="448"/>
      <c r="EQI23" s="448"/>
      <c r="EQJ23" s="448"/>
      <c r="EQK23" s="448"/>
      <c r="EQL23" s="448"/>
      <c r="EQM23" s="448"/>
      <c r="EQN23" s="448"/>
      <c r="EQO23" s="448"/>
      <c r="EQP23" s="448"/>
      <c r="EQQ23" s="448"/>
      <c r="EQR23" s="448"/>
      <c r="EQS23" s="448"/>
      <c r="EQT23" s="448"/>
      <c r="EQU23" s="448"/>
      <c r="EQV23" s="448"/>
      <c r="EQW23" s="448"/>
      <c r="EQX23" s="448"/>
      <c r="EQY23" s="448"/>
      <c r="EQZ23" s="448"/>
      <c r="ERA23" s="448"/>
      <c r="ERB23" s="448"/>
      <c r="ERC23" s="448"/>
      <c r="ERD23" s="448"/>
      <c r="ERE23" s="448"/>
      <c r="ERF23" s="448"/>
      <c r="ERG23" s="448"/>
      <c r="ERH23" s="448"/>
      <c r="ERI23" s="448"/>
      <c r="ERJ23" s="448"/>
      <c r="ERK23" s="448"/>
      <c r="ERL23" s="448"/>
      <c r="ERM23" s="448"/>
      <c r="ERN23" s="448"/>
      <c r="ERO23" s="448"/>
      <c r="ERP23" s="448"/>
      <c r="ERQ23" s="448"/>
      <c r="ERR23" s="448"/>
      <c r="ERS23" s="448"/>
      <c r="ERT23" s="448"/>
      <c r="ERU23" s="448"/>
      <c r="ERV23" s="448"/>
      <c r="ERW23" s="448"/>
      <c r="ERX23" s="448"/>
      <c r="ERY23" s="448"/>
      <c r="ERZ23" s="448"/>
      <c r="ESA23" s="448"/>
      <c r="ESB23" s="448"/>
      <c r="ESC23" s="448"/>
      <c r="ESD23" s="448"/>
      <c r="ESE23" s="448"/>
      <c r="ESF23" s="448"/>
      <c r="ESG23" s="448"/>
      <c r="ESH23" s="448"/>
      <c r="ESI23" s="448"/>
      <c r="ESJ23" s="448"/>
      <c r="ESK23" s="448"/>
      <c r="ESL23" s="448"/>
      <c r="ESM23" s="448"/>
      <c r="ESN23" s="448"/>
      <c r="ESO23" s="448"/>
      <c r="ESP23" s="448"/>
      <c r="ESQ23" s="448"/>
      <c r="ESR23" s="448"/>
      <c r="ESS23" s="448"/>
      <c r="EST23" s="448"/>
      <c r="ESU23" s="448"/>
      <c r="ESV23" s="448"/>
      <c r="ESW23" s="448"/>
      <c r="ESX23" s="448"/>
      <c r="ESY23" s="448"/>
      <c r="ESZ23" s="448"/>
      <c r="ETA23" s="448"/>
      <c r="ETB23" s="448"/>
      <c r="ETC23" s="448"/>
      <c r="ETD23" s="448"/>
      <c r="ETE23" s="448"/>
      <c r="ETF23" s="448"/>
      <c r="ETG23" s="448"/>
      <c r="ETH23" s="448"/>
      <c r="ETI23" s="448"/>
      <c r="ETJ23" s="448"/>
      <c r="ETK23" s="448"/>
      <c r="ETL23" s="448"/>
      <c r="ETM23" s="448"/>
      <c r="ETN23" s="448"/>
      <c r="ETO23" s="448"/>
      <c r="ETP23" s="448"/>
      <c r="ETQ23" s="448"/>
      <c r="ETR23" s="448"/>
      <c r="ETS23" s="448"/>
      <c r="ETT23" s="448"/>
      <c r="ETU23" s="448"/>
      <c r="ETV23" s="448"/>
      <c r="ETW23" s="448"/>
      <c r="ETX23" s="448"/>
      <c r="ETY23" s="448"/>
      <c r="ETZ23" s="448"/>
      <c r="EUA23" s="448"/>
      <c r="EUB23" s="448"/>
      <c r="EUC23" s="448"/>
      <c r="EUD23" s="448"/>
      <c r="EUE23" s="448"/>
      <c r="EUF23" s="448"/>
      <c r="EUG23" s="448"/>
      <c r="EUH23" s="448"/>
      <c r="EUI23" s="448"/>
      <c r="EUJ23" s="448"/>
      <c r="EUK23" s="448"/>
      <c r="EUL23" s="448"/>
      <c r="EUM23" s="448"/>
      <c r="EUN23" s="448"/>
      <c r="EUO23" s="448"/>
      <c r="EUP23" s="448"/>
      <c r="EUQ23" s="448"/>
      <c r="EUR23" s="448"/>
      <c r="EUS23" s="448"/>
      <c r="EUT23" s="448"/>
      <c r="EUU23" s="448"/>
      <c r="EUV23" s="448"/>
      <c r="EUW23" s="448"/>
      <c r="EUX23" s="448"/>
      <c r="EUY23" s="448"/>
      <c r="EUZ23" s="448"/>
      <c r="EVA23" s="448"/>
      <c r="EVB23" s="448"/>
      <c r="EVC23" s="448"/>
      <c r="EVD23" s="448"/>
      <c r="EVE23" s="448"/>
      <c r="EVF23" s="448"/>
      <c r="EVG23" s="448"/>
      <c r="EVH23" s="448"/>
      <c r="EVI23" s="448"/>
      <c r="EVJ23" s="448"/>
      <c r="EVK23" s="448"/>
      <c r="EVL23" s="448"/>
      <c r="EVM23" s="448"/>
      <c r="EVN23" s="448"/>
      <c r="EVO23" s="448"/>
      <c r="EVP23" s="448"/>
      <c r="EVQ23" s="448"/>
      <c r="EVR23" s="448"/>
      <c r="EVS23" s="448"/>
      <c r="EVT23" s="448"/>
      <c r="EVU23" s="448"/>
      <c r="EVV23" s="448"/>
      <c r="EVW23" s="448"/>
      <c r="EVX23" s="448"/>
      <c r="EVY23" s="448"/>
      <c r="EVZ23" s="448"/>
      <c r="EWA23" s="448"/>
      <c r="EWB23" s="448"/>
      <c r="EWC23" s="448"/>
      <c r="EWD23" s="448"/>
      <c r="EWE23" s="448"/>
      <c r="EWF23" s="448"/>
      <c r="EWG23" s="448"/>
      <c r="EWH23" s="448"/>
      <c r="EWI23" s="448"/>
      <c r="EWJ23" s="448"/>
      <c r="EWK23" s="448"/>
      <c r="EWL23" s="448"/>
      <c r="EWM23" s="448"/>
      <c r="EWN23" s="448"/>
      <c r="EWO23" s="448"/>
      <c r="EWP23" s="448"/>
      <c r="EWQ23" s="448"/>
      <c r="EWR23" s="448"/>
      <c r="EWS23" s="448"/>
      <c r="EWT23" s="448"/>
      <c r="EWU23" s="448"/>
      <c r="EWV23" s="448"/>
      <c r="EWW23" s="448"/>
      <c r="EWX23" s="448"/>
      <c r="EWY23" s="448"/>
      <c r="EWZ23" s="448"/>
      <c r="EXA23" s="448"/>
      <c r="EXB23" s="448"/>
      <c r="EXC23" s="448"/>
      <c r="EXD23" s="448"/>
      <c r="EXE23" s="448"/>
      <c r="EXF23" s="448"/>
      <c r="EXG23" s="448"/>
      <c r="EXH23" s="448"/>
      <c r="EXI23" s="448"/>
      <c r="EXJ23" s="448"/>
      <c r="EXK23" s="448"/>
      <c r="EXL23" s="448"/>
      <c r="EXM23" s="448"/>
      <c r="EXN23" s="448"/>
      <c r="EXO23" s="448"/>
      <c r="EXP23" s="448"/>
      <c r="EXQ23" s="448"/>
      <c r="EXR23" s="448"/>
      <c r="EXS23" s="448"/>
      <c r="EXT23" s="448"/>
      <c r="EXU23" s="448"/>
      <c r="EXV23" s="448"/>
      <c r="EXW23" s="448"/>
      <c r="EXX23" s="448"/>
      <c r="EXY23" s="448"/>
      <c r="EXZ23" s="448"/>
      <c r="EYA23" s="448"/>
      <c r="EYB23" s="448"/>
      <c r="EYC23" s="448"/>
      <c r="EYD23" s="448"/>
      <c r="EYE23" s="448"/>
      <c r="EYF23" s="448"/>
      <c r="EYG23" s="448"/>
      <c r="EYH23" s="448"/>
      <c r="EYI23" s="448"/>
      <c r="EYJ23" s="448"/>
      <c r="EYK23" s="448"/>
      <c r="EYL23" s="448"/>
      <c r="EYM23" s="448"/>
      <c r="EYN23" s="448"/>
      <c r="EYO23" s="448"/>
      <c r="EYP23" s="448"/>
      <c r="EYQ23" s="448"/>
      <c r="EYR23" s="448"/>
      <c r="EYS23" s="448"/>
      <c r="EYT23" s="448"/>
      <c r="EYU23" s="448"/>
      <c r="EYV23" s="448"/>
      <c r="EYW23" s="448"/>
      <c r="EYX23" s="448"/>
      <c r="EYY23" s="448"/>
      <c r="EYZ23" s="448"/>
      <c r="EZA23" s="448"/>
      <c r="EZB23" s="448"/>
      <c r="EZC23" s="448"/>
      <c r="EZD23" s="448"/>
      <c r="EZE23" s="448"/>
      <c r="EZF23" s="448"/>
      <c r="EZG23" s="448"/>
      <c r="EZH23" s="448"/>
      <c r="EZI23" s="448"/>
      <c r="EZJ23" s="448"/>
      <c r="EZK23" s="448"/>
      <c r="EZL23" s="448"/>
      <c r="EZM23" s="448"/>
      <c r="EZN23" s="448"/>
      <c r="EZO23" s="448"/>
      <c r="EZP23" s="448"/>
      <c r="EZQ23" s="448"/>
      <c r="EZR23" s="448"/>
      <c r="EZS23" s="448"/>
      <c r="EZT23" s="448"/>
      <c r="EZU23" s="448"/>
      <c r="EZV23" s="448"/>
      <c r="EZW23" s="448"/>
      <c r="EZX23" s="448"/>
      <c r="EZY23" s="448"/>
      <c r="EZZ23" s="448"/>
      <c r="FAA23" s="448"/>
      <c r="FAB23" s="448"/>
      <c r="FAC23" s="448"/>
      <c r="FAD23" s="448"/>
      <c r="FAE23" s="448"/>
      <c r="FAF23" s="448"/>
      <c r="FAG23" s="448"/>
      <c r="FAH23" s="448"/>
      <c r="FAI23" s="448"/>
      <c r="FAJ23" s="448"/>
      <c r="FAK23" s="448"/>
      <c r="FAL23" s="448"/>
      <c r="FAM23" s="448"/>
      <c r="FAN23" s="448"/>
      <c r="FAO23" s="448"/>
      <c r="FAP23" s="448"/>
      <c r="FAQ23" s="448"/>
      <c r="FAR23" s="448"/>
      <c r="FAS23" s="448"/>
      <c r="FAT23" s="448"/>
      <c r="FAU23" s="448"/>
      <c r="FAV23" s="448"/>
      <c r="FAW23" s="448"/>
      <c r="FAX23" s="448"/>
      <c r="FAY23" s="448"/>
      <c r="FAZ23" s="448"/>
      <c r="FBA23" s="448"/>
      <c r="FBB23" s="448"/>
      <c r="FBC23" s="448"/>
      <c r="FBD23" s="448"/>
      <c r="FBE23" s="448"/>
      <c r="FBF23" s="448"/>
      <c r="FBG23" s="448"/>
      <c r="FBH23" s="448"/>
      <c r="FBI23" s="448"/>
      <c r="FBJ23" s="448"/>
      <c r="FBK23" s="448"/>
      <c r="FBL23" s="448"/>
      <c r="FBM23" s="448"/>
      <c r="FBN23" s="448"/>
      <c r="FBO23" s="448"/>
      <c r="FBP23" s="448"/>
      <c r="FBQ23" s="448"/>
      <c r="FBR23" s="448"/>
      <c r="FBS23" s="448"/>
      <c r="FBT23" s="448"/>
      <c r="FBU23" s="448"/>
      <c r="FBV23" s="448"/>
      <c r="FBW23" s="448"/>
      <c r="FBX23" s="448"/>
      <c r="FBY23" s="448"/>
      <c r="FBZ23" s="448"/>
      <c r="FCA23" s="448"/>
      <c r="FCB23" s="448"/>
      <c r="FCC23" s="448"/>
      <c r="FCD23" s="448"/>
      <c r="FCE23" s="448"/>
      <c r="FCF23" s="448"/>
      <c r="FCG23" s="448"/>
      <c r="FCH23" s="448"/>
      <c r="FCI23" s="448"/>
      <c r="FCJ23" s="448"/>
      <c r="FCK23" s="448"/>
      <c r="FCL23" s="448"/>
      <c r="FCM23" s="448"/>
      <c r="FCN23" s="448"/>
      <c r="FCO23" s="448"/>
      <c r="FCP23" s="448"/>
      <c r="FCQ23" s="448"/>
      <c r="FCR23" s="448"/>
      <c r="FCS23" s="448"/>
      <c r="FCT23" s="448"/>
      <c r="FCU23" s="448"/>
      <c r="FCV23" s="448"/>
      <c r="FCW23" s="448"/>
      <c r="FCX23" s="448"/>
      <c r="FCY23" s="448"/>
      <c r="FCZ23" s="448"/>
      <c r="FDA23" s="448"/>
      <c r="FDB23" s="448"/>
      <c r="FDC23" s="448"/>
      <c r="FDD23" s="448"/>
      <c r="FDE23" s="448"/>
      <c r="FDF23" s="448"/>
      <c r="FDG23" s="448"/>
      <c r="FDH23" s="448"/>
      <c r="FDI23" s="448"/>
      <c r="FDJ23" s="448"/>
      <c r="FDK23" s="448"/>
      <c r="FDL23" s="448"/>
      <c r="FDM23" s="448"/>
      <c r="FDN23" s="448"/>
      <c r="FDO23" s="448"/>
      <c r="FDP23" s="448"/>
      <c r="FDQ23" s="448"/>
      <c r="FDR23" s="448"/>
      <c r="FDS23" s="448"/>
      <c r="FDT23" s="448"/>
      <c r="FDU23" s="448"/>
      <c r="FDV23" s="448"/>
      <c r="FDW23" s="448"/>
      <c r="FDX23" s="448"/>
      <c r="FDY23" s="448"/>
      <c r="FDZ23" s="448"/>
      <c r="FEA23" s="448"/>
      <c r="FEB23" s="448"/>
      <c r="FEC23" s="448"/>
      <c r="FED23" s="448"/>
      <c r="FEE23" s="448"/>
      <c r="FEF23" s="448"/>
      <c r="FEG23" s="448"/>
      <c r="FEH23" s="448"/>
      <c r="FEI23" s="448"/>
      <c r="FEJ23" s="448"/>
      <c r="FEK23" s="448"/>
      <c r="FEL23" s="448"/>
      <c r="FEM23" s="448"/>
      <c r="FEN23" s="448"/>
      <c r="FEO23" s="448"/>
      <c r="FEP23" s="448"/>
      <c r="FEQ23" s="448"/>
      <c r="FER23" s="448"/>
      <c r="FES23" s="448"/>
      <c r="FET23" s="448"/>
      <c r="FEU23" s="448"/>
      <c r="FEV23" s="448"/>
      <c r="FEW23" s="448"/>
      <c r="FEX23" s="448"/>
      <c r="FEY23" s="448"/>
      <c r="FEZ23" s="448"/>
      <c r="FFA23" s="448"/>
      <c r="FFB23" s="448"/>
      <c r="FFC23" s="448"/>
      <c r="FFD23" s="448"/>
      <c r="FFE23" s="448"/>
      <c r="FFF23" s="448"/>
      <c r="FFG23" s="448"/>
      <c r="FFH23" s="448"/>
      <c r="FFI23" s="448"/>
      <c r="FFJ23" s="448"/>
      <c r="FFK23" s="448"/>
      <c r="FFL23" s="448"/>
      <c r="FFM23" s="448"/>
      <c r="FFN23" s="448"/>
      <c r="FFO23" s="448"/>
      <c r="FFP23" s="448"/>
      <c r="FFQ23" s="448"/>
      <c r="FFR23" s="448"/>
      <c r="FFS23" s="448"/>
      <c r="FFT23" s="448"/>
      <c r="FFU23" s="448"/>
      <c r="FFV23" s="448"/>
      <c r="FFW23" s="448"/>
      <c r="FFX23" s="448"/>
      <c r="FFY23" s="448"/>
      <c r="FFZ23" s="448"/>
      <c r="FGA23" s="448"/>
      <c r="FGB23" s="448"/>
      <c r="FGC23" s="448"/>
      <c r="FGD23" s="448"/>
      <c r="FGE23" s="448"/>
      <c r="FGF23" s="448"/>
      <c r="FGG23" s="448"/>
      <c r="FGH23" s="448"/>
      <c r="FGI23" s="448"/>
      <c r="FGJ23" s="448"/>
      <c r="FGK23" s="448"/>
      <c r="FGL23" s="448"/>
      <c r="FGM23" s="448"/>
      <c r="FGN23" s="448"/>
      <c r="FGO23" s="448"/>
      <c r="FGP23" s="448"/>
      <c r="FGQ23" s="448"/>
      <c r="FGR23" s="448"/>
      <c r="FGS23" s="448"/>
      <c r="FGT23" s="448"/>
      <c r="FGU23" s="448"/>
      <c r="FGV23" s="448"/>
      <c r="FGW23" s="448"/>
      <c r="FGX23" s="448"/>
      <c r="FGY23" s="448"/>
      <c r="FGZ23" s="448"/>
      <c r="FHA23" s="448"/>
      <c r="FHB23" s="448"/>
      <c r="FHC23" s="448"/>
      <c r="FHD23" s="448"/>
      <c r="FHE23" s="448"/>
      <c r="FHF23" s="448"/>
      <c r="FHG23" s="448"/>
      <c r="FHH23" s="448"/>
      <c r="FHI23" s="448"/>
      <c r="FHJ23" s="448"/>
      <c r="FHK23" s="448"/>
      <c r="FHL23" s="448"/>
      <c r="FHM23" s="448"/>
      <c r="FHN23" s="448"/>
      <c r="FHO23" s="448"/>
      <c r="FHP23" s="448"/>
      <c r="FHQ23" s="448"/>
      <c r="FHR23" s="448"/>
      <c r="FHS23" s="448"/>
      <c r="FHT23" s="448"/>
      <c r="FHU23" s="448"/>
      <c r="FHV23" s="448"/>
      <c r="FHW23" s="448"/>
      <c r="FHX23" s="448"/>
      <c r="FHY23" s="448"/>
      <c r="FHZ23" s="448"/>
      <c r="FIA23" s="448"/>
      <c r="FIB23" s="448"/>
      <c r="FIC23" s="448"/>
      <c r="FID23" s="448"/>
      <c r="FIE23" s="448"/>
      <c r="FIF23" s="448"/>
      <c r="FIG23" s="448"/>
      <c r="FIH23" s="448"/>
      <c r="FII23" s="448"/>
      <c r="FIJ23" s="448"/>
      <c r="FIK23" s="448"/>
      <c r="FIL23" s="448"/>
      <c r="FIM23" s="448"/>
      <c r="FIN23" s="448"/>
      <c r="FIO23" s="448"/>
      <c r="FIP23" s="448"/>
      <c r="FIQ23" s="448"/>
      <c r="FIR23" s="448"/>
      <c r="FIS23" s="448"/>
      <c r="FIT23" s="448"/>
      <c r="FIU23" s="448"/>
      <c r="FIV23" s="448"/>
      <c r="FIW23" s="448"/>
      <c r="FIX23" s="448"/>
      <c r="FIY23" s="448"/>
      <c r="FIZ23" s="448"/>
      <c r="FJA23" s="448"/>
      <c r="FJB23" s="448"/>
      <c r="FJC23" s="448"/>
      <c r="FJD23" s="448"/>
      <c r="FJE23" s="448"/>
      <c r="FJF23" s="448"/>
      <c r="FJG23" s="448"/>
      <c r="FJH23" s="448"/>
      <c r="FJI23" s="448"/>
      <c r="FJJ23" s="448"/>
      <c r="FJK23" s="448"/>
      <c r="FJL23" s="448"/>
      <c r="FJM23" s="448"/>
      <c r="FJN23" s="448"/>
      <c r="FJO23" s="448"/>
      <c r="FJP23" s="448"/>
      <c r="FJQ23" s="448"/>
      <c r="FJR23" s="448"/>
      <c r="FJS23" s="448"/>
      <c r="FJT23" s="448"/>
      <c r="FJU23" s="448"/>
      <c r="FJV23" s="448"/>
      <c r="FJW23" s="448"/>
      <c r="FJX23" s="448"/>
      <c r="FJY23" s="448"/>
      <c r="FJZ23" s="448"/>
      <c r="FKA23" s="448"/>
      <c r="FKB23" s="448"/>
      <c r="FKC23" s="448"/>
      <c r="FKD23" s="448"/>
      <c r="FKE23" s="448"/>
      <c r="FKF23" s="448"/>
      <c r="FKG23" s="448"/>
      <c r="FKH23" s="448"/>
      <c r="FKI23" s="448"/>
      <c r="FKJ23" s="448"/>
      <c r="FKK23" s="448"/>
      <c r="FKL23" s="448"/>
      <c r="FKM23" s="448"/>
      <c r="FKN23" s="448"/>
      <c r="FKO23" s="448"/>
      <c r="FKP23" s="448"/>
      <c r="FKQ23" s="448"/>
      <c r="FKR23" s="448"/>
      <c r="FKS23" s="448"/>
      <c r="FKT23" s="448"/>
      <c r="FKU23" s="448"/>
      <c r="FKV23" s="448"/>
      <c r="FKW23" s="448"/>
      <c r="FKX23" s="448"/>
      <c r="FKY23" s="448"/>
      <c r="FKZ23" s="448"/>
      <c r="FLA23" s="448"/>
      <c r="FLB23" s="448"/>
      <c r="FLC23" s="448"/>
      <c r="FLD23" s="448"/>
      <c r="FLE23" s="448"/>
      <c r="FLF23" s="448"/>
      <c r="FLG23" s="448"/>
      <c r="FLH23" s="448"/>
      <c r="FLI23" s="448"/>
      <c r="FLJ23" s="448"/>
      <c r="FLK23" s="448"/>
      <c r="FLL23" s="448"/>
      <c r="FLM23" s="448"/>
      <c r="FLN23" s="448"/>
      <c r="FLO23" s="448"/>
      <c r="FLP23" s="448"/>
      <c r="FLQ23" s="448"/>
      <c r="FLR23" s="448"/>
      <c r="FLS23" s="448"/>
      <c r="FLT23" s="448"/>
      <c r="FLU23" s="448"/>
      <c r="FLV23" s="448"/>
      <c r="FLW23" s="448"/>
      <c r="FLX23" s="448"/>
      <c r="FLY23" s="448"/>
      <c r="FLZ23" s="448"/>
      <c r="FMA23" s="448"/>
      <c r="FMB23" s="448"/>
      <c r="FMC23" s="448"/>
      <c r="FMD23" s="448"/>
      <c r="FME23" s="448"/>
      <c r="FMF23" s="448"/>
      <c r="FMG23" s="448"/>
      <c r="FMH23" s="448"/>
      <c r="FMI23" s="448"/>
      <c r="FMJ23" s="448"/>
      <c r="FMK23" s="448"/>
      <c r="FML23" s="448"/>
      <c r="FMM23" s="448"/>
      <c r="FMN23" s="448"/>
      <c r="FMO23" s="448"/>
      <c r="FMP23" s="448"/>
      <c r="FMQ23" s="448"/>
      <c r="FMR23" s="448"/>
      <c r="FMS23" s="448"/>
      <c r="FMT23" s="448"/>
      <c r="FMU23" s="448"/>
      <c r="FMV23" s="448"/>
      <c r="FMW23" s="448"/>
      <c r="FMX23" s="448"/>
      <c r="FMY23" s="448"/>
      <c r="FMZ23" s="448"/>
      <c r="FNA23" s="448"/>
      <c r="FNB23" s="448"/>
      <c r="FNC23" s="448"/>
      <c r="FND23" s="448"/>
      <c r="FNE23" s="448"/>
      <c r="FNF23" s="448"/>
      <c r="FNG23" s="448"/>
      <c r="FNH23" s="448"/>
      <c r="FNI23" s="448"/>
      <c r="FNJ23" s="448"/>
      <c r="FNK23" s="448"/>
      <c r="FNL23" s="448"/>
      <c r="FNM23" s="448"/>
      <c r="FNN23" s="448"/>
      <c r="FNO23" s="448"/>
      <c r="FNP23" s="448"/>
      <c r="FNQ23" s="448"/>
      <c r="FNR23" s="448"/>
      <c r="FNS23" s="448"/>
      <c r="FNT23" s="448"/>
      <c r="FNU23" s="448"/>
      <c r="FNV23" s="448"/>
      <c r="FNW23" s="448"/>
      <c r="FNX23" s="448"/>
      <c r="FNY23" s="448"/>
      <c r="FNZ23" s="448"/>
      <c r="FOA23" s="448"/>
      <c r="FOB23" s="448"/>
      <c r="FOC23" s="448"/>
      <c r="FOD23" s="448"/>
      <c r="FOE23" s="448"/>
      <c r="FOF23" s="448"/>
      <c r="FOG23" s="448"/>
      <c r="FOH23" s="448"/>
      <c r="FOI23" s="448"/>
      <c r="FOJ23" s="448"/>
      <c r="FOK23" s="448"/>
      <c r="FOL23" s="448"/>
      <c r="FOM23" s="448"/>
      <c r="FON23" s="448"/>
      <c r="FOO23" s="448"/>
      <c r="FOP23" s="448"/>
      <c r="FOQ23" s="448"/>
      <c r="FOR23" s="448"/>
      <c r="FOS23" s="448"/>
      <c r="FOT23" s="448"/>
      <c r="FOU23" s="448"/>
      <c r="FOV23" s="448"/>
      <c r="FOW23" s="448"/>
      <c r="FOX23" s="448"/>
      <c r="FOY23" s="448"/>
      <c r="FOZ23" s="448"/>
      <c r="FPA23" s="448"/>
      <c r="FPB23" s="448"/>
      <c r="FPC23" s="448"/>
      <c r="FPD23" s="448"/>
      <c r="FPE23" s="448"/>
      <c r="FPF23" s="448"/>
      <c r="FPG23" s="448"/>
      <c r="FPH23" s="448"/>
      <c r="FPI23" s="448"/>
      <c r="FPJ23" s="448"/>
      <c r="FPK23" s="448"/>
      <c r="FPL23" s="448"/>
      <c r="FPM23" s="448"/>
      <c r="FPN23" s="448"/>
      <c r="FPO23" s="448"/>
      <c r="FPP23" s="448"/>
      <c r="FPQ23" s="448"/>
      <c r="FPR23" s="448"/>
      <c r="FPS23" s="448"/>
      <c r="FPT23" s="448"/>
      <c r="FPU23" s="448"/>
      <c r="FPV23" s="448"/>
      <c r="FPW23" s="448"/>
      <c r="FPX23" s="448"/>
      <c r="FPY23" s="448"/>
      <c r="FPZ23" s="448"/>
      <c r="FQA23" s="448"/>
      <c r="FQB23" s="448"/>
      <c r="FQC23" s="448"/>
      <c r="FQD23" s="448"/>
      <c r="FQE23" s="448"/>
      <c r="FQF23" s="448"/>
      <c r="FQG23" s="448"/>
      <c r="FQH23" s="448"/>
      <c r="FQI23" s="448"/>
      <c r="FQJ23" s="448"/>
      <c r="FQK23" s="448"/>
      <c r="FQL23" s="448"/>
      <c r="FQM23" s="448"/>
      <c r="FQN23" s="448"/>
      <c r="FQO23" s="448"/>
      <c r="FQP23" s="448"/>
      <c r="FQQ23" s="448"/>
      <c r="FQR23" s="448"/>
      <c r="FQS23" s="448"/>
      <c r="FQT23" s="448"/>
      <c r="FQU23" s="448"/>
      <c r="FQV23" s="448"/>
      <c r="FQW23" s="448"/>
      <c r="FQX23" s="448"/>
      <c r="FQY23" s="448"/>
      <c r="FQZ23" s="448"/>
      <c r="FRA23" s="448"/>
      <c r="FRB23" s="448"/>
      <c r="FRC23" s="448"/>
      <c r="FRD23" s="448"/>
      <c r="FRE23" s="448"/>
      <c r="FRF23" s="448"/>
      <c r="FRG23" s="448"/>
      <c r="FRH23" s="448"/>
      <c r="FRI23" s="448"/>
      <c r="FRJ23" s="448"/>
      <c r="FRK23" s="448"/>
      <c r="FRL23" s="448"/>
      <c r="FRM23" s="448"/>
      <c r="FRN23" s="448"/>
      <c r="FRO23" s="448"/>
      <c r="FRP23" s="448"/>
      <c r="FRQ23" s="448"/>
      <c r="FRR23" s="448"/>
      <c r="FRS23" s="448"/>
      <c r="FRT23" s="448"/>
      <c r="FRU23" s="448"/>
      <c r="FRV23" s="448"/>
      <c r="FRW23" s="448"/>
      <c r="FRX23" s="448"/>
      <c r="FRY23" s="448"/>
      <c r="FRZ23" s="448"/>
      <c r="FSA23" s="448"/>
      <c r="FSB23" s="448"/>
      <c r="FSC23" s="448"/>
      <c r="FSD23" s="448"/>
      <c r="FSE23" s="448"/>
      <c r="FSF23" s="448"/>
      <c r="FSG23" s="448"/>
      <c r="FSH23" s="448"/>
      <c r="FSI23" s="448"/>
      <c r="FSJ23" s="448"/>
      <c r="FSK23" s="448"/>
      <c r="FSL23" s="448"/>
      <c r="FSM23" s="448"/>
      <c r="FSN23" s="448"/>
      <c r="FSO23" s="448"/>
      <c r="FSP23" s="448"/>
      <c r="FSQ23" s="448"/>
      <c r="FSR23" s="448"/>
      <c r="FSS23" s="448"/>
      <c r="FST23" s="448"/>
      <c r="FSU23" s="448"/>
      <c r="FSV23" s="448"/>
      <c r="FSW23" s="448"/>
      <c r="FSX23" s="448"/>
      <c r="FSY23" s="448"/>
      <c r="FSZ23" s="448"/>
      <c r="FTA23" s="448"/>
      <c r="FTB23" s="448"/>
      <c r="FTC23" s="448"/>
      <c r="FTD23" s="448"/>
      <c r="FTE23" s="448"/>
      <c r="FTF23" s="448"/>
      <c r="FTG23" s="448"/>
      <c r="FTH23" s="448"/>
      <c r="FTI23" s="448"/>
      <c r="FTJ23" s="448"/>
      <c r="FTK23" s="448"/>
      <c r="FTL23" s="448"/>
      <c r="FTM23" s="448"/>
      <c r="FTN23" s="448"/>
      <c r="FTO23" s="448"/>
      <c r="FTP23" s="448"/>
      <c r="FTQ23" s="448"/>
      <c r="FTR23" s="448"/>
      <c r="FTS23" s="448"/>
      <c r="FTT23" s="448"/>
      <c r="FTU23" s="448"/>
      <c r="FTV23" s="448"/>
      <c r="FTW23" s="448"/>
      <c r="FTX23" s="448"/>
      <c r="FTY23" s="448"/>
      <c r="FTZ23" s="448"/>
      <c r="FUA23" s="448"/>
      <c r="FUB23" s="448"/>
      <c r="FUC23" s="448"/>
      <c r="FUD23" s="448"/>
      <c r="FUE23" s="448"/>
      <c r="FUF23" s="448"/>
      <c r="FUG23" s="448"/>
      <c r="FUH23" s="448"/>
      <c r="FUI23" s="448"/>
      <c r="FUJ23" s="448"/>
      <c r="FUK23" s="448"/>
      <c r="FUL23" s="448"/>
      <c r="FUM23" s="448"/>
      <c r="FUN23" s="448"/>
      <c r="FUO23" s="448"/>
      <c r="FUP23" s="448"/>
      <c r="FUQ23" s="448"/>
      <c r="FUR23" s="448"/>
      <c r="FUS23" s="448"/>
      <c r="FUT23" s="448"/>
      <c r="FUU23" s="448"/>
      <c r="FUV23" s="448"/>
      <c r="FUW23" s="448"/>
      <c r="FUX23" s="448"/>
      <c r="FUY23" s="448"/>
      <c r="FUZ23" s="448"/>
      <c r="FVA23" s="448"/>
      <c r="FVB23" s="448"/>
      <c r="FVC23" s="448"/>
      <c r="FVD23" s="448"/>
      <c r="FVE23" s="448"/>
      <c r="FVF23" s="448"/>
      <c r="FVG23" s="448"/>
      <c r="FVH23" s="448"/>
      <c r="FVI23" s="448"/>
      <c r="FVJ23" s="448"/>
      <c r="FVK23" s="448"/>
      <c r="FVL23" s="448"/>
      <c r="FVM23" s="448"/>
      <c r="FVN23" s="448"/>
      <c r="FVO23" s="448"/>
      <c r="FVP23" s="448"/>
      <c r="FVQ23" s="448"/>
      <c r="FVR23" s="448"/>
      <c r="FVS23" s="448"/>
      <c r="FVT23" s="448"/>
      <c r="FVU23" s="448"/>
      <c r="FVV23" s="448"/>
      <c r="FVW23" s="448"/>
      <c r="FVX23" s="448"/>
      <c r="FVY23" s="448"/>
      <c r="FVZ23" s="448"/>
      <c r="FWA23" s="448"/>
      <c r="FWB23" s="448"/>
      <c r="FWC23" s="448"/>
      <c r="FWD23" s="448"/>
      <c r="FWE23" s="448"/>
      <c r="FWF23" s="448"/>
      <c r="FWG23" s="448"/>
      <c r="FWH23" s="448"/>
      <c r="FWI23" s="448"/>
      <c r="FWJ23" s="448"/>
      <c r="FWK23" s="448"/>
      <c r="FWL23" s="448"/>
      <c r="FWM23" s="448"/>
      <c r="FWN23" s="448"/>
      <c r="FWO23" s="448"/>
      <c r="FWP23" s="448"/>
      <c r="FWQ23" s="448"/>
      <c r="FWR23" s="448"/>
      <c r="FWS23" s="448"/>
      <c r="FWT23" s="448"/>
      <c r="FWU23" s="448"/>
      <c r="FWV23" s="448"/>
      <c r="FWW23" s="448"/>
      <c r="FWX23" s="448"/>
      <c r="FWY23" s="448"/>
      <c r="FWZ23" s="448"/>
      <c r="FXA23" s="448"/>
      <c r="FXB23" s="448"/>
      <c r="FXC23" s="448"/>
      <c r="FXD23" s="448"/>
      <c r="FXE23" s="448"/>
      <c r="FXF23" s="448"/>
      <c r="FXG23" s="448"/>
      <c r="FXH23" s="448"/>
      <c r="FXI23" s="448"/>
      <c r="FXJ23" s="448"/>
      <c r="FXK23" s="448"/>
      <c r="FXL23" s="448"/>
      <c r="FXM23" s="448"/>
      <c r="FXN23" s="448"/>
      <c r="FXO23" s="448"/>
      <c r="FXP23" s="448"/>
      <c r="FXQ23" s="448"/>
      <c r="FXR23" s="448"/>
      <c r="FXS23" s="448"/>
      <c r="FXT23" s="448"/>
      <c r="FXU23" s="448"/>
      <c r="FXV23" s="448"/>
      <c r="FXW23" s="448"/>
      <c r="FXX23" s="448"/>
      <c r="FXY23" s="448"/>
      <c r="FXZ23" s="448"/>
      <c r="FYA23" s="448"/>
      <c r="FYB23" s="448"/>
      <c r="FYC23" s="448"/>
      <c r="FYD23" s="448"/>
      <c r="FYE23" s="448"/>
      <c r="FYF23" s="448"/>
      <c r="FYG23" s="448"/>
      <c r="FYH23" s="448"/>
      <c r="FYI23" s="448"/>
      <c r="FYJ23" s="448"/>
      <c r="FYK23" s="448"/>
      <c r="FYL23" s="448"/>
      <c r="FYM23" s="448"/>
      <c r="FYN23" s="448"/>
      <c r="FYO23" s="448"/>
      <c r="FYP23" s="448"/>
      <c r="FYQ23" s="448"/>
      <c r="FYR23" s="448"/>
      <c r="FYS23" s="448"/>
      <c r="FYT23" s="448"/>
      <c r="FYU23" s="448"/>
      <c r="FYV23" s="448"/>
      <c r="FYW23" s="448"/>
      <c r="FYX23" s="448"/>
      <c r="FYY23" s="448"/>
      <c r="FYZ23" s="448"/>
      <c r="FZA23" s="448"/>
      <c r="FZB23" s="448"/>
      <c r="FZC23" s="448"/>
      <c r="FZD23" s="448"/>
      <c r="FZE23" s="448"/>
      <c r="FZF23" s="448"/>
      <c r="FZG23" s="448"/>
      <c r="FZH23" s="448"/>
      <c r="FZI23" s="448"/>
      <c r="FZJ23" s="448"/>
      <c r="FZK23" s="448"/>
      <c r="FZL23" s="448"/>
      <c r="FZM23" s="448"/>
      <c r="FZN23" s="448"/>
      <c r="FZO23" s="448"/>
      <c r="FZP23" s="448"/>
      <c r="FZQ23" s="448"/>
      <c r="FZR23" s="448"/>
      <c r="FZS23" s="448"/>
      <c r="FZT23" s="448"/>
      <c r="FZU23" s="448"/>
      <c r="FZV23" s="448"/>
      <c r="FZW23" s="448"/>
      <c r="FZX23" s="448"/>
      <c r="FZY23" s="448"/>
      <c r="FZZ23" s="448"/>
      <c r="GAA23" s="448"/>
      <c r="GAB23" s="448"/>
      <c r="GAC23" s="448"/>
      <c r="GAD23" s="448"/>
      <c r="GAE23" s="448"/>
      <c r="GAF23" s="448"/>
      <c r="GAG23" s="448"/>
      <c r="GAH23" s="448"/>
      <c r="GAI23" s="448"/>
      <c r="GAJ23" s="448"/>
      <c r="GAK23" s="448"/>
      <c r="GAL23" s="448"/>
      <c r="GAM23" s="448"/>
      <c r="GAN23" s="448"/>
      <c r="GAO23" s="448"/>
      <c r="GAP23" s="448"/>
      <c r="GAQ23" s="448"/>
      <c r="GAR23" s="448"/>
      <c r="GAS23" s="448"/>
      <c r="GAT23" s="448"/>
      <c r="GAU23" s="448"/>
      <c r="GAV23" s="448"/>
      <c r="GAW23" s="448"/>
      <c r="GAX23" s="448"/>
      <c r="GAY23" s="448"/>
      <c r="GAZ23" s="448"/>
      <c r="GBA23" s="448"/>
      <c r="GBB23" s="448"/>
      <c r="GBC23" s="448"/>
      <c r="GBD23" s="448"/>
      <c r="GBE23" s="448"/>
      <c r="GBF23" s="448"/>
      <c r="GBG23" s="448"/>
      <c r="GBH23" s="448"/>
      <c r="GBI23" s="448"/>
      <c r="GBJ23" s="448"/>
      <c r="GBK23" s="448"/>
      <c r="GBL23" s="448"/>
      <c r="GBM23" s="448"/>
      <c r="GBN23" s="448"/>
      <c r="GBO23" s="448"/>
      <c r="GBP23" s="448"/>
      <c r="GBQ23" s="448"/>
      <c r="GBR23" s="448"/>
      <c r="GBS23" s="448"/>
      <c r="GBT23" s="448"/>
      <c r="GBU23" s="448"/>
      <c r="GBV23" s="448"/>
      <c r="GBW23" s="448"/>
      <c r="GBX23" s="448"/>
      <c r="GBY23" s="448"/>
      <c r="GBZ23" s="448"/>
      <c r="GCA23" s="448"/>
      <c r="GCB23" s="448"/>
      <c r="GCC23" s="448"/>
      <c r="GCD23" s="448"/>
      <c r="GCE23" s="448"/>
      <c r="GCF23" s="448"/>
      <c r="GCG23" s="448"/>
      <c r="GCH23" s="448"/>
      <c r="GCI23" s="448"/>
      <c r="GCJ23" s="448"/>
      <c r="GCK23" s="448"/>
      <c r="GCL23" s="448"/>
      <c r="GCM23" s="448"/>
      <c r="GCN23" s="448"/>
      <c r="GCO23" s="448"/>
      <c r="GCP23" s="448"/>
      <c r="GCQ23" s="448"/>
      <c r="GCR23" s="448"/>
      <c r="GCS23" s="448"/>
      <c r="GCT23" s="448"/>
      <c r="GCU23" s="448"/>
      <c r="GCV23" s="448"/>
      <c r="GCW23" s="448"/>
      <c r="GCX23" s="448"/>
      <c r="GCY23" s="448"/>
      <c r="GCZ23" s="448"/>
      <c r="GDA23" s="448"/>
      <c r="GDB23" s="448"/>
      <c r="GDC23" s="448"/>
      <c r="GDD23" s="448"/>
      <c r="GDE23" s="448"/>
      <c r="GDF23" s="448"/>
      <c r="GDG23" s="448"/>
      <c r="GDH23" s="448"/>
      <c r="GDI23" s="448"/>
      <c r="GDJ23" s="448"/>
      <c r="GDK23" s="448"/>
      <c r="GDL23" s="448"/>
      <c r="GDM23" s="448"/>
      <c r="GDN23" s="448"/>
      <c r="GDO23" s="448"/>
      <c r="GDP23" s="448"/>
      <c r="GDQ23" s="448"/>
      <c r="GDR23" s="448"/>
      <c r="GDS23" s="448"/>
      <c r="GDT23" s="448"/>
      <c r="GDU23" s="448"/>
      <c r="GDV23" s="448"/>
      <c r="GDW23" s="448"/>
      <c r="GDX23" s="448"/>
      <c r="GDY23" s="448"/>
      <c r="GDZ23" s="448"/>
      <c r="GEA23" s="448"/>
      <c r="GEB23" s="448"/>
      <c r="GEC23" s="448"/>
      <c r="GED23" s="448"/>
      <c r="GEE23" s="448"/>
      <c r="GEF23" s="448"/>
      <c r="GEG23" s="448"/>
      <c r="GEH23" s="448"/>
      <c r="GEI23" s="448"/>
      <c r="GEJ23" s="448"/>
      <c r="GEK23" s="448"/>
      <c r="GEL23" s="448"/>
      <c r="GEM23" s="448"/>
      <c r="GEN23" s="448"/>
      <c r="GEO23" s="448"/>
      <c r="GEP23" s="448"/>
      <c r="GEQ23" s="448"/>
      <c r="GER23" s="448"/>
      <c r="GES23" s="448"/>
      <c r="GET23" s="448"/>
      <c r="GEU23" s="448"/>
      <c r="GEV23" s="448"/>
      <c r="GEW23" s="448"/>
      <c r="GEX23" s="448"/>
      <c r="GEY23" s="448"/>
      <c r="GEZ23" s="448"/>
      <c r="GFA23" s="448"/>
      <c r="GFB23" s="448"/>
      <c r="GFC23" s="448"/>
      <c r="GFD23" s="448"/>
      <c r="GFE23" s="448"/>
      <c r="GFF23" s="448"/>
      <c r="GFG23" s="448"/>
      <c r="GFH23" s="448"/>
      <c r="GFI23" s="448"/>
      <c r="GFJ23" s="448"/>
      <c r="GFK23" s="448"/>
      <c r="GFL23" s="448"/>
      <c r="GFM23" s="448"/>
      <c r="GFN23" s="448"/>
      <c r="GFO23" s="448"/>
      <c r="GFP23" s="448"/>
      <c r="GFQ23" s="448"/>
      <c r="GFR23" s="448"/>
      <c r="GFS23" s="448"/>
      <c r="GFT23" s="448"/>
      <c r="GFU23" s="448"/>
      <c r="GFV23" s="448"/>
      <c r="GFW23" s="448"/>
      <c r="GFX23" s="448"/>
      <c r="GFY23" s="448"/>
      <c r="GFZ23" s="448"/>
      <c r="GGA23" s="448"/>
      <c r="GGB23" s="448"/>
      <c r="GGC23" s="448"/>
      <c r="GGD23" s="448"/>
      <c r="GGE23" s="448"/>
      <c r="GGF23" s="448"/>
      <c r="GGG23" s="448"/>
      <c r="GGH23" s="448"/>
      <c r="GGI23" s="448"/>
      <c r="GGJ23" s="448"/>
      <c r="GGK23" s="448"/>
      <c r="GGL23" s="448"/>
      <c r="GGM23" s="448"/>
      <c r="GGN23" s="448"/>
      <c r="GGO23" s="448"/>
      <c r="GGP23" s="448"/>
      <c r="GGQ23" s="448"/>
      <c r="GGR23" s="448"/>
      <c r="GGS23" s="448"/>
      <c r="GGT23" s="448"/>
      <c r="GGU23" s="448"/>
      <c r="GGV23" s="448"/>
      <c r="GGW23" s="448"/>
      <c r="GGX23" s="448"/>
      <c r="GGY23" s="448"/>
      <c r="GGZ23" s="448"/>
      <c r="GHA23" s="448"/>
      <c r="GHB23" s="448"/>
      <c r="GHC23" s="448"/>
      <c r="GHD23" s="448"/>
      <c r="GHE23" s="448"/>
      <c r="GHF23" s="448"/>
      <c r="GHG23" s="448"/>
      <c r="GHH23" s="448"/>
      <c r="GHI23" s="448"/>
      <c r="GHJ23" s="448"/>
      <c r="GHK23" s="448"/>
      <c r="GHL23" s="448"/>
      <c r="GHM23" s="448"/>
      <c r="GHN23" s="448"/>
      <c r="GHO23" s="448"/>
      <c r="GHP23" s="448"/>
      <c r="GHQ23" s="448"/>
      <c r="GHR23" s="448"/>
      <c r="GHS23" s="448"/>
      <c r="GHT23" s="448"/>
      <c r="GHU23" s="448"/>
      <c r="GHV23" s="448"/>
      <c r="GHW23" s="448"/>
      <c r="GHX23" s="448"/>
      <c r="GHY23" s="448"/>
      <c r="GHZ23" s="448"/>
      <c r="GIA23" s="448"/>
      <c r="GIB23" s="448"/>
      <c r="GIC23" s="448"/>
      <c r="GID23" s="448"/>
      <c r="GIE23" s="448"/>
      <c r="GIF23" s="448"/>
      <c r="GIG23" s="448"/>
      <c r="GIH23" s="448"/>
      <c r="GII23" s="448"/>
      <c r="GIJ23" s="448"/>
      <c r="GIK23" s="448"/>
      <c r="GIL23" s="448"/>
      <c r="GIM23" s="448"/>
      <c r="GIN23" s="448"/>
      <c r="GIO23" s="448"/>
      <c r="GIP23" s="448"/>
      <c r="GIQ23" s="448"/>
      <c r="GIR23" s="448"/>
      <c r="GIS23" s="448"/>
      <c r="GIT23" s="448"/>
      <c r="GIU23" s="448"/>
      <c r="GIV23" s="448"/>
      <c r="GIW23" s="448"/>
      <c r="GIX23" s="448"/>
      <c r="GIY23" s="448"/>
      <c r="GIZ23" s="448"/>
      <c r="GJA23" s="448"/>
      <c r="GJB23" s="448"/>
      <c r="GJC23" s="448"/>
      <c r="GJD23" s="448"/>
      <c r="GJE23" s="448"/>
      <c r="GJF23" s="448"/>
      <c r="GJG23" s="448"/>
      <c r="GJH23" s="448"/>
      <c r="GJI23" s="448"/>
      <c r="GJJ23" s="448"/>
      <c r="GJK23" s="448"/>
      <c r="GJL23" s="448"/>
      <c r="GJM23" s="448"/>
      <c r="GJN23" s="448"/>
      <c r="GJO23" s="448"/>
      <c r="GJP23" s="448"/>
      <c r="GJQ23" s="448"/>
      <c r="GJR23" s="448"/>
      <c r="GJS23" s="448"/>
      <c r="GJT23" s="448"/>
      <c r="GJU23" s="448"/>
      <c r="GJV23" s="448"/>
      <c r="GJW23" s="448"/>
      <c r="GJX23" s="448"/>
      <c r="GJY23" s="448"/>
      <c r="GJZ23" s="448"/>
      <c r="GKA23" s="448"/>
      <c r="GKB23" s="448"/>
      <c r="GKC23" s="448"/>
      <c r="GKD23" s="448"/>
      <c r="GKE23" s="448"/>
      <c r="GKF23" s="448"/>
      <c r="GKG23" s="448"/>
      <c r="GKH23" s="448"/>
      <c r="GKI23" s="448"/>
      <c r="GKJ23" s="448"/>
      <c r="GKK23" s="448"/>
      <c r="GKL23" s="448"/>
      <c r="GKM23" s="448"/>
      <c r="GKN23" s="448"/>
      <c r="GKO23" s="448"/>
      <c r="GKP23" s="448"/>
      <c r="GKQ23" s="448"/>
      <c r="GKR23" s="448"/>
      <c r="GKS23" s="448"/>
      <c r="GKT23" s="448"/>
      <c r="GKU23" s="448"/>
      <c r="GKV23" s="448"/>
      <c r="GKW23" s="448"/>
      <c r="GKX23" s="448"/>
      <c r="GKY23" s="448"/>
      <c r="GKZ23" s="448"/>
      <c r="GLA23" s="448"/>
      <c r="GLB23" s="448"/>
      <c r="GLC23" s="448"/>
      <c r="GLD23" s="448"/>
      <c r="GLE23" s="448"/>
      <c r="GLF23" s="448"/>
      <c r="GLG23" s="448"/>
      <c r="GLH23" s="448"/>
      <c r="GLI23" s="448"/>
      <c r="GLJ23" s="448"/>
      <c r="GLK23" s="448"/>
      <c r="GLL23" s="448"/>
      <c r="GLM23" s="448"/>
      <c r="GLN23" s="448"/>
      <c r="GLO23" s="448"/>
      <c r="GLP23" s="448"/>
      <c r="GLQ23" s="448"/>
      <c r="GLR23" s="448"/>
      <c r="GLS23" s="448"/>
      <c r="GLT23" s="448"/>
      <c r="GLU23" s="448"/>
      <c r="GLV23" s="448"/>
      <c r="GLW23" s="448"/>
      <c r="GLX23" s="448"/>
      <c r="GLY23" s="448"/>
      <c r="GLZ23" s="448"/>
      <c r="GMA23" s="448"/>
      <c r="GMB23" s="448"/>
      <c r="GMC23" s="448"/>
      <c r="GMD23" s="448"/>
      <c r="GME23" s="448"/>
      <c r="GMF23" s="448"/>
      <c r="GMG23" s="448"/>
      <c r="GMH23" s="448"/>
      <c r="GMI23" s="448"/>
      <c r="GMJ23" s="448"/>
      <c r="GMK23" s="448"/>
      <c r="GML23" s="448"/>
      <c r="GMM23" s="448"/>
      <c r="GMN23" s="448"/>
      <c r="GMO23" s="448"/>
      <c r="GMP23" s="448"/>
      <c r="GMQ23" s="448"/>
      <c r="GMR23" s="448"/>
      <c r="GMS23" s="448"/>
      <c r="GMT23" s="448"/>
      <c r="GMU23" s="448"/>
      <c r="GMV23" s="448"/>
      <c r="GMW23" s="448"/>
      <c r="GMX23" s="448"/>
      <c r="GMY23" s="448"/>
      <c r="GMZ23" s="448"/>
      <c r="GNA23" s="448"/>
      <c r="GNB23" s="448"/>
      <c r="GNC23" s="448"/>
      <c r="GND23" s="448"/>
      <c r="GNE23" s="448"/>
      <c r="GNF23" s="448"/>
      <c r="GNG23" s="448"/>
      <c r="GNH23" s="448"/>
      <c r="GNI23" s="448"/>
      <c r="GNJ23" s="448"/>
      <c r="GNK23" s="448"/>
      <c r="GNL23" s="448"/>
      <c r="GNM23" s="448"/>
      <c r="GNN23" s="448"/>
      <c r="GNO23" s="448"/>
      <c r="GNP23" s="448"/>
      <c r="GNQ23" s="448"/>
      <c r="GNR23" s="448"/>
      <c r="GNS23" s="448"/>
      <c r="GNT23" s="448"/>
      <c r="GNU23" s="448"/>
      <c r="GNV23" s="448"/>
      <c r="GNW23" s="448"/>
      <c r="GNX23" s="448"/>
      <c r="GNY23" s="448"/>
      <c r="GNZ23" s="448"/>
      <c r="GOA23" s="448"/>
      <c r="GOB23" s="448"/>
      <c r="GOC23" s="448"/>
      <c r="GOD23" s="448"/>
      <c r="GOE23" s="448"/>
      <c r="GOF23" s="448"/>
      <c r="GOG23" s="448"/>
      <c r="GOH23" s="448"/>
      <c r="GOI23" s="448"/>
      <c r="GOJ23" s="448"/>
      <c r="GOK23" s="448"/>
      <c r="GOL23" s="448"/>
      <c r="GOM23" s="448"/>
      <c r="GON23" s="448"/>
      <c r="GOO23" s="448"/>
      <c r="GOP23" s="448"/>
      <c r="GOQ23" s="448"/>
      <c r="GOR23" s="448"/>
      <c r="GOS23" s="448"/>
      <c r="GOT23" s="448"/>
      <c r="GOU23" s="448"/>
      <c r="GOV23" s="448"/>
      <c r="GOW23" s="448"/>
      <c r="GOX23" s="448"/>
      <c r="GOY23" s="448"/>
      <c r="GOZ23" s="448"/>
      <c r="GPA23" s="448"/>
      <c r="GPB23" s="448"/>
      <c r="GPC23" s="448"/>
      <c r="GPD23" s="448"/>
      <c r="GPE23" s="448"/>
      <c r="GPF23" s="448"/>
      <c r="GPG23" s="448"/>
      <c r="GPH23" s="448"/>
      <c r="GPI23" s="448"/>
      <c r="GPJ23" s="448"/>
      <c r="GPK23" s="448"/>
      <c r="GPL23" s="448"/>
      <c r="GPM23" s="448"/>
      <c r="GPN23" s="448"/>
      <c r="GPO23" s="448"/>
      <c r="GPP23" s="448"/>
      <c r="GPQ23" s="448"/>
      <c r="GPR23" s="448"/>
      <c r="GPS23" s="448"/>
      <c r="GPT23" s="448"/>
      <c r="GPU23" s="448"/>
      <c r="GPV23" s="448"/>
      <c r="GPW23" s="448"/>
      <c r="GPX23" s="448"/>
      <c r="GPY23" s="448"/>
      <c r="GPZ23" s="448"/>
      <c r="GQA23" s="448"/>
      <c r="GQB23" s="448"/>
      <c r="GQC23" s="448"/>
      <c r="GQD23" s="448"/>
      <c r="GQE23" s="448"/>
      <c r="GQF23" s="448"/>
      <c r="GQG23" s="448"/>
      <c r="GQH23" s="448"/>
      <c r="GQI23" s="448"/>
      <c r="GQJ23" s="448"/>
      <c r="GQK23" s="448"/>
      <c r="GQL23" s="448"/>
      <c r="GQM23" s="448"/>
      <c r="GQN23" s="448"/>
      <c r="GQO23" s="448"/>
      <c r="GQP23" s="448"/>
      <c r="GQQ23" s="448"/>
      <c r="GQR23" s="448"/>
      <c r="GQS23" s="448"/>
      <c r="GQT23" s="448"/>
      <c r="GQU23" s="448"/>
      <c r="GQV23" s="448"/>
      <c r="GQW23" s="448"/>
      <c r="GQX23" s="448"/>
      <c r="GQY23" s="448"/>
      <c r="GQZ23" s="448"/>
      <c r="GRA23" s="448"/>
      <c r="GRB23" s="448"/>
      <c r="GRC23" s="448"/>
      <c r="GRD23" s="448"/>
      <c r="GRE23" s="448"/>
      <c r="GRF23" s="448"/>
      <c r="GRG23" s="448"/>
      <c r="GRH23" s="448"/>
      <c r="GRI23" s="448"/>
      <c r="GRJ23" s="448"/>
      <c r="GRK23" s="448"/>
      <c r="GRL23" s="448"/>
      <c r="GRM23" s="448"/>
      <c r="GRN23" s="448"/>
      <c r="GRO23" s="448"/>
      <c r="GRP23" s="448"/>
      <c r="GRQ23" s="448"/>
      <c r="GRR23" s="448"/>
      <c r="GRS23" s="448"/>
      <c r="GRT23" s="448"/>
      <c r="GRU23" s="448"/>
      <c r="GRV23" s="448"/>
      <c r="GRW23" s="448"/>
      <c r="GRX23" s="448"/>
      <c r="GRY23" s="448"/>
      <c r="GRZ23" s="448"/>
      <c r="GSA23" s="448"/>
      <c r="GSB23" s="448"/>
      <c r="GSC23" s="448"/>
      <c r="GSD23" s="448"/>
      <c r="GSE23" s="448"/>
      <c r="GSF23" s="448"/>
      <c r="GSG23" s="448"/>
      <c r="GSH23" s="448"/>
      <c r="GSI23" s="448"/>
      <c r="GSJ23" s="448"/>
      <c r="GSK23" s="448"/>
      <c r="GSL23" s="448"/>
      <c r="GSM23" s="448"/>
      <c r="GSN23" s="448"/>
      <c r="GSO23" s="448"/>
      <c r="GSP23" s="448"/>
      <c r="GSQ23" s="448"/>
      <c r="GSR23" s="448"/>
      <c r="GSS23" s="448"/>
      <c r="GST23" s="448"/>
      <c r="GSU23" s="448"/>
      <c r="GSV23" s="448"/>
      <c r="GSW23" s="448"/>
      <c r="GSX23" s="448"/>
      <c r="GSY23" s="448"/>
      <c r="GSZ23" s="448"/>
      <c r="GTA23" s="448"/>
      <c r="GTB23" s="448"/>
      <c r="GTC23" s="448"/>
      <c r="GTD23" s="448"/>
      <c r="GTE23" s="448"/>
      <c r="GTF23" s="448"/>
      <c r="GTG23" s="448"/>
      <c r="GTH23" s="448"/>
      <c r="GTI23" s="448"/>
      <c r="GTJ23" s="448"/>
      <c r="GTK23" s="448"/>
      <c r="GTL23" s="448"/>
      <c r="GTM23" s="448"/>
      <c r="GTN23" s="448"/>
      <c r="GTO23" s="448"/>
      <c r="GTP23" s="448"/>
      <c r="GTQ23" s="448"/>
      <c r="GTR23" s="448"/>
      <c r="GTS23" s="448"/>
      <c r="GTT23" s="448"/>
      <c r="GTU23" s="448"/>
      <c r="GTV23" s="448"/>
      <c r="GTW23" s="448"/>
      <c r="GTX23" s="448"/>
      <c r="GTY23" s="448"/>
      <c r="GTZ23" s="448"/>
      <c r="GUA23" s="448"/>
      <c r="GUB23" s="448"/>
      <c r="GUC23" s="448"/>
      <c r="GUD23" s="448"/>
      <c r="GUE23" s="448"/>
      <c r="GUF23" s="448"/>
      <c r="GUG23" s="448"/>
      <c r="GUH23" s="448"/>
      <c r="GUI23" s="448"/>
      <c r="GUJ23" s="448"/>
      <c r="GUK23" s="448"/>
      <c r="GUL23" s="448"/>
      <c r="GUM23" s="448"/>
      <c r="GUN23" s="448"/>
      <c r="GUO23" s="448"/>
      <c r="GUP23" s="448"/>
      <c r="GUQ23" s="448"/>
      <c r="GUR23" s="448"/>
      <c r="GUS23" s="448"/>
      <c r="GUT23" s="448"/>
      <c r="GUU23" s="448"/>
      <c r="GUV23" s="448"/>
      <c r="GUW23" s="448"/>
      <c r="GUX23" s="448"/>
      <c r="GUY23" s="448"/>
      <c r="GUZ23" s="448"/>
      <c r="GVA23" s="448"/>
      <c r="GVB23" s="448"/>
      <c r="GVC23" s="448"/>
      <c r="GVD23" s="448"/>
      <c r="GVE23" s="448"/>
      <c r="GVF23" s="448"/>
      <c r="GVG23" s="448"/>
      <c r="GVH23" s="448"/>
      <c r="GVI23" s="448"/>
      <c r="GVJ23" s="448"/>
      <c r="GVK23" s="448"/>
      <c r="GVL23" s="448"/>
      <c r="GVM23" s="448"/>
      <c r="GVN23" s="448"/>
      <c r="GVO23" s="448"/>
      <c r="GVP23" s="448"/>
      <c r="GVQ23" s="448"/>
      <c r="GVR23" s="448"/>
      <c r="GVS23" s="448"/>
      <c r="GVT23" s="448"/>
      <c r="GVU23" s="448"/>
      <c r="GVV23" s="448"/>
      <c r="GVW23" s="448"/>
      <c r="GVX23" s="448"/>
      <c r="GVY23" s="448"/>
      <c r="GVZ23" s="448"/>
      <c r="GWA23" s="448"/>
      <c r="GWB23" s="448"/>
      <c r="GWC23" s="448"/>
      <c r="GWD23" s="448"/>
      <c r="GWE23" s="448"/>
      <c r="GWF23" s="448"/>
      <c r="GWG23" s="448"/>
      <c r="GWH23" s="448"/>
      <c r="GWI23" s="448"/>
      <c r="GWJ23" s="448"/>
      <c r="GWK23" s="448"/>
      <c r="GWL23" s="448"/>
      <c r="GWM23" s="448"/>
      <c r="GWN23" s="448"/>
      <c r="GWO23" s="448"/>
      <c r="GWP23" s="448"/>
      <c r="GWQ23" s="448"/>
      <c r="GWR23" s="448"/>
      <c r="GWS23" s="448"/>
      <c r="GWT23" s="448"/>
      <c r="GWU23" s="448"/>
      <c r="GWV23" s="448"/>
      <c r="GWW23" s="448"/>
      <c r="GWX23" s="448"/>
      <c r="GWY23" s="448"/>
      <c r="GWZ23" s="448"/>
      <c r="GXA23" s="448"/>
      <c r="GXB23" s="448"/>
      <c r="GXC23" s="448"/>
      <c r="GXD23" s="448"/>
      <c r="GXE23" s="448"/>
      <c r="GXF23" s="448"/>
      <c r="GXG23" s="448"/>
      <c r="GXH23" s="448"/>
      <c r="GXI23" s="448"/>
      <c r="GXJ23" s="448"/>
      <c r="GXK23" s="448"/>
      <c r="GXL23" s="448"/>
      <c r="GXM23" s="448"/>
      <c r="GXN23" s="448"/>
      <c r="GXO23" s="448"/>
      <c r="GXP23" s="448"/>
      <c r="GXQ23" s="448"/>
      <c r="GXR23" s="448"/>
      <c r="GXS23" s="448"/>
      <c r="GXT23" s="448"/>
      <c r="GXU23" s="448"/>
      <c r="GXV23" s="448"/>
      <c r="GXW23" s="448"/>
      <c r="GXX23" s="448"/>
      <c r="GXY23" s="448"/>
      <c r="GXZ23" s="448"/>
      <c r="GYA23" s="448"/>
      <c r="GYB23" s="448"/>
      <c r="GYC23" s="448"/>
      <c r="GYD23" s="448"/>
      <c r="GYE23" s="448"/>
      <c r="GYF23" s="448"/>
      <c r="GYG23" s="448"/>
      <c r="GYH23" s="448"/>
      <c r="GYI23" s="448"/>
      <c r="GYJ23" s="448"/>
      <c r="GYK23" s="448"/>
      <c r="GYL23" s="448"/>
      <c r="GYM23" s="448"/>
      <c r="GYN23" s="448"/>
      <c r="GYO23" s="448"/>
      <c r="GYP23" s="448"/>
      <c r="GYQ23" s="448"/>
      <c r="GYR23" s="448"/>
      <c r="GYS23" s="448"/>
      <c r="GYT23" s="448"/>
      <c r="GYU23" s="448"/>
      <c r="GYV23" s="448"/>
      <c r="GYW23" s="448"/>
      <c r="GYX23" s="448"/>
      <c r="GYY23" s="448"/>
      <c r="GYZ23" s="448"/>
      <c r="GZA23" s="448"/>
      <c r="GZB23" s="448"/>
      <c r="GZC23" s="448"/>
      <c r="GZD23" s="448"/>
      <c r="GZE23" s="448"/>
      <c r="GZF23" s="448"/>
      <c r="GZG23" s="448"/>
      <c r="GZH23" s="448"/>
      <c r="GZI23" s="448"/>
      <c r="GZJ23" s="448"/>
      <c r="GZK23" s="448"/>
      <c r="GZL23" s="448"/>
      <c r="GZM23" s="448"/>
      <c r="GZN23" s="448"/>
      <c r="GZO23" s="448"/>
      <c r="GZP23" s="448"/>
      <c r="GZQ23" s="448"/>
      <c r="GZR23" s="448"/>
      <c r="GZS23" s="448"/>
      <c r="GZT23" s="448"/>
      <c r="GZU23" s="448"/>
      <c r="GZV23" s="448"/>
      <c r="GZW23" s="448"/>
      <c r="GZX23" s="448"/>
      <c r="GZY23" s="448"/>
      <c r="GZZ23" s="448"/>
      <c r="HAA23" s="448"/>
      <c r="HAB23" s="448"/>
      <c r="HAC23" s="448"/>
      <c r="HAD23" s="448"/>
      <c r="HAE23" s="448"/>
      <c r="HAF23" s="448"/>
      <c r="HAG23" s="448"/>
      <c r="HAH23" s="448"/>
      <c r="HAI23" s="448"/>
      <c r="HAJ23" s="448"/>
      <c r="HAK23" s="448"/>
      <c r="HAL23" s="448"/>
      <c r="HAM23" s="448"/>
      <c r="HAN23" s="448"/>
      <c r="HAO23" s="448"/>
      <c r="HAP23" s="448"/>
      <c r="HAQ23" s="448"/>
      <c r="HAR23" s="448"/>
      <c r="HAS23" s="448"/>
      <c r="HAT23" s="448"/>
      <c r="HAU23" s="448"/>
      <c r="HAV23" s="448"/>
      <c r="HAW23" s="448"/>
      <c r="HAX23" s="448"/>
      <c r="HAY23" s="448"/>
      <c r="HAZ23" s="448"/>
      <c r="HBA23" s="448"/>
      <c r="HBB23" s="448"/>
      <c r="HBC23" s="448"/>
      <c r="HBD23" s="448"/>
      <c r="HBE23" s="448"/>
      <c r="HBF23" s="448"/>
      <c r="HBG23" s="448"/>
      <c r="HBH23" s="448"/>
      <c r="HBI23" s="448"/>
      <c r="HBJ23" s="448"/>
      <c r="HBK23" s="448"/>
      <c r="HBL23" s="448"/>
      <c r="HBM23" s="448"/>
      <c r="HBN23" s="448"/>
      <c r="HBO23" s="448"/>
      <c r="HBP23" s="448"/>
      <c r="HBQ23" s="448"/>
      <c r="HBR23" s="448"/>
      <c r="HBS23" s="448"/>
      <c r="HBT23" s="448"/>
      <c r="HBU23" s="448"/>
      <c r="HBV23" s="448"/>
      <c r="HBW23" s="448"/>
      <c r="HBX23" s="448"/>
      <c r="HBY23" s="448"/>
      <c r="HBZ23" s="448"/>
      <c r="HCA23" s="448"/>
      <c r="HCB23" s="448"/>
      <c r="HCC23" s="448"/>
      <c r="HCD23" s="448"/>
      <c r="HCE23" s="448"/>
      <c r="HCF23" s="448"/>
      <c r="HCG23" s="448"/>
      <c r="HCH23" s="448"/>
      <c r="HCI23" s="448"/>
      <c r="HCJ23" s="448"/>
      <c r="HCK23" s="448"/>
      <c r="HCL23" s="448"/>
      <c r="HCM23" s="448"/>
      <c r="HCN23" s="448"/>
      <c r="HCO23" s="448"/>
      <c r="HCP23" s="448"/>
      <c r="HCQ23" s="448"/>
      <c r="HCR23" s="448"/>
      <c r="HCS23" s="448"/>
      <c r="HCT23" s="448"/>
      <c r="HCU23" s="448"/>
      <c r="HCV23" s="448"/>
      <c r="HCW23" s="448"/>
      <c r="HCX23" s="448"/>
      <c r="HCY23" s="448"/>
      <c r="HCZ23" s="448"/>
      <c r="HDA23" s="448"/>
      <c r="HDB23" s="448"/>
      <c r="HDC23" s="448"/>
      <c r="HDD23" s="448"/>
      <c r="HDE23" s="448"/>
      <c r="HDF23" s="448"/>
      <c r="HDG23" s="448"/>
      <c r="HDH23" s="448"/>
      <c r="HDI23" s="448"/>
      <c r="HDJ23" s="448"/>
      <c r="HDK23" s="448"/>
      <c r="HDL23" s="448"/>
      <c r="HDM23" s="448"/>
      <c r="HDN23" s="448"/>
      <c r="HDO23" s="448"/>
      <c r="HDP23" s="448"/>
      <c r="HDQ23" s="448"/>
      <c r="HDR23" s="448"/>
      <c r="HDS23" s="448"/>
      <c r="HDT23" s="448"/>
      <c r="HDU23" s="448"/>
      <c r="HDV23" s="448"/>
      <c r="HDW23" s="448"/>
      <c r="HDX23" s="448"/>
      <c r="HDY23" s="448"/>
      <c r="HDZ23" s="448"/>
      <c r="HEA23" s="448"/>
      <c r="HEB23" s="448"/>
      <c r="HEC23" s="448"/>
      <c r="HED23" s="448"/>
      <c r="HEE23" s="448"/>
      <c r="HEF23" s="448"/>
      <c r="HEG23" s="448"/>
      <c r="HEH23" s="448"/>
      <c r="HEI23" s="448"/>
      <c r="HEJ23" s="448"/>
      <c r="HEK23" s="448"/>
      <c r="HEL23" s="448"/>
      <c r="HEM23" s="448"/>
      <c r="HEN23" s="448"/>
      <c r="HEO23" s="448"/>
      <c r="HEP23" s="448"/>
      <c r="HEQ23" s="448"/>
      <c r="HER23" s="448"/>
      <c r="HES23" s="448"/>
      <c r="HET23" s="448"/>
      <c r="HEU23" s="448"/>
      <c r="HEV23" s="448"/>
      <c r="HEW23" s="448"/>
      <c r="HEX23" s="448"/>
      <c r="HEY23" s="448"/>
      <c r="HEZ23" s="448"/>
      <c r="HFA23" s="448"/>
      <c r="HFB23" s="448"/>
      <c r="HFC23" s="448"/>
      <c r="HFD23" s="448"/>
      <c r="HFE23" s="448"/>
      <c r="HFF23" s="448"/>
      <c r="HFG23" s="448"/>
      <c r="HFH23" s="448"/>
      <c r="HFI23" s="448"/>
      <c r="HFJ23" s="448"/>
      <c r="HFK23" s="448"/>
      <c r="HFL23" s="448"/>
      <c r="HFM23" s="448"/>
      <c r="HFN23" s="448"/>
      <c r="HFO23" s="448"/>
      <c r="HFP23" s="448"/>
      <c r="HFQ23" s="448"/>
      <c r="HFR23" s="448"/>
      <c r="HFS23" s="448"/>
      <c r="HFT23" s="448"/>
      <c r="HFU23" s="448"/>
      <c r="HFV23" s="448"/>
      <c r="HFW23" s="448"/>
      <c r="HFX23" s="448"/>
      <c r="HFY23" s="448"/>
      <c r="HFZ23" s="448"/>
      <c r="HGA23" s="448"/>
      <c r="HGB23" s="448"/>
      <c r="HGC23" s="448"/>
      <c r="HGD23" s="448"/>
      <c r="HGE23" s="448"/>
      <c r="HGF23" s="448"/>
      <c r="HGG23" s="448"/>
      <c r="HGH23" s="448"/>
      <c r="HGI23" s="448"/>
      <c r="HGJ23" s="448"/>
      <c r="HGK23" s="448"/>
      <c r="HGL23" s="448"/>
      <c r="HGM23" s="448"/>
      <c r="HGN23" s="448"/>
      <c r="HGO23" s="448"/>
      <c r="HGP23" s="448"/>
      <c r="HGQ23" s="448"/>
      <c r="HGR23" s="448"/>
      <c r="HGS23" s="448"/>
      <c r="HGT23" s="448"/>
      <c r="HGU23" s="448"/>
      <c r="HGV23" s="448"/>
      <c r="HGW23" s="448"/>
      <c r="HGX23" s="448"/>
      <c r="HGY23" s="448"/>
      <c r="HGZ23" s="448"/>
      <c r="HHA23" s="448"/>
      <c r="HHB23" s="448"/>
      <c r="HHC23" s="448"/>
      <c r="HHD23" s="448"/>
      <c r="HHE23" s="448"/>
      <c r="HHF23" s="448"/>
      <c r="HHG23" s="448"/>
      <c r="HHH23" s="448"/>
      <c r="HHI23" s="448"/>
      <c r="HHJ23" s="448"/>
      <c r="HHK23" s="448"/>
      <c r="HHL23" s="448"/>
      <c r="HHM23" s="448"/>
      <c r="HHN23" s="448"/>
      <c r="HHO23" s="448"/>
      <c r="HHP23" s="448"/>
      <c r="HHQ23" s="448"/>
      <c r="HHR23" s="448"/>
      <c r="HHS23" s="448"/>
      <c r="HHT23" s="448"/>
      <c r="HHU23" s="448"/>
      <c r="HHV23" s="448"/>
      <c r="HHW23" s="448"/>
      <c r="HHX23" s="448"/>
      <c r="HHY23" s="448"/>
      <c r="HHZ23" s="448"/>
      <c r="HIA23" s="448"/>
      <c r="HIB23" s="448"/>
      <c r="HIC23" s="448"/>
      <c r="HID23" s="448"/>
      <c r="HIE23" s="448"/>
      <c r="HIF23" s="448"/>
      <c r="HIG23" s="448"/>
      <c r="HIH23" s="448"/>
      <c r="HII23" s="448"/>
      <c r="HIJ23" s="448"/>
      <c r="HIK23" s="448"/>
      <c r="HIL23" s="448"/>
      <c r="HIM23" s="448"/>
      <c r="HIN23" s="448"/>
      <c r="HIO23" s="448"/>
      <c r="HIP23" s="448"/>
      <c r="HIQ23" s="448"/>
      <c r="HIR23" s="448"/>
      <c r="HIS23" s="448"/>
      <c r="HIT23" s="448"/>
      <c r="HIU23" s="448"/>
      <c r="HIV23" s="448"/>
      <c r="HIW23" s="448"/>
      <c r="HIX23" s="448"/>
      <c r="HIY23" s="448"/>
      <c r="HIZ23" s="448"/>
      <c r="HJA23" s="448"/>
      <c r="HJB23" s="448"/>
      <c r="HJC23" s="448"/>
      <c r="HJD23" s="448"/>
      <c r="HJE23" s="448"/>
      <c r="HJF23" s="448"/>
      <c r="HJG23" s="448"/>
      <c r="HJH23" s="448"/>
      <c r="HJI23" s="448"/>
      <c r="HJJ23" s="448"/>
      <c r="HJK23" s="448"/>
      <c r="HJL23" s="448"/>
      <c r="HJM23" s="448"/>
      <c r="HJN23" s="448"/>
      <c r="HJO23" s="448"/>
      <c r="HJP23" s="448"/>
      <c r="HJQ23" s="448"/>
      <c r="HJR23" s="448"/>
      <c r="HJS23" s="448"/>
      <c r="HJT23" s="448"/>
      <c r="HJU23" s="448"/>
      <c r="HJV23" s="448"/>
      <c r="HJW23" s="448"/>
      <c r="HJX23" s="448"/>
      <c r="HJY23" s="448"/>
      <c r="HJZ23" s="448"/>
      <c r="HKA23" s="448"/>
      <c r="HKB23" s="448"/>
      <c r="HKC23" s="448"/>
      <c r="HKD23" s="448"/>
      <c r="HKE23" s="448"/>
      <c r="HKF23" s="448"/>
      <c r="HKG23" s="448"/>
      <c r="HKH23" s="448"/>
      <c r="HKI23" s="448"/>
      <c r="HKJ23" s="448"/>
      <c r="HKK23" s="448"/>
      <c r="HKL23" s="448"/>
      <c r="HKM23" s="448"/>
      <c r="HKN23" s="448"/>
      <c r="HKO23" s="448"/>
      <c r="HKP23" s="448"/>
      <c r="HKQ23" s="448"/>
      <c r="HKR23" s="448"/>
      <c r="HKS23" s="448"/>
      <c r="HKT23" s="448"/>
      <c r="HKU23" s="448"/>
      <c r="HKV23" s="448"/>
      <c r="HKW23" s="448"/>
      <c r="HKX23" s="448"/>
      <c r="HKY23" s="448"/>
      <c r="HKZ23" s="448"/>
      <c r="HLA23" s="448"/>
      <c r="HLB23" s="448"/>
      <c r="HLC23" s="448"/>
      <c r="HLD23" s="448"/>
      <c r="HLE23" s="448"/>
      <c r="HLF23" s="448"/>
      <c r="HLG23" s="448"/>
      <c r="HLH23" s="448"/>
      <c r="HLI23" s="448"/>
      <c r="HLJ23" s="448"/>
      <c r="HLK23" s="448"/>
      <c r="HLL23" s="448"/>
      <c r="HLM23" s="448"/>
      <c r="HLN23" s="448"/>
      <c r="HLO23" s="448"/>
      <c r="HLP23" s="448"/>
      <c r="HLQ23" s="448"/>
      <c r="HLR23" s="448"/>
      <c r="HLS23" s="448"/>
      <c r="HLT23" s="448"/>
      <c r="HLU23" s="448"/>
      <c r="HLV23" s="448"/>
      <c r="HLW23" s="448"/>
      <c r="HLX23" s="448"/>
      <c r="HLY23" s="448"/>
      <c r="HLZ23" s="448"/>
      <c r="HMA23" s="448"/>
      <c r="HMB23" s="448"/>
      <c r="HMC23" s="448"/>
      <c r="HMD23" s="448"/>
      <c r="HME23" s="448"/>
      <c r="HMF23" s="448"/>
      <c r="HMG23" s="448"/>
      <c r="HMH23" s="448"/>
      <c r="HMI23" s="448"/>
      <c r="HMJ23" s="448"/>
      <c r="HMK23" s="448"/>
      <c r="HML23" s="448"/>
      <c r="HMM23" s="448"/>
      <c r="HMN23" s="448"/>
      <c r="HMO23" s="448"/>
      <c r="HMP23" s="448"/>
      <c r="HMQ23" s="448"/>
      <c r="HMR23" s="448"/>
      <c r="HMS23" s="448"/>
      <c r="HMT23" s="448"/>
      <c r="HMU23" s="448"/>
      <c r="HMV23" s="448"/>
      <c r="HMW23" s="448"/>
      <c r="HMX23" s="448"/>
      <c r="HMY23" s="448"/>
      <c r="HMZ23" s="448"/>
      <c r="HNA23" s="448"/>
      <c r="HNB23" s="448"/>
      <c r="HNC23" s="448"/>
      <c r="HND23" s="448"/>
      <c r="HNE23" s="448"/>
      <c r="HNF23" s="448"/>
      <c r="HNG23" s="448"/>
      <c r="HNH23" s="448"/>
      <c r="HNI23" s="448"/>
      <c r="HNJ23" s="448"/>
      <c r="HNK23" s="448"/>
      <c r="HNL23" s="448"/>
      <c r="HNM23" s="448"/>
      <c r="HNN23" s="448"/>
      <c r="HNO23" s="448"/>
      <c r="HNP23" s="448"/>
      <c r="HNQ23" s="448"/>
      <c r="HNR23" s="448"/>
      <c r="HNS23" s="448"/>
      <c r="HNT23" s="448"/>
      <c r="HNU23" s="448"/>
      <c r="HNV23" s="448"/>
      <c r="HNW23" s="448"/>
      <c r="HNX23" s="448"/>
      <c r="HNY23" s="448"/>
      <c r="HNZ23" s="448"/>
      <c r="HOA23" s="448"/>
      <c r="HOB23" s="448"/>
      <c r="HOC23" s="448"/>
      <c r="HOD23" s="448"/>
      <c r="HOE23" s="448"/>
      <c r="HOF23" s="448"/>
      <c r="HOG23" s="448"/>
      <c r="HOH23" s="448"/>
      <c r="HOI23" s="448"/>
      <c r="HOJ23" s="448"/>
      <c r="HOK23" s="448"/>
      <c r="HOL23" s="448"/>
      <c r="HOM23" s="448"/>
      <c r="HON23" s="448"/>
      <c r="HOO23" s="448"/>
      <c r="HOP23" s="448"/>
      <c r="HOQ23" s="448"/>
      <c r="HOR23" s="448"/>
      <c r="HOS23" s="448"/>
      <c r="HOT23" s="448"/>
      <c r="HOU23" s="448"/>
      <c r="HOV23" s="448"/>
      <c r="HOW23" s="448"/>
      <c r="HOX23" s="448"/>
      <c r="HOY23" s="448"/>
      <c r="HOZ23" s="448"/>
      <c r="HPA23" s="448"/>
      <c r="HPB23" s="448"/>
      <c r="HPC23" s="448"/>
      <c r="HPD23" s="448"/>
      <c r="HPE23" s="448"/>
      <c r="HPF23" s="448"/>
      <c r="HPG23" s="448"/>
      <c r="HPH23" s="448"/>
      <c r="HPI23" s="448"/>
      <c r="HPJ23" s="448"/>
      <c r="HPK23" s="448"/>
      <c r="HPL23" s="448"/>
      <c r="HPM23" s="448"/>
      <c r="HPN23" s="448"/>
      <c r="HPO23" s="448"/>
      <c r="HPP23" s="448"/>
      <c r="HPQ23" s="448"/>
      <c r="HPR23" s="448"/>
      <c r="HPS23" s="448"/>
      <c r="HPT23" s="448"/>
      <c r="HPU23" s="448"/>
      <c r="HPV23" s="448"/>
      <c r="HPW23" s="448"/>
      <c r="HPX23" s="448"/>
      <c r="HPY23" s="448"/>
      <c r="HPZ23" s="448"/>
      <c r="HQA23" s="448"/>
      <c r="HQB23" s="448"/>
      <c r="HQC23" s="448"/>
      <c r="HQD23" s="448"/>
      <c r="HQE23" s="448"/>
      <c r="HQF23" s="448"/>
      <c r="HQG23" s="448"/>
      <c r="HQH23" s="448"/>
      <c r="HQI23" s="448"/>
      <c r="HQJ23" s="448"/>
      <c r="HQK23" s="448"/>
      <c r="HQL23" s="448"/>
      <c r="HQM23" s="448"/>
      <c r="HQN23" s="448"/>
      <c r="HQO23" s="448"/>
      <c r="HQP23" s="448"/>
      <c r="HQQ23" s="448"/>
      <c r="HQR23" s="448"/>
      <c r="HQS23" s="448"/>
      <c r="HQT23" s="448"/>
      <c r="HQU23" s="448"/>
      <c r="HQV23" s="448"/>
      <c r="HQW23" s="448"/>
      <c r="HQX23" s="448"/>
      <c r="HQY23" s="448"/>
      <c r="HQZ23" s="448"/>
      <c r="HRA23" s="448"/>
      <c r="HRB23" s="448"/>
      <c r="HRC23" s="448"/>
      <c r="HRD23" s="448"/>
      <c r="HRE23" s="448"/>
      <c r="HRF23" s="448"/>
      <c r="HRG23" s="448"/>
      <c r="HRH23" s="448"/>
      <c r="HRI23" s="448"/>
      <c r="HRJ23" s="448"/>
      <c r="HRK23" s="448"/>
      <c r="HRL23" s="448"/>
      <c r="HRM23" s="448"/>
      <c r="HRN23" s="448"/>
      <c r="HRO23" s="448"/>
      <c r="HRP23" s="448"/>
      <c r="HRQ23" s="448"/>
      <c r="HRR23" s="448"/>
      <c r="HRS23" s="448"/>
      <c r="HRT23" s="448"/>
      <c r="HRU23" s="448"/>
      <c r="HRV23" s="448"/>
      <c r="HRW23" s="448"/>
      <c r="HRX23" s="448"/>
      <c r="HRY23" s="448"/>
      <c r="HRZ23" s="448"/>
      <c r="HSA23" s="448"/>
      <c r="HSB23" s="448"/>
      <c r="HSC23" s="448"/>
      <c r="HSD23" s="448"/>
      <c r="HSE23" s="448"/>
      <c r="HSF23" s="448"/>
      <c r="HSG23" s="448"/>
      <c r="HSH23" s="448"/>
      <c r="HSI23" s="448"/>
      <c r="HSJ23" s="448"/>
      <c r="HSK23" s="448"/>
      <c r="HSL23" s="448"/>
      <c r="HSM23" s="448"/>
      <c r="HSN23" s="448"/>
      <c r="HSO23" s="448"/>
      <c r="HSP23" s="448"/>
      <c r="HSQ23" s="448"/>
      <c r="HSR23" s="448"/>
      <c r="HSS23" s="448"/>
      <c r="HST23" s="448"/>
      <c r="HSU23" s="448"/>
      <c r="HSV23" s="448"/>
      <c r="HSW23" s="448"/>
      <c r="HSX23" s="448"/>
      <c r="HSY23" s="448"/>
      <c r="HSZ23" s="448"/>
      <c r="HTA23" s="448"/>
      <c r="HTB23" s="448"/>
      <c r="HTC23" s="448"/>
      <c r="HTD23" s="448"/>
      <c r="HTE23" s="448"/>
      <c r="HTF23" s="448"/>
      <c r="HTG23" s="448"/>
      <c r="HTH23" s="448"/>
      <c r="HTI23" s="448"/>
      <c r="HTJ23" s="448"/>
      <c r="HTK23" s="448"/>
      <c r="HTL23" s="448"/>
      <c r="HTM23" s="448"/>
      <c r="HTN23" s="448"/>
      <c r="HTO23" s="448"/>
      <c r="HTP23" s="448"/>
      <c r="HTQ23" s="448"/>
      <c r="HTR23" s="448"/>
      <c r="HTS23" s="448"/>
      <c r="HTT23" s="448"/>
      <c r="HTU23" s="448"/>
      <c r="HTV23" s="448"/>
      <c r="HTW23" s="448"/>
      <c r="HTX23" s="448"/>
      <c r="HTY23" s="448"/>
      <c r="HTZ23" s="448"/>
      <c r="HUA23" s="448"/>
      <c r="HUB23" s="448"/>
      <c r="HUC23" s="448"/>
      <c r="HUD23" s="448"/>
      <c r="HUE23" s="448"/>
      <c r="HUF23" s="448"/>
      <c r="HUG23" s="448"/>
      <c r="HUH23" s="448"/>
      <c r="HUI23" s="448"/>
      <c r="HUJ23" s="448"/>
      <c r="HUK23" s="448"/>
      <c r="HUL23" s="448"/>
      <c r="HUM23" s="448"/>
      <c r="HUN23" s="448"/>
      <c r="HUO23" s="448"/>
      <c r="HUP23" s="448"/>
      <c r="HUQ23" s="448"/>
      <c r="HUR23" s="448"/>
      <c r="HUS23" s="448"/>
      <c r="HUT23" s="448"/>
      <c r="HUU23" s="448"/>
      <c r="HUV23" s="448"/>
      <c r="HUW23" s="448"/>
      <c r="HUX23" s="448"/>
      <c r="HUY23" s="448"/>
      <c r="HUZ23" s="448"/>
      <c r="HVA23" s="448"/>
      <c r="HVB23" s="448"/>
      <c r="HVC23" s="448"/>
      <c r="HVD23" s="448"/>
      <c r="HVE23" s="448"/>
      <c r="HVF23" s="448"/>
      <c r="HVG23" s="448"/>
      <c r="HVH23" s="448"/>
      <c r="HVI23" s="448"/>
      <c r="HVJ23" s="448"/>
      <c r="HVK23" s="448"/>
      <c r="HVL23" s="448"/>
      <c r="HVM23" s="448"/>
      <c r="HVN23" s="448"/>
      <c r="HVO23" s="448"/>
      <c r="HVP23" s="448"/>
      <c r="HVQ23" s="448"/>
      <c r="HVR23" s="448"/>
      <c r="HVS23" s="448"/>
      <c r="HVT23" s="448"/>
      <c r="HVU23" s="448"/>
      <c r="HVV23" s="448"/>
      <c r="HVW23" s="448"/>
      <c r="HVX23" s="448"/>
      <c r="HVY23" s="448"/>
      <c r="HVZ23" s="448"/>
      <c r="HWA23" s="448"/>
      <c r="HWB23" s="448"/>
      <c r="HWC23" s="448"/>
      <c r="HWD23" s="448"/>
      <c r="HWE23" s="448"/>
      <c r="HWF23" s="448"/>
      <c r="HWG23" s="448"/>
      <c r="HWH23" s="448"/>
      <c r="HWI23" s="448"/>
      <c r="HWJ23" s="448"/>
      <c r="HWK23" s="448"/>
      <c r="HWL23" s="448"/>
      <c r="HWM23" s="448"/>
      <c r="HWN23" s="448"/>
      <c r="HWO23" s="448"/>
      <c r="HWP23" s="448"/>
      <c r="HWQ23" s="448"/>
      <c r="HWR23" s="448"/>
      <c r="HWS23" s="448"/>
      <c r="HWT23" s="448"/>
      <c r="HWU23" s="448"/>
      <c r="HWV23" s="448"/>
      <c r="HWW23" s="448"/>
      <c r="HWX23" s="448"/>
      <c r="HWY23" s="448"/>
      <c r="HWZ23" s="448"/>
      <c r="HXA23" s="448"/>
      <c r="HXB23" s="448"/>
      <c r="HXC23" s="448"/>
      <c r="HXD23" s="448"/>
      <c r="HXE23" s="448"/>
      <c r="HXF23" s="448"/>
      <c r="HXG23" s="448"/>
      <c r="HXH23" s="448"/>
      <c r="HXI23" s="448"/>
      <c r="HXJ23" s="448"/>
      <c r="HXK23" s="448"/>
      <c r="HXL23" s="448"/>
      <c r="HXM23" s="448"/>
      <c r="HXN23" s="448"/>
      <c r="HXO23" s="448"/>
      <c r="HXP23" s="448"/>
      <c r="HXQ23" s="448"/>
      <c r="HXR23" s="448"/>
      <c r="HXS23" s="448"/>
      <c r="HXT23" s="448"/>
      <c r="HXU23" s="448"/>
      <c r="HXV23" s="448"/>
      <c r="HXW23" s="448"/>
      <c r="HXX23" s="448"/>
      <c r="HXY23" s="448"/>
      <c r="HXZ23" s="448"/>
      <c r="HYA23" s="448"/>
      <c r="HYB23" s="448"/>
      <c r="HYC23" s="448"/>
      <c r="HYD23" s="448"/>
      <c r="HYE23" s="448"/>
      <c r="HYF23" s="448"/>
      <c r="HYG23" s="448"/>
      <c r="HYH23" s="448"/>
      <c r="HYI23" s="448"/>
      <c r="HYJ23" s="448"/>
      <c r="HYK23" s="448"/>
      <c r="HYL23" s="448"/>
      <c r="HYM23" s="448"/>
      <c r="HYN23" s="448"/>
      <c r="HYO23" s="448"/>
      <c r="HYP23" s="448"/>
      <c r="HYQ23" s="448"/>
      <c r="HYR23" s="448"/>
      <c r="HYS23" s="448"/>
      <c r="HYT23" s="448"/>
      <c r="HYU23" s="448"/>
      <c r="HYV23" s="448"/>
      <c r="HYW23" s="448"/>
      <c r="HYX23" s="448"/>
      <c r="HYY23" s="448"/>
      <c r="HYZ23" s="448"/>
      <c r="HZA23" s="448"/>
      <c r="HZB23" s="448"/>
      <c r="HZC23" s="448"/>
      <c r="HZD23" s="448"/>
      <c r="HZE23" s="448"/>
      <c r="HZF23" s="448"/>
    </row>
    <row r="24" spans="1:6090" s="447" customFormat="1" ht="80.25" customHeight="1">
      <c r="A24" s="448"/>
      <c r="B24" s="1595"/>
      <c r="C24" s="1507"/>
      <c r="D24" s="1633"/>
      <c r="E24" s="1642"/>
      <c r="F24" s="1645"/>
      <c r="G24" s="1522"/>
      <c r="H24" s="1519"/>
      <c r="I24" s="1527"/>
      <c r="J24" s="1522"/>
      <c r="K24" s="1530"/>
      <c r="L24" s="1566"/>
      <c r="M24" s="461"/>
      <c r="N24" s="1566"/>
      <c r="O24" s="1566"/>
      <c r="P24" s="454">
        <v>18</v>
      </c>
      <c r="Q24" s="455" t="s">
        <v>385</v>
      </c>
      <c r="R24" s="830" t="s">
        <v>822</v>
      </c>
      <c r="S24" s="530" t="s">
        <v>2004</v>
      </c>
      <c r="T24" s="456" t="s">
        <v>1256</v>
      </c>
      <c r="U24" s="530" t="s">
        <v>1257</v>
      </c>
      <c r="V24" s="456">
        <v>0</v>
      </c>
      <c r="W24" s="531">
        <v>8</v>
      </c>
      <c r="X24" s="531"/>
      <c r="Y24" s="531"/>
      <c r="Z24" s="462">
        <v>2</v>
      </c>
      <c r="AA24" s="545"/>
      <c r="AB24" s="545"/>
      <c r="AC24" s="462">
        <v>4</v>
      </c>
      <c r="AD24" s="462"/>
      <c r="AE24" s="462"/>
      <c r="AF24" s="462">
        <v>6</v>
      </c>
      <c r="AG24" s="462"/>
      <c r="AH24" s="462"/>
      <c r="AI24" s="462">
        <v>8</v>
      </c>
      <c r="AJ24" s="454"/>
      <c r="AK24" s="458">
        <f t="shared" si="4"/>
        <v>4289</v>
      </c>
      <c r="AL24" s="459">
        <v>1000</v>
      </c>
      <c r="AM24" s="457"/>
      <c r="AN24" s="457"/>
      <c r="AO24" s="457"/>
      <c r="AP24" s="457"/>
      <c r="AQ24" s="457"/>
      <c r="AR24" s="457"/>
      <c r="AS24" s="457"/>
      <c r="AT24" s="457"/>
      <c r="AU24" s="457"/>
      <c r="AV24" s="459">
        <v>1048</v>
      </c>
      <c r="AW24" s="463"/>
      <c r="AX24" s="463"/>
      <c r="AY24" s="463"/>
      <c r="AZ24" s="463"/>
      <c r="BA24" s="463"/>
      <c r="BB24" s="463"/>
      <c r="BC24" s="463"/>
      <c r="BD24" s="463"/>
      <c r="BE24" s="463"/>
      <c r="BF24" s="459">
        <v>1096</v>
      </c>
      <c r="BG24" s="457"/>
      <c r="BH24" s="457"/>
      <c r="BI24" s="457"/>
      <c r="BJ24" s="457"/>
      <c r="BK24" s="457"/>
      <c r="BL24" s="457"/>
      <c r="BM24" s="457"/>
      <c r="BN24" s="457"/>
      <c r="BO24" s="457"/>
      <c r="BP24" s="459">
        <v>1145</v>
      </c>
      <c r="BQ24" s="457"/>
      <c r="BR24" s="457"/>
      <c r="BS24" s="457"/>
      <c r="BT24" s="457"/>
      <c r="BU24" s="457"/>
      <c r="BV24" s="457"/>
      <c r="BW24" s="457"/>
      <c r="BX24" s="457"/>
      <c r="BY24" s="457"/>
      <c r="BZ24" s="460" t="s">
        <v>2295</v>
      </c>
      <c r="CA24" s="418">
        <f t="shared" si="5"/>
        <v>4289</v>
      </c>
      <c r="CB24" s="418">
        <f t="shared" si="6"/>
        <v>0</v>
      </c>
      <c r="CC24" s="448"/>
      <c r="CD24" s="448"/>
      <c r="CE24" s="448"/>
      <c r="CF24" s="448"/>
      <c r="CG24" s="448"/>
      <c r="CH24" s="448"/>
      <c r="CI24" s="448"/>
      <c r="CJ24" s="448"/>
      <c r="CK24" s="448"/>
      <c r="CL24" s="448"/>
      <c r="CM24" s="448"/>
      <c r="CN24" s="448"/>
      <c r="CO24" s="448"/>
      <c r="CP24" s="448"/>
      <c r="CQ24" s="448"/>
      <c r="CR24" s="448"/>
      <c r="CS24" s="448"/>
      <c r="CT24" s="448"/>
      <c r="CU24" s="448"/>
      <c r="CV24" s="448"/>
      <c r="CW24" s="448"/>
      <c r="CX24" s="448"/>
      <c r="CY24" s="448"/>
      <c r="CZ24" s="448"/>
      <c r="DA24" s="448"/>
      <c r="DB24" s="448"/>
      <c r="DC24" s="448"/>
      <c r="DD24" s="448"/>
      <c r="DE24" s="448"/>
      <c r="DF24" s="448"/>
      <c r="DG24" s="448"/>
      <c r="DH24" s="448"/>
      <c r="DI24" s="448"/>
      <c r="DJ24" s="448"/>
      <c r="DK24" s="448"/>
      <c r="DL24" s="448"/>
      <c r="DM24" s="448"/>
      <c r="DN24" s="448"/>
      <c r="DO24" s="448"/>
      <c r="DP24" s="448"/>
      <c r="DQ24" s="448"/>
      <c r="DR24" s="448"/>
      <c r="DS24" s="448"/>
      <c r="DT24" s="448"/>
      <c r="DU24" s="448"/>
      <c r="DV24" s="448"/>
      <c r="DW24" s="448"/>
      <c r="DX24" s="448"/>
      <c r="DY24" s="448"/>
      <c r="DZ24" s="448"/>
      <c r="EA24" s="448"/>
      <c r="EB24" s="448"/>
      <c r="EC24" s="448"/>
      <c r="ED24" s="448"/>
      <c r="EE24" s="448"/>
      <c r="EF24" s="448"/>
      <c r="EG24" s="448"/>
      <c r="EH24" s="448"/>
      <c r="EI24" s="448"/>
      <c r="EJ24" s="448"/>
      <c r="EK24" s="448"/>
      <c r="EL24" s="448"/>
      <c r="EM24" s="448"/>
      <c r="EN24" s="448"/>
      <c r="EO24" s="448"/>
      <c r="EP24" s="448"/>
      <c r="EQ24" s="448"/>
      <c r="ER24" s="448"/>
      <c r="ES24" s="448"/>
      <c r="ET24" s="448"/>
      <c r="EU24" s="448"/>
      <c r="EV24" s="448"/>
      <c r="EW24" s="448"/>
      <c r="EX24" s="448"/>
      <c r="EY24" s="448"/>
      <c r="EZ24" s="448"/>
      <c r="FA24" s="448"/>
      <c r="FB24" s="448"/>
      <c r="FC24" s="448"/>
      <c r="FD24" s="448"/>
      <c r="FE24" s="448"/>
      <c r="FF24" s="448"/>
      <c r="FG24" s="448"/>
      <c r="FH24" s="448"/>
      <c r="FI24" s="448"/>
      <c r="FJ24" s="448"/>
      <c r="FK24" s="448"/>
      <c r="FL24" s="448"/>
      <c r="FM24" s="448"/>
      <c r="FN24" s="448"/>
      <c r="FO24" s="448"/>
      <c r="FP24" s="448"/>
      <c r="FQ24" s="448"/>
      <c r="FR24" s="448"/>
      <c r="FS24" s="448"/>
      <c r="FT24" s="448"/>
      <c r="FU24" s="448"/>
      <c r="FV24" s="448"/>
      <c r="FW24" s="448"/>
      <c r="FX24" s="448"/>
      <c r="FY24" s="448"/>
      <c r="FZ24" s="448"/>
      <c r="GA24" s="448"/>
      <c r="GB24" s="448"/>
      <c r="GC24" s="448"/>
      <c r="GD24" s="448"/>
      <c r="GE24" s="448"/>
      <c r="GF24" s="448"/>
      <c r="GG24" s="448"/>
      <c r="GH24" s="448"/>
      <c r="GI24" s="448"/>
      <c r="GJ24" s="448"/>
      <c r="GK24" s="448"/>
      <c r="GL24" s="448"/>
      <c r="GM24" s="448"/>
      <c r="GN24" s="448"/>
      <c r="GO24" s="448"/>
      <c r="GP24" s="448"/>
      <c r="GQ24" s="448"/>
      <c r="GR24" s="448"/>
      <c r="GS24" s="448"/>
      <c r="GT24" s="448"/>
      <c r="GU24" s="448"/>
      <c r="GV24" s="448"/>
      <c r="GW24" s="448"/>
      <c r="GX24" s="448"/>
      <c r="GY24" s="448"/>
      <c r="GZ24" s="448"/>
      <c r="HA24" s="448"/>
      <c r="HB24" s="448"/>
      <c r="HC24" s="448"/>
      <c r="HD24" s="448"/>
      <c r="HE24" s="448"/>
      <c r="HF24" s="448"/>
      <c r="HG24" s="448"/>
      <c r="HH24" s="448"/>
      <c r="HI24" s="448"/>
      <c r="HJ24" s="448"/>
      <c r="HK24" s="448"/>
      <c r="HL24" s="448"/>
      <c r="HM24" s="448"/>
      <c r="HN24" s="448"/>
      <c r="HO24" s="448"/>
      <c r="HP24" s="448"/>
      <c r="HQ24" s="448"/>
      <c r="HR24" s="448"/>
      <c r="HS24" s="448"/>
      <c r="HT24" s="448"/>
      <c r="HU24" s="448"/>
      <c r="HV24" s="448"/>
      <c r="HW24" s="448"/>
      <c r="HX24" s="448"/>
      <c r="HY24" s="448"/>
      <c r="HZ24" s="448"/>
      <c r="IA24" s="448"/>
      <c r="IB24" s="448"/>
      <c r="IC24" s="448"/>
      <c r="ID24" s="448"/>
      <c r="IE24" s="448"/>
      <c r="IF24" s="448"/>
      <c r="IG24" s="448"/>
      <c r="IH24" s="448"/>
      <c r="II24" s="448"/>
      <c r="IJ24" s="448"/>
      <c r="IK24" s="448"/>
      <c r="IL24" s="448"/>
      <c r="IM24" s="448"/>
      <c r="IN24" s="448"/>
      <c r="IO24" s="448"/>
      <c r="IP24" s="448"/>
      <c r="IQ24" s="448"/>
      <c r="IR24" s="448"/>
      <c r="IS24" s="448"/>
      <c r="IT24" s="448"/>
      <c r="IU24" s="448"/>
      <c r="IV24" s="448"/>
      <c r="IW24" s="448"/>
      <c r="IX24" s="448"/>
      <c r="IY24" s="448"/>
      <c r="IZ24" s="448"/>
      <c r="JA24" s="448"/>
      <c r="JB24" s="448"/>
      <c r="JC24" s="448"/>
      <c r="JD24" s="448"/>
      <c r="JE24" s="448"/>
      <c r="JF24" s="448"/>
      <c r="JG24" s="448"/>
      <c r="JH24" s="448"/>
      <c r="JI24" s="448"/>
      <c r="JJ24" s="448"/>
      <c r="JK24" s="448"/>
      <c r="JL24" s="448"/>
      <c r="JM24" s="448"/>
      <c r="JN24" s="448"/>
      <c r="JO24" s="448"/>
      <c r="JP24" s="448"/>
      <c r="JQ24" s="448"/>
      <c r="JR24" s="448"/>
      <c r="JS24" s="448"/>
      <c r="JT24" s="448"/>
      <c r="JU24" s="448"/>
      <c r="JV24" s="448"/>
      <c r="JW24" s="448"/>
      <c r="JX24" s="448"/>
      <c r="JY24" s="448"/>
      <c r="JZ24" s="448"/>
      <c r="KA24" s="448"/>
      <c r="KB24" s="448"/>
      <c r="KC24" s="448"/>
      <c r="KD24" s="448"/>
      <c r="KE24" s="448"/>
      <c r="KF24" s="448"/>
      <c r="KG24" s="448"/>
      <c r="KH24" s="448"/>
      <c r="KI24" s="448"/>
      <c r="KJ24" s="448"/>
      <c r="KK24" s="448"/>
      <c r="KL24" s="448"/>
      <c r="KM24" s="448"/>
      <c r="KN24" s="448"/>
      <c r="KO24" s="448"/>
      <c r="KP24" s="448"/>
      <c r="KQ24" s="448"/>
      <c r="KR24" s="448"/>
      <c r="KS24" s="448"/>
      <c r="KT24" s="448"/>
      <c r="KU24" s="448"/>
      <c r="KV24" s="448"/>
      <c r="KW24" s="448"/>
      <c r="KX24" s="448"/>
      <c r="KY24" s="448"/>
      <c r="KZ24" s="448"/>
      <c r="LA24" s="448"/>
      <c r="LB24" s="448"/>
      <c r="LC24" s="448"/>
      <c r="LD24" s="448"/>
      <c r="LE24" s="448"/>
      <c r="LF24" s="448"/>
      <c r="LG24" s="448"/>
      <c r="LH24" s="448"/>
      <c r="LI24" s="448"/>
      <c r="LJ24" s="448"/>
      <c r="LK24" s="448"/>
      <c r="LL24" s="448"/>
      <c r="LM24" s="448"/>
      <c r="LN24" s="448"/>
      <c r="LO24" s="448"/>
      <c r="LP24" s="448"/>
      <c r="LQ24" s="448"/>
      <c r="LR24" s="448"/>
      <c r="LS24" s="448"/>
      <c r="LT24" s="448"/>
      <c r="LU24" s="448"/>
      <c r="LV24" s="448"/>
      <c r="LW24" s="448"/>
      <c r="LX24" s="448"/>
      <c r="LY24" s="448"/>
      <c r="LZ24" s="448"/>
      <c r="MA24" s="448"/>
      <c r="MB24" s="448"/>
      <c r="MC24" s="448"/>
      <c r="MD24" s="448"/>
      <c r="ME24" s="448"/>
      <c r="MF24" s="448"/>
      <c r="MG24" s="448"/>
      <c r="MH24" s="448"/>
      <c r="MI24" s="448"/>
      <c r="MJ24" s="448"/>
      <c r="MK24" s="448"/>
      <c r="ML24" s="448"/>
      <c r="MM24" s="448"/>
      <c r="MN24" s="448"/>
      <c r="MO24" s="448"/>
      <c r="MP24" s="448"/>
      <c r="MQ24" s="448"/>
      <c r="MR24" s="448"/>
      <c r="MS24" s="448"/>
      <c r="MT24" s="448"/>
      <c r="MU24" s="448"/>
      <c r="MV24" s="448"/>
      <c r="MW24" s="448"/>
      <c r="MX24" s="448"/>
      <c r="MY24" s="448"/>
      <c r="MZ24" s="448"/>
      <c r="NA24" s="448"/>
      <c r="NB24" s="448"/>
      <c r="NC24" s="448"/>
      <c r="ND24" s="448"/>
      <c r="NE24" s="448"/>
      <c r="NF24" s="448"/>
      <c r="NG24" s="448"/>
      <c r="NH24" s="448"/>
      <c r="NI24" s="448"/>
      <c r="NJ24" s="448"/>
      <c r="NK24" s="448"/>
      <c r="NL24" s="448"/>
      <c r="NM24" s="448"/>
      <c r="NN24" s="448"/>
      <c r="NO24" s="448"/>
      <c r="NP24" s="448"/>
      <c r="NQ24" s="448"/>
      <c r="NR24" s="448"/>
      <c r="NS24" s="448"/>
      <c r="NT24" s="448"/>
      <c r="NU24" s="448"/>
      <c r="NV24" s="448"/>
      <c r="NW24" s="448"/>
      <c r="NX24" s="448"/>
      <c r="NY24" s="448"/>
      <c r="NZ24" s="448"/>
      <c r="OA24" s="448"/>
      <c r="OB24" s="448"/>
      <c r="OC24" s="448"/>
      <c r="OD24" s="448"/>
      <c r="OE24" s="448"/>
      <c r="OF24" s="448"/>
      <c r="OG24" s="448"/>
      <c r="OH24" s="448"/>
      <c r="OI24" s="448"/>
      <c r="OJ24" s="448"/>
      <c r="OK24" s="448"/>
      <c r="OL24" s="448"/>
      <c r="OM24" s="448"/>
      <c r="ON24" s="448"/>
      <c r="OO24" s="448"/>
      <c r="OP24" s="448"/>
      <c r="OQ24" s="448"/>
      <c r="OR24" s="448"/>
      <c r="OS24" s="448"/>
      <c r="OT24" s="448"/>
      <c r="OU24" s="448"/>
      <c r="OV24" s="448"/>
      <c r="OW24" s="448"/>
      <c r="OX24" s="448"/>
      <c r="OY24" s="448"/>
      <c r="OZ24" s="448"/>
      <c r="PA24" s="448"/>
      <c r="PB24" s="448"/>
      <c r="PC24" s="448"/>
      <c r="PD24" s="448"/>
      <c r="PE24" s="448"/>
      <c r="PF24" s="448"/>
      <c r="PG24" s="448"/>
      <c r="PH24" s="448"/>
      <c r="PI24" s="448"/>
      <c r="PJ24" s="448"/>
      <c r="PK24" s="448"/>
      <c r="PL24" s="448"/>
      <c r="PM24" s="448"/>
      <c r="PN24" s="448"/>
      <c r="PO24" s="448"/>
      <c r="PP24" s="448"/>
      <c r="PQ24" s="448"/>
      <c r="PR24" s="448"/>
      <c r="PS24" s="448"/>
      <c r="PT24" s="448"/>
      <c r="PU24" s="448"/>
      <c r="PV24" s="448"/>
      <c r="PW24" s="448"/>
      <c r="PX24" s="448"/>
      <c r="PY24" s="448"/>
      <c r="PZ24" s="448"/>
      <c r="QA24" s="448"/>
      <c r="QB24" s="448"/>
      <c r="QC24" s="448"/>
      <c r="QD24" s="448"/>
      <c r="QE24" s="448"/>
      <c r="QF24" s="448"/>
      <c r="QG24" s="448"/>
      <c r="QH24" s="448"/>
      <c r="QI24" s="448"/>
      <c r="QJ24" s="448"/>
      <c r="QK24" s="448"/>
      <c r="QL24" s="448"/>
      <c r="QM24" s="448"/>
      <c r="QN24" s="448"/>
      <c r="QO24" s="448"/>
      <c r="QP24" s="448"/>
      <c r="QQ24" s="448"/>
      <c r="QR24" s="448"/>
      <c r="QS24" s="448"/>
      <c r="QT24" s="448"/>
      <c r="QU24" s="448"/>
      <c r="QV24" s="448"/>
      <c r="QW24" s="448"/>
      <c r="QX24" s="448"/>
      <c r="QY24" s="448"/>
      <c r="QZ24" s="448"/>
      <c r="RA24" s="448"/>
      <c r="RB24" s="448"/>
      <c r="RC24" s="448"/>
      <c r="RD24" s="448"/>
      <c r="RE24" s="448"/>
      <c r="RF24" s="448"/>
      <c r="RG24" s="448"/>
      <c r="RH24" s="448"/>
      <c r="RI24" s="448"/>
      <c r="RJ24" s="448"/>
      <c r="RK24" s="448"/>
      <c r="RL24" s="448"/>
      <c r="RM24" s="448"/>
      <c r="RN24" s="448"/>
      <c r="RO24" s="448"/>
      <c r="RP24" s="448"/>
      <c r="RQ24" s="448"/>
      <c r="RR24" s="448"/>
      <c r="RS24" s="448"/>
      <c r="RT24" s="448"/>
      <c r="RU24" s="448"/>
      <c r="RV24" s="448"/>
      <c r="RW24" s="448"/>
      <c r="RX24" s="448"/>
      <c r="RY24" s="448"/>
      <c r="RZ24" s="448"/>
      <c r="SA24" s="448"/>
      <c r="SB24" s="448"/>
      <c r="SC24" s="448"/>
      <c r="SD24" s="448"/>
      <c r="SE24" s="448"/>
      <c r="SF24" s="448"/>
      <c r="SG24" s="448"/>
      <c r="SH24" s="448"/>
      <c r="SI24" s="448"/>
      <c r="SJ24" s="448"/>
      <c r="SK24" s="448"/>
      <c r="SL24" s="448"/>
      <c r="SM24" s="448"/>
      <c r="SN24" s="448"/>
      <c r="SO24" s="448"/>
      <c r="SP24" s="448"/>
      <c r="SQ24" s="448"/>
      <c r="SR24" s="448"/>
      <c r="SS24" s="448"/>
      <c r="ST24" s="448"/>
      <c r="SU24" s="448"/>
      <c r="SV24" s="448"/>
      <c r="SW24" s="448"/>
      <c r="SX24" s="448"/>
      <c r="SY24" s="448"/>
      <c r="SZ24" s="448"/>
      <c r="TA24" s="448"/>
      <c r="TB24" s="448"/>
      <c r="TC24" s="448"/>
      <c r="TD24" s="448"/>
      <c r="TE24" s="448"/>
      <c r="TF24" s="448"/>
      <c r="TG24" s="448"/>
      <c r="TH24" s="448"/>
      <c r="TI24" s="448"/>
      <c r="TJ24" s="448"/>
      <c r="TK24" s="448"/>
      <c r="TL24" s="448"/>
      <c r="TM24" s="448"/>
      <c r="TN24" s="448"/>
      <c r="TO24" s="448"/>
      <c r="TP24" s="448"/>
      <c r="TQ24" s="448"/>
      <c r="TR24" s="448"/>
      <c r="TS24" s="448"/>
      <c r="TT24" s="448"/>
      <c r="TU24" s="448"/>
      <c r="TV24" s="448"/>
      <c r="TW24" s="448"/>
      <c r="TX24" s="448"/>
      <c r="TY24" s="448"/>
      <c r="TZ24" s="448"/>
      <c r="UA24" s="448"/>
      <c r="UB24" s="448"/>
      <c r="UC24" s="448"/>
      <c r="UD24" s="448"/>
      <c r="UE24" s="448"/>
      <c r="UF24" s="448"/>
      <c r="UG24" s="448"/>
      <c r="UH24" s="448"/>
      <c r="UI24" s="448"/>
      <c r="UJ24" s="448"/>
      <c r="UK24" s="448"/>
      <c r="UL24" s="448"/>
      <c r="UM24" s="448"/>
      <c r="UN24" s="448"/>
      <c r="UO24" s="448"/>
      <c r="UP24" s="448"/>
      <c r="UQ24" s="448"/>
      <c r="UR24" s="448"/>
      <c r="US24" s="448"/>
      <c r="UT24" s="448"/>
      <c r="UU24" s="448"/>
      <c r="UV24" s="448"/>
      <c r="UW24" s="448"/>
      <c r="UX24" s="448"/>
      <c r="UY24" s="448"/>
      <c r="UZ24" s="448"/>
      <c r="VA24" s="448"/>
      <c r="VB24" s="448"/>
      <c r="VC24" s="448"/>
      <c r="VD24" s="448"/>
      <c r="VE24" s="448"/>
      <c r="VF24" s="448"/>
      <c r="VG24" s="448"/>
      <c r="VH24" s="448"/>
      <c r="VI24" s="448"/>
      <c r="VJ24" s="448"/>
      <c r="VK24" s="448"/>
      <c r="VL24" s="448"/>
      <c r="VM24" s="448"/>
      <c r="VN24" s="448"/>
      <c r="VO24" s="448"/>
      <c r="VP24" s="448"/>
      <c r="VQ24" s="448"/>
      <c r="VR24" s="448"/>
      <c r="VS24" s="448"/>
      <c r="VT24" s="448"/>
      <c r="VU24" s="448"/>
      <c r="VV24" s="448"/>
      <c r="VW24" s="448"/>
      <c r="VX24" s="448"/>
      <c r="VY24" s="448"/>
      <c r="VZ24" s="448"/>
      <c r="WA24" s="448"/>
      <c r="WB24" s="448"/>
      <c r="WC24" s="448"/>
      <c r="WD24" s="448"/>
      <c r="WE24" s="448"/>
      <c r="WF24" s="448"/>
      <c r="WG24" s="448"/>
      <c r="WH24" s="448"/>
      <c r="WI24" s="448"/>
      <c r="WJ24" s="448"/>
      <c r="WK24" s="448"/>
      <c r="WL24" s="448"/>
      <c r="WM24" s="448"/>
      <c r="WN24" s="448"/>
      <c r="WO24" s="448"/>
      <c r="WP24" s="448"/>
      <c r="WQ24" s="448"/>
      <c r="WR24" s="448"/>
      <c r="WS24" s="448"/>
      <c r="WT24" s="448"/>
      <c r="WU24" s="448"/>
      <c r="WV24" s="448"/>
      <c r="WW24" s="448"/>
      <c r="WX24" s="448"/>
      <c r="WY24" s="448"/>
      <c r="WZ24" s="448"/>
      <c r="XA24" s="448"/>
      <c r="XB24" s="448"/>
      <c r="XC24" s="448"/>
      <c r="XD24" s="448"/>
      <c r="XE24" s="448"/>
      <c r="XF24" s="448"/>
      <c r="XG24" s="448"/>
      <c r="XH24" s="448"/>
      <c r="XI24" s="448"/>
      <c r="XJ24" s="448"/>
      <c r="XK24" s="448"/>
      <c r="XL24" s="448"/>
      <c r="XM24" s="448"/>
      <c r="XN24" s="448"/>
      <c r="XO24" s="448"/>
      <c r="XP24" s="448"/>
      <c r="XQ24" s="448"/>
      <c r="XR24" s="448"/>
      <c r="XS24" s="448"/>
      <c r="XT24" s="448"/>
      <c r="XU24" s="448"/>
      <c r="XV24" s="448"/>
      <c r="XW24" s="448"/>
      <c r="XX24" s="448"/>
      <c r="XY24" s="448"/>
      <c r="XZ24" s="448"/>
      <c r="YA24" s="448"/>
      <c r="YB24" s="448"/>
      <c r="YC24" s="448"/>
      <c r="YD24" s="448"/>
      <c r="YE24" s="448"/>
      <c r="YF24" s="448"/>
      <c r="YG24" s="448"/>
      <c r="YH24" s="448"/>
      <c r="YI24" s="448"/>
      <c r="YJ24" s="448"/>
      <c r="YK24" s="448"/>
      <c r="YL24" s="448"/>
      <c r="YM24" s="448"/>
      <c r="YN24" s="448"/>
      <c r="YO24" s="448"/>
      <c r="YP24" s="448"/>
      <c r="YQ24" s="448"/>
      <c r="YR24" s="448"/>
      <c r="YS24" s="448"/>
      <c r="YT24" s="448"/>
      <c r="YU24" s="448"/>
      <c r="YV24" s="448"/>
      <c r="YW24" s="448"/>
      <c r="YX24" s="448"/>
      <c r="YY24" s="448"/>
      <c r="YZ24" s="448"/>
      <c r="ZA24" s="448"/>
      <c r="ZB24" s="448"/>
      <c r="ZC24" s="448"/>
      <c r="ZD24" s="448"/>
      <c r="ZE24" s="448"/>
      <c r="ZF24" s="448"/>
      <c r="ZG24" s="448"/>
      <c r="ZH24" s="448"/>
      <c r="ZI24" s="448"/>
      <c r="ZJ24" s="448"/>
      <c r="ZK24" s="448"/>
      <c r="ZL24" s="448"/>
      <c r="ZM24" s="448"/>
      <c r="ZN24" s="448"/>
      <c r="ZO24" s="448"/>
      <c r="ZP24" s="448"/>
      <c r="ZQ24" s="448"/>
      <c r="ZR24" s="448"/>
      <c r="ZS24" s="448"/>
      <c r="ZT24" s="448"/>
      <c r="ZU24" s="448"/>
      <c r="ZV24" s="448"/>
      <c r="ZW24" s="448"/>
      <c r="ZX24" s="448"/>
      <c r="ZY24" s="448"/>
      <c r="ZZ24" s="448"/>
      <c r="AAA24" s="448"/>
      <c r="AAB24" s="448"/>
      <c r="AAC24" s="448"/>
      <c r="AAD24" s="448"/>
      <c r="AAE24" s="448"/>
      <c r="AAF24" s="448"/>
      <c r="AAG24" s="448"/>
      <c r="AAH24" s="448"/>
      <c r="AAI24" s="448"/>
      <c r="AAJ24" s="448"/>
      <c r="AAK24" s="448"/>
      <c r="AAL24" s="448"/>
      <c r="AAM24" s="448"/>
      <c r="AAN24" s="448"/>
      <c r="AAO24" s="448"/>
      <c r="AAP24" s="448"/>
      <c r="AAQ24" s="448"/>
      <c r="AAR24" s="448"/>
      <c r="AAS24" s="448"/>
      <c r="AAT24" s="448"/>
      <c r="AAU24" s="448"/>
      <c r="AAV24" s="448"/>
      <c r="AAW24" s="448"/>
      <c r="AAX24" s="448"/>
      <c r="AAY24" s="448"/>
      <c r="AAZ24" s="448"/>
      <c r="ABA24" s="448"/>
      <c r="ABB24" s="448"/>
      <c r="ABC24" s="448"/>
      <c r="ABD24" s="448"/>
      <c r="ABE24" s="448"/>
      <c r="ABF24" s="448"/>
      <c r="ABG24" s="448"/>
      <c r="ABH24" s="448"/>
      <c r="ABI24" s="448"/>
      <c r="ABJ24" s="448"/>
      <c r="ABK24" s="448"/>
      <c r="ABL24" s="448"/>
      <c r="ABM24" s="448"/>
      <c r="ABN24" s="448"/>
      <c r="ABO24" s="448"/>
      <c r="ABP24" s="448"/>
      <c r="ABQ24" s="448"/>
      <c r="ABR24" s="448"/>
      <c r="ABS24" s="448"/>
      <c r="ABT24" s="448"/>
      <c r="ABU24" s="448"/>
      <c r="ABV24" s="448"/>
      <c r="ABW24" s="448"/>
      <c r="ABX24" s="448"/>
      <c r="ABY24" s="448"/>
      <c r="ABZ24" s="448"/>
      <c r="ACA24" s="448"/>
      <c r="ACB24" s="448"/>
      <c r="ACC24" s="448"/>
      <c r="ACD24" s="448"/>
      <c r="ACE24" s="448"/>
      <c r="ACF24" s="448"/>
      <c r="ACG24" s="448"/>
      <c r="ACH24" s="448"/>
      <c r="ACI24" s="448"/>
      <c r="ACJ24" s="448"/>
      <c r="ACK24" s="448"/>
      <c r="ACL24" s="448"/>
      <c r="ACM24" s="448"/>
      <c r="ACN24" s="448"/>
      <c r="ACO24" s="448"/>
      <c r="ACP24" s="448"/>
      <c r="ACQ24" s="448"/>
      <c r="ACR24" s="448"/>
      <c r="ACS24" s="448"/>
      <c r="ACT24" s="448"/>
      <c r="ACU24" s="448"/>
      <c r="ACV24" s="448"/>
      <c r="ACW24" s="448"/>
      <c r="ACX24" s="448"/>
      <c r="ACY24" s="448"/>
      <c r="ACZ24" s="448"/>
      <c r="ADA24" s="448"/>
      <c r="ADB24" s="448"/>
      <c r="ADC24" s="448"/>
      <c r="ADD24" s="448"/>
      <c r="ADE24" s="448"/>
      <c r="ADF24" s="448"/>
      <c r="ADG24" s="448"/>
      <c r="ADH24" s="448"/>
      <c r="ADI24" s="448"/>
      <c r="ADJ24" s="448"/>
      <c r="ADK24" s="448"/>
      <c r="ADL24" s="448"/>
      <c r="ADM24" s="448"/>
      <c r="ADN24" s="448"/>
      <c r="ADO24" s="448"/>
      <c r="ADP24" s="448"/>
      <c r="ADQ24" s="448"/>
      <c r="ADR24" s="448"/>
      <c r="ADS24" s="448"/>
      <c r="ADT24" s="448"/>
      <c r="ADU24" s="448"/>
      <c r="ADV24" s="448"/>
      <c r="ADW24" s="448"/>
      <c r="ADX24" s="448"/>
      <c r="ADY24" s="448"/>
      <c r="ADZ24" s="448"/>
      <c r="AEA24" s="448"/>
      <c r="AEB24" s="448"/>
      <c r="AEC24" s="448"/>
      <c r="AED24" s="448"/>
      <c r="AEE24" s="448"/>
      <c r="AEF24" s="448"/>
      <c r="AEG24" s="448"/>
      <c r="AEH24" s="448"/>
      <c r="AEI24" s="448"/>
      <c r="AEJ24" s="448"/>
      <c r="AEK24" s="448"/>
      <c r="AEL24" s="448"/>
      <c r="AEM24" s="448"/>
      <c r="AEN24" s="448"/>
      <c r="AEO24" s="448"/>
      <c r="AEP24" s="448"/>
      <c r="AEQ24" s="448"/>
      <c r="AER24" s="448"/>
      <c r="AES24" s="448"/>
      <c r="AET24" s="448"/>
      <c r="AEU24" s="448"/>
      <c r="AEV24" s="448"/>
      <c r="AEW24" s="448"/>
      <c r="AEX24" s="448"/>
      <c r="AEY24" s="448"/>
      <c r="AEZ24" s="448"/>
      <c r="AFA24" s="448"/>
      <c r="AFB24" s="448"/>
      <c r="AFC24" s="448"/>
      <c r="AFD24" s="448"/>
      <c r="AFE24" s="448"/>
      <c r="AFF24" s="448"/>
      <c r="AFG24" s="448"/>
      <c r="AFH24" s="448"/>
      <c r="AFI24" s="448"/>
      <c r="AFJ24" s="448"/>
      <c r="AFK24" s="448"/>
      <c r="AFL24" s="448"/>
      <c r="AFM24" s="448"/>
      <c r="AFN24" s="448"/>
      <c r="AFO24" s="448"/>
      <c r="AFP24" s="448"/>
      <c r="AFQ24" s="448"/>
      <c r="AFR24" s="448"/>
      <c r="AFS24" s="448"/>
      <c r="AFT24" s="448"/>
      <c r="AFU24" s="448"/>
      <c r="AFV24" s="448"/>
      <c r="AFW24" s="448"/>
      <c r="AFX24" s="448"/>
      <c r="AFY24" s="448"/>
      <c r="AFZ24" s="448"/>
      <c r="AGA24" s="448"/>
      <c r="AGB24" s="448"/>
      <c r="AGC24" s="448"/>
      <c r="AGD24" s="448"/>
      <c r="AGE24" s="448"/>
      <c r="AGF24" s="448"/>
      <c r="AGG24" s="448"/>
      <c r="AGH24" s="448"/>
      <c r="AGI24" s="448"/>
      <c r="AGJ24" s="448"/>
      <c r="AGK24" s="448"/>
      <c r="AGL24" s="448"/>
      <c r="AGM24" s="448"/>
      <c r="AGN24" s="448"/>
      <c r="AGO24" s="448"/>
      <c r="AGP24" s="448"/>
      <c r="AGQ24" s="448"/>
      <c r="AGR24" s="448"/>
      <c r="AGS24" s="448"/>
      <c r="AGT24" s="448"/>
      <c r="AGU24" s="448"/>
      <c r="AGV24" s="448"/>
      <c r="AGW24" s="448"/>
      <c r="AGX24" s="448"/>
      <c r="AGY24" s="448"/>
      <c r="AGZ24" s="448"/>
      <c r="AHA24" s="448"/>
      <c r="AHB24" s="448"/>
      <c r="AHC24" s="448"/>
      <c r="AHD24" s="448"/>
      <c r="AHE24" s="448"/>
      <c r="AHF24" s="448"/>
      <c r="AHG24" s="448"/>
      <c r="AHH24" s="448"/>
      <c r="AHI24" s="448"/>
      <c r="AHJ24" s="448"/>
      <c r="AHK24" s="448"/>
      <c r="AHL24" s="448"/>
      <c r="AHM24" s="448"/>
      <c r="AHN24" s="448"/>
      <c r="AHO24" s="448"/>
      <c r="AHP24" s="448"/>
      <c r="AHQ24" s="448"/>
      <c r="AHR24" s="448"/>
      <c r="AHS24" s="448"/>
      <c r="AHT24" s="448"/>
      <c r="AHU24" s="448"/>
      <c r="AHV24" s="448"/>
      <c r="AHW24" s="448"/>
      <c r="AHX24" s="448"/>
      <c r="AHY24" s="448"/>
      <c r="AHZ24" s="448"/>
      <c r="AIA24" s="448"/>
      <c r="AIB24" s="448"/>
      <c r="AIC24" s="448"/>
      <c r="AID24" s="448"/>
      <c r="AIE24" s="448"/>
      <c r="AIF24" s="448"/>
      <c r="AIG24" s="448"/>
      <c r="AIH24" s="448"/>
      <c r="AII24" s="448"/>
      <c r="AIJ24" s="448"/>
      <c r="AIK24" s="448"/>
      <c r="AIL24" s="448"/>
      <c r="AIM24" s="448"/>
      <c r="AIN24" s="448"/>
      <c r="AIO24" s="448"/>
      <c r="AIP24" s="448"/>
      <c r="AIQ24" s="448"/>
      <c r="AIR24" s="448"/>
      <c r="AIS24" s="448"/>
      <c r="AIT24" s="448"/>
      <c r="AIU24" s="448"/>
      <c r="AIV24" s="448"/>
      <c r="AIW24" s="448"/>
      <c r="AIX24" s="448"/>
      <c r="AIY24" s="448"/>
      <c r="AIZ24" s="448"/>
      <c r="AJA24" s="448"/>
      <c r="AJB24" s="448"/>
      <c r="AJC24" s="448"/>
      <c r="AJD24" s="448"/>
      <c r="AJE24" s="448"/>
      <c r="AJF24" s="448"/>
      <c r="AJG24" s="448"/>
      <c r="AJH24" s="448"/>
      <c r="AJI24" s="448"/>
      <c r="AJJ24" s="448"/>
      <c r="AJK24" s="448"/>
      <c r="AJL24" s="448"/>
      <c r="AJM24" s="448"/>
      <c r="AJN24" s="448"/>
      <c r="AJO24" s="448"/>
      <c r="AJP24" s="448"/>
      <c r="AJQ24" s="448"/>
      <c r="AJR24" s="448"/>
      <c r="AJS24" s="448"/>
      <c r="AJT24" s="448"/>
      <c r="AJU24" s="448"/>
      <c r="AJV24" s="448"/>
      <c r="AJW24" s="448"/>
      <c r="AJX24" s="448"/>
      <c r="AJY24" s="448"/>
      <c r="AJZ24" s="448"/>
      <c r="AKA24" s="448"/>
      <c r="AKB24" s="448"/>
      <c r="AKC24" s="448"/>
      <c r="AKD24" s="448"/>
      <c r="AKE24" s="448"/>
      <c r="AKF24" s="448"/>
      <c r="AKG24" s="448"/>
      <c r="AKH24" s="448"/>
      <c r="AKI24" s="448"/>
      <c r="AKJ24" s="448"/>
      <c r="AKK24" s="448"/>
      <c r="AKL24" s="448"/>
      <c r="AKM24" s="448"/>
      <c r="AKN24" s="448"/>
      <c r="AKO24" s="448"/>
      <c r="AKP24" s="448"/>
      <c r="AKQ24" s="448"/>
      <c r="AKR24" s="448"/>
      <c r="AKS24" s="448"/>
      <c r="AKT24" s="448"/>
      <c r="AKU24" s="448"/>
      <c r="AKV24" s="448"/>
      <c r="AKW24" s="448"/>
      <c r="AKX24" s="448"/>
      <c r="AKY24" s="448"/>
      <c r="AKZ24" s="448"/>
      <c r="ALA24" s="448"/>
      <c r="ALB24" s="448"/>
      <c r="ALC24" s="448"/>
      <c r="ALD24" s="448"/>
      <c r="ALE24" s="448"/>
      <c r="ALF24" s="448"/>
      <c r="ALG24" s="448"/>
      <c r="ALH24" s="448"/>
      <c r="ALI24" s="448"/>
      <c r="ALJ24" s="448"/>
      <c r="ALK24" s="448"/>
      <c r="ALL24" s="448"/>
      <c r="ALM24" s="448"/>
      <c r="ALN24" s="448"/>
      <c r="ALO24" s="448"/>
      <c r="ALP24" s="448"/>
      <c r="ALQ24" s="448"/>
      <c r="ALR24" s="448"/>
      <c r="ALS24" s="448"/>
      <c r="ALT24" s="448"/>
      <c r="ALU24" s="448"/>
      <c r="ALV24" s="448"/>
      <c r="ALW24" s="448"/>
      <c r="ALX24" s="448"/>
      <c r="ALY24" s="448"/>
      <c r="ALZ24" s="448"/>
      <c r="AMA24" s="448"/>
      <c r="AMB24" s="448"/>
      <c r="AMC24" s="448"/>
      <c r="AMD24" s="448"/>
      <c r="AME24" s="448"/>
      <c r="AMF24" s="448"/>
      <c r="AMG24" s="448"/>
      <c r="AMH24" s="448"/>
      <c r="AMI24" s="448"/>
      <c r="AMJ24" s="448"/>
      <c r="AMK24" s="448"/>
      <c r="AML24" s="448"/>
      <c r="AMM24" s="448"/>
      <c r="AMN24" s="448"/>
      <c r="AMO24" s="448"/>
      <c r="AMP24" s="448"/>
      <c r="AMQ24" s="448"/>
      <c r="AMR24" s="448"/>
      <c r="AMS24" s="448"/>
      <c r="AMT24" s="448"/>
      <c r="AMU24" s="448"/>
      <c r="AMV24" s="448"/>
      <c r="AMW24" s="448"/>
      <c r="AMX24" s="448"/>
      <c r="AMY24" s="448"/>
      <c r="AMZ24" s="448"/>
      <c r="ANA24" s="448"/>
      <c r="ANB24" s="448"/>
      <c r="ANC24" s="448"/>
      <c r="AND24" s="448"/>
      <c r="ANE24" s="448"/>
      <c r="ANF24" s="448"/>
      <c r="ANG24" s="448"/>
      <c r="ANH24" s="448"/>
      <c r="ANI24" s="448"/>
      <c r="ANJ24" s="448"/>
      <c r="ANK24" s="448"/>
      <c r="ANL24" s="448"/>
      <c r="ANM24" s="448"/>
      <c r="ANN24" s="448"/>
      <c r="ANO24" s="448"/>
      <c r="ANP24" s="448"/>
      <c r="ANQ24" s="448"/>
      <c r="ANR24" s="448"/>
      <c r="ANS24" s="448"/>
      <c r="ANT24" s="448"/>
      <c r="ANU24" s="448"/>
      <c r="ANV24" s="448"/>
      <c r="ANW24" s="448"/>
      <c r="ANX24" s="448"/>
      <c r="ANY24" s="448"/>
      <c r="ANZ24" s="448"/>
      <c r="AOA24" s="448"/>
      <c r="AOB24" s="448"/>
      <c r="AOC24" s="448"/>
      <c r="AOD24" s="448"/>
      <c r="AOE24" s="448"/>
      <c r="AOF24" s="448"/>
      <c r="AOG24" s="448"/>
      <c r="AOH24" s="448"/>
      <c r="AOI24" s="448"/>
      <c r="AOJ24" s="448"/>
      <c r="AOK24" s="448"/>
      <c r="AOL24" s="448"/>
      <c r="AOM24" s="448"/>
      <c r="AON24" s="448"/>
      <c r="AOO24" s="448"/>
      <c r="AOP24" s="448"/>
      <c r="AOQ24" s="448"/>
      <c r="AOR24" s="448"/>
      <c r="AOS24" s="448"/>
      <c r="AOT24" s="448"/>
      <c r="AOU24" s="448"/>
      <c r="AOV24" s="448"/>
      <c r="AOW24" s="448"/>
      <c r="AOX24" s="448"/>
      <c r="AOY24" s="448"/>
      <c r="AOZ24" s="448"/>
      <c r="APA24" s="448"/>
      <c r="APB24" s="448"/>
      <c r="APC24" s="448"/>
      <c r="APD24" s="448"/>
      <c r="APE24" s="448"/>
      <c r="APF24" s="448"/>
      <c r="APG24" s="448"/>
      <c r="APH24" s="448"/>
      <c r="API24" s="448"/>
      <c r="APJ24" s="448"/>
      <c r="APK24" s="448"/>
      <c r="APL24" s="448"/>
      <c r="APM24" s="448"/>
      <c r="APN24" s="448"/>
      <c r="APO24" s="448"/>
      <c r="APP24" s="448"/>
      <c r="APQ24" s="448"/>
      <c r="APR24" s="448"/>
      <c r="APS24" s="448"/>
      <c r="APT24" s="448"/>
      <c r="APU24" s="448"/>
      <c r="APV24" s="448"/>
      <c r="APW24" s="448"/>
      <c r="APX24" s="448"/>
      <c r="APY24" s="448"/>
      <c r="APZ24" s="448"/>
      <c r="AQA24" s="448"/>
      <c r="AQB24" s="448"/>
      <c r="AQC24" s="448"/>
      <c r="AQD24" s="448"/>
      <c r="AQE24" s="448"/>
      <c r="AQF24" s="448"/>
      <c r="AQG24" s="448"/>
      <c r="AQH24" s="448"/>
      <c r="AQI24" s="448"/>
      <c r="AQJ24" s="448"/>
      <c r="AQK24" s="448"/>
      <c r="AQL24" s="448"/>
      <c r="AQM24" s="448"/>
      <c r="AQN24" s="448"/>
      <c r="AQO24" s="448"/>
      <c r="AQP24" s="448"/>
      <c r="AQQ24" s="448"/>
      <c r="AQR24" s="448"/>
      <c r="AQS24" s="448"/>
      <c r="AQT24" s="448"/>
      <c r="AQU24" s="448"/>
      <c r="AQV24" s="448"/>
      <c r="AQW24" s="448"/>
      <c r="AQX24" s="448"/>
      <c r="AQY24" s="448"/>
      <c r="AQZ24" s="448"/>
      <c r="ARA24" s="448"/>
      <c r="ARB24" s="448"/>
      <c r="ARC24" s="448"/>
      <c r="ARD24" s="448"/>
      <c r="ARE24" s="448"/>
      <c r="ARF24" s="448"/>
      <c r="ARG24" s="448"/>
      <c r="ARH24" s="448"/>
      <c r="ARI24" s="448"/>
      <c r="ARJ24" s="448"/>
      <c r="ARK24" s="448"/>
      <c r="ARL24" s="448"/>
      <c r="ARM24" s="448"/>
      <c r="ARN24" s="448"/>
      <c r="ARO24" s="448"/>
      <c r="ARP24" s="448"/>
      <c r="ARQ24" s="448"/>
      <c r="ARR24" s="448"/>
      <c r="ARS24" s="448"/>
      <c r="ART24" s="448"/>
      <c r="ARU24" s="448"/>
      <c r="ARV24" s="448"/>
      <c r="ARW24" s="448"/>
      <c r="ARX24" s="448"/>
      <c r="ARY24" s="448"/>
      <c r="ARZ24" s="448"/>
      <c r="ASA24" s="448"/>
      <c r="ASB24" s="448"/>
      <c r="ASC24" s="448"/>
      <c r="ASD24" s="448"/>
      <c r="ASE24" s="448"/>
      <c r="ASF24" s="448"/>
      <c r="ASG24" s="448"/>
      <c r="ASH24" s="448"/>
      <c r="ASI24" s="448"/>
      <c r="ASJ24" s="448"/>
      <c r="ASK24" s="448"/>
      <c r="ASL24" s="448"/>
      <c r="ASM24" s="448"/>
      <c r="ASN24" s="448"/>
      <c r="ASO24" s="448"/>
      <c r="ASP24" s="448"/>
      <c r="ASQ24" s="448"/>
      <c r="ASR24" s="448"/>
      <c r="ASS24" s="448"/>
      <c r="AST24" s="448"/>
      <c r="ASU24" s="448"/>
      <c r="ASV24" s="448"/>
      <c r="ASW24" s="448"/>
      <c r="ASX24" s="448"/>
      <c r="ASY24" s="448"/>
      <c r="ASZ24" s="448"/>
      <c r="ATA24" s="448"/>
      <c r="ATB24" s="448"/>
      <c r="ATC24" s="448"/>
      <c r="ATD24" s="448"/>
      <c r="ATE24" s="448"/>
      <c r="ATF24" s="448"/>
      <c r="ATG24" s="448"/>
      <c r="ATH24" s="448"/>
      <c r="ATI24" s="448"/>
      <c r="ATJ24" s="448"/>
      <c r="ATK24" s="448"/>
      <c r="ATL24" s="448"/>
      <c r="ATM24" s="448"/>
      <c r="ATN24" s="448"/>
      <c r="ATO24" s="448"/>
      <c r="ATP24" s="448"/>
      <c r="ATQ24" s="448"/>
      <c r="ATR24" s="448"/>
      <c r="ATS24" s="448"/>
      <c r="ATT24" s="448"/>
      <c r="ATU24" s="448"/>
      <c r="ATV24" s="448"/>
      <c r="ATW24" s="448"/>
      <c r="ATX24" s="448"/>
      <c r="ATY24" s="448"/>
      <c r="ATZ24" s="448"/>
      <c r="AUA24" s="448"/>
      <c r="AUB24" s="448"/>
      <c r="AUC24" s="448"/>
      <c r="AUD24" s="448"/>
      <c r="AUE24" s="448"/>
      <c r="AUF24" s="448"/>
      <c r="AUG24" s="448"/>
      <c r="AUH24" s="448"/>
      <c r="AUI24" s="448"/>
      <c r="AUJ24" s="448"/>
      <c r="AUK24" s="448"/>
      <c r="AUL24" s="448"/>
      <c r="AUM24" s="448"/>
      <c r="AUN24" s="448"/>
      <c r="AUO24" s="448"/>
      <c r="AUP24" s="448"/>
      <c r="AUQ24" s="448"/>
      <c r="AUR24" s="448"/>
      <c r="AUS24" s="448"/>
      <c r="AUT24" s="448"/>
      <c r="AUU24" s="448"/>
      <c r="AUV24" s="448"/>
      <c r="AUW24" s="448"/>
      <c r="AUX24" s="448"/>
      <c r="AUY24" s="448"/>
      <c r="AUZ24" s="448"/>
      <c r="AVA24" s="448"/>
      <c r="AVB24" s="448"/>
      <c r="AVC24" s="448"/>
      <c r="AVD24" s="448"/>
      <c r="AVE24" s="448"/>
      <c r="AVF24" s="448"/>
      <c r="AVG24" s="448"/>
      <c r="AVH24" s="448"/>
      <c r="AVI24" s="448"/>
      <c r="AVJ24" s="448"/>
      <c r="AVK24" s="448"/>
      <c r="AVL24" s="448"/>
      <c r="AVM24" s="448"/>
      <c r="AVN24" s="448"/>
      <c r="AVO24" s="448"/>
      <c r="AVP24" s="448"/>
      <c r="AVQ24" s="448"/>
      <c r="AVR24" s="448"/>
      <c r="AVS24" s="448"/>
      <c r="AVT24" s="448"/>
      <c r="AVU24" s="448"/>
      <c r="AVV24" s="448"/>
      <c r="AVW24" s="448"/>
      <c r="AVX24" s="448"/>
      <c r="AVY24" s="448"/>
      <c r="AVZ24" s="448"/>
      <c r="AWA24" s="448"/>
      <c r="AWB24" s="448"/>
      <c r="AWC24" s="448"/>
      <c r="AWD24" s="448"/>
      <c r="AWE24" s="448"/>
      <c r="AWF24" s="448"/>
      <c r="AWG24" s="448"/>
      <c r="AWH24" s="448"/>
      <c r="AWI24" s="448"/>
      <c r="AWJ24" s="448"/>
      <c r="AWK24" s="448"/>
      <c r="AWL24" s="448"/>
      <c r="AWM24" s="448"/>
      <c r="AWN24" s="448"/>
      <c r="AWO24" s="448"/>
      <c r="AWP24" s="448"/>
      <c r="AWQ24" s="448"/>
      <c r="AWR24" s="448"/>
      <c r="AWS24" s="448"/>
      <c r="AWT24" s="448"/>
      <c r="AWU24" s="448"/>
      <c r="AWV24" s="448"/>
      <c r="AWW24" s="448"/>
      <c r="AWX24" s="448"/>
      <c r="AWY24" s="448"/>
      <c r="AWZ24" s="448"/>
      <c r="AXA24" s="448"/>
      <c r="AXB24" s="448"/>
      <c r="AXC24" s="448"/>
      <c r="AXD24" s="448"/>
      <c r="AXE24" s="448"/>
      <c r="AXF24" s="448"/>
      <c r="AXG24" s="448"/>
      <c r="AXH24" s="448"/>
      <c r="AXI24" s="448"/>
      <c r="AXJ24" s="448"/>
      <c r="AXK24" s="448"/>
      <c r="AXL24" s="448"/>
      <c r="AXM24" s="448"/>
      <c r="AXN24" s="448"/>
      <c r="AXO24" s="448"/>
      <c r="AXP24" s="448"/>
      <c r="AXQ24" s="448"/>
      <c r="AXR24" s="448"/>
      <c r="AXS24" s="448"/>
      <c r="AXT24" s="448"/>
      <c r="AXU24" s="448"/>
      <c r="AXV24" s="448"/>
      <c r="AXW24" s="448"/>
      <c r="AXX24" s="448"/>
      <c r="AXY24" s="448"/>
      <c r="AXZ24" s="448"/>
      <c r="AYA24" s="448"/>
      <c r="AYB24" s="448"/>
      <c r="AYC24" s="448"/>
      <c r="AYD24" s="448"/>
      <c r="AYE24" s="448"/>
      <c r="AYF24" s="448"/>
      <c r="AYG24" s="448"/>
      <c r="AYH24" s="448"/>
      <c r="AYI24" s="448"/>
      <c r="AYJ24" s="448"/>
      <c r="AYK24" s="448"/>
      <c r="AYL24" s="448"/>
      <c r="AYM24" s="448"/>
      <c r="AYN24" s="448"/>
      <c r="AYO24" s="448"/>
      <c r="AYP24" s="448"/>
      <c r="AYQ24" s="448"/>
      <c r="AYR24" s="448"/>
      <c r="AYS24" s="448"/>
      <c r="AYT24" s="448"/>
      <c r="AYU24" s="448"/>
      <c r="AYV24" s="448"/>
      <c r="AYW24" s="448"/>
      <c r="AYX24" s="448"/>
      <c r="AYY24" s="448"/>
      <c r="AYZ24" s="448"/>
      <c r="AZA24" s="448"/>
      <c r="AZB24" s="448"/>
      <c r="AZC24" s="448"/>
      <c r="AZD24" s="448"/>
      <c r="AZE24" s="448"/>
      <c r="AZF24" s="448"/>
      <c r="AZG24" s="448"/>
      <c r="AZH24" s="448"/>
      <c r="AZI24" s="448"/>
      <c r="AZJ24" s="448"/>
      <c r="AZK24" s="448"/>
      <c r="AZL24" s="448"/>
      <c r="AZM24" s="448"/>
      <c r="AZN24" s="448"/>
      <c r="AZO24" s="448"/>
      <c r="AZP24" s="448"/>
      <c r="AZQ24" s="448"/>
      <c r="AZR24" s="448"/>
      <c r="AZS24" s="448"/>
      <c r="AZT24" s="448"/>
      <c r="AZU24" s="448"/>
      <c r="AZV24" s="448"/>
      <c r="AZW24" s="448"/>
      <c r="AZX24" s="448"/>
      <c r="AZY24" s="448"/>
      <c r="AZZ24" s="448"/>
      <c r="BAA24" s="448"/>
      <c r="BAB24" s="448"/>
      <c r="BAC24" s="448"/>
      <c r="BAD24" s="448"/>
      <c r="BAE24" s="448"/>
      <c r="BAF24" s="448"/>
      <c r="BAG24" s="448"/>
      <c r="BAH24" s="448"/>
      <c r="BAI24" s="448"/>
      <c r="BAJ24" s="448"/>
      <c r="BAK24" s="448"/>
      <c r="BAL24" s="448"/>
      <c r="BAM24" s="448"/>
      <c r="BAN24" s="448"/>
      <c r="BAO24" s="448"/>
      <c r="BAP24" s="448"/>
      <c r="BAQ24" s="448"/>
      <c r="BAR24" s="448"/>
      <c r="BAS24" s="448"/>
      <c r="BAT24" s="448"/>
      <c r="BAU24" s="448"/>
      <c r="BAV24" s="448"/>
      <c r="BAW24" s="448"/>
      <c r="BAX24" s="448"/>
      <c r="BAY24" s="448"/>
      <c r="BAZ24" s="448"/>
      <c r="BBA24" s="448"/>
      <c r="BBB24" s="448"/>
      <c r="BBC24" s="448"/>
      <c r="BBD24" s="448"/>
      <c r="BBE24" s="448"/>
      <c r="BBF24" s="448"/>
      <c r="BBG24" s="448"/>
      <c r="BBH24" s="448"/>
      <c r="BBI24" s="448"/>
      <c r="BBJ24" s="448"/>
      <c r="BBK24" s="448"/>
      <c r="BBL24" s="448"/>
      <c r="BBM24" s="448"/>
      <c r="BBN24" s="448"/>
      <c r="BBO24" s="448"/>
      <c r="BBP24" s="448"/>
      <c r="BBQ24" s="448"/>
      <c r="BBR24" s="448"/>
      <c r="BBS24" s="448"/>
      <c r="BBT24" s="448"/>
      <c r="BBU24" s="448"/>
      <c r="BBV24" s="448"/>
      <c r="BBW24" s="448"/>
      <c r="BBX24" s="448"/>
      <c r="BBY24" s="448"/>
      <c r="BBZ24" s="448"/>
      <c r="BCA24" s="448"/>
      <c r="BCB24" s="448"/>
      <c r="BCC24" s="448"/>
      <c r="BCD24" s="448"/>
      <c r="BCE24" s="448"/>
      <c r="BCF24" s="448"/>
      <c r="BCG24" s="448"/>
      <c r="BCH24" s="448"/>
      <c r="BCI24" s="448"/>
      <c r="BCJ24" s="448"/>
      <c r="BCK24" s="448"/>
      <c r="BCL24" s="448"/>
      <c r="BCM24" s="448"/>
      <c r="BCN24" s="448"/>
      <c r="BCO24" s="448"/>
      <c r="BCP24" s="448"/>
      <c r="BCQ24" s="448"/>
      <c r="BCR24" s="448"/>
      <c r="BCS24" s="448"/>
      <c r="BCT24" s="448"/>
      <c r="BCU24" s="448"/>
      <c r="BCV24" s="448"/>
      <c r="BCW24" s="448"/>
      <c r="BCX24" s="448"/>
      <c r="BCY24" s="448"/>
      <c r="BCZ24" s="448"/>
      <c r="BDA24" s="448"/>
      <c r="BDB24" s="448"/>
      <c r="BDC24" s="448"/>
      <c r="BDD24" s="448"/>
      <c r="BDE24" s="448"/>
      <c r="BDF24" s="448"/>
      <c r="BDG24" s="448"/>
      <c r="BDH24" s="448"/>
      <c r="BDI24" s="448"/>
      <c r="BDJ24" s="448"/>
      <c r="BDK24" s="448"/>
      <c r="BDL24" s="448"/>
      <c r="BDM24" s="448"/>
      <c r="BDN24" s="448"/>
      <c r="BDO24" s="448"/>
      <c r="BDP24" s="448"/>
      <c r="BDQ24" s="448"/>
      <c r="BDR24" s="448"/>
      <c r="BDS24" s="448"/>
      <c r="BDT24" s="448"/>
      <c r="BDU24" s="448"/>
      <c r="BDV24" s="448"/>
      <c r="BDW24" s="448"/>
      <c r="BDX24" s="448"/>
      <c r="BDY24" s="448"/>
      <c r="BDZ24" s="448"/>
      <c r="BEA24" s="448"/>
      <c r="BEB24" s="448"/>
      <c r="BEC24" s="448"/>
      <c r="BED24" s="448"/>
      <c r="BEE24" s="448"/>
      <c r="BEF24" s="448"/>
      <c r="BEG24" s="448"/>
      <c r="BEH24" s="448"/>
      <c r="BEI24" s="448"/>
      <c r="BEJ24" s="448"/>
      <c r="BEK24" s="448"/>
      <c r="BEL24" s="448"/>
      <c r="BEM24" s="448"/>
      <c r="BEN24" s="448"/>
      <c r="BEO24" s="448"/>
      <c r="BEP24" s="448"/>
      <c r="BEQ24" s="448"/>
      <c r="BER24" s="448"/>
      <c r="BES24" s="448"/>
      <c r="BET24" s="448"/>
      <c r="BEU24" s="448"/>
      <c r="BEV24" s="448"/>
      <c r="BEW24" s="448"/>
      <c r="BEX24" s="448"/>
      <c r="BEY24" s="448"/>
      <c r="BEZ24" s="448"/>
      <c r="BFA24" s="448"/>
      <c r="BFB24" s="448"/>
      <c r="BFC24" s="448"/>
      <c r="BFD24" s="448"/>
      <c r="BFE24" s="448"/>
      <c r="BFF24" s="448"/>
      <c r="BFG24" s="448"/>
      <c r="BFH24" s="448"/>
      <c r="BFI24" s="448"/>
      <c r="BFJ24" s="448"/>
      <c r="BFK24" s="448"/>
      <c r="BFL24" s="448"/>
      <c r="BFM24" s="448"/>
      <c r="BFN24" s="448"/>
      <c r="BFO24" s="448"/>
      <c r="BFP24" s="448"/>
      <c r="BFQ24" s="448"/>
      <c r="BFR24" s="448"/>
      <c r="BFS24" s="448"/>
      <c r="BFT24" s="448"/>
      <c r="BFU24" s="448"/>
      <c r="BFV24" s="448"/>
      <c r="BFW24" s="448"/>
      <c r="BFX24" s="448"/>
      <c r="BFY24" s="448"/>
      <c r="BFZ24" s="448"/>
      <c r="BGA24" s="448"/>
      <c r="BGB24" s="448"/>
      <c r="BGC24" s="448"/>
      <c r="BGD24" s="448"/>
      <c r="BGE24" s="448"/>
      <c r="BGF24" s="448"/>
      <c r="BGG24" s="448"/>
      <c r="BGH24" s="448"/>
      <c r="BGI24" s="448"/>
      <c r="BGJ24" s="448"/>
      <c r="BGK24" s="448"/>
      <c r="BGL24" s="448"/>
      <c r="BGM24" s="448"/>
      <c r="BGN24" s="448"/>
      <c r="BGO24" s="448"/>
      <c r="BGP24" s="448"/>
      <c r="BGQ24" s="448"/>
      <c r="BGR24" s="448"/>
      <c r="BGS24" s="448"/>
      <c r="BGT24" s="448"/>
      <c r="BGU24" s="448"/>
      <c r="BGV24" s="448"/>
      <c r="BGW24" s="448"/>
      <c r="BGX24" s="448"/>
      <c r="BGY24" s="448"/>
      <c r="BGZ24" s="448"/>
      <c r="BHA24" s="448"/>
      <c r="BHB24" s="448"/>
      <c r="BHC24" s="448"/>
      <c r="BHD24" s="448"/>
      <c r="BHE24" s="448"/>
      <c r="BHF24" s="448"/>
      <c r="BHG24" s="448"/>
      <c r="BHH24" s="448"/>
      <c r="BHI24" s="448"/>
      <c r="BHJ24" s="448"/>
      <c r="BHK24" s="448"/>
      <c r="BHL24" s="448"/>
      <c r="BHM24" s="448"/>
      <c r="BHN24" s="448"/>
      <c r="BHO24" s="448"/>
      <c r="BHP24" s="448"/>
      <c r="BHQ24" s="448"/>
      <c r="BHR24" s="448"/>
      <c r="BHS24" s="448"/>
      <c r="BHT24" s="448"/>
      <c r="BHU24" s="448"/>
      <c r="BHV24" s="448"/>
      <c r="BHW24" s="448"/>
      <c r="BHX24" s="448"/>
      <c r="BHY24" s="448"/>
      <c r="BHZ24" s="448"/>
      <c r="BIA24" s="448"/>
      <c r="BIB24" s="448"/>
      <c r="BIC24" s="448"/>
      <c r="BID24" s="448"/>
      <c r="BIE24" s="448"/>
      <c r="BIF24" s="448"/>
      <c r="BIG24" s="448"/>
      <c r="BIH24" s="448"/>
      <c r="BII24" s="448"/>
      <c r="BIJ24" s="448"/>
      <c r="BIK24" s="448"/>
      <c r="BIL24" s="448"/>
      <c r="BIM24" s="448"/>
      <c r="BIN24" s="448"/>
      <c r="BIO24" s="448"/>
      <c r="BIP24" s="448"/>
      <c r="BIQ24" s="448"/>
      <c r="BIR24" s="448"/>
      <c r="BIS24" s="448"/>
      <c r="BIT24" s="448"/>
      <c r="BIU24" s="448"/>
      <c r="BIV24" s="448"/>
      <c r="BIW24" s="448"/>
      <c r="BIX24" s="448"/>
      <c r="BIY24" s="448"/>
      <c r="BIZ24" s="448"/>
      <c r="BJA24" s="448"/>
      <c r="BJB24" s="448"/>
      <c r="BJC24" s="448"/>
      <c r="BJD24" s="448"/>
      <c r="BJE24" s="448"/>
      <c r="BJF24" s="448"/>
      <c r="BJG24" s="448"/>
      <c r="BJH24" s="448"/>
      <c r="BJI24" s="448"/>
      <c r="BJJ24" s="448"/>
      <c r="BJK24" s="448"/>
      <c r="BJL24" s="448"/>
      <c r="BJM24" s="448"/>
      <c r="BJN24" s="448"/>
      <c r="BJO24" s="448"/>
      <c r="BJP24" s="448"/>
      <c r="BJQ24" s="448"/>
      <c r="BJR24" s="448"/>
      <c r="BJS24" s="448"/>
      <c r="BJT24" s="448"/>
      <c r="BJU24" s="448"/>
      <c r="BJV24" s="448"/>
      <c r="BJW24" s="448"/>
      <c r="BJX24" s="448"/>
      <c r="BJY24" s="448"/>
      <c r="BJZ24" s="448"/>
      <c r="BKA24" s="448"/>
      <c r="BKB24" s="448"/>
      <c r="BKC24" s="448"/>
      <c r="BKD24" s="448"/>
      <c r="BKE24" s="448"/>
      <c r="BKF24" s="448"/>
      <c r="BKG24" s="448"/>
      <c r="BKH24" s="448"/>
      <c r="BKI24" s="448"/>
      <c r="BKJ24" s="448"/>
      <c r="BKK24" s="448"/>
      <c r="BKL24" s="448"/>
      <c r="BKM24" s="448"/>
      <c r="BKN24" s="448"/>
      <c r="BKO24" s="448"/>
      <c r="BKP24" s="448"/>
      <c r="BKQ24" s="448"/>
      <c r="BKR24" s="448"/>
      <c r="BKS24" s="448"/>
      <c r="BKT24" s="448"/>
      <c r="BKU24" s="448"/>
      <c r="BKV24" s="448"/>
      <c r="BKW24" s="448"/>
      <c r="BKX24" s="448"/>
      <c r="BKY24" s="448"/>
      <c r="BKZ24" s="448"/>
      <c r="BLA24" s="448"/>
      <c r="BLB24" s="448"/>
      <c r="BLC24" s="448"/>
      <c r="BLD24" s="448"/>
      <c r="BLE24" s="448"/>
      <c r="BLF24" s="448"/>
      <c r="BLG24" s="448"/>
      <c r="BLH24" s="448"/>
      <c r="BLI24" s="448"/>
      <c r="BLJ24" s="448"/>
      <c r="BLK24" s="448"/>
      <c r="BLL24" s="448"/>
      <c r="BLM24" s="448"/>
      <c r="BLN24" s="448"/>
      <c r="BLO24" s="448"/>
      <c r="BLP24" s="448"/>
      <c r="BLQ24" s="448"/>
      <c r="BLR24" s="448"/>
      <c r="BLS24" s="448"/>
      <c r="BLT24" s="448"/>
      <c r="BLU24" s="448"/>
      <c r="BLV24" s="448"/>
      <c r="BLW24" s="448"/>
      <c r="BLX24" s="448"/>
      <c r="BLY24" s="448"/>
      <c r="BLZ24" s="448"/>
      <c r="BMA24" s="448"/>
      <c r="BMB24" s="448"/>
      <c r="BMC24" s="448"/>
      <c r="BMD24" s="448"/>
      <c r="BME24" s="448"/>
      <c r="BMF24" s="448"/>
      <c r="BMG24" s="448"/>
      <c r="BMH24" s="448"/>
      <c r="BMI24" s="448"/>
      <c r="BMJ24" s="448"/>
      <c r="BMK24" s="448"/>
      <c r="BML24" s="448"/>
      <c r="BMM24" s="448"/>
      <c r="BMN24" s="448"/>
      <c r="BMO24" s="448"/>
      <c r="BMP24" s="448"/>
      <c r="BMQ24" s="448"/>
      <c r="BMR24" s="448"/>
      <c r="BMS24" s="448"/>
      <c r="BMT24" s="448"/>
      <c r="BMU24" s="448"/>
      <c r="BMV24" s="448"/>
      <c r="BMW24" s="448"/>
      <c r="BMX24" s="448"/>
      <c r="BMY24" s="448"/>
      <c r="BMZ24" s="448"/>
      <c r="BNA24" s="448"/>
      <c r="BNB24" s="448"/>
      <c r="BNC24" s="448"/>
      <c r="BND24" s="448"/>
      <c r="BNE24" s="448"/>
      <c r="BNF24" s="448"/>
      <c r="BNG24" s="448"/>
      <c r="BNH24" s="448"/>
      <c r="BNI24" s="448"/>
      <c r="BNJ24" s="448"/>
      <c r="BNK24" s="448"/>
      <c r="BNL24" s="448"/>
      <c r="BNM24" s="448"/>
      <c r="BNN24" s="448"/>
      <c r="BNO24" s="448"/>
      <c r="BNP24" s="448"/>
      <c r="BNQ24" s="448"/>
      <c r="BNR24" s="448"/>
      <c r="BNS24" s="448"/>
      <c r="BNT24" s="448"/>
      <c r="BNU24" s="448"/>
      <c r="BNV24" s="448"/>
      <c r="BNW24" s="448"/>
      <c r="BNX24" s="448"/>
      <c r="BNY24" s="448"/>
      <c r="BNZ24" s="448"/>
      <c r="BOA24" s="448"/>
      <c r="BOB24" s="448"/>
      <c r="BOC24" s="448"/>
      <c r="BOD24" s="448"/>
      <c r="BOE24" s="448"/>
      <c r="BOF24" s="448"/>
      <c r="BOG24" s="448"/>
      <c r="BOH24" s="448"/>
      <c r="BOI24" s="448"/>
      <c r="BOJ24" s="448"/>
      <c r="BOK24" s="448"/>
      <c r="BOL24" s="448"/>
      <c r="BOM24" s="448"/>
      <c r="BON24" s="448"/>
      <c r="BOO24" s="448"/>
      <c r="BOP24" s="448"/>
      <c r="BOQ24" s="448"/>
      <c r="BOR24" s="448"/>
      <c r="BOS24" s="448"/>
      <c r="BOT24" s="448"/>
      <c r="BOU24" s="448"/>
      <c r="BOV24" s="448"/>
      <c r="BOW24" s="448"/>
      <c r="BOX24" s="448"/>
      <c r="BOY24" s="448"/>
      <c r="BOZ24" s="448"/>
      <c r="BPA24" s="448"/>
      <c r="BPB24" s="448"/>
      <c r="BPC24" s="448"/>
      <c r="BPD24" s="448"/>
      <c r="BPE24" s="448"/>
      <c r="BPF24" s="448"/>
      <c r="BPG24" s="448"/>
      <c r="BPH24" s="448"/>
      <c r="BPI24" s="448"/>
      <c r="BPJ24" s="448"/>
      <c r="BPK24" s="448"/>
      <c r="BPL24" s="448"/>
      <c r="BPM24" s="448"/>
      <c r="BPN24" s="448"/>
      <c r="BPO24" s="448"/>
      <c r="BPP24" s="448"/>
      <c r="BPQ24" s="448"/>
      <c r="BPR24" s="448"/>
      <c r="BPS24" s="448"/>
      <c r="BPT24" s="448"/>
      <c r="BPU24" s="448"/>
      <c r="BPV24" s="448"/>
      <c r="BPW24" s="448"/>
      <c r="BPX24" s="448"/>
      <c r="BPY24" s="448"/>
      <c r="BPZ24" s="448"/>
      <c r="BQA24" s="448"/>
      <c r="BQB24" s="448"/>
      <c r="BQC24" s="448"/>
      <c r="BQD24" s="448"/>
      <c r="BQE24" s="448"/>
      <c r="BQF24" s="448"/>
      <c r="BQG24" s="448"/>
      <c r="BQH24" s="448"/>
      <c r="BQI24" s="448"/>
      <c r="BQJ24" s="448"/>
      <c r="BQK24" s="448"/>
      <c r="BQL24" s="448"/>
      <c r="BQM24" s="448"/>
      <c r="BQN24" s="448"/>
      <c r="BQO24" s="448"/>
      <c r="BQP24" s="448"/>
      <c r="BQQ24" s="448"/>
      <c r="BQR24" s="448"/>
      <c r="BQS24" s="448"/>
      <c r="BQT24" s="448"/>
      <c r="BQU24" s="448"/>
      <c r="BQV24" s="448"/>
      <c r="BQW24" s="448"/>
      <c r="BQX24" s="448"/>
      <c r="BQY24" s="448"/>
      <c r="BQZ24" s="448"/>
      <c r="BRA24" s="448"/>
      <c r="BRB24" s="448"/>
      <c r="BRC24" s="448"/>
      <c r="BRD24" s="448"/>
      <c r="BRE24" s="448"/>
      <c r="BRF24" s="448"/>
      <c r="BRG24" s="448"/>
      <c r="BRH24" s="448"/>
      <c r="BRI24" s="448"/>
      <c r="BRJ24" s="448"/>
      <c r="BRK24" s="448"/>
      <c r="BRL24" s="448"/>
      <c r="BRM24" s="448"/>
      <c r="BRN24" s="448"/>
      <c r="BRO24" s="448"/>
      <c r="BRP24" s="448"/>
      <c r="BRQ24" s="448"/>
      <c r="BRR24" s="448"/>
      <c r="BRS24" s="448"/>
      <c r="BRT24" s="448"/>
      <c r="BRU24" s="448"/>
      <c r="BRV24" s="448"/>
      <c r="BRW24" s="448"/>
      <c r="BRX24" s="448"/>
      <c r="BRY24" s="448"/>
      <c r="BRZ24" s="448"/>
      <c r="BSA24" s="448"/>
      <c r="BSB24" s="448"/>
      <c r="BSC24" s="448"/>
      <c r="BSD24" s="448"/>
      <c r="BSE24" s="448"/>
      <c r="BSF24" s="448"/>
      <c r="BSG24" s="448"/>
      <c r="BSH24" s="448"/>
      <c r="BSI24" s="448"/>
      <c r="BSJ24" s="448"/>
      <c r="BSK24" s="448"/>
      <c r="BSL24" s="448"/>
      <c r="BSM24" s="448"/>
      <c r="BSN24" s="448"/>
      <c r="BSO24" s="448"/>
      <c r="BSP24" s="448"/>
      <c r="BSQ24" s="448"/>
      <c r="BSR24" s="448"/>
      <c r="BSS24" s="448"/>
      <c r="BST24" s="448"/>
      <c r="BSU24" s="448"/>
      <c r="BSV24" s="448"/>
      <c r="BSW24" s="448"/>
      <c r="BSX24" s="448"/>
      <c r="BSY24" s="448"/>
      <c r="BSZ24" s="448"/>
      <c r="BTA24" s="448"/>
      <c r="BTB24" s="448"/>
      <c r="BTC24" s="448"/>
      <c r="BTD24" s="448"/>
      <c r="BTE24" s="448"/>
      <c r="BTF24" s="448"/>
      <c r="BTG24" s="448"/>
      <c r="BTH24" s="448"/>
      <c r="BTI24" s="448"/>
      <c r="BTJ24" s="448"/>
      <c r="BTK24" s="448"/>
      <c r="BTL24" s="448"/>
      <c r="BTM24" s="448"/>
      <c r="BTN24" s="448"/>
      <c r="BTO24" s="448"/>
      <c r="BTP24" s="448"/>
      <c r="BTQ24" s="448"/>
      <c r="BTR24" s="448"/>
      <c r="BTS24" s="448"/>
      <c r="BTT24" s="448"/>
      <c r="BTU24" s="448"/>
      <c r="BTV24" s="448"/>
      <c r="BTW24" s="448"/>
      <c r="BTX24" s="448"/>
      <c r="BTY24" s="448"/>
      <c r="BTZ24" s="448"/>
      <c r="BUA24" s="448"/>
      <c r="BUB24" s="448"/>
      <c r="BUC24" s="448"/>
      <c r="BUD24" s="448"/>
      <c r="BUE24" s="448"/>
      <c r="BUF24" s="448"/>
      <c r="BUG24" s="448"/>
      <c r="BUH24" s="448"/>
      <c r="BUI24" s="448"/>
      <c r="BUJ24" s="448"/>
      <c r="BUK24" s="448"/>
      <c r="BUL24" s="448"/>
      <c r="BUM24" s="448"/>
      <c r="BUN24" s="448"/>
      <c r="BUO24" s="448"/>
      <c r="BUP24" s="448"/>
      <c r="BUQ24" s="448"/>
      <c r="BUR24" s="448"/>
      <c r="BUS24" s="448"/>
      <c r="BUT24" s="448"/>
      <c r="BUU24" s="448"/>
      <c r="BUV24" s="448"/>
      <c r="BUW24" s="448"/>
      <c r="BUX24" s="448"/>
      <c r="BUY24" s="448"/>
      <c r="BUZ24" s="448"/>
      <c r="BVA24" s="448"/>
      <c r="BVB24" s="448"/>
      <c r="BVC24" s="448"/>
      <c r="BVD24" s="448"/>
      <c r="BVE24" s="448"/>
      <c r="BVF24" s="448"/>
      <c r="BVG24" s="448"/>
      <c r="BVH24" s="448"/>
      <c r="BVI24" s="448"/>
      <c r="BVJ24" s="448"/>
      <c r="BVK24" s="448"/>
      <c r="BVL24" s="448"/>
      <c r="BVM24" s="448"/>
      <c r="BVN24" s="448"/>
      <c r="BVO24" s="448"/>
      <c r="BVP24" s="448"/>
      <c r="BVQ24" s="448"/>
      <c r="BVR24" s="448"/>
      <c r="BVS24" s="448"/>
      <c r="BVT24" s="448"/>
      <c r="BVU24" s="448"/>
      <c r="BVV24" s="448"/>
      <c r="BVW24" s="448"/>
      <c r="BVX24" s="448"/>
      <c r="BVY24" s="448"/>
      <c r="BVZ24" s="448"/>
      <c r="BWA24" s="448"/>
      <c r="BWB24" s="448"/>
      <c r="BWC24" s="448"/>
      <c r="BWD24" s="448"/>
      <c r="BWE24" s="448"/>
      <c r="BWF24" s="448"/>
      <c r="BWG24" s="448"/>
      <c r="BWH24" s="448"/>
      <c r="BWI24" s="448"/>
      <c r="BWJ24" s="448"/>
      <c r="BWK24" s="448"/>
      <c r="BWL24" s="448"/>
      <c r="BWM24" s="448"/>
      <c r="BWN24" s="448"/>
      <c r="BWO24" s="448"/>
      <c r="BWP24" s="448"/>
      <c r="BWQ24" s="448"/>
      <c r="BWR24" s="448"/>
      <c r="BWS24" s="448"/>
      <c r="BWT24" s="448"/>
      <c r="BWU24" s="448"/>
      <c r="BWV24" s="448"/>
      <c r="BWW24" s="448"/>
      <c r="BWX24" s="448"/>
      <c r="BWY24" s="448"/>
      <c r="BWZ24" s="448"/>
      <c r="BXA24" s="448"/>
      <c r="BXB24" s="448"/>
      <c r="BXC24" s="448"/>
      <c r="BXD24" s="448"/>
      <c r="BXE24" s="448"/>
      <c r="BXF24" s="448"/>
      <c r="BXG24" s="448"/>
      <c r="BXH24" s="448"/>
      <c r="BXI24" s="448"/>
      <c r="BXJ24" s="448"/>
      <c r="BXK24" s="448"/>
      <c r="BXL24" s="448"/>
      <c r="BXM24" s="448"/>
      <c r="BXN24" s="448"/>
      <c r="BXO24" s="448"/>
      <c r="BXP24" s="448"/>
      <c r="BXQ24" s="448"/>
      <c r="BXR24" s="448"/>
      <c r="BXS24" s="448"/>
      <c r="BXT24" s="448"/>
      <c r="BXU24" s="448"/>
      <c r="BXV24" s="448"/>
      <c r="BXW24" s="448"/>
      <c r="BXX24" s="448"/>
      <c r="BXY24" s="448"/>
      <c r="BXZ24" s="448"/>
      <c r="BYA24" s="448"/>
      <c r="BYB24" s="448"/>
      <c r="BYC24" s="448"/>
      <c r="BYD24" s="448"/>
      <c r="BYE24" s="448"/>
      <c r="BYF24" s="448"/>
      <c r="BYG24" s="448"/>
      <c r="BYH24" s="448"/>
      <c r="BYI24" s="448"/>
      <c r="BYJ24" s="448"/>
      <c r="BYK24" s="448"/>
      <c r="BYL24" s="448"/>
      <c r="BYM24" s="448"/>
      <c r="BYN24" s="448"/>
      <c r="BYO24" s="448"/>
      <c r="BYP24" s="448"/>
      <c r="BYQ24" s="448"/>
      <c r="BYR24" s="448"/>
      <c r="BYS24" s="448"/>
      <c r="BYT24" s="448"/>
      <c r="BYU24" s="448"/>
      <c r="BYV24" s="448"/>
      <c r="BYW24" s="448"/>
      <c r="BYX24" s="448"/>
      <c r="BYY24" s="448"/>
      <c r="BYZ24" s="448"/>
      <c r="BZA24" s="448"/>
      <c r="BZB24" s="448"/>
      <c r="BZC24" s="448"/>
      <c r="BZD24" s="448"/>
      <c r="BZE24" s="448"/>
      <c r="BZF24" s="448"/>
      <c r="BZG24" s="448"/>
      <c r="BZH24" s="448"/>
      <c r="BZI24" s="448"/>
      <c r="BZJ24" s="448"/>
      <c r="BZK24" s="448"/>
      <c r="BZL24" s="448"/>
      <c r="BZM24" s="448"/>
      <c r="BZN24" s="448"/>
      <c r="BZO24" s="448"/>
      <c r="BZP24" s="448"/>
      <c r="BZQ24" s="448"/>
      <c r="BZR24" s="448"/>
      <c r="BZS24" s="448"/>
      <c r="BZT24" s="448"/>
      <c r="BZU24" s="448"/>
      <c r="BZV24" s="448"/>
      <c r="BZW24" s="448"/>
      <c r="BZX24" s="448"/>
      <c r="BZY24" s="448"/>
      <c r="BZZ24" s="448"/>
      <c r="CAA24" s="448"/>
      <c r="CAB24" s="448"/>
      <c r="CAC24" s="448"/>
      <c r="CAD24" s="448"/>
      <c r="CAE24" s="448"/>
      <c r="CAF24" s="448"/>
      <c r="CAG24" s="448"/>
      <c r="CAH24" s="448"/>
      <c r="CAI24" s="448"/>
      <c r="CAJ24" s="448"/>
      <c r="CAK24" s="448"/>
      <c r="CAL24" s="448"/>
      <c r="CAM24" s="448"/>
      <c r="CAN24" s="448"/>
      <c r="CAO24" s="448"/>
      <c r="CAP24" s="448"/>
      <c r="CAQ24" s="448"/>
      <c r="CAR24" s="448"/>
      <c r="CAS24" s="448"/>
      <c r="CAT24" s="448"/>
      <c r="CAU24" s="448"/>
      <c r="CAV24" s="448"/>
      <c r="CAW24" s="448"/>
      <c r="CAX24" s="448"/>
      <c r="CAY24" s="448"/>
      <c r="CAZ24" s="448"/>
      <c r="CBA24" s="448"/>
      <c r="CBB24" s="448"/>
      <c r="CBC24" s="448"/>
      <c r="CBD24" s="448"/>
      <c r="CBE24" s="448"/>
      <c r="CBF24" s="448"/>
      <c r="CBG24" s="448"/>
      <c r="CBH24" s="448"/>
      <c r="CBI24" s="448"/>
      <c r="CBJ24" s="448"/>
      <c r="CBK24" s="448"/>
      <c r="CBL24" s="448"/>
      <c r="CBM24" s="448"/>
      <c r="CBN24" s="448"/>
      <c r="CBO24" s="448"/>
      <c r="CBP24" s="448"/>
      <c r="CBQ24" s="448"/>
      <c r="CBR24" s="448"/>
      <c r="CBS24" s="448"/>
      <c r="CBT24" s="448"/>
      <c r="CBU24" s="448"/>
      <c r="CBV24" s="448"/>
      <c r="CBW24" s="448"/>
      <c r="CBX24" s="448"/>
      <c r="CBY24" s="448"/>
      <c r="CBZ24" s="448"/>
      <c r="CCA24" s="448"/>
      <c r="CCB24" s="448"/>
      <c r="CCC24" s="448"/>
      <c r="CCD24" s="448"/>
      <c r="CCE24" s="448"/>
      <c r="CCF24" s="448"/>
      <c r="CCG24" s="448"/>
      <c r="CCH24" s="448"/>
      <c r="CCI24" s="448"/>
      <c r="CCJ24" s="448"/>
      <c r="CCK24" s="448"/>
      <c r="CCL24" s="448"/>
      <c r="CCM24" s="448"/>
      <c r="CCN24" s="448"/>
      <c r="CCO24" s="448"/>
      <c r="CCP24" s="448"/>
      <c r="CCQ24" s="448"/>
      <c r="CCR24" s="448"/>
      <c r="CCS24" s="448"/>
      <c r="CCT24" s="448"/>
      <c r="CCU24" s="448"/>
      <c r="CCV24" s="448"/>
      <c r="CCW24" s="448"/>
      <c r="CCX24" s="448"/>
      <c r="CCY24" s="448"/>
      <c r="CCZ24" s="448"/>
      <c r="CDA24" s="448"/>
      <c r="CDB24" s="448"/>
      <c r="CDC24" s="448"/>
      <c r="CDD24" s="448"/>
      <c r="CDE24" s="448"/>
      <c r="CDF24" s="448"/>
      <c r="CDG24" s="448"/>
      <c r="CDH24" s="448"/>
      <c r="CDI24" s="448"/>
      <c r="CDJ24" s="448"/>
      <c r="CDK24" s="448"/>
      <c r="CDL24" s="448"/>
      <c r="CDM24" s="448"/>
      <c r="CDN24" s="448"/>
      <c r="CDO24" s="448"/>
      <c r="CDP24" s="448"/>
      <c r="CDQ24" s="448"/>
      <c r="CDR24" s="448"/>
      <c r="CDS24" s="448"/>
      <c r="CDT24" s="448"/>
      <c r="CDU24" s="448"/>
      <c r="CDV24" s="448"/>
      <c r="CDW24" s="448"/>
      <c r="CDX24" s="448"/>
      <c r="CDY24" s="448"/>
      <c r="CDZ24" s="448"/>
      <c r="CEA24" s="448"/>
      <c r="CEB24" s="448"/>
      <c r="CEC24" s="448"/>
      <c r="CED24" s="448"/>
      <c r="CEE24" s="448"/>
      <c r="CEF24" s="448"/>
      <c r="CEG24" s="448"/>
      <c r="CEH24" s="448"/>
      <c r="CEI24" s="448"/>
      <c r="CEJ24" s="448"/>
      <c r="CEK24" s="448"/>
      <c r="CEL24" s="448"/>
      <c r="CEM24" s="448"/>
      <c r="CEN24" s="448"/>
      <c r="CEO24" s="448"/>
      <c r="CEP24" s="448"/>
      <c r="CEQ24" s="448"/>
      <c r="CER24" s="448"/>
      <c r="CES24" s="448"/>
      <c r="CET24" s="448"/>
      <c r="CEU24" s="448"/>
      <c r="CEV24" s="448"/>
      <c r="CEW24" s="448"/>
      <c r="CEX24" s="448"/>
      <c r="CEY24" s="448"/>
      <c r="CEZ24" s="448"/>
      <c r="CFA24" s="448"/>
      <c r="CFB24" s="448"/>
      <c r="CFC24" s="448"/>
      <c r="CFD24" s="448"/>
      <c r="CFE24" s="448"/>
      <c r="CFF24" s="448"/>
      <c r="CFG24" s="448"/>
      <c r="CFH24" s="448"/>
      <c r="CFI24" s="448"/>
      <c r="CFJ24" s="448"/>
      <c r="CFK24" s="448"/>
      <c r="CFL24" s="448"/>
      <c r="CFM24" s="448"/>
      <c r="CFN24" s="448"/>
      <c r="CFO24" s="448"/>
      <c r="CFP24" s="448"/>
      <c r="CFQ24" s="448"/>
      <c r="CFR24" s="448"/>
      <c r="CFS24" s="448"/>
      <c r="CFT24" s="448"/>
      <c r="CFU24" s="448"/>
      <c r="CFV24" s="448"/>
      <c r="CFW24" s="448"/>
      <c r="CFX24" s="448"/>
      <c r="CFY24" s="448"/>
      <c r="CFZ24" s="448"/>
      <c r="CGA24" s="448"/>
      <c r="CGB24" s="448"/>
      <c r="CGC24" s="448"/>
      <c r="CGD24" s="448"/>
      <c r="CGE24" s="448"/>
      <c r="CGF24" s="448"/>
      <c r="CGG24" s="448"/>
      <c r="CGH24" s="448"/>
      <c r="CGI24" s="448"/>
      <c r="CGJ24" s="448"/>
      <c r="CGK24" s="448"/>
      <c r="CGL24" s="448"/>
      <c r="CGM24" s="448"/>
      <c r="CGN24" s="448"/>
      <c r="CGO24" s="448"/>
      <c r="CGP24" s="448"/>
      <c r="CGQ24" s="448"/>
      <c r="CGR24" s="448"/>
      <c r="CGS24" s="448"/>
      <c r="CGT24" s="448"/>
      <c r="CGU24" s="448"/>
      <c r="CGV24" s="448"/>
      <c r="CGW24" s="448"/>
      <c r="CGX24" s="448"/>
      <c r="CGY24" s="448"/>
      <c r="CGZ24" s="448"/>
      <c r="CHA24" s="448"/>
      <c r="CHB24" s="448"/>
      <c r="CHC24" s="448"/>
      <c r="CHD24" s="448"/>
      <c r="CHE24" s="448"/>
      <c r="CHF24" s="448"/>
      <c r="CHG24" s="448"/>
      <c r="CHH24" s="448"/>
      <c r="CHI24" s="448"/>
      <c r="CHJ24" s="448"/>
      <c r="CHK24" s="448"/>
      <c r="CHL24" s="448"/>
      <c r="CHM24" s="448"/>
      <c r="CHN24" s="448"/>
      <c r="CHO24" s="448"/>
      <c r="CHP24" s="448"/>
      <c r="CHQ24" s="448"/>
      <c r="CHR24" s="448"/>
      <c r="CHS24" s="448"/>
      <c r="CHT24" s="448"/>
      <c r="CHU24" s="448"/>
      <c r="CHV24" s="448"/>
      <c r="CHW24" s="448"/>
      <c r="CHX24" s="448"/>
      <c r="CHY24" s="448"/>
      <c r="CHZ24" s="448"/>
      <c r="CIA24" s="448"/>
      <c r="CIB24" s="448"/>
      <c r="CIC24" s="448"/>
      <c r="CID24" s="448"/>
      <c r="CIE24" s="448"/>
      <c r="CIF24" s="448"/>
      <c r="CIG24" s="448"/>
      <c r="CIH24" s="448"/>
      <c r="CII24" s="448"/>
      <c r="CIJ24" s="448"/>
      <c r="CIK24" s="448"/>
      <c r="CIL24" s="448"/>
      <c r="CIM24" s="448"/>
      <c r="CIN24" s="448"/>
      <c r="CIO24" s="448"/>
      <c r="CIP24" s="448"/>
      <c r="CIQ24" s="448"/>
      <c r="CIR24" s="448"/>
      <c r="CIS24" s="448"/>
      <c r="CIT24" s="448"/>
      <c r="CIU24" s="448"/>
      <c r="CIV24" s="448"/>
      <c r="CIW24" s="448"/>
      <c r="CIX24" s="448"/>
      <c r="CIY24" s="448"/>
      <c r="CIZ24" s="448"/>
      <c r="CJA24" s="448"/>
      <c r="CJB24" s="448"/>
      <c r="CJC24" s="448"/>
      <c r="CJD24" s="448"/>
      <c r="CJE24" s="448"/>
      <c r="CJF24" s="448"/>
      <c r="CJG24" s="448"/>
      <c r="CJH24" s="448"/>
      <c r="CJI24" s="448"/>
      <c r="CJJ24" s="448"/>
      <c r="CJK24" s="448"/>
      <c r="CJL24" s="448"/>
      <c r="CJM24" s="448"/>
      <c r="CJN24" s="448"/>
      <c r="CJO24" s="448"/>
      <c r="CJP24" s="448"/>
      <c r="CJQ24" s="448"/>
      <c r="CJR24" s="448"/>
      <c r="CJS24" s="448"/>
      <c r="CJT24" s="448"/>
      <c r="CJU24" s="448"/>
      <c r="CJV24" s="448"/>
      <c r="CJW24" s="448"/>
      <c r="CJX24" s="448"/>
      <c r="CJY24" s="448"/>
      <c r="CJZ24" s="448"/>
      <c r="CKA24" s="448"/>
      <c r="CKB24" s="448"/>
      <c r="CKC24" s="448"/>
      <c r="CKD24" s="448"/>
      <c r="CKE24" s="448"/>
      <c r="CKF24" s="448"/>
      <c r="CKG24" s="448"/>
      <c r="CKH24" s="448"/>
      <c r="CKI24" s="448"/>
      <c r="CKJ24" s="448"/>
      <c r="CKK24" s="448"/>
      <c r="CKL24" s="448"/>
      <c r="CKM24" s="448"/>
      <c r="CKN24" s="448"/>
      <c r="CKO24" s="448"/>
      <c r="CKP24" s="448"/>
      <c r="CKQ24" s="448"/>
      <c r="CKR24" s="448"/>
      <c r="CKS24" s="448"/>
      <c r="CKT24" s="448"/>
      <c r="CKU24" s="448"/>
      <c r="CKV24" s="448"/>
      <c r="CKW24" s="448"/>
      <c r="CKX24" s="448"/>
      <c r="CKY24" s="448"/>
      <c r="CKZ24" s="448"/>
      <c r="CLA24" s="448"/>
      <c r="CLB24" s="448"/>
      <c r="CLC24" s="448"/>
      <c r="CLD24" s="448"/>
      <c r="CLE24" s="448"/>
      <c r="CLF24" s="448"/>
      <c r="CLG24" s="448"/>
      <c r="CLH24" s="448"/>
      <c r="CLI24" s="448"/>
      <c r="CLJ24" s="448"/>
      <c r="CLK24" s="448"/>
      <c r="CLL24" s="448"/>
      <c r="CLM24" s="448"/>
      <c r="CLN24" s="448"/>
      <c r="CLO24" s="448"/>
      <c r="CLP24" s="448"/>
      <c r="CLQ24" s="448"/>
      <c r="CLR24" s="448"/>
      <c r="CLS24" s="448"/>
      <c r="CLT24" s="448"/>
      <c r="CLU24" s="448"/>
      <c r="CLV24" s="448"/>
      <c r="CLW24" s="448"/>
      <c r="CLX24" s="448"/>
      <c r="CLY24" s="448"/>
      <c r="CLZ24" s="448"/>
      <c r="CMA24" s="448"/>
      <c r="CMB24" s="448"/>
      <c r="CMC24" s="448"/>
      <c r="CMD24" s="448"/>
      <c r="CME24" s="448"/>
      <c r="CMF24" s="448"/>
      <c r="CMG24" s="448"/>
      <c r="CMH24" s="448"/>
      <c r="CMI24" s="448"/>
      <c r="CMJ24" s="448"/>
      <c r="CMK24" s="448"/>
      <c r="CML24" s="448"/>
      <c r="CMM24" s="448"/>
      <c r="CMN24" s="448"/>
      <c r="CMO24" s="448"/>
      <c r="CMP24" s="448"/>
      <c r="CMQ24" s="448"/>
      <c r="CMR24" s="448"/>
      <c r="CMS24" s="448"/>
      <c r="CMT24" s="448"/>
      <c r="CMU24" s="448"/>
      <c r="CMV24" s="448"/>
      <c r="CMW24" s="448"/>
      <c r="CMX24" s="448"/>
      <c r="CMY24" s="448"/>
      <c r="CMZ24" s="448"/>
      <c r="CNA24" s="448"/>
      <c r="CNB24" s="448"/>
      <c r="CNC24" s="448"/>
      <c r="CND24" s="448"/>
      <c r="CNE24" s="448"/>
      <c r="CNF24" s="448"/>
      <c r="CNG24" s="448"/>
      <c r="CNH24" s="448"/>
      <c r="CNI24" s="448"/>
      <c r="CNJ24" s="448"/>
      <c r="CNK24" s="448"/>
      <c r="CNL24" s="448"/>
      <c r="CNM24" s="448"/>
      <c r="CNN24" s="448"/>
      <c r="CNO24" s="448"/>
      <c r="CNP24" s="448"/>
      <c r="CNQ24" s="448"/>
      <c r="CNR24" s="448"/>
      <c r="CNS24" s="448"/>
      <c r="CNT24" s="448"/>
      <c r="CNU24" s="448"/>
      <c r="CNV24" s="448"/>
      <c r="CNW24" s="448"/>
      <c r="CNX24" s="448"/>
      <c r="CNY24" s="448"/>
      <c r="CNZ24" s="448"/>
      <c r="COA24" s="448"/>
      <c r="COB24" s="448"/>
      <c r="COC24" s="448"/>
      <c r="COD24" s="448"/>
      <c r="COE24" s="448"/>
      <c r="COF24" s="448"/>
      <c r="COG24" s="448"/>
      <c r="COH24" s="448"/>
      <c r="COI24" s="448"/>
      <c r="COJ24" s="448"/>
      <c r="COK24" s="448"/>
      <c r="COL24" s="448"/>
      <c r="COM24" s="448"/>
      <c r="CON24" s="448"/>
      <c r="COO24" s="448"/>
      <c r="COP24" s="448"/>
      <c r="COQ24" s="448"/>
      <c r="COR24" s="448"/>
      <c r="COS24" s="448"/>
      <c r="COT24" s="448"/>
      <c r="COU24" s="448"/>
      <c r="COV24" s="448"/>
      <c r="COW24" s="448"/>
      <c r="COX24" s="448"/>
      <c r="COY24" s="448"/>
      <c r="COZ24" s="448"/>
      <c r="CPA24" s="448"/>
      <c r="CPB24" s="448"/>
      <c r="CPC24" s="448"/>
      <c r="CPD24" s="448"/>
      <c r="CPE24" s="448"/>
      <c r="CPF24" s="448"/>
      <c r="CPG24" s="448"/>
      <c r="CPH24" s="448"/>
      <c r="CPI24" s="448"/>
      <c r="CPJ24" s="448"/>
      <c r="CPK24" s="448"/>
      <c r="CPL24" s="448"/>
      <c r="CPM24" s="448"/>
      <c r="CPN24" s="448"/>
      <c r="CPO24" s="448"/>
      <c r="CPP24" s="448"/>
      <c r="CPQ24" s="448"/>
      <c r="CPR24" s="448"/>
      <c r="CPS24" s="448"/>
      <c r="CPT24" s="448"/>
      <c r="CPU24" s="448"/>
      <c r="CPV24" s="448"/>
      <c r="CPW24" s="448"/>
      <c r="CPX24" s="448"/>
      <c r="CPY24" s="448"/>
      <c r="CPZ24" s="448"/>
      <c r="CQA24" s="448"/>
      <c r="CQB24" s="448"/>
      <c r="CQC24" s="448"/>
      <c r="CQD24" s="448"/>
      <c r="CQE24" s="448"/>
      <c r="CQF24" s="448"/>
      <c r="CQG24" s="448"/>
      <c r="CQH24" s="448"/>
      <c r="CQI24" s="448"/>
      <c r="CQJ24" s="448"/>
      <c r="CQK24" s="448"/>
      <c r="CQL24" s="448"/>
      <c r="CQM24" s="448"/>
      <c r="CQN24" s="448"/>
      <c r="CQO24" s="448"/>
      <c r="CQP24" s="448"/>
      <c r="CQQ24" s="448"/>
      <c r="CQR24" s="448"/>
      <c r="CQS24" s="448"/>
      <c r="CQT24" s="448"/>
      <c r="CQU24" s="448"/>
      <c r="CQV24" s="448"/>
      <c r="CQW24" s="448"/>
      <c r="CQX24" s="448"/>
      <c r="CQY24" s="448"/>
      <c r="CQZ24" s="448"/>
      <c r="CRA24" s="448"/>
      <c r="CRB24" s="448"/>
      <c r="CRC24" s="448"/>
      <c r="CRD24" s="448"/>
      <c r="CRE24" s="448"/>
      <c r="CRF24" s="448"/>
      <c r="CRG24" s="448"/>
      <c r="CRH24" s="448"/>
      <c r="CRI24" s="448"/>
      <c r="CRJ24" s="448"/>
      <c r="CRK24" s="448"/>
      <c r="CRL24" s="448"/>
      <c r="CRM24" s="448"/>
      <c r="CRN24" s="448"/>
      <c r="CRO24" s="448"/>
      <c r="CRP24" s="448"/>
      <c r="CRQ24" s="448"/>
      <c r="CRR24" s="448"/>
      <c r="CRS24" s="448"/>
      <c r="CRT24" s="448"/>
      <c r="CRU24" s="448"/>
      <c r="CRV24" s="448"/>
      <c r="CRW24" s="448"/>
      <c r="CRX24" s="448"/>
      <c r="CRY24" s="448"/>
      <c r="CRZ24" s="448"/>
      <c r="CSA24" s="448"/>
      <c r="CSB24" s="448"/>
      <c r="CSC24" s="448"/>
      <c r="CSD24" s="448"/>
      <c r="CSE24" s="448"/>
      <c r="CSF24" s="448"/>
      <c r="CSG24" s="448"/>
      <c r="CSH24" s="448"/>
      <c r="CSI24" s="448"/>
      <c r="CSJ24" s="448"/>
      <c r="CSK24" s="448"/>
      <c r="CSL24" s="448"/>
      <c r="CSM24" s="448"/>
      <c r="CSN24" s="448"/>
      <c r="CSO24" s="448"/>
      <c r="CSP24" s="448"/>
      <c r="CSQ24" s="448"/>
      <c r="CSR24" s="448"/>
      <c r="CSS24" s="448"/>
      <c r="CST24" s="448"/>
      <c r="CSU24" s="448"/>
      <c r="CSV24" s="448"/>
      <c r="CSW24" s="448"/>
      <c r="CSX24" s="448"/>
      <c r="CSY24" s="448"/>
      <c r="CSZ24" s="448"/>
      <c r="CTA24" s="448"/>
      <c r="CTB24" s="448"/>
      <c r="CTC24" s="448"/>
      <c r="CTD24" s="448"/>
      <c r="CTE24" s="448"/>
      <c r="CTF24" s="448"/>
      <c r="CTG24" s="448"/>
      <c r="CTH24" s="448"/>
      <c r="CTI24" s="448"/>
      <c r="CTJ24" s="448"/>
      <c r="CTK24" s="448"/>
      <c r="CTL24" s="448"/>
      <c r="CTM24" s="448"/>
      <c r="CTN24" s="448"/>
      <c r="CTO24" s="448"/>
      <c r="CTP24" s="448"/>
      <c r="CTQ24" s="448"/>
      <c r="CTR24" s="448"/>
      <c r="CTS24" s="448"/>
      <c r="CTT24" s="448"/>
      <c r="CTU24" s="448"/>
      <c r="CTV24" s="448"/>
      <c r="CTW24" s="448"/>
      <c r="CTX24" s="448"/>
      <c r="CTY24" s="448"/>
      <c r="CTZ24" s="448"/>
      <c r="CUA24" s="448"/>
      <c r="CUB24" s="448"/>
      <c r="CUC24" s="448"/>
      <c r="CUD24" s="448"/>
      <c r="CUE24" s="448"/>
      <c r="CUF24" s="448"/>
      <c r="CUG24" s="448"/>
      <c r="CUH24" s="448"/>
      <c r="CUI24" s="448"/>
      <c r="CUJ24" s="448"/>
      <c r="CUK24" s="448"/>
      <c r="CUL24" s="448"/>
      <c r="CUM24" s="448"/>
      <c r="CUN24" s="448"/>
      <c r="CUO24" s="448"/>
      <c r="CUP24" s="448"/>
      <c r="CUQ24" s="448"/>
      <c r="CUR24" s="448"/>
      <c r="CUS24" s="448"/>
      <c r="CUT24" s="448"/>
      <c r="CUU24" s="448"/>
      <c r="CUV24" s="448"/>
      <c r="CUW24" s="448"/>
      <c r="CUX24" s="448"/>
      <c r="CUY24" s="448"/>
      <c r="CUZ24" s="448"/>
      <c r="CVA24" s="448"/>
      <c r="CVB24" s="448"/>
      <c r="CVC24" s="448"/>
      <c r="CVD24" s="448"/>
      <c r="CVE24" s="448"/>
      <c r="CVF24" s="448"/>
      <c r="CVG24" s="448"/>
      <c r="CVH24" s="448"/>
      <c r="CVI24" s="448"/>
      <c r="CVJ24" s="448"/>
      <c r="CVK24" s="448"/>
      <c r="CVL24" s="448"/>
      <c r="CVM24" s="448"/>
      <c r="CVN24" s="448"/>
      <c r="CVO24" s="448"/>
      <c r="CVP24" s="448"/>
      <c r="CVQ24" s="448"/>
      <c r="CVR24" s="448"/>
      <c r="CVS24" s="448"/>
      <c r="CVT24" s="448"/>
      <c r="CVU24" s="448"/>
      <c r="CVV24" s="448"/>
      <c r="CVW24" s="448"/>
      <c r="CVX24" s="448"/>
      <c r="CVY24" s="448"/>
      <c r="CVZ24" s="448"/>
      <c r="CWA24" s="448"/>
      <c r="CWB24" s="448"/>
      <c r="CWC24" s="448"/>
      <c r="CWD24" s="448"/>
      <c r="CWE24" s="448"/>
      <c r="CWF24" s="448"/>
      <c r="CWG24" s="448"/>
      <c r="CWH24" s="448"/>
      <c r="CWI24" s="448"/>
      <c r="CWJ24" s="448"/>
      <c r="CWK24" s="448"/>
      <c r="CWL24" s="448"/>
      <c r="CWM24" s="448"/>
      <c r="CWN24" s="448"/>
      <c r="CWO24" s="448"/>
      <c r="CWP24" s="448"/>
      <c r="CWQ24" s="448"/>
      <c r="CWR24" s="448"/>
      <c r="CWS24" s="448"/>
      <c r="CWT24" s="448"/>
      <c r="CWU24" s="448"/>
      <c r="CWV24" s="448"/>
      <c r="CWW24" s="448"/>
      <c r="CWX24" s="448"/>
      <c r="CWY24" s="448"/>
      <c r="CWZ24" s="448"/>
      <c r="CXA24" s="448"/>
      <c r="CXB24" s="448"/>
      <c r="CXC24" s="448"/>
      <c r="CXD24" s="448"/>
      <c r="CXE24" s="448"/>
      <c r="CXF24" s="448"/>
      <c r="CXG24" s="448"/>
      <c r="CXH24" s="448"/>
      <c r="CXI24" s="448"/>
      <c r="CXJ24" s="448"/>
      <c r="CXK24" s="448"/>
      <c r="CXL24" s="448"/>
      <c r="CXM24" s="448"/>
      <c r="CXN24" s="448"/>
      <c r="CXO24" s="448"/>
      <c r="CXP24" s="448"/>
      <c r="CXQ24" s="448"/>
      <c r="CXR24" s="448"/>
      <c r="CXS24" s="448"/>
      <c r="CXT24" s="448"/>
      <c r="CXU24" s="448"/>
      <c r="CXV24" s="448"/>
      <c r="CXW24" s="448"/>
      <c r="CXX24" s="448"/>
      <c r="CXY24" s="448"/>
      <c r="CXZ24" s="448"/>
      <c r="CYA24" s="448"/>
      <c r="CYB24" s="448"/>
      <c r="CYC24" s="448"/>
      <c r="CYD24" s="448"/>
      <c r="CYE24" s="448"/>
      <c r="CYF24" s="448"/>
      <c r="CYG24" s="448"/>
      <c r="CYH24" s="448"/>
      <c r="CYI24" s="448"/>
      <c r="CYJ24" s="448"/>
      <c r="CYK24" s="448"/>
      <c r="CYL24" s="448"/>
      <c r="CYM24" s="448"/>
      <c r="CYN24" s="448"/>
      <c r="CYO24" s="448"/>
      <c r="CYP24" s="448"/>
      <c r="CYQ24" s="448"/>
      <c r="CYR24" s="448"/>
      <c r="CYS24" s="448"/>
      <c r="CYT24" s="448"/>
      <c r="CYU24" s="448"/>
      <c r="CYV24" s="448"/>
      <c r="CYW24" s="448"/>
      <c r="CYX24" s="448"/>
      <c r="CYY24" s="448"/>
      <c r="CYZ24" s="448"/>
      <c r="CZA24" s="448"/>
      <c r="CZB24" s="448"/>
      <c r="CZC24" s="448"/>
      <c r="CZD24" s="448"/>
      <c r="CZE24" s="448"/>
      <c r="CZF24" s="448"/>
      <c r="CZG24" s="448"/>
      <c r="CZH24" s="448"/>
      <c r="CZI24" s="448"/>
      <c r="CZJ24" s="448"/>
      <c r="CZK24" s="448"/>
      <c r="CZL24" s="448"/>
      <c r="CZM24" s="448"/>
      <c r="CZN24" s="448"/>
      <c r="CZO24" s="448"/>
      <c r="CZP24" s="448"/>
      <c r="CZQ24" s="448"/>
      <c r="CZR24" s="448"/>
      <c r="CZS24" s="448"/>
      <c r="CZT24" s="448"/>
      <c r="CZU24" s="448"/>
      <c r="CZV24" s="448"/>
      <c r="CZW24" s="448"/>
      <c r="CZX24" s="448"/>
      <c r="CZY24" s="448"/>
      <c r="CZZ24" s="448"/>
      <c r="DAA24" s="448"/>
      <c r="DAB24" s="448"/>
      <c r="DAC24" s="448"/>
      <c r="DAD24" s="448"/>
      <c r="DAE24" s="448"/>
      <c r="DAF24" s="448"/>
      <c r="DAG24" s="448"/>
      <c r="DAH24" s="448"/>
      <c r="DAI24" s="448"/>
      <c r="DAJ24" s="448"/>
      <c r="DAK24" s="448"/>
      <c r="DAL24" s="448"/>
      <c r="DAM24" s="448"/>
      <c r="DAN24" s="448"/>
      <c r="DAO24" s="448"/>
      <c r="DAP24" s="448"/>
      <c r="DAQ24" s="448"/>
      <c r="DAR24" s="448"/>
      <c r="DAS24" s="448"/>
      <c r="DAT24" s="448"/>
      <c r="DAU24" s="448"/>
      <c r="DAV24" s="448"/>
      <c r="DAW24" s="448"/>
      <c r="DAX24" s="448"/>
      <c r="DAY24" s="448"/>
      <c r="DAZ24" s="448"/>
      <c r="DBA24" s="448"/>
      <c r="DBB24" s="448"/>
      <c r="DBC24" s="448"/>
      <c r="DBD24" s="448"/>
      <c r="DBE24" s="448"/>
      <c r="DBF24" s="448"/>
      <c r="DBG24" s="448"/>
      <c r="DBH24" s="448"/>
      <c r="DBI24" s="448"/>
      <c r="DBJ24" s="448"/>
      <c r="DBK24" s="448"/>
      <c r="DBL24" s="448"/>
      <c r="DBM24" s="448"/>
      <c r="DBN24" s="448"/>
      <c r="DBO24" s="448"/>
      <c r="DBP24" s="448"/>
      <c r="DBQ24" s="448"/>
      <c r="DBR24" s="448"/>
      <c r="DBS24" s="448"/>
      <c r="DBT24" s="448"/>
      <c r="DBU24" s="448"/>
      <c r="DBV24" s="448"/>
      <c r="DBW24" s="448"/>
      <c r="DBX24" s="448"/>
      <c r="DBY24" s="448"/>
      <c r="DBZ24" s="448"/>
      <c r="DCA24" s="448"/>
      <c r="DCB24" s="448"/>
      <c r="DCC24" s="448"/>
      <c r="DCD24" s="448"/>
      <c r="DCE24" s="448"/>
      <c r="DCF24" s="448"/>
      <c r="DCG24" s="448"/>
      <c r="DCH24" s="448"/>
      <c r="DCI24" s="448"/>
      <c r="DCJ24" s="448"/>
      <c r="DCK24" s="448"/>
      <c r="DCL24" s="448"/>
      <c r="DCM24" s="448"/>
      <c r="DCN24" s="448"/>
      <c r="DCO24" s="448"/>
      <c r="DCP24" s="448"/>
      <c r="DCQ24" s="448"/>
      <c r="DCR24" s="448"/>
      <c r="DCS24" s="448"/>
      <c r="DCT24" s="448"/>
      <c r="DCU24" s="448"/>
      <c r="DCV24" s="448"/>
      <c r="DCW24" s="448"/>
      <c r="DCX24" s="448"/>
      <c r="DCY24" s="448"/>
      <c r="DCZ24" s="448"/>
      <c r="DDA24" s="448"/>
      <c r="DDB24" s="448"/>
      <c r="DDC24" s="448"/>
      <c r="DDD24" s="448"/>
      <c r="DDE24" s="448"/>
      <c r="DDF24" s="448"/>
      <c r="DDG24" s="448"/>
      <c r="DDH24" s="448"/>
      <c r="DDI24" s="448"/>
      <c r="DDJ24" s="448"/>
      <c r="DDK24" s="448"/>
      <c r="DDL24" s="448"/>
      <c r="DDM24" s="448"/>
      <c r="DDN24" s="448"/>
      <c r="DDO24" s="448"/>
      <c r="DDP24" s="448"/>
      <c r="DDQ24" s="448"/>
      <c r="DDR24" s="448"/>
      <c r="DDS24" s="448"/>
      <c r="DDT24" s="448"/>
      <c r="DDU24" s="448"/>
      <c r="DDV24" s="448"/>
      <c r="DDW24" s="448"/>
      <c r="DDX24" s="448"/>
      <c r="DDY24" s="448"/>
      <c r="DDZ24" s="448"/>
      <c r="DEA24" s="448"/>
      <c r="DEB24" s="448"/>
      <c r="DEC24" s="448"/>
      <c r="DED24" s="448"/>
      <c r="DEE24" s="448"/>
      <c r="DEF24" s="448"/>
      <c r="DEG24" s="448"/>
      <c r="DEH24" s="448"/>
      <c r="DEI24" s="448"/>
      <c r="DEJ24" s="448"/>
      <c r="DEK24" s="448"/>
      <c r="DEL24" s="448"/>
      <c r="DEM24" s="448"/>
      <c r="DEN24" s="448"/>
      <c r="DEO24" s="448"/>
      <c r="DEP24" s="448"/>
      <c r="DEQ24" s="448"/>
      <c r="DER24" s="448"/>
      <c r="DES24" s="448"/>
      <c r="DET24" s="448"/>
      <c r="DEU24" s="448"/>
      <c r="DEV24" s="448"/>
      <c r="DEW24" s="448"/>
      <c r="DEX24" s="448"/>
      <c r="DEY24" s="448"/>
      <c r="DEZ24" s="448"/>
      <c r="DFA24" s="448"/>
      <c r="DFB24" s="448"/>
      <c r="DFC24" s="448"/>
      <c r="DFD24" s="448"/>
      <c r="DFE24" s="448"/>
      <c r="DFF24" s="448"/>
      <c r="DFG24" s="448"/>
      <c r="DFH24" s="448"/>
      <c r="DFI24" s="448"/>
      <c r="DFJ24" s="448"/>
      <c r="DFK24" s="448"/>
      <c r="DFL24" s="448"/>
      <c r="DFM24" s="448"/>
      <c r="DFN24" s="448"/>
      <c r="DFO24" s="448"/>
      <c r="DFP24" s="448"/>
      <c r="DFQ24" s="448"/>
      <c r="DFR24" s="448"/>
      <c r="DFS24" s="448"/>
      <c r="DFT24" s="448"/>
      <c r="DFU24" s="448"/>
      <c r="DFV24" s="448"/>
      <c r="DFW24" s="448"/>
      <c r="DFX24" s="448"/>
      <c r="DFY24" s="448"/>
      <c r="DFZ24" s="448"/>
      <c r="DGA24" s="448"/>
      <c r="DGB24" s="448"/>
      <c r="DGC24" s="448"/>
      <c r="DGD24" s="448"/>
      <c r="DGE24" s="448"/>
      <c r="DGF24" s="448"/>
      <c r="DGG24" s="448"/>
      <c r="DGH24" s="448"/>
      <c r="DGI24" s="448"/>
      <c r="DGJ24" s="448"/>
      <c r="DGK24" s="448"/>
      <c r="DGL24" s="448"/>
      <c r="DGM24" s="448"/>
      <c r="DGN24" s="448"/>
      <c r="DGO24" s="448"/>
      <c r="DGP24" s="448"/>
      <c r="DGQ24" s="448"/>
      <c r="DGR24" s="448"/>
      <c r="DGS24" s="448"/>
      <c r="DGT24" s="448"/>
      <c r="DGU24" s="448"/>
      <c r="DGV24" s="448"/>
      <c r="DGW24" s="448"/>
      <c r="DGX24" s="448"/>
      <c r="DGY24" s="448"/>
      <c r="DGZ24" s="448"/>
      <c r="DHA24" s="448"/>
      <c r="DHB24" s="448"/>
      <c r="DHC24" s="448"/>
      <c r="DHD24" s="448"/>
      <c r="DHE24" s="448"/>
      <c r="DHF24" s="448"/>
      <c r="DHG24" s="448"/>
      <c r="DHH24" s="448"/>
      <c r="DHI24" s="448"/>
      <c r="DHJ24" s="448"/>
      <c r="DHK24" s="448"/>
      <c r="DHL24" s="448"/>
      <c r="DHM24" s="448"/>
      <c r="DHN24" s="448"/>
      <c r="DHO24" s="448"/>
      <c r="DHP24" s="448"/>
      <c r="DHQ24" s="448"/>
      <c r="DHR24" s="448"/>
      <c r="DHS24" s="448"/>
      <c r="DHT24" s="448"/>
      <c r="DHU24" s="448"/>
      <c r="DHV24" s="448"/>
      <c r="DHW24" s="448"/>
      <c r="DHX24" s="448"/>
      <c r="DHY24" s="448"/>
      <c r="DHZ24" s="448"/>
      <c r="DIA24" s="448"/>
      <c r="DIB24" s="448"/>
      <c r="DIC24" s="448"/>
      <c r="DID24" s="448"/>
      <c r="DIE24" s="448"/>
      <c r="DIF24" s="448"/>
      <c r="DIG24" s="448"/>
      <c r="DIH24" s="448"/>
      <c r="DII24" s="448"/>
      <c r="DIJ24" s="448"/>
      <c r="DIK24" s="448"/>
      <c r="DIL24" s="448"/>
      <c r="DIM24" s="448"/>
      <c r="DIN24" s="448"/>
      <c r="DIO24" s="448"/>
      <c r="DIP24" s="448"/>
      <c r="DIQ24" s="448"/>
      <c r="DIR24" s="448"/>
      <c r="DIS24" s="448"/>
      <c r="DIT24" s="448"/>
      <c r="DIU24" s="448"/>
      <c r="DIV24" s="448"/>
      <c r="DIW24" s="448"/>
      <c r="DIX24" s="448"/>
      <c r="DIY24" s="448"/>
      <c r="DIZ24" s="448"/>
      <c r="DJA24" s="448"/>
      <c r="DJB24" s="448"/>
      <c r="DJC24" s="448"/>
      <c r="DJD24" s="448"/>
      <c r="DJE24" s="448"/>
      <c r="DJF24" s="448"/>
      <c r="DJG24" s="448"/>
      <c r="DJH24" s="448"/>
      <c r="DJI24" s="448"/>
      <c r="DJJ24" s="448"/>
      <c r="DJK24" s="448"/>
      <c r="DJL24" s="448"/>
      <c r="DJM24" s="448"/>
      <c r="DJN24" s="448"/>
      <c r="DJO24" s="448"/>
      <c r="DJP24" s="448"/>
      <c r="DJQ24" s="448"/>
      <c r="DJR24" s="448"/>
      <c r="DJS24" s="448"/>
      <c r="DJT24" s="448"/>
      <c r="DJU24" s="448"/>
      <c r="DJV24" s="448"/>
      <c r="DJW24" s="448"/>
      <c r="DJX24" s="448"/>
      <c r="DJY24" s="448"/>
      <c r="DJZ24" s="448"/>
      <c r="DKA24" s="448"/>
      <c r="DKB24" s="448"/>
      <c r="DKC24" s="448"/>
      <c r="DKD24" s="448"/>
      <c r="DKE24" s="448"/>
      <c r="DKF24" s="448"/>
      <c r="DKG24" s="448"/>
      <c r="DKH24" s="448"/>
      <c r="DKI24" s="448"/>
      <c r="DKJ24" s="448"/>
      <c r="DKK24" s="448"/>
      <c r="DKL24" s="448"/>
      <c r="DKM24" s="448"/>
      <c r="DKN24" s="448"/>
      <c r="DKO24" s="448"/>
      <c r="DKP24" s="448"/>
      <c r="DKQ24" s="448"/>
      <c r="DKR24" s="448"/>
      <c r="DKS24" s="448"/>
      <c r="DKT24" s="448"/>
      <c r="DKU24" s="448"/>
      <c r="DKV24" s="448"/>
      <c r="DKW24" s="448"/>
      <c r="DKX24" s="448"/>
      <c r="DKY24" s="448"/>
      <c r="DKZ24" s="448"/>
      <c r="DLA24" s="448"/>
      <c r="DLB24" s="448"/>
      <c r="DLC24" s="448"/>
      <c r="DLD24" s="448"/>
      <c r="DLE24" s="448"/>
      <c r="DLF24" s="448"/>
      <c r="DLG24" s="448"/>
      <c r="DLH24" s="448"/>
      <c r="DLI24" s="448"/>
      <c r="DLJ24" s="448"/>
      <c r="DLK24" s="448"/>
      <c r="DLL24" s="448"/>
      <c r="DLM24" s="448"/>
      <c r="DLN24" s="448"/>
      <c r="DLO24" s="448"/>
      <c r="DLP24" s="448"/>
      <c r="DLQ24" s="448"/>
      <c r="DLR24" s="448"/>
      <c r="DLS24" s="448"/>
      <c r="DLT24" s="448"/>
      <c r="DLU24" s="448"/>
      <c r="DLV24" s="448"/>
      <c r="DLW24" s="448"/>
      <c r="DLX24" s="448"/>
      <c r="DLY24" s="448"/>
      <c r="DLZ24" s="448"/>
      <c r="DMA24" s="448"/>
      <c r="DMB24" s="448"/>
      <c r="DMC24" s="448"/>
      <c r="DMD24" s="448"/>
      <c r="DME24" s="448"/>
      <c r="DMF24" s="448"/>
      <c r="DMG24" s="448"/>
      <c r="DMH24" s="448"/>
      <c r="DMI24" s="448"/>
      <c r="DMJ24" s="448"/>
      <c r="DMK24" s="448"/>
      <c r="DML24" s="448"/>
      <c r="DMM24" s="448"/>
      <c r="DMN24" s="448"/>
      <c r="DMO24" s="448"/>
      <c r="DMP24" s="448"/>
      <c r="DMQ24" s="448"/>
      <c r="DMR24" s="448"/>
      <c r="DMS24" s="448"/>
      <c r="DMT24" s="448"/>
      <c r="DMU24" s="448"/>
      <c r="DMV24" s="448"/>
      <c r="DMW24" s="448"/>
      <c r="DMX24" s="448"/>
      <c r="DMY24" s="448"/>
      <c r="DMZ24" s="448"/>
      <c r="DNA24" s="448"/>
      <c r="DNB24" s="448"/>
      <c r="DNC24" s="448"/>
      <c r="DND24" s="448"/>
      <c r="DNE24" s="448"/>
      <c r="DNF24" s="448"/>
      <c r="DNG24" s="448"/>
      <c r="DNH24" s="448"/>
      <c r="DNI24" s="448"/>
      <c r="DNJ24" s="448"/>
      <c r="DNK24" s="448"/>
      <c r="DNL24" s="448"/>
      <c r="DNM24" s="448"/>
      <c r="DNN24" s="448"/>
      <c r="DNO24" s="448"/>
      <c r="DNP24" s="448"/>
      <c r="DNQ24" s="448"/>
      <c r="DNR24" s="448"/>
      <c r="DNS24" s="448"/>
      <c r="DNT24" s="448"/>
      <c r="DNU24" s="448"/>
      <c r="DNV24" s="448"/>
      <c r="DNW24" s="448"/>
      <c r="DNX24" s="448"/>
      <c r="DNY24" s="448"/>
      <c r="DNZ24" s="448"/>
      <c r="DOA24" s="448"/>
      <c r="DOB24" s="448"/>
      <c r="DOC24" s="448"/>
      <c r="DOD24" s="448"/>
      <c r="DOE24" s="448"/>
      <c r="DOF24" s="448"/>
      <c r="DOG24" s="448"/>
      <c r="DOH24" s="448"/>
      <c r="DOI24" s="448"/>
      <c r="DOJ24" s="448"/>
      <c r="DOK24" s="448"/>
      <c r="DOL24" s="448"/>
      <c r="DOM24" s="448"/>
      <c r="DON24" s="448"/>
      <c r="DOO24" s="448"/>
      <c r="DOP24" s="448"/>
      <c r="DOQ24" s="448"/>
      <c r="DOR24" s="448"/>
      <c r="DOS24" s="448"/>
      <c r="DOT24" s="448"/>
      <c r="DOU24" s="448"/>
      <c r="DOV24" s="448"/>
      <c r="DOW24" s="448"/>
      <c r="DOX24" s="448"/>
      <c r="DOY24" s="448"/>
      <c r="DOZ24" s="448"/>
      <c r="DPA24" s="448"/>
      <c r="DPB24" s="448"/>
      <c r="DPC24" s="448"/>
      <c r="DPD24" s="448"/>
      <c r="DPE24" s="448"/>
      <c r="DPF24" s="448"/>
      <c r="DPG24" s="448"/>
      <c r="DPH24" s="448"/>
      <c r="DPI24" s="448"/>
      <c r="DPJ24" s="448"/>
      <c r="DPK24" s="448"/>
      <c r="DPL24" s="448"/>
      <c r="DPM24" s="448"/>
      <c r="DPN24" s="448"/>
      <c r="DPO24" s="448"/>
      <c r="DPP24" s="448"/>
      <c r="DPQ24" s="448"/>
      <c r="DPR24" s="448"/>
      <c r="DPS24" s="448"/>
      <c r="DPT24" s="448"/>
      <c r="DPU24" s="448"/>
      <c r="DPV24" s="448"/>
      <c r="DPW24" s="448"/>
      <c r="DPX24" s="448"/>
      <c r="DPY24" s="448"/>
      <c r="DPZ24" s="448"/>
      <c r="DQA24" s="448"/>
      <c r="DQB24" s="448"/>
      <c r="DQC24" s="448"/>
      <c r="DQD24" s="448"/>
      <c r="DQE24" s="448"/>
      <c r="DQF24" s="448"/>
      <c r="DQG24" s="448"/>
      <c r="DQH24" s="448"/>
      <c r="DQI24" s="448"/>
      <c r="DQJ24" s="448"/>
      <c r="DQK24" s="448"/>
      <c r="DQL24" s="448"/>
      <c r="DQM24" s="448"/>
      <c r="DQN24" s="448"/>
      <c r="DQO24" s="448"/>
      <c r="DQP24" s="448"/>
      <c r="DQQ24" s="448"/>
      <c r="DQR24" s="448"/>
      <c r="DQS24" s="448"/>
      <c r="DQT24" s="448"/>
      <c r="DQU24" s="448"/>
      <c r="DQV24" s="448"/>
      <c r="DQW24" s="448"/>
      <c r="DQX24" s="448"/>
      <c r="DQY24" s="448"/>
      <c r="DQZ24" s="448"/>
      <c r="DRA24" s="448"/>
      <c r="DRB24" s="448"/>
      <c r="DRC24" s="448"/>
      <c r="DRD24" s="448"/>
      <c r="DRE24" s="448"/>
      <c r="DRF24" s="448"/>
      <c r="DRG24" s="448"/>
      <c r="DRH24" s="448"/>
      <c r="DRI24" s="448"/>
      <c r="DRJ24" s="448"/>
      <c r="DRK24" s="448"/>
      <c r="DRL24" s="448"/>
      <c r="DRM24" s="448"/>
      <c r="DRN24" s="448"/>
      <c r="DRO24" s="448"/>
      <c r="DRP24" s="448"/>
      <c r="DRQ24" s="448"/>
      <c r="DRR24" s="448"/>
      <c r="DRS24" s="448"/>
      <c r="DRT24" s="448"/>
      <c r="DRU24" s="448"/>
      <c r="DRV24" s="448"/>
      <c r="DRW24" s="448"/>
      <c r="DRX24" s="448"/>
      <c r="DRY24" s="448"/>
      <c r="DRZ24" s="448"/>
      <c r="DSA24" s="448"/>
      <c r="DSB24" s="448"/>
      <c r="DSC24" s="448"/>
      <c r="DSD24" s="448"/>
      <c r="DSE24" s="448"/>
      <c r="DSF24" s="448"/>
      <c r="DSG24" s="448"/>
      <c r="DSH24" s="448"/>
      <c r="DSI24" s="448"/>
      <c r="DSJ24" s="448"/>
      <c r="DSK24" s="448"/>
      <c r="DSL24" s="448"/>
      <c r="DSM24" s="448"/>
      <c r="DSN24" s="448"/>
      <c r="DSO24" s="448"/>
      <c r="DSP24" s="448"/>
      <c r="DSQ24" s="448"/>
      <c r="DSR24" s="448"/>
      <c r="DSS24" s="448"/>
      <c r="DST24" s="448"/>
      <c r="DSU24" s="448"/>
      <c r="DSV24" s="448"/>
      <c r="DSW24" s="448"/>
      <c r="DSX24" s="448"/>
      <c r="DSY24" s="448"/>
      <c r="DSZ24" s="448"/>
      <c r="DTA24" s="448"/>
      <c r="DTB24" s="448"/>
      <c r="DTC24" s="448"/>
      <c r="DTD24" s="448"/>
      <c r="DTE24" s="448"/>
      <c r="DTF24" s="448"/>
      <c r="DTG24" s="448"/>
      <c r="DTH24" s="448"/>
      <c r="DTI24" s="448"/>
      <c r="DTJ24" s="448"/>
      <c r="DTK24" s="448"/>
      <c r="DTL24" s="448"/>
      <c r="DTM24" s="448"/>
      <c r="DTN24" s="448"/>
      <c r="DTO24" s="448"/>
      <c r="DTP24" s="448"/>
      <c r="DTQ24" s="448"/>
      <c r="DTR24" s="448"/>
      <c r="DTS24" s="448"/>
      <c r="DTT24" s="448"/>
      <c r="DTU24" s="448"/>
      <c r="DTV24" s="448"/>
      <c r="DTW24" s="448"/>
      <c r="DTX24" s="448"/>
      <c r="DTY24" s="448"/>
      <c r="DTZ24" s="448"/>
      <c r="DUA24" s="448"/>
      <c r="DUB24" s="448"/>
      <c r="DUC24" s="448"/>
      <c r="DUD24" s="448"/>
      <c r="DUE24" s="448"/>
      <c r="DUF24" s="448"/>
      <c r="DUG24" s="448"/>
      <c r="DUH24" s="448"/>
      <c r="DUI24" s="448"/>
      <c r="DUJ24" s="448"/>
      <c r="DUK24" s="448"/>
      <c r="DUL24" s="448"/>
      <c r="DUM24" s="448"/>
      <c r="DUN24" s="448"/>
      <c r="DUO24" s="448"/>
      <c r="DUP24" s="448"/>
      <c r="DUQ24" s="448"/>
      <c r="DUR24" s="448"/>
      <c r="DUS24" s="448"/>
      <c r="DUT24" s="448"/>
      <c r="DUU24" s="448"/>
      <c r="DUV24" s="448"/>
      <c r="DUW24" s="448"/>
      <c r="DUX24" s="448"/>
      <c r="DUY24" s="448"/>
      <c r="DUZ24" s="448"/>
      <c r="DVA24" s="448"/>
      <c r="DVB24" s="448"/>
      <c r="DVC24" s="448"/>
      <c r="DVD24" s="448"/>
      <c r="DVE24" s="448"/>
      <c r="DVF24" s="448"/>
      <c r="DVG24" s="448"/>
      <c r="DVH24" s="448"/>
      <c r="DVI24" s="448"/>
      <c r="DVJ24" s="448"/>
      <c r="DVK24" s="448"/>
      <c r="DVL24" s="448"/>
      <c r="DVM24" s="448"/>
      <c r="DVN24" s="448"/>
      <c r="DVO24" s="448"/>
      <c r="DVP24" s="448"/>
      <c r="DVQ24" s="448"/>
      <c r="DVR24" s="448"/>
      <c r="DVS24" s="448"/>
      <c r="DVT24" s="448"/>
      <c r="DVU24" s="448"/>
      <c r="DVV24" s="448"/>
      <c r="DVW24" s="448"/>
      <c r="DVX24" s="448"/>
      <c r="DVY24" s="448"/>
      <c r="DVZ24" s="448"/>
      <c r="DWA24" s="448"/>
      <c r="DWB24" s="448"/>
      <c r="DWC24" s="448"/>
      <c r="DWD24" s="448"/>
      <c r="DWE24" s="448"/>
      <c r="DWF24" s="448"/>
      <c r="DWG24" s="448"/>
      <c r="DWH24" s="448"/>
      <c r="DWI24" s="448"/>
      <c r="DWJ24" s="448"/>
      <c r="DWK24" s="448"/>
      <c r="DWL24" s="448"/>
      <c r="DWM24" s="448"/>
      <c r="DWN24" s="448"/>
      <c r="DWO24" s="448"/>
      <c r="DWP24" s="448"/>
      <c r="DWQ24" s="448"/>
      <c r="DWR24" s="448"/>
      <c r="DWS24" s="448"/>
      <c r="DWT24" s="448"/>
      <c r="DWU24" s="448"/>
      <c r="DWV24" s="448"/>
      <c r="DWW24" s="448"/>
      <c r="DWX24" s="448"/>
      <c r="DWY24" s="448"/>
      <c r="DWZ24" s="448"/>
      <c r="DXA24" s="448"/>
      <c r="DXB24" s="448"/>
      <c r="DXC24" s="448"/>
      <c r="DXD24" s="448"/>
      <c r="DXE24" s="448"/>
      <c r="DXF24" s="448"/>
      <c r="DXG24" s="448"/>
      <c r="DXH24" s="448"/>
      <c r="DXI24" s="448"/>
      <c r="DXJ24" s="448"/>
      <c r="DXK24" s="448"/>
      <c r="DXL24" s="448"/>
      <c r="DXM24" s="448"/>
      <c r="DXN24" s="448"/>
      <c r="DXO24" s="448"/>
      <c r="DXP24" s="448"/>
      <c r="DXQ24" s="448"/>
      <c r="DXR24" s="448"/>
      <c r="DXS24" s="448"/>
      <c r="DXT24" s="448"/>
      <c r="DXU24" s="448"/>
      <c r="DXV24" s="448"/>
      <c r="DXW24" s="448"/>
      <c r="DXX24" s="448"/>
      <c r="DXY24" s="448"/>
      <c r="DXZ24" s="448"/>
      <c r="DYA24" s="448"/>
      <c r="DYB24" s="448"/>
      <c r="DYC24" s="448"/>
      <c r="DYD24" s="448"/>
      <c r="DYE24" s="448"/>
      <c r="DYF24" s="448"/>
      <c r="DYG24" s="448"/>
      <c r="DYH24" s="448"/>
      <c r="DYI24" s="448"/>
      <c r="DYJ24" s="448"/>
      <c r="DYK24" s="448"/>
      <c r="DYL24" s="448"/>
      <c r="DYM24" s="448"/>
      <c r="DYN24" s="448"/>
      <c r="DYO24" s="448"/>
      <c r="DYP24" s="448"/>
      <c r="DYQ24" s="448"/>
      <c r="DYR24" s="448"/>
      <c r="DYS24" s="448"/>
      <c r="DYT24" s="448"/>
      <c r="DYU24" s="448"/>
      <c r="DYV24" s="448"/>
      <c r="DYW24" s="448"/>
      <c r="DYX24" s="448"/>
      <c r="DYY24" s="448"/>
      <c r="DYZ24" s="448"/>
      <c r="DZA24" s="448"/>
      <c r="DZB24" s="448"/>
      <c r="DZC24" s="448"/>
      <c r="DZD24" s="448"/>
      <c r="DZE24" s="448"/>
      <c r="DZF24" s="448"/>
      <c r="DZG24" s="448"/>
      <c r="DZH24" s="448"/>
      <c r="DZI24" s="448"/>
      <c r="DZJ24" s="448"/>
      <c r="DZK24" s="448"/>
      <c r="DZL24" s="448"/>
      <c r="DZM24" s="448"/>
      <c r="DZN24" s="448"/>
      <c r="DZO24" s="448"/>
      <c r="DZP24" s="448"/>
      <c r="DZQ24" s="448"/>
      <c r="DZR24" s="448"/>
      <c r="DZS24" s="448"/>
      <c r="DZT24" s="448"/>
      <c r="DZU24" s="448"/>
      <c r="DZV24" s="448"/>
      <c r="DZW24" s="448"/>
      <c r="DZX24" s="448"/>
      <c r="DZY24" s="448"/>
      <c r="DZZ24" s="448"/>
      <c r="EAA24" s="448"/>
      <c r="EAB24" s="448"/>
      <c r="EAC24" s="448"/>
      <c r="EAD24" s="448"/>
      <c r="EAE24" s="448"/>
      <c r="EAF24" s="448"/>
      <c r="EAG24" s="448"/>
      <c r="EAH24" s="448"/>
      <c r="EAI24" s="448"/>
      <c r="EAJ24" s="448"/>
      <c r="EAK24" s="448"/>
      <c r="EAL24" s="448"/>
      <c r="EAM24" s="448"/>
      <c r="EAN24" s="448"/>
      <c r="EAO24" s="448"/>
      <c r="EAP24" s="448"/>
      <c r="EAQ24" s="448"/>
      <c r="EAR24" s="448"/>
      <c r="EAS24" s="448"/>
      <c r="EAT24" s="448"/>
      <c r="EAU24" s="448"/>
      <c r="EAV24" s="448"/>
      <c r="EAW24" s="448"/>
      <c r="EAX24" s="448"/>
      <c r="EAY24" s="448"/>
      <c r="EAZ24" s="448"/>
      <c r="EBA24" s="448"/>
      <c r="EBB24" s="448"/>
      <c r="EBC24" s="448"/>
      <c r="EBD24" s="448"/>
      <c r="EBE24" s="448"/>
      <c r="EBF24" s="448"/>
      <c r="EBG24" s="448"/>
      <c r="EBH24" s="448"/>
      <c r="EBI24" s="448"/>
      <c r="EBJ24" s="448"/>
      <c r="EBK24" s="448"/>
      <c r="EBL24" s="448"/>
      <c r="EBM24" s="448"/>
      <c r="EBN24" s="448"/>
      <c r="EBO24" s="448"/>
      <c r="EBP24" s="448"/>
      <c r="EBQ24" s="448"/>
      <c r="EBR24" s="448"/>
      <c r="EBS24" s="448"/>
      <c r="EBT24" s="448"/>
      <c r="EBU24" s="448"/>
      <c r="EBV24" s="448"/>
      <c r="EBW24" s="448"/>
      <c r="EBX24" s="448"/>
      <c r="EBY24" s="448"/>
      <c r="EBZ24" s="448"/>
      <c r="ECA24" s="448"/>
      <c r="ECB24" s="448"/>
      <c r="ECC24" s="448"/>
      <c r="ECD24" s="448"/>
      <c r="ECE24" s="448"/>
      <c r="ECF24" s="448"/>
      <c r="ECG24" s="448"/>
      <c r="ECH24" s="448"/>
      <c r="ECI24" s="448"/>
      <c r="ECJ24" s="448"/>
      <c r="ECK24" s="448"/>
      <c r="ECL24" s="448"/>
      <c r="ECM24" s="448"/>
      <c r="ECN24" s="448"/>
      <c r="ECO24" s="448"/>
      <c r="ECP24" s="448"/>
      <c r="ECQ24" s="448"/>
      <c r="ECR24" s="448"/>
      <c r="ECS24" s="448"/>
      <c r="ECT24" s="448"/>
      <c r="ECU24" s="448"/>
      <c r="ECV24" s="448"/>
      <c r="ECW24" s="448"/>
      <c r="ECX24" s="448"/>
      <c r="ECY24" s="448"/>
      <c r="ECZ24" s="448"/>
      <c r="EDA24" s="448"/>
      <c r="EDB24" s="448"/>
      <c r="EDC24" s="448"/>
      <c r="EDD24" s="448"/>
      <c r="EDE24" s="448"/>
      <c r="EDF24" s="448"/>
      <c r="EDG24" s="448"/>
      <c r="EDH24" s="448"/>
      <c r="EDI24" s="448"/>
      <c r="EDJ24" s="448"/>
      <c r="EDK24" s="448"/>
      <c r="EDL24" s="448"/>
      <c r="EDM24" s="448"/>
      <c r="EDN24" s="448"/>
      <c r="EDO24" s="448"/>
      <c r="EDP24" s="448"/>
      <c r="EDQ24" s="448"/>
      <c r="EDR24" s="448"/>
      <c r="EDS24" s="448"/>
      <c r="EDT24" s="448"/>
      <c r="EDU24" s="448"/>
      <c r="EDV24" s="448"/>
      <c r="EDW24" s="448"/>
      <c r="EDX24" s="448"/>
      <c r="EDY24" s="448"/>
      <c r="EDZ24" s="448"/>
      <c r="EEA24" s="448"/>
      <c r="EEB24" s="448"/>
      <c r="EEC24" s="448"/>
      <c r="EED24" s="448"/>
      <c r="EEE24" s="448"/>
      <c r="EEF24" s="448"/>
      <c r="EEG24" s="448"/>
      <c r="EEH24" s="448"/>
      <c r="EEI24" s="448"/>
      <c r="EEJ24" s="448"/>
      <c r="EEK24" s="448"/>
      <c r="EEL24" s="448"/>
      <c r="EEM24" s="448"/>
      <c r="EEN24" s="448"/>
      <c r="EEO24" s="448"/>
      <c r="EEP24" s="448"/>
      <c r="EEQ24" s="448"/>
      <c r="EER24" s="448"/>
      <c r="EES24" s="448"/>
      <c r="EET24" s="448"/>
      <c r="EEU24" s="448"/>
      <c r="EEV24" s="448"/>
      <c r="EEW24" s="448"/>
      <c r="EEX24" s="448"/>
      <c r="EEY24" s="448"/>
      <c r="EEZ24" s="448"/>
      <c r="EFA24" s="448"/>
      <c r="EFB24" s="448"/>
      <c r="EFC24" s="448"/>
      <c r="EFD24" s="448"/>
      <c r="EFE24" s="448"/>
      <c r="EFF24" s="448"/>
      <c r="EFG24" s="448"/>
      <c r="EFH24" s="448"/>
      <c r="EFI24" s="448"/>
      <c r="EFJ24" s="448"/>
      <c r="EFK24" s="448"/>
      <c r="EFL24" s="448"/>
      <c r="EFM24" s="448"/>
      <c r="EFN24" s="448"/>
      <c r="EFO24" s="448"/>
      <c r="EFP24" s="448"/>
      <c r="EFQ24" s="448"/>
      <c r="EFR24" s="448"/>
      <c r="EFS24" s="448"/>
      <c r="EFT24" s="448"/>
      <c r="EFU24" s="448"/>
      <c r="EFV24" s="448"/>
      <c r="EFW24" s="448"/>
      <c r="EFX24" s="448"/>
      <c r="EFY24" s="448"/>
      <c r="EFZ24" s="448"/>
      <c r="EGA24" s="448"/>
      <c r="EGB24" s="448"/>
      <c r="EGC24" s="448"/>
      <c r="EGD24" s="448"/>
      <c r="EGE24" s="448"/>
      <c r="EGF24" s="448"/>
      <c r="EGG24" s="448"/>
      <c r="EGH24" s="448"/>
      <c r="EGI24" s="448"/>
      <c r="EGJ24" s="448"/>
      <c r="EGK24" s="448"/>
      <c r="EGL24" s="448"/>
      <c r="EGM24" s="448"/>
      <c r="EGN24" s="448"/>
      <c r="EGO24" s="448"/>
      <c r="EGP24" s="448"/>
      <c r="EGQ24" s="448"/>
      <c r="EGR24" s="448"/>
      <c r="EGS24" s="448"/>
      <c r="EGT24" s="448"/>
      <c r="EGU24" s="448"/>
      <c r="EGV24" s="448"/>
      <c r="EGW24" s="448"/>
      <c r="EGX24" s="448"/>
      <c r="EGY24" s="448"/>
      <c r="EGZ24" s="448"/>
      <c r="EHA24" s="448"/>
      <c r="EHB24" s="448"/>
      <c r="EHC24" s="448"/>
      <c r="EHD24" s="448"/>
      <c r="EHE24" s="448"/>
      <c r="EHF24" s="448"/>
      <c r="EHG24" s="448"/>
      <c r="EHH24" s="448"/>
      <c r="EHI24" s="448"/>
      <c r="EHJ24" s="448"/>
      <c r="EHK24" s="448"/>
      <c r="EHL24" s="448"/>
      <c r="EHM24" s="448"/>
      <c r="EHN24" s="448"/>
      <c r="EHO24" s="448"/>
      <c r="EHP24" s="448"/>
      <c r="EHQ24" s="448"/>
      <c r="EHR24" s="448"/>
      <c r="EHS24" s="448"/>
      <c r="EHT24" s="448"/>
      <c r="EHU24" s="448"/>
      <c r="EHV24" s="448"/>
      <c r="EHW24" s="448"/>
      <c r="EHX24" s="448"/>
      <c r="EHY24" s="448"/>
      <c r="EHZ24" s="448"/>
      <c r="EIA24" s="448"/>
      <c r="EIB24" s="448"/>
      <c r="EIC24" s="448"/>
      <c r="EID24" s="448"/>
      <c r="EIE24" s="448"/>
      <c r="EIF24" s="448"/>
      <c r="EIG24" s="448"/>
      <c r="EIH24" s="448"/>
      <c r="EII24" s="448"/>
      <c r="EIJ24" s="448"/>
      <c r="EIK24" s="448"/>
      <c r="EIL24" s="448"/>
      <c r="EIM24" s="448"/>
      <c r="EIN24" s="448"/>
      <c r="EIO24" s="448"/>
      <c r="EIP24" s="448"/>
      <c r="EIQ24" s="448"/>
      <c r="EIR24" s="448"/>
      <c r="EIS24" s="448"/>
      <c r="EIT24" s="448"/>
      <c r="EIU24" s="448"/>
      <c r="EIV24" s="448"/>
      <c r="EIW24" s="448"/>
      <c r="EIX24" s="448"/>
      <c r="EIY24" s="448"/>
      <c r="EIZ24" s="448"/>
      <c r="EJA24" s="448"/>
      <c r="EJB24" s="448"/>
      <c r="EJC24" s="448"/>
      <c r="EJD24" s="448"/>
      <c r="EJE24" s="448"/>
      <c r="EJF24" s="448"/>
      <c r="EJG24" s="448"/>
      <c r="EJH24" s="448"/>
      <c r="EJI24" s="448"/>
      <c r="EJJ24" s="448"/>
      <c r="EJK24" s="448"/>
      <c r="EJL24" s="448"/>
      <c r="EJM24" s="448"/>
      <c r="EJN24" s="448"/>
      <c r="EJO24" s="448"/>
      <c r="EJP24" s="448"/>
      <c r="EJQ24" s="448"/>
      <c r="EJR24" s="448"/>
      <c r="EJS24" s="448"/>
      <c r="EJT24" s="448"/>
      <c r="EJU24" s="448"/>
      <c r="EJV24" s="448"/>
      <c r="EJW24" s="448"/>
      <c r="EJX24" s="448"/>
      <c r="EJY24" s="448"/>
      <c r="EJZ24" s="448"/>
      <c r="EKA24" s="448"/>
      <c r="EKB24" s="448"/>
      <c r="EKC24" s="448"/>
      <c r="EKD24" s="448"/>
      <c r="EKE24" s="448"/>
      <c r="EKF24" s="448"/>
      <c r="EKG24" s="448"/>
      <c r="EKH24" s="448"/>
      <c r="EKI24" s="448"/>
      <c r="EKJ24" s="448"/>
      <c r="EKK24" s="448"/>
      <c r="EKL24" s="448"/>
      <c r="EKM24" s="448"/>
      <c r="EKN24" s="448"/>
      <c r="EKO24" s="448"/>
      <c r="EKP24" s="448"/>
      <c r="EKQ24" s="448"/>
      <c r="EKR24" s="448"/>
      <c r="EKS24" s="448"/>
      <c r="EKT24" s="448"/>
      <c r="EKU24" s="448"/>
      <c r="EKV24" s="448"/>
      <c r="EKW24" s="448"/>
      <c r="EKX24" s="448"/>
      <c r="EKY24" s="448"/>
      <c r="EKZ24" s="448"/>
      <c r="ELA24" s="448"/>
      <c r="ELB24" s="448"/>
      <c r="ELC24" s="448"/>
      <c r="ELD24" s="448"/>
      <c r="ELE24" s="448"/>
      <c r="ELF24" s="448"/>
      <c r="ELG24" s="448"/>
      <c r="ELH24" s="448"/>
      <c r="ELI24" s="448"/>
      <c r="ELJ24" s="448"/>
      <c r="ELK24" s="448"/>
      <c r="ELL24" s="448"/>
      <c r="ELM24" s="448"/>
      <c r="ELN24" s="448"/>
      <c r="ELO24" s="448"/>
      <c r="ELP24" s="448"/>
      <c r="ELQ24" s="448"/>
      <c r="ELR24" s="448"/>
      <c r="ELS24" s="448"/>
      <c r="ELT24" s="448"/>
      <c r="ELU24" s="448"/>
      <c r="ELV24" s="448"/>
      <c r="ELW24" s="448"/>
      <c r="ELX24" s="448"/>
      <c r="ELY24" s="448"/>
      <c r="ELZ24" s="448"/>
      <c r="EMA24" s="448"/>
      <c r="EMB24" s="448"/>
      <c r="EMC24" s="448"/>
      <c r="EMD24" s="448"/>
      <c r="EME24" s="448"/>
      <c r="EMF24" s="448"/>
      <c r="EMG24" s="448"/>
      <c r="EMH24" s="448"/>
      <c r="EMI24" s="448"/>
      <c r="EMJ24" s="448"/>
      <c r="EMK24" s="448"/>
      <c r="EML24" s="448"/>
      <c r="EMM24" s="448"/>
      <c r="EMN24" s="448"/>
      <c r="EMO24" s="448"/>
      <c r="EMP24" s="448"/>
      <c r="EMQ24" s="448"/>
      <c r="EMR24" s="448"/>
      <c r="EMS24" s="448"/>
      <c r="EMT24" s="448"/>
      <c r="EMU24" s="448"/>
      <c r="EMV24" s="448"/>
      <c r="EMW24" s="448"/>
      <c r="EMX24" s="448"/>
      <c r="EMY24" s="448"/>
      <c r="EMZ24" s="448"/>
      <c r="ENA24" s="448"/>
      <c r="ENB24" s="448"/>
      <c r="ENC24" s="448"/>
      <c r="END24" s="448"/>
      <c r="ENE24" s="448"/>
      <c r="ENF24" s="448"/>
      <c r="ENG24" s="448"/>
      <c r="ENH24" s="448"/>
      <c r="ENI24" s="448"/>
      <c r="ENJ24" s="448"/>
      <c r="ENK24" s="448"/>
      <c r="ENL24" s="448"/>
      <c r="ENM24" s="448"/>
      <c r="ENN24" s="448"/>
      <c r="ENO24" s="448"/>
      <c r="ENP24" s="448"/>
      <c r="ENQ24" s="448"/>
      <c r="ENR24" s="448"/>
      <c r="ENS24" s="448"/>
      <c r="ENT24" s="448"/>
      <c r="ENU24" s="448"/>
      <c r="ENV24" s="448"/>
      <c r="ENW24" s="448"/>
      <c r="ENX24" s="448"/>
      <c r="ENY24" s="448"/>
      <c r="ENZ24" s="448"/>
      <c r="EOA24" s="448"/>
      <c r="EOB24" s="448"/>
      <c r="EOC24" s="448"/>
      <c r="EOD24" s="448"/>
      <c r="EOE24" s="448"/>
      <c r="EOF24" s="448"/>
      <c r="EOG24" s="448"/>
      <c r="EOH24" s="448"/>
      <c r="EOI24" s="448"/>
      <c r="EOJ24" s="448"/>
      <c r="EOK24" s="448"/>
      <c r="EOL24" s="448"/>
      <c r="EOM24" s="448"/>
      <c r="EON24" s="448"/>
      <c r="EOO24" s="448"/>
      <c r="EOP24" s="448"/>
      <c r="EOQ24" s="448"/>
      <c r="EOR24" s="448"/>
      <c r="EOS24" s="448"/>
      <c r="EOT24" s="448"/>
      <c r="EOU24" s="448"/>
      <c r="EOV24" s="448"/>
      <c r="EOW24" s="448"/>
      <c r="EOX24" s="448"/>
      <c r="EOY24" s="448"/>
      <c r="EOZ24" s="448"/>
      <c r="EPA24" s="448"/>
      <c r="EPB24" s="448"/>
      <c r="EPC24" s="448"/>
      <c r="EPD24" s="448"/>
      <c r="EPE24" s="448"/>
      <c r="EPF24" s="448"/>
      <c r="EPG24" s="448"/>
      <c r="EPH24" s="448"/>
      <c r="EPI24" s="448"/>
      <c r="EPJ24" s="448"/>
      <c r="EPK24" s="448"/>
      <c r="EPL24" s="448"/>
      <c r="EPM24" s="448"/>
      <c r="EPN24" s="448"/>
      <c r="EPO24" s="448"/>
      <c r="EPP24" s="448"/>
      <c r="EPQ24" s="448"/>
      <c r="EPR24" s="448"/>
      <c r="EPS24" s="448"/>
      <c r="EPT24" s="448"/>
      <c r="EPU24" s="448"/>
      <c r="EPV24" s="448"/>
      <c r="EPW24" s="448"/>
      <c r="EPX24" s="448"/>
      <c r="EPY24" s="448"/>
      <c r="EPZ24" s="448"/>
      <c r="EQA24" s="448"/>
      <c r="EQB24" s="448"/>
      <c r="EQC24" s="448"/>
      <c r="EQD24" s="448"/>
      <c r="EQE24" s="448"/>
      <c r="EQF24" s="448"/>
      <c r="EQG24" s="448"/>
      <c r="EQH24" s="448"/>
      <c r="EQI24" s="448"/>
      <c r="EQJ24" s="448"/>
      <c r="EQK24" s="448"/>
      <c r="EQL24" s="448"/>
      <c r="EQM24" s="448"/>
      <c r="EQN24" s="448"/>
      <c r="EQO24" s="448"/>
      <c r="EQP24" s="448"/>
      <c r="EQQ24" s="448"/>
      <c r="EQR24" s="448"/>
      <c r="EQS24" s="448"/>
      <c r="EQT24" s="448"/>
      <c r="EQU24" s="448"/>
      <c r="EQV24" s="448"/>
      <c r="EQW24" s="448"/>
      <c r="EQX24" s="448"/>
      <c r="EQY24" s="448"/>
      <c r="EQZ24" s="448"/>
      <c r="ERA24" s="448"/>
      <c r="ERB24" s="448"/>
      <c r="ERC24" s="448"/>
      <c r="ERD24" s="448"/>
      <c r="ERE24" s="448"/>
      <c r="ERF24" s="448"/>
      <c r="ERG24" s="448"/>
      <c r="ERH24" s="448"/>
      <c r="ERI24" s="448"/>
      <c r="ERJ24" s="448"/>
      <c r="ERK24" s="448"/>
      <c r="ERL24" s="448"/>
      <c r="ERM24" s="448"/>
      <c r="ERN24" s="448"/>
      <c r="ERO24" s="448"/>
      <c r="ERP24" s="448"/>
      <c r="ERQ24" s="448"/>
      <c r="ERR24" s="448"/>
      <c r="ERS24" s="448"/>
      <c r="ERT24" s="448"/>
      <c r="ERU24" s="448"/>
      <c r="ERV24" s="448"/>
      <c r="ERW24" s="448"/>
      <c r="ERX24" s="448"/>
      <c r="ERY24" s="448"/>
      <c r="ERZ24" s="448"/>
      <c r="ESA24" s="448"/>
      <c r="ESB24" s="448"/>
      <c r="ESC24" s="448"/>
      <c r="ESD24" s="448"/>
      <c r="ESE24" s="448"/>
      <c r="ESF24" s="448"/>
      <c r="ESG24" s="448"/>
      <c r="ESH24" s="448"/>
      <c r="ESI24" s="448"/>
      <c r="ESJ24" s="448"/>
      <c r="ESK24" s="448"/>
      <c r="ESL24" s="448"/>
      <c r="ESM24" s="448"/>
      <c r="ESN24" s="448"/>
      <c r="ESO24" s="448"/>
      <c r="ESP24" s="448"/>
      <c r="ESQ24" s="448"/>
      <c r="ESR24" s="448"/>
      <c r="ESS24" s="448"/>
      <c r="EST24" s="448"/>
      <c r="ESU24" s="448"/>
      <c r="ESV24" s="448"/>
      <c r="ESW24" s="448"/>
      <c r="ESX24" s="448"/>
      <c r="ESY24" s="448"/>
      <c r="ESZ24" s="448"/>
      <c r="ETA24" s="448"/>
      <c r="ETB24" s="448"/>
      <c r="ETC24" s="448"/>
      <c r="ETD24" s="448"/>
      <c r="ETE24" s="448"/>
      <c r="ETF24" s="448"/>
      <c r="ETG24" s="448"/>
      <c r="ETH24" s="448"/>
      <c r="ETI24" s="448"/>
      <c r="ETJ24" s="448"/>
      <c r="ETK24" s="448"/>
      <c r="ETL24" s="448"/>
      <c r="ETM24" s="448"/>
      <c r="ETN24" s="448"/>
      <c r="ETO24" s="448"/>
      <c r="ETP24" s="448"/>
      <c r="ETQ24" s="448"/>
      <c r="ETR24" s="448"/>
      <c r="ETS24" s="448"/>
      <c r="ETT24" s="448"/>
      <c r="ETU24" s="448"/>
      <c r="ETV24" s="448"/>
      <c r="ETW24" s="448"/>
      <c r="ETX24" s="448"/>
      <c r="ETY24" s="448"/>
      <c r="ETZ24" s="448"/>
      <c r="EUA24" s="448"/>
      <c r="EUB24" s="448"/>
      <c r="EUC24" s="448"/>
      <c r="EUD24" s="448"/>
      <c r="EUE24" s="448"/>
      <c r="EUF24" s="448"/>
      <c r="EUG24" s="448"/>
      <c r="EUH24" s="448"/>
      <c r="EUI24" s="448"/>
      <c r="EUJ24" s="448"/>
      <c r="EUK24" s="448"/>
      <c r="EUL24" s="448"/>
      <c r="EUM24" s="448"/>
      <c r="EUN24" s="448"/>
      <c r="EUO24" s="448"/>
      <c r="EUP24" s="448"/>
      <c r="EUQ24" s="448"/>
      <c r="EUR24" s="448"/>
      <c r="EUS24" s="448"/>
      <c r="EUT24" s="448"/>
      <c r="EUU24" s="448"/>
      <c r="EUV24" s="448"/>
      <c r="EUW24" s="448"/>
      <c r="EUX24" s="448"/>
      <c r="EUY24" s="448"/>
      <c r="EUZ24" s="448"/>
      <c r="EVA24" s="448"/>
      <c r="EVB24" s="448"/>
      <c r="EVC24" s="448"/>
      <c r="EVD24" s="448"/>
      <c r="EVE24" s="448"/>
      <c r="EVF24" s="448"/>
      <c r="EVG24" s="448"/>
      <c r="EVH24" s="448"/>
      <c r="EVI24" s="448"/>
      <c r="EVJ24" s="448"/>
      <c r="EVK24" s="448"/>
      <c r="EVL24" s="448"/>
      <c r="EVM24" s="448"/>
      <c r="EVN24" s="448"/>
      <c r="EVO24" s="448"/>
      <c r="EVP24" s="448"/>
      <c r="EVQ24" s="448"/>
      <c r="EVR24" s="448"/>
      <c r="EVS24" s="448"/>
      <c r="EVT24" s="448"/>
      <c r="EVU24" s="448"/>
      <c r="EVV24" s="448"/>
      <c r="EVW24" s="448"/>
      <c r="EVX24" s="448"/>
      <c r="EVY24" s="448"/>
      <c r="EVZ24" s="448"/>
      <c r="EWA24" s="448"/>
      <c r="EWB24" s="448"/>
      <c r="EWC24" s="448"/>
      <c r="EWD24" s="448"/>
      <c r="EWE24" s="448"/>
      <c r="EWF24" s="448"/>
      <c r="EWG24" s="448"/>
      <c r="EWH24" s="448"/>
      <c r="EWI24" s="448"/>
      <c r="EWJ24" s="448"/>
      <c r="EWK24" s="448"/>
      <c r="EWL24" s="448"/>
      <c r="EWM24" s="448"/>
      <c r="EWN24" s="448"/>
      <c r="EWO24" s="448"/>
      <c r="EWP24" s="448"/>
      <c r="EWQ24" s="448"/>
      <c r="EWR24" s="448"/>
      <c r="EWS24" s="448"/>
      <c r="EWT24" s="448"/>
      <c r="EWU24" s="448"/>
      <c r="EWV24" s="448"/>
      <c r="EWW24" s="448"/>
      <c r="EWX24" s="448"/>
      <c r="EWY24" s="448"/>
      <c r="EWZ24" s="448"/>
      <c r="EXA24" s="448"/>
      <c r="EXB24" s="448"/>
      <c r="EXC24" s="448"/>
      <c r="EXD24" s="448"/>
      <c r="EXE24" s="448"/>
      <c r="EXF24" s="448"/>
      <c r="EXG24" s="448"/>
      <c r="EXH24" s="448"/>
      <c r="EXI24" s="448"/>
      <c r="EXJ24" s="448"/>
      <c r="EXK24" s="448"/>
      <c r="EXL24" s="448"/>
      <c r="EXM24" s="448"/>
      <c r="EXN24" s="448"/>
      <c r="EXO24" s="448"/>
      <c r="EXP24" s="448"/>
      <c r="EXQ24" s="448"/>
      <c r="EXR24" s="448"/>
      <c r="EXS24" s="448"/>
      <c r="EXT24" s="448"/>
      <c r="EXU24" s="448"/>
      <c r="EXV24" s="448"/>
      <c r="EXW24" s="448"/>
      <c r="EXX24" s="448"/>
      <c r="EXY24" s="448"/>
      <c r="EXZ24" s="448"/>
      <c r="EYA24" s="448"/>
      <c r="EYB24" s="448"/>
      <c r="EYC24" s="448"/>
      <c r="EYD24" s="448"/>
      <c r="EYE24" s="448"/>
      <c r="EYF24" s="448"/>
      <c r="EYG24" s="448"/>
      <c r="EYH24" s="448"/>
      <c r="EYI24" s="448"/>
      <c r="EYJ24" s="448"/>
      <c r="EYK24" s="448"/>
      <c r="EYL24" s="448"/>
      <c r="EYM24" s="448"/>
      <c r="EYN24" s="448"/>
      <c r="EYO24" s="448"/>
      <c r="EYP24" s="448"/>
      <c r="EYQ24" s="448"/>
      <c r="EYR24" s="448"/>
      <c r="EYS24" s="448"/>
      <c r="EYT24" s="448"/>
      <c r="EYU24" s="448"/>
      <c r="EYV24" s="448"/>
      <c r="EYW24" s="448"/>
      <c r="EYX24" s="448"/>
      <c r="EYY24" s="448"/>
      <c r="EYZ24" s="448"/>
      <c r="EZA24" s="448"/>
      <c r="EZB24" s="448"/>
      <c r="EZC24" s="448"/>
      <c r="EZD24" s="448"/>
      <c r="EZE24" s="448"/>
      <c r="EZF24" s="448"/>
      <c r="EZG24" s="448"/>
      <c r="EZH24" s="448"/>
      <c r="EZI24" s="448"/>
      <c r="EZJ24" s="448"/>
      <c r="EZK24" s="448"/>
      <c r="EZL24" s="448"/>
      <c r="EZM24" s="448"/>
      <c r="EZN24" s="448"/>
      <c r="EZO24" s="448"/>
      <c r="EZP24" s="448"/>
      <c r="EZQ24" s="448"/>
      <c r="EZR24" s="448"/>
      <c r="EZS24" s="448"/>
      <c r="EZT24" s="448"/>
      <c r="EZU24" s="448"/>
      <c r="EZV24" s="448"/>
      <c r="EZW24" s="448"/>
      <c r="EZX24" s="448"/>
      <c r="EZY24" s="448"/>
      <c r="EZZ24" s="448"/>
      <c r="FAA24" s="448"/>
      <c r="FAB24" s="448"/>
      <c r="FAC24" s="448"/>
      <c r="FAD24" s="448"/>
      <c r="FAE24" s="448"/>
      <c r="FAF24" s="448"/>
      <c r="FAG24" s="448"/>
      <c r="FAH24" s="448"/>
      <c r="FAI24" s="448"/>
      <c r="FAJ24" s="448"/>
      <c r="FAK24" s="448"/>
      <c r="FAL24" s="448"/>
      <c r="FAM24" s="448"/>
      <c r="FAN24" s="448"/>
      <c r="FAO24" s="448"/>
      <c r="FAP24" s="448"/>
      <c r="FAQ24" s="448"/>
      <c r="FAR24" s="448"/>
      <c r="FAS24" s="448"/>
      <c r="FAT24" s="448"/>
      <c r="FAU24" s="448"/>
      <c r="FAV24" s="448"/>
      <c r="FAW24" s="448"/>
      <c r="FAX24" s="448"/>
      <c r="FAY24" s="448"/>
      <c r="FAZ24" s="448"/>
      <c r="FBA24" s="448"/>
      <c r="FBB24" s="448"/>
      <c r="FBC24" s="448"/>
      <c r="FBD24" s="448"/>
      <c r="FBE24" s="448"/>
      <c r="FBF24" s="448"/>
      <c r="FBG24" s="448"/>
      <c r="FBH24" s="448"/>
      <c r="FBI24" s="448"/>
      <c r="FBJ24" s="448"/>
      <c r="FBK24" s="448"/>
      <c r="FBL24" s="448"/>
      <c r="FBM24" s="448"/>
      <c r="FBN24" s="448"/>
      <c r="FBO24" s="448"/>
      <c r="FBP24" s="448"/>
      <c r="FBQ24" s="448"/>
      <c r="FBR24" s="448"/>
      <c r="FBS24" s="448"/>
      <c r="FBT24" s="448"/>
      <c r="FBU24" s="448"/>
      <c r="FBV24" s="448"/>
      <c r="FBW24" s="448"/>
      <c r="FBX24" s="448"/>
      <c r="FBY24" s="448"/>
      <c r="FBZ24" s="448"/>
      <c r="FCA24" s="448"/>
      <c r="FCB24" s="448"/>
      <c r="FCC24" s="448"/>
      <c r="FCD24" s="448"/>
      <c r="FCE24" s="448"/>
      <c r="FCF24" s="448"/>
      <c r="FCG24" s="448"/>
      <c r="FCH24" s="448"/>
      <c r="FCI24" s="448"/>
      <c r="FCJ24" s="448"/>
      <c r="FCK24" s="448"/>
      <c r="FCL24" s="448"/>
      <c r="FCM24" s="448"/>
      <c r="FCN24" s="448"/>
      <c r="FCO24" s="448"/>
      <c r="FCP24" s="448"/>
      <c r="FCQ24" s="448"/>
      <c r="FCR24" s="448"/>
      <c r="FCS24" s="448"/>
      <c r="FCT24" s="448"/>
      <c r="FCU24" s="448"/>
      <c r="FCV24" s="448"/>
      <c r="FCW24" s="448"/>
      <c r="FCX24" s="448"/>
      <c r="FCY24" s="448"/>
      <c r="FCZ24" s="448"/>
      <c r="FDA24" s="448"/>
      <c r="FDB24" s="448"/>
      <c r="FDC24" s="448"/>
      <c r="FDD24" s="448"/>
      <c r="FDE24" s="448"/>
      <c r="FDF24" s="448"/>
      <c r="FDG24" s="448"/>
      <c r="FDH24" s="448"/>
      <c r="FDI24" s="448"/>
      <c r="FDJ24" s="448"/>
      <c r="FDK24" s="448"/>
      <c r="FDL24" s="448"/>
      <c r="FDM24" s="448"/>
      <c r="FDN24" s="448"/>
      <c r="FDO24" s="448"/>
      <c r="FDP24" s="448"/>
      <c r="FDQ24" s="448"/>
      <c r="FDR24" s="448"/>
      <c r="FDS24" s="448"/>
      <c r="FDT24" s="448"/>
      <c r="FDU24" s="448"/>
      <c r="FDV24" s="448"/>
      <c r="FDW24" s="448"/>
      <c r="FDX24" s="448"/>
      <c r="FDY24" s="448"/>
      <c r="FDZ24" s="448"/>
      <c r="FEA24" s="448"/>
      <c r="FEB24" s="448"/>
      <c r="FEC24" s="448"/>
      <c r="FED24" s="448"/>
      <c r="FEE24" s="448"/>
      <c r="FEF24" s="448"/>
      <c r="FEG24" s="448"/>
      <c r="FEH24" s="448"/>
      <c r="FEI24" s="448"/>
      <c r="FEJ24" s="448"/>
      <c r="FEK24" s="448"/>
      <c r="FEL24" s="448"/>
      <c r="FEM24" s="448"/>
      <c r="FEN24" s="448"/>
      <c r="FEO24" s="448"/>
      <c r="FEP24" s="448"/>
      <c r="FEQ24" s="448"/>
      <c r="FER24" s="448"/>
      <c r="FES24" s="448"/>
      <c r="FET24" s="448"/>
      <c r="FEU24" s="448"/>
      <c r="FEV24" s="448"/>
      <c r="FEW24" s="448"/>
      <c r="FEX24" s="448"/>
      <c r="FEY24" s="448"/>
      <c r="FEZ24" s="448"/>
      <c r="FFA24" s="448"/>
      <c r="FFB24" s="448"/>
      <c r="FFC24" s="448"/>
      <c r="FFD24" s="448"/>
      <c r="FFE24" s="448"/>
      <c r="FFF24" s="448"/>
      <c r="FFG24" s="448"/>
      <c r="FFH24" s="448"/>
      <c r="FFI24" s="448"/>
      <c r="FFJ24" s="448"/>
      <c r="FFK24" s="448"/>
      <c r="FFL24" s="448"/>
      <c r="FFM24" s="448"/>
      <c r="FFN24" s="448"/>
      <c r="FFO24" s="448"/>
      <c r="FFP24" s="448"/>
      <c r="FFQ24" s="448"/>
      <c r="FFR24" s="448"/>
      <c r="FFS24" s="448"/>
      <c r="FFT24" s="448"/>
      <c r="FFU24" s="448"/>
      <c r="FFV24" s="448"/>
      <c r="FFW24" s="448"/>
      <c r="FFX24" s="448"/>
      <c r="FFY24" s="448"/>
      <c r="FFZ24" s="448"/>
      <c r="FGA24" s="448"/>
      <c r="FGB24" s="448"/>
      <c r="FGC24" s="448"/>
      <c r="FGD24" s="448"/>
      <c r="FGE24" s="448"/>
      <c r="FGF24" s="448"/>
      <c r="FGG24" s="448"/>
      <c r="FGH24" s="448"/>
      <c r="FGI24" s="448"/>
      <c r="FGJ24" s="448"/>
      <c r="FGK24" s="448"/>
      <c r="FGL24" s="448"/>
      <c r="FGM24" s="448"/>
      <c r="FGN24" s="448"/>
      <c r="FGO24" s="448"/>
      <c r="FGP24" s="448"/>
      <c r="FGQ24" s="448"/>
      <c r="FGR24" s="448"/>
      <c r="FGS24" s="448"/>
      <c r="FGT24" s="448"/>
      <c r="FGU24" s="448"/>
      <c r="FGV24" s="448"/>
      <c r="FGW24" s="448"/>
      <c r="FGX24" s="448"/>
      <c r="FGY24" s="448"/>
      <c r="FGZ24" s="448"/>
      <c r="FHA24" s="448"/>
      <c r="FHB24" s="448"/>
      <c r="FHC24" s="448"/>
      <c r="FHD24" s="448"/>
      <c r="FHE24" s="448"/>
      <c r="FHF24" s="448"/>
      <c r="FHG24" s="448"/>
      <c r="FHH24" s="448"/>
      <c r="FHI24" s="448"/>
      <c r="FHJ24" s="448"/>
      <c r="FHK24" s="448"/>
      <c r="FHL24" s="448"/>
      <c r="FHM24" s="448"/>
      <c r="FHN24" s="448"/>
      <c r="FHO24" s="448"/>
      <c r="FHP24" s="448"/>
      <c r="FHQ24" s="448"/>
      <c r="FHR24" s="448"/>
      <c r="FHS24" s="448"/>
      <c r="FHT24" s="448"/>
      <c r="FHU24" s="448"/>
      <c r="FHV24" s="448"/>
      <c r="FHW24" s="448"/>
      <c r="FHX24" s="448"/>
      <c r="FHY24" s="448"/>
      <c r="FHZ24" s="448"/>
      <c r="FIA24" s="448"/>
      <c r="FIB24" s="448"/>
      <c r="FIC24" s="448"/>
      <c r="FID24" s="448"/>
      <c r="FIE24" s="448"/>
      <c r="FIF24" s="448"/>
      <c r="FIG24" s="448"/>
      <c r="FIH24" s="448"/>
      <c r="FII24" s="448"/>
      <c r="FIJ24" s="448"/>
      <c r="FIK24" s="448"/>
      <c r="FIL24" s="448"/>
      <c r="FIM24" s="448"/>
      <c r="FIN24" s="448"/>
      <c r="FIO24" s="448"/>
      <c r="FIP24" s="448"/>
      <c r="FIQ24" s="448"/>
      <c r="FIR24" s="448"/>
      <c r="FIS24" s="448"/>
      <c r="FIT24" s="448"/>
      <c r="FIU24" s="448"/>
      <c r="FIV24" s="448"/>
      <c r="FIW24" s="448"/>
      <c r="FIX24" s="448"/>
      <c r="FIY24" s="448"/>
      <c r="FIZ24" s="448"/>
      <c r="FJA24" s="448"/>
      <c r="FJB24" s="448"/>
      <c r="FJC24" s="448"/>
      <c r="FJD24" s="448"/>
      <c r="FJE24" s="448"/>
      <c r="FJF24" s="448"/>
      <c r="FJG24" s="448"/>
      <c r="FJH24" s="448"/>
      <c r="FJI24" s="448"/>
      <c r="FJJ24" s="448"/>
      <c r="FJK24" s="448"/>
      <c r="FJL24" s="448"/>
      <c r="FJM24" s="448"/>
      <c r="FJN24" s="448"/>
      <c r="FJO24" s="448"/>
      <c r="FJP24" s="448"/>
      <c r="FJQ24" s="448"/>
      <c r="FJR24" s="448"/>
      <c r="FJS24" s="448"/>
      <c r="FJT24" s="448"/>
      <c r="FJU24" s="448"/>
      <c r="FJV24" s="448"/>
      <c r="FJW24" s="448"/>
      <c r="FJX24" s="448"/>
      <c r="FJY24" s="448"/>
      <c r="FJZ24" s="448"/>
      <c r="FKA24" s="448"/>
      <c r="FKB24" s="448"/>
      <c r="FKC24" s="448"/>
      <c r="FKD24" s="448"/>
      <c r="FKE24" s="448"/>
      <c r="FKF24" s="448"/>
      <c r="FKG24" s="448"/>
      <c r="FKH24" s="448"/>
      <c r="FKI24" s="448"/>
      <c r="FKJ24" s="448"/>
      <c r="FKK24" s="448"/>
      <c r="FKL24" s="448"/>
      <c r="FKM24" s="448"/>
      <c r="FKN24" s="448"/>
      <c r="FKO24" s="448"/>
      <c r="FKP24" s="448"/>
      <c r="FKQ24" s="448"/>
      <c r="FKR24" s="448"/>
      <c r="FKS24" s="448"/>
      <c r="FKT24" s="448"/>
      <c r="FKU24" s="448"/>
      <c r="FKV24" s="448"/>
      <c r="FKW24" s="448"/>
      <c r="FKX24" s="448"/>
      <c r="FKY24" s="448"/>
      <c r="FKZ24" s="448"/>
      <c r="FLA24" s="448"/>
      <c r="FLB24" s="448"/>
      <c r="FLC24" s="448"/>
      <c r="FLD24" s="448"/>
      <c r="FLE24" s="448"/>
      <c r="FLF24" s="448"/>
      <c r="FLG24" s="448"/>
      <c r="FLH24" s="448"/>
      <c r="FLI24" s="448"/>
      <c r="FLJ24" s="448"/>
      <c r="FLK24" s="448"/>
      <c r="FLL24" s="448"/>
      <c r="FLM24" s="448"/>
      <c r="FLN24" s="448"/>
      <c r="FLO24" s="448"/>
      <c r="FLP24" s="448"/>
      <c r="FLQ24" s="448"/>
      <c r="FLR24" s="448"/>
      <c r="FLS24" s="448"/>
      <c r="FLT24" s="448"/>
      <c r="FLU24" s="448"/>
      <c r="FLV24" s="448"/>
      <c r="FLW24" s="448"/>
      <c r="FLX24" s="448"/>
      <c r="FLY24" s="448"/>
      <c r="FLZ24" s="448"/>
      <c r="FMA24" s="448"/>
      <c r="FMB24" s="448"/>
      <c r="FMC24" s="448"/>
      <c r="FMD24" s="448"/>
      <c r="FME24" s="448"/>
      <c r="FMF24" s="448"/>
      <c r="FMG24" s="448"/>
      <c r="FMH24" s="448"/>
      <c r="FMI24" s="448"/>
      <c r="FMJ24" s="448"/>
      <c r="FMK24" s="448"/>
      <c r="FML24" s="448"/>
      <c r="FMM24" s="448"/>
      <c r="FMN24" s="448"/>
      <c r="FMO24" s="448"/>
      <c r="FMP24" s="448"/>
      <c r="FMQ24" s="448"/>
      <c r="FMR24" s="448"/>
      <c r="FMS24" s="448"/>
      <c r="FMT24" s="448"/>
      <c r="FMU24" s="448"/>
      <c r="FMV24" s="448"/>
      <c r="FMW24" s="448"/>
      <c r="FMX24" s="448"/>
      <c r="FMY24" s="448"/>
      <c r="FMZ24" s="448"/>
      <c r="FNA24" s="448"/>
      <c r="FNB24" s="448"/>
      <c r="FNC24" s="448"/>
      <c r="FND24" s="448"/>
      <c r="FNE24" s="448"/>
      <c r="FNF24" s="448"/>
      <c r="FNG24" s="448"/>
      <c r="FNH24" s="448"/>
      <c r="FNI24" s="448"/>
      <c r="FNJ24" s="448"/>
      <c r="FNK24" s="448"/>
      <c r="FNL24" s="448"/>
      <c r="FNM24" s="448"/>
      <c r="FNN24" s="448"/>
      <c r="FNO24" s="448"/>
      <c r="FNP24" s="448"/>
      <c r="FNQ24" s="448"/>
      <c r="FNR24" s="448"/>
      <c r="FNS24" s="448"/>
      <c r="FNT24" s="448"/>
      <c r="FNU24" s="448"/>
      <c r="FNV24" s="448"/>
      <c r="FNW24" s="448"/>
      <c r="FNX24" s="448"/>
      <c r="FNY24" s="448"/>
      <c r="FNZ24" s="448"/>
      <c r="FOA24" s="448"/>
      <c r="FOB24" s="448"/>
      <c r="FOC24" s="448"/>
      <c r="FOD24" s="448"/>
      <c r="FOE24" s="448"/>
      <c r="FOF24" s="448"/>
      <c r="FOG24" s="448"/>
      <c r="FOH24" s="448"/>
      <c r="FOI24" s="448"/>
      <c r="FOJ24" s="448"/>
      <c r="FOK24" s="448"/>
      <c r="FOL24" s="448"/>
      <c r="FOM24" s="448"/>
      <c r="FON24" s="448"/>
      <c r="FOO24" s="448"/>
      <c r="FOP24" s="448"/>
      <c r="FOQ24" s="448"/>
      <c r="FOR24" s="448"/>
      <c r="FOS24" s="448"/>
      <c r="FOT24" s="448"/>
      <c r="FOU24" s="448"/>
      <c r="FOV24" s="448"/>
      <c r="FOW24" s="448"/>
      <c r="FOX24" s="448"/>
      <c r="FOY24" s="448"/>
      <c r="FOZ24" s="448"/>
      <c r="FPA24" s="448"/>
      <c r="FPB24" s="448"/>
      <c r="FPC24" s="448"/>
      <c r="FPD24" s="448"/>
      <c r="FPE24" s="448"/>
      <c r="FPF24" s="448"/>
      <c r="FPG24" s="448"/>
      <c r="FPH24" s="448"/>
      <c r="FPI24" s="448"/>
      <c r="FPJ24" s="448"/>
      <c r="FPK24" s="448"/>
      <c r="FPL24" s="448"/>
      <c r="FPM24" s="448"/>
      <c r="FPN24" s="448"/>
      <c r="FPO24" s="448"/>
      <c r="FPP24" s="448"/>
      <c r="FPQ24" s="448"/>
      <c r="FPR24" s="448"/>
      <c r="FPS24" s="448"/>
      <c r="FPT24" s="448"/>
      <c r="FPU24" s="448"/>
      <c r="FPV24" s="448"/>
      <c r="FPW24" s="448"/>
      <c r="FPX24" s="448"/>
      <c r="FPY24" s="448"/>
      <c r="FPZ24" s="448"/>
      <c r="FQA24" s="448"/>
      <c r="FQB24" s="448"/>
      <c r="FQC24" s="448"/>
      <c r="FQD24" s="448"/>
      <c r="FQE24" s="448"/>
      <c r="FQF24" s="448"/>
      <c r="FQG24" s="448"/>
      <c r="FQH24" s="448"/>
      <c r="FQI24" s="448"/>
      <c r="FQJ24" s="448"/>
      <c r="FQK24" s="448"/>
      <c r="FQL24" s="448"/>
      <c r="FQM24" s="448"/>
      <c r="FQN24" s="448"/>
      <c r="FQO24" s="448"/>
      <c r="FQP24" s="448"/>
      <c r="FQQ24" s="448"/>
      <c r="FQR24" s="448"/>
      <c r="FQS24" s="448"/>
      <c r="FQT24" s="448"/>
      <c r="FQU24" s="448"/>
      <c r="FQV24" s="448"/>
      <c r="FQW24" s="448"/>
      <c r="FQX24" s="448"/>
      <c r="FQY24" s="448"/>
      <c r="FQZ24" s="448"/>
      <c r="FRA24" s="448"/>
      <c r="FRB24" s="448"/>
      <c r="FRC24" s="448"/>
      <c r="FRD24" s="448"/>
      <c r="FRE24" s="448"/>
      <c r="FRF24" s="448"/>
      <c r="FRG24" s="448"/>
      <c r="FRH24" s="448"/>
      <c r="FRI24" s="448"/>
      <c r="FRJ24" s="448"/>
      <c r="FRK24" s="448"/>
      <c r="FRL24" s="448"/>
      <c r="FRM24" s="448"/>
      <c r="FRN24" s="448"/>
      <c r="FRO24" s="448"/>
      <c r="FRP24" s="448"/>
      <c r="FRQ24" s="448"/>
      <c r="FRR24" s="448"/>
      <c r="FRS24" s="448"/>
      <c r="FRT24" s="448"/>
      <c r="FRU24" s="448"/>
      <c r="FRV24" s="448"/>
      <c r="FRW24" s="448"/>
      <c r="FRX24" s="448"/>
      <c r="FRY24" s="448"/>
      <c r="FRZ24" s="448"/>
      <c r="FSA24" s="448"/>
      <c r="FSB24" s="448"/>
      <c r="FSC24" s="448"/>
      <c r="FSD24" s="448"/>
      <c r="FSE24" s="448"/>
      <c r="FSF24" s="448"/>
      <c r="FSG24" s="448"/>
      <c r="FSH24" s="448"/>
      <c r="FSI24" s="448"/>
      <c r="FSJ24" s="448"/>
      <c r="FSK24" s="448"/>
      <c r="FSL24" s="448"/>
      <c r="FSM24" s="448"/>
      <c r="FSN24" s="448"/>
      <c r="FSO24" s="448"/>
      <c r="FSP24" s="448"/>
      <c r="FSQ24" s="448"/>
      <c r="FSR24" s="448"/>
      <c r="FSS24" s="448"/>
      <c r="FST24" s="448"/>
      <c r="FSU24" s="448"/>
      <c r="FSV24" s="448"/>
      <c r="FSW24" s="448"/>
      <c r="FSX24" s="448"/>
      <c r="FSY24" s="448"/>
      <c r="FSZ24" s="448"/>
      <c r="FTA24" s="448"/>
      <c r="FTB24" s="448"/>
      <c r="FTC24" s="448"/>
      <c r="FTD24" s="448"/>
      <c r="FTE24" s="448"/>
      <c r="FTF24" s="448"/>
      <c r="FTG24" s="448"/>
      <c r="FTH24" s="448"/>
      <c r="FTI24" s="448"/>
      <c r="FTJ24" s="448"/>
      <c r="FTK24" s="448"/>
      <c r="FTL24" s="448"/>
      <c r="FTM24" s="448"/>
      <c r="FTN24" s="448"/>
      <c r="FTO24" s="448"/>
      <c r="FTP24" s="448"/>
      <c r="FTQ24" s="448"/>
      <c r="FTR24" s="448"/>
      <c r="FTS24" s="448"/>
      <c r="FTT24" s="448"/>
      <c r="FTU24" s="448"/>
      <c r="FTV24" s="448"/>
      <c r="FTW24" s="448"/>
      <c r="FTX24" s="448"/>
      <c r="FTY24" s="448"/>
      <c r="FTZ24" s="448"/>
      <c r="FUA24" s="448"/>
      <c r="FUB24" s="448"/>
      <c r="FUC24" s="448"/>
      <c r="FUD24" s="448"/>
      <c r="FUE24" s="448"/>
      <c r="FUF24" s="448"/>
      <c r="FUG24" s="448"/>
      <c r="FUH24" s="448"/>
      <c r="FUI24" s="448"/>
      <c r="FUJ24" s="448"/>
      <c r="FUK24" s="448"/>
      <c r="FUL24" s="448"/>
      <c r="FUM24" s="448"/>
      <c r="FUN24" s="448"/>
      <c r="FUO24" s="448"/>
      <c r="FUP24" s="448"/>
      <c r="FUQ24" s="448"/>
      <c r="FUR24" s="448"/>
      <c r="FUS24" s="448"/>
      <c r="FUT24" s="448"/>
      <c r="FUU24" s="448"/>
      <c r="FUV24" s="448"/>
      <c r="FUW24" s="448"/>
      <c r="FUX24" s="448"/>
      <c r="FUY24" s="448"/>
      <c r="FUZ24" s="448"/>
      <c r="FVA24" s="448"/>
      <c r="FVB24" s="448"/>
      <c r="FVC24" s="448"/>
      <c r="FVD24" s="448"/>
      <c r="FVE24" s="448"/>
      <c r="FVF24" s="448"/>
      <c r="FVG24" s="448"/>
      <c r="FVH24" s="448"/>
      <c r="FVI24" s="448"/>
      <c r="FVJ24" s="448"/>
      <c r="FVK24" s="448"/>
      <c r="FVL24" s="448"/>
      <c r="FVM24" s="448"/>
      <c r="FVN24" s="448"/>
      <c r="FVO24" s="448"/>
      <c r="FVP24" s="448"/>
      <c r="FVQ24" s="448"/>
      <c r="FVR24" s="448"/>
      <c r="FVS24" s="448"/>
      <c r="FVT24" s="448"/>
      <c r="FVU24" s="448"/>
      <c r="FVV24" s="448"/>
      <c r="FVW24" s="448"/>
      <c r="FVX24" s="448"/>
      <c r="FVY24" s="448"/>
      <c r="FVZ24" s="448"/>
      <c r="FWA24" s="448"/>
      <c r="FWB24" s="448"/>
      <c r="FWC24" s="448"/>
      <c r="FWD24" s="448"/>
      <c r="FWE24" s="448"/>
      <c r="FWF24" s="448"/>
      <c r="FWG24" s="448"/>
      <c r="FWH24" s="448"/>
      <c r="FWI24" s="448"/>
      <c r="FWJ24" s="448"/>
      <c r="FWK24" s="448"/>
      <c r="FWL24" s="448"/>
      <c r="FWM24" s="448"/>
      <c r="FWN24" s="448"/>
      <c r="FWO24" s="448"/>
      <c r="FWP24" s="448"/>
      <c r="FWQ24" s="448"/>
      <c r="FWR24" s="448"/>
      <c r="FWS24" s="448"/>
      <c r="FWT24" s="448"/>
      <c r="FWU24" s="448"/>
      <c r="FWV24" s="448"/>
      <c r="FWW24" s="448"/>
      <c r="FWX24" s="448"/>
      <c r="FWY24" s="448"/>
      <c r="FWZ24" s="448"/>
      <c r="FXA24" s="448"/>
      <c r="FXB24" s="448"/>
      <c r="FXC24" s="448"/>
      <c r="FXD24" s="448"/>
      <c r="FXE24" s="448"/>
      <c r="FXF24" s="448"/>
      <c r="FXG24" s="448"/>
      <c r="FXH24" s="448"/>
      <c r="FXI24" s="448"/>
      <c r="FXJ24" s="448"/>
      <c r="FXK24" s="448"/>
      <c r="FXL24" s="448"/>
      <c r="FXM24" s="448"/>
      <c r="FXN24" s="448"/>
      <c r="FXO24" s="448"/>
      <c r="FXP24" s="448"/>
      <c r="FXQ24" s="448"/>
      <c r="FXR24" s="448"/>
      <c r="FXS24" s="448"/>
      <c r="FXT24" s="448"/>
      <c r="FXU24" s="448"/>
      <c r="FXV24" s="448"/>
      <c r="FXW24" s="448"/>
      <c r="FXX24" s="448"/>
      <c r="FXY24" s="448"/>
      <c r="FXZ24" s="448"/>
      <c r="FYA24" s="448"/>
      <c r="FYB24" s="448"/>
      <c r="FYC24" s="448"/>
      <c r="FYD24" s="448"/>
      <c r="FYE24" s="448"/>
      <c r="FYF24" s="448"/>
      <c r="FYG24" s="448"/>
      <c r="FYH24" s="448"/>
      <c r="FYI24" s="448"/>
      <c r="FYJ24" s="448"/>
      <c r="FYK24" s="448"/>
      <c r="FYL24" s="448"/>
      <c r="FYM24" s="448"/>
      <c r="FYN24" s="448"/>
      <c r="FYO24" s="448"/>
      <c r="FYP24" s="448"/>
      <c r="FYQ24" s="448"/>
      <c r="FYR24" s="448"/>
      <c r="FYS24" s="448"/>
      <c r="FYT24" s="448"/>
      <c r="FYU24" s="448"/>
      <c r="FYV24" s="448"/>
      <c r="FYW24" s="448"/>
      <c r="FYX24" s="448"/>
      <c r="FYY24" s="448"/>
      <c r="FYZ24" s="448"/>
      <c r="FZA24" s="448"/>
      <c r="FZB24" s="448"/>
      <c r="FZC24" s="448"/>
      <c r="FZD24" s="448"/>
      <c r="FZE24" s="448"/>
      <c r="FZF24" s="448"/>
      <c r="FZG24" s="448"/>
      <c r="FZH24" s="448"/>
      <c r="FZI24" s="448"/>
      <c r="FZJ24" s="448"/>
      <c r="FZK24" s="448"/>
      <c r="FZL24" s="448"/>
      <c r="FZM24" s="448"/>
      <c r="FZN24" s="448"/>
      <c r="FZO24" s="448"/>
      <c r="FZP24" s="448"/>
      <c r="FZQ24" s="448"/>
      <c r="FZR24" s="448"/>
      <c r="FZS24" s="448"/>
      <c r="FZT24" s="448"/>
      <c r="FZU24" s="448"/>
      <c r="FZV24" s="448"/>
      <c r="FZW24" s="448"/>
      <c r="FZX24" s="448"/>
      <c r="FZY24" s="448"/>
      <c r="FZZ24" s="448"/>
      <c r="GAA24" s="448"/>
      <c r="GAB24" s="448"/>
      <c r="GAC24" s="448"/>
      <c r="GAD24" s="448"/>
      <c r="GAE24" s="448"/>
      <c r="GAF24" s="448"/>
      <c r="GAG24" s="448"/>
      <c r="GAH24" s="448"/>
      <c r="GAI24" s="448"/>
      <c r="GAJ24" s="448"/>
      <c r="GAK24" s="448"/>
      <c r="GAL24" s="448"/>
      <c r="GAM24" s="448"/>
      <c r="GAN24" s="448"/>
      <c r="GAO24" s="448"/>
      <c r="GAP24" s="448"/>
      <c r="GAQ24" s="448"/>
      <c r="GAR24" s="448"/>
      <c r="GAS24" s="448"/>
      <c r="GAT24" s="448"/>
      <c r="GAU24" s="448"/>
      <c r="GAV24" s="448"/>
      <c r="GAW24" s="448"/>
      <c r="GAX24" s="448"/>
      <c r="GAY24" s="448"/>
      <c r="GAZ24" s="448"/>
      <c r="GBA24" s="448"/>
      <c r="GBB24" s="448"/>
      <c r="GBC24" s="448"/>
      <c r="GBD24" s="448"/>
      <c r="GBE24" s="448"/>
      <c r="GBF24" s="448"/>
      <c r="GBG24" s="448"/>
      <c r="GBH24" s="448"/>
      <c r="GBI24" s="448"/>
      <c r="GBJ24" s="448"/>
      <c r="GBK24" s="448"/>
      <c r="GBL24" s="448"/>
      <c r="GBM24" s="448"/>
      <c r="GBN24" s="448"/>
      <c r="GBO24" s="448"/>
      <c r="GBP24" s="448"/>
      <c r="GBQ24" s="448"/>
      <c r="GBR24" s="448"/>
      <c r="GBS24" s="448"/>
      <c r="GBT24" s="448"/>
      <c r="GBU24" s="448"/>
      <c r="GBV24" s="448"/>
      <c r="GBW24" s="448"/>
      <c r="GBX24" s="448"/>
      <c r="GBY24" s="448"/>
      <c r="GBZ24" s="448"/>
      <c r="GCA24" s="448"/>
      <c r="GCB24" s="448"/>
      <c r="GCC24" s="448"/>
      <c r="GCD24" s="448"/>
      <c r="GCE24" s="448"/>
      <c r="GCF24" s="448"/>
      <c r="GCG24" s="448"/>
      <c r="GCH24" s="448"/>
      <c r="GCI24" s="448"/>
      <c r="GCJ24" s="448"/>
      <c r="GCK24" s="448"/>
      <c r="GCL24" s="448"/>
      <c r="GCM24" s="448"/>
      <c r="GCN24" s="448"/>
      <c r="GCO24" s="448"/>
      <c r="GCP24" s="448"/>
      <c r="GCQ24" s="448"/>
      <c r="GCR24" s="448"/>
      <c r="GCS24" s="448"/>
      <c r="GCT24" s="448"/>
      <c r="GCU24" s="448"/>
      <c r="GCV24" s="448"/>
      <c r="GCW24" s="448"/>
      <c r="GCX24" s="448"/>
      <c r="GCY24" s="448"/>
      <c r="GCZ24" s="448"/>
      <c r="GDA24" s="448"/>
      <c r="GDB24" s="448"/>
      <c r="GDC24" s="448"/>
      <c r="GDD24" s="448"/>
      <c r="GDE24" s="448"/>
      <c r="GDF24" s="448"/>
      <c r="GDG24" s="448"/>
      <c r="GDH24" s="448"/>
      <c r="GDI24" s="448"/>
      <c r="GDJ24" s="448"/>
      <c r="GDK24" s="448"/>
      <c r="GDL24" s="448"/>
      <c r="GDM24" s="448"/>
      <c r="GDN24" s="448"/>
      <c r="GDO24" s="448"/>
      <c r="GDP24" s="448"/>
      <c r="GDQ24" s="448"/>
      <c r="GDR24" s="448"/>
      <c r="GDS24" s="448"/>
      <c r="GDT24" s="448"/>
      <c r="GDU24" s="448"/>
      <c r="GDV24" s="448"/>
      <c r="GDW24" s="448"/>
      <c r="GDX24" s="448"/>
      <c r="GDY24" s="448"/>
      <c r="GDZ24" s="448"/>
      <c r="GEA24" s="448"/>
      <c r="GEB24" s="448"/>
      <c r="GEC24" s="448"/>
      <c r="GED24" s="448"/>
      <c r="GEE24" s="448"/>
      <c r="GEF24" s="448"/>
      <c r="GEG24" s="448"/>
      <c r="GEH24" s="448"/>
      <c r="GEI24" s="448"/>
      <c r="GEJ24" s="448"/>
      <c r="GEK24" s="448"/>
      <c r="GEL24" s="448"/>
      <c r="GEM24" s="448"/>
      <c r="GEN24" s="448"/>
      <c r="GEO24" s="448"/>
      <c r="GEP24" s="448"/>
      <c r="GEQ24" s="448"/>
      <c r="GER24" s="448"/>
      <c r="GES24" s="448"/>
      <c r="GET24" s="448"/>
      <c r="GEU24" s="448"/>
      <c r="GEV24" s="448"/>
      <c r="GEW24" s="448"/>
      <c r="GEX24" s="448"/>
      <c r="GEY24" s="448"/>
      <c r="GEZ24" s="448"/>
      <c r="GFA24" s="448"/>
      <c r="GFB24" s="448"/>
      <c r="GFC24" s="448"/>
      <c r="GFD24" s="448"/>
      <c r="GFE24" s="448"/>
      <c r="GFF24" s="448"/>
      <c r="GFG24" s="448"/>
      <c r="GFH24" s="448"/>
      <c r="GFI24" s="448"/>
      <c r="GFJ24" s="448"/>
      <c r="GFK24" s="448"/>
      <c r="GFL24" s="448"/>
      <c r="GFM24" s="448"/>
      <c r="GFN24" s="448"/>
      <c r="GFO24" s="448"/>
      <c r="GFP24" s="448"/>
      <c r="GFQ24" s="448"/>
      <c r="GFR24" s="448"/>
      <c r="GFS24" s="448"/>
      <c r="GFT24" s="448"/>
      <c r="GFU24" s="448"/>
      <c r="GFV24" s="448"/>
      <c r="GFW24" s="448"/>
      <c r="GFX24" s="448"/>
      <c r="GFY24" s="448"/>
      <c r="GFZ24" s="448"/>
      <c r="GGA24" s="448"/>
      <c r="GGB24" s="448"/>
      <c r="GGC24" s="448"/>
      <c r="GGD24" s="448"/>
      <c r="GGE24" s="448"/>
      <c r="GGF24" s="448"/>
      <c r="GGG24" s="448"/>
      <c r="GGH24" s="448"/>
      <c r="GGI24" s="448"/>
      <c r="GGJ24" s="448"/>
      <c r="GGK24" s="448"/>
      <c r="GGL24" s="448"/>
      <c r="GGM24" s="448"/>
      <c r="GGN24" s="448"/>
      <c r="GGO24" s="448"/>
      <c r="GGP24" s="448"/>
      <c r="GGQ24" s="448"/>
      <c r="GGR24" s="448"/>
      <c r="GGS24" s="448"/>
      <c r="GGT24" s="448"/>
      <c r="GGU24" s="448"/>
      <c r="GGV24" s="448"/>
      <c r="GGW24" s="448"/>
      <c r="GGX24" s="448"/>
      <c r="GGY24" s="448"/>
      <c r="GGZ24" s="448"/>
      <c r="GHA24" s="448"/>
      <c r="GHB24" s="448"/>
      <c r="GHC24" s="448"/>
      <c r="GHD24" s="448"/>
      <c r="GHE24" s="448"/>
      <c r="GHF24" s="448"/>
      <c r="GHG24" s="448"/>
      <c r="GHH24" s="448"/>
      <c r="GHI24" s="448"/>
      <c r="GHJ24" s="448"/>
      <c r="GHK24" s="448"/>
      <c r="GHL24" s="448"/>
      <c r="GHM24" s="448"/>
      <c r="GHN24" s="448"/>
      <c r="GHO24" s="448"/>
      <c r="GHP24" s="448"/>
      <c r="GHQ24" s="448"/>
      <c r="GHR24" s="448"/>
      <c r="GHS24" s="448"/>
      <c r="GHT24" s="448"/>
      <c r="GHU24" s="448"/>
      <c r="GHV24" s="448"/>
      <c r="GHW24" s="448"/>
      <c r="GHX24" s="448"/>
      <c r="GHY24" s="448"/>
      <c r="GHZ24" s="448"/>
      <c r="GIA24" s="448"/>
      <c r="GIB24" s="448"/>
      <c r="GIC24" s="448"/>
      <c r="GID24" s="448"/>
      <c r="GIE24" s="448"/>
      <c r="GIF24" s="448"/>
      <c r="GIG24" s="448"/>
      <c r="GIH24" s="448"/>
      <c r="GII24" s="448"/>
      <c r="GIJ24" s="448"/>
      <c r="GIK24" s="448"/>
      <c r="GIL24" s="448"/>
      <c r="GIM24" s="448"/>
      <c r="GIN24" s="448"/>
      <c r="GIO24" s="448"/>
      <c r="GIP24" s="448"/>
      <c r="GIQ24" s="448"/>
      <c r="GIR24" s="448"/>
      <c r="GIS24" s="448"/>
      <c r="GIT24" s="448"/>
      <c r="GIU24" s="448"/>
      <c r="GIV24" s="448"/>
      <c r="GIW24" s="448"/>
      <c r="GIX24" s="448"/>
      <c r="GIY24" s="448"/>
      <c r="GIZ24" s="448"/>
      <c r="GJA24" s="448"/>
      <c r="GJB24" s="448"/>
      <c r="GJC24" s="448"/>
      <c r="GJD24" s="448"/>
      <c r="GJE24" s="448"/>
      <c r="GJF24" s="448"/>
      <c r="GJG24" s="448"/>
      <c r="GJH24" s="448"/>
      <c r="GJI24" s="448"/>
      <c r="GJJ24" s="448"/>
      <c r="GJK24" s="448"/>
      <c r="GJL24" s="448"/>
      <c r="GJM24" s="448"/>
      <c r="GJN24" s="448"/>
      <c r="GJO24" s="448"/>
      <c r="GJP24" s="448"/>
      <c r="GJQ24" s="448"/>
      <c r="GJR24" s="448"/>
      <c r="GJS24" s="448"/>
      <c r="GJT24" s="448"/>
      <c r="GJU24" s="448"/>
      <c r="GJV24" s="448"/>
      <c r="GJW24" s="448"/>
      <c r="GJX24" s="448"/>
      <c r="GJY24" s="448"/>
      <c r="GJZ24" s="448"/>
      <c r="GKA24" s="448"/>
      <c r="GKB24" s="448"/>
      <c r="GKC24" s="448"/>
      <c r="GKD24" s="448"/>
      <c r="GKE24" s="448"/>
      <c r="GKF24" s="448"/>
      <c r="GKG24" s="448"/>
      <c r="GKH24" s="448"/>
      <c r="GKI24" s="448"/>
      <c r="GKJ24" s="448"/>
      <c r="GKK24" s="448"/>
      <c r="GKL24" s="448"/>
      <c r="GKM24" s="448"/>
      <c r="GKN24" s="448"/>
      <c r="GKO24" s="448"/>
      <c r="GKP24" s="448"/>
      <c r="GKQ24" s="448"/>
      <c r="GKR24" s="448"/>
      <c r="GKS24" s="448"/>
      <c r="GKT24" s="448"/>
      <c r="GKU24" s="448"/>
      <c r="GKV24" s="448"/>
      <c r="GKW24" s="448"/>
      <c r="GKX24" s="448"/>
      <c r="GKY24" s="448"/>
      <c r="GKZ24" s="448"/>
      <c r="GLA24" s="448"/>
      <c r="GLB24" s="448"/>
      <c r="GLC24" s="448"/>
      <c r="GLD24" s="448"/>
      <c r="GLE24" s="448"/>
      <c r="GLF24" s="448"/>
      <c r="GLG24" s="448"/>
      <c r="GLH24" s="448"/>
      <c r="GLI24" s="448"/>
      <c r="GLJ24" s="448"/>
      <c r="GLK24" s="448"/>
      <c r="GLL24" s="448"/>
      <c r="GLM24" s="448"/>
      <c r="GLN24" s="448"/>
      <c r="GLO24" s="448"/>
      <c r="GLP24" s="448"/>
      <c r="GLQ24" s="448"/>
      <c r="GLR24" s="448"/>
      <c r="GLS24" s="448"/>
      <c r="GLT24" s="448"/>
      <c r="GLU24" s="448"/>
      <c r="GLV24" s="448"/>
      <c r="GLW24" s="448"/>
      <c r="GLX24" s="448"/>
      <c r="GLY24" s="448"/>
      <c r="GLZ24" s="448"/>
      <c r="GMA24" s="448"/>
      <c r="GMB24" s="448"/>
      <c r="GMC24" s="448"/>
      <c r="GMD24" s="448"/>
      <c r="GME24" s="448"/>
      <c r="GMF24" s="448"/>
      <c r="GMG24" s="448"/>
      <c r="GMH24" s="448"/>
      <c r="GMI24" s="448"/>
      <c r="GMJ24" s="448"/>
      <c r="GMK24" s="448"/>
      <c r="GML24" s="448"/>
      <c r="GMM24" s="448"/>
      <c r="GMN24" s="448"/>
      <c r="GMO24" s="448"/>
      <c r="GMP24" s="448"/>
      <c r="GMQ24" s="448"/>
      <c r="GMR24" s="448"/>
      <c r="GMS24" s="448"/>
      <c r="GMT24" s="448"/>
      <c r="GMU24" s="448"/>
      <c r="GMV24" s="448"/>
      <c r="GMW24" s="448"/>
      <c r="GMX24" s="448"/>
      <c r="GMY24" s="448"/>
      <c r="GMZ24" s="448"/>
      <c r="GNA24" s="448"/>
      <c r="GNB24" s="448"/>
      <c r="GNC24" s="448"/>
      <c r="GND24" s="448"/>
      <c r="GNE24" s="448"/>
      <c r="GNF24" s="448"/>
      <c r="GNG24" s="448"/>
      <c r="GNH24" s="448"/>
      <c r="GNI24" s="448"/>
      <c r="GNJ24" s="448"/>
      <c r="GNK24" s="448"/>
      <c r="GNL24" s="448"/>
      <c r="GNM24" s="448"/>
      <c r="GNN24" s="448"/>
      <c r="GNO24" s="448"/>
      <c r="GNP24" s="448"/>
      <c r="GNQ24" s="448"/>
      <c r="GNR24" s="448"/>
      <c r="GNS24" s="448"/>
      <c r="GNT24" s="448"/>
      <c r="GNU24" s="448"/>
      <c r="GNV24" s="448"/>
      <c r="GNW24" s="448"/>
      <c r="GNX24" s="448"/>
      <c r="GNY24" s="448"/>
      <c r="GNZ24" s="448"/>
      <c r="GOA24" s="448"/>
      <c r="GOB24" s="448"/>
      <c r="GOC24" s="448"/>
      <c r="GOD24" s="448"/>
      <c r="GOE24" s="448"/>
      <c r="GOF24" s="448"/>
      <c r="GOG24" s="448"/>
      <c r="GOH24" s="448"/>
      <c r="GOI24" s="448"/>
      <c r="GOJ24" s="448"/>
      <c r="GOK24" s="448"/>
      <c r="GOL24" s="448"/>
      <c r="GOM24" s="448"/>
      <c r="GON24" s="448"/>
      <c r="GOO24" s="448"/>
      <c r="GOP24" s="448"/>
      <c r="GOQ24" s="448"/>
      <c r="GOR24" s="448"/>
      <c r="GOS24" s="448"/>
      <c r="GOT24" s="448"/>
      <c r="GOU24" s="448"/>
      <c r="GOV24" s="448"/>
      <c r="GOW24" s="448"/>
      <c r="GOX24" s="448"/>
      <c r="GOY24" s="448"/>
      <c r="GOZ24" s="448"/>
      <c r="GPA24" s="448"/>
      <c r="GPB24" s="448"/>
      <c r="GPC24" s="448"/>
      <c r="GPD24" s="448"/>
      <c r="GPE24" s="448"/>
      <c r="GPF24" s="448"/>
      <c r="GPG24" s="448"/>
      <c r="GPH24" s="448"/>
      <c r="GPI24" s="448"/>
      <c r="GPJ24" s="448"/>
      <c r="GPK24" s="448"/>
      <c r="GPL24" s="448"/>
      <c r="GPM24" s="448"/>
      <c r="GPN24" s="448"/>
      <c r="GPO24" s="448"/>
      <c r="GPP24" s="448"/>
      <c r="GPQ24" s="448"/>
      <c r="GPR24" s="448"/>
      <c r="GPS24" s="448"/>
      <c r="GPT24" s="448"/>
      <c r="GPU24" s="448"/>
      <c r="GPV24" s="448"/>
      <c r="GPW24" s="448"/>
      <c r="GPX24" s="448"/>
      <c r="GPY24" s="448"/>
      <c r="GPZ24" s="448"/>
      <c r="GQA24" s="448"/>
      <c r="GQB24" s="448"/>
      <c r="GQC24" s="448"/>
      <c r="GQD24" s="448"/>
      <c r="GQE24" s="448"/>
      <c r="GQF24" s="448"/>
      <c r="GQG24" s="448"/>
      <c r="GQH24" s="448"/>
      <c r="GQI24" s="448"/>
      <c r="GQJ24" s="448"/>
      <c r="GQK24" s="448"/>
      <c r="GQL24" s="448"/>
      <c r="GQM24" s="448"/>
      <c r="GQN24" s="448"/>
      <c r="GQO24" s="448"/>
      <c r="GQP24" s="448"/>
      <c r="GQQ24" s="448"/>
      <c r="GQR24" s="448"/>
      <c r="GQS24" s="448"/>
      <c r="GQT24" s="448"/>
      <c r="GQU24" s="448"/>
      <c r="GQV24" s="448"/>
      <c r="GQW24" s="448"/>
      <c r="GQX24" s="448"/>
      <c r="GQY24" s="448"/>
      <c r="GQZ24" s="448"/>
      <c r="GRA24" s="448"/>
      <c r="GRB24" s="448"/>
      <c r="GRC24" s="448"/>
      <c r="GRD24" s="448"/>
      <c r="GRE24" s="448"/>
      <c r="GRF24" s="448"/>
      <c r="GRG24" s="448"/>
      <c r="GRH24" s="448"/>
      <c r="GRI24" s="448"/>
      <c r="GRJ24" s="448"/>
      <c r="GRK24" s="448"/>
      <c r="GRL24" s="448"/>
      <c r="GRM24" s="448"/>
      <c r="GRN24" s="448"/>
      <c r="GRO24" s="448"/>
      <c r="GRP24" s="448"/>
      <c r="GRQ24" s="448"/>
      <c r="GRR24" s="448"/>
      <c r="GRS24" s="448"/>
      <c r="GRT24" s="448"/>
      <c r="GRU24" s="448"/>
      <c r="GRV24" s="448"/>
      <c r="GRW24" s="448"/>
      <c r="GRX24" s="448"/>
      <c r="GRY24" s="448"/>
      <c r="GRZ24" s="448"/>
      <c r="GSA24" s="448"/>
      <c r="GSB24" s="448"/>
      <c r="GSC24" s="448"/>
      <c r="GSD24" s="448"/>
      <c r="GSE24" s="448"/>
      <c r="GSF24" s="448"/>
      <c r="GSG24" s="448"/>
      <c r="GSH24" s="448"/>
      <c r="GSI24" s="448"/>
      <c r="GSJ24" s="448"/>
      <c r="GSK24" s="448"/>
      <c r="GSL24" s="448"/>
      <c r="GSM24" s="448"/>
      <c r="GSN24" s="448"/>
      <c r="GSO24" s="448"/>
      <c r="GSP24" s="448"/>
      <c r="GSQ24" s="448"/>
      <c r="GSR24" s="448"/>
      <c r="GSS24" s="448"/>
      <c r="GST24" s="448"/>
      <c r="GSU24" s="448"/>
      <c r="GSV24" s="448"/>
      <c r="GSW24" s="448"/>
      <c r="GSX24" s="448"/>
      <c r="GSY24" s="448"/>
      <c r="GSZ24" s="448"/>
      <c r="GTA24" s="448"/>
      <c r="GTB24" s="448"/>
      <c r="GTC24" s="448"/>
      <c r="GTD24" s="448"/>
      <c r="GTE24" s="448"/>
      <c r="GTF24" s="448"/>
      <c r="GTG24" s="448"/>
      <c r="GTH24" s="448"/>
      <c r="GTI24" s="448"/>
      <c r="GTJ24" s="448"/>
      <c r="GTK24" s="448"/>
      <c r="GTL24" s="448"/>
      <c r="GTM24" s="448"/>
      <c r="GTN24" s="448"/>
      <c r="GTO24" s="448"/>
      <c r="GTP24" s="448"/>
      <c r="GTQ24" s="448"/>
      <c r="GTR24" s="448"/>
      <c r="GTS24" s="448"/>
      <c r="GTT24" s="448"/>
      <c r="GTU24" s="448"/>
      <c r="GTV24" s="448"/>
      <c r="GTW24" s="448"/>
      <c r="GTX24" s="448"/>
      <c r="GTY24" s="448"/>
      <c r="GTZ24" s="448"/>
      <c r="GUA24" s="448"/>
      <c r="GUB24" s="448"/>
      <c r="GUC24" s="448"/>
      <c r="GUD24" s="448"/>
      <c r="GUE24" s="448"/>
      <c r="GUF24" s="448"/>
      <c r="GUG24" s="448"/>
      <c r="GUH24" s="448"/>
      <c r="GUI24" s="448"/>
      <c r="GUJ24" s="448"/>
      <c r="GUK24" s="448"/>
      <c r="GUL24" s="448"/>
      <c r="GUM24" s="448"/>
      <c r="GUN24" s="448"/>
      <c r="GUO24" s="448"/>
      <c r="GUP24" s="448"/>
      <c r="GUQ24" s="448"/>
      <c r="GUR24" s="448"/>
      <c r="GUS24" s="448"/>
      <c r="GUT24" s="448"/>
      <c r="GUU24" s="448"/>
      <c r="GUV24" s="448"/>
      <c r="GUW24" s="448"/>
      <c r="GUX24" s="448"/>
      <c r="GUY24" s="448"/>
      <c r="GUZ24" s="448"/>
      <c r="GVA24" s="448"/>
      <c r="GVB24" s="448"/>
      <c r="GVC24" s="448"/>
      <c r="GVD24" s="448"/>
      <c r="GVE24" s="448"/>
      <c r="GVF24" s="448"/>
      <c r="GVG24" s="448"/>
      <c r="GVH24" s="448"/>
      <c r="GVI24" s="448"/>
      <c r="GVJ24" s="448"/>
      <c r="GVK24" s="448"/>
      <c r="GVL24" s="448"/>
      <c r="GVM24" s="448"/>
      <c r="GVN24" s="448"/>
      <c r="GVO24" s="448"/>
      <c r="GVP24" s="448"/>
      <c r="GVQ24" s="448"/>
      <c r="GVR24" s="448"/>
      <c r="GVS24" s="448"/>
      <c r="GVT24" s="448"/>
      <c r="GVU24" s="448"/>
      <c r="GVV24" s="448"/>
      <c r="GVW24" s="448"/>
      <c r="GVX24" s="448"/>
      <c r="GVY24" s="448"/>
      <c r="GVZ24" s="448"/>
      <c r="GWA24" s="448"/>
      <c r="GWB24" s="448"/>
      <c r="GWC24" s="448"/>
      <c r="GWD24" s="448"/>
      <c r="GWE24" s="448"/>
      <c r="GWF24" s="448"/>
      <c r="GWG24" s="448"/>
      <c r="GWH24" s="448"/>
      <c r="GWI24" s="448"/>
      <c r="GWJ24" s="448"/>
      <c r="GWK24" s="448"/>
      <c r="GWL24" s="448"/>
      <c r="GWM24" s="448"/>
      <c r="GWN24" s="448"/>
      <c r="GWO24" s="448"/>
      <c r="GWP24" s="448"/>
      <c r="GWQ24" s="448"/>
      <c r="GWR24" s="448"/>
      <c r="GWS24" s="448"/>
      <c r="GWT24" s="448"/>
      <c r="GWU24" s="448"/>
      <c r="GWV24" s="448"/>
      <c r="GWW24" s="448"/>
      <c r="GWX24" s="448"/>
      <c r="GWY24" s="448"/>
      <c r="GWZ24" s="448"/>
      <c r="GXA24" s="448"/>
      <c r="GXB24" s="448"/>
      <c r="GXC24" s="448"/>
      <c r="GXD24" s="448"/>
      <c r="GXE24" s="448"/>
      <c r="GXF24" s="448"/>
      <c r="GXG24" s="448"/>
      <c r="GXH24" s="448"/>
      <c r="GXI24" s="448"/>
      <c r="GXJ24" s="448"/>
      <c r="GXK24" s="448"/>
      <c r="GXL24" s="448"/>
      <c r="GXM24" s="448"/>
      <c r="GXN24" s="448"/>
      <c r="GXO24" s="448"/>
      <c r="GXP24" s="448"/>
      <c r="GXQ24" s="448"/>
      <c r="GXR24" s="448"/>
      <c r="GXS24" s="448"/>
      <c r="GXT24" s="448"/>
      <c r="GXU24" s="448"/>
      <c r="GXV24" s="448"/>
      <c r="GXW24" s="448"/>
      <c r="GXX24" s="448"/>
      <c r="GXY24" s="448"/>
      <c r="GXZ24" s="448"/>
      <c r="GYA24" s="448"/>
      <c r="GYB24" s="448"/>
      <c r="GYC24" s="448"/>
      <c r="GYD24" s="448"/>
      <c r="GYE24" s="448"/>
      <c r="GYF24" s="448"/>
      <c r="GYG24" s="448"/>
      <c r="GYH24" s="448"/>
      <c r="GYI24" s="448"/>
      <c r="GYJ24" s="448"/>
      <c r="GYK24" s="448"/>
      <c r="GYL24" s="448"/>
      <c r="GYM24" s="448"/>
      <c r="GYN24" s="448"/>
      <c r="GYO24" s="448"/>
      <c r="GYP24" s="448"/>
      <c r="GYQ24" s="448"/>
      <c r="GYR24" s="448"/>
      <c r="GYS24" s="448"/>
      <c r="GYT24" s="448"/>
      <c r="GYU24" s="448"/>
      <c r="GYV24" s="448"/>
      <c r="GYW24" s="448"/>
      <c r="GYX24" s="448"/>
      <c r="GYY24" s="448"/>
      <c r="GYZ24" s="448"/>
      <c r="GZA24" s="448"/>
      <c r="GZB24" s="448"/>
      <c r="GZC24" s="448"/>
      <c r="GZD24" s="448"/>
      <c r="GZE24" s="448"/>
      <c r="GZF24" s="448"/>
      <c r="GZG24" s="448"/>
      <c r="GZH24" s="448"/>
      <c r="GZI24" s="448"/>
      <c r="GZJ24" s="448"/>
      <c r="GZK24" s="448"/>
      <c r="GZL24" s="448"/>
      <c r="GZM24" s="448"/>
      <c r="GZN24" s="448"/>
      <c r="GZO24" s="448"/>
      <c r="GZP24" s="448"/>
      <c r="GZQ24" s="448"/>
      <c r="GZR24" s="448"/>
      <c r="GZS24" s="448"/>
      <c r="GZT24" s="448"/>
      <c r="GZU24" s="448"/>
      <c r="GZV24" s="448"/>
      <c r="GZW24" s="448"/>
      <c r="GZX24" s="448"/>
      <c r="GZY24" s="448"/>
      <c r="GZZ24" s="448"/>
      <c r="HAA24" s="448"/>
      <c r="HAB24" s="448"/>
      <c r="HAC24" s="448"/>
      <c r="HAD24" s="448"/>
      <c r="HAE24" s="448"/>
      <c r="HAF24" s="448"/>
      <c r="HAG24" s="448"/>
      <c r="HAH24" s="448"/>
      <c r="HAI24" s="448"/>
      <c r="HAJ24" s="448"/>
      <c r="HAK24" s="448"/>
      <c r="HAL24" s="448"/>
      <c r="HAM24" s="448"/>
      <c r="HAN24" s="448"/>
      <c r="HAO24" s="448"/>
      <c r="HAP24" s="448"/>
      <c r="HAQ24" s="448"/>
      <c r="HAR24" s="448"/>
      <c r="HAS24" s="448"/>
      <c r="HAT24" s="448"/>
      <c r="HAU24" s="448"/>
      <c r="HAV24" s="448"/>
      <c r="HAW24" s="448"/>
      <c r="HAX24" s="448"/>
      <c r="HAY24" s="448"/>
      <c r="HAZ24" s="448"/>
      <c r="HBA24" s="448"/>
      <c r="HBB24" s="448"/>
      <c r="HBC24" s="448"/>
      <c r="HBD24" s="448"/>
      <c r="HBE24" s="448"/>
      <c r="HBF24" s="448"/>
      <c r="HBG24" s="448"/>
      <c r="HBH24" s="448"/>
      <c r="HBI24" s="448"/>
      <c r="HBJ24" s="448"/>
      <c r="HBK24" s="448"/>
      <c r="HBL24" s="448"/>
      <c r="HBM24" s="448"/>
      <c r="HBN24" s="448"/>
      <c r="HBO24" s="448"/>
      <c r="HBP24" s="448"/>
      <c r="HBQ24" s="448"/>
      <c r="HBR24" s="448"/>
      <c r="HBS24" s="448"/>
      <c r="HBT24" s="448"/>
      <c r="HBU24" s="448"/>
      <c r="HBV24" s="448"/>
      <c r="HBW24" s="448"/>
      <c r="HBX24" s="448"/>
      <c r="HBY24" s="448"/>
      <c r="HBZ24" s="448"/>
      <c r="HCA24" s="448"/>
      <c r="HCB24" s="448"/>
      <c r="HCC24" s="448"/>
      <c r="HCD24" s="448"/>
      <c r="HCE24" s="448"/>
      <c r="HCF24" s="448"/>
      <c r="HCG24" s="448"/>
      <c r="HCH24" s="448"/>
      <c r="HCI24" s="448"/>
      <c r="HCJ24" s="448"/>
      <c r="HCK24" s="448"/>
      <c r="HCL24" s="448"/>
      <c r="HCM24" s="448"/>
      <c r="HCN24" s="448"/>
      <c r="HCO24" s="448"/>
      <c r="HCP24" s="448"/>
      <c r="HCQ24" s="448"/>
      <c r="HCR24" s="448"/>
      <c r="HCS24" s="448"/>
      <c r="HCT24" s="448"/>
      <c r="HCU24" s="448"/>
      <c r="HCV24" s="448"/>
      <c r="HCW24" s="448"/>
      <c r="HCX24" s="448"/>
      <c r="HCY24" s="448"/>
      <c r="HCZ24" s="448"/>
      <c r="HDA24" s="448"/>
      <c r="HDB24" s="448"/>
      <c r="HDC24" s="448"/>
      <c r="HDD24" s="448"/>
      <c r="HDE24" s="448"/>
      <c r="HDF24" s="448"/>
      <c r="HDG24" s="448"/>
      <c r="HDH24" s="448"/>
      <c r="HDI24" s="448"/>
      <c r="HDJ24" s="448"/>
      <c r="HDK24" s="448"/>
      <c r="HDL24" s="448"/>
      <c r="HDM24" s="448"/>
      <c r="HDN24" s="448"/>
      <c r="HDO24" s="448"/>
      <c r="HDP24" s="448"/>
      <c r="HDQ24" s="448"/>
      <c r="HDR24" s="448"/>
      <c r="HDS24" s="448"/>
      <c r="HDT24" s="448"/>
      <c r="HDU24" s="448"/>
      <c r="HDV24" s="448"/>
      <c r="HDW24" s="448"/>
      <c r="HDX24" s="448"/>
      <c r="HDY24" s="448"/>
      <c r="HDZ24" s="448"/>
      <c r="HEA24" s="448"/>
      <c r="HEB24" s="448"/>
      <c r="HEC24" s="448"/>
      <c r="HED24" s="448"/>
      <c r="HEE24" s="448"/>
      <c r="HEF24" s="448"/>
      <c r="HEG24" s="448"/>
      <c r="HEH24" s="448"/>
      <c r="HEI24" s="448"/>
      <c r="HEJ24" s="448"/>
      <c r="HEK24" s="448"/>
      <c r="HEL24" s="448"/>
      <c r="HEM24" s="448"/>
      <c r="HEN24" s="448"/>
      <c r="HEO24" s="448"/>
      <c r="HEP24" s="448"/>
      <c r="HEQ24" s="448"/>
      <c r="HER24" s="448"/>
      <c r="HES24" s="448"/>
      <c r="HET24" s="448"/>
      <c r="HEU24" s="448"/>
      <c r="HEV24" s="448"/>
      <c r="HEW24" s="448"/>
      <c r="HEX24" s="448"/>
      <c r="HEY24" s="448"/>
      <c r="HEZ24" s="448"/>
      <c r="HFA24" s="448"/>
      <c r="HFB24" s="448"/>
      <c r="HFC24" s="448"/>
      <c r="HFD24" s="448"/>
      <c r="HFE24" s="448"/>
      <c r="HFF24" s="448"/>
      <c r="HFG24" s="448"/>
      <c r="HFH24" s="448"/>
      <c r="HFI24" s="448"/>
      <c r="HFJ24" s="448"/>
      <c r="HFK24" s="448"/>
      <c r="HFL24" s="448"/>
      <c r="HFM24" s="448"/>
      <c r="HFN24" s="448"/>
      <c r="HFO24" s="448"/>
      <c r="HFP24" s="448"/>
      <c r="HFQ24" s="448"/>
      <c r="HFR24" s="448"/>
      <c r="HFS24" s="448"/>
      <c r="HFT24" s="448"/>
      <c r="HFU24" s="448"/>
      <c r="HFV24" s="448"/>
      <c r="HFW24" s="448"/>
      <c r="HFX24" s="448"/>
      <c r="HFY24" s="448"/>
      <c r="HFZ24" s="448"/>
      <c r="HGA24" s="448"/>
      <c r="HGB24" s="448"/>
      <c r="HGC24" s="448"/>
      <c r="HGD24" s="448"/>
      <c r="HGE24" s="448"/>
      <c r="HGF24" s="448"/>
      <c r="HGG24" s="448"/>
      <c r="HGH24" s="448"/>
      <c r="HGI24" s="448"/>
      <c r="HGJ24" s="448"/>
      <c r="HGK24" s="448"/>
      <c r="HGL24" s="448"/>
      <c r="HGM24" s="448"/>
      <c r="HGN24" s="448"/>
      <c r="HGO24" s="448"/>
      <c r="HGP24" s="448"/>
      <c r="HGQ24" s="448"/>
      <c r="HGR24" s="448"/>
      <c r="HGS24" s="448"/>
      <c r="HGT24" s="448"/>
      <c r="HGU24" s="448"/>
      <c r="HGV24" s="448"/>
      <c r="HGW24" s="448"/>
      <c r="HGX24" s="448"/>
      <c r="HGY24" s="448"/>
      <c r="HGZ24" s="448"/>
      <c r="HHA24" s="448"/>
      <c r="HHB24" s="448"/>
      <c r="HHC24" s="448"/>
      <c r="HHD24" s="448"/>
      <c r="HHE24" s="448"/>
      <c r="HHF24" s="448"/>
      <c r="HHG24" s="448"/>
      <c r="HHH24" s="448"/>
      <c r="HHI24" s="448"/>
      <c r="HHJ24" s="448"/>
      <c r="HHK24" s="448"/>
      <c r="HHL24" s="448"/>
      <c r="HHM24" s="448"/>
      <c r="HHN24" s="448"/>
      <c r="HHO24" s="448"/>
      <c r="HHP24" s="448"/>
      <c r="HHQ24" s="448"/>
      <c r="HHR24" s="448"/>
      <c r="HHS24" s="448"/>
      <c r="HHT24" s="448"/>
      <c r="HHU24" s="448"/>
      <c r="HHV24" s="448"/>
      <c r="HHW24" s="448"/>
      <c r="HHX24" s="448"/>
      <c r="HHY24" s="448"/>
      <c r="HHZ24" s="448"/>
      <c r="HIA24" s="448"/>
      <c r="HIB24" s="448"/>
      <c r="HIC24" s="448"/>
      <c r="HID24" s="448"/>
      <c r="HIE24" s="448"/>
      <c r="HIF24" s="448"/>
      <c r="HIG24" s="448"/>
      <c r="HIH24" s="448"/>
      <c r="HII24" s="448"/>
      <c r="HIJ24" s="448"/>
      <c r="HIK24" s="448"/>
      <c r="HIL24" s="448"/>
      <c r="HIM24" s="448"/>
      <c r="HIN24" s="448"/>
      <c r="HIO24" s="448"/>
      <c r="HIP24" s="448"/>
      <c r="HIQ24" s="448"/>
      <c r="HIR24" s="448"/>
      <c r="HIS24" s="448"/>
      <c r="HIT24" s="448"/>
      <c r="HIU24" s="448"/>
      <c r="HIV24" s="448"/>
      <c r="HIW24" s="448"/>
      <c r="HIX24" s="448"/>
      <c r="HIY24" s="448"/>
      <c r="HIZ24" s="448"/>
      <c r="HJA24" s="448"/>
      <c r="HJB24" s="448"/>
      <c r="HJC24" s="448"/>
      <c r="HJD24" s="448"/>
      <c r="HJE24" s="448"/>
      <c r="HJF24" s="448"/>
      <c r="HJG24" s="448"/>
      <c r="HJH24" s="448"/>
      <c r="HJI24" s="448"/>
      <c r="HJJ24" s="448"/>
      <c r="HJK24" s="448"/>
      <c r="HJL24" s="448"/>
      <c r="HJM24" s="448"/>
      <c r="HJN24" s="448"/>
      <c r="HJO24" s="448"/>
      <c r="HJP24" s="448"/>
      <c r="HJQ24" s="448"/>
      <c r="HJR24" s="448"/>
      <c r="HJS24" s="448"/>
      <c r="HJT24" s="448"/>
      <c r="HJU24" s="448"/>
      <c r="HJV24" s="448"/>
      <c r="HJW24" s="448"/>
      <c r="HJX24" s="448"/>
      <c r="HJY24" s="448"/>
      <c r="HJZ24" s="448"/>
      <c r="HKA24" s="448"/>
      <c r="HKB24" s="448"/>
      <c r="HKC24" s="448"/>
      <c r="HKD24" s="448"/>
      <c r="HKE24" s="448"/>
      <c r="HKF24" s="448"/>
      <c r="HKG24" s="448"/>
      <c r="HKH24" s="448"/>
      <c r="HKI24" s="448"/>
      <c r="HKJ24" s="448"/>
      <c r="HKK24" s="448"/>
      <c r="HKL24" s="448"/>
      <c r="HKM24" s="448"/>
      <c r="HKN24" s="448"/>
      <c r="HKO24" s="448"/>
      <c r="HKP24" s="448"/>
      <c r="HKQ24" s="448"/>
      <c r="HKR24" s="448"/>
      <c r="HKS24" s="448"/>
      <c r="HKT24" s="448"/>
      <c r="HKU24" s="448"/>
      <c r="HKV24" s="448"/>
      <c r="HKW24" s="448"/>
      <c r="HKX24" s="448"/>
      <c r="HKY24" s="448"/>
      <c r="HKZ24" s="448"/>
      <c r="HLA24" s="448"/>
      <c r="HLB24" s="448"/>
      <c r="HLC24" s="448"/>
      <c r="HLD24" s="448"/>
      <c r="HLE24" s="448"/>
      <c r="HLF24" s="448"/>
      <c r="HLG24" s="448"/>
      <c r="HLH24" s="448"/>
      <c r="HLI24" s="448"/>
      <c r="HLJ24" s="448"/>
      <c r="HLK24" s="448"/>
      <c r="HLL24" s="448"/>
      <c r="HLM24" s="448"/>
      <c r="HLN24" s="448"/>
      <c r="HLO24" s="448"/>
      <c r="HLP24" s="448"/>
      <c r="HLQ24" s="448"/>
      <c r="HLR24" s="448"/>
      <c r="HLS24" s="448"/>
      <c r="HLT24" s="448"/>
      <c r="HLU24" s="448"/>
      <c r="HLV24" s="448"/>
      <c r="HLW24" s="448"/>
      <c r="HLX24" s="448"/>
      <c r="HLY24" s="448"/>
      <c r="HLZ24" s="448"/>
      <c r="HMA24" s="448"/>
      <c r="HMB24" s="448"/>
      <c r="HMC24" s="448"/>
      <c r="HMD24" s="448"/>
      <c r="HME24" s="448"/>
      <c r="HMF24" s="448"/>
      <c r="HMG24" s="448"/>
      <c r="HMH24" s="448"/>
      <c r="HMI24" s="448"/>
      <c r="HMJ24" s="448"/>
      <c r="HMK24" s="448"/>
      <c r="HML24" s="448"/>
      <c r="HMM24" s="448"/>
      <c r="HMN24" s="448"/>
      <c r="HMO24" s="448"/>
      <c r="HMP24" s="448"/>
      <c r="HMQ24" s="448"/>
      <c r="HMR24" s="448"/>
      <c r="HMS24" s="448"/>
      <c r="HMT24" s="448"/>
      <c r="HMU24" s="448"/>
      <c r="HMV24" s="448"/>
      <c r="HMW24" s="448"/>
      <c r="HMX24" s="448"/>
      <c r="HMY24" s="448"/>
      <c r="HMZ24" s="448"/>
      <c r="HNA24" s="448"/>
      <c r="HNB24" s="448"/>
      <c r="HNC24" s="448"/>
      <c r="HND24" s="448"/>
      <c r="HNE24" s="448"/>
      <c r="HNF24" s="448"/>
      <c r="HNG24" s="448"/>
      <c r="HNH24" s="448"/>
      <c r="HNI24" s="448"/>
      <c r="HNJ24" s="448"/>
      <c r="HNK24" s="448"/>
      <c r="HNL24" s="448"/>
      <c r="HNM24" s="448"/>
      <c r="HNN24" s="448"/>
      <c r="HNO24" s="448"/>
      <c r="HNP24" s="448"/>
      <c r="HNQ24" s="448"/>
      <c r="HNR24" s="448"/>
      <c r="HNS24" s="448"/>
      <c r="HNT24" s="448"/>
      <c r="HNU24" s="448"/>
      <c r="HNV24" s="448"/>
      <c r="HNW24" s="448"/>
      <c r="HNX24" s="448"/>
      <c r="HNY24" s="448"/>
      <c r="HNZ24" s="448"/>
      <c r="HOA24" s="448"/>
      <c r="HOB24" s="448"/>
      <c r="HOC24" s="448"/>
      <c r="HOD24" s="448"/>
      <c r="HOE24" s="448"/>
      <c r="HOF24" s="448"/>
      <c r="HOG24" s="448"/>
      <c r="HOH24" s="448"/>
      <c r="HOI24" s="448"/>
      <c r="HOJ24" s="448"/>
      <c r="HOK24" s="448"/>
      <c r="HOL24" s="448"/>
      <c r="HOM24" s="448"/>
      <c r="HON24" s="448"/>
      <c r="HOO24" s="448"/>
      <c r="HOP24" s="448"/>
      <c r="HOQ24" s="448"/>
      <c r="HOR24" s="448"/>
      <c r="HOS24" s="448"/>
      <c r="HOT24" s="448"/>
      <c r="HOU24" s="448"/>
      <c r="HOV24" s="448"/>
      <c r="HOW24" s="448"/>
      <c r="HOX24" s="448"/>
      <c r="HOY24" s="448"/>
      <c r="HOZ24" s="448"/>
      <c r="HPA24" s="448"/>
      <c r="HPB24" s="448"/>
      <c r="HPC24" s="448"/>
      <c r="HPD24" s="448"/>
      <c r="HPE24" s="448"/>
      <c r="HPF24" s="448"/>
      <c r="HPG24" s="448"/>
      <c r="HPH24" s="448"/>
      <c r="HPI24" s="448"/>
      <c r="HPJ24" s="448"/>
      <c r="HPK24" s="448"/>
      <c r="HPL24" s="448"/>
      <c r="HPM24" s="448"/>
      <c r="HPN24" s="448"/>
      <c r="HPO24" s="448"/>
      <c r="HPP24" s="448"/>
      <c r="HPQ24" s="448"/>
      <c r="HPR24" s="448"/>
      <c r="HPS24" s="448"/>
      <c r="HPT24" s="448"/>
      <c r="HPU24" s="448"/>
      <c r="HPV24" s="448"/>
      <c r="HPW24" s="448"/>
      <c r="HPX24" s="448"/>
      <c r="HPY24" s="448"/>
      <c r="HPZ24" s="448"/>
      <c r="HQA24" s="448"/>
      <c r="HQB24" s="448"/>
      <c r="HQC24" s="448"/>
      <c r="HQD24" s="448"/>
      <c r="HQE24" s="448"/>
      <c r="HQF24" s="448"/>
      <c r="HQG24" s="448"/>
      <c r="HQH24" s="448"/>
      <c r="HQI24" s="448"/>
      <c r="HQJ24" s="448"/>
      <c r="HQK24" s="448"/>
      <c r="HQL24" s="448"/>
      <c r="HQM24" s="448"/>
      <c r="HQN24" s="448"/>
      <c r="HQO24" s="448"/>
      <c r="HQP24" s="448"/>
      <c r="HQQ24" s="448"/>
      <c r="HQR24" s="448"/>
      <c r="HQS24" s="448"/>
      <c r="HQT24" s="448"/>
      <c r="HQU24" s="448"/>
      <c r="HQV24" s="448"/>
      <c r="HQW24" s="448"/>
      <c r="HQX24" s="448"/>
      <c r="HQY24" s="448"/>
      <c r="HQZ24" s="448"/>
      <c r="HRA24" s="448"/>
      <c r="HRB24" s="448"/>
      <c r="HRC24" s="448"/>
      <c r="HRD24" s="448"/>
      <c r="HRE24" s="448"/>
      <c r="HRF24" s="448"/>
      <c r="HRG24" s="448"/>
      <c r="HRH24" s="448"/>
      <c r="HRI24" s="448"/>
      <c r="HRJ24" s="448"/>
      <c r="HRK24" s="448"/>
      <c r="HRL24" s="448"/>
      <c r="HRM24" s="448"/>
      <c r="HRN24" s="448"/>
      <c r="HRO24" s="448"/>
      <c r="HRP24" s="448"/>
      <c r="HRQ24" s="448"/>
      <c r="HRR24" s="448"/>
      <c r="HRS24" s="448"/>
      <c r="HRT24" s="448"/>
      <c r="HRU24" s="448"/>
      <c r="HRV24" s="448"/>
      <c r="HRW24" s="448"/>
      <c r="HRX24" s="448"/>
      <c r="HRY24" s="448"/>
      <c r="HRZ24" s="448"/>
      <c r="HSA24" s="448"/>
      <c r="HSB24" s="448"/>
      <c r="HSC24" s="448"/>
      <c r="HSD24" s="448"/>
      <c r="HSE24" s="448"/>
      <c r="HSF24" s="448"/>
      <c r="HSG24" s="448"/>
      <c r="HSH24" s="448"/>
      <c r="HSI24" s="448"/>
      <c r="HSJ24" s="448"/>
      <c r="HSK24" s="448"/>
      <c r="HSL24" s="448"/>
      <c r="HSM24" s="448"/>
      <c r="HSN24" s="448"/>
      <c r="HSO24" s="448"/>
      <c r="HSP24" s="448"/>
      <c r="HSQ24" s="448"/>
      <c r="HSR24" s="448"/>
      <c r="HSS24" s="448"/>
      <c r="HST24" s="448"/>
      <c r="HSU24" s="448"/>
      <c r="HSV24" s="448"/>
      <c r="HSW24" s="448"/>
      <c r="HSX24" s="448"/>
      <c r="HSY24" s="448"/>
      <c r="HSZ24" s="448"/>
      <c r="HTA24" s="448"/>
      <c r="HTB24" s="448"/>
      <c r="HTC24" s="448"/>
      <c r="HTD24" s="448"/>
      <c r="HTE24" s="448"/>
      <c r="HTF24" s="448"/>
      <c r="HTG24" s="448"/>
      <c r="HTH24" s="448"/>
      <c r="HTI24" s="448"/>
      <c r="HTJ24" s="448"/>
      <c r="HTK24" s="448"/>
      <c r="HTL24" s="448"/>
      <c r="HTM24" s="448"/>
      <c r="HTN24" s="448"/>
      <c r="HTO24" s="448"/>
      <c r="HTP24" s="448"/>
      <c r="HTQ24" s="448"/>
      <c r="HTR24" s="448"/>
      <c r="HTS24" s="448"/>
      <c r="HTT24" s="448"/>
      <c r="HTU24" s="448"/>
      <c r="HTV24" s="448"/>
      <c r="HTW24" s="448"/>
      <c r="HTX24" s="448"/>
      <c r="HTY24" s="448"/>
      <c r="HTZ24" s="448"/>
      <c r="HUA24" s="448"/>
      <c r="HUB24" s="448"/>
      <c r="HUC24" s="448"/>
      <c r="HUD24" s="448"/>
      <c r="HUE24" s="448"/>
      <c r="HUF24" s="448"/>
      <c r="HUG24" s="448"/>
      <c r="HUH24" s="448"/>
      <c r="HUI24" s="448"/>
      <c r="HUJ24" s="448"/>
      <c r="HUK24" s="448"/>
      <c r="HUL24" s="448"/>
      <c r="HUM24" s="448"/>
      <c r="HUN24" s="448"/>
      <c r="HUO24" s="448"/>
      <c r="HUP24" s="448"/>
      <c r="HUQ24" s="448"/>
      <c r="HUR24" s="448"/>
      <c r="HUS24" s="448"/>
      <c r="HUT24" s="448"/>
      <c r="HUU24" s="448"/>
      <c r="HUV24" s="448"/>
      <c r="HUW24" s="448"/>
      <c r="HUX24" s="448"/>
      <c r="HUY24" s="448"/>
      <c r="HUZ24" s="448"/>
      <c r="HVA24" s="448"/>
      <c r="HVB24" s="448"/>
      <c r="HVC24" s="448"/>
      <c r="HVD24" s="448"/>
      <c r="HVE24" s="448"/>
      <c r="HVF24" s="448"/>
      <c r="HVG24" s="448"/>
      <c r="HVH24" s="448"/>
      <c r="HVI24" s="448"/>
      <c r="HVJ24" s="448"/>
      <c r="HVK24" s="448"/>
      <c r="HVL24" s="448"/>
      <c r="HVM24" s="448"/>
      <c r="HVN24" s="448"/>
      <c r="HVO24" s="448"/>
      <c r="HVP24" s="448"/>
      <c r="HVQ24" s="448"/>
      <c r="HVR24" s="448"/>
      <c r="HVS24" s="448"/>
      <c r="HVT24" s="448"/>
      <c r="HVU24" s="448"/>
      <c r="HVV24" s="448"/>
      <c r="HVW24" s="448"/>
      <c r="HVX24" s="448"/>
      <c r="HVY24" s="448"/>
      <c r="HVZ24" s="448"/>
      <c r="HWA24" s="448"/>
      <c r="HWB24" s="448"/>
      <c r="HWC24" s="448"/>
      <c r="HWD24" s="448"/>
      <c r="HWE24" s="448"/>
      <c r="HWF24" s="448"/>
      <c r="HWG24" s="448"/>
      <c r="HWH24" s="448"/>
      <c r="HWI24" s="448"/>
      <c r="HWJ24" s="448"/>
      <c r="HWK24" s="448"/>
      <c r="HWL24" s="448"/>
      <c r="HWM24" s="448"/>
      <c r="HWN24" s="448"/>
      <c r="HWO24" s="448"/>
      <c r="HWP24" s="448"/>
      <c r="HWQ24" s="448"/>
      <c r="HWR24" s="448"/>
      <c r="HWS24" s="448"/>
      <c r="HWT24" s="448"/>
      <c r="HWU24" s="448"/>
      <c r="HWV24" s="448"/>
      <c r="HWW24" s="448"/>
      <c r="HWX24" s="448"/>
      <c r="HWY24" s="448"/>
      <c r="HWZ24" s="448"/>
      <c r="HXA24" s="448"/>
      <c r="HXB24" s="448"/>
      <c r="HXC24" s="448"/>
      <c r="HXD24" s="448"/>
      <c r="HXE24" s="448"/>
      <c r="HXF24" s="448"/>
      <c r="HXG24" s="448"/>
      <c r="HXH24" s="448"/>
      <c r="HXI24" s="448"/>
      <c r="HXJ24" s="448"/>
      <c r="HXK24" s="448"/>
      <c r="HXL24" s="448"/>
      <c r="HXM24" s="448"/>
      <c r="HXN24" s="448"/>
      <c r="HXO24" s="448"/>
      <c r="HXP24" s="448"/>
      <c r="HXQ24" s="448"/>
      <c r="HXR24" s="448"/>
      <c r="HXS24" s="448"/>
      <c r="HXT24" s="448"/>
      <c r="HXU24" s="448"/>
      <c r="HXV24" s="448"/>
      <c r="HXW24" s="448"/>
      <c r="HXX24" s="448"/>
      <c r="HXY24" s="448"/>
      <c r="HXZ24" s="448"/>
      <c r="HYA24" s="448"/>
      <c r="HYB24" s="448"/>
      <c r="HYC24" s="448"/>
      <c r="HYD24" s="448"/>
      <c r="HYE24" s="448"/>
      <c r="HYF24" s="448"/>
      <c r="HYG24" s="448"/>
      <c r="HYH24" s="448"/>
      <c r="HYI24" s="448"/>
      <c r="HYJ24" s="448"/>
      <c r="HYK24" s="448"/>
      <c r="HYL24" s="448"/>
      <c r="HYM24" s="448"/>
      <c r="HYN24" s="448"/>
      <c r="HYO24" s="448"/>
      <c r="HYP24" s="448"/>
      <c r="HYQ24" s="448"/>
      <c r="HYR24" s="448"/>
      <c r="HYS24" s="448"/>
      <c r="HYT24" s="448"/>
      <c r="HYU24" s="448"/>
      <c r="HYV24" s="448"/>
      <c r="HYW24" s="448"/>
      <c r="HYX24" s="448"/>
      <c r="HYY24" s="448"/>
      <c r="HYZ24" s="448"/>
      <c r="HZA24" s="448"/>
      <c r="HZB24" s="448"/>
      <c r="HZC24" s="448"/>
      <c r="HZD24" s="448"/>
      <c r="HZE24" s="448"/>
      <c r="HZF24" s="448"/>
    </row>
    <row r="25" spans="1:6090" s="448" customFormat="1" ht="76.5" customHeight="1">
      <c r="B25" s="1595"/>
      <c r="C25" s="1507"/>
      <c r="D25" s="1633"/>
      <c r="E25" s="1642"/>
      <c r="F25" s="1645"/>
      <c r="G25" s="1523"/>
      <c r="H25" s="1520"/>
      <c r="I25" s="1528"/>
      <c r="J25" s="1523"/>
      <c r="K25" s="1531"/>
      <c r="L25" s="1570"/>
      <c r="M25" s="464"/>
      <c r="N25" s="1570"/>
      <c r="O25" s="1570"/>
      <c r="P25" s="465">
        <v>19</v>
      </c>
      <c r="Q25" s="562" t="s">
        <v>2005</v>
      </c>
      <c r="R25" s="830" t="s">
        <v>823</v>
      </c>
      <c r="S25" s="530" t="s">
        <v>2006</v>
      </c>
      <c r="T25" s="456" t="s">
        <v>1256</v>
      </c>
      <c r="U25" s="530" t="s">
        <v>1257</v>
      </c>
      <c r="V25" s="456">
        <v>0</v>
      </c>
      <c r="W25" s="531">
        <v>1</v>
      </c>
      <c r="X25" s="531"/>
      <c r="Y25" s="531"/>
      <c r="Z25" s="462">
        <v>0</v>
      </c>
      <c r="AA25" s="545"/>
      <c r="AB25" s="545"/>
      <c r="AC25" s="462">
        <v>0</v>
      </c>
      <c r="AD25" s="462"/>
      <c r="AE25" s="462"/>
      <c r="AF25" s="462">
        <v>0</v>
      </c>
      <c r="AG25" s="462"/>
      <c r="AH25" s="462"/>
      <c r="AI25" s="462">
        <v>1</v>
      </c>
      <c r="AJ25" s="546"/>
      <c r="AK25" s="458"/>
      <c r="AL25" s="459"/>
      <c r="AM25" s="457"/>
      <c r="AN25" s="457"/>
      <c r="AO25" s="457"/>
      <c r="AP25" s="457"/>
      <c r="AQ25" s="457"/>
      <c r="AR25" s="457"/>
      <c r="AS25" s="457"/>
      <c r="AT25" s="457"/>
      <c r="AU25" s="457"/>
      <c r="AV25" s="459"/>
      <c r="AW25" s="463"/>
      <c r="AX25" s="463"/>
      <c r="AY25" s="463"/>
      <c r="AZ25" s="463"/>
      <c r="BA25" s="463"/>
      <c r="BB25" s="463"/>
      <c r="BC25" s="463"/>
      <c r="BD25" s="463"/>
      <c r="BE25" s="463"/>
      <c r="BF25" s="459"/>
      <c r="BG25" s="457"/>
      <c r="BH25" s="457"/>
      <c r="BI25" s="457"/>
      <c r="BJ25" s="457"/>
      <c r="BK25" s="457"/>
      <c r="BL25" s="457"/>
      <c r="BM25" s="457"/>
      <c r="BN25" s="457"/>
      <c r="BO25" s="457"/>
      <c r="BP25" s="459"/>
      <c r="BQ25" s="457"/>
      <c r="BR25" s="457"/>
      <c r="BS25" s="457"/>
      <c r="BT25" s="457"/>
      <c r="BU25" s="457"/>
      <c r="BV25" s="457"/>
      <c r="BW25" s="457"/>
      <c r="BX25" s="457"/>
      <c r="BY25" s="457"/>
      <c r="BZ25" s="460" t="s">
        <v>2296</v>
      </c>
      <c r="CA25" s="418">
        <f t="shared" si="5"/>
        <v>0</v>
      </c>
      <c r="CB25" s="418">
        <f t="shared" si="6"/>
        <v>0</v>
      </c>
    </row>
    <row r="26" spans="1:6090" s="448" customFormat="1" ht="85.5" customHeight="1">
      <c r="B26" s="1595"/>
      <c r="C26" s="1507"/>
      <c r="D26" s="1633"/>
      <c r="E26" s="1642"/>
      <c r="F26" s="1645"/>
      <c r="G26" s="1518" t="s">
        <v>1282</v>
      </c>
      <c r="H26" s="1518">
        <v>6</v>
      </c>
      <c r="I26" s="1529" t="s">
        <v>793</v>
      </c>
      <c r="J26" s="1521" t="s">
        <v>2002</v>
      </c>
      <c r="K26" s="1529">
        <v>0</v>
      </c>
      <c r="L26" s="1518">
        <v>50</v>
      </c>
      <c r="M26" s="1567"/>
      <c r="N26" s="1565"/>
      <c r="O26" s="1565"/>
      <c r="P26" s="454">
        <v>20</v>
      </c>
      <c r="Q26" s="455" t="s">
        <v>298</v>
      </c>
      <c r="R26" s="632" t="s">
        <v>828</v>
      </c>
      <c r="S26" s="530" t="s">
        <v>2007</v>
      </c>
      <c r="T26" s="456" t="s">
        <v>1256</v>
      </c>
      <c r="U26" s="530" t="s">
        <v>1257</v>
      </c>
      <c r="V26" s="537">
        <v>0</v>
      </c>
      <c r="W26" s="531">
        <v>4</v>
      </c>
      <c r="X26" s="531"/>
      <c r="Y26" s="531"/>
      <c r="Z26" s="462">
        <v>1</v>
      </c>
      <c r="AA26" s="544"/>
      <c r="AB26" s="544"/>
      <c r="AC26" s="462">
        <v>2</v>
      </c>
      <c r="AD26" s="462"/>
      <c r="AE26" s="462"/>
      <c r="AF26" s="462">
        <v>3</v>
      </c>
      <c r="AG26" s="462"/>
      <c r="AH26" s="462"/>
      <c r="AI26" s="462">
        <v>4</v>
      </c>
      <c r="AJ26" s="546"/>
      <c r="AK26" s="458">
        <f t="shared" si="4"/>
        <v>21443</v>
      </c>
      <c r="AL26" s="459">
        <v>5000</v>
      </c>
      <c r="AM26" s="455"/>
      <c r="AN26" s="455"/>
      <c r="AO26" s="455"/>
      <c r="AP26" s="455"/>
      <c r="AQ26" s="455"/>
      <c r="AR26" s="455"/>
      <c r="AS26" s="455"/>
      <c r="AT26" s="455"/>
      <c r="AU26" s="455"/>
      <c r="AV26" s="459">
        <v>5238</v>
      </c>
      <c r="AW26" s="455"/>
      <c r="AX26" s="455"/>
      <c r="AY26" s="455"/>
      <c r="AZ26" s="455"/>
      <c r="BA26" s="455"/>
      <c r="BB26" s="455"/>
      <c r="BC26" s="455"/>
      <c r="BD26" s="455"/>
      <c r="BE26" s="455"/>
      <c r="BF26" s="459">
        <v>5479</v>
      </c>
      <c r="BG26" s="455"/>
      <c r="BH26" s="455"/>
      <c r="BI26" s="455"/>
      <c r="BJ26" s="455"/>
      <c r="BK26" s="455"/>
      <c r="BL26" s="455"/>
      <c r="BM26" s="455"/>
      <c r="BN26" s="455"/>
      <c r="BO26" s="455"/>
      <c r="BP26" s="459">
        <v>5726</v>
      </c>
      <c r="BQ26" s="455"/>
      <c r="BR26" s="455"/>
      <c r="BS26" s="455"/>
      <c r="BT26" s="455"/>
      <c r="BU26" s="455"/>
      <c r="BV26" s="455"/>
      <c r="BW26" s="455"/>
      <c r="BX26" s="455"/>
      <c r="BY26" s="455"/>
      <c r="BZ26" s="460" t="s">
        <v>2297</v>
      </c>
      <c r="CA26" s="418">
        <f t="shared" si="5"/>
        <v>21443</v>
      </c>
      <c r="CB26" s="418">
        <f t="shared" si="6"/>
        <v>0</v>
      </c>
    </row>
    <row r="27" spans="1:6090" s="448" customFormat="1" ht="89.25">
      <c r="B27" s="1595"/>
      <c r="C27" s="1507"/>
      <c r="D27" s="1633"/>
      <c r="E27" s="1642"/>
      <c r="F27" s="1645"/>
      <c r="G27" s="1519"/>
      <c r="H27" s="1519"/>
      <c r="I27" s="1530"/>
      <c r="J27" s="1522"/>
      <c r="K27" s="1530"/>
      <c r="L27" s="1519"/>
      <c r="M27" s="1568"/>
      <c r="N27" s="1566"/>
      <c r="O27" s="1566"/>
      <c r="P27" s="454">
        <v>23</v>
      </c>
      <c r="Q27" s="455" t="s">
        <v>298</v>
      </c>
      <c r="R27" s="632" t="s">
        <v>830</v>
      </c>
      <c r="S27" s="530" t="s">
        <v>2008</v>
      </c>
      <c r="T27" s="456" t="s">
        <v>1256</v>
      </c>
      <c r="U27" s="530" t="s">
        <v>1257</v>
      </c>
      <c r="V27" s="539">
        <v>0</v>
      </c>
      <c r="W27" s="531">
        <v>4</v>
      </c>
      <c r="X27" s="531"/>
      <c r="Y27" s="531"/>
      <c r="Z27" s="462">
        <v>1</v>
      </c>
      <c r="AA27" s="544"/>
      <c r="AB27" s="544"/>
      <c r="AC27" s="462">
        <v>2</v>
      </c>
      <c r="AD27" s="462"/>
      <c r="AE27" s="462"/>
      <c r="AF27" s="462">
        <v>3</v>
      </c>
      <c r="AG27" s="462"/>
      <c r="AH27" s="462"/>
      <c r="AI27" s="462">
        <v>4</v>
      </c>
      <c r="AJ27" s="454"/>
      <c r="AK27" s="458">
        <f t="shared" si="4"/>
        <v>4289</v>
      </c>
      <c r="AL27" s="459">
        <v>1000</v>
      </c>
      <c r="AM27" s="455"/>
      <c r="AN27" s="455"/>
      <c r="AO27" s="455"/>
      <c r="AP27" s="455"/>
      <c r="AQ27" s="455"/>
      <c r="AR27" s="455"/>
      <c r="AS27" s="455"/>
      <c r="AT27" s="455"/>
      <c r="AU27" s="455"/>
      <c r="AV27" s="459">
        <v>1048</v>
      </c>
      <c r="AW27" s="455"/>
      <c r="AX27" s="455"/>
      <c r="AY27" s="455"/>
      <c r="AZ27" s="455"/>
      <c r="BA27" s="455"/>
      <c r="BB27" s="455"/>
      <c r="BC27" s="455"/>
      <c r="BD27" s="455"/>
      <c r="BE27" s="455"/>
      <c r="BF27" s="459">
        <v>1096</v>
      </c>
      <c r="BG27" s="455"/>
      <c r="BH27" s="455"/>
      <c r="BI27" s="455"/>
      <c r="BJ27" s="455"/>
      <c r="BK27" s="455"/>
      <c r="BL27" s="455"/>
      <c r="BM27" s="455"/>
      <c r="BN27" s="455"/>
      <c r="BO27" s="455"/>
      <c r="BP27" s="459">
        <v>1145</v>
      </c>
      <c r="BQ27" s="455"/>
      <c r="BR27" s="455"/>
      <c r="BS27" s="455"/>
      <c r="BT27" s="455"/>
      <c r="BU27" s="455"/>
      <c r="BV27" s="455"/>
      <c r="BW27" s="455"/>
      <c r="BX27" s="455"/>
      <c r="BY27" s="455"/>
      <c r="BZ27" s="460" t="s">
        <v>1283</v>
      </c>
      <c r="CA27" s="418">
        <f t="shared" si="5"/>
        <v>4289</v>
      </c>
      <c r="CB27" s="418">
        <f t="shared" si="6"/>
        <v>0</v>
      </c>
    </row>
    <row r="28" spans="1:6090" s="448" customFormat="1" ht="89.25">
      <c r="B28" s="1595"/>
      <c r="C28" s="1507"/>
      <c r="D28" s="1633"/>
      <c r="E28" s="1642"/>
      <c r="F28" s="1645"/>
      <c r="G28" s="1519"/>
      <c r="H28" s="1519"/>
      <c r="I28" s="1530"/>
      <c r="J28" s="1522"/>
      <c r="K28" s="1530"/>
      <c r="L28" s="1519"/>
      <c r="M28" s="1568"/>
      <c r="N28" s="1566"/>
      <c r="O28" s="1566"/>
      <c r="P28" s="689">
        <v>25</v>
      </c>
      <c r="Q28" s="455" t="s">
        <v>361</v>
      </c>
      <c r="R28" s="632" t="s">
        <v>2009</v>
      </c>
      <c r="S28" s="530" t="s">
        <v>2010</v>
      </c>
      <c r="T28" s="456" t="s">
        <v>1256</v>
      </c>
      <c r="U28" s="530" t="s">
        <v>1257</v>
      </c>
      <c r="V28" s="542">
        <v>0</v>
      </c>
      <c r="W28" s="462">
        <v>100</v>
      </c>
      <c r="X28" s="531"/>
      <c r="Y28" s="531"/>
      <c r="Z28" s="542">
        <v>25</v>
      </c>
      <c r="AA28" s="543"/>
      <c r="AB28" s="543"/>
      <c r="AC28" s="542">
        <v>50</v>
      </c>
      <c r="AD28" s="542"/>
      <c r="AE28" s="542"/>
      <c r="AF28" s="542">
        <v>75</v>
      </c>
      <c r="AG28" s="542"/>
      <c r="AH28" s="542"/>
      <c r="AI28" s="542">
        <v>100</v>
      </c>
      <c r="AJ28" s="454"/>
      <c r="AK28" s="458">
        <f t="shared" si="4"/>
        <v>4289</v>
      </c>
      <c r="AL28" s="459">
        <v>1000</v>
      </c>
      <c r="AM28" s="455"/>
      <c r="AN28" s="455"/>
      <c r="AO28" s="455"/>
      <c r="AP28" s="455"/>
      <c r="AQ28" s="455"/>
      <c r="AR28" s="455"/>
      <c r="AS28" s="455"/>
      <c r="AT28" s="455"/>
      <c r="AU28" s="455"/>
      <c r="AV28" s="459">
        <v>1048</v>
      </c>
      <c r="AW28" s="455"/>
      <c r="AX28" s="455"/>
      <c r="AY28" s="455"/>
      <c r="AZ28" s="455"/>
      <c r="BA28" s="455"/>
      <c r="BB28" s="455"/>
      <c r="BC28" s="455"/>
      <c r="BD28" s="455"/>
      <c r="BE28" s="455"/>
      <c r="BF28" s="459">
        <v>1096</v>
      </c>
      <c r="BG28" s="455"/>
      <c r="BH28" s="455"/>
      <c r="BI28" s="455"/>
      <c r="BJ28" s="455"/>
      <c r="BK28" s="455"/>
      <c r="BL28" s="455"/>
      <c r="BM28" s="455"/>
      <c r="BN28" s="455"/>
      <c r="BO28" s="455"/>
      <c r="BP28" s="459">
        <v>1145</v>
      </c>
      <c r="BQ28" s="455"/>
      <c r="BR28" s="455"/>
      <c r="BS28" s="455"/>
      <c r="BT28" s="455"/>
      <c r="BU28" s="455"/>
      <c r="BV28" s="455"/>
      <c r="BW28" s="455"/>
      <c r="BX28" s="455"/>
      <c r="BY28" s="455"/>
      <c r="BZ28" s="460" t="s">
        <v>1283</v>
      </c>
      <c r="CA28" s="418">
        <f t="shared" si="5"/>
        <v>4289</v>
      </c>
      <c r="CB28" s="418">
        <f t="shared" si="6"/>
        <v>0</v>
      </c>
    </row>
    <row r="29" spans="1:6090" ht="89.25">
      <c r="A29" s="1"/>
      <c r="B29" s="1595"/>
      <c r="C29" s="1507"/>
      <c r="D29" s="1633"/>
      <c r="E29" s="1642"/>
      <c r="F29" s="1645"/>
      <c r="G29" s="1520"/>
      <c r="H29" s="1520"/>
      <c r="I29" s="1531"/>
      <c r="J29" s="1523"/>
      <c r="K29" s="1531"/>
      <c r="L29" s="1520"/>
      <c r="M29" s="1569"/>
      <c r="N29" s="1570"/>
      <c r="O29" s="1570"/>
      <c r="P29" s="454">
        <v>26</v>
      </c>
      <c r="Q29" s="455" t="s">
        <v>365</v>
      </c>
      <c r="R29" s="631" t="s">
        <v>2013</v>
      </c>
      <c r="S29" s="530" t="s">
        <v>2010</v>
      </c>
      <c r="T29" s="456" t="s">
        <v>1256</v>
      </c>
      <c r="U29" s="530" t="s">
        <v>1257</v>
      </c>
      <c r="V29" s="542">
        <v>0</v>
      </c>
      <c r="W29" s="542">
        <v>100</v>
      </c>
      <c r="X29" s="531"/>
      <c r="Y29" s="531"/>
      <c r="Z29" s="542">
        <v>25</v>
      </c>
      <c r="AA29" s="538"/>
      <c r="AB29" s="538"/>
      <c r="AC29" s="542">
        <v>50</v>
      </c>
      <c r="AD29" s="531"/>
      <c r="AE29" s="531"/>
      <c r="AF29" s="542">
        <v>75</v>
      </c>
      <c r="AG29" s="531"/>
      <c r="AH29" s="531"/>
      <c r="AI29" s="542">
        <v>100</v>
      </c>
      <c r="AJ29" s="454"/>
      <c r="AK29" s="458">
        <f t="shared" si="4"/>
        <v>4289</v>
      </c>
      <c r="AL29" s="459">
        <v>1000</v>
      </c>
      <c r="AM29" s="455"/>
      <c r="AN29" s="455"/>
      <c r="AO29" s="455"/>
      <c r="AP29" s="455"/>
      <c r="AQ29" s="455"/>
      <c r="AR29" s="455"/>
      <c r="AS29" s="455"/>
      <c r="AT29" s="455"/>
      <c r="AU29" s="455"/>
      <c r="AV29" s="459">
        <v>1048</v>
      </c>
      <c r="AW29" s="455"/>
      <c r="AX29" s="455"/>
      <c r="AY29" s="455"/>
      <c r="AZ29" s="455"/>
      <c r="BA29" s="455"/>
      <c r="BB29" s="455"/>
      <c r="BC29" s="455"/>
      <c r="BD29" s="455"/>
      <c r="BE29" s="455"/>
      <c r="BF29" s="459">
        <v>1096</v>
      </c>
      <c r="BG29" s="455"/>
      <c r="BH29" s="455"/>
      <c r="BI29" s="455"/>
      <c r="BJ29" s="455"/>
      <c r="BK29" s="455"/>
      <c r="BL29" s="455"/>
      <c r="BM29" s="455"/>
      <c r="BN29" s="455"/>
      <c r="BO29" s="455"/>
      <c r="BP29" s="459">
        <v>1145</v>
      </c>
      <c r="BQ29" s="455"/>
      <c r="BR29" s="455"/>
      <c r="BS29" s="455"/>
      <c r="BT29" s="455"/>
      <c r="BU29" s="455"/>
      <c r="BV29" s="455"/>
      <c r="BW29" s="455"/>
      <c r="BX29" s="455"/>
      <c r="BY29" s="455"/>
      <c r="BZ29" s="460" t="s">
        <v>2298</v>
      </c>
      <c r="CA29" s="418">
        <f t="shared" si="5"/>
        <v>4289</v>
      </c>
      <c r="CB29" s="418">
        <f t="shared" si="6"/>
        <v>0</v>
      </c>
    </row>
    <row r="30" spans="1:6090" ht="140.25" customHeight="1">
      <c r="A30" s="1"/>
      <c r="B30" s="1595"/>
      <c r="C30" s="1507"/>
      <c r="D30" s="1633"/>
      <c r="E30" s="1642"/>
      <c r="F30" s="1645"/>
      <c r="G30" s="1518" t="s">
        <v>1284</v>
      </c>
      <c r="H30" s="1518">
        <v>7</v>
      </c>
      <c r="I30" s="1529" t="s">
        <v>2014</v>
      </c>
      <c r="J30" s="1521" t="s">
        <v>2018</v>
      </c>
      <c r="K30" s="1529">
        <v>8</v>
      </c>
      <c r="L30" s="1518">
        <v>4</v>
      </c>
      <c r="M30" s="1567"/>
      <c r="N30" s="1565"/>
      <c r="O30" s="1565"/>
      <c r="P30" s="454">
        <v>27</v>
      </c>
      <c r="Q30" s="455" t="s">
        <v>294</v>
      </c>
      <c r="R30" s="633" t="s">
        <v>837</v>
      </c>
      <c r="S30" s="530" t="s">
        <v>2010</v>
      </c>
      <c r="T30" s="456" t="s">
        <v>1256</v>
      </c>
      <c r="U30" s="487" t="s">
        <v>1262</v>
      </c>
      <c r="V30" s="542">
        <v>60</v>
      </c>
      <c r="W30" s="542">
        <v>100</v>
      </c>
      <c r="X30" s="538"/>
      <c r="Y30" s="538"/>
      <c r="Z30" s="531">
        <v>70</v>
      </c>
      <c r="AA30" s="538"/>
      <c r="AB30" s="538"/>
      <c r="AC30" s="531">
        <v>80</v>
      </c>
      <c r="AD30" s="538"/>
      <c r="AE30" s="538"/>
      <c r="AF30" s="531">
        <v>90</v>
      </c>
      <c r="AG30" s="538"/>
      <c r="AH30" s="538"/>
      <c r="AI30" s="531">
        <v>100</v>
      </c>
      <c r="AJ30" s="455"/>
      <c r="AK30" s="458">
        <f t="shared" si="4"/>
        <v>4289</v>
      </c>
      <c r="AL30" s="459">
        <v>1000</v>
      </c>
      <c r="AM30" s="455"/>
      <c r="AN30" s="455"/>
      <c r="AO30" s="455"/>
      <c r="AP30" s="455"/>
      <c r="AQ30" s="455"/>
      <c r="AR30" s="455"/>
      <c r="AS30" s="455"/>
      <c r="AT30" s="455"/>
      <c r="AU30" s="455"/>
      <c r="AV30" s="459">
        <v>1048</v>
      </c>
      <c r="AW30" s="455"/>
      <c r="AX30" s="455"/>
      <c r="AY30" s="455"/>
      <c r="AZ30" s="455"/>
      <c r="BA30" s="455"/>
      <c r="BB30" s="455"/>
      <c r="BC30" s="455"/>
      <c r="BD30" s="455"/>
      <c r="BE30" s="455"/>
      <c r="BF30" s="459">
        <v>1096</v>
      </c>
      <c r="BG30" s="455"/>
      <c r="BH30" s="455"/>
      <c r="BI30" s="455"/>
      <c r="BJ30" s="455"/>
      <c r="BK30" s="455"/>
      <c r="BL30" s="455"/>
      <c r="BM30" s="455"/>
      <c r="BN30" s="455"/>
      <c r="BO30" s="455"/>
      <c r="BP30" s="459">
        <v>1145</v>
      </c>
      <c r="BQ30" s="455"/>
      <c r="BR30" s="455"/>
      <c r="BS30" s="455"/>
      <c r="BT30" s="455"/>
      <c r="BU30" s="455"/>
      <c r="BV30" s="455"/>
      <c r="BW30" s="455"/>
      <c r="BX30" s="455"/>
      <c r="BY30" s="455"/>
      <c r="BZ30" s="548" t="s">
        <v>2299</v>
      </c>
      <c r="CA30" s="418">
        <f t="shared" si="5"/>
        <v>4289</v>
      </c>
      <c r="CB30" s="418">
        <f t="shared" si="6"/>
        <v>0</v>
      </c>
    </row>
    <row r="31" spans="1:6090" ht="107.25" customHeight="1">
      <c r="A31" s="1"/>
      <c r="B31" s="1595"/>
      <c r="C31" s="1507"/>
      <c r="D31" s="1633"/>
      <c r="E31" s="1642"/>
      <c r="F31" s="1645"/>
      <c r="G31" s="1519"/>
      <c r="H31" s="1519"/>
      <c r="I31" s="1530"/>
      <c r="J31" s="1522"/>
      <c r="K31" s="1530"/>
      <c r="L31" s="1519"/>
      <c r="M31" s="1568"/>
      <c r="N31" s="1566"/>
      <c r="O31" s="1566"/>
      <c r="P31" s="454">
        <v>28</v>
      </c>
      <c r="Q31" s="455" t="s">
        <v>298</v>
      </c>
      <c r="R31" s="632" t="s">
        <v>2016</v>
      </c>
      <c r="S31" s="530" t="s">
        <v>2010</v>
      </c>
      <c r="T31" s="456" t="s">
        <v>1256</v>
      </c>
      <c r="U31" s="487" t="s">
        <v>1262</v>
      </c>
      <c r="V31" s="462">
        <v>46</v>
      </c>
      <c r="W31" s="531">
        <v>100</v>
      </c>
      <c r="X31" s="538"/>
      <c r="Y31" s="538"/>
      <c r="Z31" s="531">
        <v>70</v>
      </c>
      <c r="AA31" s="538"/>
      <c r="AB31" s="538"/>
      <c r="AC31" s="531">
        <v>80</v>
      </c>
      <c r="AD31" s="538"/>
      <c r="AE31" s="538"/>
      <c r="AF31" s="531">
        <v>90</v>
      </c>
      <c r="AG31" s="538"/>
      <c r="AH31" s="538"/>
      <c r="AI31" s="531">
        <v>100</v>
      </c>
      <c r="AJ31" s="455"/>
      <c r="AK31" s="458">
        <f t="shared" si="4"/>
        <v>4289</v>
      </c>
      <c r="AL31" s="459">
        <v>1000</v>
      </c>
      <c r="AM31" s="455"/>
      <c r="AN31" s="455"/>
      <c r="AO31" s="455"/>
      <c r="AP31" s="455"/>
      <c r="AQ31" s="455"/>
      <c r="AR31" s="455"/>
      <c r="AS31" s="455"/>
      <c r="AT31" s="455"/>
      <c r="AU31" s="455"/>
      <c r="AV31" s="459">
        <v>1048</v>
      </c>
      <c r="AW31" s="455"/>
      <c r="AX31" s="455"/>
      <c r="AY31" s="455"/>
      <c r="AZ31" s="455"/>
      <c r="BA31" s="455"/>
      <c r="BB31" s="455"/>
      <c r="BC31" s="455"/>
      <c r="BD31" s="455"/>
      <c r="BE31" s="455"/>
      <c r="BF31" s="459">
        <v>1096</v>
      </c>
      <c r="BG31" s="455"/>
      <c r="BH31" s="455"/>
      <c r="BI31" s="455"/>
      <c r="BJ31" s="455"/>
      <c r="BK31" s="455"/>
      <c r="BL31" s="455"/>
      <c r="BM31" s="455"/>
      <c r="BN31" s="455"/>
      <c r="BO31" s="455"/>
      <c r="BP31" s="459">
        <v>1145</v>
      </c>
      <c r="BQ31" s="455"/>
      <c r="BR31" s="455"/>
      <c r="BS31" s="455"/>
      <c r="BT31" s="455"/>
      <c r="BU31" s="455"/>
      <c r="BV31" s="455"/>
      <c r="BW31" s="455"/>
      <c r="BX31" s="455"/>
      <c r="BY31" s="455"/>
      <c r="BZ31" s="548" t="s">
        <v>2300</v>
      </c>
      <c r="CA31" s="418">
        <f t="shared" si="5"/>
        <v>4289</v>
      </c>
      <c r="CB31" s="418">
        <f t="shared" si="6"/>
        <v>0</v>
      </c>
    </row>
    <row r="32" spans="1:6090" ht="63.75" customHeight="1">
      <c r="A32" s="1"/>
      <c r="B32" s="1595"/>
      <c r="C32" s="1507"/>
      <c r="D32" s="1633"/>
      <c r="E32" s="1642"/>
      <c r="F32" s="1645"/>
      <c r="G32" s="1520"/>
      <c r="H32" s="1520"/>
      <c r="I32" s="1531"/>
      <c r="J32" s="1523"/>
      <c r="K32" s="1531"/>
      <c r="L32" s="1520"/>
      <c r="M32" s="1569"/>
      <c r="N32" s="1570"/>
      <c r="O32" s="1570"/>
      <c r="P32" s="454">
        <v>29</v>
      </c>
      <c r="Q32" s="455" t="s">
        <v>365</v>
      </c>
      <c r="R32" s="632" t="s">
        <v>840</v>
      </c>
      <c r="S32" s="530" t="s">
        <v>2017</v>
      </c>
      <c r="T32" s="456" t="s">
        <v>1256</v>
      </c>
      <c r="U32" s="487" t="s">
        <v>1262</v>
      </c>
      <c r="V32" s="462">
        <v>0</v>
      </c>
      <c r="W32" s="454">
        <v>516</v>
      </c>
      <c r="X32" s="455"/>
      <c r="Y32" s="455"/>
      <c r="Z32" s="531">
        <v>516</v>
      </c>
      <c r="AA32" s="538"/>
      <c r="AB32" s="538"/>
      <c r="AC32" s="531">
        <v>516</v>
      </c>
      <c r="AD32" s="538"/>
      <c r="AE32" s="538"/>
      <c r="AF32" s="531">
        <v>516</v>
      </c>
      <c r="AG32" s="538"/>
      <c r="AH32" s="538"/>
      <c r="AI32" s="531">
        <v>516</v>
      </c>
      <c r="AJ32" s="455"/>
      <c r="AK32" s="458">
        <f t="shared" si="4"/>
        <v>12865</v>
      </c>
      <c r="AL32" s="459">
        <v>3000</v>
      </c>
      <c r="AM32" s="455"/>
      <c r="AN32" s="455"/>
      <c r="AO32" s="455"/>
      <c r="AP32" s="455"/>
      <c r="AQ32" s="455"/>
      <c r="AR32" s="455"/>
      <c r="AS32" s="455"/>
      <c r="AT32" s="455"/>
      <c r="AU32" s="455"/>
      <c r="AV32" s="459">
        <v>3143</v>
      </c>
      <c r="AW32" s="455"/>
      <c r="AX32" s="455"/>
      <c r="AY32" s="455"/>
      <c r="AZ32" s="455"/>
      <c r="BA32" s="455"/>
      <c r="BB32" s="455"/>
      <c r="BC32" s="455"/>
      <c r="BD32" s="455"/>
      <c r="BE32" s="455"/>
      <c r="BF32" s="459">
        <v>3287</v>
      </c>
      <c r="BG32" s="455"/>
      <c r="BH32" s="455"/>
      <c r="BI32" s="455"/>
      <c r="BJ32" s="455"/>
      <c r="BK32" s="455"/>
      <c r="BL32" s="455"/>
      <c r="BM32" s="455"/>
      <c r="BN32" s="455"/>
      <c r="BO32" s="455"/>
      <c r="BP32" s="459">
        <v>3435</v>
      </c>
      <c r="BQ32" s="455"/>
      <c r="BR32" s="455"/>
      <c r="BS32" s="455"/>
      <c r="BT32" s="455"/>
      <c r="BU32" s="455"/>
      <c r="BV32" s="455"/>
      <c r="BW32" s="455"/>
      <c r="BX32" s="455"/>
      <c r="BY32" s="455"/>
      <c r="BZ32" s="548" t="s">
        <v>1283</v>
      </c>
      <c r="CA32" s="418">
        <f t="shared" si="5"/>
        <v>12865</v>
      </c>
      <c r="CB32" s="418">
        <f t="shared" si="6"/>
        <v>0</v>
      </c>
    </row>
    <row r="33" spans="1:87" ht="79.5" customHeight="1">
      <c r="A33" s="1"/>
      <c r="B33" s="1595"/>
      <c r="C33" s="1507"/>
      <c r="D33" s="1633"/>
      <c r="E33" s="1642"/>
      <c r="F33" s="1645"/>
      <c r="G33" s="1607" t="s">
        <v>1285</v>
      </c>
      <c r="H33" s="1565">
        <v>8</v>
      </c>
      <c r="I33" s="540" t="s">
        <v>2026</v>
      </c>
      <c r="J33" s="548" t="s">
        <v>2002</v>
      </c>
      <c r="K33" s="564">
        <v>42</v>
      </c>
      <c r="L33" s="564">
        <v>42</v>
      </c>
      <c r="M33" s="455"/>
      <c r="N33" s="454"/>
      <c r="O33" s="454"/>
      <c r="P33" s="1565">
        <v>30</v>
      </c>
      <c r="Q33" s="1611" t="s">
        <v>310</v>
      </c>
      <c r="R33" s="1609" t="s">
        <v>2021</v>
      </c>
      <c r="S33" s="1529" t="s">
        <v>2020</v>
      </c>
      <c r="T33" s="1529" t="s">
        <v>1256</v>
      </c>
      <c r="U33" s="1607" t="s">
        <v>1257</v>
      </c>
      <c r="V33" s="1565">
        <v>0</v>
      </c>
      <c r="W33" s="1565">
        <v>100</v>
      </c>
      <c r="X33" s="1567"/>
      <c r="Y33" s="1567"/>
      <c r="Z33" s="1565">
        <v>25</v>
      </c>
      <c r="AA33" s="1567"/>
      <c r="AB33" s="1567"/>
      <c r="AC33" s="1565">
        <v>50</v>
      </c>
      <c r="AD33" s="1635"/>
      <c r="AE33" s="1567"/>
      <c r="AF33" s="1565">
        <v>75</v>
      </c>
      <c r="AG33" s="1567"/>
      <c r="AH33" s="1567"/>
      <c r="AI33" s="1565">
        <v>100</v>
      </c>
      <c r="AJ33" s="1567"/>
      <c r="AK33" s="458">
        <f t="shared" si="4"/>
        <v>21443</v>
      </c>
      <c r="AL33" s="459">
        <v>5000</v>
      </c>
      <c r="AM33" s="455"/>
      <c r="AN33" s="455"/>
      <c r="AO33" s="455"/>
      <c r="AP33" s="455"/>
      <c r="AQ33" s="455"/>
      <c r="AR33" s="455"/>
      <c r="AS33" s="455"/>
      <c r="AT33" s="455"/>
      <c r="AU33" s="455"/>
      <c r="AV33" s="459">
        <v>5238</v>
      </c>
      <c r="AW33" s="455"/>
      <c r="AX33" s="455"/>
      <c r="AY33" s="455"/>
      <c r="AZ33" s="455"/>
      <c r="BA33" s="455"/>
      <c r="BB33" s="455"/>
      <c r="BC33" s="455"/>
      <c r="BD33" s="455"/>
      <c r="BE33" s="455"/>
      <c r="BF33" s="459">
        <v>5479</v>
      </c>
      <c r="BG33" s="455"/>
      <c r="BH33" s="455"/>
      <c r="BI33" s="455"/>
      <c r="BJ33" s="455"/>
      <c r="BK33" s="455"/>
      <c r="BL33" s="455"/>
      <c r="BM33" s="455"/>
      <c r="BN33" s="455"/>
      <c r="BO33" s="455"/>
      <c r="BP33" s="459">
        <v>5726</v>
      </c>
      <c r="BQ33" s="455"/>
      <c r="BR33" s="455"/>
      <c r="BS33" s="455"/>
      <c r="BT33" s="455"/>
      <c r="BU33" s="455"/>
      <c r="BV33" s="455"/>
      <c r="BW33" s="455"/>
      <c r="BX33" s="455"/>
      <c r="BY33" s="455"/>
      <c r="BZ33" s="1521" t="s">
        <v>1286</v>
      </c>
      <c r="CA33" s="418">
        <f t="shared" si="5"/>
        <v>21443</v>
      </c>
      <c r="CB33" s="418">
        <f t="shared" si="6"/>
        <v>0</v>
      </c>
    </row>
    <row r="34" spans="1:87" ht="63.75">
      <c r="A34" s="1"/>
      <c r="B34" s="1595"/>
      <c r="C34" s="1507"/>
      <c r="D34" s="1633"/>
      <c r="E34" s="1642"/>
      <c r="F34" s="1645"/>
      <c r="G34" s="1608"/>
      <c r="H34" s="1570"/>
      <c r="I34" s="540" t="s">
        <v>2019</v>
      </c>
      <c r="J34" s="549" t="s">
        <v>2018</v>
      </c>
      <c r="K34" s="456">
        <v>10</v>
      </c>
      <c r="L34" s="454">
        <v>10</v>
      </c>
      <c r="M34" s="455"/>
      <c r="N34" s="454"/>
      <c r="O34" s="454"/>
      <c r="P34" s="1570"/>
      <c r="Q34" s="1611"/>
      <c r="R34" s="1610"/>
      <c r="S34" s="1531"/>
      <c r="T34" s="1531"/>
      <c r="U34" s="1608"/>
      <c r="V34" s="1570"/>
      <c r="W34" s="1570"/>
      <c r="X34" s="1569"/>
      <c r="Y34" s="1569"/>
      <c r="Z34" s="1570"/>
      <c r="AA34" s="1569"/>
      <c r="AB34" s="1569"/>
      <c r="AC34" s="1570"/>
      <c r="AD34" s="1636"/>
      <c r="AE34" s="1569"/>
      <c r="AF34" s="1570"/>
      <c r="AG34" s="1569"/>
      <c r="AH34" s="1569"/>
      <c r="AI34" s="1570"/>
      <c r="AJ34" s="1569"/>
      <c r="AK34" s="458">
        <f t="shared" si="4"/>
        <v>2385</v>
      </c>
      <c r="AL34" s="459">
        <v>556</v>
      </c>
      <c r="AM34" s="455"/>
      <c r="AN34" s="455"/>
      <c r="AO34" s="455"/>
      <c r="AP34" s="455"/>
      <c r="AQ34" s="455"/>
      <c r="AR34" s="455"/>
      <c r="AS34" s="455"/>
      <c r="AT34" s="455"/>
      <c r="AU34" s="455"/>
      <c r="AV34" s="459">
        <v>583</v>
      </c>
      <c r="AW34" s="455"/>
      <c r="AX34" s="455"/>
      <c r="AY34" s="455"/>
      <c r="AZ34" s="455"/>
      <c r="BA34" s="455"/>
      <c r="BB34" s="455"/>
      <c r="BC34" s="455"/>
      <c r="BD34" s="455"/>
      <c r="BE34" s="455"/>
      <c r="BF34" s="459">
        <v>609</v>
      </c>
      <c r="BG34" s="455"/>
      <c r="BH34" s="455"/>
      <c r="BI34" s="455"/>
      <c r="BJ34" s="455"/>
      <c r="BK34" s="455"/>
      <c r="BL34" s="455"/>
      <c r="BM34" s="455"/>
      <c r="BN34" s="455"/>
      <c r="BO34" s="455"/>
      <c r="BP34" s="459">
        <v>637</v>
      </c>
      <c r="BQ34" s="455"/>
      <c r="BR34" s="455"/>
      <c r="BS34" s="455"/>
      <c r="BT34" s="455"/>
      <c r="BU34" s="455"/>
      <c r="BV34" s="455"/>
      <c r="BW34" s="455"/>
      <c r="BX34" s="455"/>
      <c r="BY34" s="455"/>
      <c r="BZ34" s="1523"/>
      <c r="CA34" s="418">
        <f t="shared" si="5"/>
        <v>2385</v>
      </c>
      <c r="CB34" s="418">
        <f t="shared" si="6"/>
        <v>0</v>
      </c>
    </row>
    <row r="35" spans="1:87" ht="95.25" customHeight="1">
      <c r="A35" s="1"/>
      <c r="B35" s="1595"/>
      <c r="C35" s="1507"/>
      <c r="D35" s="1633"/>
      <c r="E35" s="1642"/>
      <c r="F35" s="1645"/>
      <c r="G35" s="454" t="s">
        <v>1287</v>
      </c>
      <c r="H35" s="454">
        <v>9</v>
      </c>
      <c r="I35" s="550" t="s">
        <v>851</v>
      </c>
      <c r="J35" s="548" t="s">
        <v>2002</v>
      </c>
      <c r="K35" s="454">
        <v>100</v>
      </c>
      <c r="L35" s="454">
        <v>100</v>
      </c>
      <c r="M35" s="455"/>
      <c r="N35" s="454"/>
      <c r="O35" s="454"/>
      <c r="P35" s="467">
        <v>31</v>
      </c>
      <c r="Q35" s="455" t="s">
        <v>326</v>
      </c>
      <c r="R35" s="633" t="s">
        <v>850</v>
      </c>
      <c r="S35" s="540" t="s">
        <v>2022</v>
      </c>
      <c r="T35" s="456" t="s">
        <v>1261</v>
      </c>
      <c r="U35" s="466" t="s">
        <v>1257</v>
      </c>
      <c r="V35" s="454">
        <v>100</v>
      </c>
      <c r="W35" s="454">
        <v>100</v>
      </c>
      <c r="X35" s="455"/>
      <c r="Y35" s="455"/>
      <c r="Z35" s="454">
        <v>100</v>
      </c>
      <c r="AA35" s="455"/>
      <c r="AB35" s="455"/>
      <c r="AC35" s="454">
        <v>100</v>
      </c>
      <c r="AD35" s="455"/>
      <c r="AE35" s="455"/>
      <c r="AF35" s="454">
        <v>100</v>
      </c>
      <c r="AG35" s="455"/>
      <c r="AH35" s="455"/>
      <c r="AI35" s="454">
        <v>100</v>
      </c>
      <c r="AJ35" s="455"/>
      <c r="AK35" s="458">
        <f t="shared" si="4"/>
        <v>8577</v>
      </c>
      <c r="AL35" s="459">
        <v>2000</v>
      </c>
      <c r="AM35" s="455"/>
      <c r="AN35" s="455"/>
      <c r="AO35" s="455"/>
      <c r="AP35" s="455"/>
      <c r="AQ35" s="455"/>
      <c r="AR35" s="455"/>
      <c r="AS35" s="455"/>
      <c r="AT35" s="455"/>
      <c r="AU35" s="455"/>
      <c r="AV35" s="459">
        <v>2095</v>
      </c>
      <c r="AW35" s="455"/>
      <c r="AX35" s="455"/>
      <c r="AY35" s="455"/>
      <c r="AZ35" s="455"/>
      <c r="BA35" s="455"/>
      <c r="BB35" s="455"/>
      <c r="BC35" s="455"/>
      <c r="BD35" s="455"/>
      <c r="BE35" s="455"/>
      <c r="BF35" s="459">
        <v>2192</v>
      </c>
      <c r="BG35" s="455"/>
      <c r="BH35" s="455"/>
      <c r="BI35" s="455"/>
      <c r="BJ35" s="455"/>
      <c r="BK35" s="455"/>
      <c r="BL35" s="455"/>
      <c r="BM35" s="455"/>
      <c r="BN35" s="455"/>
      <c r="BO35" s="455"/>
      <c r="BP35" s="459">
        <v>2290</v>
      </c>
      <c r="BQ35" s="455"/>
      <c r="BR35" s="455"/>
      <c r="BS35" s="455"/>
      <c r="BT35" s="455"/>
      <c r="BU35" s="455"/>
      <c r="BV35" s="455"/>
      <c r="BW35" s="455"/>
      <c r="BX35" s="455"/>
      <c r="BY35" s="455"/>
      <c r="BZ35" s="806" t="s">
        <v>1286</v>
      </c>
      <c r="CA35" s="418">
        <f t="shared" si="5"/>
        <v>8577</v>
      </c>
      <c r="CB35" s="418">
        <f t="shared" si="6"/>
        <v>0</v>
      </c>
    </row>
    <row r="36" spans="1:87" ht="113.25" customHeight="1">
      <c r="A36" s="1"/>
      <c r="B36" s="1595"/>
      <c r="C36" s="1507"/>
      <c r="D36" s="1633"/>
      <c r="E36" s="1642"/>
      <c r="F36" s="1645"/>
      <c r="G36" s="454" t="s">
        <v>1288</v>
      </c>
      <c r="H36" s="454">
        <v>10</v>
      </c>
      <c r="I36" s="550" t="s">
        <v>1984</v>
      </c>
      <c r="J36" s="548" t="s">
        <v>1985</v>
      </c>
      <c r="K36" s="454">
        <v>4</v>
      </c>
      <c r="L36" s="454">
        <v>0</v>
      </c>
      <c r="M36" s="455"/>
      <c r="N36" s="454"/>
      <c r="O36" s="454"/>
      <c r="P36" s="467">
        <v>32</v>
      </c>
      <c r="Q36" s="455" t="s">
        <v>331</v>
      </c>
      <c r="R36" s="633" t="s">
        <v>854</v>
      </c>
      <c r="S36" s="540" t="s">
        <v>2010</v>
      </c>
      <c r="T36" s="456" t="s">
        <v>1289</v>
      </c>
      <c r="U36" s="466" t="s">
        <v>1258</v>
      </c>
      <c r="V36" s="454">
        <v>2</v>
      </c>
      <c r="W36" s="454">
        <v>0</v>
      </c>
      <c r="X36" s="455"/>
      <c r="Y36" s="455"/>
      <c r="Z36" s="454">
        <v>0</v>
      </c>
      <c r="AA36" s="455"/>
      <c r="AB36" s="455"/>
      <c r="AC36" s="454">
        <v>1</v>
      </c>
      <c r="AD36" s="455"/>
      <c r="AE36" s="455"/>
      <c r="AF36" s="454">
        <v>2</v>
      </c>
      <c r="AG36" s="455"/>
      <c r="AH36" s="455"/>
      <c r="AI36" s="454">
        <v>2</v>
      </c>
      <c r="AJ36" s="455"/>
      <c r="AK36" s="458">
        <f t="shared" si="4"/>
        <v>8577</v>
      </c>
      <c r="AL36" s="459">
        <v>2000</v>
      </c>
      <c r="AM36" s="455"/>
      <c r="AN36" s="455"/>
      <c r="AO36" s="455"/>
      <c r="AP36" s="455"/>
      <c r="AQ36" s="455"/>
      <c r="AR36" s="455"/>
      <c r="AS36" s="455"/>
      <c r="AT36" s="455"/>
      <c r="AU36" s="455"/>
      <c r="AV36" s="459">
        <v>2095</v>
      </c>
      <c r="AW36" s="455"/>
      <c r="AX36" s="455"/>
      <c r="AY36" s="455"/>
      <c r="AZ36" s="455"/>
      <c r="BA36" s="455"/>
      <c r="BB36" s="455"/>
      <c r="BC36" s="455"/>
      <c r="BD36" s="455"/>
      <c r="BE36" s="455"/>
      <c r="BF36" s="459">
        <v>2192</v>
      </c>
      <c r="BG36" s="455"/>
      <c r="BH36" s="455"/>
      <c r="BI36" s="455"/>
      <c r="BJ36" s="455"/>
      <c r="BK36" s="455"/>
      <c r="BL36" s="455"/>
      <c r="BM36" s="455"/>
      <c r="BN36" s="455"/>
      <c r="BO36" s="455"/>
      <c r="BP36" s="459">
        <v>2290</v>
      </c>
      <c r="BQ36" s="455"/>
      <c r="BR36" s="455"/>
      <c r="BS36" s="455"/>
      <c r="BT36" s="455"/>
      <c r="BU36" s="455"/>
      <c r="BV36" s="455"/>
      <c r="BW36" s="455"/>
      <c r="BX36" s="455"/>
      <c r="BY36" s="455"/>
      <c r="BZ36" s="806" t="s">
        <v>1286</v>
      </c>
      <c r="CA36" s="418">
        <f t="shared" si="5"/>
        <v>8577</v>
      </c>
      <c r="CB36" s="418">
        <f t="shared" si="6"/>
        <v>0</v>
      </c>
    </row>
    <row r="37" spans="1:87" ht="117" customHeight="1">
      <c r="A37" s="1"/>
      <c r="B37" s="1595"/>
      <c r="C37" s="1507"/>
      <c r="D37" s="1633"/>
      <c r="E37" s="1642"/>
      <c r="F37" s="1645"/>
      <c r="G37" s="1612" t="s">
        <v>1290</v>
      </c>
      <c r="H37" s="1565">
        <v>11</v>
      </c>
      <c r="I37" s="1529" t="s">
        <v>2035</v>
      </c>
      <c r="J37" s="1521" t="s">
        <v>1996</v>
      </c>
      <c r="K37" s="1529">
        <v>100</v>
      </c>
      <c r="L37" s="1565">
        <v>60</v>
      </c>
      <c r="M37" s="1567"/>
      <c r="N37" s="1565"/>
      <c r="O37" s="1565"/>
      <c r="P37" s="467">
        <v>33</v>
      </c>
      <c r="Q37" s="455" t="s">
        <v>2162</v>
      </c>
      <c r="R37" s="633" t="s">
        <v>863</v>
      </c>
      <c r="S37" s="540" t="s">
        <v>2023</v>
      </c>
      <c r="T37" s="456" t="s">
        <v>1256</v>
      </c>
      <c r="U37" s="466" t="s">
        <v>1257</v>
      </c>
      <c r="V37" s="454">
        <v>0</v>
      </c>
      <c r="W37" s="454">
        <v>3</v>
      </c>
      <c r="X37" s="455"/>
      <c r="Y37" s="455"/>
      <c r="Z37" s="454">
        <v>0</v>
      </c>
      <c r="AA37" s="455"/>
      <c r="AB37" s="455"/>
      <c r="AC37" s="454">
        <v>1</v>
      </c>
      <c r="AD37" s="455"/>
      <c r="AE37" s="455"/>
      <c r="AF37" s="454">
        <v>2</v>
      </c>
      <c r="AG37" s="455"/>
      <c r="AH37" s="455"/>
      <c r="AI37" s="454">
        <v>3</v>
      </c>
      <c r="AJ37" s="455"/>
      <c r="AK37" s="458">
        <f>AL37+AV37+BF37+BP37</f>
        <v>4289</v>
      </c>
      <c r="AL37" s="459">
        <v>1000</v>
      </c>
      <c r="AM37" s="455"/>
      <c r="AN37" s="455"/>
      <c r="AO37" s="455"/>
      <c r="AP37" s="455"/>
      <c r="AQ37" s="455"/>
      <c r="AR37" s="455"/>
      <c r="AS37" s="455"/>
      <c r="AT37" s="455"/>
      <c r="AU37" s="455"/>
      <c r="AV37" s="459">
        <v>1048</v>
      </c>
      <c r="AW37" s="455"/>
      <c r="AX37" s="455"/>
      <c r="AY37" s="455"/>
      <c r="AZ37" s="455"/>
      <c r="BA37" s="455"/>
      <c r="BB37" s="455"/>
      <c r="BC37" s="455"/>
      <c r="BD37" s="455"/>
      <c r="BE37" s="455"/>
      <c r="BF37" s="459">
        <v>1096</v>
      </c>
      <c r="BG37" s="455"/>
      <c r="BH37" s="455"/>
      <c r="BI37" s="455"/>
      <c r="BJ37" s="455"/>
      <c r="BK37" s="455"/>
      <c r="BL37" s="455"/>
      <c r="BM37" s="455"/>
      <c r="BN37" s="455"/>
      <c r="BO37" s="455"/>
      <c r="BP37" s="459">
        <v>1145</v>
      </c>
      <c r="BQ37" s="455"/>
      <c r="BR37" s="455"/>
      <c r="BS37" s="455"/>
      <c r="BT37" s="455"/>
      <c r="BU37" s="455"/>
      <c r="BV37" s="455"/>
      <c r="BW37" s="455"/>
      <c r="BX37" s="455"/>
      <c r="BY37" s="455"/>
      <c r="BZ37" s="806" t="s">
        <v>2301</v>
      </c>
      <c r="CA37" s="418">
        <f t="shared" si="5"/>
        <v>4289</v>
      </c>
      <c r="CB37" s="418">
        <f t="shared" si="6"/>
        <v>0</v>
      </c>
    </row>
    <row r="38" spans="1:87" ht="104.25" customHeight="1">
      <c r="A38" s="1"/>
      <c r="B38" s="1595"/>
      <c r="C38" s="1507"/>
      <c r="D38" s="1633"/>
      <c r="E38" s="1642"/>
      <c r="F38" s="1645"/>
      <c r="G38" s="1613"/>
      <c r="H38" s="1566"/>
      <c r="I38" s="1530"/>
      <c r="J38" s="1522"/>
      <c r="K38" s="1530"/>
      <c r="L38" s="1566"/>
      <c r="M38" s="1568"/>
      <c r="N38" s="1566"/>
      <c r="O38" s="1566"/>
      <c r="P38" s="467">
        <v>34</v>
      </c>
      <c r="Q38" s="455" t="s">
        <v>2163</v>
      </c>
      <c r="R38" s="633" t="s">
        <v>858</v>
      </c>
      <c r="S38" s="540" t="s">
        <v>2024</v>
      </c>
      <c r="T38" s="456" t="s">
        <v>1256</v>
      </c>
      <c r="U38" s="466" t="s">
        <v>1257</v>
      </c>
      <c r="V38" s="454">
        <v>0</v>
      </c>
      <c r="W38" s="454">
        <v>4</v>
      </c>
      <c r="X38" s="455"/>
      <c r="Y38" s="455"/>
      <c r="Z38" s="454">
        <v>1</v>
      </c>
      <c r="AA38" s="455"/>
      <c r="AB38" s="455"/>
      <c r="AC38" s="454">
        <v>2</v>
      </c>
      <c r="AD38" s="455"/>
      <c r="AE38" s="455"/>
      <c r="AF38" s="454">
        <v>3</v>
      </c>
      <c r="AG38" s="455"/>
      <c r="AH38" s="455"/>
      <c r="AI38" s="454">
        <v>4</v>
      </c>
      <c r="AJ38" s="455"/>
      <c r="AK38" s="458">
        <f>AL38+AV38+BF38+BP38</f>
        <v>4289</v>
      </c>
      <c r="AL38" s="459">
        <v>1000</v>
      </c>
      <c r="AM38" s="455"/>
      <c r="AN38" s="455"/>
      <c r="AO38" s="455"/>
      <c r="AP38" s="455"/>
      <c r="AQ38" s="455"/>
      <c r="AR38" s="455"/>
      <c r="AS38" s="455"/>
      <c r="AT38" s="455"/>
      <c r="AU38" s="455"/>
      <c r="AV38" s="459">
        <v>1048</v>
      </c>
      <c r="AW38" s="455"/>
      <c r="AX38" s="455"/>
      <c r="AY38" s="455"/>
      <c r="AZ38" s="455"/>
      <c r="BA38" s="455"/>
      <c r="BB38" s="455"/>
      <c r="BC38" s="455"/>
      <c r="BD38" s="455"/>
      <c r="BE38" s="455"/>
      <c r="BF38" s="459">
        <v>1096</v>
      </c>
      <c r="BG38" s="455"/>
      <c r="BH38" s="455"/>
      <c r="BI38" s="455"/>
      <c r="BJ38" s="455"/>
      <c r="BK38" s="455"/>
      <c r="BL38" s="455"/>
      <c r="BM38" s="455"/>
      <c r="BN38" s="455"/>
      <c r="BO38" s="455"/>
      <c r="BP38" s="459">
        <v>1145</v>
      </c>
      <c r="BQ38" s="455"/>
      <c r="BR38" s="455"/>
      <c r="BS38" s="455"/>
      <c r="BT38" s="455"/>
      <c r="BU38" s="455"/>
      <c r="BV38" s="455"/>
      <c r="BW38" s="455"/>
      <c r="BX38" s="455"/>
      <c r="BY38" s="455"/>
      <c r="BZ38" s="460" t="s">
        <v>2302</v>
      </c>
      <c r="CA38" s="418">
        <f t="shared" si="5"/>
        <v>4289</v>
      </c>
      <c r="CB38" s="418">
        <f t="shared" si="6"/>
        <v>0</v>
      </c>
    </row>
    <row r="39" spans="1:87" ht="123.75" customHeight="1">
      <c r="A39" s="1"/>
      <c r="B39" s="1595"/>
      <c r="C39" s="1507"/>
      <c r="D39" s="1633"/>
      <c r="E39" s="1642"/>
      <c r="F39" s="1645"/>
      <c r="G39" s="1614"/>
      <c r="H39" s="1570"/>
      <c r="I39" s="1531"/>
      <c r="J39" s="1523"/>
      <c r="K39" s="1531"/>
      <c r="L39" s="1570"/>
      <c r="M39" s="1569"/>
      <c r="N39" s="1570"/>
      <c r="O39" s="1570"/>
      <c r="P39" s="467">
        <v>35</v>
      </c>
      <c r="Q39" s="455" t="s">
        <v>361</v>
      </c>
      <c r="R39" s="633" t="s">
        <v>859</v>
      </c>
      <c r="S39" s="540" t="s">
        <v>2025</v>
      </c>
      <c r="T39" s="456" t="s">
        <v>1256</v>
      </c>
      <c r="U39" s="466" t="s">
        <v>1257</v>
      </c>
      <c r="V39" s="454">
        <v>0</v>
      </c>
      <c r="W39" s="454">
        <v>2</v>
      </c>
      <c r="X39" s="455"/>
      <c r="Y39" s="455"/>
      <c r="Z39" s="454">
        <v>0</v>
      </c>
      <c r="AA39" s="455"/>
      <c r="AB39" s="455"/>
      <c r="AC39" s="454">
        <v>1</v>
      </c>
      <c r="AD39" s="455"/>
      <c r="AE39" s="455"/>
      <c r="AF39" s="454">
        <v>2</v>
      </c>
      <c r="AG39" s="455"/>
      <c r="AH39" s="455"/>
      <c r="AI39" s="454">
        <v>2</v>
      </c>
      <c r="AJ39" s="455"/>
      <c r="AK39" s="458">
        <f>AL39+AV39+BF39+BP39</f>
        <v>4289</v>
      </c>
      <c r="AL39" s="459">
        <v>1000</v>
      </c>
      <c r="AM39" s="455"/>
      <c r="AN39" s="455"/>
      <c r="AO39" s="455"/>
      <c r="AP39" s="455"/>
      <c r="AQ39" s="455"/>
      <c r="AR39" s="455"/>
      <c r="AS39" s="455"/>
      <c r="AT39" s="455"/>
      <c r="AU39" s="455"/>
      <c r="AV39" s="459">
        <v>1048</v>
      </c>
      <c r="AW39" s="455"/>
      <c r="AX39" s="455"/>
      <c r="AY39" s="455"/>
      <c r="AZ39" s="455"/>
      <c r="BA39" s="455"/>
      <c r="BB39" s="455"/>
      <c r="BC39" s="455"/>
      <c r="BD39" s="455"/>
      <c r="BE39" s="455"/>
      <c r="BF39" s="459">
        <v>1096</v>
      </c>
      <c r="BG39" s="455"/>
      <c r="BH39" s="455"/>
      <c r="BI39" s="455"/>
      <c r="BJ39" s="455"/>
      <c r="BK39" s="455"/>
      <c r="BL39" s="455"/>
      <c r="BM39" s="455"/>
      <c r="BN39" s="455"/>
      <c r="BO39" s="455"/>
      <c r="BP39" s="459">
        <v>1145</v>
      </c>
      <c r="BQ39" s="455"/>
      <c r="BR39" s="455"/>
      <c r="BS39" s="455"/>
      <c r="BT39" s="455"/>
      <c r="BU39" s="455"/>
      <c r="BV39" s="455"/>
      <c r="BW39" s="455"/>
      <c r="BX39" s="455"/>
      <c r="BY39" s="455"/>
      <c r="BZ39" s="806" t="s">
        <v>2301</v>
      </c>
      <c r="CA39" s="418">
        <f t="shared" si="5"/>
        <v>4289</v>
      </c>
      <c r="CB39" s="418">
        <f t="shared" si="6"/>
        <v>0</v>
      </c>
    </row>
    <row r="40" spans="1:87" ht="121.5" customHeight="1">
      <c r="A40" s="1"/>
      <c r="B40" s="1595"/>
      <c r="C40" s="1507"/>
      <c r="D40" s="1633"/>
      <c r="E40" s="1642"/>
      <c r="F40" s="1645"/>
      <c r="G40" s="1607" t="s">
        <v>1291</v>
      </c>
      <c r="H40" s="1565">
        <v>12</v>
      </c>
      <c r="I40" s="1529" t="s">
        <v>800</v>
      </c>
      <c r="J40" s="1521" t="s">
        <v>2032</v>
      </c>
      <c r="K40" s="1529">
        <v>0</v>
      </c>
      <c r="L40" s="1571">
        <v>100</v>
      </c>
      <c r="M40" s="1567"/>
      <c r="N40" s="1565"/>
      <c r="O40" s="1565"/>
      <c r="P40" s="561">
        <v>36</v>
      </c>
      <c r="Q40" s="455" t="s">
        <v>586</v>
      </c>
      <c r="R40" s="634" t="s">
        <v>2303</v>
      </c>
      <c r="S40" s="540" t="s">
        <v>2027</v>
      </c>
      <c r="T40" s="456" t="s">
        <v>1256</v>
      </c>
      <c r="U40" s="487" t="s">
        <v>1263</v>
      </c>
      <c r="V40" s="454">
        <v>0</v>
      </c>
      <c r="W40" s="454">
        <v>1</v>
      </c>
      <c r="X40" s="455"/>
      <c r="Y40" s="455"/>
      <c r="Z40" s="454">
        <v>0</v>
      </c>
      <c r="AA40" s="455"/>
      <c r="AB40" s="455"/>
      <c r="AC40" s="454">
        <v>1</v>
      </c>
      <c r="AD40" s="455"/>
      <c r="AE40" s="455"/>
      <c r="AF40" s="454">
        <v>1</v>
      </c>
      <c r="AG40" s="455"/>
      <c r="AH40" s="455"/>
      <c r="AI40" s="454">
        <v>1</v>
      </c>
      <c r="AJ40" s="455"/>
      <c r="AK40" s="458">
        <f>AL40+AV40+BF40+BP40+AT40</f>
        <v>23577</v>
      </c>
      <c r="AL40" s="459">
        <v>2000</v>
      </c>
      <c r="AM40" s="455"/>
      <c r="AN40" s="455"/>
      <c r="AO40" s="455"/>
      <c r="AP40" s="455"/>
      <c r="AQ40" s="455"/>
      <c r="AR40" s="455"/>
      <c r="AS40" s="455"/>
      <c r="AT40" s="459">
        <v>15000</v>
      </c>
      <c r="AU40" s="455"/>
      <c r="AV40" s="459">
        <v>2095</v>
      </c>
      <c r="AW40" s="455"/>
      <c r="AX40" s="455"/>
      <c r="AY40" s="455"/>
      <c r="AZ40" s="455"/>
      <c r="BA40" s="455"/>
      <c r="BB40" s="455"/>
      <c r="BC40" s="455"/>
      <c r="BD40" s="455"/>
      <c r="BE40" s="455"/>
      <c r="BF40" s="459">
        <v>2192</v>
      </c>
      <c r="BG40" s="455"/>
      <c r="BH40" s="455"/>
      <c r="BI40" s="455"/>
      <c r="BJ40" s="455"/>
      <c r="BK40" s="455"/>
      <c r="BL40" s="455"/>
      <c r="BM40" s="455"/>
      <c r="BN40" s="455"/>
      <c r="BO40" s="455"/>
      <c r="BP40" s="459">
        <v>2290</v>
      </c>
      <c r="BQ40" s="455"/>
      <c r="BR40" s="455"/>
      <c r="BS40" s="455"/>
      <c r="BT40" s="455"/>
      <c r="BU40" s="455"/>
      <c r="BV40" s="455"/>
      <c r="BW40" s="455"/>
      <c r="BX40" s="455"/>
      <c r="BY40" s="455"/>
      <c r="BZ40" s="806" t="s">
        <v>1260</v>
      </c>
      <c r="CA40" s="418">
        <f t="shared" si="5"/>
        <v>23577</v>
      </c>
      <c r="CB40" s="418">
        <f t="shared" si="6"/>
        <v>0</v>
      </c>
    </row>
    <row r="41" spans="1:87" ht="115.5">
      <c r="A41" s="1"/>
      <c r="B41" s="1595"/>
      <c r="C41" s="1507"/>
      <c r="D41" s="1633"/>
      <c r="E41" s="1642"/>
      <c r="F41" s="1645"/>
      <c r="G41" s="1647"/>
      <c r="H41" s="1566"/>
      <c r="I41" s="1530"/>
      <c r="J41" s="1522"/>
      <c r="K41" s="1530"/>
      <c r="L41" s="1572"/>
      <c r="M41" s="1568"/>
      <c r="N41" s="1566"/>
      <c r="O41" s="1566"/>
      <c r="P41" s="561">
        <v>37</v>
      </c>
      <c r="Q41" s="455" t="s">
        <v>594</v>
      </c>
      <c r="R41" s="634" t="s">
        <v>2058</v>
      </c>
      <c r="S41" s="540" t="s">
        <v>2033</v>
      </c>
      <c r="T41" s="456" t="s">
        <v>1256</v>
      </c>
      <c r="U41" s="487" t="s">
        <v>1263</v>
      </c>
      <c r="V41" s="454">
        <v>0</v>
      </c>
      <c r="W41" s="454">
        <v>50</v>
      </c>
      <c r="X41" s="455"/>
      <c r="Y41" s="455"/>
      <c r="Z41" s="454">
        <v>10</v>
      </c>
      <c r="AA41" s="455"/>
      <c r="AB41" s="455"/>
      <c r="AC41" s="454">
        <v>20</v>
      </c>
      <c r="AD41" s="455"/>
      <c r="AE41" s="455"/>
      <c r="AF41" s="454">
        <v>30</v>
      </c>
      <c r="AG41" s="455"/>
      <c r="AH41" s="455"/>
      <c r="AI41" s="454">
        <v>50</v>
      </c>
      <c r="AJ41" s="455"/>
      <c r="AK41" s="458">
        <f>AL41+AV41+BF41+BP41+BX41</f>
        <v>13577</v>
      </c>
      <c r="AL41" s="459">
        <v>2000</v>
      </c>
      <c r="AM41" s="455"/>
      <c r="AN41" s="455"/>
      <c r="AO41" s="455"/>
      <c r="AP41" s="455"/>
      <c r="AQ41" s="455"/>
      <c r="AR41" s="455"/>
      <c r="AS41" s="455"/>
      <c r="AT41" s="455"/>
      <c r="AU41" s="455"/>
      <c r="AV41" s="459">
        <v>2095</v>
      </c>
      <c r="AW41" s="455"/>
      <c r="AX41" s="455"/>
      <c r="AY41" s="455"/>
      <c r="AZ41" s="455"/>
      <c r="BA41" s="455"/>
      <c r="BB41" s="455"/>
      <c r="BC41" s="455"/>
      <c r="BD41" s="455"/>
      <c r="BE41" s="455"/>
      <c r="BF41" s="459">
        <v>2192</v>
      </c>
      <c r="BG41" s="455"/>
      <c r="BH41" s="455"/>
      <c r="BI41" s="455"/>
      <c r="BJ41" s="455"/>
      <c r="BK41" s="455"/>
      <c r="BL41" s="455"/>
      <c r="BM41" s="455"/>
      <c r="BN41" s="455"/>
      <c r="BO41" s="455"/>
      <c r="BP41" s="459">
        <v>2290</v>
      </c>
      <c r="BQ41" s="455"/>
      <c r="BR41" s="455"/>
      <c r="BS41" s="455"/>
      <c r="BT41" s="455"/>
      <c r="BU41" s="455"/>
      <c r="BV41" s="455"/>
      <c r="BW41" s="455"/>
      <c r="BX41" s="459">
        <v>5000</v>
      </c>
      <c r="BY41" s="455"/>
      <c r="BZ41" s="806" t="s">
        <v>1260</v>
      </c>
      <c r="CA41" s="418">
        <f t="shared" si="5"/>
        <v>13577</v>
      </c>
      <c r="CB41" s="418">
        <f t="shared" si="6"/>
        <v>0</v>
      </c>
    </row>
    <row r="42" spans="1:87" ht="51.75">
      <c r="A42" s="1"/>
      <c r="B42" s="1595"/>
      <c r="C42" s="1507"/>
      <c r="D42" s="1633"/>
      <c r="E42" s="1642"/>
      <c r="F42" s="1645"/>
      <c r="G42" s="1647"/>
      <c r="H42" s="1566"/>
      <c r="I42" s="1530"/>
      <c r="J42" s="1522"/>
      <c r="K42" s="1530"/>
      <c r="L42" s="1572"/>
      <c r="M42" s="1568"/>
      <c r="N42" s="1566"/>
      <c r="O42" s="1566"/>
      <c r="P42" s="561">
        <v>38</v>
      </c>
      <c r="Q42" s="455" t="s">
        <v>591</v>
      </c>
      <c r="R42" s="634" t="s">
        <v>878</v>
      </c>
      <c r="S42" s="540" t="s">
        <v>2028</v>
      </c>
      <c r="T42" s="456" t="s">
        <v>1256</v>
      </c>
      <c r="U42" s="487" t="s">
        <v>1354</v>
      </c>
      <c r="V42" s="454">
        <v>0</v>
      </c>
      <c r="W42" s="454">
        <v>1</v>
      </c>
      <c r="X42" s="455"/>
      <c r="Y42" s="455"/>
      <c r="Z42" s="454">
        <v>0</v>
      </c>
      <c r="AA42" s="455"/>
      <c r="AB42" s="455"/>
      <c r="AC42" s="454">
        <v>1</v>
      </c>
      <c r="AD42" s="455"/>
      <c r="AE42" s="455"/>
      <c r="AF42" s="454">
        <v>1</v>
      </c>
      <c r="AG42" s="455"/>
      <c r="AH42" s="455"/>
      <c r="AI42" s="454">
        <v>1</v>
      </c>
      <c r="AJ42" s="455"/>
      <c r="AK42" s="458">
        <f>AT42</f>
        <v>15000</v>
      </c>
      <c r="AL42" s="459"/>
      <c r="AM42" s="455"/>
      <c r="AN42" s="455"/>
      <c r="AO42" s="455"/>
      <c r="AP42" s="455"/>
      <c r="AQ42" s="455"/>
      <c r="AR42" s="455"/>
      <c r="AS42" s="455"/>
      <c r="AT42" s="459">
        <v>15000</v>
      </c>
      <c r="AU42" s="455"/>
      <c r="AV42" s="455"/>
      <c r="AW42" s="455"/>
      <c r="AX42" s="455"/>
      <c r="AY42" s="455"/>
      <c r="AZ42" s="455"/>
      <c r="BA42" s="455"/>
      <c r="BB42" s="455"/>
      <c r="BC42" s="455"/>
      <c r="BD42" s="455"/>
      <c r="BE42" s="455"/>
      <c r="BF42" s="455"/>
      <c r="BG42" s="455"/>
      <c r="BH42" s="455"/>
      <c r="BI42" s="455"/>
      <c r="BJ42" s="455"/>
      <c r="BK42" s="455"/>
      <c r="BL42" s="455"/>
      <c r="BM42" s="455"/>
      <c r="BN42" s="455"/>
      <c r="BO42" s="455"/>
      <c r="BP42" s="455"/>
      <c r="BQ42" s="455"/>
      <c r="BR42" s="455"/>
      <c r="BS42" s="455"/>
      <c r="BT42" s="455"/>
      <c r="BU42" s="455"/>
      <c r="BV42" s="455"/>
      <c r="BW42" s="455"/>
      <c r="BX42" s="455"/>
      <c r="BY42" s="455"/>
      <c r="BZ42" s="806" t="s">
        <v>2301</v>
      </c>
      <c r="CA42" s="418">
        <f t="shared" si="5"/>
        <v>15000</v>
      </c>
      <c r="CB42" s="418">
        <f t="shared" si="6"/>
        <v>0</v>
      </c>
    </row>
    <row r="43" spans="1:87" ht="86.25" customHeight="1">
      <c r="A43" s="1"/>
      <c r="B43" s="1595"/>
      <c r="C43" s="1507"/>
      <c r="D43" s="1633"/>
      <c r="E43" s="1643"/>
      <c r="F43" s="1646"/>
      <c r="G43" s="1608"/>
      <c r="H43" s="1570"/>
      <c r="I43" s="1531"/>
      <c r="J43" s="1523"/>
      <c r="K43" s="1531"/>
      <c r="L43" s="1615"/>
      <c r="M43" s="1569"/>
      <c r="N43" s="1570"/>
      <c r="O43" s="1570"/>
      <c r="P43" s="561">
        <v>39</v>
      </c>
      <c r="Q43" s="686" t="s">
        <v>2173</v>
      </c>
      <c r="R43" s="634" t="s">
        <v>879</v>
      </c>
      <c r="S43" s="540" t="s">
        <v>2029</v>
      </c>
      <c r="T43" s="456" t="s">
        <v>1256</v>
      </c>
      <c r="U43" s="487" t="s">
        <v>1354</v>
      </c>
      <c r="V43" s="454">
        <v>0</v>
      </c>
      <c r="W43" s="454">
        <v>1</v>
      </c>
      <c r="X43" s="455"/>
      <c r="Y43" s="455"/>
      <c r="Z43" s="454">
        <v>0</v>
      </c>
      <c r="AA43" s="455"/>
      <c r="AB43" s="455"/>
      <c r="AC43" s="454">
        <v>1</v>
      </c>
      <c r="AD43" s="455"/>
      <c r="AE43" s="455"/>
      <c r="AF43" s="454">
        <v>1</v>
      </c>
      <c r="AG43" s="455"/>
      <c r="AH43" s="455"/>
      <c r="AI43" s="454">
        <v>1</v>
      </c>
      <c r="AJ43" s="455"/>
      <c r="AK43" s="458">
        <f>AL43+AV43+BD43+BF43+BN43+BP43+BX43</f>
        <v>93577</v>
      </c>
      <c r="AL43" s="459">
        <v>2000</v>
      </c>
      <c r="AM43" s="455"/>
      <c r="AN43" s="455"/>
      <c r="AO43" s="455"/>
      <c r="AP43" s="455"/>
      <c r="AQ43" s="455"/>
      <c r="AR43" s="455"/>
      <c r="AS43" s="455"/>
      <c r="AT43" s="455"/>
      <c r="AU43" s="455"/>
      <c r="AV43" s="459">
        <v>2095</v>
      </c>
      <c r="AW43" s="455"/>
      <c r="AX43" s="455"/>
      <c r="AY43" s="455"/>
      <c r="AZ43" s="455"/>
      <c r="BA43" s="455"/>
      <c r="BB43" s="455"/>
      <c r="BC43" s="455"/>
      <c r="BD43" s="459">
        <v>30000</v>
      </c>
      <c r="BE43" s="455"/>
      <c r="BF43" s="459">
        <v>2192</v>
      </c>
      <c r="BG43" s="455"/>
      <c r="BH43" s="455"/>
      <c r="BI43" s="455"/>
      <c r="BJ43" s="455"/>
      <c r="BK43" s="455"/>
      <c r="BL43" s="455"/>
      <c r="BM43" s="455"/>
      <c r="BN43" s="459">
        <v>30000</v>
      </c>
      <c r="BO43" s="455"/>
      <c r="BP43" s="459">
        <v>2290</v>
      </c>
      <c r="BQ43" s="455"/>
      <c r="BR43" s="455"/>
      <c r="BS43" s="455"/>
      <c r="BT43" s="455"/>
      <c r="BU43" s="455"/>
      <c r="BV43" s="455"/>
      <c r="BW43" s="455"/>
      <c r="BX43" s="459">
        <v>25000</v>
      </c>
      <c r="BY43" s="455"/>
      <c r="BZ43" s="806" t="s">
        <v>2304</v>
      </c>
      <c r="CA43" s="418">
        <f t="shared" si="5"/>
        <v>93577</v>
      </c>
      <c r="CB43" s="418">
        <f t="shared" si="6"/>
        <v>0</v>
      </c>
      <c r="CC43" s="418">
        <f>+SUM(CA19:CA43)</f>
        <v>1229391</v>
      </c>
      <c r="CD43" s="1" t="s">
        <v>2361</v>
      </c>
    </row>
    <row r="44" spans="1:87" ht="93" customHeight="1" thickBot="1">
      <c r="A44" s="1"/>
      <c r="B44" s="1595"/>
      <c r="C44" s="1507"/>
      <c r="D44" s="1633"/>
      <c r="E44" s="1539" t="s">
        <v>1292</v>
      </c>
      <c r="F44" s="1262">
        <f>CC74/$CD$166</f>
        <v>3.2700335817418935E-2</v>
      </c>
      <c r="G44" s="1542" t="s">
        <v>1293</v>
      </c>
      <c r="H44" s="1524">
        <v>13</v>
      </c>
      <c r="I44" s="1550" t="s">
        <v>2038</v>
      </c>
      <c r="J44" s="1547" t="s">
        <v>2034</v>
      </c>
      <c r="K44" s="1532">
        <v>43</v>
      </c>
      <c r="L44" s="1629">
        <v>60</v>
      </c>
      <c r="M44" s="1494"/>
      <c r="N44" s="1524"/>
      <c r="O44" s="1524"/>
      <c r="P44" s="559">
        <v>40</v>
      </c>
      <c r="Q44" s="471" t="s">
        <v>2174</v>
      </c>
      <c r="R44" s="831" t="s">
        <v>898</v>
      </c>
      <c r="S44" s="565" t="s">
        <v>2030</v>
      </c>
      <c r="T44" s="566" t="s">
        <v>1256</v>
      </c>
      <c r="U44" s="489" t="s">
        <v>1263</v>
      </c>
      <c r="V44" s="470">
        <v>0</v>
      </c>
      <c r="W44" s="470">
        <v>2</v>
      </c>
      <c r="X44" s="488"/>
      <c r="Y44" s="488"/>
      <c r="Z44" s="470">
        <v>0</v>
      </c>
      <c r="AA44" s="488"/>
      <c r="AB44" s="488"/>
      <c r="AC44" s="470">
        <v>1</v>
      </c>
      <c r="AD44" s="488"/>
      <c r="AE44" s="488"/>
      <c r="AF44" s="470">
        <v>2</v>
      </c>
      <c r="AG44" s="488"/>
      <c r="AH44" s="488"/>
      <c r="AI44" s="470">
        <v>2</v>
      </c>
      <c r="AJ44" s="488"/>
      <c r="AK44" s="491">
        <f>AL44+AV44+BP44+BF44</f>
        <v>38596</v>
      </c>
      <c r="AL44" s="490">
        <v>9000</v>
      </c>
      <c r="AM44" s="488"/>
      <c r="AN44" s="488"/>
      <c r="AO44" s="488"/>
      <c r="AP44" s="488"/>
      <c r="AQ44" s="488"/>
      <c r="AR44" s="488"/>
      <c r="AS44" s="488"/>
      <c r="AT44" s="488"/>
      <c r="AU44" s="488"/>
      <c r="AV44" s="490">
        <v>9428</v>
      </c>
      <c r="AW44" s="488"/>
      <c r="AX44" s="488"/>
      <c r="AY44" s="488"/>
      <c r="AZ44" s="488"/>
      <c r="BA44" s="488"/>
      <c r="BB44" s="488"/>
      <c r="BC44" s="488"/>
      <c r="BD44" s="488"/>
      <c r="BE44" s="488"/>
      <c r="BF44" s="490">
        <v>9862</v>
      </c>
      <c r="BG44" s="488"/>
      <c r="BH44" s="488"/>
      <c r="BI44" s="488"/>
      <c r="BJ44" s="488"/>
      <c r="BK44" s="488"/>
      <c r="BL44" s="488"/>
      <c r="BM44" s="488"/>
      <c r="BN44" s="490"/>
      <c r="BO44" s="488"/>
      <c r="BP44" s="490">
        <v>10306</v>
      </c>
      <c r="BQ44" s="488"/>
      <c r="BR44" s="488"/>
      <c r="BS44" s="488"/>
      <c r="BT44" s="488"/>
      <c r="BU44" s="488"/>
      <c r="BV44" s="488"/>
      <c r="BW44" s="488"/>
      <c r="BX44" s="488"/>
      <c r="BY44" s="488"/>
      <c r="BZ44" s="828" t="s">
        <v>2305</v>
      </c>
      <c r="CA44" s="862">
        <f>SUM(AL44:BY44)</f>
        <v>38596</v>
      </c>
      <c r="CB44" s="862">
        <f t="shared" si="6"/>
        <v>0</v>
      </c>
      <c r="CC44" s="448"/>
      <c r="CD44" s="448"/>
      <c r="CE44" s="448"/>
      <c r="CF44" s="448"/>
      <c r="CG44" s="448"/>
      <c r="CH44" s="448"/>
      <c r="CI44" s="448"/>
    </row>
    <row r="45" spans="1:87" ht="72.75" customHeight="1" thickBot="1">
      <c r="A45" s="1"/>
      <c r="B45" s="1595"/>
      <c r="C45" s="1507"/>
      <c r="D45" s="1633"/>
      <c r="E45" s="1540"/>
      <c r="F45" s="1263"/>
      <c r="G45" s="1544"/>
      <c r="H45" s="1538"/>
      <c r="I45" s="1551"/>
      <c r="J45" s="1548"/>
      <c r="K45" s="1533"/>
      <c r="L45" s="1630"/>
      <c r="M45" s="1495"/>
      <c r="N45" s="1538"/>
      <c r="O45" s="1538"/>
      <c r="P45" s="559">
        <v>41</v>
      </c>
      <c r="Q45" s="488" t="s">
        <v>639</v>
      </c>
      <c r="R45" s="635" t="s">
        <v>901</v>
      </c>
      <c r="S45" s="565" t="s">
        <v>2031</v>
      </c>
      <c r="T45" s="566" t="s">
        <v>1256</v>
      </c>
      <c r="U45" s="471" t="s">
        <v>1355</v>
      </c>
      <c r="V45" s="470">
        <v>170</v>
      </c>
      <c r="W45" s="470">
        <v>337</v>
      </c>
      <c r="X45" s="488"/>
      <c r="Y45" s="488"/>
      <c r="Z45" s="470">
        <v>170</v>
      </c>
      <c r="AA45" s="470"/>
      <c r="AB45" s="470"/>
      <c r="AC45" s="470">
        <v>226</v>
      </c>
      <c r="AD45" s="470"/>
      <c r="AE45" s="470"/>
      <c r="AF45" s="470">
        <v>282</v>
      </c>
      <c r="AG45" s="470"/>
      <c r="AH45" s="470"/>
      <c r="AI45" s="470">
        <v>337</v>
      </c>
      <c r="AJ45" s="488"/>
      <c r="AK45" s="491">
        <f>AL45+AM45+AV45+AW45+BF45+BG45+BP45+BQ45</f>
        <v>165108</v>
      </c>
      <c r="AL45" s="490">
        <v>33500</v>
      </c>
      <c r="AM45" s="490">
        <v>5000</v>
      </c>
      <c r="AN45" s="488"/>
      <c r="AO45" s="488"/>
      <c r="AP45" s="488"/>
      <c r="AQ45" s="488"/>
      <c r="AR45" s="488"/>
      <c r="AS45" s="488"/>
      <c r="AT45" s="488"/>
      <c r="AU45" s="488"/>
      <c r="AV45" s="490">
        <v>35095</v>
      </c>
      <c r="AW45" s="490">
        <v>5238</v>
      </c>
      <c r="AX45" s="488"/>
      <c r="AY45" s="488"/>
      <c r="AZ45" s="488"/>
      <c r="BA45" s="488"/>
      <c r="BB45" s="488"/>
      <c r="BC45" s="488"/>
      <c r="BD45" s="488"/>
      <c r="BE45" s="488"/>
      <c r="BF45" s="490">
        <v>36709</v>
      </c>
      <c r="BG45" s="490">
        <v>5479</v>
      </c>
      <c r="BH45" s="488"/>
      <c r="BI45" s="488"/>
      <c r="BJ45" s="488"/>
      <c r="BK45" s="488"/>
      <c r="BL45" s="488"/>
      <c r="BM45" s="488"/>
      <c r="BN45" s="488"/>
      <c r="BO45" s="488"/>
      <c r="BP45" s="490">
        <v>38361</v>
      </c>
      <c r="BQ45" s="490">
        <v>5726</v>
      </c>
      <c r="BR45" s="488"/>
      <c r="BS45" s="488"/>
      <c r="BT45" s="488"/>
      <c r="BU45" s="488"/>
      <c r="BV45" s="488"/>
      <c r="BW45" s="488"/>
      <c r="BX45" s="488"/>
      <c r="BY45" s="488"/>
      <c r="BZ45" s="828" t="s">
        <v>2306</v>
      </c>
      <c r="CA45" s="862">
        <f t="shared" ref="CA45:CA74" si="7">SUM(AL45:BY45)</f>
        <v>165108</v>
      </c>
      <c r="CB45" s="862">
        <f t="shared" ref="CB45:CB75" si="8">CA45-AK45</f>
        <v>0</v>
      </c>
      <c r="CC45" s="448"/>
      <c r="CD45" s="448"/>
      <c r="CE45" s="448"/>
      <c r="CF45" s="448"/>
      <c r="CG45" s="448"/>
      <c r="CH45" s="448"/>
      <c r="CI45" s="448"/>
    </row>
    <row r="46" spans="1:87" ht="72.75" customHeight="1" thickBot="1">
      <c r="A46" s="1"/>
      <c r="B46" s="1595"/>
      <c r="C46" s="1507"/>
      <c r="D46" s="1633"/>
      <c r="E46" s="1540"/>
      <c r="F46" s="1263"/>
      <c r="G46" s="1544"/>
      <c r="H46" s="1538"/>
      <c r="I46" s="1551"/>
      <c r="J46" s="1548"/>
      <c r="K46" s="1533"/>
      <c r="L46" s="1630"/>
      <c r="M46" s="1495"/>
      <c r="N46" s="1538"/>
      <c r="O46" s="1538"/>
      <c r="P46" s="559">
        <v>42</v>
      </c>
      <c r="Q46" s="488" t="s">
        <v>615</v>
      </c>
      <c r="R46" s="636" t="s">
        <v>903</v>
      </c>
      <c r="S46" s="565" t="s">
        <v>2036</v>
      </c>
      <c r="T46" s="566" t="s">
        <v>1256</v>
      </c>
      <c r="U46" s="489" t="s">
        <v>1263</v>
      </c>
      <c r="V46" s="470">
        <v>0</v>
      </c>
      <c r="W46" s="470">
        <v>1</v>
      </c>
      <c r="X46" s="488"/>
      <c r="Y46" s="488"/>
      <c r="Z46" s="470">
        <v>0</v>
      </c>
      <c r="AA46" s="470"/>
      <c r="AB46" s="470"/>
      <c r="AC46" s="470">
        <v>1</v>
      </c>
      <c r="AD46" s="470"/>
      <c r="AE46" s="470"/>
      <c r="AF46" s="470">
        <v>1</v>
      </c>
      <c r="AG46" s="470"/>
      <c r="AH46" s="470"/>
      <c r="AI46" s="470">
        <v>1</v>
      </c>
      <c r="AJ46" s="488"/>
      <c r="AK46" s="491">
        <f>AL46+AV46+BF46+BP46</f>
        <v>21443</v>
      </c>
      <c r="AL46" s="490">
        <v>5000</v>
      </c>
      <c r="AM46" s="490"/>
      <c r="AN46" s="488"/>
      <c r="AO46" s="488"/>
      <c r="AP46" s="488"/>
      <c r="AQ46" s="488"/>
      <c r="AR46" s="488"/>
      <c r="AS46" s="488"/>
      <c r="AT46" s="488"/>
      <c r="AU46" s="488"/>
      <c r="AV46" s="490">
        <v>5238</v>
      </c>
      <c r="AW46" s="488"/>
      <c r="AX46" s="488"/>
      <c r="AY46" s="488"/>
      <c r="AZ46" s="488"/>
      <c r="BA46" s="488"/>
      <c r="BB46" s="488"/>
      <c r="BC46" s="488"/>
      <c r="BD46" s="488"/>
      <c r="BE46" s="488"/>
      <c r="BF46" s="490">
        <v>5479</v>
      </c>
      <c r="BG46" s="488"/>
      <c r="BH46" s="488"/>
      <c r="BI46" s="488"/>
      <c r="BJ46" s="488"/>
      <c r="BK46" s="488"/>
      <c r="BL46" s="488"/>
      <c r="BM46" s="488"/>
      <c r="BN46" s="488"/>
      <c r="BO46" s="488"/>
      <c r="BP46" s="490">
        <v>5726</v>
      </c>
      <c r="BQ46" s="488"/>
      <c r="BR46" s="488"/>
      <c r="BS46" s="488"/>
      <c r="BT46" s="488"/>
      <c r="BU46" s="488"/>
      <c r="BV46" s="488"/>
      <c r="BW46" s="488"/>
      <c r="BX46" s="488"/>
      <c r="BY46" s="488"/>
      <c r="BZ46" s="828" t="s">
        <v>2305</v>
      </c>
      <c r="CA46" s="862">
        <f t="shared" si="7"/>
        <v>21443</v>
      </c>
      <c r="CB46" s="862">
        <f t="shared" si="8"/>
        <v>0</v>
      </c>
      <c r="CC46" s="448"/>
      <c r="CD46" s="448"/>
      <c r="CE46" s="448"/>
      <c r="CF46" s="448"/>
      <c r="CG46" s="448"/>
      <c r="CH46" s="448"/>
      <c r="CI46" s="448"/>
    </row>
    <row r="47" spans="1:87" ht="73.5" customHeight="1">
      <c r="A47" s="1"/>
      <c r="B47" s="1595"/>
      <c r="C47" s="1507"/>
      <c r="D47" s="1633"/>
      <c r="E47" s="1540"/>
      <c r="F47" s="1263"/>
      <c r="G47" s="1544"/>
      <c r="H47" s="1538"/>
      <c r="I47" s="1551"/>
      <c r="J47" s="1548"/>
      <c r="K47" s="1533"/>
      <c r="L47" s="1630"/>
      <c r="M47" s="1495"/>
      <c r="N47" s="1538"/>
      <c r="O47" s="1538"/>
      <c r="P47" s="559">
        <v>43</v>
      </c>
      <c r="Q47" s="488" t="s">
        <v>652</v>
      </c>
      <c r="R47" s="637" t="s">
        <v>904</v>
      </c>
      <c r="S47" s="565" t="s">
        <v>2037</v>
      </c>
      <c r="T47" s="566" t="s">
        <v>1256</v>
      </c>
      <c r="U47" s="489" t="s">
        <v>1263</v>
      </c>
      <c r="V47" s="470">
        <v>25</v>
      </c>
      <c r="W47" s="470">
        <v>58</v>
      </c>
      <c r="X47" s="488"/>
      <c r="Y47" s="488"/>
      <c r="Z47" s="470">
        <v>25</v>
      </c>
      <c r="AA47" s="488"/>
      <c r="AB47" s="488"/>
      <c r="AC47" s="470">
        <v>35</v>
      </c>
      <c r="AD47" s="488"/>
      <c r="AE47" s="488"/>
      <c r="AF47" s="470">
        <v>45</v>
      </c>
      <c r="AG47" s="488"/>
      <c r="AH47" s="488"/>
      <c r="AI47" s="470">
        <v>58</v>
      </c>
      <c r="AJ47" s="488"/>
      <c r="AK47" s="491">
        <f>AL47+AV47+BF47+BP47</f>
        <v>4289</v>
      </c>
      <c r="AL47" s="490">
        <v>1000</v>
      </c>
      <c r="AM47" s="488"/>
      <c r="AN47" s="488"/>
      <c r="AO47" s="488"/>
      <c r="AP47" s="488"/>
      <c r="AQ47" s="488"/>
      <c r="AR47" s="488"/>
      <c r="AS47" s="488"/>
      <c r="AT47" s="488"/>
      <c r="AU47" s="488"/>
      <c r="AV47" s="490">
        <v>1048</v>
      </c>
      <c r="AW47" s="488"/>
      <c r="AX47" s="488"/>
      <c r="AY47" s="488"/>
      <c r="AZ47" s="488"/>
      <c r="BA47" s="488"/>
      <c r="BB47" s="488"/>
      <c r="BC47" s="488"/>
      <c r="BD47" s="488"/>
      <c r="BE47" s="488"/>
      <c r="BF47" s="490">
        <v>1096</v>
      </c>
      <c r="BG47" s="488"/>
      <c r="BH47" s="488"/>
      <c r="BI47" s="488"/>
      <c r="BJ47" s="488"/>
      <c r="BK47" s="488"/>
      <c r="BL47" s="488"/>
      <c r="BM47" s="488"/>
      <c r="BN47" s="488"/>
      <c r="BO47" s="488"/>
      <c r="BP47" s="490">
        <v>1145</v>
      </c>
      <c r="BQ47" s="488"/>
      <c r="BR47" s="488"/>
      <c r="BS47" s="488"/>
      <c r="BT47" s="488"/>
      <c r="BU47" s="488"/>
      <c r="BV47" s="488"/>
      <c r="BW47" s="488"/>
      <c r="BX47" s="488"/>
      <c r="BY47" s="488"/>
      <c r="BZ47" s="828" t="s">
        <v>2307</v>
      </c>
      <c r="CA47" s="862">
        <f t="shared" si="7"/>
        <v>4289</v>
      </c>
      <c r="CB47" s="862">
        <f t="shared" si="8"/>
        <v>0</v>
      </c>
      <c r="CC47" s="448"/>
      <c r="CD47" s="448"/>
      <c r="CE47" s="448"/>
      <c r="CF47" s="448"/>
      <c r="CG47" s="448"/>
      <c r="CH47" s="448"/>
      <c r="CI47" s="448"/>
    </row>
    <row r="48" spans="1:87" ht="61.5" customHeight="1">
      <c r="A48" s="1"/>
      <c r="B48" s="1595"/>
      <c r="C48" s="1507"/>
      <c r="D48" s="1633"/>
      <c r="E48" s="1540"/>
      <c r="F48" s="1263"/>
      <c r="G48" s="1543"/>
      <c r="H48" s="1525"/>
      <c r="I48" s="1552"/>
      <c r="J48" s="1549"/>
      <c r="K48" s="1534"/>
      <c r="L48" s="1631"/>
      <c r="M48" s="1496"/>
      <c r="N48" s="1525"/>
      <c r="O48" s="1525"/>
      <c r="P48" s="559">
        <v>44</v>
      </c>
      <c r="Q48" s="488" t="s">
        <v>658</v>
      </c>
      <c r="R48" s="638" t="s">
        <v>905</v>
      </c>
      <c r="S48" s="565" t="s">
        <v>2039</v>
      </c>
      <c r="T48" s="566" t="s">
        <v>1256</v>
      </c>
      <c r="U48" s="489" t="s">
        <v>1356</v>
      </c>
      <c r="V48" s="470">
        <v>0</v>
      </c>
      <c r="W48" s="470">
        <v>12</v>
      </c>
      <c r="X48" s="488"/>
      <c r="Y48" s="488"/>
      <c r="Z48" s="470">
        <v>12</v>
      </c>
      <c r="AA48" s="488"/>
      <c r="AB48" s="488"/>
      <c r="AC48" s="470">
        <v>12</v>
      </c>
      <c r="AD48" s="488"/>
      <c r="AE48" s="488"/>
      <c r="AF48" s="470">
        <v>12</v>
      </c>
      <c r="AG48" s="488"/>
      <c r="AH48" s="488"/>
      <c r="AI48" s="470">
        <v>12</v>
      </c>
      <c r="AJ48" s="488"/>
      <c r="AK48" s="491">
        <f>AL48+AV48+BF48+BP48</f>
        <v>4289</v>
      </c>
      <c r="AL48" s="490">
        <v>1000</v>
      </c>
      <c r="AM48" s="488"/>
      <c r="AN48" s="488"/>
      <c r="AO48" s="488"/>
      <c r="AP48" s="488"/>
      <c r="AQ48" s="488"/>
      <c r="AR48" s="488"/>
      <c r="AS48" s="488"/>
      <c r="AT48" s="488"/>
      <c r="AU48" s="488"/>
      <c r="AV48" s="490">
        <v>1048</v>
      </c>
      <c r="AW48" s="488"/>
      <c r="AX48" s="488"/>
      <c r="AY48" s="488"/>
      <c r="AZ48" s="488"/>
      <c r="BA48" s="488"/>
      <c r="BB48" s="488"/>
      <c r="BC48" s="488"/>
      <c r="BD48" s="488"/>
      <c r="BE48" s="488"/>
      <c r="BF48" s="490">
        <v>1096</v>
      </c>
      <c r="BG48" s="488"/>
      <c r="BH48" s="488"/>
      <c r="BI48" s="488"/>
      <c r="BJ48" s="488"/>
      <c r="BK48" s="488"/>
      <c r="BL48" s="488"/>
      <c r="BM48" s="488"/>
      <c r="BN48" s="488"/>
      <c r="BO48" s="488"/>
      <c r="BP48" s="490">
        <v>1145</v>
      </c>
      <c r="BQ48" s="488"/>
      <c r="BR48" s="488"/>
      <c r="BS48" s="488"/>
      <c r="BT48" s="488"/>
      <c r="BU48" s="488"/>
      <c r="BV48" s="488"/>
      <c r="BW48" s="488"/>
      <c r="BX48" s="488"/>
      <c r="BY48" s="488"/>
      <c r="BZ48" s="828" t="s">
        <v>2308</v>
      </c>
      <c r="CA48" s="862">
        <f t="shared" si="7"/>
        <v>4289</v>
      </c>
      <c r="CB48" s="862">
        <f t="shared" si="8"/>
        <v>0</v>
      </c>
      <c r="CC48" s="448"/>
      <c r="CD48" s="448"/>
      <c r="CE48" s="448"/>
      <c r="CF48" s="448"/>
      <c r="CG48" s="448"/>
      <c r="CH48" s="448"/>
      <c r="CI48" s="448"/>
    </row>
    <row r="49" spans="1:80" ht="105.75" customHeight="1">
      <c r="A49" s="1"/>
      <c r="B49" s="1595"/>
      <c r="C49" s="1507"/>
      <c r="D49" s="1633"/>
      <c r="E49" s="1540"/>
      <c r="F49" s="1263"/>
      <c r="G49" s="469" t="s">
        <v>1294</v>
      </c>
      <c r="H49" s="470">
        <v>14</v>
      </c>
      <c r="I49" s="565" t="s">
        <v>2045</v>
      </c>
      <c r="J49" s="569" t="s">
        <v>2044</v>
      </c>
      <c r="K49" s="566">
        <v>66</v>
      </c>
      <c r="L49" s="570">
        <v>100</v>
      </c>
      <c r="M49" s="488"/>
      <c r="N49" s="470"/>
      <c r="O49" s="470"/>
      <c r="P49" s="559">
        <v>45</v>
      </c>
      <c r="Q49" s="471" t="s">
        <v>2170</v>
      </c>
      <c r="R49" s="639" t="s">
        <v>909</v>
      </c>
      <c r="S49" s="565" t="s">
        <v>2040</v>
      </c>
      <c r="T49" s="566" t="s">
        <v>1256</v>
      </c>
      <c r="U49" s="489" t="s">
        <v>1356</v>
      </c>
      <c r="V49" s="470">
        <v>0</v>
      </c>
      <c r="W49" s="470">
        <v>1</v>
      </c>
      <c r="X49" s="488"/>
      <c r="Y49" s="488"/>
      <c r="Z49" s="470">
        <v>0</v>
      </c>
      <c r="AA49" s="488"/>
      <c r="AB49" s="488"/>
      <c r="AC49" s="470">
        <v>1</v>
      </c>
      <c r="AD49" s="488"/>
      <c r="AE49" s="488"/>
      <c r="AF49" s="470">
        <v>1</v>
      </c>
      <c r="AG49" s="488"/>
      <c r="AH49" s="488"/>
      <c r="AI49" s="470">
        <v>1</v>
      </c>
      <c r="AJ49" s="488"/>
      <c r="AK49" s="491">
        <f>AT49+BD49+BN49+BX49+AM49+AW49+BG49+BQ49</f>
        <v>17154</v>
      </c>
      <c r="AL49" s="490"/>
      <c r="AM49" s="490">
        <v>2000</v>
      </c>
      <c r="AN49" s="488"/>
      <c r="AO49" s="488"/>
      <c r="AP49" s="488"/>
      <c r="AQ49" s="488"/>
      <c r="AR49" s="488"/>
      <c r="AS49" s="488"/>
      <c r="AT49" s="490">
        <v>2000</v>
      </c>
      <c r="AU49" s="488"/>
      <c r="AV49" s="490"/>
      <c r="AW49" s="490">
        <v>2095</v>
      </c>
      <c r="AX49" s="488"/>
      <c r="AY49" s="488"/>
      <c r="AZ49" s="488"/>
      <c r="BA49" s="488"/>
      <c r="BB49" s="488"/>
      <c r="BC49" s="488"/>
      <c r="BD49" s="490">
        <v>2095</v>
      </c>
      <c r="BE49" s="488"/>
      <c r="BF49" s="490"/>
      <c r="BG49" s="490">
        <v>2192</v>
      </c>
      <c r="BH49" s="488"/>
      <c r="BI49" s="488"/>
      <c r="BJ49" s="488"/>
      <c r="BK49" s="488"/>
      <c r="BL49" s="488"/>
      <c r="BM49" s="488"/>
      <c r="BN49" s="490">
        <v>2192</v>
      </c>
      <c r="BO49" s="488"/>
      <c r="BP49" s="490"/>
      <c r="BQ49" s="490">
        <v>2290</v>
      </c>
      <c r="BR49" s="488"/>
      <c r="BS49" s="488"/>
      <c r="BT49" s="488"/>
      <c r="BU49" s="488"/>
      <c r="BV49" s="488"/>
      <c r="BW49" s="488"/>
      <c r="BX49" s="490">
        <v>2290</v>
      </c>
      <c r="BY49" s="488"/>
      <c r="BZ49" s="828" t="s">
        <v>2309</v>
      </c>
      <c r="CA49" s="862">
        <f t="shared" si="7"/>
        <v>17154</v>
      </c>
      <c r="CB49" s="862">
        <f t="shared" si="8"/>
        <v>0</v>
      </c>
    </row>
    <row r="50" spans="1:80" ht="66.75" customHeight="1">
      <c r="A50" s="1"/>
      <c r="B50" s="1595"/>
      <c r="C50" s="1507"/>
      <c r="D50" s="1633"/>
      <c r="E50" s="1540"/>
      <c r="F50" s="1263"/>
      <c r="G50" s="468" t="s">
        <v>1295</v>
      </c>
      <c r="H50" s="470">
        <v>15</v>
      </c>
      <c r="I50" s="567" t="s">
        <v>883</v>
      </c>
      <c r="J50" s="569" t="s">
        <v>2044</v>
      </c>
      <c r="K50" s="566">
        <v>66</v>
      </c>
      <c r="L50" s="570">
        <v>100</v>
      </c>
      <c r="M50" s="488"/>
      <c r="N50" s="470"/>
      <c r="O50" s="470"/>
      <c r="P50" s="559">
        <v>46</v>
      </c>
      <c r="Q50" s="488" t="s">
        <v>691</v>
      </c>
      <c r="R50" s="832" t="s">
        <v>2059</v>
      </c>
      <c r="S50" s="565" t="s">
        <v>2041</v>
      </c>
      <c r="T50" s="566" t="s">
        <v>1256</v>
      </c>
      <c r="U50" s="489" t="s">
        <v>1356</v>
      </c>
      <c r="V50" s="470">
        <v>0</v>
      </c>
      <c r="W50" s="470">
        <v>4</v>
      </c>
      <c r="X50" s="488"/>
      <c r="Y50" s="488"/>
      <c r="Z50" s="470">
        <v>1</v>
      </c>
      <c r="AA50" s="488"/>
      <c r="AB50" s="488"/>
      <c r="AC50" s="470">
        <v>2</v>
      </c>
      <c r="AD50" s="488"/>
      <c r="AE50" s="488"/>
      <c r="AF50" s="470">
        <v>3</v>
      </c>
      <c r="AG50" s="488"/>
      <c r="AH50" s="488"/>
      <c r="AI50" s="470">
        <v>4</v>
      </c>
      <c r="AJ50" s="488"/>
      <c r="AK50" s="491">
        <f>AT50+BD50+BN50+BX50+AM50+AW50+BG50+BQ50</f>
        <v>34306</v>
      </c>
      <c r="AL50" s="490"/>
      <c r="AM50" s="490">
        <v>4000</v>
      </c>
      <c r="AN50" s="488"/>
      <c r="AO50" s="488"/>
      <c r="AP50" s="488"/>
      <c r="AQ50" s="488"/>
      <c r="AR50" s="488"/>
      <c r="AS50" s="488"/>
      <c r="AT50" s="490">
        <v>4000</v>
      </c>
      <c r="AU50" s="488"/>
      <c r="AV50" s="488"/>
      <c r="AW50" s="490">
        <v>4190</v>
      </c>
      <c r="AX50" s="488"/>
      <c r="AY50" s="488"/>
      <c r="AZ50" s="488"/>
      <c r="BA50" s="488"/>
      <c r="BB50" s="488"/>
      <c r="BC50" s="488"/>
      <c r="BD50" s="490">
        <v>4190</v>
      </c>
      <c r="BE50" s="488"/>
      <c r="BF50" s="488"/>
      <c r="BG50" s="490">
        <v>4383</v>
      </c>
      <c r="BH50" s="488"/>
      <c r="BI50" s="488"/>
      <c r="BJ50" s="488"/>
      <c r="BK50" s="488"/>
      <c r="BL50" s="488"/>
      <c r="BM50" s="488"/>
      <c r="BN50" s="490">
        <v>4383</v>
      </c>
      <c r="BO50" s="488"/>
      <c r="BP50" s="488"/>
      <c r="BQ50" s="490">
        <v>4580</v>
      </c>
      <c r="BR50" s="488"/>
      <c r="BS50" s="488"/>
      <c r="BT50" s="488"/>
      <c r="BU50" s="488"/>
      <c r="BV50" s="488"/>
      <c r="BW50" s="488"/>
      <c r="BX50" s="490">
        <v>4580</v>
      </c>
      <c r="BY50" s="488"/>
      <c r="BZ50" s="828" t="s">
        <v>2301</v>
      </c>
      <c r="CA50" s="862">
        <f t="shared" si="7"/>
        <v>34306</v>
      </c>
      <c r="CB50" s="862">
        <f t="shared" si="8"/>
        <v>0</v>
      </c>
    </row>
    <row r="51" spans="1:80" ht="75.75" customHeight="1">
      <c r="A51" s="1"/>
      <c r="B51" s="1595"/>
      <c r="C51" s="1507"/>
      <c r="D51" s="1633"/>
      <c r="E51" s="1540"/>
      <c r="F51" s="1263"/>
      <c r="G51" s="469" t="s">
        <v>1296</v>
      </c>
      <c r="H51" s="470">
        <v>16</v>
      </c>
      <c r="I51" s="567" t="s">
        <v>884</v>
      </c>
      <c r="J51" s="569" t="s">
        <v>2044</v>
      </c>
      <c r="K51" s="566">
        <v>70</v>
      </c>
      <c r="L51" s="470">
        <v>100</v>
      </c>
      <c r="M51" s="488"/>
      <c r="N51" s="470"/>
      <c r="O51" s="470"/>
      <c r="P51" s="559">
        <v>47</v>
      </c>
      <c r="Q51" s="488" t="s">
        <v>488</v>
      </c>
      <c r="R51" s="832" t="s">
        <v>2046</v>
      </c>
      <c r="S51" s="565" t="s">
        <v>2042</v>
      </c>
      <c r="T51" s="566" t="s">
        <v>1256</v>
      </c>
      <c r="U51" s="489" t="s">
        <v>1358</v>
      </c>
      <c r="V51" s="470">
        <v>100</v>
      </c>
      <c r="W51" s="470">
        <v>140</v>
      </c>
      <c r="X51" s="488"/>
      <c r="Y51" s="488"/>
      <c r="Z51" s="470">
        <v>110</v>
      </c>
      <c r="AA51" s="488"/>
      <c r="AB51" s="488"/>
      <c r="AC51" s="470">
        <v>120</v>
      </c>
      <c r="AD51" s="488"/>
      <c r="AE51" s="488"/>
      <c r="AF51" s="470">
        <v>130</v>
      </c>
      <c r="AG51" s="488"/>
      <c r="AH51" s="488"/>
      <c r="AI51" s="470">
        <v>140</v>
      </c>
      <c r="AJ51" s="488"/>
      <c r="AK51" s="491">
        <f>AT51+BD51+BN51+BX51+AM51+AW51+BG51+BQ51</f>
        <v>8578</v>
      </c>
      <c r="AL51" s="488"/>
      <c r="AM51" s="490">
        <v>1000</v>
      </c>
      <c r="AN51" s="488"/>
      <c r="AO51" s="488"/>
      <c r="AP51" s="488"/>
      <c r="AQ51" s="488"/>
      <c r="AR51" s="488"/>
      <c r="AS51" s="488"/>
      <c r="AT51" s="490">
        <v>1000</v>
      </c>
      <c r="AU51" s="488"/>
      <c r="AV51" s="488"/>
      <c r="AW51" s="490">
        <v>1048</v>
      </c>
      <c r="AX51" s="488"/>
      <c r="AY51" s="488"/>
      <c r="AZ51" s="488"/>
      <c r="BA51" s="488"/>
      <c r="BB51" s="488"/>
      <c r="BC51" s="488"/>
      <c r="BD51" s="490">
        <v>1048</v>
      </c>
      <c r="BE51" s="488"/>
      <c r="BF51" s="488"/>
      <c r="BG51" s="490">
        <v>1096</v>
      </c>
      <c r="BH51" s="488"/>
      <c r="BI51" s="488"/>
      <c r="BJ51" s="488"/>
      <c r="BK51" s="488"/>
      <c r="BL51" s="488"/>
      <c r="BM51" s="488"/>
      <c r="BN51" s="490">
        <v>1096</v>
      </c>
      <c r="BO51" s="488"/>
      <c r="BP51" s="488"/>
      <c r="BQ51" s="490">
        <v>1145</v>
      </c>
      <c r="BR51" s="488"/>
      <c r="BS51" s="488"/>
      <c r="BT51" s="488"/>
      <c r="BU51" s="488"/>
      <c r="BV51" s="488"/>
      <c r="BW51" s="488"/>
      <c r="BX51" s="490">
        <v>1145</v>
      </c>
      <c r="BY51" s="488"/>
      <c r="BZ51" s="828" t="s">
        <v>1359</v>
      </c>
      <c r="CA51" s="862">
        <f t="shared" si="7"/>
        <v>8578</v>
      </c>
      <c r="CB51" s="862">
        <f t="shared" si="8"/>
        <v>0</v>
      </c>
    </row>
    <row r="52" spans="1:80" ht="93" customHeight="1">
      <c r="B52" s="1595"/>
      <c r="C52" s="1507"/>
      <c r="D52" s="1633"/>
      <c r="E52" s="1540"/>
      <c r="F52" s="1263"/>
      <c r="G52" s="1542" t="s">
        <v>1297</v>
      </c>
      <c r="H52" s="1524">
        <v>17</v>
      </c>
      <c r="I52" s="1550" t="s">
        <v>885</v>
      </c>
      <c r="J52" s="1553" t="s">
        <v>2044</v>
      </c>
      <c r="K52" s="1550">
        <v>0</v>
      </c>
      <c r="L52" s="1524">
        <v>100</v>
      </c>
      <c r="M52" s="1494"/>
      <c r="N52" s="1524"/>
      <c r="O52" s="1524"/>
      <c r="P52" s="559">
        <v>48</v>
      </c>
      <c r="Q52" s="488" t="s">
        <v>688</v>
      </c>
      <c r="R52" s="833" t="s">
        <v>2310</v>
      </c>
      <c r="S52" s="565" t="s">
        <v>2043</v>
      </c>
      <c r="T52" s="566" t="s">
        <v>1256</v>
      </c>
      <c r="U52" s="489" t="s">
        <v>1358</v>
      </c>
      <c r="V52" s="470">
        <v>0</v>
      </c>
      <c r="W52" s="470">
        <v>340</v>
      </c>
      <c r="X52" s="488"/>
      <c r="Y52" s="488"/>
      <c r="Z52" s="470">
        <v>85</v>
      </c>
      <c r="AA52" s="488"/>
      <c r="AB52" s="488"/>
      <c r="AC52" s="470">
        <v>170</v>
      </c>
      <c r="AD52" s="488"/>
      <c r="AE52" s="488"/>
      <c r="AF52" s="470">
        <v>255</v>
      </c>
      <c r="AG52" s="488"/>
      <c r="AH52" s="488"/>
      <c r="AI52" s="470">
        <v>340</v>
      </c>
      <c r="AJ52" s="488"/>
      <c r="AK52" s="491">
        <f t="shared" ref="AK52:AK55" si="9">AT52+BD52+BN52+BX52+AM52+AW52+BG52+BQ52</f>
        <v>8578</v>
      </c>
      <c r="AL52" s="488"/>
      <c r="AM52" s="490">
        <v>1000</v>
      </c>
      <c r="AN52" s="488"/>
      <c r="AO52" s="488"/>
      <c r="AP52" s="488"/>
      <c r="AQ52" s="488"/>
      <c r="AR52" s="488"/>
      <c r="AS52" s="488"/>
      <c r="AT52" s="490">
        <v>1000</v>
      </c>
      <c r="AU52" s="488"/>
      <c r="AV52" s="488"/>
      <c r="AW52" s="490">
        <v>1048</v>
      </c>
      <c r="AX52" s="488"/>
      <c r="AY52" s="488"/>
      <c r="AZ52" s="488"/>
      <c r="BA52" s="488"/>
      <c r="BB52" s="488"/>
      <c r="BC52" s="488"/>
      <c r="BD52" s="490">
        <v>1048</v>
      </c>
      <c r="BE52" s="488"/>
      <c r="BF52" s="488"/>
      <c r="BG52" s="490">
        <v>1096</v>
      </c>
      <c r="BH52" s="488"/>
      <c r="BI52" s="488"/>
      <c r="BJ52" s="488"/>
      <c r="BK52" s="488"/>
      <c r="BL52" s="488"/>
      <c r="BM52" s="488"/>
      <c r="BN52" s="490">
        <v>1096</v>
      </c>
      <c r="BO52" s="488"/>
      <c r="BP52" s="488"/>
      <c r="BQ52" s="490">
        <v>1145</v>
      </c>
      <c r="BR52" s="488"/>
      <c r="BS52" s="488"/>
      <c r="BT52" s="488"/>
      <c r="BU52" s="488"/>
      <c r="BV52" s="488"/>
      <c r="BW52" s="488"/>
      <c r="BX52" s="490">
        <v>1145</v>
      </c>
      <c r="BY52" s="488"/>
      <c r="BZ52" s="828" t="s">
        <v>2311</v>
      </c>
      <c r="CA52" s="862">
        <f t="shared" si="7"/>
        <v>8578</v>
      </c>
      <c r="CB52" s="862">
        <f t="shared" si="8"/>
        <v>0</v>
      </c>
    </row>
    <row r="53" spans="1:80" ht="54" customHeight="1">
      <c r="B53" s="1595"/>
      <c r="C53" s="1507"/>
      <c r="D53" s="1633"/>
      <c r="E53" s="1540"/>
      <c r="F53" s="1263"/>
      <c r="G53" s="1543"/>
      <c r="H53" s="1525"/>
      <c r="I53" s="1552"/>
      <c r="J53" s="1554"/>
      <c r="K53" s="1552"/>
      <c r="L53" s="1525"/>
      <c r="M53" s="1496"/>
      <c r="N53" s="1525"/>
      <c r="O53" s="1525"/>
      <c r="P53" s="559">
        <v>49</v>
      </c>
      <c r="Q53" s="488" t="s">
        <v>690</v>
      </c>
      <c r="R53" s="832" t="s">
        <v>2047</v>
      </c>
      <c r="S53" s="565" t="s">
        <v>2043</v>
      </c>
      <c r="T53" s="566" t="s">
        <v>1256</v>
      </c>
      <c r="U53" s="489" t="s">
        <v>1358</v>
      </c>
      <c r="V53" s="470">
        <v>0</v>
      </c>
      <c r="W53" s="470">
        <v>10</v>
      </c>
      <c r="X53" s="488"/>
      <c r="Y53" s="488"/>
      <c r="Z53" s="470">
        <v>1</v>
      </c>
      <c r="AA53" s="488"/>
      <c r="AB53" s="488"/>
      <c r="AC53" s="470">
        <v>3</v>
      </c>
      <c r="AD53" s="488"/>
      <c r="AE53" s="488"/>
      <c r="AF53" s="470">
        <v>7</v>
      </c>
      <c r="AG53" s="488"/>
      <c r="AH53" s="488"/>
      <c r="AI53" s="470">
        <v>10</v>
      </c>
      <c r="AJ53" s="488"/>
      <c r="AK53" s="491">
        <f t="shared" si="9"/>
        <v>8578</v>
      </c>
      <c r="AL53" s="488"/>
      <c r="AM53" s="490">
        <v>1000</v>
      </c>
      <c r="AN53" s="488"/>
      <c r="AO53" s="488"/>
      <c r="AP53" s="488"/>
      <c r="AQ53" s="488"/>
      <c r="AR53" s="488"/>
      <c r="AS53" s="488"/>
      <c r="AT53" s="490">
        <v>1000</v>
      </c>
      <c r="AU53" s="488"/>
      <c r="AV53" s="488"/>
      <c r="AW53" s="490">
        <v>1048</v>
      </c>
      <c r="AX53" s="488"/>
      <c r="AY53" s="488"/>
      <c r="AZ53" s="488"/>
      <c r="BA53" s="488"/>
      <c r="BB53" s="488"/>
      <c r="BC53" s="488"/>
      <c r="BD53" s="490">
        <v>1048</v>
      </c>
      <c r="BE53" s="488"/>
      <c r="BF53" s="488"/>
      <c r="BG53" s="490">
        <v>1096</v>
      </c>
      <c r="BH53" s="488"/>
      <c r="BI53" s="488"/>
      <c r="BJ53" s="488"/>
      <c r="BK53" s="488"/>
      <c r="BL53" s="488"/>
      <c r="BM53" s="488"/>
      <c r="BN53" s="490">
        <v>1096</v>
      </c>
      <c r="BO53" s="488"/>
      <c r="BP53" s="488"/>
      <c r="BQ53" s="490">
        <v>1145</v>
      </c>
      <c r="BR53" s="488"/>
      <c r="BS53" s="488"/>
      <c r="BT53" s="488"/>
      <c r="BU53" s="488"/>
      <c r="BV53" s="488"/>
      <c r="BW53" s="488"/>
      <c r="BX53" s="490">
        <v>1145</v>
      </c>
      <c r="BY53" s="488"/>
      <c r="BZ53" s="828" t="s">
        <v>2312</v>
      </c>
      <c r="CA53" s="862">
        <f t="shared" si="7"/>
        <v>8578</v>
      </c>
      <c r="CB53" s="862">
        <f t="shared" si="8"/>
        <v>0</v>
      </c>
    </row>
    <row r="54" spans="1:80" ht="74.25" customHeight="1">
      <c r="B54" s="1595"/>
      <c r="C54" s="1507"/>
      <c r="D54" s="1633"/>
      <c r="E54" s="1540"/>
      <c r="F54" s="1263"/>
      <c r="G54" s="1542" t="s">
        <v>1298</v>
      </c>
      <c r="H54" s="1524">
        <v>18</v>
      </c>
      <c r="I54" s="1550" t="s">
        <v>886</v>
      </c>
      <c r="J54" s="1553" t="s">
        <v>2044</v>
      </c>
      <c r="K54" s="1550">
        <v>0</v>
      </c>
      <c r="L54" s="1524">
        <v>100</v>
      </c>
      <c r="M54" s="1494"/>
      <c r="N54" s="1524"/>
      <c r="O54" s="1524"/>
      <c r="P54" s="559">
        <v>50</v>
      </c>
      <c r="Q54" s="488" t="s">
        <v>689</v>
      </c>
      <c r="R54" s="641" t="s">
        <v>2048</v>
      </c>
      <c r="S54" s="565" t="s">
        <v>2050</v>
      </c>
      <c r="T54" s="566" t="s">
        <v>1256</v>
      </c>
      <c r="U54" s="489" t="s">
        <v>1263</v>
      </c>
      <c r="V54" s="470">
        <v>0</v>
      </c>
      <c r="W54" s="470">
        <v>10</v>
      </c>
      <c r="X54" s="488"/>
      <c r="Y54" s="488"/>
      <c r="Z54" s="470">
        <v>1</v>
      </c>
      <c r="AA54" s="488"/>
      <c r="AB54" s="488"/>
      <c r="AC54" s="470">
        <v>3</v>
      </c>
      <c r="AD54" s="488"/>
      <c r="AE54" s="488"/>
      <c r="AF54" s="470">
        <v>7</v>
      </c>
      <c r="AG54" s="488"/>
      <c r="AH54" s="488"/>
      <c r="AI54" s="470">
        <v>10</v>
      </c>
      <c r="AJ54" s="488"/>
      <c r="AK54" s="491">
        <f t="shared" si="9"/>
        <v>8578</v>
      </c>
      <c r="AL54" s="488"/>
      <c r="AM54" s="490">
        <v>1000</v>
      </c>
      <c r="AN54" s="488"/>
      <c r="AO54" s="488"/>
      <c r="AP54" s="488"/>
      <c r="AQ54" s="488"/>
      <c r="AR54" s="488"/>
      <c r="AS54" s="488"/>
      <c r="AT54" s="490">
        <v>1000</v>
      </c>
      <c r="AU54" s="488"/>
      <c r="AV54" s="488"/>
      <c r="AW54" s="490">
        <v>1048</v>
      </c>
      <c r="AX54" s="488"/>
      <c r="AY54" s="488"/>
      <c r="AZ54" s="488"/>
      <c r="BA54" s="488"/>
      <c r="BB54" s="488"/>
      <c r="BC54" s="488"/>
      <c r="BD54" s="490">
        <v>1048</v>
      </c>
      <c r="BE54" s="488"/>
      <c r="BF54" s="488"/>
      <c r="BG54" s="490">
        <v>1096</v>
      </c>
      <c r="BH54" s="488"/>
      <c r="BI54" s="488"/>
      <c r="BJ54" s="488"/>
      <c r="BK54" s="488"/>
      <c r="BL54" s="488"/>
      <c r="BM54" s="488"/>
      <c r="BN54" s="490">
        <v>1096</v>
      </c>
      <c r="BO54" s="488"/>
      <c r="BP54" s="488"/>
      <c r="BQ54" s="490">
        <v>1145</v>
      </c>
      <c r="BR54" s="488"/>
      <c r="BS54" s="488"/>
      <c r="BT54" s="488"/>
      <c r="BU54" s="488"/>
      <c r="BV54" s="488"/>
      <c r="BW54" s="488"/>
      <c r="BX54" s="490">
        <v>1145</v>
      </c>
      <c r="BY54" s="488"/>
      <c r="BZ54" s="828" t="s">
        <v>2313</v>
      </c>
      <c r="CA54" s="862">
        <f t="shared" si="7"/>
        <v>8578</v>
      </c>
      <c r="CB54" s="862">
        <f t="shared" si="8"/>
        <v>0</v>
      </c>
    </row>
    <row r="55" spans="1:80" ht="65.25" customHeight="1">
      <c r="B55" s="1595"/>
      <c r="C55" s="1507"/>
      <c r="D55" s="1633"/>
      <c r="E55" s="1540"/>
      <c r="F55" s="1263"/>
      <c r="G55" s="1543"/>
      <c r="H55" s="1525"/>
      <c r="I55" s="1552"/>
      <c r="J55" s="1554"/>
      <c r="K55" s="1552"/>
      <c r="L55" s="1525"/>
      <c r="M55" s="1496"/>
      <c r="N55" s="1525"/>
      <c r="O55" s="1525"/>
      <c r="P55" s="559">
        <v>51</v>
      </c>
      <c r="Q55" s="488" t="s">
        <v>716</v>
      </c>
      <c r="R55" s="832" t="s">
        <v>2049</v>
      </c>
      <c r="S55" s="565" t="s">
        <v>2051</v>
      </c>
      <c r="T55" s="566" t="s">
        <v>1256</v>
      </c>
      <c r="U55" s="489" t="s">
        <v>1263</v>
      </c>
      <c r="V55" s="470">
        <v>0</v>
      </c>
      <c r="W55" s="470">
        <v>73</v>
      </c>
      <c r="X55" s="488"/>
      <c r="Y55" s="488"/>
      <c r="Z55" s="470">
        <v>20</v>
      </c>
      <c r="AA55" s="488"/>
      <c r="AB55" s="488"/>
      <c r="AC55" s="470">
        <v>40</v>
      </c>
      <c r="AD55" s="488"/>
      <c r="AE55" s="488"/>
      <c r="AF55" s="470">
        <v>60</v>
      </c>
      <c r="AG55" s="488"/>
      <c r="AH55" s="488"/>
      <c r="AI55" s="470">
        <v>73</v>
      </c>
      <c r="AJ55" s="488"/>
      <c r="AK55" s="491">
        <f t="shared" si="9"/>
        <v>25730</v>
      </c>
      <c r="AL55" s="488"/>
      <c r="AM55" s="490">
        <v>3000</v>
      </c>
      <c r="AN55" s="488"/>
      <c r="AO55" s="488"/>
      <c r="AP55" s="488"/>
      <c r="AQ55" s="488"/>
      <c r="AR55" s="488"/>
      <c r="AS55" s="488"/>
      <c r="AT55" s="490">
        <v>3000</v>
      </c>
      <c r="AU55" s="488"/>
      <c r="AV55" s="488"/>
      <c r="AW55" s="490">
        <v>3143</v>
      </c>
      <c r="AX55" s="488"/>
      <c r="AY55" s="488"/>
      <c r="AZ55" s="488"/>
      <c r="BA55" s="488"/>
      <c r="BB55" s="488"/>
      <c r="BC55" s="488"/>
      <c r="BD55" s="490">
        <v>3143</v>
      </c>
      <c r="BE55" s="488"/>
      <c r="BF55" s="488"/>
      <c r="BG55" s="490">
        <v>3287</v>
      </c>
      <c r="BH55" s="488"/>
      <c r="BI55" s="488"/>
      <c r="BJ55" s="488"/>
      <c r="BK55" s="488"/>
      <c r="BL55" s="488"/>
      <c r="BM55" s="488"/>
      <c r="BN55" s="490">
        <v>3287</v>
      </c>
      <c r="BO55" s="488"/>
      <c r="BP55" s="488"/>
      <c r="BQ55" s="490">
        <v>3435</v>
      </c>
      <c r="BR55" s="488"/>
      <c r="BS55" s="488"/>
      <c r="BT55" s="488"/>
      <c r="BU55" s="488"/>
      <c r="BV55" s="488"/>
      <c r="BW55" s="488"/>
      <c r="BX55" s="490">
        <v>3435</v>
      </c>
      <c r="BY55" s="488"/>
      <c r="BZ55" s="828" t="s">
        <v>2314</v>
      </c>
      <c r="CA55" s="862">
        <f t="shared" si="7"/>
        <v>25730</v>
      </c>
      <c r="CB55" s="862">
        <f t="shared" si="8"/>
        <v>0</v>
      </c>
    </row>
    <row r="56" spans="1:80" ht="74.25" customHeight="1">
      <c r="B56" s="1595"/>
      <c r="C56" s="1507"/>
      <c r="D56" s="1633"/>
      <c r="E56" s="1540"/>
      <c r="F56" s="1263"/>
      <c r="G56" s="471" t="s">
        <v>1299</v>
      </c>
      <c r="H56" s="470">
        <v>19</v>
      </c>
      <c r="I56" s="565" t="s">
        <v>887</v>
      </c>
      <c r="J56" s="571" t="s">
        <v>2052</v>
      </c>
      <c r="K56" s="566">
        <v>50</v>
      </c>
      <c r="L56" s="471">
        <v>100</v>
      </c>
      <c r="M56" s="488"/>
      <c r="N56" s="488"/>
      <c r="O56" s="488"/>
      <c r="P56" s="559">
        <v>52</v>
      </c>
      <c r="Q56" s="488" t="s">
        <v>647</v>
      </c>
      <c r="R56" s="833" t="s">
        <v>938</v>
      </c>
      <c r="S56" s="565" t="s">
        <v>2053</v>
      </c>
      <c r="T56" s="566" t="s">
        <v>1256</v>
      </c>
      <c r="U56" s="572" t="s">
        <v>1257</v>
      </c>
      <c r="V56" s="471">
        <v>0</v>
      </c>
      <c r="W56" s="470">
        <v>3</v>
      </c>
      <c r="X56" s="488"/>
      <c r="Y56" s="488"/>
      <c r="Z56" s="470">
        <v>0</v>
      </c>
      <c r="AA56" s="488"/>
      <c r="AB56" s="488"/>
      <c r="AC56" s="470">
        <v>1</v>
      </c>
      <c r="AD56" s="488"/>
      <c r="AE56" s="488"/>
      <c r="AF56" s="470">
        <v>2</v>
      </c>
      <c r="AG56" s="488"/>
      <c r="AH56" s="488"/>
      <c r="AI56" s="470">
        <v>3</v>
      </c>
      <c r="AJ56" s="488"/>
      <c r="AK56" s="491">
        <v>48577</v>
      </c>
      <c r="AL56" s="490">
        <v>2000</v>
      </c>
      <c r="AM56" s="488"/>
      <c r="AN56" s="488"/>
      <c r="AO56" s="488"/>
      <c r="AP56" s="488"/>
      <c r="AQ56" s="488"/>
      <c r="AR56" s="488"/>
      <c r="AS56" s="488"/>
      <c r="AT56" s="490">
        <v>10000</v>
      </c>
      <c r="AU56" s="488"/>
      <c r="AV56" s="490">
        <v>2095</v>
      </c>
      <c r="AW56" s="488"/>
      <c r="AX56" s="488"/>
      <c r="AY56" s="488"/>
      <c r="AZ56" s="488"/>
      <c r="BA56" s="488"/>
      <c r="BB56" s="488"/>
      <c r="BC56" s="488"/>
      <c r="BD56" s="490">
        <v>10000</v>
      </c>
      <c r="BE56" s="488"/>
      <c r="BF56" s="490">
        <v>2192</v>
      </c>
      <c r="BG56" s="488"/>
      <c r="BH56" s="488"/>
      <c r="BI56" s="488"/>
      <c r="BJ56" s="488"/>
      <c r="BK56" s="488"/>
      <c r="BL56" s="488"/>
      <c r="BM56" s="488"/>
      <c r="BN56" s="490">
        <v>10000</v>
      </c>
      <c r="BO56" s="488"/>
      <c r="BP56" s="490">
        <v>2290</v>
      </c>
      <c r="BQ56" s="488"/>
      <c r="BR56" s="488"/>
      <c r="BS56" s="488"/>
      <c r="BT56" s="488"/>
      <c r="BU56" s="488"/>
      <c r="BV56" s="488"/>
      <c r="BW56" s="488"/>
      <c r="BX56" s="490">
        <v>10000</v>
      </c>
      <c r="BY56" s="488"/>
      <c r="BZ56" s="471" t="s">
        <v>2315</v>
      </c>
      <c r="CA56" s="862">
        <f t="shared" si="7"/>
        <v>48577</v>
      </c>
      <c r="CB56" s="862">
        <f t="shared" si="8"/>
        <v>0</v>
      </c>
    </row>
    <row r="57" spans="1:80" ht="101.25" customHeight="1">
      <c r="B57" s="1595"/>
      <c r="C57" s="1507"/>
      <c r="D57" s="1633"/>
      <c r="E57" s="1540"/>
      <c r="F57" s="1263"/>
      <c r="G57" s="1542" t="s">
        <v>1300</v>
      </c>
      <c r="H57" s="1524">
        <v>20</v>
      </c>
      <c r="I57" s="1550" t="s">
        <v>888</v>
      </c>
      <c r="J57" s="1535" t="s">
        <v>2054</v>
      </c>
      <c r="K57" s="1550">
        <v>80</v>
      </c>
      <c r="L57" s="1542">
        <v>100</v>
      </c>
      <c r="M57" s="1494"/>
      <c r="N57" s="1494"/>
      <c r="O57" s="1494"/>
      <c r="P57" s="559">
        <v>53</v>
      </c>
      <c r="Q57" s="488" t="s">
        <v>650</v>
      </c>
      <c r="R57" s="834" t="s">
        <v>944</v>
      </c>
      <c r="S57" s="565" t="s">
        <v>2053</v>
      </c>
      <c r="T57" s="566" t="s">
        <v>1256</v>
      </c>
      <c r="U57" s="572" t="s">
        <v>1257</v>
      </c>
      <c r="V57" s="471">
        <v>0</v>
      </c>
      <c r="W57" s="470">
        <v>4</v>
      </c>
      <c r="X57" s="488"/>
      <c r="Y57" s="488"/>
      <c r="Z57" s="470">
        <v>1</v>
      </c>
      <c r="AA57" s="488"/>
      <c r="AB57" s="488"/>
      <c r="AC57" s="470">
        <v>2</v>
      </c>
      <c r="AD57" s="488"/>
      <c r="AE57" s="488"/>
      <c r="AF57" s="470">
        <v>3</v>
      </c>
      <c r="AG57" s="488"/>
      <c r="AH57" s="488"/>
      <c r="AI57" s="470">
        <v>4</v>
      </c>
      <c r="AJ57" s="488"/>
      <c r="AK57" s="491">
        <f>AL57+AV57+BF57+BP57</f>
        <v>4289</v>
      </c>
      <c r="AL57" s="490">
        <v>1000</v>
      </c>
      <c r="AM57" s="488"/>
      <c r="AN57" s="488"/>
      <c r="AO57" s="488"/>
      <c r="AP57" s="488"/>
      <c r="AQ57" s="488"/>
      <c r="AR57" s="488"/>
      <c r="AS57" s="488"/>
      <c r="AT57" s="488"/>
      <c r="AU57" s="488"/>
      <c r="AV57" s="490">
        <v>1048</v>
      </c>
      <c r="AW57" s="488"/>
      <c r="AX57" s="488"/>
      <c r="AY57" s="488"/>
      <c r="AZ57" s="488"/>
      <c r="BA57" s="488"/>
      <c r="BB57" s="488"/>
      <c r="BC57" s="488"/>
      <c r="BD57" s="488"/>
      <c r="BE57" s="488"/>
      <c r="BF57" s="490">
        <v>1096</v>
      </c>
      <c r="BG57" s="488"/>
      <c r="BH57" s="488"/>
      <c r="BI57" s="488"/>
      <c r="BJ57" s="488"/>
      <c r="BK57" s="488"/>
      <c r="BL57" s="488"/>
      <c r="BM57" s="488"/>
      <c r="BN57" s="488"/>
      <c r="BO57" s="488"/>
      <c r="BP57" s="490">
        <v>1145</v>
      </c>
      <c r="BQ57" s="488"/>
      <c r="BR57" s="488"/>
      <c r="BS57" s="488"/>
      <c r="BT57" s="488"/>
      <c r="BU57" s="488"/>
      <c r="BV57" s="488"/>
      <c r="BW57" s="488"/>
      <c r="BX57" s="488"/>
      <c r="BY57" s="488"/>
      <c r="BZ57" s="471" t="s">
        <v>2315</v>
      </c>
      <c r="CA57" s="862">
        <f t="shared" si="7"/>
        <v>4289</v>
      </c>
      <c r="CB57" s="862">
        <f t="shared" si="8"/>
        <v>0</v>
      </c>
    </row>
    <row r="58" spans="1:80" ht="90" customHeight="1">
      <c r="B58" s="1595"/>
      <c r="C58" s="1507"/>
      <c r="D58" s="1633"/>
      <c r="E58" s="1540"/>
      <c r="F58" s="1263"/>
      <c r="G58" s="1544"/>
      <c r="H58" s="1599"/>
      <c r="I58" s="1551"/>
      <c r="J58" s="1536"/>
      <c r="K58" s="1551"/>
      <c r="L58" s="1597"/>
      <c r="M58" s="1495"/>
      <c r="N58" s="1495"/>
      <c r="O58" s="1495"/>
      <c r="P58" s="559">
        <v>54</v>
      </c>
      <c r="Q58" s="488" t="s">
        <v>650</v>
      </c>
      <c r="R58" s="834" t="s">
        <v>946</v>
      </c>
      <c r="S58" s="565" t="s">
        <v>2053</v>
      </c>
      <c r="T58" s="566" t="s">
        <v>1256</v>
      </c>
      <c r="U58" s="572" t="s">
        <v>1257</v>
      </c>
      <c r="V58" s="471">
        <v>0</v>
      </c>
      <c r="W58" s="470">
        <v>4</v>
      </c>
      <c r="X58" s="488"/>
      <c r="Y58" s="488"/>
      <c r="Z58" s="470">
        <v>1</v>
      </c>
      <c r="AA58" s="488"/>
      <c r="AB58" s="488"/>
      <c r="AC58" s="470">
        <v>2</v>
      </c>
      <c r="AD58" s="488"/>
      <c r="AE58" s="488"/>
      <c r="AF58" s="470">
        <v>3</v>
      </c>
      <c r="AG58" s="488"/>
      <c r="AH58" s="488"/>
      <c r="AI58" s="470">
        <v>4</v>
      </c>
      <c r="AJ58" s="488"/>
      <c r="AK58" s="491">
        <f>AL58+AV58+BF58+BP58</f>
        <v>4289</v>
      </c>
      <c r="AL58" s="490">
        <v>1000</v>
      </c>
      <c r="AM58" s="488"/>
      <c r="AN58" s="488"/>
      <c r="AO58" s="488"/>
      <c r="AP58" s="488"/>
      <c r="AQ58" s="488"/>
      <c r="AR58" s="488"/>
      <c r="AS58" s="488"/>
      <c r="AT58" s="488"/>
      <c r="AU58" s="488"/>
      <c r="AV58" s="490">
        <v>1048</v>
      </c>
      <c r="AW58" s="488"/>
      <c r="AX58" s="488"/>
      <c r="AY58" s="488"/>
      <c r="AZ58" s="488"/>
      <c r="BA58" s="488"/>
      <c r="BB58" s="488"/>
      <c r="BC58" s="488"/>
      <c r="BD58" s="488"/>
      <c r="BE58" s="488"/>
      <c r="BF58" s="490">
        <v>1096</v>
      </c>
      <c r="BG58" s="488"/>
      <c r="BH58" s="488"/>
      <c r="BI58" s="488"/>
      <c r="BJ58" s="488"/>
      <c r="BK58" s="488"/>
      <c r="BL58" s="488"/>
      <c r="BM58" s="488"/>
      <c r="BN58" s="488"/>
      <c r="BO58" s="488"/>
      <c r="BP58" s="490">
        <v>1145</v>
      </c>
      <c r="BQ58" s="488"/>
      <c r="BR58" s="488"/>
      <c r="BS58" s="488"/>
      <c r="BT58" s="488"/>
      <c r="BU58" s="488"/>
      <c r="BV58" s="488"/>
      <c r="BW58" s="488"/>
      <c r="BX58" s="488"/>
      <c r="BY58" s="488"/>
      <c r="BZ58" s="471" t="s">
        <v>2316</v>
      </c>
      <c r="CA58" s="862">
        <f t="shared" si="7"/>
        <v>4289</v>
      </c>
      <c r="CB58" s="862">
        <f t="shared" si="8"/>
        <v>0</v>
      </c>
    </row>
    <row r="59" spans="1:80" ht="76.5" customHeight="1">
      <c r="B59" s="1595"/>
      <c r="C59" s="1507"/>
      <c r="D59" s="1633"/>
      <c r="E59" s="1540"/>
      <c r="F59" s="1263"/>
      <c r="G59" s="1543"/>
      <c r="H59" s="1600"/>
      <c r="I59" s="1552"/>
      <c r="J59" s="1537"/>
      <c r="K59" s="1552"/>
      <c r="L59" s="1598"/>
      <c r="M59" s="1496"/>
      <c r="N59" s="1496"/>
      <c r="O59" s="1496"/>
      <c r="P59" s="559">
        <v>55</v>
      </c>
      <c r="Q59" s="488" t="s">
        <v>650</v>
      </c>
      <c r="R59" s="832" t="s">
        <v>948</v>
      </c>
      <c r="S59" s="565" t="s">
        <v>2055</v>
      </c>
      <c r="T59" s="566" t="s">
        <v>1256</v>
      </c>
      <c r="U59" s="572" t="s">
        <v>1257</v>
      </c>
      <c r="V59" s="471">
        <v>49</v>
      </c>
      <c r="W59" s="470">
        <v>61</v>
      </c>
      <c r="X59" s="488"/>
      <c r="Y59" s="488"/>
      <c r="Z59" s="470">
        <v>49</v>
      </c>
      <c r="AA59" s="488"/>
      <c r="AB59" s="488"/>
      <c r="AC59" s="470">
        <v>54</v>
      </c>
      <c r="AD59" s="488"/>
      <c r="AE59" s="488"/>
      <c r="AF59" s="470">
        <v>59</v>
      </c>
      <c r="AG59" s="488"/>
      <c r="AH59" s="488"/>
      <c r="AI59" s="470">
        <v>61</v>
      </c>
      <c r="AJ59" s="488"/>
      <c r="AK59" s="491">
        <f>AT59+BD59+BN59+BX59</f>
        <v>80000</v>
      </c>
      <c r="AL59" s="488"/>
      <c r="AM59" s="488"/>
      <c r="AN59" s="488"/>
      <c r="AO59" s="488"/>
      <c r="AP59" s="488"/>
      <c r="AQ59" s="488"/>
      <c r="AR59" s="488"/>
      <c r="AS59" s="488"/>
      <c r="AT59" s="490">
        <v>20000</v>
      </c>
      <c r="AU59" s="488"/>
      <c r="AV59" s="488"/>
      <c r="AW59" s="488"/>
      <c r="AX59" s="488"/>
      <c r="AY59" s="488"/>
      <c r="AZ59" s="488"/>
      <c r="BA59" s="488"/>
      <c r="BB59" s="488"/>
      <c r="BC59" s="488"/>
      <c r="BD59" s="490">
        <v>20000</v>
      </c>
      <c r="BE59" s="488"/>
      <c r="BF59" s="488"/>
      <c r="BG59" s="488"/>
      <c r="BH59" s="488"/>
      <c r="BI59" s="488"/>
      <c r="BJ59" s="488"/>
      <c r="BK59" s="488"/>
      <c r="BL59" s="488"/>
      <c r="BM59" s="488"/>
      <c r="BN59" s="490">
        <v>20000</v>
      </c>
      <c r="BO59" s="488"/>
      <c r="BP59" s="488"/>
      <c r="BQ59" s="488"/>
      <c r="BR59" s="488"/>
      <c r="BS59" s="488"/>
      <c r="BT59" s="488"/>
      <c r="BU59" s="488"/>
      <c r="BV59" s="488"/>
      <c r="BW59" s="488"/>
      <c r="BX59" s="490">
        <v>20000</v>
      </c>
      <c r="BY59" s="488"/>
      <c r="BZ59" s="471" t="s">
        <v>2317</v>
      </c>
      <c r="CA59" s="862">
        <f t="shared" si="7"/>
        <v>80000</v>
      </c>
      <c r="CB59" s="862">
        <f t="shared" si="8"/>
        <v>0</v>
      </c>
    </row>
    <row r="60" spans="1:80" ht="78" customHeight="1">
      <c r="B60" s="1595"/>
      <c r="C60" s="1507"/>
      <c r="D60" s="1633"/>
      <c r="E60" s="1540"/>
      <c r="F60" s="1263"/>
      <c r="G60" s="1542" t="s">
        <v>1301</v>
      </c>
      <c r="H60" s="1524">
        <v>21</v>
      </c>
      <c r="I60" s="1555" t="s">
        <v>889</v>
      </c>
      <c r="J60" s="1535" t="s">
        <v>2052</v>
      </c>
      <c r="K60" s="1550">
        <v>90</v>
      </c>
      <c r="L60" s="1542">
        <v>100</v>
      </c>
      <c r="M60" s="1494"/>
      <c r="N60" s="1494"/>
      <c r="O60" s="1494"/>
      <c r="P60" s="559">
        <v>56</v>
      </c>
      <c r="Q60" s="488" t="s">
        <v>650</v>
      </c>
      <c r="R60" s="833" t="s">
        <v>2060</v>
      </c>
      <c r="S60" s="565" t="s">
        <v>2056</v>
      </c>
      <c r="T60" s="566" t="s">
        <v>1256</v>
      </c>
      <c r="U60" s="572" t="s">
        <v>1257</v>
      </c>
      <c r="V60" s="471">
        <v>90</v>
      </c>
      <c r="W60" s="471">
        <v>100</v>
      </c>
      <c r="X60" s="488"/>
      <c r="Y60" s="488"/>
      <c r="Z60" s="471">
        <v>95</v>
      </c>
      <c r="AA60" s="488"/>
      <c r="AB60" s="488"/>
      <c r="AC60" s="470">
        <v>100</v>
      </c>
      <c r="AD60" s="488"/>
      <c r="AE60" s="488"/>
      <c r="AF60" s="470">
        <v>100</v>
      </c>
      <c r="AG60" s="488"/>
      <c r="AH60" s="488"/>
      <c r="AI60" s="470">
        <v>100</v>
      </c>
      <c r="AJ60" s="488"/>
      <c r="AK60" s="491">
        <f>AL60+AV60+BF60+BP60</f>
        <v>8577</v>
      </c>
      <c r="AL60" s="490">
        <v>2000</v>
      </c>
      <c r="AM60" s="488"/>
      <c r="AN60" s="488"/>
      <c r="AO60" s="488"/>
      <c r="AP60" s="488"/>
      <c r="AQ60" s="488"/>
      <c r="AR60" s="488"/>
      <c r="AS60" s="488"/>
      <c r="AT60" s="488"/>
      <c r="AU60" s="488"/>
      <c r="AV60" s="490">
        <v>2095</v>
      </c>
      <c r="AW60" s="488"/>
      <c r="AX60" s="488"/>
      <c r="AY60" s="488"/>
      <c r="AZ60" s="488"/>
      <c r="BA60" s="488"/>
      <c r="BB60" s="488"/>
      <c r="BC60" s="488"/>
      <c r="BD60" s="488"/>
      <c r="BE60" s="488"/>
      <c r="BF60" s="490">
        <v>2192</v>
      </c>
      <c r="BG60" s="488"/>
      <c r="BH60" s="488"/>
      <c r="BI60" s="488"/>
      <c r="BJ60" s="488"/>
      <c r="BK60" s="488"/>
      <c r="BL60" s="488"/>
      <c r="BM60" s="488"/>
      <c r="BN60" s="488"/>
      <c r="BO60" s="488"/>
      <c r="BP60" s="490">
        <v>2290</v>
      </c>
      <c r="BQ60" s="488"/>
      <c r="BR60" s="488"/>
      <c r="BS60" s="488"/>
      <c r="BT60" s="488"/>
      <c r="BU60" s="488"/>
      <c r="BV60" s="488"/>
      <c r="BW60" s="488"/>
      <c r="BX60" s="488"/>
      <c r="BY60" s="488"/>
      <c r="BZ60" s="471" t="s">
        <v>2318</v>
      </c>
      <c r="CA60" s="862">
        <f t="shared" si="7"/>
        <v>8577</v>
      </c>
      <c r="CB60" s="862">
        <f t="shared" si="8"/>
        <v>0</v>
      </c>
    </row>
    <row r="61" spans="1:80" ht="92.25" customHeight="1">
      <c r="B61" s="1595"/>
      <c r="C61" s="1507"/>
      <c r="D61" s="1633"/>
      <c r="E61" s="1540"/>
      <c r="F61" s="1263"/>
      <c r="G61" s="1544"/>
      <c r="H61" s="1538"/>
      <c r="I61" s="1556"/>
      <c r="J61" s="1536"/>
      <c r="K61" s="1551"/>
      <c r="L61" s="1544"/>
      <c r="M61" s="1495"/>
      <c r="N61" s="1495"/>
      <c r="O61" s="1495"/>
      <c r="P61" s="559">
        <v>57</v>
      </c>
      <c r="Q61" s="488" t="s">
        <v>650</v>
      </c>
      <c r="R61" s="833" t="s">
        <v>955</v>
      </c>
      <c r="S61" s="574" t="s">
        <v>2024</v>
      </c>
      <c r="T61" s="566" t="s">
        <v>1256</v>
      </c>
      <c r="U61" s="572" t="s">
        <v>1257</v>
      </c>
      <c r="V61" s="471">
        <v>0</v>
      </c>
      <c r="W61" s="471">
        <v>4</v>
      </c>
      <c r="X61" s="488"/>
      <c r="Y61" s="488"/>
      <c r="Z61" s="471">
        <v>1</v>
      </c>
      <c r="AA61" s="488"/>
      <c r="AB61" s="488"/>
      <c r="AC61" s="470">
        <v>2</v>
      </c>
      <c r="AD61" s="488"/>
      <c r="AE61" s="488"/>
      <c r="AF61" s="470">
        <v>3</v>
      </c>
      <c r="AG61" s="488"/>
      <c r="AH61" s="488"/>
      <c r="AI61" s="470">
        <v>4</v>
      </c>
      <c r="AJ61" s="488"/>
      <c r="AK61" s="491">
        <f t="shared" ref="AK61:AK69" si="10">AL61+AV61+BF61+BP61</f>
        <v>4289</v>
      </c>
      <c r="AL61" s="490">
        <v>1000</v>
      </c>
      <c r="AM61" s="488"/>
      <c r="AN61" s="488"/>
      <c r="AO61" s="488"/>
      <c r="AP61" s="488"/>
      <c r="AQ61" s="488"/>
      <c r="AR61" s="488"/>
      <c r="AS61" s="488"/>
      <c r="AT61" s="488"/>
      <c r="AU61" s="488"/>
      <c r="AV61" s="490">
        <v>1048</v>
      </c>
      <c r="AW61" s="488"/>
      <c r="AX61" s="488"/>
      <c r="AY61" s="488"/>
      <c r="AZ61" s="488"/>
      <c r="BA61" s="488"/>
      <c r="BB61" s="488"/>
      <c r="BC61" s="488"/>
      <c r="BD61" s="488"/>
      <c r="BE61" s="488"/>
      <c r="BF61" s="490">
        <v>1096</v>
      </c>
      <c r="BG61" s="488"/>
      <c r="BH61" s="488"/>
      <c r="BI61" s="488"/>
      <c r="BJ61" s="488"/>
      <c r="BK61" s="488"/>
      <c r="BL61" s="488"/>
      <c r="BM61" s="488"/>
      <c r="BN61" s="488"/>
      <c r="BO61" s="488"/>
      <c r="BP61" s="490">
        <v>1145</v>
      </c>
      <c r="BQ61" s="488"/>
      <c r="BR61" s="488"/>
      <c r="BS61" s="488"/>
      <c r="BT61" s="488"/>
      <c r="BU61" s="488"/>
      <c r="BV61" s="488"/>
      <c r="BW61" s="488"/>
      <c r="BX61" s="488"/>
      <c r="BY61" s="488"/>
      <c r="BZ61" s="471" t="s">
        <v>2318</v>
      </c>
      <c r="CA61" s="862">
        <f t="shared" si="7"/>
        <v>4289</v>
      </c>
      <c r="CB61" s="862">
        <f t="shared" si="8"/>
        <v>0</v>
      </c>
    </row>
    <row r="62" spans="1:80" ht="89.25">
      <c r="B62" s="1595"/>
      <c r="C62" s="1507"/>
      <c r="D62" s="1633"/>
      <c r="E62" s="1540"/>
      <c r="F62" s="1263"/>
      <c r="G62" s="1544"/>
      <c r="H62" s="1538"/>
      <c r="I62" s="1556"/>
      <c r="J62" s="1536"/>
      <c r="K62" s="1551"/>
      <c r="L62" s="1544"/>
      <c r="M62" s="1495"/>
      <c r="N62" s="1495"/>
      <c r="O62" s="1495"/>
      <c r="P62" s="559">
        <v>58</v>
      </c>
      <c r="Q62" s="488" t="s">
        <v>650</v>
      </c>
      <c r="R62" s="833" t="s">
        <v>957</v>
      </c>
      <c r="S62" s="574" t="s">
        <v>2061</v>
      </c>
      <c r="T62" s="566" t="s">
        <v>1256</v>
      </c>
      <c r="U62" s="572" t="s">
        <v>1257</v>
      </c>
      <c r="V62" s="471">
        <v>0</v>
      </c>
      <c r="W62" s="471">
        <v>124</v>
      </c>
      <c r="X62" s="488"/>
      <c r="Y62" s="488"/>
      <c r="Z62" s="471">
        <v>30</v>
      </c>
      <c r="AA62" s="488"/>
      <c r="AB62" s="488"/>
      <c r="AC62" s="470">
        <v>60</v>
      </c>
      <c r="AD62" s="488"/>
      <c r="AE62" s="488"/>
      <c r="AF62" s="470">
        <v>90</v>
      </c>
      <c r="AG62" s="488"/>
      <c r="AH62" s="488"/>
      <c r="AI62" s="470">
        <v>124</v>
      </c>
      <c r="AJ62" s="488"/>
      <c r="AK62" s="491">
        <f t="shared" si="10"/>
        <v>4289</v>
      </c>
      <c r="AL62" s="490">
        <v>1000</v>
      </c>
      <c r="AM62" s="488"/>
      <c r="AN62" s="488"/>
      <c r="AO62" s="488"/>
      <c r="AP62" s="488"/>
      <c r="AQ62" s="488"/>
      <c r="AR62" s="488"/>
      <c r="AS62" s="488"/>
      <c r="AT62" s="488"/>
      <c r="AU62" s="488"/>
      <c r="AV62" s="490">
        <v>1048</v>
      </c>
      <c r="AW62" s="488"/>
      <c r="AX62" s="488"/>
      <c r="AY62" s="488"/>
      <c r="AZ62" s="488"/>
      <c r="BA62" s="488"/>
      <c r="BB62" s="488"/>
      <c r="BC62" s="488"/>
      <c r="BD62" s="488"/>
      <c r="BE62" s="488"/>
      <c r="BF62" s="490">
        <v>1096</v>
      </c>
      <c r="BG62" s="488"/>
      <c r="BH62" s="488"/>
      <c r="BI62" s="488"/>
      <c r="BJ62" s="488"/>
      <c r="BK62" s="488"/>
      <c r="BL62" s="488"/>
      <c r="BM62" s="488"/>
      <c r="BN62" s="488"/>
      <c r="BO62" s="488"/>
      <c r="BP62" s="490">
        <v>1145</v>
      </c>
      <c r="BQ62" s="488"/>
      <c r="BR62" s="488"/>
      <c r="BS62" s="488"/>
      <c r="BT62" s="488"/>
      <c r="BU62" s="488"/>
      <c r="BV62" s="488"/>
      <c r="BW62" s="488"/>
      <c r="BX62" s="488"/>
      <c r="BY62" s="488"/>
      <c r="BZ62" s="471" t="s">
        <v>2319</v>
      </c>
      <c r="CA62" s="862">
        <f t="shared" si="7"/>
        <v>4289</v>
      </c>
      <c r="CB62" s="862">
        <f t="shared" si="8"/>
        <v>0</v>
      </c>
    </row>
    <row r="63" spans="1:80" ht="102.75" customHeight="1">
      <c r="B63" s="1595"/>
      <c r="C63" s="1507"/>
      <c r="D63" s="1633"/>
      <c r="E63" s="1540"/>
      <c r="F63" s="1263"/>
      <c r="G63" s="1544"/>
      <c r="H63" s="1538"/>
      <c r="I63" s="1556"/>
      <c r="J63" s="1536"/>
      <c r="K63" s="1551"/>
      <c r="L63" s="1544"/>
      <c r="M63" s="1495"/>
      <c r="N63" s="1495"/>
      <c r="O63" s="1495"/>
      <c r="P63" s="559">
        <v>59</v>
      </c>
      <c r="Q63" s="488" t="s">
        <v>650</v>
      </c>
      <c r="R63" s="833" t="s">
        <v>959</v>
      </c>
      <c r="S63" s="574" t="s">
        <v>2061</v>
      </c>
      <c r="T63" s="566" t="s">
        <v>1261</v>
      </c>
      <c r="U63" s="572" t="s">
        <v>2062</v>
      </c>
      <c r="V63" s="471">
        <v>23</v>
      </c>
      <c r="W63" s="471">
        <v>23</v>
      </c>
      <c r="X63" s="488"/>
      <c r="Y63" s="488"/>
      <c r="Z63" s="471">
        <v>23</v>
      </c>
      <c r="AA63" s="488"/>
      <c r="AB63" s="488"/>
      <c r="AC63" s="470">
        <v>23</v>
      </c>
      <c r="AD63" s="488"/>
      <c r="AE63" s="488"/>
      <c r="AF63" s="470">
        <v>23</v>
      </c>
      <c r="AG63" s="488"/>
      <c r="AH63" s="488"/>
      <c r="AI63" s="470">
        <v>23</v>
      </c>
      <c r="AJ63" s="488"/>
      <c r="AK63" s="491">
        <f t="shared" si="10"/>
        <v>4289</v>
      </c>
      <c r="AL63" s="490">
        <v>1000</v>
      </c>
      <c r="AM63" s="488"/>
      <c r="AN63" s="488"/>
      <c r="AO63" s="488"/>
      <c r="AP63" s="488"/>
      <c r="AQ63" s="488"/>
      <c r="AR63" s="488"/>
      <c r="AS63" s="488"/>
      <c r="AT63" s="488"/>
      <c r="AU63" s="488"/>
      <c r="AV63" s="490">
        <v>1048</v>
      </c>
      <c r="AW63" s="488"/>
      <c r="AX63" s="488"/>
      <c r="AY63" s="488"/>
      <c r="AZ63" s="488"/>
      <c r="BA63" s="488"/>
      <c r="BB63" s="488"/>
      <c r="BC63" s="488"/>
      <c r="BD63" s="488"/>
      <c r="BE63" s="488"/>
      <c r="BF63" s="490">
        <v>1096</v>
      </c>
      <c r="BG63" s="488"/>
      <c r="BH63" s="488"/>
      <c r="BI63" s="488"/>
      <c r="BJ63" s="488"/>
      <c r="BK63" s="488"/>
      <c r="BL63" s="488"/>
      <c r="BM63" s="488"/>
      <c r="BN63" s="488"/>
      <c r="BO63" s="488"/>
      <c r="BP63" s="490">
        <v>1145</v>
      </c>
      <c r="BQ63" s="488"/>
      <c r="BR63" s="488"/>
      <c r="BS63" s="488"/>
      <c r="BT63" s="488"/>
      <c r="BU63" s="488"/>
      <c r="BV63" s="488"/>
      <c r="BW63" s="488"/>
      <c r="BX63" s="488"/>
      <c r="BY63" s="488"/>
      <c r="BZ63" s="471" t="s">
        <v>2318</v>
      </c>
      <c r="CA63" s="862">
        <f t="shared" si="7"/>
        <v>4289</v>
      </c>
      <c r="CB63" s="862">
        <f t="shared" si="8"/>
        <v>0</v>
      </c>
    </row>
    <row r="64" spans="1:80" ht="76.5">
      <c r="B64" s="1595"/>
      <c r="C64" s="1507"/>
      <c r="D64" s="1633"/>
      <c r="E64" s="1540"/>
      <c r="F64" s="1263"/>
      <c r="G64" s="1544"/>
      <c r="H64" s="1538"/>
      <c r="I64" s="1556"/>
      <c r="J64" s="1536"/>
      <c r="K64" s="1551"/>
      <c r="L64" s="1544"/>
      <c r="M64" s="1495"/>
      <c r="N64" s="1495"/>
      <c r="O64" s="1495"/>
      <c r="P64" s="559">
        <v>60</v>
      </c>
      <c r="Q64" s="488" t="s">
        <v>650</v>
      </c>
      <c r="R64" s="833" t="s">
        <v>960</v>
      </c>
      <c r="S64" s="574" t="s">
        <v>2061</v>
      </c>
      <c r="T64" s="566" t="s">
        <v>1256</v>
      </c>
      <c r="U64" s="572" t="s">
        <v>2062</v>
      </c>
      <c r="V64" s="471">
        <v>49</v>
      </c>
      <c r="W64" s="471">
        <v>61</v>
      </c>
      <c r="X64" s="488"/>
      <c r="Y64" s="488"/>
      <c r="Z64" s="471">
        <v>61</v>
      </c>
      <c r="AA64" s="488"/>
      <c r="AB64" s="488"/>
      <c r="AC64" s="470">
        <v>61</v>
      </c>
      <c r="AD64" s="488"/>
      <c r="AE64" s="488"/>
      <c r="AF64" s="470">
        <v>61</v>
      </c>
      <c r="AG64" s="488"/>
      <c r="AH64" s="488"/>
      <c r="AI64" s="470">
        <v>61</v>
      </c>
      <c r="AJ64" s="488"/>
      <c r="AK64" s="491">
        <f t="shared" si="10"/>
        <v>4289</v>
      </c>
      <c r="AL64" s="490">
        <v>1000</v>
      </c>
      <c r="AM64" s="488"/>
      <c r="AN64" s="488"/>
      <c r="AO64" s="488"/>
      <c r="AP64" s="488"/>
      <c r="AQ64" s="488"/>
      <c r="AR64" s="488"/>
      <c r="AS64" s="488"/>
      <c r="AT64" s="488"/>
      <c r="AU64" s="488"/>
      <c r="AV64" s="490">
        <v>1048</v>
      </c>
      <c r="AW64" s="488"/>
      <c r="AX64" s="488"/>
      <c r="AY64" s="488"/>
      <c r="AZ64" s="488"/>
      <c r="BA64" s="488"/>
      <c r="BB64" s="488"/>
      <c r="BC64" s="488"/>
      <c r="BD64" s="488"/>
      <c r="BE64" s="488"/>
      <c r="BF64" s="490">
        <v>1096</v>
      </c>
      <c r="BG64" s="488"/>
      <c r="BH64" s="488"/>
      <c r="BI64" s="488"/>
      <c r="BJ64" s="488"/>
      <c r="BK64" s="488"/>
      <c r="BL64" s="488"/>
      <c r="BM64" s="488"/>
      <c r="BN64" s="488"/>
      <c r="BO64" s="488"/>
      <c r="BP64" s="490">
        <v>1145</v>
      </c>
      <c r="BQ64" s="488"/>
      <c r="BR64" s="488"/>
      <c r="BS64" s="488"/>
      <c r="BT64" s="488"/>
      <c r="BU64" s="488"/>
      <c r="BV64" s="488"/>
      <c r="BW64" s="488"/>
      <c r="BX64" s="488"/>
      <c r="BY64" s="488"/>
      <c r="BZ64" s="471" t="s">
        <v>2318</v>
      </c>
      <c r="CA64" s="862">
        <f t="shared" si="7"/>
        <v>4289</v>
      </c>
      <c r="CB64" s="862">
        <f t="shared" si="8"/>
        <v>0</v>
      </c>
    </row>
    <row r="65" spans="2:82" ht="89.25">
      <c r="B65" s="1595"/>
      <c r="C65" s="1507"/>
      <c r="D65" s="1633"/>
      <c r="E65" s="1540"/>
      <c r="F65" s="1263"/>
      <c r="G65" s="1544"/>
      <c r="H65" s="1538"/>
      <c r="I65" s="1556"/>
      <c r="J65" s="1536"/>
      <c r="K65" s="1551"/>
      <c r="L65" s="1544"/>
      <c r="M65" s="1495"/>
      <c r="N65" s="1495"/>
      <c r="O65" s="1495"/>
      <c r="P65" s="559">
        <v>61</v>
      </c>
      <c r="Q65" s="488" t="s">
        <v>650</v>
      </c>
      <c r="R65" s="833" t="s">
        <v>961</v>
      </c>
      <c r="S65" s="574" t="s">
        <v>2010</v>
      </c>
      <c r="T65" s="566" t="s">
        <v>1256</v>
      </c>
      <c r="U65" s="572" t="s">
        <v>1257</v>
      </c>
      <c r="V65" s="471">
        <v>90</v>
      </c>
      <c r="W65" s="471">
        <v>100</v>
      </c>
      <c r="X65" s="488"/>
      <c r="Y65" s="488"/>
      <c r="Z65" s="471">
        <v>100</v>
      </c>
      <c r="AA65" s="488"/>
      <c r="AB65" s="488"/>
      <c r="AC65" s="470">
        <v>100</v>
      </c>
      <c r="AD65" s="488"/>
      <c r="AE65" s="488"/>
      <c r="AF65" s="470">
        <v>100</v>
      </c>
      <c r="AG65" s="488"/>
      <c r="AH65" s="488"/>
      <c r="AI65" s="470">
        <v>100</v>
      </c>
      <c r="AJ65" s="488"/>
      <c r="AK65" s="491">
        <f t="shared" si="10"/>
        <v>4289</v>
      </c>
      <c r="AL65" s="490">
        <v>1000</v>
      </c>
      <c r="AM65" s="488"/>
      <c r="AN65" s="488"/>
      <c r="AO65" s="488"/>
      <c r="AP65" s="488"/>
      <c r="AQ65" s="488"/>
      <c r="AR65" s="488"/>
      <c r="AS65" s="488"/>
      <c r="AT65" s="488"/>
      <c r="AU65" s="488"/>
      <c r="AV65" s="490">
        <v>1048</v>
      </c>
      <c r="AW65" s="488"/>
      <c r="AX65" s="488"/>
      <c r="AY65" s="488"/>
      <c r="AZ65" s="488"/>
      <c r="BA65" s="488"/>
      <c r="BB65" s="488"/>
      <c r="BC65" s="488"/>
      <c r="BD65" s="488"/>
      <c r="BE65" s="488"/>
      <c r="BF65" s="490">
        <v>1096</v>
      </c>
      <c r="BG65" s="488"/>
      <c r="BH65" s="488"/>
      <c r="BI65" s="488"/>
      <c r="BJ65" s="488"/>
      <c r="BK65" s="488"/>
      <c r="BL65" s="488"/>
      <c r="BM65" s="488"/>
      <c r="BN65" s="488"/>
      <c r="BO65" s="488"/>
      <c r="BP65" s="490">
        <v>1145</v>
      </c>
      <c r="BQ65" s="488"/>
      <c r="BR65" s="488"/>
      <c r="BS65" s="488"/>
      <c r="BT65" s="488"/>
      <c r="BU65" s="488"/>
      <c r="BV65" s="488"/>
      <c r="BW65" s="488"/>
      <c r="BX65" s="488"/>
      <c r="BY65" s="488"/>
      <c r="BZ65" s="471" t="s">
        <v>2319</v>
      </c>
      <c r="CA65" s="862">
        <f t="shared" si="7"/>
        <v>4289</v>
      </c>
      <c r="CB65" s="862">
        <f t="shared" si="8"/>
        <v>0</v>
      </c>
    </row>
    <row r="66" spans="2:82" ht="86.25" customHeight="1">
      <c r="B66" s="1595"/>
      <c r="C66" s="1507"/>
      <c r="D66" s="1633"/>
      <c r="E66" s="1540"/>
      <c r="F66" s="1263"/>
      <c r="G66" s="1543"/>
      <c r="H66" s="1525"/>
      <c r="I66" s="1557"/>
      <c r="J66" s="1537"/>
      <c r="K66" s="1552"/>
      <c r="L66" s="1543"/>
      <c r="M66" s="1496"/>
      <c r="N66" s="1496"/>
      <c r="O66" s="1496"/>
      <c r="P66" s="559">
        <v>62</v>
      </c>
      <c r="Q66" s="488" t="s">
        <v>650</v>
      </c>
      <c r="R66" s="832" t="s">
        <v>962</v>
      </c>
      <c r="S66" s="574" t="s">
        <v>2010</v>
      </c>
      <c r="T66" s="566" t="s">
        <v>1256</v>
      </c>
      <c r="U66" s="572" t="s">
        <v>1257</v>
      </c>
      <c r="V66" s="471">
        <v>90</v>
      </c>
      <c r="W66" s="471">
        <v>100</v>
      </c>
      <c r="X66" s="488"/>
      <c r="Y66" s="488"/>
      <c r="Z66" s="471">
        <v>100</v>
      </c>
      <c r="AA66" s="488"/>
      <c r="AB66" s="488"/>
      <c r="AC66" s="470">
        <v>100</v>
      </c>
      <c r="AD66" s="488"/>
      <c r="AE66" s="488"/>
      <c r="AF66" s="470">
        <v>100</v>
      </c>
      <c r="AG66" s="488"/>
      <c r="AH66" s="488"/>
      <c r="AI66" s="470">
        <v>100</v>
      </c>
      <c r="AJ66" s="488"/>
      <c r="AK66" s="491">
        <f t="shared" si="10"/>
        <v>4289</v>
      </c>
      <c r="AL66" s="490">
        <v>1000</v>
      </c>
      <c r="AM66" s="488"/>
      <c r="AN66" s="488"/>
      <c r="AO66" s="488"/>
      <c r="AP66" s="488"/>
      <c r="AQ66" s="488"/>
      <c r="AR66" s="488"/>
      <c r="AS66" s="488"/>
      <c r="AT66" s="488"/>
      <c r="AU66" s="488"/>
      <c r="AV66" s="490">
        <v>1048</v>
      </c>
      <c r="AW66" s="488"/>
      <c r="AX66" s="488"/>
      <c r="AY66" s="488"/>
      <c r="AZ66" s="488"/>
      <c r="BA66" s="488"/>
      <c r="BB66" s="488"/>
      <c r="BC66" s="488"/>
      <c r="BD66" s="488"/>
      <c r="BE66" s="488"/>
      <c r="BF66" s="490">
        <v>1096</v>
      </c>
      <c r="BG66" s="488"/>
      <c r="BH66" s="488"/>
      <c r="BI66" s="488"/>
      <c r="BJ66" s="488"/>
      <c r="BK66" s="488"/>
      <c r="BL66" s="488"/>
      <c r="BM66" s="488"/>
      <c r="BN66" s="488"/>
      <c r="BO66" s="488"/>
      <c r="BP66" s="490">
        <v>1145</v>
      </c>
      <c r="BQ66" s="488"/>
      <c r="BR66" s="488"/>
      <c r="BS66" s="488"/>
      <c r="BT66" s="488"/>
      <c r="BU66" s="488"/>
      <c r="BV66" s="488"/>
      <c r="BW66" s="488"/>
      <c r="BX66" s="488"/>
      <c r="BY66" s="488"/>
      <c r="BZ66" s="832" t="s">
        <v>962</v>
      </c>
      <c r="CA66" s="862">
        <f t="shared" si="7"/>
        <v>4289</v>
      </c>
      <c r="CB66" s="862">
        <f t="shared" si="8"/>
        <v>0</v>
      </c>
    </row>
    <row r="67" spans="2:82" ht="71.25" customHeight="1">
      <c r="B67" s="1595"/>
      <c r="C67" s="1507"/>
      <c r="D67" s="1633"/>
      <c r="E67" s="1540"/>
      <c r="F67" s="1263"/>
      <c r="G67" s="1542" t="s">
        <v>1302</v>
      </c>
      <c r="H67" s="1524">
        <v>22</v>
      </c>
      <c r="I67" s="1550" t="s">
        <v>890</v>
      </c>
      <c r="J67" s="1535" t="s">
        <v>2052</v>
      </c>
      <c r="K67" s="1550">
        <v>50</v>
      </c>
      <c r="L67" s="1550">
        <v>100</v>
      </c>
      <c r="M67" s="1494"/>
      <c r="N67" s="1494"/>
      <c r="O67" s="1494"/>
      <c r="P67" s="559">
        <v>63</v>
      </c>
      <c r="Q67" s="488" t="s">
        <v>648</v>
      </c>
      <c r="R67" s="833" t="s">
        <v>967</v>
      </c>
      <c r="S67" s="575" t="s">
        <v>2063</v>
      </c>
      <c r="T67" s="566" t="s">
        <v>1256</v>
      </c>
      <c r="U67" s="572" t="s">
        <v>1257</v>
      </c>
      <c r="V67" s="471">
        <v>0</v>
      </c>
      <c r="W67" s="471">
        <v>1</v>
      </c>
      <c r="X67" s="488"/>
      <c r="Y67" s="488"/>
      <c r="Z67" s="471">
        <v>1</v>
      </c>
      <c r="AA67" s="488"/>
      <c r="AB67" s="488"/>
      <c r="AC67" s="470">
        <v>1</v>
      </c>
      <c r="AD67" s="488"/>
      <c r="AE67" s="488"/>
      <c r="AF67" s="470">
        <v>1</v>
      </c>
      <c r="AG67" s="488"/>
      <c r="AH67" s="488"/>
      <c r="AI67" s="470">
        <v>1</v>
      </c>
      <c r="AJ67" s="488"/>
      <c r="AK67" s="491">
        <f t="shared" si="10"/>
        <v>4289</v>
      </c>
      <c r="AL67" s="490">
        <v>1000</v>
      </c>
      <c r="AM67" s="488"/>
      <c r="AN67" s="488"/>
      <c r="AO67" s="488"/>
      <c r="AP67" s="488"/>
      <c r="AQ67" s="488"/>
      <c r="AR67" s="488"/>
      <c r="AS67" s="488"/>
      <c r="AT67" s="488"/>
      <c r="AU67" s="488"/>
      <c r="AV67" s="490">
        <v>1048</v>
      </c>
      <c r="AW67" s="488"/>
      <c r="AX67" s="488"/>
      <c r="AY67" s="488"/>
      <c r="AZ67" s="488"/>
      <c r="BA67" s="488"/>
      <c r="BB67" s="488"/>
      <c r="BC67" s="488"/>
      <c r="BD67" s="488"/>
      <c r="BE67" s="488"/>
      <c r="BF67" s="490">
        <v>1096</v>
      </c>
      <c r="BG67" s="488"/>
      <c r="BH67" s="488"/>
      <c r="BI67" s="488"/>
      <c r="BJ67" s="488"/>
      <c r="BK67" s="488"/>
      <c r="BL67" s="488"/>
      <c r="BM67" s="488"/>
      <c r="BN67" s="488"/>
      <c r="BO67" s="488"/>
      <c r="BP67" s="490">
        <v>1145</v>
      </c>
      <c r="BQ67" s="488"/>
      <c r="BR67" s="488"/>
      <c r="BS67" s="488"/>
      <c r="BT67" s="488"/>
      <c r="BU67" s="488"/>
      <c r="BV67" s="488"/>
      <c r="BW67" s="488"/>
      <c r="BX67" s="488"/>
      <c r="BY67" s="488"/>
      <c r="BZ67" s="471" t="s">
        <v>2320</v>
      </c>
      <c r="CA67" s="862">
        <f t="shared" si="7"/>
        <v>4289</v>
      </c>
      <c r="CB67" s="862">
        <f t="shared" si="8"/>
        <v>0</v>
      </c>
    </row>
    <row r="68" spans="2:82" ht="89.25">
      <c r="B68" s="1595"/>
      <c r="C68" s="1507"/>
      <c r="D68" s="1633"/>
      <c r="E68" s="1540"/>
      <c r="F68" s="1263"/>
      <c r="G68" s="1544"/>
      <c r="H68" s="1538"/>
      <c r="I68" s="1551"/>
      <c r="J68" s="1536"/>
      <c r="K68" s="1551"/>
      <c r="L68" s="1551"/>
      <c r="M68" s="1495"/>
      <c r="N68" s="1495"/>
      <c r="O68" s="1495"/>
      <c r="P68" s="559">
        <v>64</v>
      </c>
      <c r="Q68" s="488" t="s">
        <v>648</v>
      </c>
      <c r="R68" s="833" t="s">
        <v>968</v>
      </c>
      <c r="S68" s="575" t="s">
        <v>2030</v>
      </c>
      <c r="T68" s="566" t="s">
        <v>1256</v>
      </c>
      <c r="U68" s="572" t="s">
        <v>1257</v>
      </c>
      <c r="V68" s="471">
        <v>0</v>
      </c>
      <c r="W68" s="471">
        <v>2</v>
      </c>
      <c r="X68" s="488"/>
      <c r="Y68" s="488"/>
      <c r="Z68" s="471">
        <v>0</v>
      </c>
      <c r="AA68" s="488"/>
      <c r="AB68" s="488"/>
      <c r="AC68" s="470">
        <v>1</v>
      </c>
      <c r="AD68" s="488"/>
      <c r="AE68" s="488"/>
      <c r="AF68" s="470">
        <v>2</v>
      </c>
      <c r="AG68" s="488"/>
      <c r="AH68" s="488"/>
      <c r="AI68" s="470">
        <v>2</v>
      </c>
      <c r="AJ68" s="488"/>
      <c r="AK68" s="491">
        <f t="shared" si="10"/>
        <v>4289</v>
      </c>
      <c r="AL68" s="490">
        <v>1000</v>
      </c>
      <c r="AM68" s="488"/>
      <c r="AN68" s="488"/>
      <c r="AO68" s="488"/>
      <c r="AP68" s="488"/>
      <c r="AQ68" s="488"/>
      <c r="AR68" s="488"/>
      <c r="AS68" s="488"/>
      <c r="AT68" s="488"/>
      <c r="AU68" s="488"/>
      <c r="AV68" s="490">
        <v>1048</v>
      </c>
      <c r="AW68" s="488"/>
      <c r="AX68" s="488"/>
      <c r="AY68" s="488"/>
      <c r="AZ68" s="488"/>
      <c r="BA68" s="488"/>
      <c r="BB68" s="488"/>
      <c r="BC68" s="488"/>
      <c r="BD68" s="488"/>
      <c r="BE68" s="488"/>
      <c r="BF68" s="490">
        <v>1096</v>
      </c>
      <c r="BG68" s="488"/>
      <c r="BH68" s="488"/>
      <c r="BI68" s="488"/>
      <c r="BJ68" s="488"/>
      <c r="BK68" s="488"/>
      <c r="BL68" s="488"/>
      <c r="BM68" s="488"/>
      <c r="BN68" s="488"/>
      <c r="BO68" s="488"/>
      <c r="BP68" s="490">
        <v>1145</v>
      </c>
      <c r="BQ68" s="488"/>
      <c r="BR68" s="488"/>
      <c r="BS68" s="488"/>
      <c r="BT68" s="488"/>
      <c r="BU68" s="488"/>
      <c r="BV68" s="488"/>
      <c r="BW68" s="488"/>
      <c r="BX68" s="488"/>
      <c r="BY68" s="488"/>
      <c r="BZ68" s="470" t="s">
        <v>2321</v>
      </c>
      <c r="CA68" s="862">
        <f t="shared" si="7"/>
        <v>4289</v>
      </c>
      <c r="CB68" s="862">
        <f t="shared" si="8"/>
        <v>0</v>
      </c>
    </row>
    <row r="69" spans="2:82" ht="89.25">
      <c r="B69" s="1595"/>
      <c r="C69" s="1507"/>
      <c r="D69" s="1633"/>
      <c r="E69" s="1540"/>
      <c r="F69" s="1263"/>
      <c r="G69" s="1543"/>
      <c r="H69" s="1525"/>
      <c r="I69" s="1552"/>
      <c r="J69" s="1537"/>
      <c r="K69" s="1552"/>
      <c r="L69" s="1552"/>
      <c r="M69" s="1496"/>
      <c r="N69" s="1496"/>
      <c r="O69" s="1496"/>
      <c r="P69" s="559">
        <v>65</v>
      </c>
      <c r="Q69" s="488" t="s">
        <v>648</v>
      </c>
      <c r="R69" s="640" t="s">
        <v>2065</v>
      </c>
      <c r="S69" s="575" t="s">
        <v>2030</v>
      </c>
      <c r="T69" s="566" t="s">
        <v>1256</v>
      </c>
      <c r="U69" s="572" t="s">
        <v>1257</v>
      </c>
      <c r="V69" s="471">
        <v>0</v>
      </c>
      <c r="W69" s="471">
        <v>4</v>
      </c>
      <c r="X69" s="488"/>
      <c r="Y69" s="488"/>
      <c r="Z69" s="471">
        <v>1</v>
      </c>
      <c r="AA69" s="488"/>
      <c r="AB69" s="488"/>
      <c r="AC69" s="470">
        <v>2</v>
      </c>
      <c r="AD69" s="488"/>
      <c r="AE69" s="488"/>
      <c r="AF69" s="470">
        <v>3</v>
      </c>
      <c r="AG69" s="488"/>
      <c r="AH69" s="488"/>
      <c r="AI69" s="470">
        <v>4</v>
      </c>
      <c r="AJ69" s="488"/>
      <c r="AK69" s="491">
        <f t="shared" si="10"/>
        <v>4289</v>
      </c>
      <c r="AL69" s="490">
        <v>1000</v>
      </c>
      <c r="AM69" s="488"/>
      <c r="AN69" s="488"/>
      <c r="AO69" s="488"/>
      <c r="AP69" s="488"/>
      <c r="AQ69" s="488"/>
      <c r="AR69" s="488"/>
      <c r="AS69" s="488"/>
      <c r="AT69" s="488"/>
      <c r="AU69" s="488"/>
      <c r="AV69" s="490">
        <v>1048</v>
      </c>
      <c r="AW69" s="488"/>
      <c r="AX69" s="488"/>
      <c r="AY69" s="488"/>
      <c r="AZ69" s="488"/>
      <c r="BA69" s="488"/>
      <c r="BB69" s="488"/>
      <c r="BC69" s="488"/>
      <c r="BD69" s="488"/>
      <c r="BE69" s="488"/>
      <c r="BF69" s="490">
        <v>1096</v>
      </c>
      <c r="BG69" s="488"/>
      <c r="BH69" s="488"/>
      <c r="BI69" s="488"/>
      <c r="BJ69" s="488"/>
      <c r="BK69" s="488"/>
      <c r="BL69" s="488"/>
      <c r="BM69" s="488"/>
      <c r="BN69" s="488"/>
      <c r="BO69" s="488"/>
      <c r="BP69" s="490">
        <v>1145</v>
      </c>
      <c r="BQ69" s="488"/>
      <c r="BR69" s="488"/>
      <c r="BS69" s="488"/>
      <c r="BT69" s="488"/>
      <c r="BU69" s="488"/>
      <c r="BV69" s="488"/>
      <c r="BW69" s="488"/>
      <c r="BX69" s="488"/>
      <c r="BY69" s="488"/>
      <c r="BZ69" s="471" t="s">
        <v>2322</v>
      </c>
      <c r="CA69" s="862">
        <f t="shared" si="7"/>
        <v>4289</v>
      </c>
      <c r="CB69" s="862">
        <f t="shared" si="8"/>
        <v>0</v>
      </c>
    </row>
    <row r="70" spans="2:82" ht="108" customHeight="1">
      <c r="B70" s="1595"/>
      <c r="C70" s="1507"/>
      <c r="D70" s="1633"/>
      <c r="E70" s="1540"/>
      <c r="F70" s="1263"/>
      <c r="G70" s="471" t="s">
        <v>1303</v>
      </c>
      <c r="H70" s="470">
        <v>23</v>
      </c>
      <c r="I70" s="565" t="s">
        <v>975</v>
      </c>
      <c r="J70" s="572" t="s">
        <v>2064</v>
      </c>
      <c r="K70" s="566">
        <v>0</v>
      </c>
      <c r="L70" s="572">
        <v>10</v>
      </c>
      <c r="M70" s="488"/>
      <c r="N70" s="488"/>
      <c r="O70" s="488"/>
      <c r="P70" s="559">
        <v>66</v>
      </c>
      <c r="Q70" s="488" t="s">
        <v>651</v>
      </c>
      <c r="R70" s="639" t="s">
        <v>974</v>
      </c>
      <c r="S70" s="575" t="s">
        <v>2066</v>
      </c>
      <c r="T70" s="566" t="s">
        <v>1256</v>
      </c>
      <c r="U70" s="572" t="s">
        <v>1257</v>
      </c>
      <c r="V70" s="471">
        <v>0</v>
      </c>
      <c r="W70" s="471">
        <v>10</v>
      </c>
      <c r="X70" s="488"/>
      <c r="Y70" s="488"/>
      <c r="Z70" s="471">
        <v>0</v>
      </c>
      <c r="AA70" s="488"/>
      <c r="AB70" s="488"/>
      <c r="AC70" s="470">
        <v>3</v>
      </c>
      <c r="AD70" s="488"/>
      <c r="AE70" s="488"/>
      <c r="AF70" s="470">
        <v>3</v>
      </c>
      <c r="AG70" s="488"/>
      <c r="AH70" s="488"/>
      <c r="AI70" s="470">
        <v>4</v>
      </c>
      <c r="AJ70" s="488"/>
      <c r="AK70" s="491">
        <f>AT70+BD70+BN70+BX70</f>
        <v>80000</v>
      </c>
      <c r="AL70" s="488"/>
      <c r="AM70" s="488"/>
      <c r="AN70" s="488"/>
      <c r="AO70" s="488"/>
      <c r="AP70" s="488"/>
      <c r="AQ70" s="488"/>
      <c r="AR70" s="488"/>
      <c r="AS70" s="488"/>
      <c r="AT70" s="490">
        <v>20000</v>
      </c>
      <c r="AU70" s="488"/>
      <c r="AV70" s="488"/>
      <c r="AW70" s="488"/>
      <c r="AX70" s="488"/>
      <c r="AY70" s="488"/>
      <c r="AZ70" s="488"/>
      <c r="BA70" s="488"/>
      <c r="BB70" s="488"/>
      <c r="BC70" s="488"/>
      <c r="BD70" s="490">
        <v>20000</v>
      </c>
      <c r="BE70" s="488"/>
      <c r="BF70" s="488"/>
      <c r="BG70" s="488"/>
      <c r="BH70" s="488"/>
      <c r="BI70" s="488"/>
      <c r="BJ70" s="488"/>
      <c r="BK70" s="488"/>
      <c r="BL70" s="488"/>
      <c r="BM70" s="488"/>
      <c r="BN70" s="490">
        <v>20000</v>
      </c>
      <c r="BO70" s="488"/>
      <c r="BP70" s="488"/>
      <c r="BQ70" s="488"/>
      <c r="BR70" s="488"/>
      <c r="BS70" s="488"/>
      <c r="BT70" s="488"/>
      <c r="BU70" s="488"/>
      <c r="BV70" s="488"/>
      <c r="BW70" s="488"/>
      <c r="BX70" s="490">
        <v>20000</v>
      </c>
      <c r="BY70" s="488"/>
      <c r="BZ70" s="471" t="s">
        <v>2323</v>
      </c>
      <c r="CA70" s="862">
        <f t="shared" si="7"/>
        <v>80000</v>
      </c>
      <c r="CB70" s="862">
        <f t="shared" si="8"/>
        <v>0</v>
      </c>
    </row>
    <row r="71" spans="2:82" ht="49.5" customHeight="1">
      <c r="B71" s="1595"/>
      <c r="C71" s="1507"/>
      <c r="D71" s="1633"/>
      <c r="E71" s="1540"/>
      <c r="F71" s="1263"/>
      <c r="G71" s="1542" t="s">
        <v>1304</v>
      </c>
      <c r="H71" s="1524">
        <v>24</v>
      </c>
      <c r="I71" s="1558" t="s">
        <v>892</v>
      </c>
      <c r="J71" s="1547" t="s">
        <v>2064</v>
      </c>
      <c r="K71" s="1550">
        <v>0</v>
      </c>
      <c r="L71" s="1542">
        <v>100</v>
      </c>
      <c r="M71" s="1494"/>
      <c r="N71" s="1494"/>
      <c r="O71" s="1494"/>
      <c r="P71" s="559">
        <v>67</v>
      </c>
      <c r="Q71" s="488" t="s">
        <v>649</v>
      </c>
      <c r="R71" s="641" t="s">
        <v>980</v>
      </c>
      <c r="S71" s="575" t="s">
        <v>2064</v>
      </c>
      <c r="T71" s="566" t="s">
        <v>1256</v>
      </c>
      <c r="U71" s="572" t="s">
        <v>1257</v>
      </c>
      <c r="V71" s="471">
        <v>0</v>
      </c>
      <c r="W71" s="471">
        <v>26</v>
      </c>
      <c r="X71" s="488"/>
      <c r="Y71" s="488"/>
      <c r="Z71" s="471">
        <v>0</v>
      </c>
      <c r="AA71" s="488"/>
      <c r="AB71" s="488"/>
      <c r="AC71" s="470">
        <v>10</v>
      </c>
      <c r="AD71" s="488"/>
      <c r="AE71" s="488"/>
      <c r="AF71" s="470">
        <v>20</v>
      </c>
      <c r="AG71" s="488"/>
      <c r="AH71" s="488"/>
      <c r="AI71" s="470">
        <v>26</v>
      </c>
      <c r="AJ71" s="488"/>
      <c r="AK71" s="491">
        <f t="shared" ref="AK71:AK82" si="11">BP71+BF71+AV71+AL71</f>
        <v>10721</v>
      </c>
      <c r="AL71" s="490">
        <v>2500</v>
      </c>
      <c r="AM71" s="488"/>
      <c r="AN71" s="488"/>
      <c r="AO71" s="488"/>
      <c r="AP71" s="488"/>
      <c r="AQ71" s="488"/>
      <c r="AR71" s="488"/>
      <c r="AS71" s="488"/>
      <c r="AT71" s="488"/>
      <c r="AU71" s="488"/>
      <c r="AV71" s="490">
        <v>2619</v>
      </c>
      <c r="AW71" s="488"/>
      <c r="AX71" s="488"/>
      <c r="AY71" s="488"/>
      <c r="AZ71" s="488"/>
      <c r="BA71" s="488"/>
      <c r="BB71" s="488"/>
      <c r="BC71" s="488"/>
      <c r="BD71" s="488"/>
      <c r="BE71" s="488"/>
      <c r="BF71" s="490">
        <v>2739</v>
      </c>
      <c r="BG71" s="488"/>
      <c r="BH71" s="488"/>
      <c r="BI71" s="488"/>
      <c r="BJ71" s="488"/>
      <c r="BK71" s="488"/>
      <c r="BL71" s="488"/>
      <c r="BM71" s="488"/>
      <c r="BN71" s="488"/>
      <c r="BO71" s="488"/>
      <c r="BP71" s="490">
        <v>2863</v>
      </c>
      <c r="BQ71" s="488"/>
      <c r="BR71" s="488"/>
      <c r="BS71" s="488"/>
      <c r="BT71" s="488"/>
      <c r="BU71" s="488"/>
      <c r="BV71" s="488"/>
      <c r="BW71" s="488"/>
      <c r="BX71" s="488"/>
      <c r="BY71" s="488"/>
      <c r="BZ71" s="471" t="s">
        <v>2324</v>
      </c>
      <c r="CA71" s="862">
        <f t="shared" si="7"/>
        <v>10721</v>
      </c>
      <c r="CB71" s="862">
        <f t="shared" si="8"/>
        <v>0</v>
      </c>
    </row>
    <row r="72" spans="2:82" ht="89.25">
      <c r="B72" s="1595"/>
      <c r="C72" s="1507"/>
      <c r="D72" s="1633"/>
      <c r="E72" s="1540"/>
      <c r="F72" s="1263"/>
      <c r="G72" s="1544"/>
      <c r="H72" s="1538"/>
      <c r="I72" s="1559"/>
      <c r="J72" s="1548"/>
      <c r="K72" s="1551"/>
      <c r="L72" s="1544"/>
      <c r="M72" s="1495"/>
      <c r="N72" s="1495"/>
      <c r="O72" s="1495"/>
      <c r="P72" s="559">
        <v>68</v>
      </c>
      <c r="Q72" s="488" t="s">
        <v>649</v>
      </c>
      <c r="R72" s="641" t="s">
        <v>981</v>
      </c>
      <c r="S72" s="575" t="s">
        <v>2064</v>
      </c>
      <c r="T72" s="566" t="s">
        <v>1256</v>
      </c>
      <c r="U72" s="572" t="s">
        <v>1257</v>
      </c>
      <c r="V72" s="471">
        <v>0</v>
      </c>
      <c r="W72" s="471">
        <v>26</v>
      </c>
      <c r="X72" s="488"/>
      <c r="Y72" s="488"/>
      <c r="Z72" s="471">
        <v>0</v>
      </c>
      <c r="AA72" s="488"/>
      <c r="AB72" s="488"/>
      <c r="AC72" s="470">
        <v>10</v>
      </c>
      <c r="AD72" s="488"/>
      <c r="AE72" s="488"/>
      <c r="AF72" s="470">
        <v>20</v>
      </c>
      <c r="AG72" s="488"/>
      <c r="AH72" s="488"/>
      <c r="AI72" s="470">
        <v>26</v>
      </c>
      <c r="AJ72" s="488"/>
      <c r="AK72" s="491">
        <f t="shared" si="11"/>
        <v>10721</v>
      </c>
      <c r="AL72" s="490">
        <v>2500</v>
      </c>
      <c r="AM72" s="488"/>
      <c r="AN72" s="488"/>
      <c r="AO72" s="488"/>
      <c r="AP72" s="488"/>
      <c r="AQ72" s="488"/>
      <c r="AR72" s="488"/>
      <c r="AS72" s="488"/>
      <c r="AT72" s="488"/>
      <c r="AU72" s="488"/>
      <c r="AV72" s="490">
        <v>2619</v>
      </c>
      <c r="AW72" s="488"/>
      <c r="AX72" s="488"/>
      <c r="AY72" s="488"/>
      <c r="AZ72" s="488"/>
      <c r="BA72" s="488"/>
      <c r="BB72" s="488"/>
      <c r="BC72" s="488"/>
      <c r="BD72" s="488"/>
      <c r="BE72" s="488"/>
      <c r="BF72" s="490">
        <v>2739</v>
      </c>
      <c r="BG72" s="488"/>
      <c r="BH72" s="488"/>
      <c r="BI72" s="488"/>
      <c r="BJ72" s="488"/>
      <c r="BK72" s="488"/>
      <c r="BL72" s="488"/>
      <c r="BM72" s="488"/>
      <c r="BN72" s="488"/>
      <c r="BO72" s="488"/>
      <c r="BP72" s="490">
        <v>2863</v>
      </c>
      <c r="BQ72" s="488"/>
      <c r="BR72" s="488"/>
      <c r="BS72" s="488"/>
      <c r="BT72" s="488"/>
      <c r="BU72" s="488"/>
      <c r="BV72" s="488"/>
      <c r="BW72" s="488"/>
      <c r="BX72" s="488"/>
      <c r="BY72" s="488"/>
      <c r="BZ72" s="471" t="s">
        <v>2325</v>
      </c>
      <c r="CA72" s="862">
        <f t="shared" si="7"/>
        <v>10721</v>
      </c>
      <c r="CB72" s="862">
        <f t="shared" si="8"/>
        <v>0</v>
      </c>
    </row>
    <row r="73" spans="2:82" ht="123.75" customHeight="1">
      <c r="B73" s="1595"/>
      <c r="C73" s="1507"/>
      <c r="D73" s="1633"/>
      <c r="E73" s="1540"/>
      <c r="F73" s="1263"/>
      <c r="G73" s="1543"/>
      <c r="H73" s="1525"/>
      <c r="I73" s="1560"/>
      <c r="J73" s="1549"/>
      <c r="K73" s="1552"/>
      <c r="L73" s="1543"/>
      <c r="M73" s="1496"/>
      <c r="N73" s="1496"/>
      <c r="O73" s="1496"/>
      <c r="P73" s="559">
        <v>69</v>
      </c>
      <c r="Q73" s="488" t="s">
        <v>649</v>
      </c>
      <c r="R73" s="641" t="s">
        <v>982</v>
      </c>
      <c r="S73" s="575" t="s">
        <v>2067</v>
      </c>
      <c r="T73" s="566" t="s">
        <v>1256</v>
      </c>
      <c r="U73" s="572" t="s">
        <v>1257</v>
      </c>
      <c r="V73" s="471">
        <v>0</v>
      </c>
      <c r="W73" s="471">
        <v>26</v>
      </c>
      <c r="X73" s="488"/>
      <c r="Y73" s="488"/>
      <c r="Z73" s="471">
        <v>0</v>
      </c>
      <c r="AA73" s="488"/>
      <c r="AB73" s="488"/>
      <c r="AC73" s="471">
        <v>1</v>
      </c>
      <c r="AD73" s="488"/>
      <c r="AE73" s="488"/>
      <c r="AF73" s="471">
        <v>2</v>
      </c>
      <c r="AG73" s="488"/>
      <c r="AH73" s="488"/>
      <c r="AI73" s="471">
        <v>2</v>
      </c>
      <c r="AJ73" s="488"/>
      <c r="AK73" s="491">
        <f t="shared" si="11"/>
        <v>10721</v>
      </c>
      <c r="AL73" s="490">
        <v>2500</v>
      </c>
      <c r="AM73" s="488"/>
      <c r="AN73" s="488"/>
      <c r="AO73" s="488"/>
      <c r="AP73" s="488"/>
      <c r="AQ73" s="488"/>
      <c r="AR73" s="488"/>
      <c r="AS73" s="488"/>
      <c r="AT73" s="488"/>
      <c r="AU73" s="488"/>
      <c r="AV73" s="490">
        <v>2619</v>
      </c>
      <c r="AW73" s="488"/>
      <c r="AX73" s="488"/>
      <c r="AY73" s="488"/>
      <c r="AZ73" s="488"/>
      <c r="BA73" s="488"/>
      <c r="BB73" s="488"/>
      <c r="BC73" s="488"/>
      <c r="BD73" s="488"/>
      <c r="BE73" s="488"/>
      <c r="BF73" s="490">
        <v>2739</v>
      </c>
      <c r="BG73" s="488"/>
      <c r="BH73" s="488"/>
      <c r="BI73" s="488"/>
      <c r="BJ73" s="488"/>
      <c r="BK73" s="488"/>
      <c r="BL73" s="488"/>
      <c r="BM73" s="488"/>
      <c r="BN73" s="488"/>
      <c r="BO73" s="488"/>
      <c r="BP73" s="490">
        <v>2863</v>
      </c>
      <c r="BQ73" s="488"/>
      <c r="BR73" s="488"/>
      <c r="BS73" s="488"/>
      <c r="BT73" s="488"/>
      <c r="BU73" s="488"/>
      <c r="BV73" s="488"/>
      <c r="BW73" s="488"/>
      <c r="BX73" s="488"/>
      <c r="BY73" s="488"/>
      <c r="BZ73" s="471" t="s">
        <v>2301</v>
      </c>
      <c r="CA73" s="862">
        <f t="shared" si="7"/>
        <v>10721</v>
      </c>
      <c r="CB73" s="862">
        <f t="shared" si="8"/>
        <v>0</v>
      </c>
    </row>
    <row r="74" spans="2:82" ht="89.25">
      <c r="B74" s="1595"/>
      <c r="C74" s="1507"/>
      <c r="D74" s="1633"/>
      <c r="E74" s="1541"/>
      <c r="F74" s="1264"/>
      <c r="G74" s="471" t="s">
        <v>1305</v>
      </c>
      <c r="H74" s="470">
        <v>25</v>
      </c>
      <c r="I74" s="568" t="s">
        <v>893</v>
      </c>
      <c r="J74" s="572" t="s">
        <v>2002</v>
      </c>
      <c r="K74" s="566">
        <v>0</v>
      </c>
      <c r="L74" s="566">
        <v>30</v>
      </c>
      <c r="M74" s="488"/>
      <c r="N74" s="488"/>
      <c r="O74" s="488"/>
      <c r="P74" s="559">
        <v>70</v>
      </c>
      <c r="Q74" s="488" t="s">
        <v>649</v>
      </c>
      <c r="R74" s="639" t="s">
        <v>2068</v>
      </c>
      <c r="S74" s="575" t="s">
        <v>1996</v>
      </c>
      <c r="T74" s="566" t="s">
        <v>1256</v>
      </c>
      <c r="U74" s="572" t="s">
        <v>1257</v>
      </c>
      <c r="V74" s="471">
        <v>0</v>
      </c>
      <c r="W74" s="471">
        <v>30</v>
      </c>
      <c r="X74" s="488"/>
      <c r="Y74" s="488"/>
      <c r="Z74" s="471">
        <v>0</v>
      </c>
      <c r="AA74" s="488"/>
      <c r="AB74" s="488"/>
      <c r="AC74" s="471">
        <v>10</v>
      </c>
      <c r="AD74" s="488"/>
      <c r="AE74" s="488"/>
      <c r="AF74" s="471">
        <v>20</v>
      </c>
      <c r="AG74" s="488"/>
      <c r="AH74" s="488"/>
      <c r="AI74" s="471">
        <v>30</v>
      </c>
      <c r="AJ74" s="488"/>
      <c r="AK74" s="491">
        <f t="shared" si="11"/>
        <v>10721</v>
      </c>
      <c r="AL74" s="490">
        <v>2500</v>
      </c>
      <c r="AM74" s="488"/>
      <c r="AN74" s="488"/>
      <c r="AO74" s="488"/>
      <c r="AP74" s="488"/>
      <c r="AQ74" s="488"/>
      <c r="AR74" s="488"/>
      <c r="AS74" s="488"/>
      <c r="AT74" s="488"/>
      <c r="AU74" s="488"/>
      <c r="AV74" s="490">
        <v>2619</v>
      </c>
      <c r="AW74" s="488"/>
      <c r="AX74" s="488"/>
      <c r="AY74" s="488"/>
      <c r="AZ74" s="488"/>
      <c r="BA74" s="488"/>
      <c r="BB74" s="488"/>
      <c r="BC74" s="488"/>
      <c r="BD74" s="488"/>
      <c r="BE74" s="488"/>
      <c r="BF74" s="490">
        <v>2739</v>
      </c>
      <c r="BG74" s="488"/>
      <c r="BH74" s="488"/>
      <c r="BI74" s="488"/>
      <c r="BJ74" s="488"/>
      <c r="BK74" s="488"/>
      <c r="BL74" s="488"/>
      <c r="BM74" s="488"/>
      <c r="BN74" s="488"/>
      <c r="BO74" s="488"/>
      <c r="BP74" s="490">
        <v>2863</v>
      </c>
      <c r="BQ74" s="488"/>
      <c r="BR74" s="488"/>
      <c r="BS74" s="488"/>
      <c r="BT74" s="488"/>
      <c r="BU74" s="488"/>
      <c r="BV74" s="488"/>
      <c r="BW74" s="488"/>
      <c r="BX74" s="488"/>
      <c r="BY74" s="488"/>
      <c r="BZ74" s="471" t="s">
        <v>2323</v>
      </c>
      <c r="CA74" s="862">
        <f t="shared" si="7"/>
        <v>10721</v>
      </c>
      <c r="CB74" s="862">
        <f t="shared" si="8"/>
        <v>0</v>
      </c>
      <c r="CC74" s="418">
        <f>SUM(CA44:CA74)</f>
        <v>652444</v>
      </c>
      <c r="CD74" s="1" t="s">
        <v>2362</v>
      </c>
    </row>
    <row r="75" spans="2:82" ht="85.5" customHeight="1">
      <c r="B75" s="1595"/>
      <c r="C75" s="1507"/>
      <c r="D75" s="1633"/>
      <c r="E75" s="1601" t="s">
        <v>1306</v>
      </c>
      <c r="F75" s="1511">
        <f>CC77/$CD$166</f>
        <v>1.0605240692372389E-2</v>
      </c>
      <c r="G75" s="474" t="s">
        <v>1307</v>
      </c>
      <c r="H75" s="473">
        <v>26</v>
      </c>
      <c r="I75" s="576" t="s">
        <v>990</v>
      </c>
      <c r="J75" s="578" t="s">
        <v>2069</v>
      </c>
      <c r="K75" s="601">
        <v>12</v>
      </c>
      <c r="L75" s="601">
        <v>30</v>
      </c>
      <c r="M75" s="492"/>
      <c r="N75" s="492"/>
      <c r="O75" s="492"/>
      <c r="P75" s="560">
        <v>71</v>
      </c>
      <c r="Q75" s="472" t="s">
        <v>488</v>
      </c>
      <c r="R75" s="643" t="s">
        <v>998</v>
      </c>
      <c r="S75" s="579" t="s">
        <v>2070</v>
      </c>
      <c r="T75" s="580" t="s">
        <v>1256</v>
      </c>
      <c r="U75" s="578" t="s">
        <v>1257</v>
      </c>
      <c r="V75" s="577">
        <v>0</v>
      </c>
      <c r="W75" s="577">
        <v>24</v>
      </c>
      <c r="X75" s="472"/>
      <c r="Y75" s="472"/>
      <c r="Z75" s="578">
        <v>6</v>
      </c>
      <c r="AA75" s="472"/>
      <c r="AB75" s="472"/>
      <c r="AC75" s="578">
        <v>12</v>
      </c>
      <c r="AD75" s="472"/>
      <c r="AE75" s="472"/>
      <c r="AF75" s="578">
        <v>18</v>
      </c>
      <c r="AG75" s="472"/>
      <c r="AH75" s="472"/>
      <c r="AI75" s="578">
        <v>24</v>
      </c>
      <c r="AJ75" s="472"/>
      <c r="AK75" s="809">
        <f t="shared" si="11"/>
        <v>147270</v>
      </c>
      <c r="AL75" s="808">
        <v>34341</v>
      </c>
      <c r="AM75" s="472"/>
      <c r="AN75" s="472"/>
      <c r="AO75" s="472"/>
      <c r="AP75" s="472"/>
      <c r="AQ75" s="472"/>
      <c r="AR75" s="472"/>
      <c r="AS75" s="472"/>
      <c r="AT75" s="472"/>
      <c r="AU75" s="472"/>
      <c r="AV75" s="808">
        <v>35975</v>
      </c>
      <c r="AW75" s="472"/>
      <c r="AX75" s="472"/>
      <c r="AY75" s="472"/>
      <c r="AZ75" s="472"/>
      <c r="BA75" s="472"/>
      <c r="BB75" s="472"/>
      <c r="BC75" s="472"/>
      <c r="BD75" s="472"/>
      <c r="BE75" s="472"/>
      <c r="BF75" s="808">
        <v>37630</v>
      </c>
      <c r="BG75" s="472"/>
      <c r="BH75" s="472"/>
      <c r="BI75" s="472"/>
      <c r="BJ75" s="472"/>
      <c r="BK75" s="472"/>
      <c r="BL75" s="472"/>
      <c r="BM75" s="472"/>
      <c r="BN75" s="472"/>
      <c r="BO75" s="472"/>
      <c r="BP75" s="808">
        <v>39324</v>
      </c>
      <c r="BQ75" s="472"/>
      <c r="BR75" s="472"/>
      <c r="BS75" s="472"/>
      <c r="BT75" s="472"/>
      <c r="BU75" s="472"/>
      <c r="BV75" s="472"/>
      <c r="BW75" s="472"/>
      <c r="BX75" s="472"/>
      <c r="BY75" s="472"/>
      <c r="BZ75" s="577" t="s">
        <v>2326</v>
      </c>
      <c r="CA75" s="418">
        <f>SUM(AL75:BY75)</f>
        <v>147270</v>
      </c>
      <c r="CB75" s="862">
        <f t="shared" si="8"/>
        <v>0</v>
      </c>
    </row>
    <row r="76" spans="2:82" ht="70.5" customHeight="1">
      <c r="B76" s="1595"/>
      <c r="C76" s="1507"/>
      <c r="D76" s="1633"/>
      <c r="E76" s="1602"/>
      <c r="F76" s="1512"/>
      <c r="G76" s="1509" t="s">
        <v>1308</v>
      </c>
      <c r="H76" s="1563">
        <v>27</v>
      </c>
      <c r="I76" s="1561" t="s">
        <v>991</v>
      </c>
      <c r="J76" s="1545" t="s">
        <v>2069</v>
      </c>
      <c r="K76" s="1514">
        <v>12</v>
      </c>
      <c r="L76" s="1514">
        <v>20</v>
      </c>
      <c r="M76" s="1516"/>
      <c r="N76" s="1516"/>
      <c r="O76" s="1516"/>
      <c r="P76" s="560">
        <v>72</v>
      </c>
      <c r="Q76" s="472" t="s">
        <v>488</v>
      </c>
      <c r="R76" s="643" t="s">
        <v>1005</v>
      </c>
      <c r="S76" s="579" t="s">
        <v>2071</v>
      </c>
      <c r="T76" s="580" t="s">
        <v>1256</v>
      </c>
      <c r="U76" s="578" t="s">
        <v>1257</v>
      </c>
      <c r="V76" s="577">
        <v>0</v>
      </c>
      <c r="W76" s="577">
        <v>2</v>
      </c>
      <c r="X76" s="472"/>
      <c r="Y76" s="472"/>
      <c r="Z76" s="578">
        <v>0</v>
      </c>
      <c r="AA76" s="472"/>
      <c r="AB76" s="472"/>
      <c r="AC76" s="578">
        <v>1</v>
      </c>
      <c r="AD76" s="472"/>
      <c r="AE76" s="472"/>
      <c r="AF76" s="578">
        <v>2</v>
      </c>
      <c r="AG76" s="472"/>
      <c r="AH76" s="472"/>
      <c r="AI76" s="578">
        <v>2</v>
      </c>
      <c r="AJ76" s="472"/>
      <c r="AK76" s="809">
        <f t="shared" si="11"/>
        <v>21443</v>
      </c>
      <c r="AL76" s="808">
        <v>5000</v>
      </c>
      <c r="AM76" s="472"/>
      <c r="AN76" s="472"/>
      <c r="AO76" s="472"/>
      <c r="AP76" s="472"/>
      <c r="AQ76" s="472"/>
      <c r="AR76" s="472"/>
      <c r="AS76" s="472"/>
      <c r="AT76" s="472"/>
      <c r="AU76" s="472"/>
      <c r="AV76" s="808">
        <v>5238</v>
      </c>
      <c r="AW76" s="472"/>
      <c r="AX76" s="472"/>
      <c r="AY76" s="472"/>
      <c r="AZ76" s="472"/>
      <c r="BA76" s="472"/>
      <c r="BB76" s="472"/>
      <c r="BC76" s="472"/>
      <c r="BD76" s="472"/>
      <c r="BE76" s="472"/>
      <c r="BF76" s="808">
        <v>5479</v>
      </c>
      <c r="BG76" s="472"/>
      <c r="BH76" s="472"/>
      <c r="BI76" s="472"/>
      <c r="BJ76" s="472"/>
      <c r="BK76" s="472"/>
      <c r="BL76" s="472"/>
      <c r="BM76" s="472"/>
      <c r="BN76" s="472"/>
      <c r="BO76" s="472"/>
      <c r="BP76" s="808">
        <v>5726</v>
      </c>
      <c r="BQ76" s="472"/>
      <c r="BR76" s="472"/>
      <c r="BS76" s="472"/>
      <c r="BT76" s="472"/>
      <c r="BU76" s="472"/>
      <c r="BV76" s="472"/>
      <c r="BW76" s="472"/>
      <c r="BX76" s="472"/>
      <c r="BY76" s="472"/>
      <c r="BZ76" s="577" t="s">
        <v>2327</v>
      </c>
      <c r="CA76" s="418">
        <f t="shared" ref="CA76:CA77" si="12">SUM(AL76:BY76)</f>
        <v>21443</v>
      </c>
      <c r="CB76" s="862">
        <f t="shared" ref="CB76:CB77" si="13">CA76-AK76</f>
        <v>0</v>
      </c>
    </row>
    <row r="77" spans="2:82" ht="89.25">
      <c r="B77" s="1595"/>
      <c r="C77" s="1507"/>
      <c r="D77" s="1633"/>
      <c r="E77" s="1603"/>
      <c r="F77" s="1513"/>
      <c r="G77" s="1510"/>
      <c r="H77" s="1564"/>
      <c r="I77" s="1562"/>
      <c r="J77" s="1546"/>
      <c r="K77" s="1515"/>
      <c r="L77" s="1515"/>
      <c r="M77" s="1517"/>
      <c r="N77" s="1517"/>
      <c r="O77" s="1517"/>
      <c r="P77" s="560">
        <v>73</v>
      </c>
      <c r="Q77" s="472" t="s">
        <v>492</v>
      </c>
      <c r="R77" s="644" t="s">
        <v>1006</v>
      </c>
      <c r="S77" s="579" t="s">
        <v>2072</v>
      </c>
      <c r="T77" s="577" t="s">
        <v>1261</v>
      </c>
      <c r="U77" s="578" t="s">
        <v>1257</v>
      </c>
      <c r="V77" s="577">
        <v>2</v>
      </c>
      <c r="W77" s="577">
        <v>2</v>
      </c>
      <c r="X77" s="472"/>
      <c r="Y77" s="472"/>
      <c r="Z77" s="578">
        <v>2</v>
      </c>
      <c r="AA77" s="472"/>
      <c r="AB77" s="472"/>
      <c r="AC77" s="578">
        <v>2</v>
      </c>
      <c r="AD77" s="472"/>
      <c r="AE77" s="472"/>
      <c r="AF77" s="578">
        <v>2</v>
      </c>
      <c r="AG77" s="472"/>
      <c r="AH77" s="472"/>
      <c r="AI77" s="578">
        <v>2</v>
      </c>
      <c r="AJ77" s="472"/>
      <c r="AK77" s="809">
        <f t="shared" si="11"/>
        <v>42885</v>
      </c>
      <c r="AL77" s="808">
        <v>10000</v>
      </c>
      <c r="AM77" s="472"/>
      <c r="AN77" s="472"/>
      <c r="AO77" s="472"/>
      <c r="AP77" s="472"/>
      <c r="AQ77" s="472"/>
      <c r="AR77" s="472"/>
      <c r="AS77" s="472"/>
      <c r="AT77" s="472"/>
      <c r="AU77" s="472"/>
      <c r="AV77" s="808">
        <v>10476</v>
      </c>
      <c r="AW77" s="472"/>
      <c r="AX77" s="472"/>
      <c r="AY77" s="472"/>
      <c r="AZ77" s="472"/>
      <c r="BA77" s="472"/>
      <c r="BB77" s="472"/>
      <c r="BC77" s="472"/>
      <c r="BD77" s="472"/>
      <c r="BE77" s="472"/>
      <c r="BF77" s="808">
        <v>10958</v>
      </c>
      <c r="BG77" s="472"/>
      <c r="BH77" s="472"/>
      <c r="BI77" s="472"/>
      <c r="BJ77" s="472"/>
      <c r="BK77" s="472"/>
      <c r="BL77" s="472"/>
      <c r="BM77" s="472"/>
      <c r="BN77" s="472"/>
      <c r="BO77" s="472"/>
      <c r="BP77" s="808">
        <v>11451</v>
      </c>
      <c r="BQ77" s="472"/>
      <c r="BR77" s="472"/>
      <c r="BS77" s="472"/>
      <c r="BT77" s="472"/>
      <c r="BU77" s="472"/>
      <c r="BV77" s="472"/>
      <c r="BW77" s="472"/>
      <c r="BX77" s="472"/>
      <c r="BY77" s="472"/>
      <c r="BZ77" s="577" t="s">
        <v>2327</v>
      </c>
      <c r="CA77" s="418">
        <f t="shared" si="12"/>
        <v>42885</v>
      </c>
      <c r="CB77" s="862">
        <f t="shared" si="13"/>
        <v>0</v>
      </c>
      <c r="CC77" s="418">
        <f>SUM(CA75:CA77)</f>
        <v>211598</v>
      </c>
      <c r="CD77" s="1" t="s">
        <v>2364</v>
      </c>
    </row>
    <row r="78" spans="2:82" ht="101.25" customHeight="1">
      <c r="B78" s="1595"/>
      <c r="C78" s="1507"/>
      <c r="D78" s="1633"/>
      <c r="E78" s="1497" t="s">
        <v>1309</v>
      </c>
      <c r="F78" s="1466">
        <f>CC81/$CD$166</f>
        <v>1.6525988022079358E-2</v>
      </c>
      <c r="G78" s="1503" t="s">
        <v>1310</v>
      </c>
      <c r="H78" s="1500">
        <v>28</v>
      </c>
      <c r="I78" s="1604" t="s">
        <v>992</v>
      </c>
      <c r="J78" s="1626" t="s">
        <v>2069</v>
      </c>
      <c r="K78" s="1623">
        <v>30</v>
      </c>
      <c r="L78" s="1488">
        <v>50</v>
      </c>
      <c r="M78" s="1491"/>
      <c r="N78" s="1491"/>
      <c r="O78" s="1491"/>
      <c r="P78" s="558">
        <v>74</v>
      </c>
      <c r="Q78" s="494" t="s">
        <v>495</v>
      </c>
      <c r="R78" s="645" t="s">
        <v>1311</v>
      </c>
      <c r="S78" s="583" t="s">
        <v>2073</v>
      </c>
      <c r="T78" s="475" t="s">
        <v>1261</v>
      </c>
      <c r="U78" s="582" t="s">
        <v>1257</v>
      </c>
      <c r="V78" s="475">
        <v>4</v>
      </c>
      <c r="W78" s="475">
        <v>4</v>
      </c>
      <c r="X78" s="494"/>
      <c r="Y78" s="494"/>
      <c r="Z78" s="475">
        <v>4</v>
      </c>
      <c r="AA78" s="494"/>
      <c r="AB78" s="494"/>
      <c r="AC78" s="475">
        <v>4</v>
      </c>
      <c r="AD78" s="494"/>
      <c r="AE78" s="494"/>
      <c r="AF78" s="475">
        <v>4</v>
      </c>
      <c r="AG78" s="494"/>
      <c r="AH78" s="494"/>
      <c r="AI78" s="475">
        <v>4</v>
      </c>
      <c r="AJ78" s="494"/>
      <c r="AK78" s="812">
        <f t="shared" si="11"/>
        <v>64355</v>
      </c>
      <c r="AL78" s="813">
        <v>15000</v>
      </c>
      <c r="AM78" s="494"/>
      <c r="AN78" s="494"/>
      <c r="AO78" s="494"/>
      <c r="AP78" s="494"/>
      <c r="AQ78" s="494"/>
      <c r="AR78" s="494"/>
      <c r="AS78" s="494"/>
      <c r="AT78" s="494"/>
      <c r="AU78" s="494"/>
      <c r="AV78" s="813">
        <v>15741</v>
      </c>
      <c r="AW78" s="494"/>
      <c r="AX78" s="494"/>
      <c r="AY78" s="494"/>
      <c r="AZ78" s="494"/>
      <c r="BA78" s="494"/>
      <c r="BB78" s="494"/>
      <c r="BC78" s="494"/>
      <c r="BD78" s="494"/>
      <c r="BE78" s="494"/>
      <c r="BF78" s="813">
        <v>16437</v>
      </c>
      <c r="BG78" s="494"/>
      <c r="BH78" s="494"/>
      <c r="BI78" s="494"/>
      <c r="BJ78" s="494"/>
      <c r="BK78" s="494"/>
      <c r="BL78" s="494"/>
      <c r="BM78" s="494"/>
      <c r="BN78" s="494"/>
      <c r="BO78" s="494"/>
      <c r="BP78" s="813">
        <v>17177</v>
      </c>
      <c r="BQ78" s="494"/>
      <c r="BR78" s="494"/>
      <c r="BS78" s="494"/>
      <c r="BT78" s="494"/>
      <c r="BU78" s="494"/>
      <c r="BV78" s="494"/>
      <c r="BW78" s="494"/>
      <c r="BX78" s="494"/>
      <c r="BY78" s="494"/>
      <c r="BZ78" s="476" t="s">
        <v>2328</v>
      </c>
      <c r="CA78" s="418">
        <f>SUM(AL78:BY78)</f>
        <v>64355</v>
      </c>
      <c r="CB78" s="418">
        <f>CA78-AK78</f>
        <v>0</v>
      </c>
    </row>
    <row r="79" spans="2:82" ht="89.25">
      <c r="B79" s="1595"/>
      <c r="C79" s="1507"/>
      <c r="D79" s="1633"/>
      <c r="E79" s="1498"/>
      <c r="F79" s="1467"/>
      <c r="G79" s="1504"/>
      <c r="H79" s="1501"/>
      <c r="I79" s="1605"/>
      <c r="J79" s="1627"/>
      <c r="K79" s="1624"/>
      <c r="L79" s="1489"/>
      <c r="M79" s="1492"/>
      <c r="N79" s="1492"/>
      <c r="O79" s="1492"/>
      <c r="P79" s="558">
        <v>75</v>
      </c>
      <c r="Q79" s="494" t="s">
        <v>495</v>
      </c>
      <c r="R79" s="645" t="s">
        <v>1312</v>
      </c>
      <c r="S79" s="584" t="s">
        <v>2074</v>
      </c>
      <c r="T79" s="475" t="s">
        <v>1256</v>
      </c>
      <c r="U79" s="582" t="s">
        <v>1257</v>
      </c>
      <c r="V79" s="475">
        <v>0</v>
      </c>
      <c r="W79" s="475">
        <v>8</v>
      </c>
      <c r="X79" s="494"/>
      <c r="Y79" s="494"/>
      <c r="Z79" s="475">
        <v>2</v>
      </c>
      <c r="AA79" s="494"/>
      <c r="AB79" s="494"/>
      <c r="AC79" s="475">
        <v>2</v>
      </c>
      <c r="AD79" s="494"/>
      <c r="AE79" s="494"/>
      <c r="AF79" s="475">
        <v>2</v>
      </c>
      <c r="AG79" s="494"/>
      <c r="AH79" s="494"/>
      <c r="AI79" s="475">
        <v>2</v>
      </c>
      <c r="AJ79" s="494"/>
      <c r="AK79" s="812">
        <f t="shared" si="11"/>
        <v>42885</v>
      </c>
      <c r="AL79" s="813">
        <v>10000</v>
      </c>
      <c r="AM79" s="494"/>
      <c r="AN79" s="494"/>
      <c r="AO79" s="494"/>
      <c r="AP79" s="494"/>
      <c r="AQ79" s="494"/>
      <c r="AR79" s="494"/>
      <c r="AS79" s="494"/>
      <c r="AT79" s="494"/>
      <c r="AU79" s="494"/>
      <c r="AV79" s="813">
        <v>10476</v>
      </c>
      <c r="AW79" s="494"/>
      <c r="AX79" s="494"/>
      <c r="AY79" s="494"/>
      <c r="AZ79" s="494"/>
      <c r="BA79" s="494"/>
      <c r="BB79" s="494"/>
      <c r="BC79" s="494"/>
      <c r="BD79" s="494"/>
      <c r="BE79" s="494"/>
      <c r="BF79" s="813">
        <v>10958</v>
      </c>
      <c r="BG79" s="494"/>
      <c r="BH79" s="494"/>
      <c r="BI79" s="494"/>
      <c r="BJ79" s="494"/>
      <c r="BK79" s="494"/>
      <c r="BL79" s="494"/>
      <c r="BM79" s="494"/>
      <c r="BN79" s="494"/>
      <c r="BO79" s="494"/>
      <c r="BP79" s="813">
        <v>11451</v>
      </c>
      <c r="BQ79" s="494"/>
      <c r="BR79" s="494"/>
      <c r="BS79" s="494"/>
      <c r="BT79" s="494"/>
      <c r="BU79" s="494"/>
      <c r="BV79" s="494"/>
      <c r="BW79" s="494"/>
      <c r="BX79" s="494"/>
      <c r="BY79" s="494"/>
      <c r="BZ79" s="475" t="s">
        <v>2329</v>
      </c>
      <c r="CA79" s="418">
        <f t="shared" ref="CA79:CA81" si="14">SUM(AL79:BY79)</f>
        <v>42885</v>
      </c>
      <c r="CB79" s="418">
        <f t="shared" ref="CB79:CB82" si="15">CA79-AK79</f>
        <v>0</v>
      </c>
    </row>
    <row r="80" spans="2:82" ht="89.25">
      <c r="B80" s="1595"/>
      <c r="C80" s="1507"/>
      <c r="D80" s="1633"/>
      <c r="E80" s="1498"/>
      <c r="F80" s="1467"/>
      <c r="G80" s="1505"/>
      <c r="H80" s="1502"/>
      <c r="I80" s="1606"/>
      <c r="J80" s="1628"/>
      <c r="K80" s="1625"/>
      <c r="L80" s="1490"/>
      <c r="M80" s="1493"/>
      <c r="N80" s="1493"/>
      <c r="O80" s="1493"/>
      <c r="P80" s="558">
        <v>76</v>
      </c>
      <c r="Q80" s="494" t="s">
        <v>496</v>
      </c>
      <c r="R80" s="835" t="s">
        <v>1017</v>
      </c>
      <c r="S80" s="584" t="s">
        <v>2024</v>
      </c>
      <c r="T80" s="475" t="s">
        <v>1256</v>
      </c>
      <c r="U80" s="582" t="s">
        <v>1257</v>
      </c>
      <c r="V80" s="475">
        <v>0</v>
      </c>
      <c r="W80" s="475">
        <v>1</v>
      </c>
      <c r="X80" s="494"/>
      <c r="Y80" s="494"/>
      <c r="Z80" s="475">
        <v>0</v>
      </c>
      <c r="AA80" s="494"/>
      <c r="AB80" s="494"/>
      <c r="AC80" s="475">
        <v>1</v>
      </c>
      <c r="AD80" s="494"/>
      <c r="AE80" s="494"/>
      <c r="AF80" s="475">
        <v>1</v>
      </c>
      <c r="AG80" s="494"/>
      <c r="AH80" s="494"/>
      <c r="AI80" s="475">
        <v>1</v>
      </c>
      <c r="AJ80" s="494"/>
      <c r="AK80" s="812">
        <f t="shared" si="11"/>
        <v>25732</v>
      </c>
      <c r="AL80" s="813">
        <v>6000</v>
      </c>
      <c r="AM80" s="494"/>
      <c r="AN80" s="494"/>
      <c r="AO80" s="494"/>
      <c r="AP80" s="494"/>
      <c r="AQ80" s="494"/>
      <c r="AR80" s="494"/>
      <c r="AS80" s="494"/>
      <c r="AT80" s="494"/>
      <c r="AU80" s="494"/>
      <c r="AV80" s="813">
        <v>6286</v>
      </c>
      <c r="AW80" s="494"/>
      <c r="AX80" s="494"/>
      <c r="AY80" s="494"/>
      <c r="AZ80" s="494"/>
      <c r="BA80" s="494"/>
      <c r="BB80" s="494"/>
      <c r="BC80" s="494"/>
      <c r="BD80" s="494"/>
      <c r="BE80" s="494"/>
      <c r="BF80" s="813">
        <v>6575</v>
      </c>
      <c r="BG80" s="494"/>
      <c r="BH80" s="494"/>
      <c r="BI80" s="494"/>
      <c r="BJ80" s="494"/>
      <c r="BK80" s="494"/>
      <c r="BL80" s="494"/>
      <c r="BM80" s="494"/>
      <c r="BN80" s="494"/>
      <c r="BO80" s="494"/>
      <c r="BP80" s="813">
        <v>6871</v>
      </c>
      <c r="BQ80" s="494"/>
      <c r="BR80" s="494"/>
      <c r="BS80" s="494"/>
      <c r="BT80" s="494"/>
      <c r="BU80" s="494"/>
      <c r="BV80" s="494"/>
      <c r="BW80" s="494"/>
      <c r="BX80" s="494"/>
      <c r="BY80" s="494"/>
      <c r="BZ80" s="475" t="s">
        <v>2329</v>
      </c>
      <c r="CA80" s="418">
        <f t="shared" si="14"/>
        <v>25732</v>
      </c>
      <c r="CB80" s="418">
        <f t="shared" si="15"/>
        <v>0</v>
      </c>
    </row>
    <row r="81" spans="2:84" ht="68.25" customHeight="1">
      <c r="B81" s="1596"/>
      <c r="C81" s="1508"/>
      <c r="D81" s="1634"/>
      <c r="E81" s="1499"/>
      <c r="F81" s="1468"/>
      <c r="G81" s="475" t="s">
        <v>1313</v>
      </c>
      <c r="H81" s="476">
        <v>29</v>
      </c>
      <c r="I81" s="585" t="s">
        <v>993</v>
      </c>
      <c r="J81" s="585" t="s">
        <v>2002</v>
      </c>
      <c r="K81" s="581">
        <v>0</v>
      </c>
      <c r="L81" s="602">
        <v>10</v>
      </c>
      <c r="M81" s="494"/>
      <c r="N81" s="494"/>
      <c r="O81" s="494"/>
      <c r="P81" s="558">
        <v>77</v>
      </c>
      <c r="Q81" s="494" t="s">
        <v>2005</v>
      </c>
      <c r="R81" s="648" t="s">
        <v>1022</v>
      </c>
      <c r="S81" s="583" t="s">
        <v>2075</v>
      </c>
      <c r="T81" s="475" t="s">
        <v>1256</v>
      </c>
      <c r="U81" s="582" t="s">
        <v>1257</v>
      </c>
      <c r="V81" s="475">
        <v>0</v>
      </c>
      <c r="W81" s="475">
        <v>1</v>
      </c>
      <c r="X81" s="494"/>
      <c r="Y81" s="494"/>
      <c r="Z81" s="475">
        <v>0</v>
      </c>
      <c r="AA81" s="494"/>
      <c r="AB81" s="494"/>
      <c r="AC81" s="475">
        <v>1</v>
      </c>
      <c r="AD81" s="494"/>
      <c r="AE81" s="494"/>
      <c r="AF81" s="475">
        <v>1</v>
      </c>
      <c r="AG81" s="494"/>
      <c r="AH81" s="494"/>
      <c r="AI81" s="475">
        <v>1</v>
      </c>
      <c r="AJ81" s="494"/>
      <c r="AK81" s="812">
        <f t="shared" si="11"/>
        <v>196758</v>
      </c>
      <c r="AL81" s="813">
        <v>45881</v>
      </c>
      <c r="AM81" s="494"/>
      <c r="AN81" s="494"/>
      <c r="AO81" s="494"/>
      <c r="AP81" s="494"/>
      <c r="AQ81" s="494"/>
      <c r="AR81" s="494"/>
      <c r="AS81" s="494"/>
      <c r="AT81" s="494"/>
      <c r="AU81" s="494"/>
      <c r="AV81" s="813">
        <v>48064</v>
      </c>
      <c r="AW81" s="494"/>
      <c r="AX81" s="494"/>
      <c r="AY81" s="494"/>
      <c r="AZ81" s="494"/>
      <c r="BA81" s="494"/>
      <c r="BB81" s="494"/>
      <c r="BC81" s="494"/>
      <c r="BD81" s="494"/>
      <c r="BE81" s="494"/>
      <c r="BF81" s="813">
        <v>50275</v>
      </c>
      <c r="BG81" s="494"/>
      <c r="BH81" s="494"/>
      <c r="BI81" s="494"/>
      <c r="BJ81" s="494"/>
      <c r="BK81" s="494"/>
      <c r="BL81" s="494"/>
      <c r="BM81" s="494"/>
      <c r="BN81" s="494"/>
      <c r="BO81" s="494"/>
      <c r="BP81" s="813">
        <v>52538</v>
      </c>
      <c r="BQ81" s="494"/>
      <c r="BR81" s="494"/>
      <c r="BS81" s="494"/>
      <c r="BT81" s="494"/>
      <c r="BU81" s="494"/>
      <c r="BV81" s="494"/>
      <c r="BW81" s="494"/>
      <c r="BX81" s="494"/>
      <c r="BY81" s="494"/>
      <c r="BZ81" s="475" t="s">
        <v>2326</v>
      </c>
      <c r="CA81" s="418">
        <f t="shared" si="14"/>
        <v>196758</v>
      </c>
      <c r="CB81" s="418">
        <f t="shared" si="15"/>
        <v>0</v>
      </c>
      <c r="CC81" s="418">
        <f>SUM(CA78:CA81)</f>
        <v>329730</v>
      </c>
      <c r="CD81" s="1" t="s">
        <v>2363</v>
      </c>
      <c r="CE81" s="1" t="s">
        <v>2365</v>
      </c>
      <c r="CF81" s="863">
        <f>SUM(CC7:CC81)</f>
        <v>2765377</v>
      </c>
    </row>
    <row r="82" spans="2:84" ht="82.5" customHeight="1">
      <c r="B82" s="1411" t="s">
        <v>1314</v>
      </c>
      <c r="C82" s="1259" t="s">
        <v>1315</v>
      </c>
      <c r="D82" s="1408">
        <f>CF111/$CD$167</f>
        <v>0.26653767845578619</v>
      </c>
      <c r="E82" s="1431" t="s">
        <v>1316</v>
      </c>
      <c r="F82" s="1463">
        <f>CD94/$CD$166</f>
        <v>2.7270411284243134E-2</v>
      </c>
      <c r="G82" s="1448" t="s">
        <v>1317</v>
      </c>
      <c r="H82" s="1478">
        <v>30</v>
      </c>
      <c r="I82" s="1472" t="s">
        <v>1025</v>
      </c>
      <c r="J82" s="1485" t="s">
        <v>2076</v>
      </c>
      <c r="K82" s="1472">
        <v>49</v>
      </c>
      <c r="L82" s="1448">
        <v>134</v>
      </c>
      <c r="M82" s="1475"/>
      <c r="N82" s="1475"/>
      <c r="O82" s="1475"/>
      <c r="P82" s="557">
        <v>78</v>
      </c>
      <c r="Q82" s="590" t="s">
        <v>2175</v>
      </c>
      <c r="R82" s="837" t="s">
        <v>1037</v>
      </c>
      <c r="S82" s="592" t="s">
        <v>2077</v>
      </c>
      <c r="T82" s="590" t="s">
        <v>1256</v>
      </c>
      <c r="U82" s="591" t="s">
        <v>1257</v>
      </c>
      <c r="V82" s="590">
        <v>0</v>
      </c>
      <c r="W82" s="590">
        <v>49</v>
      </c>
      <c r="X82" s="495"/>
      <c r="Y82" s="495"/>
      <c r="Z82" s="591">
        <v>19</v>
      </c>
      <c r="AA82" s="495"/>
      <c r="AB82" s="495"/>
      <c r="AC82" s="591">
        <v>29</v>
      </c>
      <c r="AD82" s="495"/>
      <c r="AE82" s="495"/>
      <c r="AF82" s="591">
        <v>39</v>
      </c>
      <c r="AG82" s="495"/>
      <c r="AH82" s="495"/>
      <c r="AI82" s="591">
        <v>49</v>
      </c>
      <c r="AJ82" s="495"/>
      <c r="AK82" s="814">
        <f t="shared" si="11"/>
        <v>85410</v>
      </c>
      <c r="AL82" s="815">
        <v>20000</v>
      </c>
      <c r="AM82" s="495"/>
      <c r="AN82" s="495"/>
      <c r="AO82" s="495"/>
      <c r="AP82" s="495"/>
      <c r="AQ82" s="495"/>
      <c r="AR82" s="495"/>
      <c r="AS82" s="495"/>
      <c r="AT82" s="495"/>
      <c r="AU82" s="495"/>
      <c r="AV82" s="815">
        <v>20592</v>
      </c>
      <c r="AW82" s="495"/>
      <c r="AX82" s="495"/>
      <c r="AY82" s="495"/>
      <c r="AZ82" s="495"/>
      <c r="BA82" s="495"/>
      <c r="BB82" s="495"/>
      <c r="BC82" s="495"/>
      <c r="BD82" s="495"/>
      <c r="BE82" s="495"/>
      <c r="BF82" s="815">
        <v>21916</v>
      </c>
      <c r="BG82" s="495"/>
      <c r="BH82" s="495"/>
      <c r="BI82" s="495"/>
      <c r="BJ82" s="495"/>
      <c r="BK82" s="495"/>
      <c r="BL82" s="495"/>
      <c r="BM82" s="495"/>
      <c r="BN82" s="495"/>
      <c r="BO82" s="495"/>
      <c r="BP82" s="815">
        <v>22902</v>
      </c>
      <c r="BQ82" s="495"/>
      <c r="BR82" s="495"/>
      <c r="BS82" s="495"/>
      <c r="BT82" s="495"/>
      <c r="BU82" s="495"/>
      <c r="BV82" s="495"/>
      <c r="BW82" s="495"/>
      <c r="BX82" s="495"/>
      <c r="BY82" s="495"/>
      <c r="BZ82" s="590" t="s">
        <v>2330</v>
      </c>
      <c r="CA82" s="418">
        <f>SUM(AL82:BY82)</f>
        <v>85410</v>
      </c>
      <c r="CB82" s="418">
        <f t="shared" si="15"/>
        <v>0</v>
      </c>
    </row>
    <row r="83" spans="2:84" ht="111" customHeight="1">
      <c r="B83" s="1412"/>
      <c r="C83" s="1260"/>
      <c r="D83" s="1409"/>
      <c r="E83" s="1432"/>
      <c r="F83" s="1464"/>
      <c r="G83" s="1449"/>
      <c r="H83" s="1479"/>
      <c r="I83" s="1473"/>
      <c r="J83" s="1486"/>
      <c r="K83" s="1473"/>
      <c r="L83" s="1449"/>
      <c r="M83" s="1476"/>
      <c r="N83" s="1476"/>
      <c r="O83" s="1476"/>
      <c r="P83" s="557">
        <v>79</v>
      </c>
      <c r="Q83" s="590" t="s">
        <v>2175</v>
      </c>
      <c r="R83" s="837" t="s">
        <v>1038</v>
      </c>
      <c r="S83" s="592" t="s">
        <v>2077</v>
      </c>
      <c r="T83" s="590" t="s">
        <v>1256</v>
      </c>
      <c r="U83" s="591" t="s">
        <v>1257</v>
      </c>
      <c r="V83" s="590">
        <v>0</v>
      </c>
      <c r="W83" s="590">
        <v>35</v>
      </c>
      <c r="X83" s="495"/>
      <c r="Y83" s="495"/>
      <c r="Z83" s="591">
        <v>10</v>
      </c>
      <c r="AA83" s="495"/>
      <c r="AB83" s="495"/>
      <c r="AC83" s="591">
        <v>20</v>
      </c>
      <c r="AD83" s="495"/>
      <c r="AE83" s="495"/>
      <c r="AF83" s="591">
        <v>30</v>
      </c>
      <c r="AG83" s="495"/>
      <c r="AH83" s="495"/>
      <c r="AI83" s="591">
        <v>35</v>
      </c>
      <c r="AJ83" s="495"/>
      <c r="AK83" s="814">
        <f>AT83+BD83+BX83</f>
        <v>30000</v>
      </c>
      <c r="AL83" s="495"/>
      <c r="AM83" s="495"/>
      <c r="AN83" s="495"/>
      <c r="AO83" s="495"/>
      <c r="AP83" s="495"/>
      <c r="AQ83" s="495"/>
      <c r="AR83" s="495"/>
      <c r="AS83" s="495"/>
      <c r="AT83" s="815">
        <v>10000</v>
      </c>
      <c r="AU83" s="495"/>
      <c r="AV83" s="495"/>
      <c r="AW83" s="495"/>
      <c r="AX83" s="495"/>
      <c r="AY83" s="495"/>
      <c r="AZ83" s="495"/>
      <c r="BA83" s="495"/>
      <c r="BB83" s="495"/>
      <c r="BC83" s="495"/>
      <c r="BD83" s="815">
        <v>10000</v>
      </c>
      <c r="BE83" s="495"/>
      <c r="BF83" s="495"/>
      <c r="BG83" s="495"/>
      <c r="BH83" s="495"/>
      <c r="BI83" s="495"/>
      <c r="BJ83" s="495"/>
      <c r="BK83" s="495"/>
      <c r="BL83" s="495"/>
      <c r="BM83" s="495"/>
      <c r="BN83" s="815"/>
      <c r="BO83" s="495"/>
      <c r="BP83" s="495"/>
      <c r="BQ83" s="495"/>
      <c r="BR83" s="495"/>
      <c r="BS83" s="495"/>
      <c r="BT83" s="495"/>
      <c r="BU83" s="495"/>
      <c r="BV83" s="495"/>
      <c r="BW83" s="495"/>
      <c r="BX83" s="815">
        <v>10000</v>
      </c>
      <c r="BY83" s="495"/>
      <c r="BZ83" s="590" t="s">
        <v>2330</v>
      </c>
      <c r="CA83" s="418">
        <f t="shared" ref="CA83:CA94" si="16">SUM(AL83:BY83)</f>
        <v>30000</v>
      </c>
      <c r="CB83" s="418">
        <f t="shared" ref="CB83:CB95" si="17">CA83-AK83</f>
        <v>0</v>
      </c>
    </row>
    <row r="84" spans="2:84" ht="89.25">
      <c r="B84" s="1412"/>
      <c r="C84" s="1260"/>
      <c r="D84" s="1409"/>
      <c r="E84" s="1432"/>
      <c r="F84" s="1464"/>
      <c r="G84" s="1449"/>
      <c r="H84" s="1479"/>
      <c r="I84" s="1473"/>
      <c r="J84" s="1486"/>
      <c r="K84" s="1473"/>
      <c r="L84" s="1449"/>
      <c r="M84" s="1476"/>
      <c r="N84" s="1476"/>
      <c r="O84" s="1476"/>
      <c r="P84" s="557">
        <v>80</v>
      </c>
      <c r="Q84" s="590" t="s">
        <v>2175</v>
      </c>
      <c r="R84" s="837" t="s">
        <v>1039</v>
      </c>
      <c r="S84" s="592" t="s">
        <v>2077</v>
      </c>
      <c r="T84" s="590" t="s">
        <v>1256</v>
      </c>
      <c r="U84" s="591" t="s">
        <v>1257</v>
      </c>
      <c r="V84" s="590">
        <v>0</v>
      </c>
      <c r="W84" s="590">
        <v>50</v>
      </c>
      <c r="X84" s="495"/>
      <c r="Y84" s="495"/>
      <c r="Z84" s="591">
        <v>15</v>
      </c>
      <c r="AA84" s="495"/>
      <c r="AB84" s="495"/>
      <c r="AC84" s="591">
        <v>25</v>
      </c>
      <c r="AD84" s="495"/>
      <c r="AE84" s="495"/>
      <c r="AF84" s="591">
        <v>35</v>
      </c>
      <c r="AG84" s="495"/>
      <c r="AH84" s="495"/>
      <c r="AI84" s="591">
        <v>50</v>
      </c>
      <c r="AJ84" s="495"/>
      <c r="AK84" s="814">
        <f>AT84+BD84+BX84</f>
        <v>30000</v>
      </c>
      <c r="AL84" s="495"/>
      <c r="AM84" s="495"/>
      <c r="AN84" s="495"/>
      <c r="AO84" s="495"/>
      <c r="AP84" s="495"/>
      <c r="AQ84" s="495"/>
      <c r="AR84" s="495"/>
      <c r="AS84" s="495"/>
      <c r="AT84" s="815">
        <v>10000</v>
      </c>
      <c r="AU84" s="495"/>
      <c r="AV84" s="495"/>
      <c r="AW84" s="495"/>
      <c r="AX84" s="495"/>
      <c r="AY84" s="495"/>
      <c r="AZ84" s="495"/>
      <c r="BA84" s="495"/>
      <c r="BB84" s="495"/>
      <c r="BC84" s="495"/>
      <c r="BD84" s="815">
        <v>10000</v>
      </c>
      <c r="BE84" s="495"/>
      <c r="BF84" s="495"/>
      <c r="BG84" s="495"/>
      <c r="BH84" s="495"/>
      <c r="BI84" s="495"/>
      <c r="BJ84" s="495"/>
      <c r="BK84" s="495"/>
      <c r="BL84" s="495"/>
      <c r="BM84" s="495"/>
      <c r="BN84" s="495"/>
      <c r="BO84" s="495"/>
      <c r="BP84" s="495"/>
      <c r="BQ84" s="495"/>
      <c r="BR84" s="495"/>
      <c r="BS84" s="495"/>
      <c r="BT84" s="495"/>
      <c r="BU84" s="495"/>
      <c r="BV84" s="495"/>
      <c r="BW84" s="495"/>
      <c r="BX84" s="815">
        <v>10000</v>
      </c>
      <c r="BY84" s="495"/>
      <c r="BZ84" s="590" t="s">
        <v>2330</v>
      </c>
      <c r="CA84" s="418">
        <f t="shared" si="16"/>
        <v>30000</v>
      </c>
      <c r="CB84" s="418">
        <f t="shared" si="17"/>
        <v>0</v>
      </c>
    </row>
    <row r="85" spans="2:84" ht="89.25">
      <c r="B85" s="1412"/>
      <c r="C85" s="1260"/>
      <c r="D85" s="1409"/>
      <c r="E85" s="1432"/>
      <c r="F85" s="1464"/>
      <c r="G85" s="1450"/>
      <c r="H85" s="1480"/>
      <c r="I85" s="1474"/>
      <c r="J85" s="1487"/>
      <c r="K85" s="1474"/>
      <c r="L85" s="1450"/>
      <c r="M85" s="1477"/>
      <c r="N85" s="1477"/>
      <c r="O85" s="1477"/>
      <c r="P85" s="557">
        <v>81</v>
      </c>
      <c r="Q85" s="495" t="s">
        <v>532</v>
      </c>
      <c r="R85" s="838" t="s">
        <v>1040</v>
      </c>
      <c r="S85" s="592" t="s">
        <v>2078</v>
      </c>
      <c r="T85" s="590" t="s">
        <v>1256</v>
      </c>
      <c r="U85" s="591" t="s">
        <v>1257</v>
      </c>
      <c r="V85" s="590">
        <v>0</v>
      </c>
      <c r="W85" s="590">
        <v>4</v>
      </c>
      <c r="X85" s="495"/>
      <c r="Y85" s="495"/>
      <c r="Z85" s="591">
        <v>1</v>
      </c>
      <c r="AA85" s="495"/>
      <c r="AB85" s="495"/>
      <c r="AC85" s="591">
        <v>2</v>
      </c>
      <c r="AD85" s="495"/>
      <c r="AE85" s="495"/>
      <c r="AF85" s="591">
        <v>3</v>
      </c>
      <c r="AG85" s="495"/>
      <c r="AH85" s="495"/>
      <c r="AI85" s="591">
        <v>4</v>
      </c>
      <c r="AJ85" s="495"/>
      <c r="AK85" s="814">
        <f>AT85+BD85+BX85</f>
        <v>30000</v>
      </c>
      <c r="AL85" s="495"/>
      <c r="AM85" s="495"/>
      <c r="AN85" s="495"/>
      <c r="AO85" s="495"/>
      <c r="AP85" s="495"/>
      <c r="AQ85" s="495"/>
      <c r="AR85" s="495"/>
      <c r="AS85" s="495"/>
      <c r="AT85" s="815">
        <v>10000</v>
      </c>
      <c r="AU85" s="495"/>
      <c r="AV85" s="495"/>
      <c r="AW85" s="495"/>
      <c r="AX85" s="495"/>
      <c r="AY85" s="495"/>
      <c r="AZ85" s="495"/>
      <c r="BA85" s="495"/>
      <c r="BB85" s="495"/>
      <c r="BC85" s="495"/>
      <c r="BD85" s="815">
        <v>10000</v>
      </c>
      <c r="BE85" s="495"/>
      <c r="BF85" s="495"/>
      <c r="BG85" s="495"/>
      <c r="BH85" s="495"/>
      <c r="BI85" s="495"/>
      <c r="BJ85" s="495"/>
      <c r="BK85" s="495"/>
      <c r="BL85" s="495"/>
      <c r="BM85" s="495"/>
      <c r="BN85" s="495"/>
      <c r="BO85" s="495"/>
      <c r="BP85" s="495"/>
      <c r="BQ85" s="495"/>
      <c r="BR85" s="495"/>
      <c r="BS85" s="495"/>
      <c r="BT85" s="495"/>
      <c r="BU85" s="495"/>
      <c r="BV85" s="495"/>
      <c r="BW85" s="495"/>
      <c r="BX85" s="815">
        <v>10000</v>
      </c>
      <c r="BY85" s="495"/>
      <c r="BZ85" s="590" t="s">
        <v>2330</v>
      </c>
      <c r="CA85" s="418">
        <f t="shared" si="16"/>
        <v>30000</v>
      </c>
      <c r="CB85" s="418">
        <f t="shared" si="17"/>
        <v>0</v>
      </c>
    </row>
    <row r="86" spans="2:84" ht="60.75" customHeight="1">
      <c r="B86" s="1412"/>
      <c r="C86" s="1260"/>
      <c r="D86" s="1409"/>
      <c r="E86" s="1432"/>
      <c r="F86" s="1464"/>
      <c r="G86" s="1448" t="s">
        <v>1318</v>
      </c>
      <c r="H86" s="1478">
        <v>31</v>
      </c>
      <c r="I86" s="1483" t="s">
        <v>1046</v>
      </c>
      <c r="J86" s="1469" t="s">
        <v>2083</v>
      </c>
      <c r="K86" s="1472">
        <v>0</v>
      </c>
      <c r="L86" s="1448">
        <v>110</v>
      </c>
      <c r="M86" s="1475"/>
      <c r="N86" s="1475"/>
      <c r="O86" s="1475"/>
      <c r="P86" s="557">
        <v>82</v>
      </c>
      <c r="Q86" s="590" t="s">
        <v>2175</v>
      </c>
      <c r="R86" s="836" t="s">
        <v>1045</v>
      </c>
      <c r="S86" s="592" t="s">
        <v>2080</v>
      </c>
      <c r="T86" s="590" t="s">
        <v>1256</v>
      </c>
      <c r="U86" s="591" t="s">
        <v>1257</v>
      </c>
      <c r="V86" s="590">
        <v>0</v>
      </c>
      <c r="W86" s="590">
        <v>25</v>
      </c>
      <c r="X86" s="495"/>
      <c r="Y86" s="495"/>
      <c r="Z86" s="591">
        <v>5</v>
      </c>
      <c r="AA86" s="495"/>
      <c r="AB86" s="495"/>
      <c r="AC86" s="591">
        <v>10</v>
      </c>
      <c r="AD86" s="495"/>
      <c r="AE86" s="495"/>
      <c r="AF86" s="591">
        <v>15</v>
      </c>
      <c r="AG86" s="495"/>
      <c r="AH86" s="495"/>
      <c r="AI86" s="591">
        <v>25</v>
      </c>
      <c r="AJ86" s="495"/>
      <c r="AK86" s="814">
        <f>AV86+BF86+BP86+AL86</f>
        <v>107213</v>
      </c>
      <c r="AL86" s="815">
        <v>25000</v>
      </c>
      <c r="AM86" s="495"/>
      <c r="AN86" s="495"/>
      <c r="AO86" s="495"/>
      <c r="AP86" s="495"/>
      <c r="AQ86" s="495"/>
      <c r="AR86" s="495"/>
      <c r="AS86" s="495"/>
      <c r="AT86" s="495"/>
      <c r="AU86" s="495"/>
      <c r="AV86" s="815">
        <v>26190</v>
      </c>
      <c r="AW86" s="495"/>
      <c r="AX86" s="495"/>
      <c r="AY86" s="495"/>
      <c r="AZ86" s="495"/>
      <c r="BA86" s="495"/>
      <c r="BB86" s="495"/>
      <c r="BC86" s="495"/>
      <c r="BD86" s="495"/>
      <c r="BE86" s="495"/>
      <c r="BF86" s="815">
        <v>27395</v>
      </c>
      <c r="BG86" s="495"/>
      <c r="BH86" s="495"/>
      <c r="BI86" s="495"/>
      <c r="BJ86" s="495"/>
      <c r="BK86" s="495"/>
      <c r="BL86" s="495"/>
      <c r="BM86" s="495"/>
      <c r="BN86" s="495"/>
      <c r="BO86" s="495"/>
      <c r="BP86" s="815">
        <v>28628</v>
      </c>
      <c r="BQ86" s="495"/>
      <c r="BR86" s="495"/>
      <c r="BS86" s="495"/>
      <c r="BT86" s="495"/>
      <c r="BU86" s="495"/>
      <c r="BV86" s="495"/>
      <c r="BW86" s="495"/>
      <c r="BX86" s="495"/>
      <c r="BY86" s="495"/>
      <c r="BZ86" s="590" t="s">
        <v>2330</v>
      </c>
      <c r="CA86" s="418">
        <f t="shared" si="16"/>
        <v>107213</v>
      </c>
      <c r="CB86" s="418">
        <f t="shared" si="17"/>
        <v>0</v>
      </c>
    </row>
    <row r="87" spans="2:84" ht="89.25">
      <c r="B87" s="1412"/>
      <c r="C87" s="1260"/>
      <c r="D87" s="1409"/>
      <c r="E87" s="1432"/>
      <c r="F87" s="1464"/>
      <c r="G87" s="1449"/>
      <c r="H87" s="1479"/>
      <c r="I87" s="1484"/>
      <c r="J87" s="1470"/>
      <c r="K87" s="1473"/>
      <c r="L87" s="1449"/>
      <c r="M87" s="1476"/>
      <c r="N87" s="1476"/>
      <c r="O87" s="1476"/>
      <c r="P87" s="557">
        <v>83</v>
      </c>
      <c r="Q87" s="590" t="s">
        <v>2175</v>
      </c>
      <c r="R87" s="837" t="s">
        <v>1048</v>
      </c>
      <c r="S87" s="592" t="s">
        <v>2080</v>
      </c>
      <c r="T87" s="590" t="s">
        <v>1256</v>
      </c>
      <c r="U87" s="591" t="s">
        <v>1257</v>
      </c>
      <c r="V87" s="590">
        <v>0</v>
      </c>
      <c r="W87" s="590">
        <v>25</v>
      </c>
      <c r="X87" s="495"/>
      <c r="Y87" s="495"/>
      <c r="Z87" s="591">
        <v>5</v>
      </c>
      <c r="AA87" s="495"/>
      <c r="AB87" s="495"/>
      <c r="AC87" s="591">
        <v>10</v>
      </c>
      <c r="AD87" s="495"/>
      <c r="AE87" s="495"/>
      <c r="AF87" s="591">
        <v>15</v>
      </c>
      <c r="AG87" s="495"/>
      <c r="AH87" s="495"/>
      <c r="AI87" s="591">
        <v>25</v>
      </c>
      <c r="AJ87" s="495"/>
      <c r="AK87" s="814">
        <f>AT87+BD87+BN87+BX87</f>
        <v>40000</v>
      </c>
      <c r="AL87" s="495"/>
      <c r="AM87" s="495"/>
      <c r="AN87" s="495"/>
      <c r="AO87" s="495"/>
      <c r="AP87" s="495"/>
      <c r="AQ87" s="495"/>
      <c r="AR87" s="495"/>
      <c r="AS87" s="495"/>
      <c r="AT87" s="815">
        <v>10000</v>
      </c>
      <c r="AU87" s="495"/>
      <c r="AV87" s="495"/>
      <c r="AW87" s="495"/>
      <c r="AX87" s="495"/>
      <c r="AY87" s="495"/>
      <c r="AZ87" s="495"/>
      <c r="BA87" s="495"/>
      <c r="BB87" s="495"/>
      <c r="BC87" s="495"/>
      <c r="BD87" s="815">
        <v>10000</v>
      </c>
      <c r="BE87" s="495"/>
      <c r="BF87" s="495"/>
      <c r="BG87" s="495"/>
      <c r="BH87" s="495"/>
      <c r="BI87" s="495"/>
      <c r="BJ87" s="495"/>
      <c r="BK87" s="495"/>
      <c r="BL87" s="495"/>
      <c r="BM87" s="495"/>
      <c r="BN87" s="815">
        <v>10000</v>
      </c>
      <c r="BO87" s="495"/>
      <c r="BP87" s="495"/>
      <c r="BQ87" s="495"/>
      <c r="BR87" s="495"/>
      <c r="BS87" s="495"/>
      <c r="BT87" s="495"/>
      <c r="BU87" s="495"/>
      <c r="BV87" s="495"/>
      <c r="BW87" s="495"/>
      <c r="BX87" s="815">
        <v>10000</v>
      </c>
      <c r="BY87" s="495"/>
      <c r="BZ87" s="590" t="s">
        <v>2330</v>
      </c>
      <c r="CA87" s="418">
        <f t="shared" si="16"/>
        <v>40000</v>
      </c>
      <c r="CB87" s="418">
        <f t="shared" si="17"/>
        <v>0</v>
      </c>
    </row>
    <row r="88" spans="2:84" ht="89.25">
      <c r="B88" s="1412"/>
      <c r="C88" s="1260"/>
      <c r="D88" s="1409"/>
      <c r="E88" s="1432"/>
      <c r="F88" s="1464"/>
      <c r="G88" s="1449"/>
      <c r="H88" s="1479"/>
      <c r="I88" s="1484"/>
      <c r="J88" s="1470"/>
      <c r="K88" s="1473"/>
      <c r="L88" s="1449"/>
      <c r="M88" s="1476"/>
      <c r="N88" s="1476"/>
      <c r="O88" s="1476"/>
      <c r="P88" s="557">
        <v>84</v>
      </c>
      <c r="Q88" s="590" t="s">
        <v>2175</v>
      </c>
      <c r="R88" s="837" t="s">
        <v>2331</v>
      </c>
      <c r="S88" s="592" t="s">
        <v>2080</v>
      </c>
      <c r="T88" s="590" t="s">
        <v>1256</v>
      </c>
      <c r="U88" s="591" t="s">
        <v>1257</v>
      </c>
      <c r="V88" s="590">
        <v>0</v>
      </c>
      <c r="W88" s="590">
        <v>30</v>
      </c>
      <c r="X88" s="495"/>
      <c r="Y88" s="495"/>
      <c r="Z88" s="591">
        <v>5</v>
      </c>
      <c r="AA88" s="495"/>
      <c r="AB88" s="495"/>
      <c r="AC88" s="591">
        <v>15</v>
      </c>
      <c r="AD88" s="495"/>
      <c r="AE88" s="495"/>
      <c r="AF88" s="591">
        <v>25</v>
      </c>
      <c r="AG88" s="495"/>
      <c r="AH88" s="495"/>
      <c r="AI88" s="591">
        <v>30</v>
      </c>
      <c r="AJ88" s="495"/>
      <c r="AK88" s="814">
        <f>AT88+BD88+BN88+BX88</f>
        <v>40000</v>
      </c>
      <c r="AL88" s="495"/>
      <c r="AM88" s="495"/>
      <c r="AN88" s="495"/>
      <c r="AO88" s="495"/>
      <c r="AP88" s="495"/>
      <c r="AQ88" s="495"/>
      <c r="AR88" s="495"/>
      <c r="AS88" s="495"/>
      <c r="AT88" s="815">
        <v>10000</v>
      </c>
      <c r="AU88" s="495"/>
      <c r="AV88" s="495"/>
      <c r="AW88" s="495"/>
      <c r="AX88" s="495"/>
      <c r="AY88" s="495"/>
      <c r="AZ88" s="495"/>
      <c r="BA88" s="495"/>
      <c r="BB88" s="495"/>
      <c r="BC88" s="495"/>
      <c r="BD88" s="815">
        <v>10000</v>
      </c>
      <c r="BE88" s="495"/>
      <c r="BF88" s="495"/>
      <c r="BG88" s="495"/>
      <c r="BH88" s="495"/>
      <c r="BI88" s="495"/>
      <c r="BJ88" s="495"/>
      <c r="BK88" s="495"/>
      <c r="BL88" s="495"/>
      <c r="BM88" s="495"/>
      <c r="BN88" s="815">
        <v>10000</v>
      </c>
      <c r="BO88" s="495"/>
      <c r="BP88" s="495"/>
      <c r="BQ88" s="495"/>
      <c r="BR88" s="495"/>
      <c r="BS88" s="495"/>
      <c r="BT88" s="495"/>
      <c r="BU88" s="495"/>
      <c r="BV88" s="495"/>
      <c r="BW88" s="495"/>
      <c r="BX88" s="815">
        <v>10000</v>
      </c>
      <c r="BY88" s="495"/>
      <c r="BZ88" s="590" t="s">
        <v>2330</v>
      </c>
      <c r="CA88" s="418">
        <f t="shared" si="16"/>
        <v>40000</v>
      </c>
      <c r="CB88" s="418">
        <f t="shared" si="17"/>
        <v>0</v>
      </c>
    </row>
    <row r="89" spans="2:84" ht="89.25">
      <c r="B89" s="1412"/>
      <c r="C89" s="1260"/>
      <c r="D89" s="1409"/>
      <c r="E89" s="1432"/>
      <c r="F89" s="1464"/>
      <c r="G89" s="1449"/>
      <c r="H89" s="1479"/>
      <c r="I89" s="1484"/>
      <c r="J89" s="1470"/>
      <c r="K89" s="1473"/>
      <c r="L89" s="1449"/>
      <c r="M89" s="1476"/>
      <c r="N89" s="1476"/>
      <c r="O89" s="1476"/>
      <c r="P89" s="557">
        <v>85</v>
      </c>
      <c r="Q89" s="590" t="s">
        <v>2175</v>
      </c>
      <c r="R89" s="837" t="s">
        <v>1050</v>
      </c>
      <c r="S89" s="592" t="s">
        <v>2080</v>
      </c>
      <c r="T89" s="590" t="s">
        <v>1256</v>
      </c>
      <c r="U89" s="591" t="s">
        <v>1257</v>
      </c>
      <c r="V89" s="590">
        <v>0</v>
      </c>
      <c r="W89" s="590">
        <v>30</v>
      </c>
      <c r="X89" s="495"/>
      <c r="Y89" s="495"/>
      <c r="Z89" s="591">
        <v>5</v>
      </c>
      <c r="AA89" s="495"/>
      <c r="AB89" s="495"/>
      <c r="AC89" s="591">
        <v>15</v>
      </c>
      <c r="AD89" s="495"/>
      <c r="AE89" s="495"/>
      <c r="AF89" s="591">
        <v>25</v>
      </c>
      <c r="AG89" s="495"/>
      <c r="AH89" s="495"/>
      <c r="AI89" s="591">
        <v>30</v>
      </c>
      <c r="AJ89" s="495"/>
      <c r="AK89" s="814">
        <f>AT89+BD89+BN89+BX89</f>
        <v>40000</v>
      </c>
      <c r="AL89" s="495"/>
      <c r="AM89" s="495"/>
      <c r="AN89" s="495"/>
      <c r="AO89" s="495"/>
      <c r="AP89" s="495"/>
      <c r="AQ89" s="495"/>
      <c r="AR89" s="495"/>
      <c r="AS89" s="495"/>
      <c r="AT89" s="815">
        <v>10000</v>
      </c>
      <c r="AU89" s="495"/>
      <c r="AV89" s="495"/>
      <c r="AW89" s="495"/>
      <c r="AX89" s="495"/>
      <c r="AY89" s="495"/>
      <c r="AZ89" s="495"/>
      <c r="BA89" s="495"/>
      <c r="BB89" s="495"/>
      <c r="BC89" s="495"/>
      <c r="BD89" s="815">
        <v>10000</v>
      </c>
      <c r="BE89" s="495"/>
      <c r="BF89" s="495"/>
      <c r="BG89" s="495"/>
      <c r="BH89" s="495"/>
      <c r="BI89" s="495"/>
      <c r="BJ89" s="495"/>
      <c r="BK89" s="495"/>
      <c r="BL89" s="495"/>
      <c r="BM89" s="495"/>
      <c r="BN89" s="815">
        <v>10000</v>
      </c>
      <c r="BO89" s="495"/>
      <c r="BP89" s="495"/>
      <c r="BQ89" s="495"/>
      <c r="BR89" s="495"/>
      <c r="BS89" s="495"/>
      <c r="BT89" s="495"/>
      <c r="BU89" s="495"/>
      <c r="BV89" s="495"/>
      <c r="BW89" s="495"/>
      <c r="BX89" s="815">
        <v>10000</v>
      </c>
      <c r="BY89" s="495"/>
      <c r="BZ89" s="590" t="s">
        <v>2330</v>
      </c>
      <c r="CA89" s="418">
        <f t="shared" si="16"/>
        <v>40000</v>
      </c>
      <c r="CB89" s="418">
        <f t="shared" si="17"/>
        <v>0</v>
      </c>
    </row>
    <row r="90" spans="2:84" ht="89.25">
      <c r="B90" s="1412"/>
      <c r="C90" s="1260"/>
      <c r="D90" s="1409"/>
      <c r="E90" s="1432"/>
      <c r="F90" s="1464"/>
      <c r="G90" s="1450"/>
      <c r="H90" s="1480"/>
      <c r="I90" s="1484"/>
      <c r="J90" s="1471"/>
      <c r="K90" s="1474"/>
      <c r="L90" s="1450"/>
      <c r="M90" s="1477"/>
      <c r="N90" s="1477"/>
      <c r="O90" s="1477"/>
      <c r="P90" s="557">
        <v>86</v>
      </c>
      <c r="Q90" s="495" t="s">
        <v>533</v>
      </c>
      <c r="R90" s="838" t="s">
        <v>1051</v>
      </c>
      <c r="S90" s="592" t="s">
        <v>2081</v>
      </c>
      <c r="T90" s="590" t="s">
        <v>1256</v>
      </c>
      <c r="U90" s="591" t="s">
        <v>1257</v>
      </c>
      <c r="V90" s="590">
        <v>0</v>
      </c>
      <c r="W90" s="590">
        <v>10</v>
      </c>
      <c r="X90" s="495"/>
      <c r="Y90" s="495"/>
      <c r="Z90" s="591">
        <v>2</v>
      </c>
      <c r="AA90" s="495"/>
      <c r="AB90" s="495"/>
      <c r="AC90" s="591">
        <v>4</v>
      </c>
      <c r="AD90" s="495"/>
      <c r="AE90" s="495"/>
      <c r="AF90" s="591">
        <v>6</v>
      </c>
      <c r="AG90" s="495"/>
      <c r="AH90" s="495"/>
      <c r="AI90" s="591">
        <v>10</v>
      </c>
      <c r="AJ90" s="495"/>
      <c r="AK90" s="814">
        <f>AT90+BD90+BN90+BX90</f>
        <v>60000</v>
      </c>
      <c r="AL90" s="495"/>
      <c r="AM90" s="495"/>
      <c r="AN90" s="495"/>
      <c r="AO90" s="495"/>
      <c r="AP90" s="495"/>
      <c r="AQ90" s="495"/>
      <c r="AR90" s="495"/>
      <c r="AS90" s="495"/>
      <c r="AT90" s="815">
        <v>15000</v>
      </c>
      <c r="AU90" s="495"/>
      <c r="AV90" s="495"/>
      <c r="AW90" s="495"/>
      <c r="AX90" s="495"/>
      <c r="AY90" s="495"/>
      <c r="AZ90" s="495"/>
      <c r="BA90" s="495"/>
      <c r="BB90" s="495"/>
      <c r="BC90" s="495"/>
      <c r="BD90" s="815">
        <v>15000</v>
      </c>
      <c r="BE90" s="495"/>
      <c r="BF90" s="495"/>
      <c r="BG90" s="495"/>
      <c r="BH90" s="495"/>
      <c r="BI90" s="495"/>
      <c r="BJ90" s="495"/>
      <c r="BK90" s="495"/>
      <c r="BL90" s="495"/>
      <c r="BM90" s="495"/>
      <c r="BN90" s="815">
        <v>15000</v>
      </c>
      <c r="BO90" s="495"/>
      <c r="BP90" s="495"/>
      <c r="BQ90" s="495"/>
      <c r="BR90" s="495"/>
      <c r="BS90" s="495"/>
      <c r="BT90" s="495"/>
      <c r="BU90" s="495"/>
      <c r="BV90" s="495"/>
      <c r="BW90" s="495"/>
      <c r="BX90" s="815">
        <v>15000</v>
      </c>
      <c r="BY90" s="495"/>
      <c r="BZ90" s="590" t="s">
        <v>2332</v>
      </c>
      <c r="CA90" s="418">
        <f t="shared" si="16"/>
        <v>60000</v>
      </c>
      <c r="CB90" s="418">
        <f t="shared" si="17"/>
        <v>0</v>
      </c>
    </row>
    <row r="91" spans="2:84" ht="96" customHeight="1">
      <c r="B91" s="1412"/>
      <c r="C91" s="1260"/>
      <c r="D91" s="1409"/>
      <c r="E91" s="1432"/>
      <c r="F91" s="1464"/>
      <c r="G91" s="1448" t="s">
        <v>1319</v>
      </c>
      <c r="H91" s="1478">
        <v>32</v>
      </c>
      <c r="I91" s="1481" t="s">
        <v>1057</v>
      </c>
      <c r="J91" s="1469" t="s">
        <v>2064</v>
      </c>
      <c r="K91" s="1472">
        <v>0</v>
      </c>
      <c r="L91" s="1469">
        <v>150</v>
      </c>
      <c r="M91" s="1475"/>
      <c r="N91" s="1475"/>
      <c r="O91" s="1475"/>
      <c r="P91" s="557">
        <v>87</v>
      </c>
      <c r="Q91" s="590" t="s">
        <v>2175</v>
      </c>
      <c r="R91" s="837" t="s">
        <v>1056</v>
      </c>
      <c r="S91" s="592" t="s">
        <v>2064</v>
      </c>
      <c r="T91" s="590" t="s">
        <v>1256</v>
      </c>
      <c r="U91" s="591" t="s">
        <v>1257</v>
      </c>
      <c r="V91" s="590">
        <v>0</v>
      </c>
      <c r="W91" s="590">
        <v>70</v>
      </c>
      <c r="X91" s="495"/>
      <c r="Y91" s="495"/>
      <c r="Z91" s="591">
        <v>70</v>
      </c>
      <c r="AA91" s="495"/>
      <c r="AB91" s="495"/>
      <c r="AC91" s="591">
        <v>70</v>
      </c>
      <c r="AD91" s="495"/>
      <c r="AE91" s="495"/>
      <c r="AF91" s="591">
        <v>70</v>
      </c>
      <c r="AG91" s="495"/>
      <c r="AH91" s="495"/>
      <c r="AI91" s="591">
        <v>70</v>
      </c>
      <c r="AJ91" s="495"/>
      <c r="AK91" s="814">
        <f t="shared" ref="AK91:AK100" si="18">AV91+BF91+BP91+AL91</f>
        <v>17153</v>
      </c>
      <c r="AL91" s="815">
        <v>4000</v>
      </c>
      <c r="AM91" s="495"/>
      <c r="AN91" s="495"/>
      <c r="AO91" s="495"/>
      <c r="AP91" s="495"/>
      <c r="AQ91" s="495"/>
      <c r="AR91" s="495"/>
      <c r="AS91" s="495"/>
      <c r="AT91" s="495"/>
      <c r="AU91" s="495"/>
      <c r="AV91" s="815">
        <v>4190</v>
      </c>
      <c r="AW91" s="495"/>
      <c r="AX91" s="495"/>
      <c r="AY91" s="495"/>
      <c r="AZ91" s="495"/>
      <c r="BA91" s="495"/>
      <c r="BB91" s="495"/>
      <c r="BC91" s="495"/>
      <c r="BD91" s="495"/>
      <c r="BE91" s="495"/>
      <c r="BF91" s="815">
        <v>4383</v>
      </c>
      <c r="BG91" s="495"/>
      <c r="BH91" s="495"/>
      <c r="BI91" s="495"/>
      <c r="BJ91" s="495"/>
      <c r="BK91" s="495"/>
      <c r="BL91" s="495"/>
      <c r="BM91" s="495"/>
      <c r="BN91" s="495"/>
      <c r="BO91" s="495"/>
      <c r="BP91" s="815">
        <v>4580</v>
      </c>
      <c r="BQ91" s="495"/>
      <c r="BR91" s="495"/>
      <c r="BS91" s="495"/>
      <c r="BT91" s="495"/>
      <c r="BU91" s="495"/>
      <c r="BV91" s="495"/>
      <c r="BW91" s="495"/>
      <c r="BX91" s="495"/>
      <c r="BY91" s="495"/>
      <c r="BZ91" s="590" t="s">
        <v>2330</v>
      </c>
      <c r="CA91" s="418">
        <f t="shared" si="16"/>
        <v>17153</v>
      </c>
      <c r="CB91" s="418">
        <f t="shared" si="17"/>
        <v>0</v>
      </c>
    </row>
    <row r="92" spans="2:84" ht="99.75" customHeight="1">
      <c r="B92" s="1412"/>
      <c r="C92" s="1260"/>
      <c r="D92" s="1409"/>
      <c r="E92" s="1432"/>
      <c r="F92" s="1464"/>
      <c r="G92" s="1449"/>
      <c r="H92" s="1479"/>
      <c r="I92" s="1481"/>
      <c r="J92" s="1470"/>
      <c r="K92" s="1473"/>
      <c r="L92" s="1470"/>
      <c r="M92" s="1476"/>
      <c r="N92" s="1476"/>
      <c r="O92" s="1476"/>
      <c r="P92" s="557">
        <v>88</v>
      </c>
      <c r="Q92" s="590" t="s">
        <v>2175</v>
      </c>
      <c r="R92" s="837" t="s">
        <v>1059</v>
      </c>
      <c r="S92" s="592" t="s">
        <v>2082</v>
      </c>
      <c r="T92" s="590" t="s">
        <v>1256</v>
      </c>
      <c r="U92" s="591" t="s">
        <v>1257</v>
      </c>
      <c r="V92" s="590">
        <v>0</v>
      </c>
      <c r="W92" s="590">
        <v>8</v>
      </c>
      <c r="X92" s="495"/>
      <c r="Y92" s="495"/>
      <c r="Z92" s="591">
        <v>2</v>
      </c>
      <c r="AA92" s="495"/>
      <c r="AB92" s="495"/>
      <c r="AC92" s="591">
        <v>4</v>
      </c>
      <c r="AD92" s="495"/>
      <c r="AE92" s="495"/>
      <c r="AF92" s="591">
        <v>6</v>
      </c>
      <c r="AG92" s="495"/>
      <c r="AH92" s="495"/>
      <c r="AI92" s="591">
        <v>8</v>
      </c>
      <c r="AJ92" s="495"/>
      <c r="AK92" s="814">
        <f t="shared" si="18"/>
        <v>21443</v>
      </c>
      <c r="AL92" s="815">
        <v>5000</v>
      </c>
      <c r="AM92" s="495"/>
      <c r="AN92" s="495"/>
      <c r="AO92" s="495"/>
      <c r="AP92" s="495"/>
      <c r="AQ92" s="495"/>
      <c r="AR92" s="495"/>
      <c r="AS92" s="495"/>
      <c r="AT92" s="495"/>
      <c r="AU92" s="495"/>
      <c r="AV92" s="815">
        <v>5238</v>
      </c>
      <c r="AW92" s="495"/>
      <c r="AX92" s="495"/>
      <c r="AY92" s="495"/>
      <c r="AZ92" s="495"/>
      <c r="BA92" s="495"/>
      <c r="BB92" s="495"/>
      <c r="BC92" s="495"/>
      <c r="BD92" s="495"/>
      <c r="BE92" s="495"/>
      <c r="BF92" s="815">
        <v>5479</v>
      </c>
      <c r="BG92" s="495"/>
      <c r="BH92" s="495"/>
      <c r="BI92" s="495"/>
      <c r="BJ92" s="495"/>
      <c r="BK92" s="495"/>
      <c r="BL92" s="495"/>
      <c r="BM92" s="495"/>
      <c r="BN92" s="495"/>
      <c r="BO92" s="495"/>
      <c r="BP92" s="815">
        <v>5726</v>
      </c>
      <c r="BQ92" s="495"/>
      <c r="BR92" s="495"/>
      <c r="BS92" s="495"/>
      <c r="BT92" s="495"/>
      <c r="BU92" s="495"/>
      <c r="BV92" s="495"/>
      <c r="BW92" s="495"/>
      <c r="BX92" s="495"/>
      <c r="BY92" s="495"/>
      <c r="BZ92" s="590" t="s">
        <v>2330</v>
      </c>
      <c r="CA92" s="418">
        <f t="shared" si="16"/>
        <v>21443</v>
      </c>
      <c r="CB92" s="418">
        <f t="shared" si="17"/>
        <v>0</v>
      </c>
    </row>
    <row r="93" spans="2:84" ht="104.25" customHeight="1">
      <c r="B93" s="1412"/>
      <c r="C93" s="1260"/>
      <c r="D93" s="1409"/>
      <c r="E93" s="1432"/>
      <c r="F93" s="1464"/>
      <c r="G93" s="1449"/>
      <c r="H93" s="1479"/>
      <c r="I93" s="1481"/>
      <c r="J93" s="1470"/>
      <c r="K93" s="1473"/>
      <c r="L93" s="1470"/>
      <c r="M93" s="1476"/>
      <c r="N93" s="1476"/>
      <c r="O93" s="1476"/>
      <c r="P93" s="557">
        <v>89</v>
      </c>
      <c r="Q93" s="590" t="s">
        <v>2175</v>
      </c>
      <c r="R93" s="839" t="s">
        <v>1060</v>
      </c>
      <c r="S93" s="592" t="s">
        <v>2080</v>
      </c>
      <c r="T93" s="590" t="s">
        <v>1256</v>
      </c>
      <c r="U93" s="591" t="s">
        <v>1257</v>
      </c>
      <c r="V93" s="590">
        <v>0</v>
      </c>
      <c r="W93" s="590">
        <v>40</v>
      </c>
      <c r="X93" s="495"/>
      <c r="Y93" s="495"/>
      <c r="Z93" s="591">
        <v>10</v>
      </c>
      <c r="AA93" s="495"/>
      <c r="AB93" s="495"/>
      <c r="AC93" s="591">
        <v>20</v>
      </c>
      <c r="AD93" s="495"/>
      <c r="AE93" s="495"/>
      <c r="AF93" s="591">
        <v>30</v>
      </c>
      <c r="AG93" s="495"/>
      <c r="AH93" s="495"/>
      <c r="AI93" s="591">
        <v>40</v>
      </c>
      <c r="AJ93" s="495"/>
      <c r="AK93" s="814">
        <f t="shared" si="18"/>
        <v>21443</v>
      </c>
      <c r="AL93" s="815">
        <v>5000</v>
      </c>
      <c r="AM93" s="495"/>
      <c r="AN93" s="495"/>
      <c r="AO93" s="495"/>
      <c r="AP93" s="495"/>
      <c r="AQ93" s="495"/>
      <c r="AR93" s="495"/>
      <c r="AS93" s="495"/>
      <c r="AT93" s="495"/>
      <c r="AU93" s="495"/>
      <c r="AV93" s="815">
        <v>5238</v>
      </c>
      <c r="AW93" s="495"/>
      <c r="AX93" s="495"/>
      <c r="AY93" s="495"/>
      <c r="AZ93" s="495"/>
      <c r="BA93" s="495"/>
      <c r="BB93" s="495"/>
      <c r="BC93" s="495"/>
      <c r="BD93" s="495"/>
      <c r="BE93" s="495"/>
      <c r="BF93" s="815">
        <v>5479</v>
      </c>
      <c r="BG93" s="495"/>
      <c r="BH93" s="495"/>
      <c r="BI93" s="495"/>
      <c r="BJ93" s="495"/>
      <c r="BK93" s="495"/>
      <c r="BL93" s="495"/>
      <c r="BM93" s="495"/>
      <c r="BN93" s="495"/>
      <c r="BO93" s="495"/>
      <c r="BP93" s="815">
        <v>5726</v>
      </c>
      <c r="BQ93" s="495"/>
      <c r="BR93" s="495"/>
      <c r="BS93" s="495"/>
      <c r="BT93" s="495"/>
      <c r="BU93" s="495"/>
      <c r="BV93" s="495"/>
      <c r="BW93" s="495"/>
      <c r="BX93" s="495"/>
      <c r="BY93" s="495"/>
      <c r="BZ93" s="590" t="s">
        <v>2330</v>
      </c>
      <c r="CA93" s="418">
        <f t="shared" si="16"/>
        <v>21443</v>
      </c>
      <c r="CB93" s="418">
        <f t="shared" si="17"/>
        <v>0</v>
      </c>
    </row>
    <row r="94" spans="2:84" ht="89.25">
      <c r="B94" s="1412"/>
      <c r="C94" s="1260"/>
      <c r="D94" s="1409"/>
      <c r="E94" s="1432"/>
      <c r="F94" s="1465"/>
      <c r="G94" s="1450"/>
      <c r="H94" s="1480"/>
      <c r="I94" s="1482"/>
      <c r="J94" s="1471"/>
      <c r="K94" s="1474"/>
      <c r="L94" s="1471"/>
      <c r="M94" s="1477"/>
      <c r="N94" s="1477"/>
      <c r="O94" s="1477"/>
      <c r="P94" s="557">
        <v>90</v>
      </c>
      <c r="Q94" s="590" t="s">
        <v>2175</v>
      </c>
      <c r="R94" s="840" t="s">
        <v>1061</v>
      </c>
      <c r="S94" s="592" t="s">
        <v>2080</v>
      </c>
      <c r="T94" s="590" t="s">
        <v>1256</v>
      </c>
      <c r="U94" s="591" t="s">
        <v>1257</v>
      </c>
      <c r="V94" s="590">
        <v>0</v>
      </c>
      <c r="W94" s="590">
        <v>40</v>
      </c>
      <c r="X94" s="495"/>
      <c r="Y94" s="495"/>
      <c r="Z94" s="591">
        <v>10</v>
      </c>
      <c r="AA94" s="495"/>
      <c r="AB94" s="495"/>
      <c r="AC94" s="591">
        <v>20</v>
      </c>
      <c r="AD94" s="495"/>
      <c r="AE94" s="495"/>
      <c r="AF94" s="591">
        <v>30</v>
      </c>
      <c r="AG94" s="495"/>
      <c r="AH94" s="495"/>
      <c r="AI94" s="591">
        <v>40</v>
      </c>
      <c r="AJ94" s="495"/>
      <c r="AK94" s="814">
        <f t="shared" si="18"/>
        <v>21443</v>
      </c>
      <c r="AL94" s="815">
        <v>5000</v>
      </c>
      <c r="AM94" s="495"/>
      <c r="AN94" s="495"/>
      <c r="AO94" s="495"/>
      <c r="AP94" s="495"/>
      <c r="AQ94" s="495"/>
      <c r="AR94" s="495"/>
      <c r="AS94" s="495"/>
      <c r="AT94" s="495"/>
      <c r="AU94" s="495"/>
      <c r="AV94" s="815">
        <v>5238</v>
      </c>
      <c r="AW94" s="495"/>
      <c r="AX94" s="495"/>
      <c r="AY94" s="495"/>
      <c r="AZ94" s="495"/>
      <c r="BA94" s="495"/>
      <c r="BB94" s="495"/>
      <c r="BC94" s="495"/>
      <c r="BD94" s="495"/>
      <c r="BE94" s="495"/>
      <c r="BF94" s="815">
        <v>5479</v>
      </c>
      <c r="BG94" s="495"/>
      <c r="BH94" s="495"/>
      <c r="BI94" s="495"/>
      <c r="BJ94" s="495"/>
      <c r="BK94" s="495"/>
      <c r="BL94" s="495"/>
      <c r="BM94" s="495"/>
      <c r="BN94" s="495"/>
      <c r="BO94" s="495"/>
      <c r="BP94" s="815">
        <v>5726</v>
      </c>
      <c r="BQ94" s="495"/>
      <c r="BR94" s="495"/>
      <c r="BS94" s="495"/>
      <c r="BT94" s="495"/>
      <c r="BU94" s="495"/>
      <c r="BV94" s="495"/>
      <c r="BW94" s="495"/>
      <c r="BX94" s="495"/>
      <c r="BY94" s="495"/>
      <c r="BZ94" s="590" t="s">
        <v>2330</v>
      </c>
      <c r="CA94" s="418">
        <f t="shared" si="16"/>
        <v>21443</v>
      </c>
      <c r="CB94" s="418">
        <f t="shared" si="17"/>
        <v>0</v>
      </c>
      <c r="CC94" s="1" t="s">
        <v>2366</v>
      </c>
      <c r="CD94" s="418">
        <f>SUM(CA82:CA94)</f>
        <v>544105</v>
      </c>
    </row>
    <row r="95" spans="2:84" ht="92.25" customHeight="1">
      <c r="B95" s="1412"/>
      <c r="C95" s="1260"/>
      <c r="D95" s="1409"/>
      <c r="E95" s="1441" t="s">
        <v>1320</v>
      </c>
      <c r="F95" s="1442">
        <f>CD98/$CD$166</f>
        <v>2.7942266649044561E-3</v>
      </c>
      <c r="G95" s="1428" t="s">
        <v>1321</v>
      </c>
      <c r="H95" s="1425">
        <v>33</v>
      </c>
      <c r="I95" s="1423" t="s">
        <v>1028</v>
      </c>
      <c r="J95" s="1451" t="s">
        <v>2002</v>
      </c>
      <c r="K95" s="1460">
        <v>0</v>
      </c>
      <c r="L95" s="1428">
        <v>100</v>
      </c>
      <c r="M95" s="1457"/>
      <c r="N95" s="1457"/>
      <c r="O95" s="1457"/>
      <c r="P95" s="555">
        <v>91</v>
      </c>
      <c r="Q95" s="496" t="s">
        <v>606</v>
      </c>
      <c r="R95" s="842" t="s">
        <v>1067</v>
      </c>
      <c r="S95" s="596" t="s">
        <v>2084</v>
      </c>
      <c r="T95" s="593" t="s">
        <v>1256</v>
      </c>
      <c r="U95" s="594" t="s">
        <v>1257</v>
      </c>
      <c r="V95" s="593">
        <v>0</v>
      </c>
      <c r="W95" s="593">
        <v>1</v>
      </c>
      <c r="X95" s="496"/>
      <c r="Y95" s="496"/>
      <c r="Z95" s="594">
        <v>0</v>
      </c>
      <c r="AA95" s="496"/>
      <c r="AB95" s="496"/>
      <c r="AC95" s="594">
        <v>1</v>
      </c>
      <c r="AD95" s="496"/>
      <c r="AE95" s="496"/>
      <c r="AF95" s="594">
        <v>1</v>
      </c>
      <c r="AG95" s="496"/>
      <c r="AH95" s="496"/>
      <c r="AI95" s="594">
        <v>1</v>
      </c>
      <c r="AJ95" s="496"/>
      <c r="AK95" s="810">
        <f t="shared" si="18"/>
        <v>12865</v>
      </c>
      <c r="AL95" s="811">
        <v>3000</v>
      </c>
      <c r="AM95" s="496"/>
      <c r="AN95" s="496"/>
      <c r="AO95" s="496"/>
      <c r="AP95" s="496"/>
      <c r="AQ95" s="496"/>
      <c r="AR95" s="496"/>
      <c r="AS95" s="496"/>
      <c r="AT95" s="496"/>
      <c r="AU95" s="496"/>
      <c r="AV95" s="811">
        <v>3143</v>
      </c>
      <c r="AW95" s="496"/>
      <c r="AX95" s="496"/>
      <c r="AY95" s="496"/>
      <c r="AZ95" s="496"/>
      <c r="BA95" s="496"/>
      <c r="BB95" s="496"/>
      <c r="BC95" s="496"/>
      <c r="BD95" s="496"/>
      <c r="BE95" s="496"/>
      <c r="BF95" s="811">
        <v>3287</v>
      </c>
      <c r="BG95" s="496"/>
      <c r="BH95" s="496"/>
      <c r="BI95" s="496"/>
      <c r="BJ95" s="496"/>
      <c r="BK95" s="496"/>
      <c r="BL95" s="496"/>
      <c r="BM95" s="496"/>
      <c r="BN95" s="496"/>
      <c r="BO95" s="496"/>
      <c r="BP95" s="811">
        <v>3435</v>
      </c>
      <c r="BQ95" s="496"/>
      <c r="BR95" s="496"/>
      <c r="BS95" s="496"/>
      <c r="BT95" s="496"/>
      <c r="BU95" s="496"/>
      <c r="BV95" s="496"/>
      <c r="BW95" s="496"/>
      <c r="BX95" s="496"/>
      <c r="BY95" s="496"/>
      <c r="BZ95" s="841" t="s">
        <v>2328</v>
      </c>
      <c r="CA95" s="418">
        <f>SUM(AL95:BY95)</f>
        <v>12865</v>
      </c>
      <c r="CB95" s="418">
        <f t="shared" si="17"/>
        <v>0</v>
      </c>
    </row>
    <row r="96" spans="2:84" ht="89.25">
      <c r="B96" s="1412"/>
      <c r="C96" s="1260"/>
      <c r="D96" s="1409"/>
      <c r="E96" s="1441"/>
      <c r="F96" s="1443"/>
      <c r="G96" s="1429"/>
      <c r="H96" s="1426"/>
      <c r="I96" s="1424"/>
      <c r="J96" s="1452"/>
      <c r="K96" s="1461"/>
      <c r="L96" s="1429"/>
      <c r="M96" s="1458"/>
      <c r="N96" s="1458"/>
      <c r="O96" s="1458"/>
      <c r="P96" s="555">
        <v>92</v>
      </c>
      <c r="Q96" s="496" t="s">
        <v>606</v>
      </c>
      <c r="R96" s="842" t="s">
        <v>1069</v>
      </c>
      <c r="S96" s="596" t="s">
        <v>2085</v>
      </c>
      <c r="T96" s="593" t="s">
        <v>1256</v>
      </c>
      <c r="U96" s="594" t="s">
        <v>1257</v>
      </c>
      <c r="V96" s="593">
        <v>0</v>
      </c>
      <c r="W96" s="593">
        <v>3</v>
      </c>
      <c r="X96" s="496"/>
      <c r="Y96" s="496"/>
      <c r="Z96" s="594">
        <v>0</v>
      </c>
      <c r="AA96" s="496"/>
      <c r="AB96" s="496"/>
      <c r="AC96" s="594">
        <v>1</v>
      </c>
      <c r="AD96" s="496"/>
      <c r="AE96" s="496"/>
      <c r="AF96" s="594">
        <v>2</v>
      </c>
      <c r="AG96" s="496"/>
      <c r="AH96" s="496"/>
      <c r="AI96" s="594">
        <v>3</v>
      </c>
      <c r="AJ96" s="496"/>
      <c r="AK96" s="810">
        <f t="shared" si="18"/>
        <v>4289</v>
      </c>
      <c r="AL96" s="811">
        <v>1000</v>
      </c>
      <c r="AM96" s="496"/>
      <c r="AN96" s="496"/>
      <c r="AO96" s="496"/>
      <c r="AP96" s="496"/>
      <c r="AQ96" s="496"/>
      <c r="AR96" s="496"/>
      <c r="AS96" s="496"/>
      <c r="AT96" s="496"/>
      <c r="AU96" s="496"/>
      <c r="AV96" s="811">
        <v>1048</v>
      </c>
      <c r="AW96" s="496"/>
      <c r="AX96" s="496"/>
      <c r="AY96" s="496"/>
      <c r="AZ96" s="496"/>
      <c r="BA96" s="496"/>
      <c r="BB96" s="496"/>
      <c r="BC96" s="496"/>
      <c r="BD96" s="496"/>
      <c r="BE96" s="496"/>
      <c r="BF96" s="811">
        <v>1096</v>
      </c>
      <c r="BG96" s="496"/>
      <c r="BH96" s="496"/>
      <c r="BI96" s="496"/>
      <c r="BJ96" s="496"/>
      <c r="BK96" s="496"/>
      <c r="BL96" s="496"/>
      <c r="BM96" s="496"/>
      <c r="BN96" s="496"/>
      <c r="BO96" s="496"/>
      <c r="BP96" s="811">
        <v>1145</v>
      </c>
      <c r="BQ96" s="496"/>
      <c r="BR96" s="496"/>
      <c r="BS96" s="496"/>
      <c r="BT96" s="496"/>
      <c r="BU96" s="496"/>
      <c r="BV96" s="496"/>
      <c r="BW96" s="496"/>
      <c r="BX96" s="496"/>
      <c r="BY96" s="496"/>
      <c r="BZ96" s="593" t="s">
        <v>2333</v>
      </c>
      <c r="CA96" s="418">
        <f t="shared" ref="CA96:CA98" si="19">SUM(AL96:BY96)</f>
        <v>4289</v>
      </c>
      <c r="CB96" s="418">
        <f t="shared" ref="CB96:CB99" si="20">CA96-AK96</f>
        <v>0</v>
      </c>
    </row>
    <row r="97" spans="2:84" ht="89.25">
      <c r="B97" s="1412"/>
      <c r="C97" s="1260"/>
      <c r="D97" s="1409"/>
      <c r="E97" s="1441"/>
      <c r="F97" s="1443"/>
      <c r="G97" s="1429"/>
      <c r="H97" s="1426"/>
      <c r="I97" s="1424"/>
      <c r="J97" s="1452"/>
      <c r="K97" s="1461"/>
      <c r="L97" s="1429"/>
      <c r="M97" s="1458"/>
      <c r="N97" s="1458"/>
      <c r="O97" s="1458"/>
      <c r="P97" s="555">
        <v>93</v>
      </c>
      <c r="Q97" s="496" t="s">
        <v>607</v>
      </c>
      <c r="R97" s="842" t="s">
        <v>1070</v>
      </c>
      <c r="S97" s="596" t="s">
        <v>2086</v>
      </c>
      <c r="T97" s="593" t="s">
        <v>1256</v>
      </c>
      <c r="U97" s="594" t="s">
        <v>1257</v>
      </c>
      <c r="V97" s="593">
        <v>0</v>
      </c>
      <c r="W97" s="593">
        <v>1</v>
      </c>
      <c r="X97" s="496"/>
      <c r="Y97" s="496"/>
      <c r="Z97" s="594">
        <v>0</v>
      </c>
      <c r="AA97" s="496"/>
      <c r="AB97" s="496"/>
      <c r="AC97" s="594">
        <v>1</v>
      </c>
      <c r="AD97" s="496"/>
      <c r="AE97" s="496"/>
      <c r="AF97" s="594">
        <v>1</v>
      </c>
      <c r="AG97" s="496"/>
      <c r="AH97" s="496"/>
      <c r="AI97" s="594">
        <v>1</v>
      </c>
      <c r="AJ97" s="496"/>
      <c r="AK97" s="810">
        <f t="shared" si="18"/>
        <v>4289</v>
      </c>
      <c r="AL97" s="811">
        <v>1000</v>
      </c>
      <c r="AM97" s="496"/>
      <c r="AN97" s="496"/>
      <c r="AO97" s="496"/>
      <c r="AP97" s="496"/>
      <c r="AQ97" s="496"/>
      <c r="AR97" s="496"/>
      <c r="AS97" s="496"/>
      <c r="AT97" s="496"/>
      <c r="AU97" s="496"/>
      <c r="AV97" s="811">
        <v>1048</v>
      </c>
      <c r="AW97" s="496"/>
      <c r="AX97" s="496"/>
      <c r="AY97" s="496"/>
      <c r="AZ97" s="496"/>
      <c r="BA97" s="496"/>
      <c r="BB97" s="496"/>
      <c r="BC97" s="496"/>
      <c r="BD97" s="496"/>
      <c r="BE97" s="496"/>
      <c r="BF97" s="811">
        <v>1096</v>
      </c>
      <c r="BG97" s="496"/>
      <c r="BH97" s="496"/>
      <c r="BI97" s="496"/>
      <c r="BJ97" s="496"/>
      <c r="BK97" s="496"/>
      <c r="BL97" s="496"/>
      <c r="BM97" s="496"/>
      <c r="BN97" s="496"/>
      <c r="BO97" s="496"/>
      <c r="BP97" s="811">
        <v>1145</v>
      </c>
      <c r="BQ97" s="496"/>
      <c r="BR97" s="496"/>
      <c r="BS97" s="496"/>
      <c r="BT97" s="496"/>
      <c r="BU97" s="496"/>
      <c r="BV97" s="496"/>
      <c r="BW97" s="496"/>
      <c r="BX97" s="496"/>
      <c r="BY97" s="496"/>
      <c r="BZ97" s="593" t="s">
        <v>2333</v>
      </c>
      <c r="CA97" s="418">
        <f t="shared" si="19"/>
        <v>4289</v>
      </c>
      <c r="CB97" s="418">
        <f t="shared" si="20"/>
        <v>0</v>
      </c>
    </row>
    <row r="98" spans="2:84" ht="129" customHeight="1">
      <c r="B98" s="1412"/>
      <c r="C98" s="1260"/>
      <c r="D98" s="1409"/>
      <c r="E98" s="1441"/>
      <c r="F98" s="1444"/>
      <c r="G98" s="1430"/>
      <c r="H98" s="1427"/>
      <c r="I98" s="1424"/>
      <c r="J98" s="1453"/>
      <c r="K98" s="1462"/>
      <c r="L98" s="1430"/>
      <c r="M98" s="1459"/>
      <c r="N98" s="1459"/>
      <c r="O98" s="1459"/>
      <c r="P98" s="555">
        <v>94</v>
      </c>
      <c r="Q98" s="496" t="s">
        <v>606</v>
      </c>
      <c r="R98" s="843" t="s">
        <v>1071</v>
      </c>
      <c r="S98" s="596" t="s">
        <v>2024</v>
      </c>
      <c r="T98" s="593" t="s">
        <v>1256</v>
      </c>
      <c r="U98" s="594" t="s">
        <v>1257</v>
      </c>
      <c r="V98" s="593">
        <v>0</v>
      </c>
      <c r="W98" s="593">
        <v>3</v>
      </c>
      <c r="X98" s="496"/>
      <c r="Y98" s="496"/>
      <c r="Z98" s="594">
        <v>0</v>
      </c>
      <c r="AA98" s="496"/>
      <c r="AB98" s="496"/>
      <c r="AC98" s="594">
        <v>1</v>
      </c>
      <c r="AD98" s="496"/>
      <c r="AE98" s="496"/>
      <c r="AF98" s="594">
        <v>2</v>
      </c>
      <c r="AG98" s="496"/>
      <c r="AH98" s="496"/>
      <c r="AI98" s="594">
        <v>3</v>
      </c>
      <c r="AJ98" s="496"/>
      <c r="AK98" s="810">
        <f t="shared" si="18"/>
        <v>34308</v>
      </c>
      <c r="AL98" s="811">
        <v>8000</v>
      </c>
      <c r="AM98" s="496"/>
      <c r="AN98" s="496"/>
      <c r="AO98" s="496"/>
      <c r="AP98" s="496"/>
      <c r="AQ98" s="496"/>
      <c r="AR98" s="496"/>
      <c r="AS98" s="496"/>
      <c r="AT98" s="496"/>
      <c r="AU98" s="496"/>
      <c r="AV98" s="811">
        <v>8381</v>
      </c>
      <c r="AW98" s="496"/>
      <c r="AX98" s="496"/>
      <c r="AY98" s="496"/>
      <c r="AZ98" s="496"/>
      <c r="BA98" s="496"/>
      <c r="BB98" s="496"/>
      <c r="BC98" s="496"/>
      <c r="BD98" s="496"/>
      <c r="BE98" s="496"/>
      <c r="BF98" s="811">
        <v>8766</v>
      </c>
      <c r="BG98" s="496"/>
      <c r="BH98" s="496"/>
      <c r="BI98" s="496"/>
      <c r="BJ98" s="496"/>
      <c r="BK98" s="496"/>
      <c r="BL98" s="496"/>
      <c r="BM98" s="496"/>
      <c r="BN98" s="496"/>
      <c r="BO98" s="496"/>
      <c r="BP98" s="811">
        <v>9161</v>
      </c>
      <c r="BQ98" s="496"/>
      <c r="BR98" s="496"/>
      <c r="BS98" s="496"/>
      <c r="BT98" s="496"/>
      <c r="BU98" s="496"/>
      <c r="BV98" s="496"/>
      <c r="BW98" s="496"/>
      <c r="BX98" s="496"/>
      <c r="BY98" s="496"/>
      <c r="BZ98" s="593" t="s">
        <v>2333</v>
      </c>
      <c r="CA98" s="418">
        <f t="shared" si="19"/>
        <v>34308</v>
      </c>
      <c r="CB98" s="418">
        <f t="shared" si="20"/>
        <v>0</v>
      </c>
      <c r="CC98" s="1" t="s">
        <v>2367</v>
      </c>
      <c r="CD98" s="418">
        <f>SUM(CA95:CA98)</f>
        <v>55751</v>
      </c>
    </row>
    <row r="99" spans="2:84" ht="60" customHeight="1">
      <c r="B99" s="1412"/>
      <c r="C99" s="1260"/>
      <c r="D99" s="1409"/>
      <c r="E99" s="1245" t="s">
        <v>1322</v>
      </c>
      <c r="F99" s="1445">
        <f>CD111/$CD$166</f>
        <v>0.23647304050663859</v>
      </c>
      <c r="G99" s="1433" t="s">
        <v>1323</v>
      </c>
      <c r="H99" s="1438">
        <v>34</v>
      </c>
      <c r="I99" s="1436" t="s">
        <v>1029</v>
      </c>
      <c r="J99" s="1417" t="s">
        <v>2002</v>
      </c>
      <c r="K99" s="1414">
        <v>0</v>
      </c>
      <c r="L99" s="1417">
        <v>50</v>
      </c>
      <c r="M99" s="497"/>
      <c r="N99" s="497"/>
      <c r="O99" s="497"/>
      <c r="P99" s="556">
        <v>95</v>
      </c>
      <c r="Q99" s="497" t="s">
        <v>2164</v>
      </c>
      <c r="R99" s="844" t="s">
        <v>1077</v>
      </c>
      <c r="S99" s="597" t="s">
        <v>2087</v>
      </c>
      <c r="T99" s="478" t="s">
        <v>1256</v>
      </c>
      <c r="U99" s="599" t="s">
        <v>1257</v>
      </c>
      <c r="V99" s="478">
        <v>0</v>
      </c>
      <c r="W99" s="478">
        <v>1</v>
      </c>
      <c r="X99" s="497"/>
      <c r="Y99" s="497"/>
      <c r="Z99" s="599">
        <v>0</v>
      </c>
      <c r="AA99" s="497"/>
      <c r="AB99" s="497"/>
      <c r="AC99" s="599">
        <v>1</v>
      </c>
      <c r="AD99" s="497"/>
      <c r="AE99" s="497"/>
      <c r="AF99" s="599">
        <v>1</v>
      </c>
      <c r="AG99" s="497"/>
      <c r="AH99" s="497"/>
      <c r="AI99" s="599">
        <v>1</v>
      </c>
      <c r="AJ99" s="497"/>
      <c r="AK99" s="817">
        <f t="shared" si="18"/>
        <v>128635</v>
      </c>
      <c r="AL99" s="818">
        <v>29995</v>
      </c>
      <c r="AM99" s="497"/>
      <c r="AN99" s="497"/>
      <c r="AO99" s="497"/>
      <c r="AP99" s="497"/>
      <c r="AQ99" s="497"/>
      <c r="AR99" s="497"/>
      <c r="AS99" s="497"/>
      <c r="AT99" s="497"/>
      <c r="AU99" s="497"/>
      <c r="AV99" s="818">
        <v>31423</v>
      </c>
      <c r="AW99" s="497"/>
      <c r="AX99" s="497"/>
      <c r="AY99" s="497"/>
      <c r="AZ99" s="497"/>
      <c r="BA99" s="497"/>
      <c r="BB99" s="497"/>
      <c r="BC99" s="497"/>
      <c r="BD99" s="497"/>
      <c r="BE99" s="497"/>
      <c r="BF99" s="818">
        <v>32869</v>
      </c>
      <c r="BG99" s="497"/>
      <c r="BH99" s="497"/>
      <c r="BI99" s="497"/>
      <c r="BJ99" s="497"/>
      <c r="BK99" s="497"/>
      <c r="BL99" s="497"/>
      <c r="BM99" s="497"/>
      <c r="BN99" s="497"/>
      <c r="BO99" s="497"/>
      <c r="BP99" s="818">
        <v>34348</v>
      </c>
      <c r="BQ99" s="497"/>
      <c r="BR99" s="497"/>
      <c r="BS99" s="497"/>
      <c r="BT99" s="497"/>
      <c r="BU99" s="497"/>
      <c r="BV99" s="497"/>
      <c r="BW99" s="497"/>
      <c r="BX99" s="497"/>
      <c r="BY99" s="497"/>
      <c r="BZ99" s="478" t="s">
        <v>2334</v>
      </c>
      <c r="CA99" s="418">
        <f>SUM(AL99:BY99)</f>
        <v>128635</v>
      </c>
      <c r="CB99" s="418">
        <f t="shared" si="20"/>
        <v>0</v>
      </c>
    </row>
    <row r="100" spans="2:84" ht="89.25">
      <c r="B100" s="1412"/>
      <c r="C100" s="1260"/>
      <c r="D100" s="1409"/>
      <c r="E100" s="1246"/>
      <c r="F100" s="1446"/>
      <c r="G100" s="1434"/>
      <c r="H100" s="1439"/>
      <c r="I100" s="1437"/>
      <c r="J100" s="1418"/>
      <c r="K100" s="1415"/>
      <c r="L100" s="1418"/>
      <c r="M100" s="497"/>
      <c r="N100" s="497"/>
      <c r="O100" s="497"/>
      <c r="P100" s="556">
        <v>96</v>
      </c>
      <c r="Q100" s="497" t="s">
        <v>2171</v>
      </c>
      <c r="R100" s="844" t="s">
        <v>1080</v>
      </c>
      <c r="S100" s="599" t="s">
        <v>2088</v>
      </c>
      <c r="T100" s="478" t="s">
        <v>1256</v>
      </c>
      <c r="U100" s="599" t="s">
        <v>1257</v>
      </c>
      <c r="V100" s="478">
        <v>0</v>
      </c>
      <c r="W100" s="478">
        <v>100</v>
      </c>
      <c r="X100" s="497"/>
      <c r="Y100" s="497"/>
      <c r="Z100" s="599">
        <v>0</v>
      </c>
      <c r="AA100" s="497"/>
      <c r="AB100" s="497"/>
      <c r="AC100" s="599">
        <v>30</v>
      </c>
      <c r="AD100" s="497"/>
      <c r="AE100" s="497"/>
      <c r="AF100" s="599">
        <v>60</v>
      </c>
      <c r="AG100" s="497"/>
      <c r="AH100" s="497"/>
      <c r="AI100" s="599">
        <v>100</v>
      </c>
      <c r="AJ100" s="497"/>
      <c r="AK100" s="817">
        <f t="shared" si="18"/>
        <v>463080</v>
      </c>
      <c r="AL100" s="818">
        <v>107982</v>
      </c>
      <c r="AM100" s="497"/>
      <c r="AN100" s="497"/>
      <c r="AO100" s="497"/>
      <c r="AP100" s="497"/>
      <c r="AQ100" s="497"/>
      <c r="AR100" s="497"/>
      <c r="AS100" s="497"/>
      <c r="AT100" s="497"/>
      <c r="AU100" s="497"/>
      <c r="AV100" s="818">
        <v>113122</v>
      </c>
      <c r="AW100" s="497"/>
      <c r="AX100" s="497"/>
      <c r="AY100" s="497"/>
      <c r="AZ100" s="497"/>
      <c r="BA100" s="497"/>
      <c r="BB100" s="497"/>
      <c r="BC100" s="497"/>
      <c r="BD100" s="497"/>
      <c r="BE100" s="497"/>
      <c r="BF100" s="818">
        <v>118326</v>
      </c>
      <c r="BG100" s="497"/>
      <c r="BH100" s="497"/>
      <c r="BI100" s="497"/>
      <c r="BJ100" s="497"/>
      <c r="BK100" s="497"/>
      <c r="BL100" s="497"/>
      <c r="BM100" s="497"/>
      <c r="BN100" s="497"/>
      <c r="BO100" s="497"/>
      <c r="BP100" s="818">
        <v>123650</v>
      </c>
      <c r="BQ100" s="497"/>
      <c r="BR100" s="497"/>
      <c r="BS100" s="497"/>
      <c r="BT100" s="497"/>
      <c r="BU100" s="497"/>
      <c r="BV100" s="497"/>
      <c r="BW100" s="497"/>
      <c r="BX100" s="497"/>
      <c r="BY100" s="497"/>
      <c r="BZ100" s="478" t="s">
        <v>2334</v>
      </c>
      <c r="CA100" s="418">
        <f t="shared" ref="CA100:CA111" si="21">SUM(AL100:BY100)</f>
        <v>463080</v>
      </c>
      <c r="CB100" s="418">
        <f t="shared" ref="CB100:CB112" si="22">CA100-AK100</f>
        <v>0</v>
      </c>
    </row>
    <row r="101" spans="2:84" ht="78.75" customHeight="1">
      <c r="B101" s="1412"/>
      <c r="C101" s="1260"/>
      <c r="D101" s="1409"/>
      <c r="E101" s="1246"/>
      <c r="F101" s="1446"/>
      <c r="G101" s="1434"/>
      <c r="H101" s="1439"/>
      <c r="I101" s="1437"/>
      <c r="J101" s="1418"/>
      <c r="K101" s="1415"/>
      <c r="L101" s="1418"/>
      <c r="M101" s="497"/>
      <c r="N101" s="497"/>
      <c r="O101" s="497"/>
      <c r="P101" s="556">
        <v>97</v>
      </c>
      <c r="Q101" s="478" t="s">
        <v>2172</v>
      </c>
      <c r="R101" s="844" t="s">
        <v>1083</v>
      </c>
      <c r="S101" s="600" t="s">
        <v>2089</v>
      </c>
      <c r="T101" s="478" t="s">
        <v>1256</v>
      </c>
      <c r="U101" s="599" t="s">
        <v>1257</v>
      </c>
      <c r="V101" s="478">
        <v>0</v>
      </c>
      <c r="W101" s="478">
        <v>3</v>
      </c>
      <c r="X101" s="497"/>
      <c r="Y101" s="497"/>
      <c r="Z101" s="599">
        <v>0</v>
      </c>
      <c r="AA101" s="497"/>
      <c r="AB101" s="497"/>
      <c r="AC101" s="599">
        <v>1</v>
      </c>
      <c r="AD101" s="497"/>
      <c r="AE101" s="497"/>
      <c r="AF101" s="599">
        <v>2</v>
      </c>
      <c r="AG101" s="497"/>
      <c r="AH101" s="497"/>
      <c r="AI101" s="599">
        <v>3</v>
      </c>
      <c r="AJ101" s="497"/>
      <c r="AK101" s="817">
        <f>AT101+AV101+BD101+BF101+BN101+BP101+BX101+AL101</f>
        <v>1707272</v>
      </c>
      <c r="AL101" s="818">
        <v>29946</v>
      </c>
      <c r="AM101" s="497"/>
      <c r="AN101" s="497"/>
      <c r="AO101" s="497"/>
      <c r="AP101" s="497"/>
      <c r="AQ101" s="497"/>
      <c r="AR101" s="497"/>
      <c r="AS101" s="497"/>
      <c r="AT101" s="818">
        <v>300000</v>
      </c>
      <c r="AU101" s="497"/>
      <c r="AV101" s="818">
        <v>136131</v>
      </c>
      <c r="AW101" s="497"/>
      <c r="AX101" s="497"/>
      <c r="AY101" s="497"/>
      <c r="AZ101" s="497"/>
      <c r="BA101" s="497"/>
      <c r="BB101" s="497"/>
      <c r="BC101" s="497"/>
      <c r="BD101" s="818">
        <v>350000</v>
      </c>
      <c r="BE101" s="497"/>
      <c r="BF101" s="818">
        <v>142394</v>
      </c>
      <c r="BG101" s="497"/>
      <c r="BH101" s="497"/>
      <c r="BI101" s="497"/>
      <c r="BJ101" s="497"/>
      <c r="BK101" s="497"/>
      <c r="BL101" s="497"/>
      <c r="BM101" s="497"/>
      <c r="BN101" s="818">
        <v>300000</v>
      </c>
      <c r="BO101" s="497"/>
      <c r="BP101" s="818">
        <v>148801</v>
      </c>
      <c r="BQ101" s="497"/>
      <c r="BR101" s="497"/>
      <c r="BS101" s="497"/>
      <c r="BT101" s="497"/>
      <c r="BU101" s="497"/>
      <c r="BV101" s="497"/>
      <c r="BW101" s="497"/>
      <c r="BX101" s="818">
        <v>300000</v>
      </c>
      <c r="BY101" s="497"/>
      <c r="BZ101" s="478" t="s">
        <v>2335</v>
      </c>
      <c r="CA101" s="418">
        <f t="shared" si="21"/>
        <v>1707272</v>
      </c>
      <c r="CB101" s="418">
        <f t="shared" si="22"/>
        <v>0</v>
      </c>
    </row>
    <row r="102" spans="2:84" ht="89.25">
      <c r="B102" s="1412"/>
      <c r="C102" s="1260"/>
      <c r="D102" s="1409"/>
      <c r="E102" s="1246"/>
      <c r="F102" s="1446"/>
      <c r="G102" s="1434"/>
      <c r="H102" s="1439"/>
      <c r="I102" s="1437"/>
      <c r="J102" s="1418"/>
      <c r="K102" s="1415"/>
      <c r="L102" s="1418"/>
      <c r="M102" s="497"/>
      <c r="N102" s="497"/>
      <c r="O102" s="497"/>
      <c r="P102" s="556">
        <v>98</v>
      </c>
      <c r="Q102" s="497" t="s">
        <v>2164</v>
      </c>
      <c r="R102" s="844" t="s">
        <v>1084</v>
      </c>
      <c r="S102" s="600" t="s">
        <v>2090</v>
      </c>
      <c r="T102" s="478" t="s">
        <v>1256</v>
      </c>
      <c r="U102" s="599" t="s">
        <v>1257</v>
      </c>
      <c r="V102" s="478">
        <v>0</v>
      </c>
      <c r="W102" s="478">
        <v>1</v>
      </c>
      <c r="X102" s="497"/>
      <c r="Y102" s="497"/>
      <c r="Z102" s="599">
        <v>0</v>
      </c>
      <c r="AA102" s="497"/>
      <c r="AB102" s="497"/>
      <c r="AC102" s="599">
        <v>1</v>
      </c>
      <c r="AD102" s="497"/>
      <c r="AE102" s="497"/>
      <c r="AF102" s="599">
        <v>1</v>
      </c>
      <c r="AG102" s="497"/>
      <c r="AH102" s="497"/>
      <c r="AI102" s="599">
        <v>1</v>
      </c>
      <c r="AJ102" s="497"/>
      <c r="AK102" s="817">
        <f>AT102+AV102+BD102+BF102+BN102+BP102+BX102+AL102</f>
        <v>80000</v>
      </c>
      <c r="AL102" s="818">
        <v>80000</v>
      </c>
      <c r="AM102" s="497"/>
      <c r="AN102" s="497"/>
      <c r="AO102" s="497"/>
      <c r="AP102" s="497"/>
      <c r="AQ102" s="497"/>
      <c r="AR102" s="497"/>
      <c r="AS102" s="497"/>
      <c r="AT102" s="497"/>
      <c r="AU102" s="497"/>
      <c r="AV102" s="497"/>
      <c r="AW102" s="497"/>
      <c r="AX102" s="497"/>
      <c r="AY102" s="497"/>
      <c r="AZ102" s="497"/>
      <c r="BA102" s="497"/>
      <c r="BB102" s="497"/>
      <c r="BC102" s="497"/>
      <c r="BD102" s="497"/>
      <c r="BE102" s="497"/>
      <c r="BF102" s="497"/>
      <c r="BG102" s="497"/>
      <c r="BH102" s="497"/>
      <c r="BI102" s="497"/>
      <c r="BJ102" s="497"/>
      <c r="BK102" s="497"/>
      <c r="BL102" s="497"/>
      <c r="BM102" s="497"/>
      <c r="BN102" s="497"/>
      <c r="BO102" s="497"/>
      <c r="BP102" s="497"/>
      <c r="BQ102" s="497"/>
      <c r="BR102" s="497"/>
      <c r="BS102" s="497"/>
      <c r="BT102" s="497"/>
      <c r="BU102" s="497"/>
      <c r="BV102" s="497"/>
      <c r="BW102" s="497"/>
      <c r="BX102" s="497"/>
      <c r="BY102" s="497"/>
      <c r="BZ102" s="478" t="s">
        <v>2336</v>
      </c>
      <c r="CA102" s="418">
        <f t="shared" si="21"/>
        <v>80000</v>
      </c>
      <c r="CB102" s="418">
        <f t="shared" si="22"/>
        <v>0</v>
      </c>
    </row>
    <row r="103" spans="2:84" ht="50.25" customHeight="1">
      <c r="B103" s="1412"/>
      <c r="C103" s="1260"/>
      <c r="D103" s="1409"/>
      <c r="E103" s="1246"/>
      <c r="F103" s="1446"/>
      <c r="G103" s="1435"/>
      <c r="H103" s="1440"/>
      <c r="I103" s="1437"/>
      <c r="J103" s="1419"/>
      <c r="K103" s="1416"/>
      <c r="L103" s="1419"/>
      <c r="M103" s="497"/>
      <c r="N103" s="497"/>
      <c r="O103" s="497"/>
      <c r="P103" s="556">
        <v>99</v>
      </c>
      <c r="Q103" s="497" t="s">
        <v>2165</v>
      </c>
      <c r="R103" s="660" t="s">
        <v>1085</v>
      </c>
      <c r="S103" s="600" t="s">
        <v>2093</v>
      </c>
      <c r="T103" s="478" t="s">
        <v>1256</v>
      </c>
      <c r="U103" s="599" t="s">
        <v>1257</v>
      </c>
      <c r="V103" s="478">
        <v>0</v>
      </c>
      <c r="W103" s="478">
        <v>1</v>
      </c>
      <c r="X103" s="497"/>
      <c r="Y103" s="497"/>
      <c r="Z103" s="599">
        <v>0</v>
      </c>
      <c r="AA103" s="497"/>
      <c r="AB103" s="497"/>
      <c r="AC103" s="599">
        <v>1</v>
      </c>
      <c r="AD103" s="497"/>
      <c r="AE103" s="497"/>
      <c r="AF103" s="599">
        <v>1</v>
      </c>
      <c r="AG103" s="497"/>
      <c r="AH103" s="497"/>
      <c r="AI103" s="599">
        <v>1</v>
      </c>
      <c r="AJ103" s="497"/>
      <c r="AK103" s="817">
        <f>AV103+BF103+BP103+AL103</f>
        <v>85770</v>
      </c>
      <c r="AL103" s="818">
        <v>20000</v>
      </c>
      <c r="AM103" s="497"/>
      <c r="AN103" s="497"/>
      <c r="AO103" s="497"/>
      <c r="AP103" s="497"/>
      <c r="AQ103" s="497"/>
      <c r="AR103" s="497"/>
      <c r="AS103" s="497"/>
      <c r="AT103" s="497"/>
      <c r="AU103" s="497"/>
      <c r="AV103" s="818">
        <v>20952</v>
      </c>
      <c r="AW103" s="497"/>
      <c r="AX103" s="497"/>
      <c r="AY103" s="497"/>
      <c r="AZ103" s="497"/>
      <c r="BA103" s="497"/>
      <c r="BB103" s="497"/>
      <c r="BC103" s="497"/>
      <c r="BD103" s="497"/>
      <c r="BE103" s="497"/>
      <c r="BF103" s="818">
        <v>21916</v>
      </c>
      <c r="BG103" s="497"/>
      <c r="BH103" s="497"/>
      <c r="BI103" s="497"/>
      <c r="BJ103" s="497"/>
      <c r="BK103" s="497"/>
      <c r="BL103" s="497"/>
      <c r="BM103" s="497"/>
      <c r="BN103" s="497"/>
      <c r="BO103" s="497"/>
      <c r="BP103" s="818">
        <v>22902</v>
      </c>
      <c r="BQ103" s="497"/>
      <c r="BR103" s="497"/>
      <c r="BS103" s="497"/>
      <c r="BT103" s="497"/>
      <c r="BU103" s="497"/>
      <c r="BV103" s="497"/>
      <c r="BW103" s="497"/>
      <c r="BX103" s="497"/>
      <c r="BY103" s="497"/>
      <c r="BZ103" s="478" t="s">
        <v>2336</v>
      </c>
      <c r="CA103" s="418">
        <f t="shared" si="21"/>
        <v>85770</v>
      </c>
      <c r="CB103" s="418">
        <f t="shared" si="22"/>
        <v>0</v>
      </c>
    </row>
    <row r="104" spans="2:84" ht="75" customHeight="1">
      <c r="B104" s="1412"/>
      <c r="C104" s="1260"/>
      <c r="D104" s="1409"/>
      <c r="E104" s="1246"/>
      <c r="F104" s="1446"/>
      <c r="G104" s="1433" t="s">
        <v>1324</v>
      </c>
      <c r="H104" s="1438">
        <v>35</v>
      </c>
      <c r="I104" s="1436" t="s">
        <v>1091</v>
      </c>
      <c r="J104" s="1417" t="s">
        <v>2002</v>
      </c>
      <c r="K104" s="1454">
        <v>40</v>
      </c>
      <c r="L104" s="1433">
        <v>60</v>
      </c>
      <c r="M104" s="1420"/>
      <c r="N104" s="1420"/>
      <c r="O104" s="1420"/>
      <c r="P104" s="556">
        <v>100</v>
      </c>
      <c r="Q104" s="478" t="s">
        <v>2244</v>
      </c>
      <c r="R104" s="844" t="s">
        <v>1090</v>
      </c>
      <c r="S104" s="600" t="s">
        <v>2091</v>
      </c>
      <c r="T104" s="478" t="s">
        <v>1256</v>
      </c>
      <c r="U104" s="599" t="s">
        <v>1257</v>
      </c>
      <c r="V104" s="478">
        <v>0</v>
      </c>
      <c r="W104" s="478">
        <v>3</v>
      </c>
      <c r="X104" s="497"/>
      <c r="Y104" s="497"/>
      <c r="Z104" s="599">
        <v>0</v>
      </c>
      <c r="AA104" s="497"/>
      <c r="AB104" s="497"/>
      <c r="AC104" s="599">
        <v>1</v>
      </c>
      <c r="AD104" s="497"/>
      <c r="AE104" s="497"/>
      <c r="AF104" s="599">
        <v>2</v>
      </c>
      <c r="AG104" s="497"/>
      <c r="AH104" s="497"/>
      <c r="AI104" s="599">
        <v>3</v>
      </c>
      <c r="AJ104" s="497"/>
      <c r="AK104" s="817">
        <f>AT104+AV104+BD104+BF104+BN104+BP104+BX104+AL104</f>
        <v>1069298</v>
      </c>
      <c r="AL104" s="818">
        <v>4500</v>
      </c>
      <c r="AM104" s="497"/>
      <c r="AN104" s="497"/>
      <c r="AO104" s="497"/>
      <c r="AP104" s="497"/>
      <c r="AQ104" s="497"/>
      <c r="AR104" s="497"/>
      <c r="AS104" s="497"/>
      <c r="AT104" s="818">
        <v>350000</v>
      </c>
      <c r="AU104" s="497"/>
      <c r="AV104" s="818">
        <v>4714</v>
      </c>
      <c r="AW104" s="497"/>
      <c r="AX104" s="497"/>
      <c r="AY104" s="497"/>
      <c r="AZ104" s="497"/>
      <c r="BA104" s="497"/>
      <c r="BB104" s="497"/>
      <c r="BC104" s="497"/>
      <c r="BD104" s="818"/>
      <c r="BE104" s="497"/>
      <c r="BF104" s="818">
        <v>4931</v>
      </c>
      <c r="BG104" s="497"/>
      <c r="BH104" s="497"/>
      <c r="BI104" s="497"/>
      <c r="BJ104" s="497"/>
      <c r="BK104" s="497"/>
      <c r="BL104" s="497"/>
      <c r="BM104" s="497"/>
      <c r="BN104" s="818">
        <v>350000</v>
      </c>
      <c r="BO104" s="497"/>
      <c r="BP104" s="818">
        <v>5153</v>
      </c>
      <c r="BQ104" s="497"/>
      <c r="BR104" s="497"/>
      <c r="BS104" s="497"/>
      <c r="BT104" s="497"/>
      <c r="BU104" s="497"/>
      <c r="BV104" s="497"/>
      <c r="BW104" s="497"/>
      <c r="BX104" s="818">
        <v>350000</v>
      </c>
      <c r="BY104" s="497"/>
      <c r="BZ104" s="478" t="s">
        <v>2336</v>
      </c>
      <c r="CA104" s="418">
        <f t="shared" si="21"/>
        <v>1069298</v>
      </c>
      <c r="CB104" s="418">
        <f t="shared" si="22"/>
        <v>0</v>
      </c>
    </row>
    <row r="105" spans="2:84" ht="89.25">
      <c r="B105" s="1412"/>
      <c r="C105" s="1260"/>
      <c r="D105" s="1409"/>
      <c r="E105" s="1246"/>
      <c r="F105" s="1446"/>
      <c r="G105" s="1434"/>
      <c r="H105" s="1439"/>
      <c r="I105" s="1437"/>
      <c r="J105" s="1418"/>
      <c r="K105" s="1455"/>
      <c r="L105" s="1434"/>
      <c r="M105" s="1421"/>
      <c r="N105" s="1421"/>
      <c r="O105" s="1421"/>
      <c r="P105" s="556">
        <v>101</v>
      </c>
      <c r="Q105" s="478" t="s">
        <v>2179</v>
      </c>
      <c r="R105" s="844" t="s">
        <v>1093</v>
      </c>
      <c r="S105" s="600" t="s">
        <v>2092</v>
      </c>
      <c r="T105" s="478" t="s">
        <v>1256</v>
      </c>
      <c r="U105" s="599" t="s">
        <v>1257</v>
      </c>
      <c r="V105" s="478">
        <v>0</v>
      </c>
      <c r="W105" s="478">
        <v>1</v>
      </c>
      <c r="X105" s="497"/>
      <c r="Y105" s="497"/>
      <c r="Z105" s="599">
        <v>0</v>
      </c>
      <c r="AA105" s="497"/>
      <c r="AB105" s="497"/>
      <c r="AC105" s="599">
        <v>1</v>
      </c>
      <c r="AD105" s="497"/>
      <c r="AE105" s="497"/>
      <c r="AF105" s="599">
        <v>1</v>
      </c>
      <c r="AG105" s="497"/>
      <c r="AH105" s="497"/>
      <c r="AI105" s="599">
        <v>1</v>
      </c>
      <c r="AJ105" s="497"/>
      <c r="AK105" s="817">
        <f t="shared" ref="AK105:AK110" si="23">AV105+BD105+BF105+BP105+AL105</f>
        <v>372377</v>
      </c>
      <c r="AL105" s="818">
        <v>4500</v>
      </c>
      <c r="AM105" s="497"/>
      <c r="AN105" s="497"/>
      <c r="AO105" s="497"/>
      <c r="AP105" s="497"/>
      <c r="AQ105" s="497"/>
      <c r="AR105" s="497"/>
      <c r="AS105" s="497"/>
      <c r="AT105" s="497"/>
      <c r="AU105" s="497"/>
      <c r="AV105" s="818">
        <v>88522</v>
      </c>
      <c r="AW105" s="497"/>
      <c r="AX105" s="497"/>
      <c r="AY105" s="497"/>
      <c r="AZ105" s="497"/>
      <c r="BA105" s="497"/>
      <c r="BB105" s="497"/>
      <c r="BC105" s="497"/>
      <c r="BD105" s="818">
        <v>90000</v>
      </c>
      <c r="BE105" s="497"/>
      <c r="BF105" s="818">
        <v>92594</v>
      </c>
      <c r="BG105" s="497"/>
      <c r="BH105" s="497"/>
      <c r="BI105" s="497"/>
      <c r="BJ105" s="497"/>
      <c r="BK105" s="497"/>
      <c r="BL105" s="497"/>
      <c r="BM105" s="497"/>
      <c r="BN105" s="497"/>
      <c r="BO105" s="497"/>
      <c r="BP105" s="818">
        <v>96761</v>
      </c>
      <c r="BQ105" s="497"/>
      <c r="BR105" s="497"/>
      <c r="BS105" s="497"/>
      <c r="BT105" s="497"/>
      <c r="BU105" s="497"/>
      <c r="BV105" s="497"/>
      <c r="BW105" s="497"/>
      <c r="BX105" s="497"/>
      <c r="BY105" s="497"/>
      <c r="BZ105" s="478" t="s">
        <v>2336</v>
      </c>
      <c r="CA105" s="418">
        <f t="shared" si="21"/>
        <v>372377</v>
      </c>
      <c r="CB105" s="418">
        <f t="shared" si="22"/>
        <v>0</v>
      </c>
    </row>
    <row r="106" spans="2:84" ht="89.25">
      <c r="B106" s="1412"/>
      <c r="C106" s="1260"/>
      <c r="D106" s="1409"/>
      <c r="E106" s="1246"/>
      <c r="F106" s="1446"/>
      <c r="G106" s="1435"/>
      <c r="H106" s="1440"/>
      <c r="I106" s="1437"/>
      <c r="J106" s="1419"/>
      <c r="K106" s="1456"/>
      <c r="L106" s="1435"/>
      <c r="M106" s="1422"/>
      <c r="N106" s="1422"/>
      <c r="O106" s="1422"/>
      <c r="P106" s="556">
        <v>102</v>
      </c>
      <c r="Q106" s="497" t="s">
        <v>2178</v>
      </c>
      <c r="R106" s="845" t="s">
        <v>1094</v>
      </c>
      <c r="S106" s="600" t="s">
        <v>2094</v>
      </c>
      <c r="T106" s="478" t="s">
        <v>1256</v>
      </c>
      <c r="U106" s="599" t="s">
        <v>1257</v>
      </c>
      <c r="V106" s="478">
        <v>0</v>
      </c>
      <c r="W106" s="478">
        <v>50</v>
      </c>
      <c r="X106" s="497"/>
      <c r="Y106" s="497"/>
      <c r="Z106" s="599">
        <v>5</v>
      </c>
      <c r="AA106" s="497"/>
      <c r="AB106" s="497"/>
      <c r="AC106" s="599">
        <v>20</v>
      </c>
      <c r="AD106" s="497"/>
      <c r="AE106" s="497"/>
      <c r="AF106" s="599">
        <v>30</v>
      </c>
      <c r="AG106" s="497"/>
      <c r="AH106" s="497"/>
      <c r="AI106" s="599">
        <v>50</v>
      </c>
      <c r="AJ106" s="497"/>
      <c r="AK106" s="817">
        <f t="shared" si="23"/>
        <v>59267</v>
      </c>
      <c r="AL106" s="818">
        <v>13820</v>
      </c>
      <c r="AM106" s="497"/>
      <c r="AN106" s="497"/>
      <c r="AO106" s="497"/>
      <c r="AP106" s="497"/>
      <c r="AQ106" s="497"/>
      <c r="AR106" s="497"/>
      <c r="AS106" s="497"/>
      <c r="AT106" s="497"/>
      <c r="AU106" s="497"/>
      <c r="AV106" s="818">
        <v>14478</v>
      </c>
      <c r="AW106" s="497"/>
      <c r="AX106" s="497"/>
      <c r="AY106" s="497"/>
      <c r="AZ106" s="497"/>
      <c r="BA106" s="497"/>
      <c r="BB106" s="497"/>
      <c r="BC106" s="497"/>
      <c r="BD106" s="497"/>
      <c r="BE106" s="497"/>
      <c r="BF106" s="818">
        <v>15144</v>
      </c>
      <c r="BG106" s="497"/>
      <c r="BH106" s="497"/>
      <c r="BI106" s="497"/>
      <c r="BJ106" s="497"/>
      <c r="BK106" s="497"/>
      <c r="BL106" s="497"/>
      <c r="BM106" s="497"/>
      <c r="BN106" s="497"/>
      <c r="BO106" s="497"/>
      <c r="BP106" s="818">
        <v>15825</v>
      </c>
      <c r="BQ106" s="497"/>
      <c r="BR106" s="497"/>
      <c r="BS106" s="497"/>
      <c r="BT106" s="497"/>
      <c r="BU106" s="497"/>
      <c r="BV106" s="497"/>
      <c r="BW106" s="497"/>
      <c r="BX106" s="497"/>
      <c r="BY106" s="497"/>
      <c r="BZ106" s="478" t="s">
        <v>2337</v>
      </c>
      <c r="CA106" s="418">
        <f t="shared" si="21"/>
        <v>59267</v>
      </c>
      <c r="CB106" s="418">
        <f t="shared" si="22"/>
        <v>0</v>
      </c>
    </row>
    <row r="107" spans="2:84" ht="58.5" customHeight="1">
      <c r="B107" s="1412"/>
      <c r="C107" s="1260"/>
      <c r="D107" s="1409"/>
      <c r="E107" s="1246"/>
      <c r="F107" s="1446"/>
      <c r="G107" s="1433" t="s">
        <v>1325</v>
      </c>
      <c r="H107" s="1438">
        <v>36</v>
      </c>
      <c r="I107" s="1436" t="s">
        <v>1031</v>
      </c>
      <c r="J107" s="1417" t="s">
        <v>2002</v>
      </c>
      <c r="K107" s="1414">
        <v>76</v>
      </c>
      <c r="L107" s="1417">
        <v>100</v>
      </c>
      <c r="M107" s="1420"/>
      <c r="N107" s="1420"/>
      <c r="O107" s="1420"/>
      <c r="P107" s="556">
        <v>103</v>
      </c>
      <c r="Q107" s="497" t="s">
        <v>2166</v>
      </c>
      <c r="R107" s="659" t="s">
        <v>1099</v>
      </c>
      <c r="S107" s="600" t="s">
        <v>2082</v>
      </c>
      <c r="T107" s="478" t="s">
        <v>1256</v>
      </c>
      <c r="U107" s="599" t="s">
        <v>1257</v>
      </c>
      <c r="V107" s="599">
        <v>0</v>
      </c>
      <c r="W107" s="599">
        <v>8</v>
      </c>
      <c r="X107" s="497"/>
      <c r="Y107" s="497"/>
      <c r="Z107" s="599">
        <v>2</v>
      </c>
      <c r="AA107" s="497"/>
      <c r="AB107" s="497"/>
      <c r="AC107" s="599">
        <v>4</v>
      </c>
      <c r="AD107" s="497"/>
      <c r="AE107" s="497"/>
      <c r="AF107" s="599">
        <v>6</v>
      </c>
      <c r="AG107" s="497"/>
      <c r="AH107" s="497"/>
      <c r="AI107" s="599">
        <v>8</v>
      </c>
      <c r="AJ107" s="497"/>
      <c r="AK107" s="817">
        <f t="shared" si="23"/>
        <v>15010</v>
      </c>
      <c r="AL107" s="818">
        <v>3500</v>
      </c>
      <c r="AM107" s="497"/>
      <c r="AN107" s="497"/>
      <c r="AO107" s="497"/>
      <c r="AP107" s="497"/>
      <c r="AQ107" s="497"/>
      <c r="AR107" s="497"/>
      <c r="AS107" s="497"/>
      <c r="AT107" s="497"/>
      <c r="AU107" s="497"/>
      <c r="AV107" s="818">
        <v>3667</v>
      </c>
      <c r="AW107" s="497"/>
      <c r="AX107" s="497"/>
      <c r="AY107" s="497"/>
      <c r="AZ107" s="497"/>
      <c r="BA107" s="497"/>
      <c r="BB107" s="497"/>
      <c r="BC107" s="497"/>
      <c r="BD107" s="497"/>
      <c r="BE107" s="497"/>
      <c r="BF107" s="818">
        <v>3835</v>
      </c>
      <c r="BG107" s="497"/>
      <c r="BH107" s="497"/>
      <c r="BI107" s="497"/>
      <c r="BJ107" s="497"/>
      <c r="BK107" s="497"/>
      <c r="BL107" s="497"/>
      <c r="BM107" s="497"/>
      <c r="BN107" s="497"/>
      <c r="BO107" s="497"/>
      <c r="BP107" s="818">
        <v>4008</v>
      </c>
      <c r="BQ107" s="497"/>
      <c r="BR107" s="497"/>
      <c r="BS107" s="497"/>
      <c r="BT107" s="497"/>
      <c r="BU107" s="497"/>
      <c r="BV107" s="497"/>
      <c r="BW107" s="497"/>
      <c r="BX107" s="497"/>
      <c r="BY107" s="497"/>
      <c r="BZ107" s="478" t="s">
        <v>2334</v>
      </c>
      <c r="CA107" s="418">
        <f t="shared" si="21"/>
        <v>15010</v>
      </c>
      <c r="CB107" s="418">
        <f t="shared" si="22"/>
        <v>0</v>
      </c>
    </row>
    <row r="108" spans="2:84" ht="56.25" customHeight="1">
      <c r="B108" s="1412"/>
      <c r="C108" s="1260"/>
      <c r="D108" s="1409"/>
      <c r="E108" s="1246"/>
      <c r="F108" s="1446"/>
      <c r="G108" s="1434"/>
      <c r="H108" s="1439"/>
      <c r="I108" s="1437"/>
      <c r="J108" s="1418"/>
      <c r="K108" s="1415"/>
      <c r="L108" s="1418"/>
      <c r="M108" s="1421"/>
      <c r="N108" s="1421"/>
      <c r="O108" s="1421"/>
      <c r="P108" s="556">
        <v>104</v>
      </c>
      <c r="Q108" s="497" t="s">
        <v>2166</v>
      </c>
      <c r="R108" s="659" t="s">
        <v>1101</v>
      </c>
      <c r="S108" s="600" t="s">
        <v>2002</v>
      </c>
      <c r="T108" s="478" t="s">
        <v>1256</v>
      </c>
      <c r="U108" s="599" t="s">
        <v>1257</v>
      </c>
      <c r="V108" s="599">
        <v>0</v>
      </c>
      <c r="W108" s="599">
        <v>25</v>
      </c>
      <c r="X108" s="497"/>
      <c r="Y108" s="497"/>
      <c r="Z108" s="599">
        <v>5</v>
      </c>
      <c r="AA108" s="497"/>
      <c r="AB108" s="497"/>
      <c r="AC108" s="599">
        <v>10</v>
      </c>
      <c r="AD108" s="497"/>
      <c r="AE108" s="497"/>
      <c r="AF108" s="599">
        <v>20</v>
      </c>
      <c r="AG108" s="497"/>
      <c r="AH108" s="497"/>
      <c r="AI108" s="599">
        <v>25</v>
      </c>
      <c r="AJ108" s="497"/>
      <c r="AK108" s="817">
        <f t="shared" si="23"/>
        <v>38564</v>
      </c>
      <c r="AL108" s="818">
        <v>8992</v>
      </c>
      <c r="AM108" s="497"/>
      <c r="AN108" s="497"/>
      <c r="AO108" s="497"/>
      <c r="AP108" s="497"/>
      <c r="AQ108" s="497"/>
      <c r="AR108" s="497"/>
      <c r="AS108" s="497"/>
      <c r="AT108" s="497"/>
      <c r="AU108" s="497"/>
      <c r="AV108" s="818">
        <v>9421</v>
      </c>
      <c r="AW108" s="497"/>
      <c r="AX108" s="497"/>
      <c r="AY108" s="497"/>
      <c r="AZ108" s="497"/>
      <c r="BA108" s="497"/>
      <c r="BB108" s="497"/>
      <c r="BC108" s="497"/>
      <c r="BD108" s="497"/>
      <c r="BE108" s="497"/>
      <c r="BF108" s="818">
        <v>9854</v>
      </c>
      <c r="BG108" s="497"/>
      <c r="BH108" s="497"/>
      <c r="BI108" s="497"/>
      <c r="BJ108" s="497"/>
      <c r="BK108" s="497"/>
      <c r="BL108" s="497"/>
      <c r="BM108" s="497"/>
      <c r="BN108" s="497"/>
      <c r="BO108" s="497"/>
      <c r="BP108" s="818">
        <v>10297</v>
      </c>
      <c r="BQ108" s="497"/>
      <c r="BR108" s="497"/>
      <c r="BS108" s="497"/>
      <c r="BT108" s="497"/>
      <c r="BU108" s="497"/>
      <c r="BV108" s="497"/>
      <c r="BW108" s="497"/>
      <c r="BX108" s="497"/>
      <c r="BY108" s="497"/>
      <c r="BZ108" s="478" t="s">
        <v>2334</v>
      </c>
      <c r="CA108" s="418">
        <f t="shared" si="21"/>
        <v>38564</v>
      </c>
      <c r="CB108" s="418">
        <f t="shared" si="22"/>
        <v>0</v>
      </c>
    </row>
    <row r="109" spans="2:84" ht="89.25">
      <c r="B109" s="1412"/>
      <c r="C109" s="1260"/>
      <c r="D109" s="1409"/>
      <c r="E109" s="1246"/>
      <c r="F109" s="1446"/>
      <c r="G109" s="1434"/>
      <c r="H109" s="1439"/>
      <c r="I109" s="1437"/>
      <c r="J109" s="1418"/>
      <c r="K109" s="1415"/>
      <c r="L109" s="1418"/>
      <c r="M109" s="1421"/>
      <c r="N109" s="1421"/>
      <c r="O109" s="1421"/>
      <c r="P109" s="556">
        <v>105</v>
      </c>
      <c r="Q109" s="497" t="s">
        <v>2167</v>
      </c>
      <c r="R109" s="659" t="s">
        <v>1103</v>
      </c>
      <c r="S109" s="600" t="s">
        <v>2095</v>
      </c>
      <c r="T109" s="478" t="s">
        <v>1256</v>
      </c>
      <c r="U109" s="599" t="s">
        <v>1257</v>
      </c>
      <c r="V109" s="599">
        <v>0</v>
      </c>
      <c r="W109" s="599">
        <v>3</v>
      </c>
      <c r="X109" s="497"/>
      <c r="Y109" s="497"/>
      <c r="Z109" s="599">
        <v>0</v>
      </c>
      <c r="AA109" s="497"/>
      <c r="AB109" s="497"/>
      <c r="AC109" s="599">
        <v>1</v>
      </c>
      <c r="AD109" s="497"/>
      <c r="AE109" s="497"/>
      <c r="AF109" s="599">
        <v>2</v>
      </c>
      <c r="AG109" s="497"/>
      <c r="AH109" s="497"/>
      <c r="AI109" s="599">
        <v>3</v>
      </c>
      <c r="AJ109" s="497"/>
      <c r="AK109" s="817">
        <f t="shared" si="23"/>
        <v>10000</v>
      </c>
      <c r="AL109" s="497"/>
      <c r="AM109" s="497"/>
      <c r="AN109" s="497"/>
      <c r="AO109" s="497"/>
      <c r="AP109" s="497"/>
      <c r="AQ109" s="497"/>
      <c r="AR109" s="497"/>
      <c r="AS109" s="497"/>
      <c r="AT109" s="497"/>
      <c r="AU109" s="497"/>
      <c r="AV109" s="497"/>
      <c r="AW109" s="497"/>
      <c r="AX109" s="497"/>
      <c r="AY109" s="497"/>
      <c r="AZ109" s="497"/>
      <c r="BA109" s="497"/>
      <c r="BB109" s="497"/>
      <c r="BC109" s="497"/>
      <c r="BD109" s="818">
        <v>10000</v>
      </c>
      <c r="BE109" s="497"/>
      <c r="BF109" s="497"/>
      <c r="BG109" s="497"/>
      <c r="BH109" s="497"/>
      <c r="BI109" s="497"/>
      <c r="BJ109" s="497"/>
      <c r="BK109" s="497"/>
      <c r="BL109" s="497"/>
      <c r="BM109" s="497"/>
      <c r="BN109" s="497"/>
      <c r="BO109" s="497"/>
      <c r="BP109" s="497"/>
      <c r="BQ109" s="497"/>
      <c r="BR109" s="497"/>
      <c r="BS109" s="497"/>
      <c r="BT109" s="497"/>
      <c r="BU109" s="497"/>
      <c r="BV109" s="497"/>
      <c r="BW109" s="497"/>
      <c r="BX109" s="497"/>
      <c r="BY109" s="497"/>
      <c r="BZ109" s="478" t="s">
        <v>2334</v>
      </c>
      <c r="CA109" s="418">
        <f t="shared" si="21"/>
        <v>10000</v>
      </c>
      <c r="CB109" s="418">
        <f t="shared" si="22"/>
        <v>0</v>
      </c>
    </row>
    <row r="110" spans="2:84" ht="89.25">
      <c r="B110" s="1412"/>
      <c r="C110" s="1260"/>
      <c r="D110" s="1409"/>
      <c r="E110" s="1246"/>
      <c r="F110" s="1446"/>
      <c r="G110" s="1435"/>
      <c r="H110" s="1440"/>
      <c r="I110" s="1437"/>
      <c r="J110" s="1419"/>
      <c r="K110" s="1416"/>
      <c r="L110" s="1419"/>
      <c r="M110" s="1422"/>
      <c r="N110" s="1422"/>
      <c r="O110" s="1422"/>
      <c r="P110" s="556">
        <v>106</v>
      </c>
      <c r="Q110" s="497" t="s">
        <v>2168</v>
      </c>
      <c r="R110" s="845" t="s">
        <v>1104</v>
      </c>
      <c r="S110" s="600" t="s">
        <v>2096</v>
      </c>
      <c r="T110" s="478" t="s">
        <v>1256</v>
      </c>
      <c r="U110" s="599" t="s">
        <v>1257</v>
      </c>
      <c r="V110" s="599">
        <v>0</v>
      </c>
      <c r="W110" s="599">
        <v>1</v>
      </c>
      <c r="X110" s="497"/>
      <c r="Y110" s="497"/>
      <c r="Z110" s="599">
        <v>0</v>
      </c>
      <c r="AA110" s="497"/>
      <c r="AB110" s="497"/>
      <c r="AC110" s="599">
        <v>1</v>
      </c>
      <c r="AD110" s="497"/>
      <c r="AE110" s="497"/>
      <c r="AF110" s="599">
        <v>1</v>
      </c>
      <c r="AG110" s="497"/>
      <c r="AH110" s="497"/>
      <c r="AI110" s="599">
        <v>1</v>
      </c>
      <c r="AJ110" s="497"/>
      <c r="AK110" s="817">
        <f t="shared" si="23"/>
        <v>200000</v>
      </c>
      <c r="AL110" s="497"/>
      <c r="AM110" s="497"/>
      <c r="AN110" s="497"/>
      <c r="AO110" s="497"/>
      <c r="AP110" s="497"/>
      <c r="AQ110" s="497"/>
      <c r="AR110" s="497"/>
      <c r="AS110" s="497"/>
      <c r="AT110" s="497"/>
      <c r="AU110" s="497"/>
      <c r="AV110" s="497"/>
      <c r="AW110" s="497"/>
      <c r="AX110" s="497"/>
      <c r="AY110" s="497"/>
      <c r="AZ110" s="497"/>
      <c r="BA110" s="497"/>
      <c r="BB110" s="497"/>
      <c r="BC110" s="497"/>
      <c r="BD110" s="818">
        <v>200000</v>
      </c>
      <c r="BE110" s="497"/>
      <c r="BF110" s="497"/>
      <c r="BG110" s="497"/>
      <c r="BH110" s="497"/>
      <c r="BI110" s="497"/>
      <c r="BJ110" s="497"/>
      <c r="BK110" s="497"/>
      <c r="BL110" s="497"/>
      <c r="BM110" s="497"/>
      <c r="BN110" s="497"/>
      <c r="BO110" s="497"/>
      <c r="BP110" s="497"/>
      <c r="BQ110" s="497"/>
      <c r="BR110" s="497"/>
      <c r="BS110" s="497"/>
      <c r="BT110" s="497"/>
      <c r="BU110" s="497"/>
      <c r="BV110" s="497"/>
      <c r="BW110" s="497"/>
      <c r="BX110" s="497"/>
      <c r="BY110" s="497"/>
      <c r="BZ110" s="478" t="s">
        <v>2338</v>
      </c>
      <c r="CA110" s="418">
        <f t="shared" si="21"/>
        <v>200000</v>
      </c>
      <c r="CB110" s="418">
        <f t="shared" si="22"/>
        <v>0</v>
      </c>
    </row>
    <row r="111" spans="2:84" ht="69.75" customHeight="1">
      <c r="B111" s="1413"/>
      <c r="C111" s="1261"/>
      <c r="D111" s="1410"/>
      <c r="E111" s="1247"/>
      <c r="F111" s="1447"/>
      <c r="G111" s="478" t="s">
        <v>1326</v>
      </c>
      <c r="H111" s="479">
        <v>37</v>
      </c>
      <c r="I111" s="586" t="s">
        <v>1032</v>
      </c>
      <c r="J111" s="599" t="s">
        <v>2097</v>
      </c>
      <c r="K111" s="599">
        <v>82</v>
      </c>
      <c r="L111" s="599">
        <v>100</v>
      </c>
      <c r="M111" s="497"/>
      <c r="N111" s="497"/>
      <c r="O111" s="497"/>
      <c r="P111" s="556">
        <v>107</v>
      </c>
      <c r="Q111" s="497" t="s">
        <v>515</v>
      </c>
      <c r="R111" s="661" t="s">
        <v>1109</v>
      </c>
      <c r="S111" s="600" t="s">
        <v>2064</v>
      </c>
      <c r="T111" s="478" t="s">
        <v>1256</v>
      </c>
      <c r="U111" s="599" t="s">
        <v>1257</v>
      </c>
      <c r="V111" s="599">
        <v>0</v>
      </c>
      <c r="W111" s="599">
        <v>39</v>
      </c>
      <c r="X111" s="497"/>
      <c r="Y111" s="497"/>
      <c r="Z111" s="599">
        <v>10</v>
      </c>
      <c r="AA111" s="497"/>
      <c r="AB111" s="497"/>
      <c r="AC111" s="599">
        <v>20</v>
      </c>
      <c r="AD111" s="497"/>
      <c r="AE111" s="497"/>
      <c r="AF111" s="599">
        <v>30</v>
      </c>
      <c r="AG111" s="497"/>
      <c r="AH111" s="497"/>
      <c r="AI111" s="599">
        <v>39</v>
      </c>
      <c r="AJ111" s="497"/>
      <c r="AK111" s="817">
        <f>BX111+BP111+BN111+BF111+BD111+AV111+AL111+AT111</f>
        <v>488887</v>
      </c>
      <c r="AL111" s="818">
        <v>14000</v>
      </c>
      <c r="AM111" s="497"/>
      <c r="AN111" s="497"/>
      <c r="AO111" s="497"/>
      <c r="AP111" s="497"/>
      <c r="AQ111" s="497"/>
      <c r="AR111" s="497"/>
      <c r="AS111" s="497"/>
      <c r="AT111" s="818">
        <v>100000</v>
      </c>
      <c r="AU111" s="497"/>
      <c r="AV111" s="818">
        <v>14666</v>
      </c>
      <c r="AW111" s="497"/>
      <c r="AX111" s="497"/>
      <c r="AY111" s="497"/>
      <c r="AZ111" s="497"/>
      <c r="BA111" s="497"/>
      <c r="BB111" s="497"/>
      <c r="BC111" s="497"/>
      <c r="BD111" s="818">
        <v>104760</v>
      </c>
      <c r="BE111" s="497"/>
      <c r="BF111" s="818">
        <v>15341</v>
      </c>
      <c r="BG111" s="497"/>
      <c r="BH111" s="497"/>
      <c r="BI111" s="497"/>
      <c r="BJ111" s="497"/>
      <c r="BK111" s="497"/>
      <c r="BL111" s="497"/>
      <c r="BM111" s="497"/>
      <c r="BN111" s="818">
        <v>109579</v>
      </c>
      <c r="BO111" s="497"/>
      <c r="BP111" s="818">
        <v>16031</v>
      </c>
      <c r="BQ111" s="497"/>
      <c r="BR111" s="497"/>
      <c r="BS111" s="497"/>
      <c r="BT111" s="497"/>
      <c r="BU111" s="497"/>
      <c r="BV111" s="497"/>
      <c r="BW111" s="497"/>
      <c r="BX111" s="818">
        <v>114510</v>
      </c>
      <c r="BY111" s="497"/>
      <c r="BZ111" s="478" t="s">
        <v>2334</v>
      </c>
      <c r="CA111" s="418">
        <f t="shared" si="21"/>
        <v>488887</v>
      </c>
      <c r="CB111" s="418">
        <f t="shared" si="22"/>
        <v>0</v>
      </c>
      <c r="CC111" s="1" t="s">
        <v>2368</v>
      </c>
      <c r="CD111" s="418">
        <f>SUM(CA99:CA111)</f>
        <v>4718160</v>
      </c>
      <c r="CE111" s="1" t="s">
        <v>2369</v>
      </c>
      <c r="CF111" s="863">
        <f>SUM(CD82:CD111)</f>
        <v>5318016</v>
      </c>
    </row>
    <row r="112" spans="2:84" ht="99.75" customHeight="1">
      <c r="B112" s="1379" t="s">
        <v>1327</v>
      </c>
      <c r="C112" s="1381" t="s">
        <v>1328</v>
      </c>
      <c r="D112" s="1383">
        <f>CF131/$CD$167</f>
        <v>2.3213066461656807E-2</v>
      </c>
      <c r="E112" s="1394" t="s">
        <v>1330</v>
      </c>
      <c r="F112" s="1370">
        <f>CD120/$CD$166</f>
        <v>1.2466237451077477E-2</v>
      </c>
      <c r="G112" s="1391" t="s">
        <v>1329</v>
      </c>
      <c r="H112" s="1388">
        <v>38</v>
      </c>
      <c r="I112" s="1386" t="s">
        <v>1113</v>
      </c>
      <c r="J112" s="1354" t="s">
        <v>2098</v>
      </c>
      <c r="K112" s="1357">
        <v>0</v>
      </c>
      <c r="L112" s="1354">
        <v>100</v>
      </c>
      <c r="M112" s="1360"/>
      <c r="N112" s="1360"/>
      <c r="O112" s="498"/>
      <c r="P112" s="499">
        <v>108</v>
      </c>
      <c r="Q112" s="500" t="s">
        <v>695</v>
      </c>
      <c r="R112" s="846" t="s">
        <v>1123</v>
      </c>
      <c r="S112" s="605" t="s">
        <v>2067</v>
      </c>
      <c r="T112" s="603" t="s">
        <v>1256</v>
      </c>
      <c r="U112" s="604" t="s">
        <v>1257</v>
      </c>
      <c r="V112" s="604">
        <v>0</v>
      </c>
      <c r="W112" s="604">
        <v>4</v>
      </c>
      <c r="X112" s="500"/>
      <c r="Y112" s="500"/>
      <c r="Z112" s="603">
        <v>1</v>
      </c>
      <c r="AA112" s="500"/>
      <c r="AB112" s="500"/>
      <c r="AC112" s="603">
        <v>2</v>
      </c>
      <c r="AD112" s="500"/>
      <c r="AE112" s="500"/>
      <c r="AF112" s="603">
        <v>3</v>
      </c>
      <c r="AG112" s="500"/>
      <c r="AH112" s="500"/>
      <c r="AI112" s="603">
        <v>4</v>
      </c>
      <c r="AJ112" s="500"/>
      <c r="AK112" s="819">
        <f>BP112+BF112+AV112+AL112</f>
        <v>8577</v>
      </c>
      <c r="AL112" s="528">
        <v>2000</v>
      </c>
      <c r="AM112" s="500"/>
      <c r="AN112" s="500"/>
      <c r="AO112" s="500"/>
      <c r="AP112" s="500"/>
      <c r="AQ112" s="500"/>
      <c r="AR112" s="500"/>
      <c r="AS112" s="500"/>
      <c r="AT112" s="500"/>
      <c r="AU112" s="500"/>
      <c r="AV112" s="528">
        <v>2095</v>
      </c>
      <c r="AW112" s="500"/>
      <c r="AX112" s="500"/>
      <c r="AY112" s="500"/>
      <c r="AZ112" s="500"/>
      <c r="BA112" s="500"/>
      <c r="BB112" s="500"/>
      <c r="BC112" s="500"/>
      <c r="BD112" s="500"/>
      <c r="BE112" s="500"/>
      <c r="BF112" s="528">
        <v>2192</v>
      </c>
      <c r="BG112" s="500"/>
      <c r="BH112" s="500"/>
      <c r="BI112" s="500"/>
      <c r="BJ112" s="500"/>
      <c r="BK112" s="500"/>
      <c r="BL112" s="500"/>
      <c r="BM112" s="500"/>
      <c r="BN112" s="500"/>
      <c r="BO112" s="500"/>
      <c r="BP112" s="528">
        <v>2290</v>
      </c>
      <c r="BQ112" s="500"/>
      <c r="BR112" s="500"/>
      <c r="BS112" s="500"/>
      <c r="BT112" s="500"/>
      <c r="BU112" s="500"/>
      <c r="BV112" s="500"/>
      <c r="BW112" s="500"/>
      <c r="BX112" s="500"/>
      <c r="BY112" s="500"/>
      <c r="BZ112" s="603" t="s">
        <v>2339</v>
      </c>
      <c r="CA112" s="418">
        <f>SUM(AL112:BY112)</f>
        <v>8577</v>
      </c>
      <c r="CB112" s="418">
        <f t="shared" si="22"/>
        <v>0</v>
      </c>
    </row>
    <row r="113" spans="2:82" ht="104.25" customHeight="1">
      <c r="B113" s="1380"/>
      <c r="C113" s="1382"/>
      <c r="D113" s="1384"/>
      <c r="E113" s="1395"/>
      <c r="F113" s="1371"/>
      <c r="G113" s="1392"/>
      <c r="H113" s="1389"/>
      <c r="I113" s="1387"/>
      <c r="J113" s="1355"/>
      <c r="K113" s="1358"/>
      <c r="L113" s="1355"/>
      <c r="M113" s="1361"/>
      <c r="N113" s="1361"/>
      <c r="O113" s="501"/>
      <c r="P113" s="499">
        <v>109</v>
      </c>
      <c r="Q113" s="500" t="s">
        <v>695</v>
      </c>
      <c r="R113" s="846" t="s">
        <v>1125</v>
      </c>
      <c r="S113" s="605" t="s">
        <v>2099</v>
      </c>
      <c r="T113" s="603" t="s">
        <v>1256</v>
      </c>
      <c r="U113" s="604" t="s">
        <v>1257</v>
      </c>
      <c r="V113" s="604">
        <v>0</v>
      </c>
      <c r="W113" s="604">
        <v>39</v>
      </c>
      <c r="X113" s="500"/>
      <c r="Y113" s="500"/>
      <c r="Z113" s="603">
        <v>0</v>
      </c>
      <c r="AA113" s="500"/>
      <c r="AB113" s="500"/>
      <c r="AC113" s="603">
        <v>19</v>
      </c>
      <c r="AD113" s="500"/>
      <c r="AE113" s="500"/>
      <c r="AF113" s="603">
        <v>29</v>
      </c>
      <c r="AG113" s="500"/>
      <c r="AH113" s="500"/>
      <c r="AI113" s="603">
        <v>39</v>
      </c>
      <c r="AJ113" s="500"/>
      <c r="AK113" s="819">
        <f>BX113+BN113+BD113+AT113</f>
        <v>8577</v>
      </c>
      <c r="AL113" s="500"/>
      <c r="AM113" s="500"/>
      <c r="AN113" s="500"/>
      <c r="AO113" s="500"/>
      <c r="AP113" s="500"/>
      <c r="AQ113" s="500"/>
      <c r="AR113" s="500"/>
      <c r="AS113" s="500"/>
      <c r="AT113" s="528">
        <v>2000</v>
      </c>
      <c r="AU113" s="500"/>
      <c r="AV113" s="500"/>
      <c r="AW113" s="500"/>
      <c r="AX113" s="500"/>
      <c r="AY113" s="500"/>
      <c r="AZ113" s="500"/>
      <c r="BA113" s="500"/>
      <c r="BB113" s="500"/>
      <c r="BC113" s="500"/>
      <c r="BD113" s="528">
        <v>2095</v>
      </c>
      <c r="BE113" s="500"/>
      <c r="BF113" s="500"/>
      <c r="BG113" s="500"/>
      <c r="BH113" s="500"/>
      <c r="BI113" s="500"/>
      <c r="BJ113" s="500"/>
      <c r="BK113" s="500"/>
      <c r="BL113" s="500"/>
      <c r="BM113" s="500"/>
      <c r="BN113" s="528">
        <v>2192</v>
      </c>
      <c r="BO113" s="500"/>
      <c r="BP113" s="500"/>
      <c r="BQ113" s="500"/>
      <c r="BR113" s="500"/>
      <c r="BS113" s="500"/>
      <c r="BT113" s="500"/>
      <c r="BU113" s="500"/>
      <c r="BV113" s="500"/>
      <c r="BW113" s="500"/>
      <c r="BX113" s="528">
        <v>2290</v>
      </c>
      <c r="BY113" s="500"/>
      <c r="BZ113" s="603" t="s">
        <v>2339</v>
      </c>
      <c r="CA113" s="418">
        <f t="shared" ref="CA113:CA120" si="24">SUM(AL113:BY113)</f>
        <v>8577</v>
      </c>
      <c r="CB113" s="418">
        <f t="shared" ref="CB113:CB121" si="25">CA113-AK113</f>
        <v>0</v>
      </c>
    </row>
    <row r="114" spans="2:82" ht="89.25">
      <c r="B114" s="1380"/>
      <c r="C114" s="1382"/>
      <c r="D114" s="1384"/>
      <c r="E114" s="1395"/>
      <c r="F114" s="1371"/>
      <c r="G114" s="1392"/>
      <c r="H114" s="1389"/>
      <c r="I114" s="1387"/>
      <c r="J114" s="1355"/>
      <c r="K114" s="1358"/>
      <c r="L114" s="1355"/>
      <c r="M114" s="1361"/>
      <c r="N114" s="1361"/>
      <c r="O114" s="501"/>
      <c r="P114" s="499">
        <v>110</v>
      </c>
      <c r="Q114" s="500" t="s">
        <v>694</v>
      </c>
      <c r="R114" s="846" t="s">
        <v>1127</v>
      </c>
      <c r="S114" s="605" t="s">
        <v>2100</v>
      </c>
      <c r="T114" s="603" t="s">
        <v>1256</v>
      </c>
      <c r="U114" s="604" t="s">
        <v>1257</v>
      </c>
      <c r="V114" s="604">
        <v>0</v>
      </c>
      <c r="W114" s="604">
        <v>4</v>
      </c>
      <c r="X114" s="500"/>
      <c r="Y114" s="500"/>
      <c r="Z114" s="603">
        <v>1</v>
      </c>
      <c r="AA114" s="500"/>
      <c r="AB114" s="500"/>
      <c r="AC114" s="603">
        <v>2</v>
      </c>
      <c r="AD114" s="500"/>
      <c r="AE114" s="500"/>
      <c r="AF114" s="603">
        <v>3</v>
      </c>
      <c r="AG114" s="500"/>
      <c r="AH114" s="500"/>
      <c r="AI114" s="603">
        <v>4</v>
      </c>
      <c r="AJ114" s="500"/>
      <c r="AK114" s="819">
        <f>BX114+BN114+BD114+AT114</f>
        <v>34308</v>
      </c>
      <c r="AL114" s="500"/>
      <c r="AM114" s="500"/>
      <c r="AN114" s="500"/>
      <c r="AO114" s="500"/>
      <c r="AP114" s="500"/>
      <c r="AQ114" s="500"/>
      <c r="AR114" s="500"/>
      <c r="AS114" s="500"/>
      <c r="AT114" s="528">
        <v>8000</v>
      </c>
      <c r="AU114" s="500"/>
      <c r="AV114" s="500"/>
      <c r="AW114" s="500"/>
      <c r="AX114" s="500"/>
      <c r="AY114" s="500"/>
      <c r="AZ114" s="500"/>
      <c r="BA114" s="500"/>
      <c r="BB114" s="500"/>
      <c r="BC114" s="500"/>
      <c r="BD114" s="528">
        <v>8381</v>
      </c>
      <c r="BE114" s="500"/>
      <c r="BF114" s="500"/>
      <c r="BG114" s="500"/>
      <c r="BH114" s="500"/>
      <c r="BI114" s="500"/>
      <c r="BJ114" s="500"/>
      <c r="BK114" s="500"/>
      <c r="BL114" s="500"/>
      <c r="BM114" s="500"/>
      <c r="BN114" s="528">
        <v>8766</v>
      </c>
      <c r="BO114" s="500"/>
      <c r="BP114" s="500"/>
      <c r="BQ114" s="500"/>
      <c r="BR114" s="500"/>
      <c r="BS114" s="500"/>
      <c r="BT114" s="500"/>
      <c r="BU114" s="500"/>
      <c r="BV114" s="500"/>
      <c r="BW114" s="500"/>
      <c r="BX114" s="528">
        <v>9161</v>
      </c>
      <c r="BY114" s="500"/>
      <c r="BZ114" s="603" t="s">
        <v>2339</v>
      </c>
      <c r="CA114" s="418">
        <f t="shared" si="24"/>
        <v>34308</v>
      </c>
      <c r="CB114" s="418">
        <f t="shared" si="25"/>
        <v>0</v>
      </c>
    </row>
    <row r="115" spans="2:82" ht="89.25">
      <c r="B115" s="1380"/>
      <c r="C115" s="1382"/>
      <c r="D115" s="1384"/>
      <c r="E115" s="1395"/>
      <c r="F115" s="1371"/>
      <c r="G115" s="1393"/>
      <c r="H115" s="1390"/>
      <c r="I115" s="1387"/>
      <c r="J115" s="1356"/>
      <c r="K115" s="1359"/>
      <c r="L115" s="1356"/>
      <c r="M115" s="1362"/>
      <c r="N115" s="1362"/>
      <c r="O115" s="502"/>
      <c r="P115" s="499">
        <v>111</v>
      </c>
      <c r="Q115" s="500" t="s">
        <v>694</v>
      </c>
      <c r="R115" s="848" t="s">
        <v>1128</v>
      </c>
      <c r="S115" s="605" t="s">
        <v>2101</v>
      </c>
      <c r="T115" s="603" t="s">
        <v>1256</v>
      </c>
      <c r="U115" s="604" t="s">
        <v>1257</v>
      </c>
      <c r="V115" s="604">
        <v>0</v>
      </c>
      <c r="W115" s="604">
        <v>4</v>
      </c>
      <c r="X115" s="500"/>
      <c r="Y115" s="500"/>
      <c r="Z115" s="603">
        <v>1</v>
      </c>
      <c r="AA115" s="500"/>
      <c r="AB115" s="500"/>
      <c r="AC115" s="603">
        <v>2</v>
      </c>
      <c r="AD115" s="500"/>
      <c r="AE115" s="500"/>
      <c r="AF115" s="603">
        <v>3</v>
      </c>
      <c r="AG115" s="500"/>
      <c r="AH115" s="500"/>
      <c r="AI115" s="603">
        <v>4</v>
      </c>
      <c r="AJ115" s="500"/>
      <c r="AK115" s="819">
        <f>BX115+BN115+BD115+AT115</f>
        <v>17153</v>
      </c>
      <c r="AL115" s="500"/>
      <c r="AM115" s="500"/>
      <c r="AN115" s="500"/>
      <c r="AO115" s="500"/>
      <c r="AP115" s="500"/>
      <c r="AQ115" s="500"/>
      <c r="AR115" s="500"/>
      <c r="AS115" s="500"/>
      <c r="AT115" s="528">
        <v>4000</v>
      </c>
      <c r="AU115" s="500"/>
      <c r="AV115" s="500"/>
      <c r="AW115" s="500"/>
      <c r="AX115" s="500"/>
      <c r="AY115" s="500"/>
      <c r="AZ115" s="500"/>
      <c r="BA115" s="500"/>
      <c r="BB115" s="500"/>
      <c r="BC115" s="500"/>
      <c r="BD115" s="528">
        <v>4190</v>
      </c>
      <c r="BE115" s="500"/>
      <c r="BF115" s="500"/>
      <c r="BG115" s="500"/>
      <c r="BH115" s="500"/>
      <c r="BI115" s="500"/>
      <c r="BJ115" s="500"/>
      <c r="BK115" s="500"/>
      <c r="BL115" s="500"/>
      <c r="BM115" s="500"/>
      <c r="BN115" s="528">
        <v>4383</v>
      </c>
      <c r="BO115" s="500"/>
      <c r="BP115" s="500"/>
      <c r="BQ115" s="500"/>
      <c r="BR115" s="500"/>
      <c r="BS115" s="500"/>
      <c r="BT115" s="500"/>
      <c r="BU115" s="500"/>
      <c r="BV115" s="500"/>
      <c r="BW115" s="500"/>
      <c r="BX115" s="528">
        <v>4580</v>
      </c>
      <c r="BY115" s="500"/>
      <c r="BZ115" s="603" t="s">
        <v>2339</v>
      </c>
      <c r="CA115" s="418">
        <f t="shared" si="24"/>
        <v>17153</v>
      </c>
      <c r="CB115" s="418">
        <f t="shared" si="25"/>
        <v>0</v>
      </c>
    </row>
    <row r="116" spans="2:82" ht="89.25">
      <c r="B116" s="1380"/>
      <c r="C116" s="1382"/>
      <c r="D116" s="1384"/>
      <c r="E116" s="1395"/>
      <c r="F116" s="1371"/>
      <c r="G116" s="1405" t="s">
        <v>1331</v>
      </c>
      <c r="H116" s="1388">
        <v>39</v>
      </c>
      <c r="I116" s="1402" t="s">
        <v>1114</v>
      </c>
      <c r="J116" s="1354" t="s">
        <v>2105</v>
      </c>
      <c r="K116" s="1357">
        <v>107</v>
      </c>
      <c r="L116" s="1354">
        <v>58</v>
      </c>
      <c r="M116" s="1360"/>
      <c r="N116" s="1360"/>
      <c r="O116" s="1360"/>
      <c r="P116" s="499">
        <v>112</v>
      </c>
      <c r="Q116" s="500" t="s">
        <v>695</v>
      </c>
      <c r="R116" s="846" t="s">
        <v>1132</v>
      </c>
      <c r="S116" s="605" t="s">
        <v>2102</v>
      </c>
      <c r="T116" s="603" t="s">
        <v>1256</v>
      </c>
      <c r="U116" s="604" t="s">
        <v>1257</v>
      </c>
      <c r="V116" s="604">
        <v>0</v>
      </c>
      <c r="W116" s="604">
        <v>4</v>
      </c>
      <c r="X116" s="500"/>
      <c r="Y116" s="500"/>
      <c r="Z116" s="603">
        <v>1</v>
      </c>
      <c r="AA116" s="500"/>
      <c r="AB116" s="606"/>
      <c r="AC116" s="604">
        <v>2</v>
      </c>
      <c r="AD116" s="500"/>
      <c r="AE116" s="500"/>
      <c r="AF116" s="603">
        <v>3</v>
      </c>
      <c r="AG116" s="500"/>
      <c r="AH116" s="500"/>
      <c r="AI116" s="603">
        <v>4</v>
      </c>
      <c r="AJ116" s="500"/>
      <c r="AK116" s="819">
        <f>BP116+BF116+AV116+AL116</f>
        <v>42885</v>
      </c>
      <c r="AL116" s="528">
        <v>10000</v>
      </c>
      <c r="AM116" s="500"/>
      <c r="AN116" s="500"/>
      <c r="AO116" s="500"/>
      <c r="AP116" s="500"/>
      <c r="AQ116" s="500"/>
      <c r="AR116" s="500"/>
      <c r="AS116" s="500"/>
      <c r="AT116" s="500"/>
      <c r="AU116" s="500"/>
      <c r="AV116" s="528">
        <v>10476</v>
      </c>
      <c r="AW116" s="500"/>
      <c r="AX116" s="500"/>
      <c r="AY116" s="500"/>
      <c r="AZ116" s="500"/>
      <c r="BA116" s="500"/>
      <c r="BB116" s="500"/>
      <c r="BC116" s="500"/>
      <c r="BD116" s="500"/>
      <c r="BE116" s="500"/>
      <c r="BF116" s="528">
        <v>10958</v>
      </c>
      <c r="BG116" s="500"/>
      <c r="BH116" s="500"/>
      <c r="BI116" s="500"/>
      <c r="BJ116" s="500"/>
      <c r="BK116" s="500"/>
      <c r="BL116" s="500"/>
      <c r="BM116" s="500"/>
      <c r="BN116" s="500"/>
      <c r="BO116" s="500"/>
      <c r="BP116" s="528">
        <v>11451</v>
      </c>
      <c r="BQ116" s="500"/>
      <c r="BR116" s="500"/>
      <c r="BS116" s="500"/>
      <c r="BT116" s="500"/>
      <c r="BU116" s="500"/>
      <c r="BV116" s="500"/>
      <c r="BW116" s="500"/>
      <c r="BX116" s="500"/>
      <c r="BY116" s="500"/>
      <c r="BZ116" s="603" t="s">
        <v>2339</v>
      </c>
      <c r="CA116" s="418">
        <f t="shared" si="24"/>
        <v>42885</v>
      </c>
      <c r="CB116" s="418">
        <f t="shared" si="25"/>
        <v>0</v>
      </c>
    </row>
    <row r="117" spans="2:82" ht="89.25">
      <c r="B117" s="1380"/>
      <c r="C117" s="1382"/>
      <c r="D117" s="1384"/>
      <c r="E117" s="1395"/>
      <c r="F117" s="1371"/>
      <c r="G117" s="1406"/>
      <c r="H117" s="1389"/>
      <c r="I117" s="1403"/>
      <c r="J117" s="1355"/>
      <c r="K117" s="1358"/>
      <c r="L117" s="1355"/>
      <c r="M117" s="1361"/>
      <c r="N117" s="1361"/>
      <c r="O117" s="1361"/>
      <c r="P117" s="499">
        <v>113</v>
      </c>
      <c r="Q117" s="500" t="s">
        <v>695</v>
      </c>
      <c r="R117" s="846" t="s">
        <v>1133</v>
      </c>
      <c r="S117" s="605" t="s">
        <v>2103</v>
      </c>
      <c r="T117" s="603" t="s">
        <v>1256</v>
      </c>
      <c r="U117" s="604" t="s">
        <v>1257</v>
      </c>
      <c r="V117" s="604">
        <v>0</v>
      </c>
      <c r="W117" s="604">
        <v>29</v>
      </c>
      <c r="X117" s="500"/>
      <c r="Y117" s="500"/>
      <c r="Z117" s="603">
        <v>5</v>
      </c>
      <c r="AA117" s="500"/>
      <c r="AB117" s="500"/>
      <c r="AC117" s="603">
        <v>15</v>
      </c>
      <c r="AD117" s="500"/>
      <c r="AE117" s="500"/>
      <c r="AF117" s="603">
        <v>25</v>
      </c>
      <c r="AG117" s="500"/>
      <c r="AH117" s="500"/>
      <c r="AI117" s="603">
        <v>29</v>
      </c>
      <c r="AJ117" s="500"/>
      <c r="AK117" s="819">
        <f>BP117+BF117+AV117+AL117</f>
        <v>8577</v>
      </c>
      <c r="AL117" s="528">
        <v>2000</v>
      </c>
      <c r="AM117" s="500"/>
      <c r="AN117" s="500"/>
      <c r="AO117" s="500"/>
      <c r="AP117" s="500"/>
      <c r="AQ117" s="500"/>
      <c r="AR117" s="500"/>
      <c r="AS117" s="500"/>
      <c r="AT117" s="500"/>
      <c r="AU117" s="500"/>
      <c r="AV117" s="528">
        <v>2095</v>
      </c>
      <c r="AW117" s="500"/>
      <c r="AX117" s="500"/>
      <c r="AY117" s="500"/>
      <c r="AZ117" s="500"/>
      <c r="BA117" s="500"/>
      <c r="BB117" s="500"/>
      <c r="BC117" s="500"/>
      <c r="BD117" s="500"/>
      <c r="BE117" s="500"/>
      <c r="BF117" s="528">
        <v>2192</v>
      </c>
      <c r="BG117" s="500"/>
      <c r="BH117" s="500"/>
      <c r="BI117" s="500"/>
      <c r="BJ117" s="500"/>
      <c r="BK117" s="500"/>
      <c r="BL117" s="500"/>
      <c r="BM117" s="500"/>
      <c r="BN117" s="500"/>
      <c r="BO117" s="500"/>
      <c r="BP117" s="528">
        <v>2290</v>
      </c>
      <c r="BQ117" s="500"/>
      <c r="BR117" s="500"/>
      <c r="BS117" s="500"/>
      <c r="BT117" s="500"/>
      <c r="BU117" s="500"/>
      <c r="BV117" s="500"/>
      <c r="BW117" s="500"/>
      <c r="BX117" s="500"/>
      <c r="BY117" s="500"/>
      <c r="BZ117" s="847" t="s">
        <v>2340</v>
      </c>
      <c r="CA117" s="418">
        <f t="shared" si="24"/>
        <v>8577</v>
      </c>
      <c r="CB117" s="418">
        <f t="shared" si="25"/>
        <v>0</v>
      </c>
    </row>
    <row r="118" spans="2:82" ht="163.5" customHeight="1">
      <c r="B118" s="1380"/>
      <c r="C118" s="1382"/>
      <c r="D118" s="1384"/>
      <c r="E118" s="1395"/>
      <c r="F118" s="1371"/>
      <c r="G118" s="1406"/>
      <c r="H118" s="1389"/>
      <c r="I118" s="1403"/>
      <c r="J118" s="1355"/>
      <c r="K118" s="1358"/>
      <c r="L118" s="1355"/>
      <c r="M118" s="1361"/>
      <c r="N118" s="1361"/>
      <c r="O118" s="1361"/>
      <c r="P118" s="499">
        <v>114</v>
      </c>
      <c r="Q118" s="500" t="s">
        <v>695</v>
      </c>
      <c r="R118" s="846" t="s">
        <v>1134</v>
      </c>
      <c r="S118" s="605" t="s">
        <v>2104</v>
      </c>
      <c r="T118" s="603" t="s">
        <v>1256</v>
      </c>
      <c r="U118" s="604" t="s">
        <v>1257</v>
      </c>
      <c r="V118" s="604">
        <v>0</v>
      </c>
      <c r="W118" s="604">
        <v>4</v>
      </c>
      <c r="X118" s="500"/>
      <c r="Y118" s="500"/>
      <c r="Z118" s="603">
        <v>1</v>
      </c>
      <c r="AA118" s="500"/>
      <c r="AB118" s="500"/>
      <c r="AC118" s="603">
        <v>2</v>
      </c>
      <c r="AD118" s="500"/>
      <c r="AE118" s="500"/>
      <c r="AF118" s="603">
        <v>3</v>
      </c>
      <c r="AG118" s="500"/>
      <c r="AH118" s="500"/>
      <c r="AI118" s="603">
        <v>4</v>
      </c>
      <c r="AJ118" s="500"/>
      <c r="AK118" s="819">
        <f>BP118+BF118+AV118+AL118</f>
        <v>17153</v>
      </c>
      <c r="AL118" s="528">
        <v>4000</v>
      </c>
      <c r="AM118" s="500"/>
      <c r="AN118" s="500"/>
      <c r="AO118" s="500"/>
      <c r="AP118" s="500"/>
      <c r="AQ118" s="500"/>
      <c r="AR118" s="500"/>
      <c r="AS118" s="500"/>
      <c r="AT118" s="500"/>
      <c r="AU118" s="500"/>
      <c r="AV118" s="528">
        <v>4190</v>
      </c>
      <c r="AW118" s="500"/>
      <c r="AX118" s="500"/>
      <c r="AY118" s="500"/>
      <c r="AZ118" s="500"/>
      <c r="BA118" s="500"/>
      <c r="BB118" s="500"/>
      <c r="BC118" s="500"/>
      <c r="BD118" s="500"/>
      <c r="BE118" s="500"/>
      <c r="BF118" s="528">
        <v>4383</v>
      </c>
      <c r="BG118" s="500"/>
      <c r="BH118" s="500"/>
      <c r="BI118" s="500"/>
      <c r="BJ118" s="500"/>
      <c r="BK118" s="500"/>
      <c r="BL118" s="500"/>
      <c r="BM118" s="500"/>
      <c r="BN118" s="500"/>
      <c r="BO118" s="500"/>
      <c r="BP118" s="528">
        <v>4580</v>
      </c>
      <c r="BQ118" s="500"/>
      <c r="BR118" s="500"/>
      <c r="BS118" s="500"/>
      <c r="BT118" s="500"/>
      <c r="BU118" s="500"/>
      <c r="BV118" s="500"/>
      <c r="BW118" s="500"/>
      <c r="BX118" s="500"/>
      <c r="BY118" s="500"/>
      <c r="BZ118" s="525" t="s">
        <v>2304</v>
      </c>
      <c r="CA118" s="418">
        <f t="shared" si="24"/>
        <v>17153</v>
      </c>
      <c r="CB118" s="418">
        <f t="shared" si="25"/>
        <v>0</v>
      </c>
    </row>
    <row r="119" spans="2:82" s="1" customFormat="1" ht="89.25">
      <c r="B119" s="1380"/>
      <c r="C119" s="1382"/>
      <c r="D119" s="1384"/>
      <c r="E119" s="1395"/>
      <c r="F119" s="1371"/>
      <c r="G119" s="1406"/>
      <c r="H119" s="1389"/>
      <c r="I119" s="1403"/>
      <c r="J119" s="1355"/>
      <c r="K119" s="1358"/>
      <c r="L119" s="1355"/>
      <c r="M119" s="1361"/>
      <c r="N119" s="1361"/>
      <c r="O119" s="1361"/>
      <c r="P119" s="499">
        <v>115</v>
      </c>
      <c r="Q119" s="500" t="s">
        <v>707</v>
      </c>
      <c r="R119" s="846" t="s">
        <v>2000</v>
      </c>
      <c r="S119" s="605" t="s">
        <v>2106</v>
      </c>
      <c r="T119" s="524" t="s">
        <v>1256</v>
      </c>
      <c r="U119" s="604" t="s">
        <v>1257</v>
      </c>
      <c r="V119" s="525">
        <v>0</v>
      </c>
      <c r="W119" s="525">
        <v>4</v>
      </c>
      <c r="X119" s="525"/>
      <c r="Y119" s="525"/>
      <c r="Z119" s="525">
        <v>1</v>
      </c>
      <c r="AA119" s="526"/>
      <c r="AB119" s="526"/>
      <c r="AC119" s="525">
        <v>2</v>
      </c>
      <c r="AD119" s="525"/>
      <c r="AE119" s="525"/>
      <c r="AF119" s="525">
        <v>3</v>
      </c>
      <c r="AG119" s="525"/>
      <c r="AH119" s="525"/>
      <c r="AI119" s="525">
        <v>4</v>
      </c>
      <c r="AJ119" s="525"/>
      <c r="AK119" s="527">
        <f>AL119+AV119+BF119+BP119</f>
        <v>94346</v>
      </c>
      <c r="AL119" s="528">
        <v>22000</v>
      </c>
      <c r="AM119" s="526"/>
      <c r="AN119" s="526"/>
      <c r="AO119" s="526"/>
      <c r="AP119" s="526"/>
      <c r="AQ119" s="526"/>
      <c r="AR119" s="526"/>
      <c r="AS119" s="526"/>
      <c r="AT119" s="526"/>
      <c r="AU119" s="526"/>
      <c r="AV119" s="528">
        <v>23047</v>
      </c>
      <c r="AW119" s="526"/>
      <c r="AX119" s="526"/>
      <c r="AY119" s="526"/>
      <c r="AZ119" s="526"/>
      <c r="BA119" s="526"/>
      <c r="BB119" s="526"/>
      <c r="BC119" s="526"/>
      <c r="BD119" s="526"/>
      <c r="BE119" s="526"/>
      <c r="BF119" s="528">
        <v>24107</v>
      </c>
      <c r="BG119" s="526"/>
      <c r="BH119" s="526"/>
      <c r="BI119" s="526"/>
      <c r="BJ119" s="526"/>
      <c r="BK119" s="526"/>
      <c r="BL119" s="526"/>
      <c r="BM119" s="526"/>
      <c r="BN119" s="526"/>
      <c r="BO119" s="526"/>
      <c r="BP119" s="528">
        <v>25192</v>
      </c>
      <c r="BQ119" s="526"/>
      <c r="BR119" s="526"/>
      <c r="BS119" s="526"/>
      <c r="BT119" s="526"/>
      <c r="BU119" s="526"/>
      <c r="BV119" s="526"/>
      <c r="BW119" s="526"/>
      <c r="BX119" s="526"/>
      <c r="BY119" s="526"/>
      <c r="BZ119" s="827" t="s">
        <v>2341</v>
      </c>
      <c r="CA119" s="418">
        <f t="shared" si="24"/>
        <v>94346</v>
      </c>
      <c r="CB119" s="418">
        <f t="shared" si="25"/>
        <v>0</v>
      </c>
    </row>
    <row r="120" spans="2:82" ht="97.5" customHeight="1">
      <c r="B120" s="1380"/>
      <c r="C120" s="1382"/>
      <c r="D120" s="1384"/>
      <c r="E120" s="1396"/>
      <c r="F120" s="1372"/>
      <c r="G120" s="1407"/>
      <c r="H120" s="1390"/>
      <c r="I120" s="1404"/>
      <c r="J120" s="1356"/>
      <c r="K120" s="1359"/>
      <c r="L120" s="1356"/>
      <c r="M120" s="1362"/>
      <c r="N120" s="1362"/>
      <c r="O120" s="1362"/>
      <c r="P120" s="499">
        <v>116</v>
      </c>
      <c r="Q120" s="500" t="s">
        <v>695</v>
      </c>
      <c r="R120" s="846" t="s">
        <v>1135</v>
      </c>
      <c r="S120" s="605" t="s">
        <v>2108</v>
      </c>
      <c r="T120" s="524" t="s">
        <v>1256</v>
      </c>
      <c r="U120" s="604" t="s">
        <v>1257</v>
      </c>
      <c r="V120" s="525">
        <v>0</v>
      </c>
      <c r="W120" s="525">
        <v>4</v>
      </c>
      <c r="X120" s="500"/>
      <c r="Y120" s="500"/>
      <c r="Z120" s="525">
        <v>1</v>
      </c>
      <c r="AA120" s="500"/>
      <c r="AB120" s="500"/>
      <c r="AC120" s="525">
        <v>2</v>
      </c>
      <c r="AD120" s="500"/>
      <c r="AE120" s="500"/>
      <c r="AF120" s="525">
        <v>3</v>
      </c>
      <c r="AG120" s="500"/>
      <c r="AH120" s="500"/>
      <c r="AI120" s="525">
        <v>4</v>
      </c>
      <c r="AJ120" s="500"/>
      <c r="AK120" s="527">
        <f>AL120+AV120+BF120+BP120</f>
        <v>17153</v>
      </c>
      <c r="AL120" s="528">
        <v>4000</v>
      </c>
      <c r="AM120" s="500"/>
      <c r="AN120" s="500"/>
      <c r="AO120" s="500"/>
      <c r="AP120" s="500"/>
      <c r="AQ120" s="500"/>
      <c r="AR120" s="500"/>
      <c r="AS120" s="500"/>
      <c r="AT120" s="500"/>
      <c r="AU120" s="500"/>
      <c r="AV120" s="528">
        <v>4190</v>
      </c>
      <c r="AW120" s="500"/>
      <c r="AX120" s="500"/>
      <c r="AY120" s="500"/>
      <c r="AZ120" s="500"/>
      <c r="BA120" s="500"/>
      <c r="BB120" s="500"/>
      <c r="BC120" s="500"/>
      <c r="BD120" s="500"/>
      <c r="BE120" s="500"/>
      <c r="BF120" s="528">
        <v>4383</v>
      </c>
      <c r="BG120" s="500"/>
      <c r="BH120" s="500"/>
      <c r="BI120" s="500"/>
      <c r="BJ120" s="500"/>
      <c r="BK120" s="500"/>
      <c r="BL120" s="500"/>
      <c r="BM120" s="500"/>
      <c r="BN120" s="500"/>
      <c r="BO120" s="500"/>
      <c r="BP120" s="528">
        <v>4580</v>
      </c>
      <c r="BQ120" s="500"/>
      <c r="BR120" s="500"/>
      <c r="BS120" s="500"/>
      <c r="BT120" s="500"/>
      <c r="BU120" s="500"/>
      <c r="BV120" s="500"/>
      <c r="BW120" s="500"/>
      <c r="BX120" s="500"/>
      <c r="BY120" s="500"/>
      <c r="BZ120" s="847" t="s">
        <v>2342</v>
      </c>
      <c r="CA120" s="418">
        <f t="shared" si="24"/>
        <v>17153</v>
      </c>
      <c r="CB120" s="418">
        <f t="shared" si="25"/>
        <v>0</v>
      </c>
      <c r="CC120" s="1" t="s">
        <v>2370</v>
      </c>
      <c r="CD120" s="418">
        <f>SUM(CA112:CA120)</f>
        <v>248729</v>
      </c>
    </row>
    <row r="121" spans="2:82" ht="87" customHeight="1">
      <c r="B121" s="1380"/>
      <c r="C121" s="1382"/>
      <c r="D121" s="1384"/>
      <c r="E121" s="1363" t="s">
        <v>1332</v>
      </c>
      <c r="F121" s="1365">
        <f>CD131/$CD$166</f>
        <v>1.0746829010579328E-2</v>
      </c>
      <c r="G121" s="1345" t="s">
        <v>1332</v>
      </c>
      <c r="H121" s="1348">
        <v>40</v>
      </c>
      <c r="I121" s="1368" t="s">
        <v>1115</v>
      </c>
      <c r="J121" s="1373" t="s">
        <v>2107</v>
      </c>
      <c r="K121" s="1342">
        <v>0</v>
      </c>
      <c r="L121" s="1376">
        <v>0</v>
      </c>
      <c r="M121" s="1335"/>
      <c r="N121" s="1335"/>
      <c r="O121" s="1335"/>
      <c r="P121" s="553">
        <v>117</v>
      </c>
      <c r="Q121" s="477" t="s">
        <v>723</v>
      </c>
      <c r="R121" s="666" t="s">
        <v>1141</v>
      </c>
      <c r="S121" s="608" t="s">
        <v>2109</v>
      </c>
      <c r="T121" s="610" t="s">
        <v>1256</v>
      </c>
      <c r="U121" s="607" t="s">
        <v>1257</v>
      </c>
      <c r="V121" s="611">
        <v>0</v>
      </c>
      <c r="W121" s="611">
        <v>3</v>
      </c>
      <c r="X121" s="477"/>
      <c r="Y121" s="477"/>
      <c r="Z121" s="611">
        <v>0</v>
      </c>
      <c r="AA121" s="477"/>
      <c r="AB121" s="477"/>
      <c r="AC121" s="611">
        <v>1</v>
      </c>
      <c r="AD121" s="477"/>
      <c r="AE121" s="477"/>
      <c r="AF121" s="611">
        <v>2</v>
      </c>
      <c r="AG121" s="477"/>
      <c r="AH121" s="477"/>
      <c r="AI121" s="611">
        <v>3</v>
      </c>
      <c r="AJ121" s="477"/>
      <c r="AK121" s="820">
        <f>AL121+AV121+BF121+BP121</f>
        <v>21443</v>
      </c>
      <c r="AL121" s="821">
        <v>5000</v>
      </c>
      <c r="AM121" s="477"/>
      <c r="AN121" s="477"/>
      <c r="AO121" s="477"/>
      <c r="AP121" s="477"/>
      <c r="AQ121" s="477"/>
      <c r="AR121" s="477"/>
      <c r="AS121" s="477"/>
      <c r="AT121" s="477"/>
      <c r="AU121" s="477"/>
      <c r="AV121" s="821">
        <v>5238</v>
      </c>
      <c r="AW121" s="477"/>
      <c r="AX121" s="477"/>
      <c r="AY121" s="477"/>
      <c r="AZ121" s="477"/>
      <c r="BA121" s="477"/>
      <c r="BB121" s="477"/>
      <c r="BC121" s="477"/>
      <c r="BD121" s="477"/>
      <c r="BE121" s="477"/>
      <c r="BF121" s="821">
        <v>5479</v>
      </c>
      <c r="BG121" s="477"/>
      <c r="BH121" s="477"/>
      <c r="BI121" s="477"/>
      <c r="BJ121" s="477"/>
      <c r="BK121" s="477"/>
      <c r="BL121" s="477"/>
      <c r="BM121" s="477"/>
      <c r="BN121" s="477"/>
      <c r="BO121" s="477"/>
      <c r="BP121" s="821">
        <v>5726</v>
      </c>
      <c r="BQ121" s="477"/>
      <c r="BR121" s="477"/>
      <c r="BS121" s="477"/>
      <c r="BT121" s="477"/>
      <c r="BU121" s="477"/>
      <c r="BV121" s="477"/>
      <c r="BW121" s="477"/>
      <c r="BX121" s="477"/>
      <c r="BY121" s="477"/>
      <c r="BZ121" s="850" t="s">
        <v>2343</v>
      </c>
      <c r="CA121" s="418">
        <f>SUM(AL121:BY121)</f>
        <v>21443</v>
      </c>
      <c r="CB121" s="418">
        <f t="shared" si="25"/>
        <v>0</v>
      </c>
    </row>
    <row r="122" spans="2:82" ht="89.25">
      <c r="B122" s="1380"/>
      <c r="C122" s="1382"/>
      <c r="D122" s="1384"/>
      <c r="E122" s="1364"/>
      <c r="F122" s="1366"/>
      <c r="G122" s="1346"/>
      <c r="H122" s="1349"/>
      <c r="I122" s="1369"/>
      <c r="J122" s="1374"/>
      <c r="K122" s="1343"/>
      <c r="L122" s="1377"/>
      <c r="M122" s="1336"/>
      <c r="N122" s="1336"/>
      <c r="O122" s="1336"/>
      <c r="P122" s="553">
        <v>118</v>
      </c>
      <c r="Q122" s="477" t="s">
        <v>723</v>
      </c>
      <c r="R122" s="666" t="s">
        <v>1143</v>
      </c>
      <c r="S122" s="608" t="s">
        <v>2110</v>
      </c>
      <c r="T122" s="610" t="s">
        <v>1256</v>
      </c>
      <c r="U122" s="607" t="s">
        <v>1257</v>
      </c>
      <c r="V122" s="611">
        <v>0</v>
      </c>
      <c r="W122" s="611">
        <v>2</v>
      </c>
      <c r="X122" s="477"/>
      <c r="Y122" s="477"/>
      <c r="Z122" s="611">
        <v>0</v>
      </c>
      <c r="AA122" s="477"/>
      <c r="AB122" s="477"/>
      <c r="AC122" s="611">
        <v>1</v>
      </c>
      <c r="AD122" s="477"/>
      <c r="AE122" s="477"/>
      <c r="AF122" s="611">
        <v>2</v>
      </c>
      <c r="AG122" s="477"/>
      <c r="AH122" s="477"/>
      <c r="AI122" s="611">
        <v>2</v>
      </c>
      <c r="AJ122" s="477"/>
      <c r="AK122" s="820">
        <f>AL122+AV122+BF122+BP122</f>
        <v>8577</v>
      </c>
      <c r="AL122" s="821">
        <v>2000</v>
      </c>
      <c r="AM122" s="477"/>
      <c r="AN122" s="477"/>
      <c r="AO122" s="477"/>
      <c r="AP122" s="477"/>
      <c r="AQ122" s="477"/>
      <c r="AR122" s="477"/>
      <c r="AS122" s="477"/>
      <c r="AT122" s="477"/>
      <c r="AU122" s="477"/>
      <c r="AV122" s="821">
        <v>2095</v>
      </c>
      <c r="AW122" s="477"/>
      <c r="AX122" s="477"/>
      <c r="AY122" s="477"/>
      <c r="AZ122" s="477"/>
      <c r="BA122" s="477"/>
      <c r="BB122" s="477"/>
      <c r="BC122" s="477"/>
      <c r="BD122" s="477"/>
      <c r="BE122" s="477"/>
      <c r="BF122" s="821">
        <v>2192</v>
      </c>
      <c r="BG122" s="477"/>
      <c r="BH122" s="477"/>
      <c r="BI122" s="477"/>
      <c r="BJ122" s="477"/>
      <c r="BK122" s="477"/>
      <c r="BL122" s="477"/>
      <c r="BM122" s="477"/>
      <c r="BN122" s="477"/>
      <c r="BO122" s="477"/>
      <c r="BP122" s="821">
        <v>2290</v>
      </c>
      <c r="BQ122" s="477"/>
      <c r="BR122" s="477"/>
      <c r="BS122" s="477"/>
      <c r="BT122" s="477"/>
      <c r="BU122" s="477"/>
      <c r="BV122" s="477"/>
      <c r="BW122" s="477"/>
      <c r="BX122" s="477"/>
      <c r="BY122" s="477"/>
      <c r="BZ122" s="850" t="s">
        <v>2343</v>
      </c>
      <c r="CA122" s="418">
        <f t="shared" ref="CA122:CA131" si="26">SUM(AL122:BY122)</f>
        <v>8577</v>
      </c>
      <c r="CB122" s="418">
        <f t="shared" ref="CB122:CB131" si="27">CA122-AK122</f>
        <v>0</v>
      </c>
    </row>
    <row r="123" spans="2:82" ht="89.25">
      <c r="B123" s="1380"/>
      <c r="C123" s="1382"/>
      <c r="D123" s="1384"/>
      <c r="E123" s="1364"/>
      <c r="F123" s="1366"/>
      <c r="G123" s="1346"/>
      <c r="H123" s="1349"/>
      <c r="I123" s="1369"/>
      <c r="J123" s="1374"/>
      <c r="K123" s="1343"/>
      <c r="L123" s="1377"/>
      <c r="M123" s="1336"/>
      <c r="N123" s="1336"/>
      <c r="O123" s="1336"/>
      <c r="P123" s="553">
        <v>119</v>
      </c>
      <c r="Q123" s="477" t="s">
        <v>723</v>
      </c>
      <c r="R123" s="666" t="s">
        <v>1144</v>
      </c>
      <c r="S123" s="608" t="s">
        <v>2111</v>
      </c>
      <c r="T123" s="610" t="s">
        <v>1256</v>
      </c>
      <c r="U123" s="607" t="s">
        <v>1257</v>
      </c>
      <c r="V123" s="611">
        <v>0</v>
      </c>
      <c r="W123" s="611">
        <v>4</v>
      </c>
      <c r="X123" s="477"/>
      <c r="Y123" s="477"/>
      <c r="Z123" s="611">
        <v>1</v>
      </c>
      <c r="AA123" s="477"/>
      <c r="AB123" s="477"/>
      <c r="AC123" s="611">
        <v>2</v>
      </c>
      <c r="AD123" s="477"/>
      <c r="AE123" s="477"/>
      <c r="AF123" s="611">
        <v>3</v>
      </c>
      <c r="AG123" s="477"/>
      <c r="AH123" s="477"/>
      <c r="AI123" s="611">
        <v>4</v>
      </c>
      <c r="AJ123" s="477"/>
      <c r="AK123" s="820">
        <f>AT123+BD123+BN123+BX123</f>
        <v>51461</v>
      </c>
      <c r="AL123" s="477"/>
      <c r="AM123" s="477"/>
      <c r="AN123" s="477"/>
      <c r="AO123" s="477"/>
      <c r="AP123" s="477"/>
      <c r="AQ123" s="477"/>
      <c r="AR123" s="477"/>
      <c r="AS123" s="477"/>
      <c r="AT123" s="821">
        <v>12000</v>
      </c>
      <c r="AU123" s="477"/>
      <c r="AV123" s="477"/>
      <c r="AW123" s="477"/>
      <c r="AX123" s="477"/>
      <c r="AY123" s="477"/>
      <c r="AZ123" s="477"/>
      <c r="BA123" s="477"/>
      <c r="BB123" s="477"/>
      <c r="BC123" s="477"/>
      <c r="BD123" s="821">
        <v>12571</v>
      </c>
      <c r="BE123" s="477"/>
      <c r="BF123" s="477"/>
      <c r="BG123" s="477"/>
      <c r="BH123" s="477"/>
      <c r="BI123" s="477"/>
      <c r="BJ123" s="477"/>
      <c r="BK123" s="477"/>
      <c r="BL123" s="477"/>
      <c r="BM123" s="477"/>
      <c r="BN123" s="821">
        <v>13149</v>
      </c>
      <c r="BO123" s="477"/>
      <c r="BP123" s="477"/>
      <c r="BQ123" s="477"/>
      <c r="BR123" s="477"/>
      <c r="BS123" s="477"/>
      <c r="BT123" s="477"/>
      <c r="BU123" s="477"/>
      <c r="BV123" s="477"/>
      <c r="BW123" s="477"/>
      <c r="BX123" s="821">
        <v>13741</v>
      </c>
      <c r="BY123" s="477"/>
      <c r="BZ123" s="850" t="s">
        <v>2344</v>
      </c>
      <c r="CA123" s="418">
        <f t="shared" si="26"/>
        <v>51461</v>
      </c>
      <c r="CB123" s="418">
        <f t="shared" si="27"/>
        <v>0</v>
      </c>
    </row>
    <row r="124" spans="2:82" ht="89.25">
      <c r="B124" s="1380"/>
      <c r="C124" s="1382"/>
      <c r="D124" s="1384"/>
      <c r="E124" s="1364"/>
      <c r="F124" s="1366"/>
      <c r="G124" s="1346"/>
      <c r="H124" s="1349"/>
      <c r="I124" s="1369"/>
      <c r="J124" s="1374"/>
      <c r="K124" s="1343"/>
      <c r="L124" s="1377"/>
      <c r="M124" s="1336"/>
      <c r="N124" s="1336"/>
      <c r="O124" s="1336"/>
      <c r="P124" s="553">
        <v>120</v>
      </c>
      <c r="Q124" s="477" t="s">
        <v>723</v>
      </c>
      <c r="R124" s="666" t="s">
        <v>1145</v>
      </c>
      <c r="S124" s="612" t="s">
        <v>2112</v>
      </c>
      <c r="T124" s="610" t="s">
        <v>1256</v>
      </c>
      <c r="U124" s="607" t="s">
        <v>1257</v>
      </c>
      <c r="V124" s="611">
        <v>0</v>
      </c>
      <c r="W124" s="611">
        <v>4</v>
      </c>
      <c r="X124" s="477"/>
      <c r="Y124" s="477"/>
      <c r="Z124" s="611">
        <v>1</v>
      </c>
      <c r="AA124" s="477"/>
      <c r="AB124" s="477"/>
      <c r="AC124" s="611">
        <v>2</v>
      </c>
      <c r="AD124" s="477"/>
      <c r="AE124" s="477"/>
      <c r="AF124" s="611">
        <v>3</v>
      </c>
      <c r="AG124" s="477"/>
      <c r="AH124" s="477"/>
      <c r="AI124" s="611">
        <v>4</v>
      </c>
      <c r="AJ124" s="477"/>
      <c r="AK124" s="820">
        <f>AT124+BD124+BN124+BX124</f>
        <v>51461</v>
      </c>
      <c r="AL124" s="477"/>
      <c r="AM124" s="477"/>
      <c r="AN124" s="477"/>
      <c r="AO124" s="477"/>
      <c r="AP124" s="477"/>
      <c r="AQ124" s="477"/>
      <c r="AR124" s="477"/>
      <c r="AS124" s="477"/>
      <c r="AT124" s="821">
        <v>12000</v>
      </c>
      <c r="AU124" s="477"/>
      <c r="AV124" s="477"/>
      <c r="AW124" s="477"/>
      <c r="AX124" s="477"/>
      <c r="AY124" s="477"/>
      <c r="AZ124" s="477"/>
      <c r="BA124" s="477"/>
      <c r="BB124" s="477"/>
      <c r="BC124" s="477"/>
      <c r="BD124" s="821">
        <v>12571</v>
      </c>
      <c r="BE124" s="477"/>
      <c r="BF124" s="477"/>
      <c r="BG124" s="477"/>
      <c r="BH124" s="477"/>
      <c r="BI124" s="477"/>
      <c r="BJ124" s="477"/>
      <c r="BK124" s="477"/>
      <c r="BL124" s="477"/>
      <c r="BM124" s="477"/>
      <c r="BN124" s="821">
        <v>13149</v>
      </c>
      <c r="BO124" s="477"/>
      <c r="BP124" s="477"/>
      <c r="BQ124" s="477"/>
      <c r="BR124" s="477"/>
      <c r="BS124" s="477"/>
      <c r="BT124" s="477"/>
      <c r="BU124" s="477"/>
      <c r="BV124" s="477"/>
      <c r="BW124" s="477"/>
      <c r="BX124" s="821">
        <v>13741</v>
      </c>
      <c r="BY124" s="477"/>
      <c r="BZ124" s="850" t="s">
        <v>2343</v>
      </c>
      <c r="CA124" s="418">
        <f t="shared" si="26"/>
        <v>51461</v>
      </c>
      <c r="CB124" s="418">
        <f t="shared" si="27"/>
        <v>0</v>
      </c>
    </row>
    <row r="125" spans="2:82" ht="89.25">
      <c r="B125" s="1380"/>
      <c r="C125" s="1382"/>
      <c r="D125" s="1384"/>
      <c r="E125" s="1364"/>
      <c r="F125" s="1366"/>
      <c r="G125" s="1347"/>
      <c r="H125" s="1350"/>
      <c r="I125" s="1369"/>
      <c r="J125" s="1375"/>
      <c r="K125" s="1344"/>
      <c r="L125" s="1378"/>
      <c r="M125" s="1337"/>
      <c r="N125" s="1337"/>
      <c r="O125" s="1337"/>
      <c r="P125" s="553">
        <v>121</v>
      </c>
      <c r="Q125" s="477" t="s">
        <v>719</v>
      </c>
      <c r="R125" s="851" t="s">
        <v>1146</v>
      </c>
      <c r="S125" s="608" t="s">
        <v>2113</v>
      </c>
      <c r="T125" s="610" t="s">
        <v>1256</v>
      </c>
      <c r="U125" s="607" t="s">
        <v>1257</v>
      </c>
      <c r="V125" s="611">
        <v>0</v>
      </c>
      <c r="W125" s="611">
        <v>1</v>
      </c>
      <c r="X125" s="477"/>
      <c r="Y125" s="477"/>
      <c r="Z125" s="611">
        <v>0</v>
      </c>
      <c r="AA125" s="477"/>
      <c r="AB125" s="477"/>
      <c r="AC125" s="611">
        <v>1</v>
      </c>
      <c r="AD125" s="477"/>
      <c r="AE125" s="477"/>
      <c r="AF125" s="611">
        <v>1</v>
      </c>
      <c r="AG125" s="477"/>
      <c r="AH125" s="477"/>
      <c r="AI125" s="611">
        <v>1</v>
      </c>
      <c r="AJ125" s="477"/>
      <c r="AK125" s="820">
        <f t="shared" ref="AK125:AK131" si="28">BP125+BF125+AV125+AL125</f>
        <v>21443</v>
      </c>
      <c r="AL125" s="821">
        <v>5000</v>
      </c>
      <c r="AM125" s="477"/>
      <c r="AN125" s="477"/>
      <c r="AO125" s="477"/>
      <c r="AP125" s="477"/>
      <c r="AQ125" s="477"/>
      <c r="AR125" s="477"/>
      <c r="AS125" s="477"/>
      <c r="AT125" s="477"/>
      <c r="AU125" s="477"/>
      <c r="AV125" s="821">
        <v>5238</v>
      </c>
      <c r="AW125" s="477"/>
      <c r="AX125" s="477"/>
      <c r="AY125" s="477"/>
      <c r="AZ125" s="477"/>
      <c r="BA125" s="477"/>
      <c r="BB125" s="477"/>
      <c r="BC125" s="477"/>
      <c r="BD125" s="477"/>
      <c r="BE125" s="477"/>
      <c r="BF125" s="821">
        <v>5479</v>
      </c>
      <c r="BG125" s="477"/>
      <c r="BH125" s="477"/>
      <c r="BI125" s="477"/>
      <c r="BJ125" s="477"/>
      <c r="BK125" s="477"/>
      <c r="BL125" s="477"/>
      <c r="BM125" s="477"/>
      <c r="BN125" s="477"/>
      <c r="BO125" s="477"/>
      <c r="BP125" s="821">
        <v>5726</v>
      </c>
      <c r="BQ125" s="477"/>
      <c r="BR125" s="477"/>
      <c r="BS125" s="477"/>
      <c r="BT125" s="477"/>
      <c r="BU125" s="477"/>
      <c r="BV125" s="477"/>
      <c r="BW125" s="477"/>
      <c r="BX125" s="477"/>
      <c r="BY125" s="477"/>
      <c r="BZ125" s="850" t="s">
        <v>2345</v>
      </c>
      <c r="CA125" s="418">
        <f t="shared" si="26"/>
        <v>21443</v>
      </c>
      <c r="CB125" s="418">
        <f t="shared" si="27"/>
        <v>0</v>
      </c>
    </row>
    <row r="126" spans="2:82" ht="94.5" customHeight="1">
      <c r="B126" s="1380"/>
      <c r="C126" s="1382"/>
      <c r="D126" s="1384"/>
      <c r="E126" s="1364"/>
      <c r="F126" s="1366"/>
      <c r="G126" s="1345" t="s">
        <v>1333</v>
      </c>
      <c r="H126" s="1399">
        <v>41</v>
      </c>
      <c r="I126" s="1397" t="s">
        <v>1116</v>
      </c>
      <c r="J126" s="1339" t="s">
        <v>2115</v>
      </c>
      <c r="K126" s="1342">
        <v>2</v>
      </c>
      <c r="L126" s="1345">
        <v>50</v>
      </c>
      <c r="M126" s="1335"/>
      <c r="N126" s="1335"/>
      <c r="O126" s="1335"/>
      <c r="P126" s="553">
        <v>122</v>
      </c>
      <c r="Q126" s="477" t="s">
        <v>723</v>
      </c>
      <c r="R126" s="666" t="s">
        <v>1151</v>
      </c>
      <c r="S126" s="613" t="s">
        <v>2114</v>
      </c>
      <c r="T126" s="610" t="s">
        <v>1256</v>
      </c>
      <c r="U126" s="607" t="s">
        <v>1257</v>
      </c>
      <c r="V126" s="611">
        <v>0</v>
      </c>
      <c r="W126" s="611">
        <v>4</v>
      </c>
      <c r="X126" s="477"/>
      <c r="Y126" s="477"/>
      <c r="Z126" s="611">
        <v>1</v>
      </c>
      <c r="AA126" s="477"/>
      <c r="AB126" s="477"/>
      <c r="AC126" s="611">
        <v>2</v>
      </c>
      <c r="AD126" s="477"/>
      <c r="AE126" s="477"/>
      <c r="AF126" s="611">
        <v>3</v>
      </c>
      <c r="AG126" s="477"/>
      <c r="AH126" s="477"/>
      <c r="AI126" s="611">
        <v>4</v>
      </c>
      <c r="AJ126" s="477"/>
      <c r="AK126" s="820">
        <f t="shared" si="28"/>
        <v>17153</v>
      </c>
      <c r="AL126" s="821">
        <v>4000</v>
      </c>
      <c r="AM126" s="477"/>
      <c r="AN126" s="477"/>
      <c r="AO126" s="477"/>
      <c r="AP126" s="477"/>
      <c r="AQ126" s="477"/>
      <c r="AR126" s="477"/>
      <c r="AS126" s="477"/>
      <c r="AT126" s="477"/>
      <c r="AU126" s="477"/>
      <c r="AV126" s="821">
        <v>4190</v>
      </c>
      <c r="AW126" s="477"/>
      <c r="AX126" s="477"/>
      <c r="AY126" s="477"/>
      <c r="AZ126" s="477"/>
      <c r="BA126" s="477"/>
      <c r="BB126" s="477"/>
      <c r="BC126" s="477"/>
      <c r="BD126" s="477"/>
      <c r="BE126" s="477"/>
      <c r="BF126" s="821">
        <v>4383</v>
      </c>
      <c r="BG126" s="477"/>
      <c r="BH126" s="477"/>
      <c r="BI126" s="477"/>
      <c r="BJ126" s="477"/>
      <c r="BK126" s="477"/>
      <c r="BL126" s="477"/>
      <c r="BM126" s="477"/>
      <c r="BN126" s="477"/>
      <c r="BO126" s="477"/>
      <c r="BP126" s="821">
        <v>4580</v>
      </c>
      <c r="BQ126" s="477"/>
      <c r="BR126" s="477"/>
      <c r="BS126" s="477"/>
      <c r="BT126" s="477"/>
      <c r="BU126" s="477"/>
      <c r="BV126" s="477"/>
      <c r="BW126" s="477"/>
      <c r="BX126" s="477"/>
      <c r="BY126" s="477"/>
      <c r="BZ126" s="850" t="s">
        <v>2346</v>
      </c>
      <c r="CA126" s="418">
        <f t="shared" si="26"/>
        <v>17153</v>
      </c>
      <c r="CB126" s="418">
        <f t="shared" si="27"/>
        <v>0</v>
      </c>
    </row>
    <row r="127" spans="2:82" ht="51" customHeight="1">
      <c r="B127" s="1380"/>
      <c r="C127" s="1382"/>
      <c r="D127" s="1384"/>
      <c r="E127" s="1364"/>
      <c r="F127" s="1366"/>
      <c r="G127" s="1346"/>
      <c r="H127" s="1400"/>
      <c r="I127" s="1398"/>
      <c r="J127" s="1340"/>
      <c r="K127" s="1343"/>
      <c r="L127" s="1346"/>
      <c r="M127" s="1336"/>
      <c r="N127" s="1336"/>
      <c r="O127" s="1336"/>
      <c r="P127" s="553">
        <v>123</v>
      </c>
      <c r="Q127" s="477" t="s">
        <v>723</v>
      </c>
      <c r="R127" s="666" t="s">
        <v>1153</v>
      </c>
      <c r="S127" s="614" t="s">
        <v>2117</v>
      </c>
      <c r="T127" s="610" t="s">
        <v>1256</v>
      </c>
      <c r="U127" s="607" t="s">
        <v>1257</v>
      </c>
      <c r="V127" s="611">
        <v>0</v>
      </c>
      <c r="W127" s="611">
        <v>8</v>
      </c>
      <c r="X127" s="477"/>
      <c r="Y127" s="477"/>
      <c r="Z127" s="611">
        <v>2</v>
      </c>
      <c r="AA127" s="477"/>
      <c r="AB127" s="477"/>
      <c r="AC127" s="611">
        <v>4</v>
      </c>
      <c r="AD127" s="477"/>
      <c r="AE127" s="477"/>
      <c r="AF127" s="611">
        <v>6</v>
      </c>
      <c r="AG127" s="477"/>
      <c r="AH127" s="477"/>
      <c r="AI127" s="611">
        <v>8</v>
      </c>
      <c r="AJ127" s="477"/>
      <c r="AK127" s="820">
        <f t="shared" si="28"/>
        <v>8577</v>
      </c>
      <c r="AL127" s="821">
        <v>2000</v>
      </c>
      <c r="AM127" s="477"/>
      <c r="AN127" s="477"/>
      <c r="AO127" s="477"/>
      <c r="AP127" s="477"/>
      <c r="AQ127" s="477"/>
      <c r="AR127" s="477"/>
      <c r="AS127" s="477"/>
      <c r="AT127" s="477"/>
      <c r="AU127" s="477"/>
      <c r="AV127" s="821">
        <v>2095</v>
      </c>
      <c r="AW127" s="477"/>
      <c r="AX127" s="477"/>
      <c r="AY127" s="477"/>
      <c r="AZ127" s="477"/>
      <c r="BA127" s="477"/>
      <c r="BB127" s="477"/>
      <c r="BC127" s="477"/>
      <c r="BD127" s="477"/>
      <c r="BE127" s="477"/>
      <c r="BF127" s="821">
        <v>2192</v>
      </c>
      <c r="BG127" s="477"/>
      <c r="BH127" s="477"/>
      <c r="BI127" s="477"/>
      <c r="BJ127" s="477"/>
      <c r="BK127" s="477"/>
      <c r="BL127" s="477"/>
      <c r="BM127" s="477"/>
      <c r="BN127" s="477"/>
      <c r="BO127" s="477"/>
      <c r="BP127" s="821">
        <v>2290</v>
      </c>
      <c r="BQ127" s="477"/>
      <c r="BR127" s="477"/>
      <c r="BS127" s="477"/>
      <c r="BT127" s="477"/>
      <c r="BU127" s="477"/>
      <c r="BV127" s="477"/>
      <c r="BW127" s="477"/>
      <c r="BX127" s="477"/>
      <c r="BY127" s="477"/>
      <c r="BZ127" s="611" t="s">
        <v>2304</v>
      </c>
      <c r="CA127" s="418">
        <f t="shared" si="26"/>
        <v>8577</v>
      </c>
      <c r="CB127" s="418">
        <f t="shared" si="27"/>
        <v>0</v>
      </c>
    </row>
    <row r="128" spans="2:82" ht="85.5" customHeight="1">
      <c r="B128" s="1380"/>
      <c r="C128" s="1382"/>
      <c r="D128" s="1384"/>
      <c r="E128" s="1364"/>
      <c r="F128" s="1366"/>
      <c r="G128" s="1347"/>
      <c r="H128" s="1401"/>
      <c r="I128" s="1398"/>
      <c r="J128" s="1341"/>
      <c r="K128" s="1344"/>
      <c r="L128" s="1347"/>
      <c r="M128" s="1337"/>
      <c r="N128" s="1337"/>
      <c r="O128" s="1337"/>
      <c r="P128" s="553">
        <v>124</v>
      </c>
      <c r="Q128" s="477" t="s">
        <v>723</v>
      </c>
      <c r="R128" s="665" t="s">
        <v>1154</v>
      </c>
      <c r="S128" s="614" t="s">
        <v>2118</v>
      </c>
      <c r="T128" s="610" t="s">
        <v>1256</v>
      </c>
      <c r="U128" s="607" t="s">
        <v>1257</v>
      </c>
      <c r="V128" s="611">
        <v>0</v>
      </c>
      <c r="W128" s="611">
        <v>4</v>
      </c>
      <c r="X128" s="477"/>
      <c r="Y128" s="477"/>
      <c r="Z128" s="611">
        <v>1</v>
      </c>
      <c r="AA128" s="477"/>
      <c r="AB128" s="477"/>
      <c r="AC128" s="611">
        <v>2</v>
      </c>
      <c r="AD128" s="477"/>
      <c r="AE128" s="477"/>
      <c r="AF128" s="611">
        <v>3</v>
      </c>
      <c r="AG128" s="477"/>
      <c r="AH128" s="477"/>
      <c r="AI128" s="611">
        <v>4</v>
      </c>
      <c r="AJ128" s="477"/>
      <c r="AK128" s="820">
        <f t="shared" si="28"/>
        <v>8577</v>
      </c>
      <c r="AL128" s="821">
        <v>2000</v>
      </c>
      <c r="AM128" s="477"/>
      <c r="AN128" s="477"/>
      <c r="AO128" s="477"/>
      <c r="AP128" s="477"/>
      <c r="AQ128" s="477"/>
      <c r="AR128" s="477"/>
      <c r="AS128" s="477"/>
      <c r="AT128" s="477"/>
      <c r="AU128" s="477"/>
      <c r="AV128" s="821">
        <v>2095</v>
      </c>
      <c r="AW128" s="477"/>
      <c r="AX128" s="477"/>
      <c r="AY128" s="477"/>
      <c r="AZ128" s="477"/>
      <c r="BA128" s="477"/>
      <c r="BB128" s="477"/>
      <c r="BC128" s="477"/>
      <c r="BD128" s="477"/>
      <c r="BE128" s="477"/>
      <c r="BF128" s="821">
        <v>2192</v>
      </c>
      <c r="BG128" s="477"/>
      <c r="BH128" s="477"/>
      <c r="BI128" s="477"/>
      <c r="BJ128" s="477"/>
      <c r="BK128" s="477"/>
      <c r="BL128" s="477"/>
      <c r="BM128" s="477"/>
      <c r="BN128" s="477"/>
      <c r="BO128" s="477"/>
      <c r="BP128" s="821">
        <v>2290</v>
      </c>
      <c r="BQ128" s="477"/>
      <c r="BR128" s="477"/>
      <c r="BS128" s="477"/>
      <c r="BT128" s="477"/>
      <c r="BU128" s="477"/>
      <c r="BV128" s="477"/>
      <c r="BW128" s="477"/>
      <c r="BX128" s="477"/>
      <c r="BY128" s="477"/>
      <c r="BZ128" s="611" t="s">
        <v>2304</v>
      </c>
      <c r="CA128" s="418">
        <f t="shared" si="26"/>
        <v>8577</v>
      </c>
      <c r="CB128" s="418">
        <f t="shared" si="27"/>
        <v>0</v>
      </c>
    </row>
    <row r="129" spans="2:84" ht="54" customHeight="1">
      <c r="B129" s="1380"/>
      <c r="C129" s="1382"/>
      <c r="D129" s="1384"/>
      <c r="E129" s="1364"/>
      <c r="F129" s="1366"/>
      <c r="G129" s="1345" t="s">
        <v>1334</v>
      </c>
      <c r="H129" s="1348">
        <v>42</v>
      </c>
      <c r="I129" s="1338" t="s">
        <v>1117</v>
      </c>
      <c r="J129" s="1339" t="s">
        <v>2116</v>
      </c>
      <c r="K129" s="1342">
        <v>72</v>
      </c>
      <c r="L129" s="1351">
        <v>20</v>
      </c>
      <c r="M129" s="1335"/>
      <c r="N129" s="1335"/>
      <c r="O129" s="1335"/>
      <c r="P129" s="553">
        <v>125</v>
      </c>
      <c r="Q129" s="477" t="s">
        <v>716</v>
      </c>
      <c r="R129" s="665" t="s">
        <v>1158</v>
      </c>
      <c r="S129" s="615" t="s">
        <v>2112</v>
      </c>
      <c r="T129" s="610" t="s">
        <v>1256</v>
      </c>
      <c r="U129" s="607" t="s">
        <v>1257</v>
      </c>
      <c r="V129" s="611">
        <v>0</v>
      </c>
      <c r="W129" s="611">
        <v>4</v>
      </c>
      <c r="X129" s="477"/>
      <c r="Y129" s="477"/>
      <c r="Z129" s="611">
        <v>1</v>
      </c>
      <c r="AA129" s="477"/>
      <c r="AB129" s="477"/>
      <c r="AC129" s="611">
        <v>2</v>
      </c>
      <c r="AD129" s="477"/>
      <c r="AE129" s="477"/>
      <c r="AF129" s="611">
        <v>3</v>
      </c>
      <c r="AG129" s="477"/>
      <c r="AH129" s="477"/>
      <c r="AI129" s="611">
        <v>4</v>
      </c>
      <c r="AJ129" s="477"/>
      <c r="AK129" s="820">
        <f t="shared" si="28"/>
        <v>8577</v>
      </c>
      <c r="AL129" s="821">
        <v>2000</v>
      </c>
      <c r="AM129" s="477"/>
      <c r="AN129" s="477"/>
      <c r="AO129" s="477"/>
      <c r="AP129" s="477"/>
      <c r="AQ129" s="477"/>
      <c r="AR129" s="477"/>
      <c r="AS129" s="477"/>
      <c r="AT129" s="477"/>
      <c r="AU129" s="477"/>
      <c r="AV129" s="821">
        <v>2095</v>
      </c>
      <c r="AW129" s="477"/>
      <c r="AX129" s="477"/>
      <c r="AY129" s="477"/>
      <c r="AZ129" s="477"/>
      <c r="BA129" s="477"/>
      <c r="BB129" s="477"/>
      <c r="BC129" s="477"/>
      <c r="BD129" s="477"/>
      <c r="BE129" s="477"/>
      <c r="BF129" s="821">
        <v>2192</v>
      </c>
      <c r="BG129" s="477"/>
      <c r="BH129" s="477"/>
      <c r="BI129" s="477"/>
      <c r="BJ129" s="477"/>
      <c r="BK129" s="477"/>
      <c r="BL129" s="477"/>
      <c r="BM129" s="477"/>
      <c r="BN129" s="477"/>
      <c r="BO129" s="477"/>
      <c r="BP129" s="821">
        <v>2290</v>
      </c>
      <c r="BQ129" s="477"/>
      <c r="BR129" s="477"/>
      <c r="BS129" s="477"/>
      <c r="BT129" s="477"/>
      <c r="BU129" s="477"/>
      <c r="BV129" s="477"/>
      <c r="BW129" s="477"/>
      <c r="BX129" s="477"/>
      <c r="BY129" s="477"/>
      <c r="BZ129" s="849" t="s">
        <v>2347</v>
      </c>
      <c r="CA129" s="418">
        <f t="shared" si="26"/>
        <v>8577</v>
      </c>
      <c r="CB129" s="418">
        <f t="shared" si="27"/>
        <v>0</v>
      </c>
    </row>
    <row r="130" spans="2:84" ht="50.25" customHeight="1">
      <c r="B130" s="1380"/>
      <c r="C130" s="1382"/>
      <c r="D130" s="1384"/>
      <c r="E130" s="1364"/>
      <c r="F130" s="1366"/>
      <c r="G130" s="1346"/>
      <c r="H130" s="1349"/>
      <c r="I130" s="1338"/>
      <c r="J130" s="1340"/>
      <c r="K130" s="1343"/>
      <c r="L130" s="1352"/>
      <c r="M130" s="1336"/>
      <c r="N130" s="1336"/>
      <c r="O130" s="1336"/>
      <c r="P130" s="553">
        <v>126</v>
      </c>
      <c r="Q130" s="477" t="s">
        <v>723</v>
      </c>
      <c r="R130" s="669" t="s">
        <v>1159</v>
      </c>
      <c r="S130" s="608" t="s">
        <v>2119</v>
      </c>
      <c r="T130" s="610" t="s">
        <v>1256</v>
      </c>
      <c r="U130" s="607" t="s">
        <v>1257</v>
      </c>
      <c r="V130" s="611">
        <v>0</v>
      </c>
      <c r="W130" s="611">
        <v>1</v>
      </c>
      <c r="X130" s="477"/>
      <c r="Y130" s="477"/>
      <c r="Z130" s="611">
        <v>0</v>
      </c>
      <c r="AA130" s="477"/>
      <c r="AB130" s="477"/>
      <c r="AC130" s="611">
        <v>1</v>
      </c>
      <c r="AD130" s="477"/>
      <c r="AE130" s="477"/>
      <c r="AF130" s="611">
        <v>1</v>
      </c>
      <c r="AG130" s="477"/>
      <c r="AH130" s="477"/>
      <c r="AI130" s="611">
        <v>1</v>
      </c>
      <c r="AJ130" s="477"/>
      <c r="AK130" s="820">
        <f t="shared" si="28"/>
        <v>8577</v>
      </c>
      <c r="AL130" s="821">
        <v>2000</v>
      </c>
      <c r="AM130" s="477"/>
      <c r="AN130" s="477"/>
      <c r="AO130" s="477"/>
      <c r="AP130" s="477"/>
      <c r="AQ130" s="477"/>
      <c r="AR130" s="477"/>
      <c r="AS130" s="477"/>
      <c r="AT130" s="477"/>
      <c r="AU130" s="477"/>
      <c r="AV130" s="821">
        <v>2095</v>
      </c>
      <c r="AW130" s="477"/>
      <c r="AX130" s="477"/>
      <c r="AY130" s="477"/>
      <c r="AZ130" s="477"/>
      <c r="BA130" s="477"/>
      <c r="BB130" s="477"/>
      <c r="BC130" s="477"/>
      <c r="BD130" s="477"/>
      <c r="BE130" s="477"/>
      <c r="BF130" s="821">
        <v>2192</v>
      </c>
      <c r="BG130" s="477"/>
      <c r="BH130" s="477"/>
      <c r="BI130" s="477"/>
      <c r="BJ130" s="477"/>
      <c r="BK130" s="477"/>
      <c r="BL130" s="477"/>
      <c r="BM130" s="477"/>
      <c r="BN130" s="477"/>
      <c r="BO130" s="477"/>
      <c r="BP130" s="821">
        <v>2290</v>
      </c>
      <c r="BQ130" s="477"/>
      <c r="BR130" s="477"/>
      <c r="BS130" s="477"/>
      <c r="BT130" s="477"/>
      <c r="BU130" s="477"/>
      <c r="BV130" s="477"/>
      <c r="BW130" s="477"/>
      <c r="BX130" s="477"/>
      <c r="BY130" s="477"/>
      <c r="BZ130" s="850" t="s">
        <v>2348</v>
      </c>
      <c r="CA130" s="418">
        <f t="shared" si="26"/>
        <v>8577</v>
      </c>
      <c r="CB130" s="418">
        <f t="shared" si="27"/>
        <v>0</v>
      </c>
    </row>
    <row r="131" spans="2:84" ht="156" customHeight="1">
      <c r="B131" s="1380"/>
      <c r="C131" s="1382"/>
      <c r="D131" s="1385"/>
      <c r="E131" s="1364"/>
      <c r="F131" s="1367"/>
      <c r="G131" s="1347"/>
      <c r="H131" s="1350"/>
      <c r="I131" s="1338"/>
      <c r="J131" s="1341"/>
      <c r="K131" s="1344"/>
      <c r="L131" s="1353"/>
      <c r="M131" s="1337"/>
      <c r="N131" s="1337"/>
      <c r="O131" s="1337"/>
      <c r="P131" s="553">
        <v>127</v>
      </c>
      <c r="Q131" s="477" t="s">
        <v>723</v>
      </c>
      <c r="R131" s="666" t="s">
        <v>1160</v>
      </c>
      <c r="S131" s="608" t="s">
        <v>2082</v>
      </c>
      <c r="T131" s="610" t="s">
        <v>1256</v>
      </c>
      <c r="U131" s="607" t="s">
        <v>1257</v>
      </c>
      <c r="V131" s="611">
        <v>0</v>
      </c>
      <c r="W131" s="611">
        <v>4</v>
      </c>
      <c r="X131" s="477"/>
      <c r="Y131" s="477"/>
      <c r="Z131" s="611">
        <v>1</v>
      </c>
      <c r="AA131" s="477"/>
      <c r="AB131" s="477"/>
      <c r="AC131" s="611">
        <v>2</v>
      </c>
      <c r="AD131" s="477"/>
      <c r="AE131" s="477"/>
      <c r="AF131" s="611">
        <v>3</v>
      </c>
      <c r="AG131" s="477"/>
      <c r="AH131" s="477"/>
      <c r="AI131" s="611">
        <v>4</v>
      </c>
      <c r="AJ131" s="477"/>
      <c r="AK131" s="820">
        <f t="shared" si="28"/>
        <v>8577</v>
      </c>
      <c r="AL131" s="821">
        <v>2000</v>
      </c>
      <c r="AM131" s="477"/>
      <c r="AN131" s="477"/>
      <c r="AO131" s="477"/>
      <c r="AP131" s="477"/>
      <c r="AQ131" s="477"/>
      <c r="AR131" s="477"/>
      <c r="AS131" s="477"/>
      <c r="AT131" s="477"/>
      <c r="AU131" s="477"/>
      <c r="AV131" s="821">
        <v>2095</v>
      </c>
      <c r="AW131" s="477"/>
      <c r="AX131" s="477"/>
      <c r="AY131" s="477"/>
      <c r="AZ131" s="477"/>
      <c r="BA131" s="477"/>
      <c r="BB131" s="477"/>
      <c r="BC131" s="477"/>
      <c r="BD131" s="477"/>
      <c r="BE131" s="477"/>
      <c r="BF131" s="821">
        <v>2192</v>
      </c>
      <c r="BG131" s="477"/>
      <c r="BH131" s="477"/>
      <c r="BI131" s="477"/>
      <c r="BJ131" s="477"/>
      <c r="BK131" s="477"/>
      <c r="BL131" s="477"/>
      <c r="BM131" s="477"/>
      <c r="BN131" s="477"/>
      <c r="BO131" s="477"/>
      <c r="BP131" s="821">
        <v>2290</v>
      </c>
      <c r="BQ131" s="477"/>
      <c r="BR131" s="477"/>
      <c r="BS131" s="477"/>
      <c r="BT131" s="477"/>
      <c r="BU131" s="477"/>
      <c r="BV131" s="477"/>
      <c r="BW131" s="477"/>
      <c r="BX131" s="477"/>
      <c r="BY131" s="477"/>
      <c r="BZ131" s="850" t="s">
        <v>2349</v>
      </c>
      <c r="CA131" s="418">
        <f t="shared" si="26"/>
        <v>8577</v>
      </c>
      <c r="CB131" s="418">
        <f t="shared" si="27"/>
        <v>0</v>
      </c>
      <c r="CC131" s="1" t="s">
        <v>2371</v>
      </c>
      <c r="CD131" s="418">
        <f>SUM(CA121:CA131)</f>
        <v>214423</v>
      </c>
      <c r="CE131" s="1" t="s">
        <v>2372</v>
      </c>
      <c r="CF131" s="863">
        <f>SUM(CD112:CD131)</f>
        <v>463152</v>
      </c>
    </row>
    <row r="132" spans="2:84" ht="83.25" customHeight="1">
      <c r="B132" s="1245" t="s">
        <v>1335</v>
      </c>
      <c r="C132" s="1283" t="s">
        <v>1336</v>
      </c>
      <c r="D132" s="1303">
        <f>CF158/$CD$167</f>
        <v>0.51266007561768467</v>
      </c>
      <c r="E132" s="1290" t="s">
        <v>1338</v>
      </c>
      <c r="F132" s="1295">
        <f>CD146/$CD$166</f>
        <v>0.15759296049946545</v>
      </c>
      <c r="G132" s="480" t="s">
        <v>1339</v>
      </c>
      <c r="H132" s="481">
        <v>43</v>
      </c>
      <c r="I132" s="587" t="s">
        <v>1163</v>
      </c>
      <c r="J132" s="617" t="s">
        <v>2120</v>
      </c>
      <c r="K132" s="618">
        <v>0</v>
      </c>
      <c r="L132" s="480">
        <v>1</v>
      </c>
      <c r="M132" s="493"/>
      <c r="N132" s="493"/>
      <c r="O132" s="493"/>
      <c r="P132" s="554">
        <v>128</v>
      </c>
      <c r="Q132" s="493" t="s">
        <v>711</v>
      </c>
      <c r="R132" s="829" t="s">
        <v>1174</v>
      </c>
      <c r="S132" s="617" t="s">
        <v>2120</v>
      </c>
      <c r="T132" s="619" t="s">
        <v>1256</v>
      </c>
      <c r="U132" s="616" t="s">
        <v>1257</v>
      </c>
      <c r="V132" s="481">
        <v>0</v>
      </c>
      <c r="W132" s="481">
        <v>1</v>
      </c>
      <c r="X132" s="493"/>
      <c r="Y132" s="493"/>
      <c r="Z132" s="481">
        <v>0</v>
      </c>
      <c r="AA132" s="493"/>
      <c r="AB132" s="493"/>
      <c r="AC132" s="481">
        <v>1</v>
      </c>
      <c r="AD132" s="493"/>
      <c r="AE132" s="493"/>
      <c r="AF132" s="481">
        <v>1</v>
      </c>
      <c r="AG132" s="493"/>
      <c r="AH132" s="493"/>
      <c r="AI132" s="481">
        <v>1</v>
      </c>
      <c r="AJ132" s="493"/>
      <c r="AK132" s="822"/>
      <c r="AL132" s="493"/>
      <c r="AM132" s="493"/>
      <c r="AN132" s="493"/>
      <c r="AO132" s="493"/>
      <c r="AP132" s="493"/>
      <c r="AQ132" s="493"/>
      <c r="AR132" s="493"/>
      <c r="AS132" s="493"/>
      <c r="AT132" s="807"/>
      <c r="AU132" s="493"/>
      <c r="AV132" s="493"/>
      <c r="AW132" s="493"/>
      <c r="AX132" s="493"/>
      <c r="AY132" s="493"/>
      <c r="AZ132" s="493"/>
      <c r="BA132" s="493"/>
      <c r="BB132" s="493"/>
      <c r="BC132" s="493"/>
      <c r="BD132" s="807"/>
      <c r="BE132" s="493"/>
      <c r="BF132" s="493"/>
      <c r="BG132" s="493"/>
      <c r="BH132" s="493"/>
      <c r="BI132" s="493"/>
      <c r="BJ132" s="493"/>
      <c r="BK132" s="493"/>
      <c r="BL132" s="493"/>
      <c r="BM132" s="493"/>
      <c r="BN132" s="807"/>
      <c r="BO132" s="493"/>
      <c r="BP132" s="493"/>
      <c r="BQ132" s="493"/>
      <c r="BR132" s="493"/>
      <c r="BS132" s="493"/>
      <c r="BT132" s="493"/>
      <c r="BU132" s="493"/>
      <c r="BV132" s="493"/>
      <c r="BW132" s="493"/>
      <c r="BX132" s="807"/>
      <c r="BY132" s="493"/>
      <c r="BZ132" s="480" t="s">
        <v>2335</v>
      </c>
      <c r="CA132" s="418">
        <f>SUM(AL132:BY132)</f>
        <v>0</v>
      </c>
      <c r="CB132" s="418">
        <f>CA132-AK132</f>
        <v>0</v>
      </c>
    </row>
    <row r="133" spans="2:84" ht="84.75" customHeight="1">
      <c r="B133" s="1246"/>
      <c r="C133" s="1284"/>
      <c r="D133" s="1304"/>
      <c r="E133" s="1291"/>
      <c r="F133" s="1296"/>
      <c r="G133" s="1278" t="s">
        <v>1340</v>
      </c>
      <c r="H133" s="1272">
        <v>44</v>
      </c>
      <c r="I133" s="1326" t="s">
        <v>1164</v>
      </c>
      <c r="J133" s="1275" t="s">
        <v>2121</v>
      </c>
      <c r="K133" s="1330">
        <v>50</v>
      </c>
      <c r="L133" s="1275">
        <v>100</v>
      </c>
      <c r="M133" s="1320"/>
      <c r="N133" s="1320"/>
      <c r="O133" s="1320"/>
      <c r="P133" s="554">
        <v>129</v>
      </c>
      <c r="Q133" s="493" t="s">
        <v>233</v>
      </c>
      <c r="R133" s="852" t="s">
        <v>1179</v>
      </c>
      <c r="S133" s="617" t="s">
        <v>2122</v>
      </c>
      <c r="T133" s="619" t="s">
        <v>1256</v>
      </c>
      <c r="U133" s="616" t="s">
        <v>1257</v>
      </c>
      <c r="V133" s="481">
        <v>0</v>
      </c>
      <c r="W133" s="481">
        <v>10</v>
      </c>
      <c r="X133" s="493"/>
      <c r="Y133" s="493"/>
      <c r="Z133" s="481">
        <v>5</v>
      </c>
      <c r="AA133" s="493"/>
      <c r="AB133" s="493"/>
      <c r="AC133" s="481">
        <v>10</v>
      </c>
      <c r="AD133" s="493"/>
      <c r="AE133" s="493"/>
      <c r="AF133" s="481">
        <v>10</v>
      </c>
      <c r="AG133" s="493"/>
      <c r="AH133" s="493"/>
      <c r="AI133" s="481">
        <v>10</v>
      </c>
      <c r="AJ133" s="493"/>
      <c r="AK133" s="822">
        <f t="shared" ref="AK133:AK146" si="29">AT133+BD133+BN133+BX133</f>
        <v>64328</v>
      </c>
      <c r="AL133" s="493"/>
      <c r="AM133" s="493"/>
      <c r="AN133" s="493"/>
      <c r="AO133" s="493"/>
      <c r="AP133" s="493"/>
      <c r="AQ133" s="493"/>
      <c r="AR133" s="493"/>
      <c r="AS133" s="493"/>
      <c r="AT133" s="807">
        <v>15000</v>
      </c>
      <c r="AU133" s="493"/>
      <c r="AV133" s="493"/>
      <c r="AW133" s="493"/>
      <c r="AX133" s="493"/>
      <c r="AY133" s="493"/>
      <c r="AZ133" s="493"/>
      <c r="BA133" s="493"/>
      <c r="BB133" s="493"/>
      <c r="BC133" s="493"/>
      <c r="BD133" s="807">
        <v>15714</v>
      </c>
      <c r="BE133" s="493"/>
      <c r="BF133" s="493"/>
      <c r="BG133" s="493"/>
      <c r="BH133" s="493"/>
      <c r="BI133" s="493"/>
      <c r="BJ133" s="493"/>
      <c r="BK133" s="493"/>
      <c r="BL133" s="493"/>
      <c r="BM133" s="493"/>
      <c r="BN133" s="807">
        <v>16437</v>
      </c>
      <c r="BO133" s="493"/>
      <c r="BP133" s="493"/>
      <c r="BQ133" s="493"/>
      <c r="BR133" s="493"/>
      <c r="BS133" s="493"/>
      <c r="BT133" s="493"/>
      <c r="BU133" s="493"/>
      <c r="BV133" s="493"/>
      <c r="BW133" s="493"/>
      <c r="BX133" s="807">
        <v>17177</v>
      </c>
      <c r="BY133" s="493"/>
      <c r="BZ133" s="480" t="s">
        <v>2335</v>
      </c>
      <c r="CA133" s="418">
        <f t="shared" ref="CA133:CA146" si="30">SUM(AL133:BY133)</f>
        <v>64328</v>
      </c>
      <c r="CB133" s="418">
        <f t="shared" ref="CB133:CB147" si="31">CA133-AK133</f>
        <v>0</v>
      </c>
    </row>
    <row r="134" spans="2:84" ht="89.25">
      <c r="B134" s="1246"/>
      <c r="C134" s="1284"/>
      <c r="D134" s="1304"/>
      <c r="E134" s="1291"/>
      <c r="F134" s="1296"/>
      <c r="G134" s="1279"/>
      <c r="H134" s="1273"/>
      <c r="I134" s="1327"/>
      <c r="J134" s="1276"/>
      <c r="K134" s="1331"/>
      <c r="L134" s="1276"/>
      <c r="M134" s="1321"/>
      <c r="N134" s="1321"/>
      <c r="O134" s="1321"/>
      <c r="P134" s="554">
        <v>130</v>
      </c>
      <c r="Q134" s="493" t="s">
        <v>237</v>
      </c>
      <c r="R134" s="852" t="s">
        <v>2079</v>
      </c>
      <c r="S134" s="617" t="s">
        <v>2123</v>
      </c>
      <c r="T134" s="619" t="s">
        <v>1256</v>
      </c>
      <c r="U134" s="616" t="s">
        <v>1257</v>
      </c>
      <c r="V134" s="481">
        <v>0</v>
      </c>
      <c r="W134" s="481">
        <v>6</v>
      </c>
      <c r="X134" s="493"/>
      <c r="Y134" s="493"/>
      <c r="Z134" s="481">
        <v>2</v>
      </c>
      <c r="AA134" s="493"/>
      <c r="AB134" s="493"/>
      <c r="AC134" s="481">
        <v>4</v>
      </c>
      <c r="AD134" s="493"/>
      <c r="AE134" s="493"/>
      <c r="AF134" s="481">
        <v>6</v>
      </c>
      <c r="AG134" s="493"/>
      <c r="AH134" s="493"/>
      <c r="AI134" s="481">
        <v>6</v>
      </c>
      <c r="AJ134" s="493"/>
      <c r="AK134" s="822">
        <f t="shared" si="29"/>
        <v>120000</v>
      </c>
      <c r="AL134" s="493"/>
      <c r="AM134" s="493"/>
      <c r="AN134" s="493"/>
      <c r="AO134" s="493"/>
      <c r="AP134" s="493"/>
      <c r="AQ134" s="493"/>
      <c r="AR134" s="493"/>
      <c r="AS134" s="493"/>
      <c r="AT134" s="493"/>
      <c r="AU134" s="493"/>
      <c r="AV134" s="493"/>
      <c r="AW134" s="493"/>
      <c r="AX134" s="493"/>
      <c r="AY134" s="493"/>
      <c r="AZ134" s="493"/>
      <c r="BA134" s="493"/>
      <c r="BB134" s="493"/>
      <c r="BC134" s="493"/>
      <c r="BD134" s="493"/>
      <c r="BE134" s="493"/>
      <c r="BF134" s="493"/>
      <c r="BG134" s="493"/>
      <c r="BH134" s="493"/>
      <c r="BI134" s="493"/>
      <c r="BJ134" s="493"/>
      <c r="BK134" s="493"/>
      <c r="BL134" s="493"/>
      <c r="BM134" s="493"/>
      <c r="BN134" s="493"/>
      <c r="BO134" s="493"/>
      <c r="BP134" s="493"/>
      <c r="BQ134" s="493"/>
      <c r="BR134" s="493"/>
      <c r="BS134" s="493"/>
      <c r="BT134" s="493"/>
      <c r="BU134" s="493"/>
      <c r="BV134" s="493"/>
      <c r="BW134" s="493"/>
      <c r="BX134" s="807">
        <v>120000</v>
      </c>
      <c r="BY134" s="493"/>
      <c r="BZ134" s="480" t="s">
        <v>2335</v>
      </c>
      <c r="CA134" s="418">
        <f t="shared" si="30"/>
        <v>120000</v>
      </c>
      <c r="CB134" s="418">
        <f t="shared" si="31"/>
        <v>0</v>
      </c>
    </row>
    <row r="135" spans="2:84" ht="89.25">
      <c r="B135" s="1246"/>
      <c r="C135" s="1284"/>
      <c r="D135" s="1304"/>
      <c r="E135" s="1291"/>
      <c r="F135" s="1296"/>
      <c r="G135" s="1279"/>
      <c r="H135" s="1273"/>
      <c r="I135" s="1327"/>
      <c r="J135" s="1276"/>
      <c r="K135" s="1331"/>
      <c r="L135" s="1276"/>
      <c r="M135" s="1321"/>
      <c r="N135" s="1321"/>
      <c r="O135" s="1321"/>
      <c r="P135" s="554">
        <v>131</v>
      </c>
      <c r="Q135" s="493" t="s">
        <v>236</v>
      </c>
      <c r="R135" s="852" t="s">
        <v>1181</v>
      </c>
      <c r="S135" s="617" t="s">
        <v>2124</v>
      </c>
      <c r="T135" s="619" t="s">
        <v>1256</v>
      </c>
      <c r="U135" s="616" t="s">
        <v>1257</v>
      </c>
      <c r="V135" s="481">
        <v>0</v>
      </c>
      <c r="W135" s="481">
        <v>1</v>
      </c>
      <c r="X135" s="493"/>
      <c r="Y135" s="493"/>
      <c r="Z135" s="481">
        <v>0</v>
      </c>
      <c r="AA135" s="493"/>
      <c r="AB135" s="493"/>
      <c r="AC135" s="481">
        <v>1</v>
      </c>
      <c r="AD135" s="493"/>
      <c r="AE135" s="493"/>
      <c r="AF135" s="481">
        <v>1</v>
      </c>
      <c r="AG135" s="493"/>
      <c r="AH135" s="493"/>
      <c r="AI135" s="481">
        <v>1</v>
      </c>
      <c r="AJ135" s="493"/>
      <c r="AK135" s="822">
        <f t="shared" si="29"/>
        <v>1460000</v>
      </c>
      <c r="AL135" s="493"/>
      <c r="AM135" s="493"/>
      <c r="AN135" s="493"/>
      <c r="AO135" s="493"/>
      <c r="AP135" s="493"/>
      <c r="AQ135" s="493"/>
      <c r="AR135" s="493"/>
      <c r="AS135" s="493"/>
      <c r="AT135" s="493"/>
      <c r="AU135" s="493"/>
      <c r="AV135" s="493"/>
      <c r="AW135" s="493"/>
      <c r="AX135" s="493"/>
      <c r="AY135" s="493"/>
      <c r="AZ135" s="493"/>
      <c r="BA135" s="493"/>
      <c r="BB135" s="493"/>
      <c r="BC135" s="493"/>
      <c r="BD135" s="807">
        <v>1215000</v>
      </c>
      <c r="BE135" s="493"/>
      <c r="BF135" s="493"/>
      <c r="BG135" s="493"/>
      <c r="BH135" s="493"/>
      <c r="BI135" s="493"/>
      <c r="BJ135" s="493"/>
      <c r="BK135" s="493"/>
      <c r="BL135" s="493"/>
      <c r="BM135" s="493"/>
      <c r="BN135" s="493"/>
      <c r="BO135" s="493"/>
      <c r="BP135" s="493"/>
      <c r="BQ135" s="493"/>
      <c r="BR135" s="493"/>
      <c r="BS135" s="493"/>
      <c r="BT135" s="493"/>
      <c r="BU135" s="493"/>
      <c r="BV135" s="493"/>
      <c r="BW135" s="493"/>
      <c r="BX135" s="807">
        <v>245000</v>
      </c>
      <c r="BY135" s="493"/>
      <c r="BZ135" s="480" t="s">
        <v>2335</v>
      </c>
      <c r="CA135" s="418">
        <f t="shared" si="30"/>
        <v>1460000</v>
      </c>
      <c r="CB135" s="418">
        <f t="shared" si="31"/>
        <v>0</v>
      </c>
    </row>
    <row r="136" spans="2:84" ht="89.25">
      <c r="B136" s="1246"/>
      <c r="C136" s="1284"/>
      <c r="D136" s="1304"/>
      <c r="E136" s="1291"/>
      <c r="F136" s="1296"/>
      <c r="G136" s="1279"/>
      <c r="H136" s="1273"/>
      <c r="I136" s="1327"/>
      <c r="J136" s="1276"/>
      <c r="K136" s="1331"/>
      <c r="L136" s="1276"/>
      <c r="M136" s="1321"/>
      <c r="N136" s="1321"/>
      <c r="O136" s="1321"/>
      <c r="P136" s="554">
        <v>132</v>
      </c>
      <c r="Q136" s="493" t="s">
        <v>236</v>
      </c>
      <c r="R136" s="852" t="s">
        <v>1182</v>
      </c>
      <c r="S136" s="617" t="s">
        <v>2125</v>
      </c>
      <c r="T136" s="619" t="s">
        <v>1256</v>
      </c>
      <c r="U136" s="616" t="s">
        <v>1257</v>
      </c>
      <c r="V136" s="481">
        <v>0</v>
      </c>
      <c r="W136" s="481">
        <v>1</v>
      </c>
      <c r="X136" s="493"/>
      <c r="Y136" s="493"/>
      <c r="Z136" s="481">
        <v>0</v>
      </c>
      <c r="AA136" s="493"/>
      <c r="AB136" s="493"/>
      <c r="AC136" s="481">
        <v>1</v>
      </c>
      <c r="AD136" s="493"/>
      <c r="AE136" s="493"/>
      <c r="AF136" s="481">
        <v>1</v>
      </c>
      <c r="AG136" s="493"/>
      <c r="AH136" s="493"/>
      <c r="AI136" s="481">
        <v>1</v>
      </c>
      <c r="AJ136" s="493"/>
      <c r="AK136" s="822">
        <f t="shared" si="29"/>
        <v>200000</v>
      </c>
      <c r="AL136" s="493"/>
      <c r="AM136" s="493"/>
      <c r="AN136" s="493"/>
      <c r="AO136" s="493"/>
      <c r="AP136" s="493"/>
      <c r="AQ136" s="493"/>
      <c r="AR136" s="493"/>
      <c r="AS136" s="493"/>
      <c r="AT136" s="493"/>
      <c r="AU136" s="493"/>
      <c r="AV136" s="493"/>
      <c r="AW136" s="493"/>
      <c r="AX136" s="493"/>
      <c r="AY136" s="493"/>
      <c r="AZ136" s="493"/>
      <c r="BA136" s="493"/>
      <c r="BB136" s="493"/>
      <c r="BC136" s="493"/>
      <c r="BD136" s="493"/>
      <c r="BE136" s="493"/>
      <c r="BF136" s="493"/>
      <c r="BG136" s="493"/>
      <c r="BH136" s="493"/>
      <c r="BI136" s="493"/>
      <c r="BJ136" s="493"/>
      <c r="BK136" s="493"/>
      <c r="BL136" s="493"/>
      <c r="BM136" s="493"/>
      <c r="BN136" s="493"/>
      <c r="BO136" s="493"/>
      <c r="BP136" s="493"/>
      <c r="BQ136" s="493"/>
      <c r="BR136" s="493"/>
      <c r="BS136" s="493"/>
      <c r="BT136" s="493"/>
      <c r="BU136" s="493"/>
      <c r="BV136" s="493"/>
      <c r="BW136" s="493"/>
      <c r="BX136" s="807">
        <v>200000</v>
      </c>
      <c r="BY136" s="493"/>
      <c r="BZ136" s="480" t="s">
        <v>2335</v>
      </c>
      <c r="CA136" s="418">
        <f t="shared" si="30"/>
        <v>200000</v>
      </c>
      <c r="CB136" s="418">
        <f t="shared" si="31"/>
        <v>0</v>
      </c>
    </row>
    <row r="137" spans="2:84" ht="89.25">
      <c r="B137" s="1246"/>
      <c r="C137" s="1284"/>
      <c r="D137" s="1304"/>
      <c r="E137" s="1291"/>
      <c r="F137" s="1296"/>
      <c r="G137" s="1279"/>
      <c r="H137" s="1273"/>
      <c r="I137" s="1327"/>
      <c r="J137" s="1276"/>
      <c r="K137" s="1331"/>
      <c r="L137" s="1276"/>
      <c r="M137" s="1321"/>
      <c r="N137" s="1321"/>
      <c r="O137" s="1321"/>
      <c r="P137" s="554">
        <v>133</v>
      </c>
      <c r="Q137" s="493" t="s">
        <v>2169</v>
      </c>
      <c r="R137" s="852" t="s">
        <v>2126</v>
      </c>
      <c r="S137" s="617" t="s">
        <v>2127</v>
      </c>
      <c r="T137" s="619" t="s">
        <v>1256</v>
      </c>
      <c r="U137" s="616" t="s">
        <v>1257</v>
      </c>
      <c r="V137" s="481">
        <v>0</v>
      </c>
      <c r="W137" s="481">
        <v>4</v>
      </c>
      <c r="X137" s="493"/>
      <c r="Y137" s="493"/>
      <c r="Z137" s="481">
        <v>1</v>
      </c>
      <c r="AA137" s="493"/>
      <c r="AB137" s="493"/>
      <c r="AC137" s="481">
        <v>2</v>
      </c>
      <c r="AD137" s="493"/>
      <c r="AE137" s="493"/>
      <c r="AF137" s="481">
        <v>3</v>
      </c>
      <c r="AG137" s="493"/>
      <c r="AH137" s="493"/>
      <c r="AI137" s="481">
        <v>4</v>
      </c>
      <c r="AJ137" s="493"/>
      <c r="AK137" s="822">
        <f t="shared" si="29"/>
        <v>20000</v>
      </c>
      <c r="AL137" s="493"/>
      <c r="AM137" s="493"/>
      <c r="AN137" s="493"/>
      <c r="AO137" s="493"/>
      <c r="AP137" s="493"/>
      <c r="AQ137" s="493"/>
      <c r="AR137" s="493"/>
      <c r="AS137" s="493"/>
      <c r="AT137" s="493"/>
      <c r="AU137" s="493"/>
      <c r="AV137" s="493"/>
      <c r="AW137" s="493"/>
      <c r="AX137" s="493"/>
      <c r="AY137" s="493"/>
      <c r="AZ137" s="493"/>
      <c r="BA137" s="493"/>
      <c r="BB137" s="493"/>
      <c r="BC137" s="493"/>
      <c r="BD137" s="493"/>
      <c r="BE137" s="493"/>
      <c r="BF137" s="493"/>
      <c r="BG137" s="493"/>
      <c r="BH137" s="493"/>
      <c r="BI137" s="493"/>
      <c r="BJ137" s="493"/>
      <c r="BK137" s="493"/>
      <c r="BL137" s="493"/>
      <c r="BM137" s="493"/>
      <c r="BN137" s="493"/>
      <c r="BO137" s="493"/>
      <c r="BP137" s="493"/>
      <c r="BQ137" s="493"/>
      <c r="BR137" s="493"/>
      <c r="BS137" s="493"/>
      <c r="BT137" s="493"/>
      <c r="BU137" s="493"/>
      <c r="BV137" s="493"/>
      <c r="BW137" s="493"/>
      <c r="BX137" s="807">
        <v>20000</v>
      </c>
      <c r="BY137" s="493"/>
      <c r="BZ137" s="480" t="s">
        <v>2335</v>
      </c>
      <c r="CA137" s="418">
        <f t="shared" si="30"/>
        <v>20000</v>
      </c>
      <c r="CB137" s="418">
        <f t="shared" si="31"/>
        <v>0</v>
      </c>
    </row>
    <row r="138" spans="2:84" ht="89.25">
      <c r="B138" s="1246"/>
      <c r="C138" s="1284"/>
      <c r="D138" s="1304"/>
      <c r="E138" s="1291"/>
      <c r="F138" s="1296"/>
      <c r="G138" s="1279"/>
      <c r="H138" s="1273"/>
      <c r="I138" s="1327"/>
      <c r="J138" s="1276"/>
      <c r="K138" s="1331"/>
      <c r="L138" s="1276"/>
      <c r="M138" s="1321"/>
      <c r="N138" s="1321"/>
      <c r="O138" s="1321"/>
      <c r="P138" s="554">
        <v>134</v>
      </c>
      <c r="Q138" s="493" t="s">
        <v>236</v>
      </c>
      <c r="R138" s="852" t="s">
        <v>1184</v>
      </c>
      <c r="S138" s="617" t="s">
        <v>2128</v>
      </c>
      <c r="T138" s="619" t="s">
        <v>1256</v>
      </c>
      <c r="U138" s="616" t="s">
        <v>1257</v>
      </c>
      <c r="V138" s="481">
        <v>0</v>
      </c>
      <c r="W138" s="481">
        <v>4</v>
      </c>
      <c r="X138" s="493"/>
      <c r="Y138" s="493"/>
      <c r="Z138" s="481">
        <v>1</v>
      </c>
      <c r="AA138" s="493"/>
      <c r="AB138" s="493"/>
      <c r="AC138" s="481">
        <v>2</v>
      </c>
      <c r="AD138" s="493"/>
      <c r="AE138" s="493"/>
      <c r="AF138" s="481">
        <v>3</v>
      </c>
      <c r="AG138" s="493"/>
      <c r="AH138" s="493"/>
      <c r="AI138" s="481">
        <v>4</v>
      </c>
      <c r="AJ138" s="493"/>
      <c r="AK138" s="822">
        <f t="shared" si="29"/>
        <v>100000</v>
      </c>
      <c r="AL138" s="493"/>
      <c r="AM138" s="493"/>
      <c r="AN138" s="493"/>
      <c r="AO138" s="493"/>
      <c r="AP138" s="493"/>
      <c r="AQ138" s="493"/>
      <c r="AR138" s="493"/>
      <c r="AS138" s="493"/>
      <c r="AT138" s="493"/>
      <c r="AU138" s="493"/>
      <c r="AV138" s="493"/>
      <c r="AW138" s="493"/>
      <c r="AX138" s="493"/>
      <c r="AY138" s="493"/>
      <c r="AZ138" s="493"/>
      <c r="BA138" s="493"/>
      <c r="BB138" s="493"/>
      <c r="BC138" s="493"/>
      <c r="BD138" s="493"/>
      <c r="BE138" s="493"/>
      <c r="BF138" s="493"/>
      <c r="BG138" s="493"/>
      <c r="BH138" s="493"/>
      <c r="BI138" s="493"/>
      <c r="BJ138" s="493"/>
      <c r="BK138" s="493"/>
      <c r="BL138" s="493"/>
      <c r="BM138" s="493"/>
      <c r="BN138" s="493"/>
      <c r="BO138" s="493"/>
      <c r="BP138" s="493"/>
      <c r="BQ138" s="493"/>
      <c r="BR138" s="493"/>
      <c r="BS138" s="493"/>
      <c r="BT138" s="493"/>
      <c r="BU138" s="493"/>
      <c r="BV138" s="493"/>
      <c r="BW138" s="493"/>
      <c r="BX138" s="807">
        <v>100000</v>
      </c>
      <c r="BY138" s="493"/>
      <c r="BZ138" s="480" t="s">
        <v>2335</v>
      </c>
      <c r="CA138" s="418">
        <f t="shared" si="30"/>
        <v>100000</v>
      </c>
      <c r="CB138" s="418">
        <f t="shared" si="31"/>
        <v>0</v>
      </c>
    </row>
    <row r="139" spans="2:84" ht="89.25">
      <c r="B139" s="1246"/>
      <c r="C139" s="1284"/>
      <c r="D139" s="1304"/>
      <c r="E139" s="1291"/>
      <c r="F139" s="1296"/>
      <c r="G139" s="1280"/>
      <c r="H139" s="1274"/>
      <c r="I139" s="1327"/>
      <c r="J139" s="1277"/>
      <c r="K139" s="1332"/>
      <c r="L139" s="1277"/>
      <c r="M139" s="1322"/>
      <c r="N139" s="1322"/>
      <c r="O139" s="1322"/>
      <c r="P139" s="554">
        <v>135</v>
      </c>
      <c r="Q139" s="493" t="s">
        <v>236</v>
      </c>
      <c r="R139" s="829" t="s">
        <v>1185</v>
      </c>
      <c r="S139" s="617" t="s">
        <v>2129</v>
      </c>
      <c r="T139" s="619" t="s">
        <v>1256</v>
      </c>
      <c r="U139" s="616" t="s">
        <v>1257</v>
      </c>
      <c r="V139" s="481">
        <v>0</v>
      </c>
      <c r="W139" s="481">
        <v>4</v>
      </c>
      <c r="X139" s="493"/>
      <c r="Y139" s="493"/>
      <c r="Z139" s="481">
        <v>1</v>
      </c>
      <c r="AA139" s="493"/>
      <c r="AB139" s="493"/>
      <c r="AC139" s="481">
        <v>2</v>
      </c>
      <c r="AD139" s="493"/>
      <c r="AE139" s="493"/>
      <c r="AF139" s="481">
        <v>3</v>
      </c>
      <c r="AG139" s="493"/>
      <c r="AH139" s="493"/>
      <c r="AI139" s="481">
        <v>4</v>
      </c>
      <c r="AJ139" s="493"/>
      <c r="AK139" s="822">
        <f t="shared" si="29"/>
        <v>100000</v>
      </c>
      <c r="AL139" s="493"/>
      <c r="AM139" s="493"/>
      <c r="AN139" s="493"/>
      <c r="AO139" s="493"/>
      <c r="AP139" s="493"/>
      <c r="AQ139" s="493"/>
      <c r="AR139" s="493"/>
      <c r="AS139" s="493"/>
      <c r="AT139" s="493"/>
      <c r="AU139" s="493"/>
      <c r="AV139" s="493"/>
      <c r="AW139" s="493"/>
      <c r="AX139" s="493"/>
      <c r="AY139" s="493"/>
      <c r="AZ139" s="493"/>
      <c r="BA139" s="493"/>
      <c r="BB139" s="493"/>
      <c r="BC139" s="493"/>
      <c r="BD139" s="493"/>
      <c r="BE139" s="493"/>
      <c r="BF139" s="493"/>
      <c r="BG139" s="493"/>
      <c r="BH139" s="493"/>
      <c r="BI139" s="493"/>
      <c r="BJ139" s="493"/>
      <c r="BK139" s="493"/>
      <c r="BL139" s="493"/>
      <c r="BM139" s="493"/>
      <c r="BN139" s="493"/>
      <c r="BO139" s="493"/>
      <c r="BP139" s="493"/>
      <c r="BQ139" s="493"/>
      <c r="BR139" s="493"/>
      <c r="BS139" s="493"/>
      <c r="BT139" s="493"/>
      <c r="BU139" s="493"/>
      <c r="BV139" s="493"/>
      <c r="BW139" s="493"/>
      <c r="BX139" s="807">
        <v>100000</v>
      </c>
      <c r="BY139" s="493"/>
      <c r="BZ139" s="480" t="s">
        <v>2335</v>
      </c>
      <c r="CA139" s="418">
        <f t="shared" si="30"/>
        <v>100000</v>
      </c>
      <c r="CB139" s="418">
        <f t="shared" si="31"/>
        <v>0</v>
      </c>
    </row>
    <row r="140" spans="2:84" ht="75" customHeight="1">
      <c r="B140" s="1246"/>
      <c r="C140" s="1284"/>
      <c r="D140" s="1304"/>
      <c r="E140" s="1291"/>
      <c r="F140" s="1296"/>
      <c r="G140" s="1278" t="s">
        <v>1341</v>
      </c>
      <c r="H140" s="1272">
        <v>45</v>
      </c>
      <c r="I140" s="1328" t="s">
        <v>1165</v>
      </c>
      <c r="J140" s="1275" t="s">
        <v>2002</v>
      </c>
      <c r="K140" s="1275">
        <v>30</v>
      </c>
      <c r="L140" s="1275">
        <v>60</v>
      </c>
      <c r="M140" s="1320"/>
      <c r="N140" s="1320"/>
      <c r="O140" s="1320"/>
      <c r="P140" s="554">
        <v>136</v>
      </c>
      <c r="Q140" s="493" t="s">
        <v>489</v>
      </c>
      <c r="R140" s="852" t="s">
        <v>1189</v>
      </c>
      <c r="S140" s="617" t="s">
        <v>2130</v>
      </c>
      <c r="T140" s="619" t="s">
        <v>1256</v>
      </c>
      <c r="U140" s="616" t="s">
        <v>1257</v>
      </c>
      <c r="V140" s="481">
        <v>0</v>
      </c>
      <c r="W140" s="481">
        <v>4</v>
      </c>
      <c r="X140" s="493"/>
      <c r="Y140" s="493"/>
      <c r="Z140" s="481">
        <v>1</v>
      </c>
      <c r="AA140" s="493"/>
      <c r="AB140" s="493"/>
      <c r="AC140" s="481">
        <v>2</v>
      </c>
      <c r="AD140" s="493"/>
      <c r="AE140" s="493"/>
      <c r="AF140" s="481">
        <v>3</v>
      </c>
      <c r="AG140" s="493"/>
      <c r="AH140" s="493"/>
      <c r="AI140" s="481">
        <v>4</v>
      </c>
      <c r="AJ140" s="493"/>
      <c r="AK140" s="822">
        <f t="shared" si="29"/>
        <v>80000</v>
      </c>
      <c r="AL140" s="493"/>
      <c r="AM140" s="493"/>
      <c r="AN140" s="493"/>
      <c r="AO140" s="493"/>
      <c r="AP140" s="493"/>
      <c r="AQ140" s="493"/>
      <c r="AR140" s="493"/>
      <c r="AS140" s="493"/>
      <c r="AT140" s="493"/>
      <c r="AU140" s="493"/>
      <c r="AV140" s="493"/>
      <c r="AW140" s="493"/>
      <c r="AX140" s="493"/>
      <c r="AY140" s="493"/>
      <c r="AZ140" s="493"/>
      <c r="BA140" s="493"/>
      <c r="BB140" s="493"/>
      <c r="BC140" s="493"/>
      <c r="BD140" s="807">
        <v>80000</v>
      </c>
      <c r="BE140" s="493"/>
      <c r="BF140" s="493"/>
      <c r="BG140" s="493"/>
      <c r="BH140" s="493"/>
      <c r="BI140" s="493"/>
      <c r="BJ140" s="493"/>
      <c r="BK140" s="493"/>
      <c r="BL140" s="493"/>
      <c r="BM140" s="493"/>
      <c r="BN140" s="493"/>
      <c r="BO140" s="493"/>
      <c r="BP140" s="493"/>
      <c r="BQ140" s="493"/>
      <c r="BR140" s="493"/>
      <c r="BS140" s="493"/>
      <c r="BT140" s="493"/>
      <c r="BU140" s="493"/>
      <c r="BV140" s="493"/>
      <c r="BW140" s="493"/>
      <c r="BX140" s="493"/>
      <c r="BY140" s="493"/>
      <c r="BZ140" s="480" t="s">
        <v>2350</v>
      </c>
      <c r="CA140" s="418">
        <f t="shared" si="30"/>
        <v>80000</v>
      </c>
      <c r="CB140" s="418">
        <f t="shared" si="31"/>
        <v>0</v>
      </c>
    </row>
    <row r="141" spans="2:84" ht="89.25">
      <c r="B141" s="1246"/>
      <c r="C141" s="1284"/>
      <c r="D141" s="1304"/>
      <c r="E141" s="1291"/>
      <c r="F141" s="1296"/>
      <c r="G141" s="1279"/>
      <c r="H141" s="1273"/>
      <c r="I141" s="1329"/>
      <c r="J141" s="1276"/>
      <c r="K141" s="1276"/>
      <c r="L141" s="1276"/>
      <c r="M141" s="1321"/>
      <c r="N141" s="1321"/>
      <c r="O141" s="1321"/>
      <c r="P141" s="554">
        <v>137</v>
      </c>
      <c r="Q141" s="493" t="s">
        <v>2169</v>
      </c>
      <c r="R141" s="852" t="s">
        <v>1190</v>
      </c>
      <c r="S141" s="617" t="s">
        <v>2131</v>
      </c>
      <c r="T141" s="619" t="s">
        <v>1256</v>
      </c>
      <c r="U141" s="616" t="s">
        <v>1257</v>
      </c>
      <c r="V141" s="481">
        <v>0</v>
      </c>
      <c r="W141" s="481">
        <v>500</v>
      </c>
      <c r="X141" s="493"/>
      <c r="Y141" s="493"/>
      <c r="Z141" s="481">
        <v>100</v>
      </c>
      <c r="AA141" s="493"/>
      <c r="AB141" s="493"/>
      <c r="AC141" s="481">
        <v>200</v>
      </c>
      <c r="AD141" s="493"/>
      <c r="AE141" s="493"/>
      <c r="AF141" s="481">
        <v>300</v>
      </c>
      <c r="AG141" s="493"/>
      <c r="AH141" s="493"/>
      <c r="AI141" s="481">
        <v>500</v>
      </c>
      <c r="AJ141" s="493"/>
      <c r="AK141" s="822">
        <f t="shared" si="29"/>
        <v>40000</v>
      </c>
      <c r="AL141" s="493"/>
      <c r="AM141" s="493"/>
      <c r="AN141" s="493"/>
      <c r="AO141" s="493"/>
      <c r="AP141" s="493"/>
      <c r="AQ141" s="493"/>
      <c r="AR141" s="493"/>
      <c r="AS141" s="493"/>
      <c r="AT141" s="493"/>
      <c r="AU141" s="493"/>
      <c r="AV141" s="493"/>
      <c r="AW141" s="493"/>
      <c r="AX141" s="493"/>
      <c r="AY141" s="493"/>
      <c r="AZ141" s="493"/>
      <c r="BA141" s="493"/>
      <c r="BB141" s="493"/>
      <c r="BC141" s="493"/>
      <c r="BD141" s="807">
        <v>40000</v>
      </c>
      <c r="BE141" s="493"/>
      <c r="BF141" s="493"/>
      <c r="BG141" s="493"/>
      <c r="BH141" s="493"/>
      <c r="BI141" s="493"/>
      <c r="BJ141" s="493"/>
      <c r="BK141" s="493"/>
      <c r="BL141" s="493"/>
      <c r="BM141" s="493"/>
      <c r="BN141" s="493"/>
      <c r="BO141" s="493"/>
      <c r="BP141" s="493"/>
      <c r="BQ141" s="493"/>
      <c r="BR141" s="493"/>
      <c r="BS141" s="493"/>
      <c r="BT141" s="493"/>
      <c r="BU141" s="493"/>
      <c r="BV141" s="493"/>
      <c r="BW141" s="493"/>
      <c r="BX141" s="493"/>
      <c r="BY141" s="493"/>
      <c r="BZ141" s="480" t="s">
        <v>2351</v>
      </c>
      <c r="CA141" s="418">
        <f t="shared" si="30"/>
        <v>40000</v>
      </c>
      <c r="CB141" s="418">
        <f t="shared" si="31"/>
        <v>0</v>
      </c>
    </row>
    <row r="142" spans="2:84" ht="89.25">
      <c r="B142" s="1246"/>
      <c r="C142" s="1284"/>
      <c r="D142" s="1304"/>
      <c r="E142" s="1291"/>
      <c r="F142" s="1296"/>
      <c r="G142" s="1280"/>
      <c r="H142" s="1274"/>
      <c r="I142" s="1329"/>
      <c r="J142" s="1277"/>
      <c r="K142" s="1277"/>
      <c r="L142" s="1277"/>
      <c r="M142" s="1322"/>
      <c r="N142" s="1322"/>
      <c r="O142" s="1322"/>
      <c r="P142" s="554">
        <v>138</v>
      </c>
      <c r="Q142" s="493" t="s">
        <v>489</v>
      </c>
      <c r="R142" s="829" t="s">
        <v>1191</v>
      </c>
      <c r="S142" s="617" t="s">
        <v>2132</v>
      </c>
      <c r="T142" s="619" t="s">
        <v>1256</v>
      </c>
      <c r="U142" s="616" t="s">
        <v>1257</v>
      </c>
      <c r="V142" s="481">
        <v>0</v>
      </c>
      <c r="W142" s="481">
        <v>2</v>
      </c>
      <c r="X142" s="493"/>
      <c r="Y142" s="493"/>
      <c r="Z142" s="481">
        <v>0</v>
      </c>
      <c r="AA142" s="493"/>
      <c r="AB142" s="493"/>
      <c r="AC142" s="481">
        <v>1</v>
      </c>
      <c r="AD142" s="493"/>
      <c r="AE142" s="493"/>
      <c r="AF142" s="481">
        <v>2</v>
      </c>
      <c r="AG142" s="493"/>
      <c r="AH142" s="493"/>
      <c r="AI142" s="481">
        <v>2</v>
      </c>
      <c r="AJ142" s="493"/>
      <c r="AK142" s="822">
        <f t="shared" si="29"/>
        <v>560000</v>
      </c>
      <c r="AL142" s="493"/>
      <c r="AM142" s="493"/>
      <c r="AN142" s="493"/>
      <c r="AO142" s="493"/>
      <c r="AP142" s="493"/>
      <c r="AQ142" s="493"/>
      <c r="AR142" s="493"/>
      <c r="AS142" s="493"/>
      <c r="AT142" s="807">
        <v>280000</v>
      </c>
      <c r="AU142" s="493"/>
      <c r="AV142" s="493"/>
      <c r="AW142" s="493"/>
      <c r="AX142" s="493"/>
      <c r="AY142" s="493"/>
      <c r="AZ142" s="493"/>
      <c r="BA142" s="493"/>
      <c r="BB142" s="493"/>
      <c r="BC142" s="493"/>
      <c r="BD142" s="807">
        <v>80000</v>
      </c>
      <c r="BE142" s="493"/>
      <c r="BF142" s="493"/>
      <c r="BG142" s="493"/>
      <c r="BH142" s="493"/>
      <c r="BI142" s="493"/>
      <c r="BJ142" s="493"/>
      <c r="BK142" s="493"/>
      <c r="BL142" s="493"/>
      <c r="BM142" s="493"/>
      <c r="BN142" s="807">
        <v>100000</v>
      </c>
      <c r="BO142" s="493"/>
      <c r="BP142" s="493"/>
      <c r="BQ142" s="493"/>
      <c r="BR142" s="493"/>
      <c r="BS142" s="493"/>
      <c r="BT142" s="493"/>
      <c r="BU142" s="493"/>
      <c r="BV142" s="493"/>
      <c r="BW142" s="493"/>
      <c r="BX142" s="807">
        <v>100000</v>
      </c>
      <c r="BY142" s="493"/>
      <c r="BZ142" s="480" t="s">
        <v>2352</v>
      </c>
      <c r="CA142" s="418">
        <f t="shared" si="30"/>
        <v>560000</v>
      </c>
      <c r="CB142" s="418">
        <f t="shared" si="31"/>
        <v>0</v>
      </c>
    </row>
    <row r="143" spans="2:84" ht="53.25" customHeight="1">
      <c r="B143" s="1246"/>
      <c r="C143" s="1284"/>
      <c r="D143" s="1304"/>
      <c r="E143" s="1291"/>
      <c r="F143" s="1296"/>
      <c r="G143" s="1278" t="s">
        <v>1342</v>
      </c>
      <c r="H143" s="1272">
        <v>46</v>
      </c>
      <c r="I143" s="1333" t="s">
        <v>1166</v>
      </c>
      <c r="J143" s="1275" t="s">
        <v>2002</v>
      </c>
      <c r="K143" s="1330">
        <v>0</v>
      </c>
      <c r="L143" s="1330">
        <v>100</v>
      </c>
      <c r="M143" s="1320"/>
      <c r="N143" s="1320"/>
      <c r="O143" s="1320"/>
      <c r="P143" s="554">
        <v>139</v>
      </c>
      <c r="Q143" s="493" t="s">
        <v>682</v>
      </c>
      <c r="R143" s="853" t="s">
        <v>1195</v>
      </c>
      <c r="S143" s="617" t="s">
        <v>2133</v>
      </c>
      <c r="T143" s="619" t="s">
        <v>1256</v>
      </c>
      <c r="U143" s="616" t="s">
        <v>1257</v>
      </c>
      <c r="V143" s="481">
        <v>0</v>
      </c>
      <c r="W143" s="481">
        <v>4</v>
      </c>
      <c r="X143" s="493"/>
      <c r="Y143" s="493"/>
      <c r="Z143" s="481">
        <v>1</v>
      </c>
      <c r="AA143" s="493"/>
      <c r="AB143" s="493"/>
      <c r="AC143" s="481">
        <v>2</v>
      </c>
      <c r="AD143" s="493"/>
      <c r="AE143" s="493"/>
      <c r="AF143" s="481">
        <v>3</v>
      </c>
      <c r="AG143" s="493"/>
      <c r="AH143" s="493"/>
      <c r="AI143" s="481">
        <v>4</v>
      </c>
      <c r="AJ143" s="493"/>
      <c r="AK143" s="822">
        <f t="shared" si="29"/>
        <v>100000</v>
      </c>
      <c r="AL143" s="493"/>
      <c r="AM143" s="493"/>
      <c r="AN143" s="493"/>
      <c r="AO143" s="493"/>
      <c r="AP143" s="493"/>
      <c r="AQ143" s="493"/>
      <c r="AR143" s="493"/>
      <c r="AS143" s="493"/>
      <c r="AT143" s="493"/>
      <c r="AU143" s="493"/>
      <c r="AV143" s="493"/>
      <c r="AW143" s="493"/>
      <c r="AX143" s="493"/>
      <c r="AY143" s="493"/>
      <c r="AZ143" s="493"/>
      <c r="BA143" s="493"/>
      <c r="BB143" s="493"/>
      <c r="BC143" s="493"/>
      <c r="BD143" s="807">
        <v>100000</v>
      </c>
      <c r="BE143" s="493"/>
      <c r="BF143" s="493"/>
      <c r="BG143" s="493"/>
      <c r="BH143" s="493"/>
      <c r="BI143" s="493"/>
      <c r="BJ143" s="493"/>
      <c r="BK143" s="493"/>
      <c r="BL143" s="493"/>
      <c r="BM143" s="493"/>
      <c r="BN143" s="493"/>
      <c r="BO143" s="493"/>
      <c r="BP143" s="493"/>
      <c r="BQ143" s="493"/>
      <c r="BR143" s="493"/>
      <c r="BS143" s="493"/>
      <c r="BT143" s="493"/>
      <c r="BU143" s="493"/>
      <c r="BV143" s="493"/>
      <c r="BW143" s="493"/>
      <c r="BX143" s="493"/>
      <c r="BY143" s="493"/>
      <c r="BZ143" s="480" t="s">
        <v>2352</v>
      </c>
      <c r="CA143" s="418">
        <f t="shared" si="30"/>
        <v>100000</v>
      </c>
      <c r="CB143" s="418">
        <f t="shared" si="31"/>
        <v>0</v>
      </c>
    </row>
    <row r="144" spans="2:84" ht="89.25">
      <c r="B144" s="1246"/>
      <c r="C144" s="1284"/>
      <c r="D144" s="1304"/>
      <c r="E144" s="1291"/>
      <c r="F144" s="1296"/>
      <c r="G144" s="1279"/>
      <c r="H144" s="1273"/>
      <c r="I144" s="1334"/>
      <c r="J144" s="1276"/>
      <c r="K144" s="1331"/>
      <c r="L144" s="1331"/>
      <c r="M144" s="1321"/>
      <c r="N144" s="1321"/>
      <c r="O144" s="1321"/>
      <c r="P144" s="554">
        <v>140</v>
      </c>
      <c r="Q144" s="493" t="s">
        <v>497</v>
      </c>
      <c r="R144" s="852" t="s">
        <v>1196</v>
      </c>
      <c r="S144" s="617" t="s">
        <v>2134</v>
      </c>
      <c r="T144" s="619" t="s">
        <v>1256</v>
      </c>
      <c r="U144" s="616" t="s">
        <v>1257</v>
      </c>
      <c r="V144" s="481">
        <v>0</v>
      </c>
      <c r="W144" s="481">
        <v>1</v>
      </c>
      <c r="X144" s="493"/>
      <c r="Y144" s="493"/>
      <c r="Z144" s="481">
        <v>0</v>
      </c>
      <c r="AA144" s="493"/>
      <c r="AB144" s="493"/>
      <c r="AC144" s="481">
        <v>1</v>
      </c>
      <c r="AD144" s="493"/>
      <c r="AE144" s="493"/>
      <c r="AF144" s="481">
        <v>1</v>
      </c>
      <c r="AG144" s="493"/>
      <c r="AH144" s="493"/>
      <c r="AI144" s="481">
        <v>1</v>
      </c>
      <c r="AJ144" s="493"/>
      <c r="AK144" s="822">
        <f t="shared" si="29"/>
        <v>100000</v>
      </c>
      <c r="AL144" s="493"/>
      <c r="AM144" s="493"/>
      <c r="AN144" s="493"/>
      <c r="AO144" s="493"/>
      <c r="AP144" s="493"/>
      <c r="AQ144" s="493"/>
      <c r="AR144" s="493"/>
      <c r="AS144" s="493"/>
      <c r="AT144" s="493"/>
      <c r="AU144" s="493"/>
      <c r="AV144" s="493"/>
      <c r="AW144" s="493"/>
      <c r="AX144" s="493"/>
      <c r="AY144" s="493"/>
      <c r="AZ144" s="493"/>
      <c r="BA144" s="493"/>
      <c r="BB144" s="493"/>
      <c r="BC144" s="493"/>
      <c r="BD144" s="807">
        <v>100000</v>
      </c>
      <c r="BE144" s="493"/>
      <c r="BF144" s="493"/>
      <c r="BG144" s="493"/>
      <c r="BH144" s="493"/>
      <c r="BI144" s="493"/>
      <c r="BJ144" s="493"/>
      <c r="BK144" s="493"/>
      <c r="BL144" s="493"/>
      <c r="BM144" s="493"/>
      <c r="BN144" s="493"/>
      <c r="BO144" s="493"/>
      <c r="BP144" s="493"/>
      <c r="BQ144" s="493"/>
      <c r="BR144" s="493"/>
      <c r="BS144" s="493"/>
      <c r="BT144" s="493"/>
      <c r="BU144" s="493"/>
      <c r="BV144" s="493"/>
      <c r="BW144" s="493"/>
      <c r="BX144" s="493"/>
      <c r="BY144" s="493"/>
      <c r="BZ144" s="480" t="s">
        <v>2353</v>
      </c>
      <c r="CA144" s="418">
        <f t="shared" si="30"/>
        <v>100000</v>
      </c>
      <c r="CB144" s="418">
        <f t="shared" si="31"/>
        <v>0</v>
      </c>
    </row>
    <row r="145" spans="2:84" ht="89.25">
      <c r="B145" s="1246"/>
      <c r="C145" s="1284"/>
      <c r="D145" s="1304"/>
      <c r="E145" s="1291"/>
      <c r="F145" s="1296"/>
      <c r="G145" s="1279"/>
      <c r="H145" s="1273"/>
      <c r="I145" s="1334"/>
      <c r="J145" s="1276"/>
      <c r="K145" s="1331"/>
      <c r="L145" s="1331"/>
      <c r="M145" s="1321"/>
      <c r="N145" s="1321"/>
      <c r="O145" s="1321"/>
      <c r="P145" s="554">
        <v>141</v>
      </c>
      <c r="Q145" s="493" t="s">
        <v>499</v>
      </c>
      <c r="R145" s="852" t="s">
        <v>1197</v>
      </c>
      <c r="S145" s="617" t="s">
        <v>2135</v>
      </c>
      <c r="T145" s="619" t="s">
        <v>1256</v>
      </c>
      <c r="U145" s="616" t="s">
        <v>1257</v>
      </c>
      <c r="V145" s="481">
        <v>0</v>
      </c>
      <c r="W145" s="481">
        <v>1</v>
      </c>
      <c r="X145" s="493"/>
      <c r="Y145" s="493"/>
      <c r="Z145" s="481">
        <v>0</v>
      </c>
      <c r="AA145" s="493"/>
      <c r="AB145" s="493"/>
      <c r="AC145" s="481">
        <v>0</v>
      </c>
      <c r="AD145" s="493"/>
      <c r="AE145" s="493"/>
      <c r="AF145" s="481">
        <v>1</v>
      </c>
      <c r="AG145" s="493"/>
      <c r="AH145" s="493"/>
      <c r="AI145" s="481">
        <v>1</v>
      </c>
      <c r="AJ145" s="493"/>
      <c r="AK145" s="822">
        <f t="shared" si="29"/>
        <v>100000</v>
      </c>
      <c r="AL145" s="493"/>
      <c r="AM145" s="493"/>
      <c r="AN145" s="493"/>
      <c r="AO145" s="493"/>
      <c r="AP145" s="493"/>
      <c r="AQ145" s="493"/>
      <c r="AR145" s="493"/>
      <c r="AS145" s="493"/>
      <c r="AT145" s="493"/>
      <c r="AU145" s="493"/>
      <c r="AV145" s="493"/>
      <c r="AW145" s="493"/>
      <c r="AX145" s="493"/>
      <c r="AY145" s="493"/>
      <c r="AZ145" s="493"/>
      <c r="BA145" s="493"/>
      <c r="BB145" s="493"/>
      <c r="BC145" s="493"/>
      <c r="BD145" s="807">
        <v>100000</v>
      </c>
      <c r="BE145" s="493"/>
      <c r="BF145" s="493"/>
      <c r="BG145" s="493"/>
      <c r="BH145" s="493"/>
      <c r="BI145" s="493"/>
      <c r="BJ145" s="493"/>
      <c r="BK145" s="493"/>
      <c r="BL145" s="493"/>
      <c r="BM145" s="493"/>
      <c r="BN145" s="493"/>
      <c r="BO145" s="493"/>
      <c r="BP145" s="493"/>
      <c r="BQ145" s="493"/>
      <c r="BR145" s="493"/>
      <c r="BS145" s="493"/>
      <c r="BT145" s="493"/>
      <c r="BU145" s="493"/>
      <c r="BV145" s="493"/>
      <c r="BW145" s="493"/>
      <c r="BX145" s="493"/>
      <c r="BY145" s="493"/>
      <c r="BZ145" s="480" t="s">
        <v>2353</v>
      </c>
      <c r="CA145" s="418">
        <f t="shared" si="30"/>
        <v>100000</v>
      </c>
      <c r="CB145" s="418">
        <f t="shared" si="31"/>
        <v>0</v>
      </c>
    </row>
    <row r="146" spans="2:84" ht="89.25">
      <c r="B146" s="1246"/>
      <c r="C146" s="1284"/>
      <c r="D146" s="1304"/>
      <c r="E146" s="1292"/>
      <c r="F146" s="1297"/>
      <c r="G146" s="1280"/>
      <c r="H146" s="1274"/>
      <c r="I146" s="1334"/>
      <c r="J146" s="1277"/>
      <c r="K146" s="1332"/>
      <c r="L146" s="1332"/>
      <c r="M146" s="1322"/>
      <c r="N146" s="1322"/>
      <c r="O146" s="1322"/>
      <c r="P146" s="554">
        <v>142</v>
      </c>
      <c r="Q146" s="493" t="s">
        <v>634</v>
      </c>
      <c r="R146" s="670" t="s">
        <v>1198</v>
      </c>
      <c r="S146" s="617" t="s">
        <v>2136</v>
      </c>
      <c r="T146" s="619" t="s">
        <v>1256</v>
      </c>
      <c r="U146" s="616" t="s">
        <v>1257</v>
      </c>
      <c r="V146" s="481">
        <v>0</v>
      </c>
      <c r="W146" s="481">
        <v>1</v>
      </c>
      <c r="X146" s="493"/>
      <c r="Y146" s="493"/>
      <c r="Z146" s="481">
        <v>0</v>
      </c>
      <c r="AA146" s="493"/>
      <c r="AB146" s="493"/>
      <c r="AC146" s="481">
        <v>0</v>
      </c>
      <c r="AD146" s="493"/>
      <c r="AE146" s="493"/>
      <c r="AF146" s="481">
        <v>1</v>
      </c>
      <c r="AG146" s="493"/>
      <c r="AH146" s="493"/>
      <c r="AI146" s="481">
        <v>1</v>
      </c>
      <c r="AJ146" s="493"/>
      <c r="AK146" s="822">
        <f t="shared" si="29"/>
        <v>100000</v>
      </c>
      <c r="AL146" s="493"/>
      <c r="AM146" s="493"/>
      <c r="AN146" s="493"/>
      <c r="AO146" s="493"/>
      <c r="AP146" s="493"/>
      <c r="AQ146" s="493"/>
      <c r="AR146" s="493"/>
      <c r="AS146" s="493"/>
      <c r="AT146" s="493"/>
      <c r="AU146" s="493"/>
      <c r="AV146" s="493"/>
      <c r="AW146" s="493"/>
      <c r="AX146" s="493"/>
      <c r="AY146" s="493"/>
      <c r="AZ146" s="493"/>
      <c r="BA146" s="493"/>
      <c r="BB146" s="493"/>
      <c r="BC146" s="493"/>
      <c r="BD146" s="807">
        <v>100000</v>
      </c>
      <c r="BE146" s="493"/>
      <c r="BF146" s="493"/>
      <c r="BG146" s="493"/>
      <c r="BH146" s="493"/>
      <c r="BI146" s="493"/>
      <c r="BJ146" s="493"/>
      <c r="BK146" s="493"/>
      <c r="BL146" s="493"/>
      <c r="BM146" s="493"/>
      <c r="BN146" s="493"/>
      <c r="BO146" s="493"/>
      <c r="BP146" s="493"/>
      <c r="BQ146" s="493"/>
      <c r="BR146" s="493"/>
      <c r="BS146" s="493"/>
      <c r="BT146" s="493"/>
      <c r="BU146" s="493"/>
      <c r="BV146" s="493"/>
      <c r="BW146" s="493"/>
      <c r="BX146" s="493"/>
      <c r="BY146" s="493"/>
      <c r="BZ146" s="480" t="s">
        <v>2354</v>
      </c>
      <c r="CA146" s="418">
        <f t="shared" si="30"/>
        <v>100000</v>
      </c>
      <c r="CB146" s="418">
        <f t="shared" si="31"/>
        <v>0</v>
      </c>
      <c r="CC146" s="1" t="s">
        <v>1338</v>
      </c>
      <c r="CD146" s="418">
        <f>SUM(AK132:AK146)</f>
        <v>3144328</v>
      </c>
    </row>
    <row r="147" spans="2:84" ht="48.75" customHeight="1">
      <c r="B147" s="1246"/>
      <c r="C147" s="1284"/>
      <c r="D147" s="1304"/>
      <c r="E147" s="1293" t="s">
        <v>1343</v>
      </c>
      <c r="F147" s="1298">
        <f>CD156/$CD$166</f>
        <v>7.3040025488904467E-2</v>
      </c>
      <c r="G147" s="482" t="s">
        <v>1344</v>
      </c>
      <c r="H147" s="1616">
        <v>47</v>
      </c>
      <c r="I147" s="1621" t="s">
        <v>1167</v>
      </c>
      <c r="J147" s="1313" t="s">
        <v>2137</v>
      </c>
      <c r="K147" s="1311">
        <v>0</v>
      </c>
      <c r="L147" s="1311">
        <v>50</v>
      </c>
      <c r="M147" s="1323"/>
      <c r="N147" s="1323"/>
      <c r="O147" s="1323"/>
      <c r="P147" s="563">
        <v>143</v>
      </c>
      <c r="Q147" s="503" t="s">
        <v>545</v>
      </c>
      <c r="R147" s="855" t="s">
        <v>1204</v>
      </c>
      <c r="S147" s="624" t="s">
        <v>2138</v>
      </c>
      <c r="T147" s="621" t="s">
        <v>1256</v>
      </c>
      <c r="U147" s="620" t="s">
        <v>1257</v>
      </c>
      <c r="V147" s="622">
        <v>0</v>
      </c>
      <c r="W147" s="622">
        <v>200</v>
      </c>
      <c r="X147" s="503"/>
      <c r="Y147" s="503"/>
      <c r="Z147" s="622">
        <v>0</v>
      </c>
      <c r="AA147" s="503"/>
      <c r="AB147" s="503"/>
      <c r="AC147" s="622">
        <v>100</v>
      </c>
      <c r="AD147" s="503"/>
      <c r="AE147" s="503"/>
      <c r="AF147" s="622">
        <v>200</v>
      </c>
      <c r="AG147" s="503"/>
      <c r="AH147" s="503"/>
      <c r="AI147" s="622">
        <v>200</v>
      </c>
      <c r="AJ147" s="503"/>
      <c r="AK147" s="823">
        <f>BX147+BP147+BN147+BF147+AV147+AT147+AL147</f>
        <v>310770</v>
      </c>
      <c r="AL147" s="816">
        <v>20000</v>
      </c>
      <c r="AM147" s="503"/>
      <c r="AN147" s="503"/>
      <c r="AO147" s="503"/>
      <c r="AP147" s="503"/>
      <c r="AQ147" s="503"/>
      <c r="AR147" s="503"/>
      <c r="AS147" s="503"/>
      <c r="AT147" s="816">
        <v>75000</v>
      </c>
      <c r="AU147" s="503"/>
      <c r="AV147" s="816">
        <v>20952</v>
      </c>
      <c r="AW147" s="503"/>
      <c r="AX147" s="503"/>
      <c r="AY147" s="503"/>
      <c r="AZ147" s="503"/>
      <c r="BA147" s="503"/>
      <c r="BB147" s="503"/>
      <c r="BC147" s="503"/>
      <c r="BD147" s="503"/>
      <c r="BE147" s="503"/>
      <c r="BF147" s="816">
        <v>21916</v>
      </c>
      <c r="BG147" s="503"/>
      <c r="BH147" s="503"/>
      <c r="BI147" s="503"/>
      <c r="BJ147" s="503"/>
      <c r="BK147" s="503"/>
      <c r="BL147" s="503"/>
      <c r="BM147" s="503"/>
      <c r="BN147" s="816">
        <v>75000</v>
      </c>
      <c r="BO147" s="503"/>
      <c r="BP147" s="816">
        <v>22902</v>
      </c>
      <c r="BQ147" s="503"/>
      <c r="BR147" s="503"/>
      <c r="BS147" s="503"/>
      <c r="BT147" s="503"/>
      <c r="BU147" s="503"/>
      <c r="BV147" s="503"/>
      <c r="BW147" s="503"/>
      <c r="BX147" s="816">
        <v>75000</v>
      </c>
      <c r="BY147" s="503"/>
      <c r="BZ147" s="854" t="s">
        <v>2355</v>
      </c>
      <c r="CA147" s="418">
        <f>SUM(AL147:BY147)</f>
        <v>310770</v>
      </c>
      <c r="CB147" s="418">
        <f t="shared" si="31"/>
        <v>0</v>
      </c>
    </row>
    <row r="148" spans="2:84" ht="89.25">
      <c r="B148" s="1246"/>
      <c r="C148" s="1284"/>
      <c r="D148" s="1304"/>
      <c r="E148" s="1294"/>
      <c r="F148" s="1299"/>
      <c r="G148" s="483"/>
      <c r="H148" s="1617"/>
      <c r="I148" s="1622"/>
      <c r="J148" s="1314"/>
      <c r="K148" s="1312"/>
      <c r="L148" s="1312"/>
      <c r="M148" s="1324"/>
      <c r="N148" s="1324"/>
      <c r="O148" s="1324"/>
      <c r="P148" s="563">
        <v>144</v>
      </c>
      <c r="Q148" s="503" t="s">
        <v>547</v>
      </c>
      <c r="R148" s="855" t="s">
        <v>1205</v>
      </c>
      <c r="S148" s="623" t="s">
        <v>2139</v>
      </c>
      <c r="T148" s="621" t="s">
        <v>1256</v>
      </c>
      <c r="U148" s="620" t="s">
        <v>1257</v>
      </c>
      <c r="V148" s="622">
        <v>0</v>
      </c>
      <c r="W148" s="622">
        <v>120</v>
      </c>
      <c r="X148" s="503"/>
      <c r="Y148" s="503"/>
      <c r="Z148" s="622">
        <v>30</v>
      </c>
      <c r="AA148" s="503"/>
      <c r="AB148" s="503"/>
      <c r="AC148" s="622">
        <v>60</v>
      </c>
      <c r="AD148" s="503"/>
      <c r="AE148" s="503"/>
      <c r="AF148" s="622">
        <v>90</v>
      </c>
      <c r="AG148" s="503"/>
      <c r="AH148" s="503"/>
      <c r="AI148" s="622">
        <v>120</v>
      </c>
      <c r="AJ148" s="503"/>
      <c r="AK148" s="823">
        <f>BX148+BP148+BN148+BF148+AV148+AT148+AL148</f>
        <v>267885</v>
      </c>
      <c r="AL148" s="816">
        <v>10000</v>
      </c>
      <c r="AM148" s="503"/>
      <c r="AN148" s="503"/>
      <c r="AO148" s="503"/>
      <c r="AP148" s="503"/>
      <c r="AQ148" s="503"/>
      <c r="AR148" s="503"/>
      <c r="AS148" s="503"/>
      <c r="AT148" s="816">
        <v>75000</v>
      </c>
      <c r="AU148" s="503"/>
      <c r="AV148" s="816">
        <v>10476</v>
      </c>
      <c r="AW148" s="503"/>
      <c r="AX148" s="503"/>
      <c r="AY148" s="503"/>
      <c r="AZ148" s="503"/>
      <c r="BA148" s="503"/>
      <c r="BB148" s="503"/>
      <c r="BC148" s="503"/>
      <c r="BD148" s="503"/>
      <c r="BE148" s="503"/>
      <c r="BF148" s="816">
        <v>10958</v>
      </c>
      <c r="BG148" s="503"/>
      <c r="BH148" s="503"/>
      <c r="BI148" s="503"/>
      <c r="BJ148" s="503"/>
      <c r="BK148" s="503"/>
      <c r="BL148" s="503"/>
      <c r="BM148" s="503"/>
      <c r="BN148" s="816">
        <v>75000</v>
      </c>
      <c r="BO148" s="503"/>
      <c r="BP148" s="816">
        <v>11451</v>
      </c>
      <c r="BQ148" s="503"/>
      <c r="BR148" s="503"/>
      <c r="BS148" s="503"/>
      <c r="BT148" s="503"/>
      <c r="BU148" s="503"/>
      <c r="BV148" s="503"/>
      <c r="BW148" s="503"/>
      <c r="BX148" s="816">
        <v>75000</v>
      </c>
      <c r="BY148" s="503"/>
      <c r="BZ148" s="854" t="s">
        <v>2355</v>
      </c>
      <c r="CA148" s="418">
        <f t="shared" ref="CA148:CA156" si="32">SUM(AL148:BY148)</f>
        <v>267885</v>
      </c>
      <c r="CB148" s="418">
        <f t="shared" ref="CB148:CB157" si="33">CA148-AK148</f>
        <v>0</v>
      </c>
    </row>
    <row r="149" spans="2:84" ht="89.25">
      <c r="B149" s="1246"/>
      <c r="C149" s="1284"/>
      <c r="D149" s="1304"/>
      <c r="E149" s="1294"/>
      <c r="F149" s="1299"/>
      <c r="G149" s="483"/>
      <c r="H149" s="1617"/>
      <c r="I149" s="1622"/>
      <c r="J149" s="1314"/>
      <c r="K149" s="1312"/>
      <c r="L149" s="1312"/>
      <c r="M149" s="1324"/>
      <c r="N149" s="1324"/>
      <c r="O149" s="1324"/>
      <c r="P149" s="563">
        <v>145</v>
      </c>
      <c r="Q149" s="503" t="s">
        <v>546</v>
      </c>
      <c r="R149" s="855" t="s">
        <v>2141</v>
      </c>
      <c r="S149" s="623" t="s">
        <v>2140</v>
      </c>
      <c r="T149" s="621" t="s">
        <v>1256</v>
      </c>
      <c r="U149" s="620" t="s">
        <v>1257</v>
      </c>
      <c r="V149" s="622">
        <v>0</v>
      </c>
      <c r="W149" s="622">
        <v>5</v>
      </c>
      <c r="X149" s="503"/>
      <c r="Y149" s="503"/>
      <c r="Z149" s="622">
        <v>2</v>
      </c>
      <c r="AA149" s="503"/>
      <c r="AB149" s="503"/>
      <c r="AC149" s="622">
        <v>4</v>
      </c>
      <c r="AD149" s="503"/>
      <c r="AE149" s="503"/>
      <c r="AF149" s="622">
        <v>5</v>
      </c>
      <c r="AG149" s="503"/>
      <c r="AH149" s="503"/>
      <c r="AI149" s="622">
        <v>5</v>
      </c>
      <c r="AJ149" s="503"/>
      <c r="AK149" s="823">
        <f>BP149+BF149+BD149+AV149+AL149</f>
        <v>92885</v>
      </c>
      <c r="AL149" s="816">
        <v>10000</v>
      </c>
      <c r="AM149" s="503"/>
      <c r="AN149" s="503"/>
      <c r="AO149" s="503"/>
      <c r="AP149" s="503"/>
      <c r="AQ149" s="503"/>
      <c r="AR149" s="503"/>
      <c r="AS149" s="503"/>
      <c r="AT149" s="503"/>
      <c r="AU149" s="503"/>
      <c r="AV149" s="816">
        <v>10476</v>
      </c>
      <c r="AW149" s="503"/>
      <c r="AX149" s="503"/>
      <c r="AY149" s="503"/>
      <c r="AZ149" s="503"/>
      <c r="BA149" s="503"/>
      <c r="BB149" s="503"/>
      <c r="BC149" s="503"/>
      <c r="BD149" s="816">
        <v>50000</v>
      </c>
      <c r="BE149" s="503"/>
      <c r="BF149" s="816">
        <v>10958</v>
      </c>
      <c r="BG149" s="503"/>
      <c r="BH149" s="503"/>
      <c r="BI149" s="503"/>
      <c r="BJ149" s="503"/>
      <c r="BK149" s="503"/>
      <c r="BL149" s="503"/>
      <c r="BM149" s="503"/>
      <c r="BN149" s="816"/>
      <c r="BO149" s="503"/>
      <c r="BP149" s="816">
        <v>11451</v>
      </c>
      <c r="BQ149" s="503"/>
      <c r="BR149" s="503"/>
      <c r="BS149" s="503"/>
      <c r="BT149" s="503"/>
      <c r="BU149" s="503"/>
      <c r="BV149" s="503"/>
      <c r="BW149" s="503"/>
      <c r="BX149" s="503"/>
      <c r="BY149" s="503"/>
      <c r="BZ149" s="854" t="s">
        <v>2355</v>
      </c>
      <c r="CA149" s="418">
        <f t="shared" si="32"/>
        <v>92885</v>
      </c>
      <c r="CB149" s="418">
        <f t="shared" si="33"/>
        <v>0</v>
      </c>
    </row>
    <row r="150" spans="2:84" ht="89.25">
      <c r="B150" s="1246"/>
      <c r="C150" s="1284"/>
      <c r="D150" s="1304"/>
      <c r="E150" s="1294"/>
      <c r="F150" s="1299"/>
      <c r="G150" s="483"/>
      <c r="H150" s="1617"/>
      <c r="I150" s="1622"/>
      <c r="J150" s="1314"/>
      <c r="K150" s="1312"/>
      <c r="L150" s="1312"/>
      <c r="M150" s="1324"/>
      <c r="N150" s="1324"/>
      <c r="O150" s="1324"/>
      <c r="P150" s="563">
        <v>146</v>
      </c>
      <c r="Q150" s="503" t="s">
        <v>544</v>
      </c>
      <c r="R150" s="855" t="s">
        <v>1207</v>
      </c>
      <c r="S150" s="623" t="s">
        <v>2142</v>
      </c>
      <c r="T150" s="621" t="s">
        <v>1256</v>
      </c>
      <c r="U150" s="620" t="s">
        <v>1257</v>
      </c>
      <c r="V150" s="622">
        <v>0</v>
      </c>
      <c r="W150" s="622">
        <v>100</v>
      </c>
      <c r="X150" s="503"/>
      <c r="Y150" s="503"/>
      <c r="Z150" s="622">
        <v>0</v>
      </c>
      <c r="AA150" s="503"/>
      <c r="AB150" s="503"/>
      <c r="AC150" s="622">
        <v>100</v>
      </c>
      <c r="AD150" s="503"/>
      <c r="AE150" s="503"/>
      <c r="AF150" s="622">
        <v>100</v>
      </c>
      <c r="AG150" s="503"/>
      <c r="AH150" s="503"/>
      <c r="AI150" s="622">
        <v>100</v>
      </c>
      <c r="AJ150" s="503"/>
      <c r="AK150" s="823">
        <f>BX150+BP150+BN150+BF150+BD150+AV150+AL150</f>
        <v>342885</v>
      </c>
      <c r="AL150" s="816">
        <v>10000</v>
      </c>
      <c r="AM150" s="503"/>
      <c r="AN150" s="503"/>
      <c r="AO150" s="503"/>
      <c r="AP150" s="503"/>
      <c r="AQ150" s="503"/>
      <c r="AR150" s="503"/>
      <c r="AS150" s="503"/>
      <c r="AT150" s="503"/>
      <c r="AU150" s="503"/>
      <c r="AV150" s="816">
        <v>10476</v>
      </c>
      <c r="AW150" s="503"/>
      <c r="AX150" s="503"/>
      <c r="AY150" s="503"/>
      <c r="AZ150" s="503"/>
      <c r="BA150" s="503"/>
      <c r="BB150" s="503"/>
      <c r="BC150" s="503"/>
      <c r="BD150" s="816">
        <v>100000</v>
      </c>
      <c r="BE150" s="503"/>
      <c r="BF150" s="816">
        <v>10958</v>
      </c>
      <c r="BG150" s="503"/>
      <c r="BH150" s="503"/>
      <c r="BI150" s="503"/>
      <c r="BJ150" s="503"/>
      <c r="BK150" s="503"/>
      <c r="BL150" s="503"/>
      <c r="BM150" s="503"/>
      <c r="BN150" s="816">
        <v>100000</v>
      </c>
      <c r="BO150" s="503"/>
      <c r="BP150" s="816">
        <v>11451</v>
      </c>
      <c r="BQ150" s="503"/>
      <c r="BR150" s="503"/>
      <c r="BS150" s="503"/>
      <c r="BT150" s="503"/>
      <c r="BU150" s="503"/>
      <c r="BV150" s="503"/>
      <c r="BW150" s="503"/>
      <c r="BX150" s="816">
        <v>100000</v>
      </c>
      <c r="BY150" s="503"/>
      <c r="BZ150" s="854" t="s">
        <v>2355</v>
      </c>
      <c r="CA150" s="418">
        <f t="shared" si="32"/>
        <v>342885</v>
      </c>
      <c r="CB150" s="418">
        <f t="shared" si="33"/>
        <v>0</v>
      </c>
    </row>
    <row r="151" spans="2:84" ht="89.25">
      <c r="B151" s="1246"/>
      <c r="C151" s="1284"/>
      <c r="D151" s="1304"/>
      <c r="E151" s="1294"/>
      <c r="F151" s="1299"/>
      <c r="G151" s="484"/>
      <c r="H151" s="1618"/>
      <c r="I151" s="1622"/>
      <c r="J151" s="1315"/>
      <c r="K151" s="1312"/>
      <c r="L151" s="1312"/>
      <c r="M151" s="1325"/>
      <c r="N151" s="1325"/>
      <c r="O151" s="1325"/>
      <c r="P151" s="563">
        <v>147</v>
      </c>
      <c r="Q151" s="503" t="s">
        <v>545</v>
      </c>
      <c r="R151" s="826" t="s">
        <v>2143</v>
      </c>
      <c r="S151" s="623" t="s">
        <v>2144</v>
      </c>
      <c r="T151" s="621" t="s">
        <v>1256</v>
      </c>
      <c r="U151" s="620" t="s">
        <v>1257</v>
      </c>
      <c r="V151" s="622">
        <v>0</v>
      </c>
      <c r="W151" s="622">
        <v>2</v>
      </c>
      <c r="X151" s="503"/>
      <c r="Y151" s="503"/>
      <c r="Z151" s="622">
        <v>0</v>
      </c>
      <c r="AA151" s="503"/>
      <c r="AB151" s="503"/>
      <c r="AC151" s="622">
        <v>1</v>
      </c>
      <c r="AD151" s="503"/>
      <c r="AE151" s="503"/>
      <c r="AF151" s="622">
        <v>2</v>
      </c>
      <c r="AG151" s="503"/>
      <c r="AH151" s="503"/>
      <c r="AI151" s="622">
        <v>2</v>
      </c>
      <c r="AJ151" s="503"/>
      <c r="AK151" s="823">
        <f>BD151+AT151</f>
        <v>300000</v>
      </c>
      <c r="AL151" s="503"/>
      <c r="AM151" s="503"/>
      <c r="AN151" s="503"/>
      <c r="AO151" s="503"/>
      <c r="AP151" s="503"/>
      <c r="AQ151" s="503"/>
      <c r="AR151" s="503"/>
      <c r="AS151" s="503"/>
      <c r="AT151" s="816">
        <v>150000</v>
      </c>
      <c r="AU151" s="503"/>
      <c r="AV151" s="503"/>
      <c r="AW151" s="503"/>
      <c r="AX151" s="503"/>
      <c r="AY151" s="503"/>
      <c r="AZ151" s="503"/>
      <c r="BA151" s="503"/>
      <c r="BB151" s="503"/>
      <c r="BC151" s="503"/>
      <c r="BD151" s="816">
        <v>150000</v>
      </c>
      <c r="BE151" s="503"/>
      <c r="BF151" s="503"/>
      <c r="BG151" s="503"/>
      <c r="BH151" s="503"/>
      <c r="BI151" s="503"/>
      <c r="BJ151" s="503"/>
      <c r="BK151" s="503"/>
      <c r="BL151" s="503"/>
      <c r="BM151" s="503"/>
      <c r="BN151" s="503"/>
      <c r="BO151" s="503"/>
      <c r="BP151" s="503"/>
      <c r="BQ151" s="503"/>
      <c r="BR151" s="503"/>
      <c r="BS151" s="503"/>
      <c r="BT151" s="503"/>
      <c r="BU151" s="503"/>
      <c r="BV151" s="503"/>
      <c r="BW151" s="503"/>
      <c r="BX151" s="503"/>
      <c r="BY151" s="503"/>
      <c r="BZ151" s="854" t="s">
        <v>2355</v>
      </c>
      <c r="CA151" s="418">
        <f t="shared" si="32"/>
        <v>300000</v>
      </c>
      <c r="CB151" s="418">
        <f t="shared" si="33"/>
        <v>0</v>
      </c>
    </row>
    <row r="152" spans="2:84" ht="46.5" customHeight="1">
      <c r="B152" s="1246"/>
      <c r="C152" s="1284"/>
      <c r="D152" s="1304"/>
      <c r="E152" s="1294"/>
      <c r="F152" s="1299"/>
      <c r="G152" s="1308" t="s">
        <v>1345</v>
      </c>
      <c r="H152" s="1616">
        <v>48</v>
      </c>
      <c r="I152" s="1619" t="s">
        <v>1168</v>
      </c>
      <c r="J152" s="1313" t="s">
        <v>2151</v>
      </c>
      <c r="K152" s="1311">
        <v>90</v>
      </c>
      <c r="L152" s="1313">
        <v>60</v>
      </c>
      <c r="M152" s="1323"/>
      <c r="N152" s="1323"/>
      <c r="O152" s="1323"/>
      <c r="P152" s="563">
        <v>148</v>
      </c>
      <c r="Q152" s="503" t="s">
        <v>557</v>
      </c>
      <c r="R152" s="855" t="s">
        <v>1213</v>
      </c>
      <c r="S152" s="623" t="s">
        <v>2145</v>
      </c>
      <c r="T152" s="621" t="s">
        <v>1256</v>
      </c>
      <c r="U152" s="620" t="s">
        <v>1257</v>
      </c>
      <c r="V152" s="622">
        <v>0</v>
      </c>
      <c r="W152" s="622">
        <v>2</v>
      </c>
      <c r="X152" s="503"/>
      <c r="Y152" s="503"/>
      <c r="Z152" s="622">
        <v>0</v>
      </c>
      <c r="AA152" s="503"/>
      <c r="AB152" s="503"/>
      <c r="AC152" s="622">
        <v>1</v>
      </c>
      <c r="AD152" s="503"/>
      <c r="AE152" s="503"/>
      <c r="AF152" s="622">
        <v>2</v>
      </c>
      <c r="AG152" s="503"/>
      <c r="AH152" s="503"/>
      <c r="AI152" s="622">
        <v>2</v>
      </c>
      <c r="AJ152" s="503"/>
      <c r="AK152" s="823">
        <f>BP152+BF152+AV152+AL152</f>
        <v>8577</v>
      </c>
      <c r="AL152" s="816">
        <v>2000</v>
      </c>
      <c r="AM152" s="503"/>
      <c r="AN152" s="503"/>
      <c r="AO152" s="503"/>
      <c r="AP152" s="503"/>
      <c r="AQ152" s="503"/>
      <c r="AR152" s="503"/>
      <c r="AS152" s="503"/>
      <c r="AT152" s="503"/>
      <c r="AU152" s="503"/>
      <c r="AV152" s="816">
        <v>2095</v>
      </c>
      <c r="AW152" s="503"/>
      <c r="AX152" s="503"/>
      <c r="AY152" s="503"/>
      <c r="AZ152" s="503"/>
      <c r="BA152" s="503"/>
      <c r="BB152" s="503"/>
      <c r="BC152" s="503"/>
      <c r="BD152" s="503"/>
      <c r="BE152" s="503"/>
      <c r="BF152" s="816">
        <v>2192</v>
      </c>
      <c r="BG152" s="503"/>
      <c r="BH152" s="503"/>
      <c r="BI152" s="503"/>
      <c r="BJ152" s="503"/>
      <c r="BK152" s="503"/>
      <c r="BL152" s="503"/>
      <c r="BM152" s="503"/>
      <c r="BN152" s="816"/>
      <c r="BO152" s="503"/>
      <c r="BP152" s="816">
        <v>2290</v>
      </c>
      <c r="BQ152" s="503"/>
      <c r="BR152" s="503"/>
      <c r="BS152" s="503"/>
      <c r="BT152" s="503"/>
      <c r="BU152" s="503"/>
      <c r="BV152" s="503"/>
      <c r="BW152" s="503"/>
      <c r="BX152" s="503"/>
      <c r="BY152" s="503"/>
      <c r="BZ152" s="854" t="s">
        <v>2355</v>
      </c>
      <c r="CA152" s="418">
        <f t="shared" si="32"/>
        <v>8577</v>
      </c>
      <c r="CB152" s="418">
        <f t="shared" si="33"/>
        <v>0</v>
      </c>
    </row>
    <row r="153" spans="2:84" ht="89.25">
      <c r="B153" s="1246"/>
      <c r="C153" s="1284"/>
      <c r="D153" s="1304"/>
      <c r="E153" s="1294"/>
      <c r="F153" s="1299"/>
      <c r="G153" s="1309"/>
      <c r="H153" s="1617"/>
      <c r="I153" s="1620"/>
      <c r="J153" s="1314"/>
      <c r="K153" s="1312"/>
      <c r="L153" s="1314"/>
      <c r="M153" s="1324"/>
      <c r="N153" s="1324"/>
      <c r="O153" s="1324"/>
      <c r="P153" s="563">
        <v>149</v>
      </c>
      <c r="Q153" s="503" t="s">
        <v>557</v>
      </c>
      <c r="R153" s="855" t="s">
        <v>1214</v>
      </c>
      <c r="S153" s="623" t="s">
        <v>2082</v>
      </c>
      <c r="T153" s="621" t="s">
        <v>1256</v>
      </c>
      <c r="U153" s="620" t="s">
        <v>1257</v>
      </c>
      <c r="V153" s="622">
        <v>0</v>
      </c>
      <c r="W153" s="622">
        <v>2</v>
      </c>
      <c r="X153" s="503"/>
      <c r="Y153" s="503"/>
      <c r="Z153" s="622">
        <v>0</v>
      </c>
      <c r="AA153" s="503"/>
      <c r="AB153" s="503"/>
      <c r="AC153" s="622">
        <v>1</v>
      </c>
      <c r="AD153" s="503"/>
      <c r="AE153" s="503"/>
      <c r="AF153" s="622">
        <v>2</v>
      </c>
      <c r="AG153" s="503"/>
      <c r="AH153" s="503"/>
      <c r="AI153" s="622">
        <v>2</v>
      </c>
      <c r="AJ153" s="503"/>
      <c r="AK153" s="823">
        <f>BP153+BF153+AV153+AL153</f>
        <v>4289</v>
      </c>
      <c r="AL153" s="816">
        <v>1000</v>
      </c>
      <c r="AM153" s="503"/>
      <c r="AN153" s="503"/>
      <c r="AO153" s="503"/>
      <c r="AP153" s="503"/>
      <c r="AQ153" s="503"/>
      <c r="AR153" s="503"/>
      <c r="AS153" s="503"/>
      <c r="AT153" s="503"/>
      <c r="AU153" s="503"/>
      <c r="AV153" s="816">
        <v>1048</v>
      </c>
      <c r="AW153" s="503"/>
      <c r="AX153" s="503"/>
      <c r="AY153" s="503"/>
      <c r="AZ153" s="503"/>
      <c r="BA153" s="503"/>
      <c r="BB153" s="503"/>
      <c r="BC153" s="503"/>
      <c r="BD153" s="503"/>
      <c r="BE153" s="503"/>
      <c r="BF153" s="816">
        <v>1096</v>
      </c>
      <c r="BG153" s="503"/>
      <c r="BH153" s="503"/>
      <c r="BI153" s="503"/>
      <c r="BJ153" s="503"/>
      <c r="BK153" s="503"/>
      <c r="BL153" s="503"/>
      <c r="BM153" s="503"/>
      <c r="BN153" s="503"/>
      <c r="BO153" s="503"/>
      <c r="BP153" s="816">
        <v>1145</v>
      </c>
      <c r="BQ153" s="503"/>
      <c r="BR153" s="503"/>
      <c r="BS153" s="503"/>
      <c r="BT153" s="503"/>
      <c r="BU153" s="503"/>
      <c r="BV153" s="503"/>
      <c r="BW153" s="503"/>
      <c r="BX153" s="503"/>
      <c r="BY153" s="503"/>
      <c r="BZ153" s="854" t="s">
        <v>2355</v>
      </c>
      <c r="CA153" s="418">
        <f t="shared" si="32"/>
        <v>4289</v>
      </c>
      <c r="CB153" s="418">
        <f t="shared" si="33"/>
        <v>0</v>
      </c>
    </row>
    <row r="154" spans="2:84" ht="89.25">
      <c r="B154" s="1246"/>
      <c r="C154" s="1284"/>
      <c r="D154" s="1304"/>
      <c r="E154" s="1294"/>
      <c r="F154" s="1299"/>
      <c r="G154" s="1309"/>
      <c r="H154" s="1617"/>
      <c r="I154" s="1620"/>
      <c r="J154" s="1314"/>
      <c r="K154" s="1312"/>
      <c r="L154" s="1314"/>
      <c r="M154" s="1324"/>
      <c r="N154" s="1324"/>
      <c r="O154" s="1324"/>
      <c r="P154" s="563">
        <v>150</v>
      </c>
      <c r="Q154" s="503" t="s">
        <v>557</v>
      </c>
      <c r="R154" s="855" t="s">
        <v>1215</v>
      </c>
      <c r="S154" s="623" t="s">
        <v>2146</v>
      </c>
      <c r="T154" s="621" t="s">
        <v>1256</v>
      </c>
      <c r="U154" s="620" t="s">
        <v>1257</v>
      </c>
      <c r="V154" s="622">
        <v>0</v>
      </c>
      <c r="W154" s="622">
        <v>2</v>
      </c>
      <c r="X154" s="503"/>
      <c r="Y154" s="503"/>
      <c r="Z154" s="622">
        <v>0</v>
      </c>
      <c r="AA154" s="503"/>
      <c r="AB154" s="503"/>
      <c r="AC154" s="622">
        <v>1</v>
      </c>
      <c r="AD154" s="503"/>
      <c r="AE154" s="503"/>
      <c r="AF154" s="622">
        <v>2</v>
      </c>
      <c r="AG154" s="503"/>
      <c r="AH154" s="503"/>
      <c r="AI154" s="622">
        <v>2</v>
      </c>
      <c r="AJ154" s="503"/>
      <c r="AK154" s="823">
        <f>BP154+BF154+AV154+AL154</f>
        <v>4289</v>
      </c>
      <c r="AL154" s="816">
        <v>1000</v>
      </c>
      <c r="AM154" s="503"/>
      <c r="AN154" s="503"/>
      <c r="AO154" s="503"/>
      <c r="AP154" s="503"/>
      <c r="AQ154" s="503"/>
      <c r="AR154" s="503"/>
      <c r="AS154" s="503"/>
      <c r="AT154" s="503"/>
      <c r="AU154" s="503"/>
      <c r="AV154" s="816">
        <v>1048</v>
      </c>
      <c r="AW154" s="503"/>
      <c r="AX154" s="503"/>
      <c r="AY154" s="503"/>
      <c r="AZ154" s="503"/>
      <c r="BA154" s="503"/>
      <c r="BB154" s="503"/>
      <c r="BC154" s="503"/>
      <c r="BD154" s="503"/>
      <c r="BE154" s="503"/>
      <c r="BF154" s="816">
        <v>1096</v>
      </c>
      <c r="BG154" s="503"/>
      <c r="BH154" s="503"/>
      <c r="BI154" s="503"/>
      <c r="BJ154" s="503"/>
      <c r="BK154" s="503"/>
      <c r="BL154" s="503"/>
      <c r="BM154" s="503"/>
      <c r="BN154" s="503"/>
      <c r="BO154" s="503"/>
      <c r="BP154" s="816">
        <v>1145</v>
      </c>
      <c r="BQ154" s="503"/>
      <c r="BR154" s="503"/>
      <c r="BS154" s="503"/>
      <c r="BT154" s="503"/>
      <c r="BU154" s="503"/>
      <c r="BV154" s="503"/>
      <c r="BW154" s="503"/>
      <c r="BX154" s="503"/>
      <c r="BY154" s="503"/>
      <c r="BZ154" s="854" t="s">
        <v>2355</v>
      </c>
      <c r="CA154" s="418">
        <f t="shared" si="32"/>
        <v>4289</v>
      </c>
      <c r="CB154" s="418">
        <f t="shared" si="33"/>
        <v>0</v>
      </c>
    </row>
    <row r="155" spans="2:84" ht="89.25">
      <c r="B155" s="1246"/>
      <c r="C155" s="1284"/>
      <c r="D155" s="1304"/>
      <c r="E155" s="1294"/>
      <c r="F155" s="1299"/>
      <c r="G155" s="1309"/>
      <c r="H155" s="1617"/>
      <c r="I155" s="1620"/>
      <c r="J155" s="1314"/>
      <c r="K155" s="1312"/>
      <c r="L155" s="1314"/>
      <c r="M155" s="1324"/>
      <c r="N155" s="1324"/>
      <c r="O155" s="1324"/>
      <c r="P155" s="563">
        <v>151</v>
      </c>
      <c r="Q155" s="503" t="s">
        <v>557</v>
      </c>
      <c r="R155" s="856" t="s">
        <v>1216</v>
      </c>
      <c r="S155" s="623" t="s">
        <v>2147</v>
      </c>
      <c r="T155" s="621" t="s">
        <v>1256</v>
      </c>
      <c r="U155" s="620" t="s">
        <v>1257</v>
      </c>
      <c r="V155" s="622">
        <v>0</v>
      </c>
      <c r="W155" s="622">
        <v>5</v>
      </c>
      <c r="X155" s="503"/>
      <c r="Y155" s="503"/>
      <c r="Z155" s="622">
        <v>1</v>
      </c>
      <c r="AA155" s="503"/>
      <c r="AB155" s="503"/>
      <c r="AC155" s="622">
        <v>2</v>
      </c>
      <c r="AD155" s="503"/>
      <c r="AE155" s="503"/>
      <c r="AF155" s="622">
        <v>3</v>
      </c>
      <c r="AG155" s="503"/>
      <c r="AH155" s="503"/>
      <c r="AI155" s="622">
        <v>5</v>
      </c>
      <c r="AJ155" s="503"/>
      <c r="AK155" s="823">
        <f>BP155+BF155+AV155+AL155</f>
        <v>8577</v>
      </c>
      <c r="AL155" s="816">
        <v>2000</v>
      </c>
      <c r="AM155" s="503"/>
      <c r="AN155" s="503"/>
      <c r="AO155" s="503"/>
      <c r="AP155" s="503"/>
      <c r="AQ155" s="503"/>
      <c r="AR155" s="503"/>
      <c r="AS155" s="503"/>
      <c r="AT155" s="503"/>
      <c r="AU155" s="503"/>
      <c r="AV155" s="816">
        <v>2095</v>
      </c>
      <c r="AW155" s="503"/>
      <c r="AX155" s="503"/>
      <c r="AY155" s="503"/>
      <c r="AZ155" s="503"/>
      <c r="BA155" s="503"/>
      <c r="BB155" s="503"/>
      <c r="BC155" s="503"/>
      <c r="BD155" s="503"/>
      <c r="BE155" s="503"/>
      <c r="BF155" s="816">
        <v>2192</v>
      </c>
      <c r="BG155" s="503"/>
      <c r="BH155" s="503"/>
      <c r="BI155" s="503"/>
      <c r="BJ155" s="503"/>
      <c r="BK155" s="503"/>
      <c r="BL155" s="503"/>
      <c r="BM155" s="503"/>
      <c r="BN155" s="503"/>
      <c r="BO155" s="503"/>
      <c r="BP155" s="816">
        <v>2290</v>
      </c>
      <c r="BQ155" s="503"/>
      <c r="BR155" s="503"/>
      <c r="BS155" s="503"/>
      <c r="BT155" s="503"/>
      <c r="BU155" s="503"/>
      <c r="BV155" s="503"/>
      <c r="BW155" s="503"/>
      <c r="BX155" s="503"/>
      <c r="BY155" s="503"/>
      <c r="BZ155" s="854" t="s">
        <v>2355</v>
      </c>
      <c r="CA155" s="418">
        <f t="shared" si="32"/>
        <v>8577</v>
      </c>
      <c r="CB155" s="418">
        <f t="shared" si="33"/>
        <v>0</v>
      </c>
    </row>
    <row r="156" spans="2:84" ht="89.25">
      <c r="B156" s="1246"/>
      <c r="C156" s="1284"/>
      <c r="D156" s="1304"/>
      <c r="E156" s="1294"/>
      <c r="F156" s="1300"/>
      <c r="G156" s="1310"/>
      <c r="H156" s="1618"/>
      <c r="I156" s="1620"/>
      <c r="J156" s="1315"/>
      <c r="K156" s="1312"/>
      <c r="L156" s="1315"/>
      <c r="M156" s="1325"/>
      <c r="N156" s="1325"/>
      <c r="O156" s="1325"/>
      <c r="P156" s="563">
        <v>152</v>
      </c>
      <c r="Q156" s="503" t="s">
        <v>558</v>
      </c>
      <c r="R156" s="826" t="s">
        <v>1217</v>
      </c>
      <c r="S156" s="623" t="s">
        <v>2148</v>
      </c>
      <c r="T156" s="621" t="s">
        <v>1256</v>
      </c>
      <c r="U156" s="620" t="s">
        <v>1257</v>
      </c>
      <c r="V156" s="622">
        <v>0</v>
      </c>
      <c r="W156" s="622">
        <v>200</v>
      </c>
      <c r="X156" s="503"/>
      <c r="Y156" s="503"/>
      <c r="Z156" s="622">
        <v>0</v>
      </c>
      <c r="AA156" s="503"/>
      <c r="AB156" s="503"/>
      <c r="AC156" s="622">
        <v>100</v>
      </c>
      <c r="AD156" s="503"/>
      <c r="AE156" s="503"/>
      <c r="AF156" s="622">
        <v>200</v>
      </c>
      <c r="AG156" s="503"/>
      <c r="AH156" s="503"/>
      <c r="AI156" s="622">
        <v>200</v>
      </c>
      <c r="AJ156" s="503"/>
      <c r="AK156" s="823">
        <f>BP156+BF156+AV156+AL156+BN156+BX156</f>
        <v>117153</v>
      </c>
      <c r="AL156" s="816">
        <v>4000</v>
      </c>
      <c r="AM156" s="503"/>
      <c r="AN156" s="503"/>
      <c r="AO156" s="503"/>
      <c r="AP156" s="503"/>
      <c r="AQ156" s="503"/>
      <c r="AR156" s="503"/>
      <c r="AS156" s="503"/>
      <c r="AT156" s="503"/>
      <c r="AU156" s="503"/>
      <c r="AV156" s="816">
        <v>4190</v>
      </c>
      <c r="AW156" s="503"/>
      <c r="AX156" s="503"/>
      <c r="AY156" s="503"/>
      <c r="AZ156" s="503"/>
      <c r="BA156" s="503"/>
      <c r="BB156" s="503"/>
      <c r="BC156" s="503"/>
      <c r="BD156" s="503"/>
      <c r="BE156" s="503"/>
      <c r="BF156" s="816">
        <v>4383</v>
      </c>
      <c r="BG156" s="503"/>
      <c r="BH156" s="503"/>
      <c r="BI156" s="503"/>
      <c r="BJ156" s="503"/>
      <c r="BK156" s="503"/>
      <c r="BL156" s="503"/>
      <c r="BM156" s="503"/>
      <c r="BN156" s="816">
        <v>50000</v>
      </c>
      <c r="BO156" s="503"/>
      <c r="BP156" s="816">
        <v>4580</v>
      </c>
      <c r="BQ156" s="503"/>
      <c r="BR156" s="503"/>
      <c r="BS156" s="503"/>
      <c r="BT156" s="503"/>
      <c r="BU156" s="503"/>
      <c r="BV156" s="503"/>
      <c r="BW156" s="503"/>
      <c r="BX156" s="816">
        <v>50000</v>
      </c>
      <c r="BY156" s="503"/>
      <c r="BZ156" s="854" t="s">
        <v>2355</v>
      </c>
      <c r="CA156" s="418">
        <f t="shared" si="32"/>
        <v>117153</v>
      </c>
      <c r="CB156" s="418">
        <f t="shared" si="33"/>
        <v>0</v>
      </c>
      <c r="CC156" s="1" t="s">
        <v>2373</v>
      </c>
      <c r="CD156" s="418">
        <f>SUM(CA147:CA156)</f>
        <v>1457310</v>
      </c>
    </row>
    <row r="157" spans="2:84" ht="49.5" customHeight="1">
      <c r="B157" s="1246"/>
      <c r="C157" s="1284"/>
      <c r="D157" s="1304"/>
      <c r="E157" s="1301" t="s">
        <v>1346</v>
      </c>
      <c r="F157" s="1286">
        <f>CD158/$CD$166</f>
        <v>0.28202708962931478</v>
      </c>
      <c r="G157" s="1288" t="s">
        <v>1347</v>
      </c>
      <c r="H157" s="1281">
        <v>49</v>
      </c>
      <c r="I157" s="1316" t="s">
        <v>1223</v>
      </c>
      <c r="J157" s="1318" t="s">
        <v>2152</v>
      </c>
      <c r="K157" s="1316">
        <v>33</v>
      </c>
      <c r="L157" s="1316">
        <v>79</v>
      </c>
      <c r="M157" s="1306"/>
      <c r="N157" s="1306"/>
      <c r="O157" s="1306"/>
      <c r="P157" s="552">
        <v>153</v>
      </c>
      <c r="Q157" s="504" t="s">
        <v>526</v>
      </c>
      <c r="R157" s="857" t="s">
        <v>1222</v>
      </c>
      <c r="S157" s="625" t="s">
        <v>2149</v>
      </c>
      <c r="T157" s="626" t="s">
        <v>1256</v>
      </c>
      <c r="U157" s="598" t="s">
        <v>1257</v>
      </c>
      <c r="V157" s="627">
        <v>0</v>
      </c>
      <c r="W157" s="627">
        <v>200</v>
      </c>
      <c r="X157" s="504"/>
      <c r="Y157" s="504"/>
      <c r="Z157" s="627">
        <v>0</v>
      </c>
      <c r="AA157" s="504"/>
      <c r="AB157" s="504"/>
      <c r="AC157" s="627">
        <v>50</v>
      </c>
      <c r="AD157" s="504"/>
      <c r="AE157" s="504"/>
      <c r="AF157" s="627">
        <v>100</v>
      </c>
      <c r="AG157" s="504"/>
      <c r="AH157" s="504"/>
      <c r="AI157" s="627">
        <v>200</v>
      </c>
      <c r="AJ157" s="504"/>
      <c r="AK157" s="824">
        <f>BX157+BP157+BN157+BF157+BD157+AV157+AT157+AL157</f>
        <v>5541293</v>
      </c>
      <c r="AL157" s="825">
        <v>3000</v>
      </c>
      <c r="AM157" s="504"/>
      <c r="AN157" s="504"/>
      <c r="AO157" s="504"/>
      <c r="AP157" s="504"/>
      <c r="AQ157" s="504"/>
      <c r="AR157" s="504"/>
      <c r="AS157" s="504"/>
      <c r="AT157" s="825">
        <v>30000</v>
      </c>
      <c r="AU157" s="504"/>
      <c r="AV157" s="825">
        <v>3143</v>
      </c>
      <c r="AW157" s="504"/>
      <c r="AX157" s="504"/>
      <c r="AY157" s="504"/>
      <c r="AZ157" s="504"/>
      <c r="BA157" s="504"/>
      <c r="BB157" s="504"/>
      <c r="BC157" s="504"/>
      <c r="BD157" s="825">
        <v>1631428</v>
      </c>
      <c r="BE157" s="504"/>
      <c r="BF157" s="825">
        <v>3287</v>
      </c>
      <c r="BG157" s="504"/>
      <c r="BH157" s="504"/>
      <c r="BI157" s="504"/>
      <c r="BJ157" s="504"/>
      <c r="BK157" s="504"/>
      <c r="BL157" s="504"/>
      <c r="BM157" s="504"/>
      <c r="BN157" s="825">
        <v>2328000</v>
      </c>
      <c r="BO157" s="504"/>
      <c r="BP157" s="825">
        <v>3435</v>
      </c>
      <c r="BQ157" s="504"/>
      <c r="BR157" s="504"/>
      <c r="BS157" s="504"/>
      <c r="BT157" s="504"/>
      <c r="BU157" s="504"/>
      <c r="BV157" s="504"/>
      <c r="BW157" s="504"/>
      <c r="BX157" s="825">
        <v>1539000</v>
      </c>
      <c r="BY157" s="504"/>
      <c r="BZ157" s="866" t="s">
        <v>2355</v>
      </c>
      <c r="CA157" s="418">
        <f>SUM(AL157:BY157)</f>
        <v>5541293</v>
      </c>
      <c r="CB157" s="418">
        <f t="shared" si="33"/>
        <v>0</v>
      </c>
    </row>
    <row r="158" spans="2:84" ht="68.25" customHeight="1">
      <c r="B158" s="1247"/>
      <c r="C158" s="1285"/>
      <c r="D158" s="1305"/>
      <c r="E158" s="1302"/>
      <c r="F158" s="1287"/>
      <c r="G158" s="1289"/>
      <c r="H158" s="1282"/>
      <c r="I158" s="1317"/>
      <c r="J158" s="1319"/>
      <c r="K158" s="1317"/>
      <c r="L158" s="1317"/>
      <c r="M158" s="1307"/>
      <c r="N158" s="1307"/>
      <c r="O158" s="1307"/>
      <c r="P158" s="552">
        <v>154</v>
      </c>
      <c r="Q158" s="504" t="s">
        <v>524</v>
      </c>
      <c r="R158" s="858" t="s">
        <v>1224</v>
      </c>
      <c r="S158" s="625" t="s">
        <v>2150</v>
      </c>
      <c r="T158" s="626" t="s">
        <v>1256</v>
      </c>
      <c r="U158" s="598" t="s">
        <v>1257</v>
      </c>
      <c r="V158" s="627">
        <v>0</v>
      </c>
      <c r="W158" s="627">
        <v>40</v>
      </c>
      <c r="X158" s="504"/>
      <c r="Y158" s="504"/>
      <c r="Z158" s="627">
        <v>0</v>
      </c>
      <c r="AA158" s="504"/>
      <c r="AB158" s="504"/>
      <c r="AC158" s="627">
        <v>20</v>
      </c>
      <c r="AD158" s="504"/>
      <c r="AE158" s="504"/>
      <c r="AF158" s="627">
        <v>40</v>
      </c>
      <c r="AG158" s="504"/>
      <c r="AH158" s="504"/>
      <c r="AI158" s="627">
        <v>40</v>
      </c>
      <c r="AJ158" s="504"/>
      <c r="AK158" s="824">
        <f>BP158+BF158+AV158+AL158</f>
        <v>85771</v>
      </c>
      <c r="AL158" s="825">
        <v>20000</v>
      </c>
      <c r="AM158" s="504"/>
      <c r="AN158" s="504"/>
      <c r="AO158" s="504"/>
      <c r="AP158" s="504"/>
      <c r="AQ158" s="504"/>
      <c r="AR158" s="504"/>
      <c r="AS158" s="504"/>
      <c r="AT158" s="504"/>
      <c r="AU158" s="504"/>
      <c r="AV158" s="825">
        <v>20952</v>
      </c>
      <c r="AW158" s="504"/>
      <c r="AX158" s="504"/>
      <c r="AY158" s="504"/>
      <c r="AZ158" s="504"/>
      <c r="BA158" s="504"/>
      <c r="BB158" s="504"/>
      <c r="BC158" s="504"/>
      <c r="BD158" s="504"/>
      <c r="BE158" s="504"/>
      <c r="BF158" s="825">
        <v>21916</v>
      </c>
      <c r="BG158" s="504"/>
      <c r="BH158" s="504"/>
      <c r="BI158" s="504"/>
      <c r="BJ158" s="504"/>
      <c r="BK158" s="504"/>
      <c r="BL158" s="504"/>
      <c r="BM158" s="504"/>
      <c r="BN158" s="504"/>
      <c r="BO158" s="504"/>
      <c r="BP158" s="825">
        <v>22903</v>
      </c>
      <c r="BQ158" s="504"/>
      <c r="BR158" s="504"/>
      <c r="BS158" s="504"/>
      <c r="BT158" s="504"/>
      <c r="BU158" s="504"/>
      <c r="BV158" s="504"/>
      <c r="BW158" s="504"/>
      <c r="BX158" s="504"/>
      <c r="BY158" s="504"/>
      <c r="BZ158" s="866" t="s">
        <v>2355</v>
      </c>
      <c r="CA158" s="418">
        <f>SUM(AL158:BY158)</f>
        <v>85771</v>
      </c>
      <c r="CB158" s="418">
        <f t="shared" ref="CB158:CB159" si="34">CA158-AK158</f>
        <v>0</v>
      </c>
      <c r="CC158" s="1" t="s">
        <v>2374</v>
      </c>
      <c r="CD158" s="418">
        <f>SUM(CA157:CA158)</f>
        <v>5627064</v>
      </c>
      <c r="CE158" s="1" t="s">
        <v>2375</v>
      </c>
      <c r="CF158" s="863">
        <f>SUM(CD132:CD158)</f>
        <v>10228702</v>
      </c>
    </row>
    <row r="159" spans="2:84" ht="102" customHeight="1">
      <c r="B159" s="1256" t="s">
        <v>1348</v>
      </c>
      <c r="C159" s="1259" t="s">
        <v>1349</v>
      </c>
      <c r="D159" s="1262">
        <f>CF164/$CD$167</f>
        <v>5.8989151628358383E-2</v>
      </c>
      <c r="E159" s="1265" t="s">
        <v>1350</v>
      </c>
      <c r="F159" s="1268">
        <f>CD164/$CD$166</f>
        <v>5.8989151628358383E-2</v>
      </c>
      <c r="G159" s="1252" t="s">
        <v>1351</v>
      </c>
      <c r="H159" s="1250">
        <v>50</v>
      </c>
      <c r="I159" s="1243" t="s">
        <v>1227</v>
      </c>
      <c r="J159" s="1254" t="s">
        <v>2153</v>
      </c>
      <c r="K159" s="1243">
        <v>10</v>
      </c>
      <c r="L159" s="1243">
        <v>50</v>
      </c>
      <c r="M159" s="1248"/>
      <c r="N159" s="1248"/>
      <c r="O159" s="1248"/>
      <c r="P159" s="551">
        <v>155</v>
      </c>
      <c r="Q159" s="505" t="s">
        <v>566</v>
      </c>
      <c r="R159" s="859" t="s">
        <v>1234</v>
      </c>
      <c r="S159" s="628" t="s">
        <v>2156</v>
      </c>
      <c r="T159" s="609" t="s">
        <v>1256</v>
      </c>
      <c r="U159" s="629" t="s">
        <v>1257</v>
      </c>
      <c r="V159" s="630">
        <v>0</v>
      </c>
      <c r="W159" s="630">
        <v>50</v>
      </c>
      <c r="X159" s="505"/>
      <c r="Y159" s="505"/>
      <c r="Z159" s="630">
        <v>10</v>
      </c>
      <c r="AA159" s="505"/>
      <c r="AB159" s="505"/>
      <c r="AC159" s="630">
        <v>20</v>
      </c>
      <c r="AD159" s="505"/>
      <c r="AE159" s="505"/>
      <c r="AF159" s="630">
        <v>30</v>
      </c>
      <c r="AG159" s="505"/>
      <c r="AH159" s="505"/>
      <c r="AI159" s="630">
        <v>50</v>
      </c>
      <c r="AJ159" s="505"/>
      <c r="AK159" s="486">
        <f>BX159+BN159+BD159+AT159</f>
        <v>21443</v>
      </c>
      <c r="AL159" s="485"/>
      <c r="AM159" s="505"/>
      <c r="AN159" s="505"/>
      <c r="AO159" s="505"/>
      <c r="AP159" s="505"/>
      <c r="AQ159" s="505"/>
      <c r="AR159" s="505"/>
      <c r="AS159" s="505"/>
      <c r="AT159" s="485">
        <v>5000</v>
      </c>
      <c r="AU159" s="505"/>
      <c r="AV159" s="485"/>
      <c r="AW159" s="505"/>
      <c r="AX159" s="505"/>
      <c r="AY159" s="505"/>
      <c r="AZ159" s="505"/>
      <c r="BA159" s="505"/>
      <c r="BB159" s="505"/>
      <c r="BC159" s="505"/>
      <c r="BD159" s="485">
        <v>5238</v>
      </c>
      <c r="BE159" s="505"/>
      <c r="BF159" s="485"/>
      <c r="BG159" s="505"/>
      <c r="BH159" s="505"/>
      <c r="BI159" s="505"/>
      <c r="BJ159" s="505"/>
      <c r="BK159" s="505"/>
      <c r="BL159" s="505"/>
      <c r="BM159" s="505"/>
      <c r="BN159" s="485">
        <v>5479</v>
      </c>
      <c r="BO159" s="505"/>
      <c r="BP159" s="485"/>
      <c r="BQ159" s="505"/>
      <c r="BR159" s="505"/>
      <c r="BS159" s="505"/>
      <c r="BT159" s="505"/>
      <c r="BU159" s="505"/>
      <c r="BV159" s="505"/>
      <c r="BW159" s="505"/>
      <c r="BX159" s="485">
        <v>5726</v>
      </c>
      <c r="BY159" s="505"/>
      <c r="BZ159" s="690" t="s">
        <v>2355</v>
      </c>
      <c r="CA159" s="418">
        <f>SUM(AL159:BY159)</f>
        <v>21443</v>
      </c>
      <c r="CB159" s="418">
        <f t="shared" si="34"/>
        <v>0</v>
      </c>
    </row>
    <row r="160" spans="2:84" ht="89.25">
      <c r="B160" s="1257"/>
      <c r="C160" s="1260"/>
      <c r="D160" s="1263"/>
      <c r="E160" s="1266"/>
      <c r="F160" s="1269"/>
      <c r="G160" s="1253"/>
      <c r="H160" s="1251"/>
      <c r="I160" s="1244"/>
      <c r="J160" s="1255"/>
      <c r="K160" s="1244"/>
      <c r="L160" s="1244"/>
      <c r="M160" s="1249"/>
      <c r="N160" s="1249"/>
      <c r="O160" s="1249"/>
      <c r="P160" s="551">
        <v>156</v>
      </c>
      <c r="Q160" s="505" t="s">
        <v>566</v>
      </c>
      <c r="R160" s="681" t="s">
        <v>1235</v>
      </c>
      <c r="S160" s="628" t="s">
        <v>2157</v>
      </c>
      <c r="T160" s="609" t="s">
        <v>1256</v>
      </c>
      <c r="U160" s="629" t="s">
        <v>1257</v>
      </c>
      <c r="V160" s="630">
        <v>0</v>
      </c>
      <c r="W160" s="630">
        <v>50</v>
      </c>
      <c r="X160" s="505"/>
      <c r="Y160" s="505"/>
      <c r="Z160" s="630">
        <v>10</v>
      </c>
      <c r="AA160" s="505"/>
      <c r="AB160" s="505"/>
      <c r="AC160" s="630">
        <v>20</v>
      </c>
      <c r="AD160" s="505"/>
      <c r="AE160" s="505"/>
      <c r="AF160" s="630">
        <v>30</v>
      </c>
      <c r="AG160" s="505"/>
      <c r="AH160" s="505"/>
      <c r="AI160" s="630">
        <v>50</v>
      </c>
      <c r="AJ160" s="505"/>
      <c r="AK160" s="486">
        <f>BX160+BN160+BD160+AT160</f>
        <v>21443</v>
      </c>
      <c r="AL160" s="505"/>
      <c r="AM160" s="505"/>
      <c r="AN160" s="505"/>
      <c r="AO160" s="505"/>
      <c r="AP160" s="505"/>
      <c r="AQ160" s="505"/>
      <c r="AR160" s="505"/>
      <c r="AS160" s="505"/>
      <c r="AT160" s="485">
        <v>5000</v>
      </c>
      <c r="AU160" s="505"/>
      <c r="AV160" s="505"/>
      <c r="AW160" s="505"/>
      <c r="AX160" s="505"/>
      <c r="AY160" s="505"/>
      <c r="AZ160" s="505"/>
      <c r="BA160" s="505"/>
      <c r="BB160" s="505"/>
      <c r="BC160" s="505"/>
      <c r="BD160" s="485">
        <v>5238</v>
      </c>
      <c r="BE160" s="505"/>
      <c r="BF160" s="505"/>
      <c r="BG160" s="505"/>
      <c r="BH160" s="505"/>
      <c r="BI160" s="505"/>
      <c r="BJ160" s="505"/>
      <c r="BK160" s="505"/>
      <c r="BL160" s="505"/>
      <c r="BM160" s="505"/>
      <c r="BN160" s="485">
        <v>5479</v>
      </c>
      <c r="BO160" s="505"/>
      <c r="BP160" s="505"/>
      <c r="BQ160" s="505"/>
      <c r="BR160" s="505"/>
      <c r="BS160" s="505"/>
      <c r="BT160" s="505"/>
      <c r="BU160" s="505"/>
      <c r="BV160" s="505"/>
      <c r="BW160" s="505"/>
      <c r="BX160" s="485">
        <v>5726</v>
      </c>
      <c r="BY160" s="505"/>
      <c r="BZ160" s="690" t="s">
        <v>2356</v>
      </c>
      <c r="CA160" s="418">
        <f t="shared" ref="CA160:CA164" si="35">SUM(AL160:BY160)</f>
        <v>21443</v>
      </c>
      <c r="CB160" s="418">
        <f t="shared" ref="CB160:CB164" si="36">CA160-AK160</f>
        <v>0</v>
      </c>
    </row>
    <row r="161" spans="2:84" ht="72.75" customHeight="1">
      <c r="B161" s="1257"/>
      <c r="C161" s="1260"/>
      <c r="D161" s="1263"/>
      <c r="E161" s="1266"/>
      <c r="F161" s="1269"/>
      <c r="G161" s="1252" t="s">
        <v>1352</v>
      </c>
      <c r="H161" s="1250">
        <v>51</v>
      </c>
      <c r="I161" s="588" t="s">
        <v>1228</v>
      </c>
      <c r="J161" s="1254" t="s">
        <v>2154</v>
      </c>
      <c r="K161" s="1243">
        <v>0</v>
      </c>
      <c r="L161" s="1243">
        <v>100</v>
      </c>
      <c r="M161" s="1248"/>
      <c r="N161" s="1248"/>
      <c r="O161" s="1248"/>
      <c r="P161" s="551">
        <v>157</v>
      </c>
      <c r="Q161" s="690" t="s">
        <v>2180</v>
      </c>
      <c r="R161" s="859" t="s">
        <v>1240</v>
      </c>
      <c r="S161" s="628" t="s">
        <v>2158</v>
      </c>
      <c r="T161" s="609" t="s">
        <v>1256</v>
      </c>
      <c r="U161" s="629" t="s">
        <v>1257</v>
      </c>
      <c r="V161" s="630">
        <v>0</v>
      </c>
      <c r="W161" s="630">
        <v>40</v>
      </c>
      <c r="X161" s="505"/>
      <c r="Y161" s="505"/>
      <c r="Z161" s="630">
        <v>10</v>
      </c>
      <c r="AA161" s="505"/>
      <c r="AB161" s="505"/>
      <c r="AC161" s="630">
        <v>20</v>
      </c>
      <c r="AD161" s="505"/>
      <c r="AE161" s="505"/>
      <c r="AF161" s="630">
        <v>30</v>
      </c>
      <c r="AG161" s="505"/>
      <c r="AH161" s="505"/>
      <c r="AI161" s="630">
        <v>40</v>
      </c>
      <c r="AJ161" s="505"/>
      <c r="AK161" s="486">
        <f>BX161+BN161+BD161+AT161</f>
        <v>100000</v>
      </c>
      <c r="AL161" s="505"/>
      <c r="AM161" s="505"/>
      <c r="AN161" s="505"/>
      <c r="AO161" s="505"/>
      <c r="AP161" s="505"/>
      <c r="AQ161" s="505"/>
      <c r="AR161" s="505"/>
      <c r="AS161" s="505"/>
      <c r="AT161" s="485">
        <v>25000</v>
      </c>
      <c r="AU161" s="505"/>
      <c r="AV161" s="505"/>
      <c r="AW161" s="505"/>
      <c r="AX161" s="505"/>
      <c r="AY161" s="505"/>
      <c r="AZ161" s="505"/>
      <c r="BA161" s="505"/>
      <c r="BB161" s="505"/>
      <c r="BC161" s="505"/>
      <c r="BD161" s="485">
        <v>25000</v>
      </c>
      <c r="BE161" s="505"/>
      <c r="BF161" s="505"/>
      <c r="BG161" s="505"/>
      <c r="BH161" s="505"/>
      <c r="BI161" s="505"/>
      <c r="BJ161" s="505"/>
      <c r="BK161" s="505"/>
      <c r="BL161" s="505"/>
      <c r="BM161" s="505"/>
      <c r="BN161" s="485">
        <v>25000</v>
      </c>
      <c r="BO161" s="505"/>
      <c r="BP161" s="505"/>
      <c r="BQ161" s="505"/>
      <c r="BR161" s="505"/>
      <c r="BS161" s="505"/>
      <c r="BT161" s="505"/>
      <c r="BU161" s="505"/>
      <c r="BV161" s="505"/>
      <c r="BW161" s="505"/>
      <c r="BX161" s="485">
        <v>25000</v>
      </c>
      <c r="BY161" s="505"/>
      <c r="BZ161" s="690" t="s">
        <v>2358</v>
      </c>
      <c r="CA161" s="418">
        <f t="shared" si="35"/>
        <v>100000</v>
      </c>
      <c r="CB161" s="418">
        <f t="shared" si="36"/>
        <v>0</v>
      </c>
    </row>
    <row r="162" spans="2:84" ht="89.25">
      <c r="B162" s="1257"/>
      <c r="C162" s="1260"/>
      <c r="D162" s="1263"/>
      <c r="E162" s="1266"/>
      <c r="F162" s="1269"/>
      <c r="G162" s="1253"/>
      <c r="H162" s="1251"/>
      <c r="I162" s="589"/>
      <c r="J162" s="1255"/>
      <c r="K162" s="1244"/>
      <c r="L162" s="1244"/>
      <c r="M162" s="1249"/>
      <c r="N162" s="1249"/>
      <c r="O162" s="1249"/>
      <c r="P162" s="551">
        <v>158</v>
      </c>
      <c r="Q162" s="505" t="s">
        <v>569</v>
      </c>
      <c r="R162" s="683" t="s">
        <v>1241</v>
      </c>
      <c r="S162" s="628" t="s">
        <v>2159</v>
      </c>
      <c r="T162" s="609" t="s">
        <v>1256</v>
      </c>
      <c r="U162" s="629" t="s">
        <v>1257</v>
      </c>
      <c r="V162" s="630">
        <v>0</v>
      </c>
      <c r="W162" s="630">
        <v>20</v>
      </c>
      <c r="X162" s="505"/>
      <c r="Y162" s="505"/>
      <c r="Z162" s="630">
        <v>0</v>
      </c>
      <c r="AA162" s="505"/>
      <c r="AB162" s="505"/>
      <c r="AC162" s="630">
        <v>10</v>
      </c>
      <c r="AD162" s="505"/>
      <c r="AE162" s="505"/>
      <c r="AF162" s="630">
        <v>20</v>
      </c>
      <c r="AG162" s="505"/>
      <c r="AH162" s="505"/>
      <c r="AI162" s="630">
        <v>20</v>
      </c>
      <c r="AJ162" s="505"/>
      <c r="AK162" s="486">
        <f>BX162+BN162+BD162+AT162</f>
        <v>100000</v>
      </c>
      <c r="AL162" s="505"/>
      <c r="AM162" s="505"/>
      <c r="AN162" s="505"/>
      <c r="AO162" s="505"/>
      <c r="AP162" s="505"/>
      <c r="AQ162" s="505"/>
      <c r="AR162" s="505"/>
      <c r="AS162" s="505"/>
      <c r="AT162" s="485">
        <v>25000</v>
      </c>
      <c r="AU162" s="505"/>
      <c r="AV162" s="505"/>
      <c r="AW162" s="505"/>
      <c r="AX162" s="505"/>
      <c r="AY162" s="505"/>
      <c r="AZ162" s="505"/>
      <c r="BA162" s="505"/>
      <c r="BB162" s="505"/>
      <c r="BC162" s="505"/>
      <c r="BD162" s="485">
        <v>20000</v>
      </c>
      <c r="BE162" s="505"/>
      <c r="BF162" s="505"/>
      <c r="BG162" s="505"/>
      <c r="BH162" s="505"/>
      <c r="BI162" s="505"/>
      <c r="BJ162" s="505"/>
      <c r="BK162" s="505"/>
      <c r="BL162" s="505"/>
      <c r="BM162" s="505"/>
      <c r="BN162" s="485">
        <v>25000</v>
      </c>
      <c r="BO162" s="505"/>
      <c r="BP162" s="505"/>
      <c r="BQ162" s="505"/>
      <c r="BR162" s="505"/>
      <c r="BS162" s="505"/>
      <c r="BT162" s="505"/>
      <c r="BU162" s="505"/>
      <c r="BV162" s="505"/>
      <c r="BW162" s="505"/>
      <c r="BX162" s="485">
        <v>30000</v>
      </c>
      <c r="BY162" s="505"/>
      <c r="BZ162" s="690" t="s">
        <v>2357</v>
      </c>
      <c r="CA162" s="418">
        <f t="shared" si="35"/>
        <v>100000</v>
      </c>
      <c r="CB162" s="418">
        <f t="shared" si="36"/>
        <v>0</v>
      </c>
    </row>
    <row r="163" spans="2:84" ht="45" customHeight="1">
      <c r="B163" s="1257"/>
      <c r="C163" s="1260"/>
      <c r="D163" s="1263"/>
      <c r="E163" s="1266"/>
      <c r="F163" s="1269"/>
      <c r="G163" s="1252" t="s">
        <v>1353</v>
      </c>
      <c r="H163" s="1250">
        <v>52</v>
      </c>
      <c r="I163" s="1243" t="s">
        <v>1247</v>
      </c>
      <c r="J163" s="1241" t="s">
        <v>2155</v>
      </c>
      <c r="K163" s="1243">
        <v>0</v>
      </c>
      <c r="L163" s="1243">
        <v>3</v>
      </c>
      <c r="M163" s="1248"/>
      <c r="N163" s="1248"/>
      <c r="O163" s="1248"/>
      <c r="P163" s="551">
        <v>159</v>
      </c>
      <c r="Q163" s="505" t="s">
        <v>2181</v>
      </c>
      <c r="R163" s="684" t="s">
        <v>1246</v>
      </c>
      <c r="S163" s="628" t="s">
        <v>2160</v>
      </c>
      <c r="T163" s="609" t="s">
        <v>1256</v>
      </c>
      <c r="U163" s="629" t="s">
        <v>1257</v>
      </c>
      <c r="V163" s="630">
        <v>0</v>
      </c>
      <c r="W163" s="630">
        <v>3</v>
      </c>
      <c r="X163" s="505"/>
      <c r="Y163" s="505"/>
      <c r="Z163" s="630">
        <v>0</v>
      </c>
      <c r="AA163" s="505"/>
      <c r="AB163" s="505"/>
      <c r="AC163" s="630">
        <v>1</v>
      </c>
      <c r="AD163" s="505"/>
      <c r="AE163" s="505"/>
      <c r="AF163" s="630">
        <v>2</v>
      </c>
      <c r="AG163" s="505"/>
      <c r="AH163" s="505"/>
      <c r="AI163" s="630">
        <v>3</v>
      </c>
      <c r="AJ163" s="505"/>
      <c r="AK163" s="486">
        <f>BP163+BF163+AV163+AL163</f>
        <v>914078</v>
      </c>
      <c r="AL163" s="485">
        <v>212350</v>
      </c>
      <c r="AM163" s="505"/>
      <c r="AN163" s="505"/>
      <c r="AO163" s="505"/>
      <c r="AP163" s="505"/>
      <c r="AQ163" s="505"/>
      <c r="AR163" s="505"/>
      <c r="AS163" s="505"/>
      <c r="AT163" s="505"/>
      <c r="AU163" s="505"/>
      <c r="AV163" s="485">
        <v>223325</v>
      </c>
      <c r="AW163" s="505"/>
      <c r="AX163" s="505"/>
      <c r="AY163" s="505"/>
      <c r="AZ163" s="505"/>
      <c r="BA163" s="505"/>
      <c r="BB163" s="505"/>
      <c r="BC163" s="505"/>
      <c r="BD163" s="505"/>
      <c r="BE163" s="505"/>
      <c r="BF163" s="485">
        <v>233828</v>
      </c>
      <c r="BG163" s="505"/>
      <c r="BH163" s="505"/>
      <c r="BI163" s="505"/>
      <c r="BJ163" s="505"/>
      <c r="BK163" s="505"/>
      <c r="BL163" s="505"/>
      <c r="BM163" s="505"/>
      <c r="BN163" s="505"/>
      <c r="BO163" s="505"/>
      <c r="BP163" s="485">
        <v>244575</v>
      </c>
      <c r="BQ163" s="505"/>
      <c r="BR163" s="505"/>
      <c r="BS163" s="505"/>
      <c r="BT163" s="505"/>
      <c r="BU163" s="505"/>
      <c r="BV163" s="505"/>
      <c r="BW163" s="505"/>
      <c r="BX163" s="505"/>
      <c r="BY163" s="505"/>
      <c r="BZ163" s="690" t="s">
        <v>2359</v>
      </c>
      <c r="CA163" s="418">
        <f t="shared" si="35"/>
        <v>914078</v>
      </c>
      <c r="CB163" s="418">
        <f t="shared" si="36"/>
        <v>0</v>
      </c>
    </row>
    <row r="164" spans="2:84" ht="57.75" customHeight="1" thickBot="1">
      <c r="B164" s="1258"/>
      <c r="C164" s="1261"/>
      <c r="D164" s="1264"/>
      <c r="E164" s="1267"/>
      <c r="F164" s="1270"/>
      <c r="G164" s="1253"/>
      <c r="H164" s="1251"/>
      <c r="I164" s="1271"/>
      <c r="J164" s="1242"/>
      <c r="K164" s="1244"/>
      <c r="L164" s="1244"/>
      <c r="M164" s="1249"/>
      <c r="N164" s="1249"/>
      <c r="O164" s="1249"/>
      <c r="P164" s="551">
        <v>160</v>
      </c>
      <c r="Q164" s="505" t="s">
        <v>2176</v>
      </c>
      <c r="R164" s="860" t="s">
        <v>1248</v>
      </c>
      <c r="S164" s="628" t="s">
        <v>2161</v>
      </c>
      <c r="T164" s="609" t="s">
        <v>1256</v>
      </c>
      <c r="U164" s="629" t="s">
        <v>1257</v>
      </c>
      <c r="V164" s="630">
        <v>0</v>
      </c>
      <c r="W164" s="630">
        <v>300</v>
      </c>
      <c r="X164" s="505"/>
      <c r="Y164" s="505"/>
      <c r="Z164" s="630">
        <v>50</v>
      </c>
      <c r="AA164" s="505"/>
      <c r="AB164" s="505"/>
      <c r="AC164" s="630">
        <v>100</v>
      </c>
      <c r="AD164" s="505"/>
      <c r="AE164" s="505"/>
      <c r="AF164" s="630">
        <v>200</v>
      </c>
      <c r="AG164" s="505"/>
      <c r="AH164" s="505"/>
      <c r="AI164" s="630">
        <v>300</v>
      </c>
      <c r="AJ164" s="505"/>
      <c r="AK164" s="486">
        <f>BP164+BF164+AV164+AL164</f>
        <v>20000</v>
      </c>
      <c r="AL164" s="485">
        <v>5000</v>
      </c>
      <c r="AM164" s="505"/>
      <c r="AN164" s="505"/>
      <c r="AO164" s="505"/>
      <c r="AP164" s="505"/>
      <c r="AQ164" s="505"/>
      <c r="AR164" s="505"/>
      <c r="AS164" s="505"/>
      <c r="AT164" s="505"/>
      <c r="AU164" s="505"/>
      <c r="AV164" s="485">
        <v>5000</v>
      </c>
      <c r="AW164" s="505"/>
      <c r="AX164" s="505"/>
      <c r="AY164" s="505"/>
      <c r="AZ164" s="505"/>
      <c r="BA164" s="505"/>
      <c r="BB164" s="505"/>
      <c r="BC164" s="505"/>
      <c r="BD164" s="505"/>
      <c r="BE164" s="505"/>
      <c r="BF164" s="485">
        <v>5000</v>
      </c>
      <c r="BG164" s="505"/>
      <c r="BH164" s="505"/>
      <c r="BI164" s="505"/>
      <c r="BJ164" s="505"/>
      <c r="BK164" s="505"/>
      <c r="BL164" s="505"/>
      <c r="BM164" s="505"/>
      <c r="BN164" s="505"/>
      <c r="BO164" s="505"/>
      <c r="BP164" s="485">
        <v>5000</v>
      </c>
      <c r="BQ164" s="505"/>
      <c r="BR164" s="505"/>
      <c r="BS164" s="505"/>
      <c r="BT164" s="505"/>
      <c r="BU164" s="505"/>
      <c r="BV164" s="505"/>
      <c r="BW164" s="505"/>
      <c r="BX164" s="505"/>
      <c r="BY164" s="505"/>
      <c r="BZ164" s="690" t="s">
        <v>2359</v>
      </c>
      <c r="CA164" s="418">
        <f t="shared" si="35"/>
        <v>20000</v>
      </c>
      <c r="CB164" s="418">
        <f t="shared" si="36"/>
        <v>0</v>
      </c>
      <c r="CC164" s="1" t="s">
        <v>2376</v>
      </c>
      <c r="CD164" s="418">
        <f>SUM(CA159:CA164)</f>
        <v>1176964</v>
      </c>
      <c r="CE164" s="1" t="s">
        <v>2377</v>
      </c>
      <c r="CF164" s="418">
        <f>CD164</f>
        <v>1176964</v>
      </c>
    </row>
    <row r="165" spans="2:84">
      <c r="B165" s="861"/>
      <c r="D165" s="1"/>
      <c r="E165" s="1" t="s">
        <v>2380</v>
      </c>
      <c r="F165" s="865">
        <f>SUM(F6:F164)</f>
        <v>1</v>
      </c>
    </row>
    <row r="166" spans="2:84">
      <c r="CC166" s="1" t="s">
        <v>2379</v>
      </c>
      <c r="CD166" s="863">
        <f>CC18+CC43+CC74+CC77+CC81+CD94+CD98+CD111+CD120+CD131+CD146+CD156+CD158+CD164</f>
        <v>19952211</v>
      </c>
    </row>
    <row r="167" spans="2:84">
      <c r="CC167" s="1" t="s">
        <v>2378</v>
      </c>
      <c r="CD167" s="864">
        <f>CF81+CF111+CF131+CF158+CF164</f>
        <v>19952211</v>
      </c>
    </row>
  </sheetData>
  <autoFilter ref="B6:BZ164"/>
  <mergeCells count="415">
    <mergeCell ref="D7:D81"/>
    <mergeCell ref="AG33:AG34"/>
    <mergeCell ref="AH33:AH34"/>
    <mergeCell ref="AI33:AI34"/>
    <mergeCell ref="AJ33:AJ34"/>
    <mergeCell ref="AA33:AA34"/>
    <mergeCell ref="AB33:AB34"/>
    <mergeCell ref="AC33:AC34"/>
    <mergeCell ref="AD33:AD34"/>
    <mergeCell ref="O12:O16"/>
    <mergeCell ref="H12:H16"/>
    <mergeCell ref="I12:I16"/>
    <mergeCell ref="J12:J16"/>
    <mergeCell ref="K12:K16"/>
    <mergeCell ref="L12:L16"/>
    <mergeCell ref="M12:M16"/>
    <mergeCell ref="N12:N16"/>
    <mergeCell ref="O17:O18"/>
    <mergeCell ref="J52:J53"/>
    <mergeCell ref="I52:I53"/>
    <mergeCell ref="G52:G53"/>
    <mergeCell ref="E19:E43"/>
    <mergeCell ref="F19:F43"/>
    <mergeCell ref="G40:G43"/>
    <mergeCell ref="BZ33:BZ34"/>
    <mergeCell ref="AF33:AF34"/>
    <mergeCell ref="U33:U34"/>
    <mergeCell ref="V33:V34"/>
    <mergeCell ref="W33:W34"/>
    <mergeCell ref="X33:X34"/>
    <mergeCell ref="Y33:Y34"/>
    <mergeCell ref="Z33:Z34"/>
    <mergeCell ref="N140:N142"/>
    <mergeCell ref="O140:O142"/>
    <mergeCell ref="AE33:AE34"/>
    <mergeCell ref="O133:O139"/>
    <mergeCell ref="O44:O48"/>
    <mergeCell ref="P33:P34"/>
    <mergeCell ref="O76:O77"/>
    <mergeCell ref="O52:O53"/>
    <mergeCell ref="O57:O59"/>
    <mergeCell ref="O60:O66"/>
    <mergeCell ref="O54:O55"/>
    <mergeCell ref="O67:O69"/>
    <mergeCell ref="O86:O90"/>
    <mergeCell ref="N126:N128"/>
    <mergeCell ref="O37:O39"/>
    <mergeCell ref="O91:O94"/>
    <mergeCell ref="K52:K53"/>
    <mergeCell ref="L71:L73"/>
    <mergeCell ref="K133:K139"/>
    <mergeCell ref="N44:N48"/>
    <mergeCell ref="M44:M48"/>
    <mergeCell ref="L44:L48"/>
    <mergeCell ref="L67:L69"/>
    <mergeCell ref="L52:L53"/>
    <mergeCell ref="L60:L66"/>
    <mergeCell ref="N52:N53"/>
    <mergeCell ref="N57:N59"/>
    <mergeCell ref="N60:N66"/>
    <mergeCell ref="N54:N55"/>
    <mergeCell ref="N67:N69"/>
    <mergeCell ref="M67:M69"/>
    <mergeCell ref="K37:K39"/>
    <mergeCell ref="O30:O32"/>
    <mergeCell ref="I44:I48"/>
    <mergeCell ref="H133:H139"/>
    <mergeCell ref="O147:O151"/>
    <mergeCell ref="H152:H156"/>
    <mergeCell ref="I152:I156"/>
    <mergeCell ref="L152:L156"/>
    <mergeCell ref="M152:M156"/>
    <mergeCell ref="N152:N156"/>
    <mergeCell ref="K147:K151"/>
    <mergeCell ref="H147:H151"/>
    <mergeCell ref="J147:J151"/>
    <mergeCell ref="I147:I151"/>
    <mergeCell ref="J143:J146"/>
    <mergeCell ref="L143:L146"/>
    <mergeCell ref="M143:M146"/>
    <mergeCell ref="N143:N146"/>
    <mergeCell ref="O143:O146"/>
    <mergeCell ref="L140:L142"/>
    <mergeCell ref="M140:M142"/>
    <mergeCell ref="O152:O156"/>
    <mergeCell ref="H52:H53"/>
    <mergeCell ref="N76:N77"/>
    <mergeCell ref="N40:N43"/>
    <mergeCell ref="M40:M43"/>
    <mergeCell ref="S33:S34"/>
    <mergeCell ref="T33:T34"/>
    <mergeCell ref="O23:O25"/>
    <mergeCell ref="N23:N25"/>
    <mergeCell ref="L23:L25"/>
    <mergeCell ref="L26:L29"/>
    <mergeCell ref="M26:M29"/>
    <mergeCell ref="N26:N29"/>
    <mergeCell ref="O26:O29"/>
    <mergeCell ref="R33:R34"/>
    <mergeCell ref="Q33:Q34"/>
    <mergeCell ref="L40:L43"/>
    <mergeCell ref="O40:O43"/>
    <mergeCell ref="N37:N39"/>
    <mergeCell ref="M37:M39"/>
    <mergeCell ref="L37:L39"/>
    <mergeCell ref="H19:H22"/>
    <mergeCell ref="G26:G29"/>
    <mergeCell ref="H26:H29"/>
    <mergeCell ref="H33:H34"/>
    <mergeCell ref="G33:G34"/>
    <mergeCell ref="G30:G32"/>
    <mergeCell ref="H23:H25"/>
    <mergeCell ref="N7:N11"/>
    <mergeCell ref="J17:J18"/>
    <mergeCell ref="K17:K18"/>
    <mergeCell ref="J26:J29"/>
    <mergeCell ref="H17:H18"/>
    <mergeCell ref="G19:G22"/>
    <mergeCell ref="K23:K25"/>
    <mergeCell ref="L17:L18"/>
    <mergeCell ref="M17:M18"/>
    <mergeCell ref="N17:N18"/>
    <mergeCell ref="K30:K32"/>
    <mergeCell ref="N19:N22"/>
    <mergeCell ref="B2:BZ2"/>
    <mergeCell ref="A1:BY1"/>
    <mergeCell ref="B4:BZ4"/>
    <mergeCell ref="B5:BZ5"/>
    <mergeCell ref="I7:I11"/>
    <mergeCell ref="O7:O11"/>
    <mergeCell ref="J7:J11"/>
    <mergeCell ref="K7:K11"/>
    <mergeCell ref="L7:L11"/>
    <mergeCell ref="M7:M11"/>
    <mergeCell ref="E7:E18"/>
    <mergeCell ref="F7:F18"/>
    <mergeCell ref="G7:G11"/>
    <mergeCell ref="G17:G18"/>
    <mergeCell ref="I17:I18"/>
    <mergeCell ref="H7:H11"/>
    <mergeCell ref="G13:G16"/>
    <mergeCell ref="B7:B81"/>
    <mergeCell ref="L57:L59"/>
    <mergeCell ref="J57:J59"/>
    <mergeCell ref="H57:H59"/>
    <mergeCell ref="G57:G59"/>
    <mergeCell ref="E75:E77"/>
    <mergeCell ref="I78:I80"/>
    <mergeCell ref="O19:O22"/>
    <mergeCell ref="I30:I32"/>
    <mergeCell ref="I26:I29"/>
    <mergeCell ref="I19:I22"/>
    <mergeCell ref="M30:M32"/>
    <mergeCell ref="N30:N32"/>
    <mergeCell ref="L19:L22"/>
    <mergeCell ref="K26:K29"/>
    <mergeCell ref="J19:J22"/>
    <mergeCell ref="K19:K22"/>
    <mergeCell ref="M19:M22"/>
    <mergeCell ref="J30:J32"/>
    <mergeCell ref="J23:J25"/>
    <mergeCell ref="K71:K73"/>
    <mergeCell ref="K54:K55"/>
    <mergeCell ref="J54:J55"/>
    <mergeCell ref="I54:I55"/>
    <mergeCell ref="H54:H55"/>
    <mergeCell ref="J60:J66"/>
    <mergeCell ref="H60:H66"/>
    <mergeCell ref="K57:K59"/>
    <mergeCell ref="I60:I66"/>
    <mergeCell ref="K60:K66"/>
    <mergeCell ref="I71:I73"/>
    <mergeCell ref="H71:H73"/>
    <mergeCell ref="I57:I59"/>
    <mergeCell ref="I67:I69"/>
    <mergeCell ref="K67:K69"/>
    <mergeCell ref="J37:J39"/>
    <mergeCell ref="J67:J69"/>
    <mergeCell ref="H67:H69"/>
    <mergeCell ref="F44:F74"/>
    <mergeCell ref="E44:E74"/>
    <mergeCell ref="G54:G55"/>
    <mergeCell ref="G60:G66"/>
    <mergeCell ref="J76:J77"/>
    <mergeCell ref="J71:J73"/>
    <mergeCell ref="G71:G73"/>
    <mergeCell ref="I76:I77"/>
    <mergeCell ref="H76:H77"/>
    <mergeCell ref="G67:G69"/>
    <mergeCell ref="G44:G48"/>
    <mergeCell ref="J40:J43"/>
    <mergeCell ref="H40:H43"/>
    <mergeCell ref="I40:I43"/>
    <mergeCell ref="H37:H39"/>
    <mergeCell ref="G37:G39"/>
    <mergeCell ref="H44:H48"/>
    <mergeCell ref="J44:J48"/>
    <mergeCell ref="N71:N73"/>
    <mergeCell ref="O71:O73"/>
    <mergeCell ref="E78:E81"/>
    <mergeCell ref="H78:H80"/>
    <mergeCell ref="G78:G80"/>
    <mergeCell ref="C7:C81"/>
    <mergeCell ref="M71:M73"/>
    <mergeCell ref="G76:G77"/>
    <mergeCell ref="F75:F77"/>
    <mergeCell ref="K76:K77"/>
    <mergeCell ref="L76:L77"/>
    <mergeCell ref="M76:M77"/>
    <mergeCell ref="M52:M53"/>
    <mergeCell ref="M57:M59"/>
    <mergeCell ref="M60:M66"/>
    <mergeCell ref="H30:H32"/>
    <mergeCell ref="G23:G25"/>
    <mergeCell ref="M54:M55"/>
    <mergeCell ref="L54:L55"/>
    <mergeCell ref="I23:I25"/>
    <mergeCell ref="I37:I39"/>
    <mergeCell ref="K44:K48"/>
    <mergeCell ref="L30:L32"/>
    <mergeCell ref="K40:K43"/>
    <mergeCell ref="O82:O85"/>
    <mergeCell ref="N82:N85"/>
    <mergeCell ref="M82:M85"/>
    <mergeCell ref="L82:L85"/>
    <mergeCell ref="K82:K85"/>
    <mergeCell ref="I82:I85"/>
    <mergeCell ref="J82:J85"/>
    <mergeCell ref="L78:L80"/>
    <mergeCell ref="M78:M80"/>
    <mergeCell ref="O78:O80"/>
    <mergeCell ref="N78:N80"/>
    <mergeCell ref="K78:K80"/>
    <mergeCell ref="J78:J80"/>
    <mergeCell ref="F82:F94"/>
    <mergeCell ref="F78:F81"/>
    <mergeCell ref="J91:J94"/>
    <mergeCell ref="K91:K94"/>
    <mergeCell ref="L91:L94"/>
    <mergeCell ref="M91:M94"/>
    <mergeCell ref="N91:N94"/>
    <mergeCell ref="H91:H94"/>
    <mergeCell ref="M86:M90"/>
    <mergeCell ref="K86:K90"/>
    <mergeCell ref="L86:L90"/>
    <mergeCell ref="I91:I94"/>
    <mergeCell ref="N86:N90"/>
    <mergeCell ref="J86:J90"/>
    <mergeCell ref="H82:H85"/>
    <mergeCell ref="G82:G85"/>
    <mergeCell ref="I86:I90"/>
    <mergeCell ref="H86:H90"/>
    <mergeCell ref="G86:G90"/>
    <mergeCell ref="O107:O110"/>
    <mergeCell ref="L104:L106"/>
    <mergeCell ref="J95:J98"/>
    <mergeCell ref="J104:J106"/>
    <mergeCell ref="K104:K106"/>
    <mergeCell ref="O104:O106"/>
    <mergeCell ref="J107:J110"/>
    <mergeCell ref="N107:N110"/>
    <mergeCell ref="M95:M98"/>
    <mergeCell ref="N95:N98"/>
    <mergeCell ref="O95:O98"/>
    <mergeCell ref="M104:M106"/>
    <mergeCell ref="J99:J103"/>
    <mergeCell ref="N104:N106"/>
    <mergeCell ref="K95:K98"/>
    <mergeCell ref="L95:L98"/>
    <mergeCell ref="K99:K103"/>
    <mergeCell ref="L99:L103"/>
    <mergeCell ref="D82:D111"/>
    <mergeCell ref="C82:C111"/>
    <mergeCell ref="B82:B111"/>
    <mergeCell ref="K107:K110"/>
    <mergeCell ref="L107:L110"/>
    <mergeCell ref="M107:M110"/>
    <mergeCell ref="I95:I98"/>
    <mergeCell ref="H95:H98"/>
    <mergeCell ref="G95:G98"/>
    <mergeCell ref="E82:E94"/>
    <mergeCell ref="G104:G106"/>
    <mergeCell ref="I104:I106"/>
    <mergeCell ref="H104:H106"/>
    <mergeCell ref="E95:E98"/>
    <mergeCell ref="F95:F98"/>
    <mergeCell ref="I99:I103"/>
    <mergeCell ref="G99:G103"/>
    <mergeCell ref="H99:H103"/>
    <mergeCell ref="E99:E111"/>
    <mergeCell ref="F99:F111"/>
    <mergeCell ref="I107:I110"/>
    <mergeCell ref="H107:H110"/>
    <mergeCell ref="G107:G110"/>
    <mergeCell ref="G91:G94"/>
    <mergeCell ref="B112:B131"/>
    <mergeCell ref="C112:C131"/>
    <mergeCell ref="D112:D131"/>
    <mergeCell ref="I112:I115"/>
    <mergeCell ref="H112:H115"/>
    <mergeCell ref="G112:G115"/>
    <mergeCell ref="E112:E120"/>
    <mergeCell ref="I126:I128"/>
    <mergeCell ref="H126:H128"/>
    <mergeCell ref="G126:G128"/>
    <mergeCell ref="I116:I120"/>
    <mergeCell ref="H116:H120"/>
    <mergeCell ref="G116:G120"/>
    <mergeCell ref="G129:G131"/>
    <mergeCell ref="E121:E131"/>
    <mergeCell ref="F121:F131"/>
    <mergeCell ref="I121:I125"/>
    <mergeCell ref="H121:H125"/>
    <mergeCell ref="G121:G125"/>
    <mergeCell ref="F112:F120"/>
    <mergeCell ref="J116:J120"/>
    <mergeCell ref="K116:K120"/>
    <mergeCell ref="L116:L120"/>
    <mergeCell ref="J121:J125"/>
    <mergeCell ref="K121:K125"/>
    <mergeCell ref="L121:L125"/>
    <mergeCell ref="H129:H131"/>
    <mergeCell ref="J129:J131"/>
    <mergeCell ref="K129:K131"/>
    <mergeCell ref="L129:L131"/>
    <mergeCell ref="J112:J115"/>
    <mergeCell ref="K112:K115"/>
    <mergeCell ref="L112:L115"/>
    <mergeCell ref="M112:M115"/>
    <mergeCell ref="O116:O120"/>
    <mergeCell ref="M121:M125"/>
    <mergeCell ref="N121:N125"/>
    <mergeCell ref="O121:O125"/>
    <mergeCell ref="M116:M120"/>
    <mergeCell ref="N116:N120"/>
    <mergeCell ref="N112:N115"/>
    <mergeCell ref="M126:M128"/>
    <mergeCell ref="L133:L139"/>
    <mergeCell ref="M133:M139"/>
    <mergeCell ref="I143:I146"/>
    <mergeCell ref="M129:M131"/>
    <mergeCell ref="N129:N131"/>
    <mergeCell ref="O129:O131"/>
    <mergeCell ref="I129:I131"/>
    <mergeCell ref="O126:O128"/>
    <mergeCell ref="J126:J128"/>
    <mergeCell ref="K126:K128"/>
    <mergeCell ref="L126:L128"/>
    <mergeCell ref="O157:O158"/>
    <mergeCell ref="N157:N158"/>
    <mergeCell ref="G152:G156"/>
    <mergeCell ref="K152:K156"/>
    <mergeCell ref="J152:J156"/>
    <mergeCell ref="K157:K158"/>
    <mergeCell ref="L157:L158"/>
    <mergeCell ref="M157:M158"/>
    <mergeCell ref="I157:I158"/>
    <mergeCell ref="J157:J158"/>
    <mergeCell ref="L159:L160"/>
    <mergeCell ref="M159:M160"/>
    <mergeCell ref="N159:N160"/>
    <mergeCell ref="H157:H158"/>
    <mergeCell ref="C132:C158"/>
    <mergeCell ref="F157:F158"/>
    <mergeCell ref="G157:G158"/>
    <mergeCell ref="E132:E146"/>
    <mergeCell ref="E147:E156"/>
    <mergeCell ref="F132:F146"/>
    <mergeCell ref="G133:G139"/>
    <mergeCell ref="F147:F156"/>
    <mergeCell ref="E157:E158"/>
    <mergeCell ref="D132:D158"/>
    <mergeCell ref="G140:G142"/>
    <mergeCell ref="N133:N139"/>
    <mergeCell ref="M147:M151"/>
    <mergeCell ref="L147:L151"/>
    <mergeCell ref="N147:N151"/>
    <mergeCell ref="I133:I139"/>
    <mergeCell ref="I140:I142"/>
    <mergeCell ref="K140:K142"/>
    <mergeCell ref="J140:J142"/>
    <mergeCell ref="K143:K146"/>
    <mergeCell ref="G163:G164"/>
    <mergeCell ref="H163:H164"/>
    <mergeCell ref="I163:I164"/>
    <mergeCell ref="H143:H146"/>
    <mergeCell ref="J133:J139"/>
    <mergeCell ref="H140:H142"/>
    <mergeCell ref="G143:G146"/>
    <mergeCell ref="K159:K160"/>
    <mergeCell ref="J159:J160"/>
    <mergeCell ref="J163:J164"/>
    <mergeCell ref="K163:K164"/>
    <mergeCell ref="L163:L164"/>
    <mergeCell ref="B132:B158"/>
    <mergeCell ref="O159:O160"/>
    <mergeCell ref="H161:H162"/>
    <mergeCell ref="G161:G162"/>
    <mergeCell ref="J161:J162"/>
    <mergeCell ref="K161:K162"/>
    <mergeCell ref="L161:L162"/>
    <mergeCell ref="M161:M162"/>
    <mergeCell ref="N161:N162"/>
    <mergeCell ref="O161:O162"/>
    <mergeCell ref="B159:B164"/>
    <mergeCell ref="C159:C164"/>
    <mergeCell ref="D159:D164"/>
    <mergeCell ref="E159:E164"/>
    <mergeCell ref="F159:F164"/>
    <mergeCell ref="I159:I160"/>
    <mergeCell ref="H159:H160"/>
    <mergeCell ref="G159:G160"/>
    <mergeCell ref="M163:M164"/>
    <mergeCell ref="N163:N164"/>
    <mergeCell ref="O163:O164"/>
  </mergeCells>
  <pageMargins left="0.7" right="0.7" top="0.75" bottom="0.75" header="0.3" footer="0.3"/>
  <pageSetup paperSize="5"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02"/>
  <sheetViews>
    <sheetView topLeftCell="A82" zoomScale="75" zoomScaleNormal="75" workbookViewId="0">
      <selection activeCell="E50" sqref="E50"/>
    </sheetView>
  </sheetViews>
  <sheetFormatPr baseColWidth="10" defaultRowHeight="15"/>
  <cols>
    <col min="1" max="1" width="8" style="1" customWidth="1"/>
    <col min="2" max="2" width="6.28515625" style="1" customWidth="1"/>
    <col min="3" max="3" width="20.5703125" style="1" customWidth="1"/>
    <col min="4" max="4" width="46.7109375" style="1" customWidth="1"/>
    <col min="5" max="16384" width="11.42578125" style="1"/>
  </cols>
  <sheetData>
    <row r="1" spans="1:4" ht="24" thickBot="1">
      <c r="C1" s="1650"/>
      <c r="D1" s="1650"/>
    </row>
    <row r="2" spans="1:4" s="3" customFormat="1" ht="96" customHeight="1">
      <c r="A2" s="766" t="s">
        <v>1</v>
      </c>
      <c r="B2" s="766" t="s">
        <v>2279</v>
      </c>
      <c r="C2" s="773" t="s">
        <v>3</v>
      </c>
      <c r="D2" s="773" t="s">
        <v>86</v>
      </c>
    </row>
    <row r="3" spans="1:4" ht="78.75" customHeight="1">
      <c r="A3" s="1651" t="s">
        <v>1252</v>
      </c>
      <c r="B3" s="2">
        <v>1</v>
      </c>
      <c r="C3" s="774" t="s">
        <v>239</v>
      </c>
      <c r="D3" s="775" t="s">
        <v>2182</v>
      </c>
    </row>
    <row r="4" spans="1:4" ht="28.5" customHeight="1">
      <c r="A4" s="1652"/>
      <c r="B4" s="2">
        <v>2</v>
      </c>
      <c r="C4" s="774" t="s">
        <v>238</v>
      </c>
      <c r="D4" s="775" t="s">
        <v>2183</v>
      </c>
    </row>
    <row r="5" spans="1:4" ht="52.5" customHeight="1">
      <c r="A5" s="1652"/>
      <c r="B5" s="2">
        <v>3</v>
      </c>
      <c r="C5" s="776" t="s">
        <v>236</v>
      </c>
      <c r="D5" s="777" t="s">
        <v>2184</v>
      </c>
    </row>
    <row r="6" spans="1:4" ht="28.5" customHeight="1">
      <c r="A6" s="1652"/>
      <c r="B6" s="2">
        <v>4</v>
      </c>
      <c r="C6" s="778" t="s">
        <v>249</v>
      </c>
      <c r="D6" s="779" t="s">
        <v>2185</v>
      </c>
    </row>
    <row r="7" spans="1:4" ht="28.5" customHeight="1">
      <c r="A7" s="1652"/>
      <c r="B7" s="2">
        <v>5</v>
      </c>
      <c r="C7" s="780" t="s">
        <v>246</v>
      </c>
      <c r="D7" s="781" t="s">
        <v>2186</v>
      </c>
    </row>
    <row r="8" spans="1:4" ht="28.5" customHeight="1">
      <c r="A8" s="1652"/>
      <c r="B8" s="2">
        <v>6</v>
      </c>
      <c r="C8" s="780" t="s">
        <v>284</v>
      </c>
      <c r="D8" s="782" t="s">
        <v>2187</v>
      </c>
    </row>
    <row r="9" spans="1:4" ht="28.5" customHeight="1">
      <c r="A9" s="1652"/>
      <c r="B9" s="2">
        <v>7</v>
      </c>
      <c r="C9" s="780" t="s">
        <v>240</v>
      </c>
      <c r="D9" s="783" t="s">
        <v>2188</v>
      </c>
    </row>
    <row r="10" spans="1:4" ht="28.5" customHeight="1">
      <c r="A10" s="1653"/>
      <c r="B10" s="2">
        <v>8</v>
      </c>
      <c r="C10" s="780" t="s">
        <v>283</v>
      </c>
      <c r="D10" s="784" t="s">
        <v>2189</v>
      </c>
    </row>
    <row r="11" spans="1:4" ht="28.5" customHeight="1">
      <c r="A11" s="1648" t="s">
        <v>1253</v>
      </c>
      <c r="B11" s="2">
        <v>9</v>
      </c>
      <c r="C11" s="785" t="s">
        <v>288</v>
      </c>
      <c r="D11" s="782" t="s">
        <v>2190</v>
      </c>
    </row>
    <row r="12" spans="1:4">
      <c r="A12" s="1654"/>
      <c r="B12" s="2">
        <v>10</v>
      </c>
      <c r="C12" s="785" t="s">
        <v>290</v>
      </c>
      <c r="D12" s="784" t="s">
        <v>2191</v>
      </c>
    </row>
    <row r="13" spans="1:4" ht="28.5">
      <c r="A13" s="1654"/>
      <c r="B13" s="2">
        <v>11</v>
      </c>
      <c r="C13" s="785" t="s">
        <v>385</v>
      </c>
      <c r="D13" s="782" t="s">
        <v>2192</v>
      </c>
    </row>
    <row r="14" spans="1:4" ht="57">
      <c r="A14" s="1654"/>
      <c r="B14" s="2">
        <v>12</v>
      </c>
      <c r="C14" s="785" t="s">
        <v>298</v>
      </c>
      <c r="D14" s="786" t="s">
        <v>2193</v>
      </c>
    </row>
    <row r="15" spans="1:4" ht="57">
      <c r="A15" s="1654"/>
      <c r="B15" s="2">
        <v>13</v>
      </c>
      <c r="C15" s="785" t="s">
        <v>361</v>
      </c>
      <c r="D15" s="787" t="s">
        <v>2193</v>
      </c>
    </row>
    <row r="16" spans="1:4" ht="57">
      <c r="A16" s="1654"/>
      <c r="B16" s="2">
        <v>14</v>
      </c>
      <c r="C16" s="785" t="s">
        <v>365</v>
      </c>
      <c r="D16" s="787" t="s">
        <v>2193</v>
      </c>
    </row>
    <row r="17" spans="1:4">
      <c r="A17" s="1654"/>
      <c r="B17" s="2">
        <v>15</v>
      </c>
      <c r="C17" s="785" t="s">
        <v>294</v>
      </c>
      <c r="D17" s="788" t="s">
        <v>2194</v>
      </c>
    </row>
    <row r="18" spans="1:4">
      <c r="A18" s="1654"/>
      <c r="B18" s="2">
        <v>16</v>
      </c>
      <c r="C18" s="1655" t="s">
        <v>310</v>
      </c>
      <c r="D18" s="1657" t="s">
        <v>2195</v>
      </c>
    </row>
    <row r="19" spans="1:4">
      <c r="A19" s="1654"/>
      <c r="B19" s="2">
        <v>17</v>
      </c>
      <c r="C19" s="1656"/>
      <c r="D19" s="1658"/>
    </row>
    <row r="20" spans="1:4" ht="30" customHeight="1">
      <c r="A20" s="1654"/>
      <c r="B20" s="2">
        <v>18</v>
      </c>
      <c r="C20" s="785" t="s">
        <v>326</v>
      </c>
      <c r="D20" s="778" t="s">
        <v>2195</v>
      </c>
    </row>
    <row r="21" spans="1:4" ht="28.5">
      <c r="A21" s="1654"/>
      <c r="B21" s="2">
        <v>19</v>
      </c>
      <c r="C21" s="785" t="s">
        <v>331</v>
      </c>
      <c r="D21" s="778" t="s">
        <v>2195</v>
      </c>
    </row>
    <row r="22" spans="1:4">
      <c r="A22" s="1654"/>
      <c r="B22" s="2">
        <v>20</v>
      </c>
      <c r="C22" s="785" t="s">
        <v>2162</v>
      </c>
      <c r="D22" s="788" t="s">
        <v>2196</v>
      </c>
    </row>
    <row r="23" spans="1:4" ht="28.5">
      <c r="A23" s="1654"/>
      <c r="B23" s="2">
        <v>21</v>
      </c>
      <c r="C23" s="785" t="s">
        <v>2163</v>
      </c>
      <c r="D23" s="788" t="s">
        <v>2192</v>
      </c>
    </row>
    <row r="24" spans="1:4" ht="28.5">
      <c r="A24" s="1654"/>
      <c r="B24" s="2">
        <v>22</v>
      </c>
      <c r="C24" s="785" t="s">
        <v>586</v>
      </c>
      <c r="D24" s="789" t="s">
        <v>2197</v>
      </c>
    </row>
    <row r="25" spans="1:4" ht="42.75">
      <c r="A25" s="1654"/>
      <c r="B25" s="2">
        <v>23</v>
      </c>
      <c r="C25" s="785" t="s">
        <v>594</v>
      </c>
      <c r="D25" s="789" t="s">
        <v>2198</v>
      </c>
    </row>
    <row r="26" spans="1:4">
      <c r="A26" s="1654"/>
      <c r="B26" s="2">
        <v>24</v>
      </c>
      <c r="C26" s="785" t="s">
        <v>591</v>
      </c>
      <c r="D26" s="789" t="s">
        <v>2199</v>
      </c>
    </row>
    <row r="27" spans="1:4" ht="28.5">
      <c r="A27" s="1654"/>
      <c r="B27" s="2">
        <v>25</v>
      </c>
      <c r="C27" s="790" t="s">
        <v>2200</v>
      </c>
      <c r="D27" s="789" t="s">
        <v>2201</v>
      </c>
    </row>
    <row r="28" spans="1:4" ht="42.75">
      <c r="A28" s="1649"/>
      <c r="B28" s="2">
        <v>26</v>
      </c>
      <c r="C28" s="790" t="s">
        <v>597</v>
      </c>
      <c r="D28" s="791" t="s">
        <v>2202</v>
      </c>
    </row>
    <row r="29" spans="1:4" ht="15.75" thickBot="1">
      <c r="A29" s="1648" t="s">
        <v>1292</v>
      </c>
      <c r="B29" s="2">
        <v>27</v>
      </c>
      <c r="C29" s="790" t="s">
        <v>2203</v>
      </c>
      <c r="D29" s="792" t="s">
        <v>2204</v>
      </c>
    </row>
    <row r="30" spans="1:4" ht="15.75" thickBot="1">
      <c r="A30" s="1654"/>
      <c r="B30" s="2">
        <v>28</v>
      </c>
      <c r="C30" s="790" t="s">
        <v>629</v>
      </c>
      <c r="D30" s="792" t="s">
        <v>2204</v>
      </c>
    </row>
    <row r="31" spans="1:4" ht="15.75" thickBot="1">
      <c r="A31" s="1654"/>
      <c r="B31" s="2">
        <v>29</v>
      </c>
      <c r="C31" s="790" t="s">
        <v>636</v>
      </c>
      <c r="D31" s="792" t="s">
        <v>2204</v>
      </c>
    </row>
    <row r="32" spans="1:4" ht="15.75" thickBot="1">
      <c r="A32" s="1654"/>
      <c r="B32" s="2">
        <v>30</v>
      </c>
      <c r="C32" s="790" t="s">
        <v>643</v>
      </c>
      <c r="D32" s="792" t="s">
        <v>2204</v>
      </c>
    </row>
    <row r="33" spans="1:4" ht="15.75" thickBot="1">
      <c r="A33" s="1654"/>
      <c r="B33" s="2">
        <v>31</v>
      </c>
      <c r="C33" s="793" t="s">
        <v>639</v>
      </c>
      <c r="D33" s="792" t="s">
        <v>2205</v>
      </c>
    </row>
    <row r="34" spans="1:4" ht="15.75" thickBot="1">
      <c r="A34" s="1654"/>
      <c r="B34" s="2">
        <v>32</v>
      </c>
      <c r="C34" s="785" t="s">
        <v>615</v>
      </c>
      <c r="D34" s="794" t="s">
        <v>2206</v>
      </c>
    </row>
    <row r="35" spans="1:4" ht="28.5">
      <c r="A35" s="1654"/>
      <c r="B35" s="2">
        <v>33</v>
      </c>
      <c r="C35" s="785" t="s">
        <v>652</v>
      </c>
      <c r="D35" s="795" t="s">
        <v>2207</v>
      </c>
    </row>
    <row r="36" spans="1:4">
      <c r="A36" s="1654"/>
      <c r="B36" s="2">
        <v>34</v>
      </c>
      <c r="C36" s="785" t="s">
        <v>658</v>
      </c>
      <c r="D36" s="796" t="s">
        <v>2208</v>
      </c>
    </row>
    <row r="37" spans="1:4" ht="28.5">
      <c r="A37" s="1654"/>
      <c r="B37" s="2">
        <v>35</v>
      </c>
      <c r="C37" s="785" t="s">
        <v>691</v>
      </c>
      <c r="D37" s="797" t="s">
        <v>2209</v>
      </c>
    </row>
    <row r="38" spans="1:4" ht="42.75">
      <c r="A38" s="1654"/>
      <c r="B38" s="2">
        <v>36</v>
      </c>
      <c r="C38" s="785" t="s">
        <v>488</v>
      </c>
      <c r="D38" s="797" t="s">
        <v>2210</v>
      </c>
    </row>
    <row r="39" spans="1:4">
      <c r="A39" s="1654"/>
      <c r="B39" s="2">
        <v>37</v>
      </c>
      <c r="C39" s="785" t="s">
        <v>688</v>
      </c>
      <c r="D39" s="798" t="s">
        <v>2211</v>
      </c>
    </row>
    <row r="40" spans="1:4" ht="28.5">
      <c r="A40" s="1654"/>
      <c r="B40" s="2">
        <v>38</v>
      </c>
      <c r="C40" s="785" t="s">
        <v>690</v>
      </c>
      <c r="D40" s="797" t="s">
        <v>2212</v>
      </c>
    </row>
    <row r="41" spans="1:4" ht="42.75">
      <c r="A41" s="1654"/>
      <c r="B41" s="2">
        <v>39</v>
      </c>
      <c r="C41" s="785" t="s">
        <v>689</v>
      </c>
      <c r="D41" s="797" t="s">
        <v>2213</v>
      </c>
    </row>
    <row r="42" spans="1:4" ht="42.75">
      <c r="A42" s="1654"/>
      <c r="B42" s="2">
        <v>40</v>
      </c>
      <c r="C42" s="785" t="s">
        <v>716</v>
      </c>
      <c r="D42" s="797" t="s">
        <v>2214</v>
      </c>
    </row>
    <row r="43" spans="1:4" ht="28.5">
      <c r="A43" s="1654"/>
      <c r="B43" s="2">
        <v>41</v>
      </c>
      <c r="C43" s="799" t="s">
        <v>647</v>
      </c>
      <c r="D43" s="788" t="s">
        <v>2215</v>
      </c>
    </row>
    <row r="44" spans="1:4">
      <c r="A44" s="1654"/>
      <c r="B44" s="2">
        <v>42</v>
      </c>
      <c r="C44" s="785" t="s">
        <v>650</v>
      </c>
      <c r="D44" s="786" t="s">
        <v>2216</v>
      </c>
    </row>
    <row r="45" spans="1:4">
      <c r="A45" s="1654"/>
      <c r="B45" s="2">
        <v>43</v>
      </c>
      <c r="C45" s="785" t="s">
        <v>648</v>
      </c>
      <c r="D45" s="798" t="s">
        <v>2217</v>
      </c>
    </row>
    <row r="46" spans="1:4">
      <c r="A46" s="1654"/>
      <c r="B46" s="2">
        <v>44</v>
      </c>
      <c r="C46" s="785" t="s">
        <v>651</v>
      </c>
      <c r="D46" s="788" t="s">
        <v>2218</v>
      </c>
    </row>
    <row r="47" spans="1:4">
      <c r="A47" s="1649"/>
      <c r="B47" s="2">
        <v>45</v>
      </c>
      <c r="C47" s="785" t="s">
        <v>649</v>
      </c>
      <c r="D47" s="798" t="s">
        <v>2219</v>
      </c>
    </row>
    <row r="48" spans="1:4" ht="64.5" customHeight="1">
      <c r="A48" s="1648" t="s">
        <v>2280</v>
      </c>
      <c r="B48" s="2">
        <v>46</v>
      </c>
      <c r="C48" s="799" t="s">
        <v>488</v>
      </c>
      <c r="D48" s="800" t="s">
        <v>2210</v>
      </c>
    </row>
    <row r="49" spans="1:4" ht="28.5">
      <c r="A49" s="1649"/>
      <c r="B49" s="2">
        <v>47</v>
      </c>
      <c r="C49" s="785" t="s">
        <v>492</v>
      </c>
      <c r="D49" s="800" t="s">
        <v>2220</v>
      </c>
    </row>
    <row r="50" spans="1:4" ht="28.5">
      <c r="A50" s="1648" t="s">
        <v>1309</v>
      </c>
      <c r="B50" s="2">
        <v>48</v>
      </c>
      <c r="C50" s="785" t="s">
        <v>495</v>
      </c>
      <c r="D50" s="798" t="s">
        <v>2221</v>
      </c>
    </row>
    <row r="51" spans="1:4" ht="28.5">
      <c r="A51" s="1649"/>
      <c r="B51" s="2">
        <v>49</v>
      </c>
      <c r="C51" s="785" t="s">
        <v>496</v>
      </c>
      <c r="D51" s="796" t="s">
        <v>2222</v>
      </c>
    </row>
    <row r="52" spans="1:4" ht="28.5">
      <c r="A52" s="1648" t="s">
        <v>1316</v>
      </c>
      <c r="B52" s="2">
        <v>50</v>
      </c>
      <c r="C52" s="790" t="s">
        <v>2223</v>
      </c>
      <c r="D52" s="786" t="s">
        <v>2225</v>
      </c>
    </row>
    <row r="53" spans="1:4" ht="28.5">
      <c r="A53" s="1654"/>
      <c r="B53" s="2">
        <v>51</v>
      </c>
      <c r="C53" s="790" t="s">
        <v>2224</v>
      </c>
      <c r="D53" s="801" t="s">
        <v>2226</v>
      </c>
    </row>
    <row r="54" spans="1:4" ht="42.75">
      <c r="A54" s="1654"/>
      <c r="B54" s="2">
        <v>52</v>
      </c>
      <c r="C54" s="790" t="s">
        <v>539</v>
      </c>
      <c r="D54" s="786" t="s">
        <v>2227</v>
      </c>
    </row>
    <row r="55" spans="1:4">
      <c r="A55" s="1654"/>
      <c r="B55" s="2">
        <v>53</v>
      </c>
      <c r="C55" s="785" t="s">
        <v>532</v>
      </c>
      <c r="D55" s="796" t="s">
        <v>2228</v>
      </c>
    </row>
    <row r="56" spans="1:4" ht="29.25" customHeight="1">
      <c r="A56" s="1649"/>
      <c r="B56" s="2">
        <v>54</v>
      </c>
      <c r="C56" s="785" t="s">
        <v>533</v>
      </c>
      <c r="D56" s="802" t="s">
        <v>2229</v>
      </c>
    </row>
    <row r="57" spans="1:4" ht="36" customHeight="1">
      <c r="A57" s="1648" t="s">
        <v>1320</v>
      </c>
      <c r="B57" s="2">
        <v>55</v>
      </c>
      <c r="C57" s="785" t="s">
        <v>606</v>
      </c>
      <c r="D57" s="789" t="s">
        <v>2230</v>
      </c>
    </row>
    <row r="58" spans="1:4" ht="28.5">
      <c r="A58" s="1649"/>
      <c r="B58" s="2">
        <v>56</v>
      </c>
      <c r="C58" s="785" t="s">
        <v>607</v>
      </c>
      <c r="D58" s="787" t="s">
        <v>2231</v>
      </c>
    </row>
    <row r="59" spans="1:4">
      <c r="A59" s="1648" t="s">
        <v>1322</v>
      </c>
      <c r="B59" s="2">
        <v>57</v>
      </c>
      <c r="C59" s="785" t="s">
        <v>2164</v>
      </c>
      <c r="D59" s="803" t="s">
        <v>2232</v>
      </c>
    </row>
    <row r="60" spans="1:4">
      <c r="A60" s="1654"/>
      <c r="B60" s="2">
        <v>58</v>
      </c>
      <c r="C60" s="785" t="s">
        <v>2171</v>
      </c>
      <c r="D60" s="786" t="s">
        <v>2233</v>
      </c>
    </row>
    <row r="61" spans="1:4">
      <c r="A61" s="1654"/>
      <c r="B61" s="2">
        <v>59</v>
      </c>
      <c r="C61" s="790" t="s">
        <v>2236</v>
      </c>
      <c r="D61" s="786" t="s">
        <v>2237</v>
      </c>
    </row>
    <row r="62" spans="1:4">
      <c r="A62" s="1654"/>
      <c r="B62" s="2">
        <v>60</v>
      </c>
      <c r="C62" s="790" t="s">
        <v>2235</v>
      </c>
      <c r="D62" s="786" t="s">
        <v>2238</v>
      </c>
    </row>
    <row r="63" spans="1:4">
      <c r="A63" s="1654"/>
      <c r="B63" s="2">
        <v>61</v>
      </c>
      <c r="C63" s="790" t="s">
        <v>2234</v>
      </c>
      <c r="D63" s="786" t="s">
        <v>2239</v>
      </c>
    </row>
    <row r="64" spans="1:4" ht="42.75">
      <c r="A64" s="1654"/>
      <c r="B64" s="2">
        <v>62</v>
      </c>
      <c r="C64" s="785" t="s">
        <v>2165</v>
      </c>
      <c r="D64" s="796" t="s">
        <v>2240</v>
      </c>
    </row>
    <row r="65" spans="1:4">
      <c r="A65" s="1654"/>
      <c r="B65" s="2">
        <v>63</v>
      </c>
      <c r="C65" s="790" t="s">
        <v>2241</v>
      </c>
      <c r="D65" s="803" t="s">
        <v>2242</v>
      </c>
    </row>
    <row r="66" spans="1:4">
      <c r="A66" s="1654"/>
      <c r="B66" s="2">
        <v>64</v>
      </c>
      <c r="C66" s="790" t="s">
        <v>2245</v>
      </c>
      <c r="D66" s="803" t="s">
        <v>2246</v>
      </c>
    </row>
    <row r="67" spans="1:4">
      <c r="A67" s="1654"/>
      <c r="B67" s="2">
        <v>65</v>
      </c>
      <c r="C67" s="790" t="s">
        <v>2243</v>
      </c>
      <c r="D67" s="786" t="s">
        <v>2247</v>
      </c>
    </row>
    <row r="68" spans="1:4">
      <c r="A68" s="1654"/>
      <c r="B68" s="2">
        <v>66</v>
      </c>
      <c r="C68" s="790" t="s">
        <v>2181</v>
      </c>
      <c r="D68" s="796" t="s">
        <v>2248</v>
      </c>
    </row>
    <row r="69" spans="1:4" ht="28.5">
      <c r="A69" s="1654"/>
      <c r="B69" s="2">
        <v>67</v>
      </c>
      <c r="C69" s="785" t="s">
        <v>2166</v>
      </c>
      <c r="D69" s="786" t="s">
        <v>2249</v>
      </c>
    </row>
    <row r="70" spans="1:4">
      <c r="A70" s="1654"/>
      <c r="B70" s="2">
        <v>68</v>
      </c>
      <c r="C70" s="785" t="s">
        <v>2167</v>
      </c>
      <c r="D70" s="786" t="s">
        <v>2251</v>
      </c>
    </row>
    <row r="71" spans="1:4">
      <c r="A71" s="1654"/>
      <c r="B71" s="2">
        <v>69</v>
      </c>
      <c r="C71" s="785" t="s">
        <v>2168</v>
      </c>
      <c r="D71" s="796" t="s">
        <v>2250</v>
      </c>
    </row>
    <row r="72" spans="1:4" ht="28.5">
      <c r="A72" s="1649"/>
      <c r="B72" s="2">
        <v>70</v>
      </c>
      <c r="C72" s="785" t="s">
        <v>515</v>
      </c>
      <c r="D72" s="788" t="s">
        <v>2252</v>
      </c>
    </row>
    <row r="73" spans="1:4" ht="42.75">
      <c r="A73" s="1648" t="s">
        <v>1330</v>
      </c>
      <c r="B73" s="2">
        <v>71</v>
      </c>
      <c r="C73" s="785" t="s">
        <v>695</v>
      </c>
      <c r="D73" s="803" t="s">
        <v>2253</v>
      </c>
    </row>
    <row r="74" spans="1:4" ht="28.5">
      <c r="A74" s="1654"/>
      <c r="B74" s="2">
        <v>72</v>
      </c>
      <c r="C74" s="785" t="s">
        <v>694</v>
      </c>
      <c r="D74" s="786" t="s">
        <v>2254</v>
      </c>
    </row>
    <row r="75" spans="1:4">
      <c r="A75" s="1649"/>
      <c r="B75" s="2">
        <v>73</v>
      </c>
      <c r="C75" s="785" t="s">
        <v>707</v>
      </c>
      <c r="D75" s="786" t="s">
        <v>2255</v>
      </c>
    </row>
    <row r="76" spans="1:4" ht="42.75" customHeight="1">
      <c r="A76" s="1648" t="s">
        <v>1332</v>
      </c>
      <c r="B76" s="2">
        <v>74</v>
      </c>
      <c r="C76" s="785" t="s">
        <v>723</v>
      </c>
      <c r="D76" s="786" t="s">
        <v>2256</v>
      </c>
    </row>
    <row r="77" spans="1:4" ht="28.5">
      <c r="A77" s="1654"/>
      <c r="B77" s="2">
        <v>75</v>
      </c>
      <c r="C77" s="785" t="s">
        <v>719</v>
      </c>
      <c r="D77" s="796" t="s">
        <v>2257</v>
      </c>
    </row>
    <row r="78" spans="1:4" ht="42.75">
      <c r="A78" s="1649"/>
      <c r="B78" s="2">
        <v>76</v>
      </c>
      <c r="C78" s="799" t="s">
        <v>716</v>
      </c>
      <c r="D78" s="796" t="s">
        <v>2214</v>
      </c>
    </row>
    <row r="79" spans="1:4" ht="28.5">
      <c r="A79" s="1648" t="s">
        <v>2281</v>
      </c>
      <c r="B79" s="2">
        <v>77</v>
      </c>
      <c r="C79" s="785" t="s">
        <v>711</v>
      </c>
      <c r="D79" s="797" t="s">
        <v>1925</v>
      </c>
    </row>
    <row r="80" spans="1:4">
      <c r="A80" s="1654"/>
      <c r="B80" s="2">
        <v>78</v>
      </c>
      <c r="C80" s="785" t="s">
        <v>233</v>
      </c>
      <c r="D80" s="786" t="s">
        <v>2258</v>
      </c>
    </row>
    <row r="81" spans="1:4">
      <c r="A81" s="1654"/>
      <c r="B81" s="2">
        <v>79</v>
      </c>
      <c r="C81" s="785" t="s">
        <v>237</v>
      </c>
      <c r="D81" s="786" t="s">
        <v>2259</v>
      </c>
    </row>
    <row r="82" spans="1:4" ht="28.5">
      <c r="A82" s="1654"/>
      <c r="B82" s="2">
        <v>80</v>
      </c>
      <c r="C82" s="785" t="s">
        <v>2169</v>
      </c>
      <c r="D82" s="786" t="s">
        <v>2260</v>
      </c>
    </row>
    <row r="83" spans="1:4" ht="28.5">
      <c r="A83" s="1654"/>
      <c r="B83" s="2">
        <v>81</v>
      </c>
      <c r="C83" s="785" t="s">
        <v>489</v>
      </c>
      <c r="D83" s="789" t="s">
        <v>2261</v>
      </c>
    </row>
    <row r="84" spans="1:4" ht="28.5">
      <c r="A84" s="1654"/>
      <c r="B84" s="2">
        <v>82</v>
      </c>
      <c r="C84" s="799" t="s">
        <v>236</v>
      </c>
      <c r="D84" s="789" t="s">
        <v>2282</v>
      </c>
    </row>
    <row r="85" spans="1:4">
      <c r="A85" s="1654"/>
      <c r="B85" s="2">
        <v>83</v>
      </c>
      <c r="C85" s="785" t="s">
        <v>682</v>
      </c>
      <c r="D85" s="786" t="s">
        <v>2262</v>
      </c>
    </row>
    <row r="86" spans="1:4">
      <c r="A86" s="1654"/>
      <c r="B86" s="2">
        <v>84</v>
      </c>
      <c r="C86" s="785" t="s">
        <v>497</v>
      </c>
      <c r="D86" s="786" t="s">
        <v>2263</v>
      </c>
    </row>
    <row r="87" spans="1:4" ht="28.5">
      <c r="A87" s="1654"/>
      <c r="B87" s="2">
        <v>85</v>
      </c>
      <c r="C87" s="785" t="s">
        <v>499</v>
      </c>
      <c r="D87" s="786" t="s">
        <v>2264</v>
      </c>
    </row>
    <row r="88" spans="1:4">
      <c r="A88" s="1649"/>
      <c r="B88" s="2">
        <v>86</v>
      </c>
      <c r="C88" s="785" t="s">
        <v>634</v>
      </c>
      <c r="D88" s="797" t="s">
        <v>2265</v>
      </c>
    </row>
    <row r="89" spans="1:4">
      <c r="A89" s="1648" t="s">
        <v>1343</v>
      </c>
      <c r="B89" s="2">
        <v>87</v>
      </c>
      <c r="C89" s="785" t="s">
        <v>545</v>
      </c>
      <c r="D89" s="786" t="s">
        <v>2266</v>
      </c>
    </row>
    <row r="90" spans="1:4">
      <c r="A90" s="1654"/>
      <c r="B90" s="2">
        <v>88</v>
      </c>
      <c r="C90" s="785" t="s">
        <v>547</v>
      </c>
      <c r="D90" s="786" t="s">
        <v>2267</v>
      </c>
    </row>
    <row r="91" spans="1:4">
      <c r="A91" s="1654"/>
      <c r="B91" s="2">
        <v>89</v>
      </c>
      <c r="C91" s="785" t="s">
        <v>546</v>
      </c>
      <c r="D91" s="786" t="s">
        <v>2268</v>
      </c>
    </row>
    <row r="92" spans="1:4">
      <c r="A92" s="1654"/>
      <c r="B92" s="2">
        <v>90</v>
      </c>
      <c r="C92" s="785" t="s">
        <v>544</v>
      </c>
      <c r="D92" s="786" t="s">
        <v>2269</v>
      </c>
    </row>
    <row r="93" spans="1:4" ht="28.5">
      <c r="A93" s="1654"/>
      <c r="B93" s="2">
        <v>91</v>
      </c>
      <c r="C93" s="785" t="s">
        <v>557</v>
      </c>
      <c r="D93" s="786" t="s">
        <v>2270</v>
      </c>
    </row>
    <row r="94" spans="1:4" ht="28.5">
      <c r="A94" s="1649"/>
      <c r="B94" s="2">
        <v>92</v>
      </c>
      <c r="C94" s="785" t="s">
        <v>558</v>
      </c>
      <c r="D94" s="797" t="s">
        <v>2271</v>
      </c>
    </row>
    <row r="95" spans="1:4" ht="28.5">
      <c r="A95" s="1648" t="s">
        <v>1346</v>
      </c>
      <c r="B95" s="2">
        <v>93</v>
      </c>
      <c r="C95" s="785" t="s">
        <v>526</v>
      </c>
      <c r="D95" s="803" t="s">
        <v>2272</v>
      </c>
    </row>
    <row r="96" spans="1:4" ht="28.5">
      <c r="A96" s="1649"/>
      <c r="B96" s="2">
        <v>94</v>
      </c>
      <c r="C96" s="785" t="s">
        <v>524</v>
      </c>
      <c r="D96" s="787" t="s">
        <v>2273</v>
      </c>
    </row>
    <row r="97" spans="1:4" ht="15" customHeight="1">
      <c r="A97" s="1659" t="s">
        <v>1350</v>
      </c>
      <c r="B97" s="2">
        <v>95</v>
      </c>
      <c r="C97" s="785" t="s">
        <v>566</v>
      </c>
      <c r="D97" s="804" t="s">
        <v>2278</v>
      </c>
    </row>
    <row r="98" spans="1:4" ht="42.75">
      <c r="A98" s="1659"/>
      <c r="B98" s="2">
        <v>96</v>
      </c>
      <c r="C98" s="790" t="s">
        <v>2274</v>
      </c>
      <c r="D98" s="786" t="s">
        <v>2275</v>
      </c>
    </row>
    <row r="99" spans="1:4">
      <c r="A99" s="1659"/>
      <c r="B99" s="2">
        <v>97</v>
      </c>
      <c r="C99" s="790" t="s">
        <v>571</v>
      </c>
      <c r="D99" s="796" t="s">
        <v>2276</v>
      </c>
    </row>
    <row r="100" spans="1:4" ht="28.5">
      <c r="A100" s="1659"/>
      <c r="B100" s="2">
        <v>98</v>
      </c>
      <c r="C100" s="805" t="s">
        <v>569</v>
      </c>
      <c r="D100" s="796" t="s">
        <v>2277</v>
      </c>
    </row>
    <row r="101" spans="1:4">
      <c r="A101" s="1659"/>
      <c r="B101" s="2">
        <v>99</v>
      </c>
      <c r="C101" s="799" t="s">
        <v>2241</v>
      </c>
      <c r="D101" s="783" t="s">
        <v>2283</v>
      </c>
    </row>
    <row r="102" spans="1:4">
      <c r="A102" s="1659"/>
      <c r="B102" s="2">
        <v>100</v>
      </c>
      <c r="C102" s="799" t="s">
        <v>2181</v>
      </c>
      <c r="D102" s="780" t="s">
        <v>2248</v>
      </c>
    </row>
  </sheetData>
  <mergeCells count="17">
    <mergeCell ref="A79:A88"/>
    <mergeCell ref="A89:A94"/>
    <mergeCell ref="A95:A96"/>
    <mergeCell ref="A97:A102"/>
    <mergeCell ref="A50:A51"/>
    <mergeCell ref="A52:A56"/>
    <mergeCell ref="A57:A58"/>
    <mergeCell ref="A59:A72"/>
    <mergeCell ref="A73:A75"/>
    <mergeCell ref="A76:A78"/>
    <mergeCell ref="A48:A49"/>
    <mergeCell ref="C1:D1"/>
    <mergeCell ref="A3:A10"/>
    <mergeCell ref="A11:A28"/>
    <mergeCell ref="C18:C19"/>
    <mergeCell ref="D18:D19"/>
    <mergeCell ref="A29:A47"/>
  </mergeCells>
  <pageMargins left="0.7" right="0.7" top="0.75" bottom="0.75" header="0.3" footer="0.3"/>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03"/>
  <sheetViews>
    <sheetView topLeftCell="A9" zoomScale="75" zoomScaleNormal="75" workbookViewId="0">
      <selection activeCell="C14" sqref="C14"/>
    </sheetView>
  </sheetViews>
  <sheetFormatPr baseColWidth="10" defaultRowHeight="15"/>
  <cols>
    <col min="1" max="1" width="8" style="1" customWidth="1"/>
    <col min="2" max="2" width="6.28515625" style="1" customWidth="1"/>
    <col min="3" max="3" width="37.5703125" style="1" customWidth="1"/>
    <col min="4" max="4" width="46.7109375" style="1" customWidth="1"/>
    <col min="5" max="16384" width="11.42578125" style="1"/>
  </cols>
  <sheetData>
    <row r="1" spans="1:4" ht="24" thickBot="1">
      <c r="C1" s="1650"/>
      <c r="D1" s="1650"/>
    </row>
    <row r="2" spans="1:4" s="3" customFormat="1" ht="96" customHeight="1">
      <c r="A2" s="766" t="s">
        <v>1</v>
      </c>
      <c r="B2" s="766" t="s">
        <v>2279</v>
      </c>
      <c r="C2" s="14" t="s">
        <v>3</v>
      </c>
      <c r="D2" s="280" t="s">
        <v>86</v>
      </c>
    </row>
    <row r="3" spans="1:4" ht="78.75" customHeight="1">
      <c r="A3" s="1651" t="s">
        <v>1252</v>
      </c>
      <c r="B3" s="2">
        <v>1</v>
      </c>
      <c r="C3" s="692" t="s">
        <v>239</v>
      </c>
      <c r="D3" s="693" t="s">
        <v>2182</v>
      </c>
    </row>
    <row r="4" spans="1:4" ht="28.5" customHeight="1">
      <c r="A4" s="1652"/>
      <c r="B4" s="2">
        <v>2</v>
      </c>
      <c r="C4" s="692" t="s">
        <v>238</v>
      </c>
      <c r="D4" s="693" t="s">
        <v>2183</v>
      </c>
    </row>
    <row r="5" spans="1:4" ht="52.5" customHeight="1">
      <c r="A5" s="1652"/>
      <c r="B5" s="2">
        <v>3</v>
      </c>
      <c r="C5" s="694" t="s">
        <v>236</v>
      </c>
      <c r="D5" s="695" t="s">
        <v>2184</v>
      </c>
    </row>
    <row r="6" spans="1:4" ht="28.5" customHeight="1">
      <c r="A6" s="1652"/>
      <c r="B6" s="2">
        <v>4</v>
      </c>
      <c r="C6" s="696" t="s">
        <v>249</v>
      </c>
      <c r="D6" s="697" t="s">
        <v>2185</v>
      </c>
    </row>
    <row r="7" spans="1:4" ht="28.5" customHeight="1">
      <c r="A7" s="1652"/>
      <c r="B7" s="2">
        <v>5</v>
      </c>
      <c r="C7" s="698" t="s">
        <v>246</v>
      </c>
      <c r="D7" s="699" t="s">
        <v>2186</v>
      </c>
    </row>
    <row r="8" spans="1:4" ht="28.5" customHeight="1">
      <c r="A8" s="1652"/>
      <c r="B8" s="2">
        <v>6</v>
      </c>
      <c r="C8" s="698" t="s">
        <v>284</v>
      </c>
      <c r="D8" s="700" t="s">
        <v>2187</v>
      </c>
    </row>
    <row r="9" spans="1:4" ht="28.5" customHeight="1">
      <c r="A9" s="1652"/>
      <c r="B9" s="2">
        <v>7</v>
      </c>
      <c r="C9" s="698" t="s">
        <v>240</v>
      </c>
      <c r="D9" s="701" t="s">
        <v>2188</v>
      </c>
    </row>
    <row r="10" spans="1:4" ht="28.5" customHeight="1">
      <c r="A10" s="1653"/>
      <c r="B10" s="2">
        <v>8</v>
      </c>
      <c r="C10" s="698" t="s">
        <v>283</v>
      </c>
      <c r="D10" s="702" t="s">
        <v>2189</v>
      </c>
    </row>
    <row r="11" spans="1:4" ht="28.5" customHeight="1">
      <c r="A11" s="1648" t="s">
        <v>1253</v>
      </c>
      <c r="B11" s="2">
        <v>9</v>
      </c>
      <c r="C11" s="703" t="s">
        <v>288</v>
      </c>
      <c r="D11" s="755" t="s">
        <v>2190</v>
      </c>
    </row>
    <row r="12" spans="1:4">
      <c r="A12" s="1654"/>
      <c r="B12" s="2">
        <v>10</v>
      </c>
      <c r="C12" s="703" t="s">
        <v>290</v>
      </c>
      <c r="D12" s="704" t="s">
        <v>2191</v>
      </c>
    </row>
    <row r="13" spans="1:4" ht="28.5">
      <c r="A13" s="1654"/>
      <c r="B13" s="2">
        <v>11</v>
      </c>
      <c r="C13" s="703" t="s">
        <v>385</v>
      </c>
      <c r="D13" s="755" t="s">
        <v>2192</v>
      </c>
    </row>
    <row r="14" spans="1:4">
      <c r="A14" s="1654"/>
      <c r="B14" s="2">
        <v>12</v>
      </c>
      <c r="C14" s="756" t="s">
        <v>2005</v>
      </c>
      <c r="D14" s="755" t="s">
        <v>823</v>
      </c>
    </row>
    <row r="15" spans="1:4" ht="57">
      <c r="A15" s="1654"/>
      <c r="B15" s="2">
        <v>13</v>
      </c>
      <c r="C15" s="703" t="s">
        <v>298</v>
      </c>
      <c r="D15" s="705" t="s">
        <v>2193</v>
      </c>
    </row>
    <row r="16" spans="1:4" ht="57">
      <c r="A16" s="1654"/>
      <c r="B16" s="2">
        <v>14</v>
      </c>
      <c r="C16" s="703" t="s">
        <v>361</v>
      </c>
      <c r="D16" s="706" t="s">
        <v>2193</v>
      </c>
    </row>
    <row r="17" spans="1:4" ht="57">
      <c r="A17" s="1654"/>
      <c r="B17" s="2">
        <v>15</v>
      </c>
      <c r="C17" s="703" t="s">
        <v>365</v>
      </c>
      <c r="D17" s="706" t="s">
        <v>2193</v>
      </c>
    </row>
    <row r="18" spans="1:4">
      <c r="A18" s="1654"/>
      <c r="B18" s="2">
        <v>16</v>
      </c>
      <c r="C18" s="703" t="s">
        <v>294</v>
      </c>
      <c r="D18" s="707" t="s">
        <v>2194</v>
      </c>
    </row>
    <row r="19" spans="1:4">
      <c r="A19" s="1654"/>
      <c r="B19" s="2">
        <v>17</v>
      </c>
      <c r="C19" s="1660" t="s">
        <v>310</v>
      </c>
      <c r="D19" s="1662" t="s">
        <v>2195</v>
      </c>
    </row>
    <row r="20" spans="1:4">
      <c r="A20" s="1654"/>
      <c r="B20" s="2">
        <v>18</v>
      </c>
      <c r="C20" s="1661"/>
      <c r="D20" s="1663"/>
    </row>
    <row r="21" spans="1:4" ht="30" customHeight="1">
      <c r="A21" s="1654"/>
      <c r="B21" s="2">
        <v>19</v>
      </c>
      <c r="C21" s="703" t="s">
        <v>326</v>
      </c>
      <c r="D21" s="757" t="s">
        <v>2195</v>
      </c>
    </row>
    <row r="22" spans="1:4" ht="28.5">
      <c r="A22" s="1654"/>
      <c r="B22" s="2">
        <v>20</v>
      </c>
      <c r="C22" s="703" t="s">
        <v>331</v>
      </c>
      <c r="D22" s="757" t="s">
        <v>2195</v>
      </c>
    </row>
    <row r="23" spans="1:4">
      <c r="A23" s="1654"/>
      <c r="B23" s="2">
        <v>21</v>
      </c>
      <c r="C23" s="703" t="s">
        <v>2162</v>
      </c>
      <c r="D23" s="707" t="s">
        <v>2196</v>
      </c>
    </row>
    <row r="24" spans="1:4" ht="28.5">
      <c r="A24" s="1654"/>
      <c r="B24" s="2">
        <v>22</v>
      </c>
      <c r="C24" s="703" t="s">
        <v>2163</v>
      </c>
      <c r="D24" s="707" t="s">
        <v>2192</v>
      </c>
    </row>
    <row r="25" spans="1:4" ht="28.5">
      <c r="A25" s="1654"/>
      <c r="B25" s="2">
        <v>23</v>
      </c>
      <c r="C25" s="703" t="s">
        <v>586</v>
      </c>
      <c r="D25" s="708" t="s">
        <v>2197</v>
      </c>
    </row>
    <row r="26" spans="1:4" ht="42.75">
      <c r="A26" s="1654"/>
      <c r="B26" s="2">
        <v>24</v>
      </c>
      <c r="C26" s="703" t="s">
        <v>594</v>
      </c>
      <c r="D26" s="708" t="s">
        <v>2198</v>
      </c>
    </row>
    <row r="27" spans="1:4">
      <c r="A27" s="1654"/>
      <c r="B27" s="2">
        <v>25</v>
      </c>
      <c r="C27" s="703" t="s">
        <v>591</v>
      </c>
      <c r="D27" s="708" t="s">
        <v>2199</v>
      </c>
    </row>
    <row r="28" spans="1:4" ht="28.5">
      <c r="A28" s="1654"/>
      <c r="B28" s="2">
        <v>26</v>
      </c>
      <c r="C28" s="759" t="s">
        <v>2200</v>
      </c>
      <c r="D28" s="708" t="s">
        <v>2201</v>
      </c>
    </row>
    <row r="29" spans="1:4" ht="42.75">
      <c r="A29" s="1649"/>
      <c r="B29" s="2">
        <v>27</v>
      </c>
      <c r="C29" s="759" t="s">
        <v>597</v>
      </c>
      <c r="D29" s="758" t="s">
        <v>2202</v>
      </c>
    </row>
    <row r="30" spans="1:4" ht="15.75" thickBot="1">
      <c r="A30" s="1648" t="s">
        <v>1292</v>
      </c>
      <c r="B30" s="2">
        <v>28</v>
      </c>
      <c r="C30" s="760" t="s">
        <v>2203</v>
      </c>
      <c r="D30" s="709" t="s">
        <v>2204</v>
      </c>
    </row>
    <row r="31" spans="1:4" ht="15.75" thickBot="1">
      <c r="A31" s="1654"/>
      <c r="B31" s="2">
        <v>29</v>
      </c>
      <c r="C31" s="760" t="s">
        <v>629</v>
      </c>
      <c r="D31" s="709" t="s">
        <v>2204</v>
      </c>
    </row>
    <row r="32" spans="1:4" ht="15.75" thickBot="1">
      <c r="A32" s="1654"/>
      <c r="B32" s="2">
        <v>30</v>
      </c>
      <c r="C32" s="760" t="s">
        <v>636</v>
      </c>
      <c r="D32" s="709" t="s">
        <v>2204</v>
      </c>
    </row>
    <row r="33" spans="1:4" ht="15.75" thickBot="1">
      <c r="A33" s="1654"/>
      <c r="B33" s="2">
        <v>31</v>
      </c>
      <c r="C33" s="760" t="s">
        <v>643</v>
      </c>
      <c r="D33" s="709" t="s">
        <v>2204</v>
      </c>
    </row>
    <row r="34" spans="1:4" ht="15.75" thickBot="1">
      <c r="A34" s="1654"/>
      <c r="B34" s="2">
        <v>32</v>
      </c>
      <c r="C34" s="761" t="s">
        <v>639</v>
      </c>
      <c r="D34" s="709" t="s">
        <v>2205</v>
      </c>
    </row>
    <row r="35" spans="1:4" ht="15.75" thickBot="1">
      <c r="A35" s="1654"/>
      <c r="B35" s="2">
        <v>33</v>
      </c>
      <c r="C35" s="710" t="s">
        <v>615</v>
      </c>
      <c r="D35" s="711" t="s">
        <v>2206</v>
      </c>
    </row>
    <row r="36" spans="1:4" ht="28.5">
      <c r="A36" s="1654"/>
      <c r="B36" s="2">
        <v>34</v>
      </c>
      <c r="C36" s="710" t="s">
        <v>652</v>
      </c>
      <c r="D36" s="712" t="s">
        <v>2207</v>
      </c>
    </row>
    <row r="37" spans="1:4">
      <c r="A37" s="1654"/>
      <c r="B37" s="2">
        <v>35</v>
      </c>
      <c r="C37" s="710" t="s">
        <v>658</v>
      </c>
      <c r="D37" s="713" t="s">
        <v>2208</v>
      </c>
    </row>
    <row r="38" spans="1:4" ht="28.5">
      <c r="A38" s="1654"/>
      <c r="B38" s="2">
        <v>36</v>
      </c>
      <c r="C38" s="710" t="s">
        <v>691</v>
      </c>
      <c r="D38" s="715" t="s">
        <v>2209</v>
      </c>
    </row>
    <row r="39" spans="1:4" ht="42.75">
      <c r="A39" s="1654"/>
      <c r="B39" s="2">
        <v>37</v>
      </c>
      <c r="C39" s="710" t="s">
        <v>488</v>
      </c>
      <c r="D39" s="715" t="s">
        <v>2210</v>
      </c>
    </row>
    <row r="40" spans="1:4">
      <c r="A40" s="1654"/>
      <c r="B40" s="2">
        <v>38</v>
      </c>
      <c r="C40" s="710" t="s">
        <v>688</v>
      </c>
      <c r="D40" s="716" t="s">
        <v>2211</v>
      </c>
    </row>
    <row r="41" spans="1:4" ht="28.5">
      <c r="A41" s="1654"/>
      <c r="B41" s="2">
        <v>39</v>
      </c>
      <c r="C41" s="710" t="s">
        <v>690</v>
      </c>
      <c r="D41" s="715" t="s">
        <v>2212</v>
      </c>
    </row>
    <row r="42" spans="1:4" ht="42.75">
      <c r="A42" s="1654"/>
      <c r="B42" s="2">
        <v>40</v>
      </c>
      <c r="C42" s="710" t="s">
        <v>689</v>
      </c>
      <c r="D42" s="715" t="s">
        <v>2213</v>
      </c>
    </row>
    <row r="43" spans="1:4" ht="42.75">
      <c r="A43" s="1654"/>
      <c r="B43" s="2">
        <v>41</v>
      </c>
      <c r="C43" s="710" t="s">
        <v>716</v>
      </c>
      <c r="D43" s="715" t="s">
        <v>2214</v>
      </c>
    </row>
    <row r="44" spans="1:4" ht="28.5">
      <c r="A44" s="1654"/>
      <c r="B44" s="2">
        <v>42</v>
      </c>
      <c r="C44" s="488" t="s">
        <v>647</v>
      </c>
      <c r="D44" s="714" t="s">
        <v>2215</v>
      </c>
    </row>
    <row r="45" spans="1:4">
      <c r="A45" s="1654"/>
      <c r="B45" s="2">
        <v>43</v>
      </c>
      <c r="C45" s="710" t="s">
        <v>650</v>
      </c>
      <c r="D45" s="717" t="s">
        <v>2216</v>
      </c>
    </row>
    <row r="46" spans="1:4">
      <c r="A46" s="1654"/>
      <c r="B46" s="2">
        <v>44</v>
      </c>
      <c r="C46" s="710" t="s">
        <v>648</v>
      </c>
      <c r="D46" s="716" t="s">
        <v>2217</v>
      </c>
    </row>
    <row r="47" spans="1:4">
      <c r="A47" s="1654"/>
      <c r="B47" s="2">
        <v>45</v>
      </c>
      <c r="C47" s="710" t="s">
        <v>651</v>
      </c>
      <c r="D47" s="714" t="s">
        <v>2218</v>
      </c>
    </row>
    <row r="48" spans="1:4">
      <c r="A48" s="1649"/>
      <c r="B48" s="2">
        <v>46</v>
      </c>
      <c r="C48" s="710" t="s">
        <v>649</v>
      </c>
      <c r="D48" s="716" t="s">
        <v>2219</v>
      </c>
    </row>
    <row r="49" spans="1:4" ht="64.5">
      <c r="A49" s="767" t="s">
        <v>2280</v>
      </c>
      <c r="B49" s="2">
        <v>47</v>
      </c>
      <c r="C49" s="472" t="s">
        <v>488</v>
      </c>
      <c r="D49" s="719" t="s">
        <v>2210</v>
      </c>
    </row>
    <row r="50" spans="1:4" ht="28.5">
      <c r="A50" s="768"/>
      <c r="B50" s="2">
        <v>48</v>
      </c>
      <c r="C50" s="718" t="s">
        <v>492</v>
      </c>
      <c r="D50" s="719" t="s">
        <v>2220</v>
      </c>
    </row>
    <row r="51" spans="1:4" ht="28.5">
      <c r="A51" s="1648" t="s">
        <v>1309</v>
      </c>
      <c r="B51" s="2">
        <v>49</v>
      </c>
      <c r="C51" s="720" t="s">
        <v>495</v>
      </c>
      <c r="D51" s="762" t="s">
        <v>2221</v>
      </c>
    </row>
    <row r="52" spans="1:4" ht="28.5">
      <c r="A52" s="1649"/>
      <c r="B52" s="2">
        <v>50</v>
      </c>
      <c r="C52" s="720" t="s">
        <v>496</v>
      </c>
      <c r="D52" s="721" t="s">
        <v>2222</v>
      </c>
    </row>
    <row r="53" spans="1:4" ht="28.5">
      <c r="A53" s="1648" t="s">
        <v>1316</v>
      </c>
      <c r="B53" s="2">
        <v>51</v>
      </c>
      <c r="C53" s="763" t="s">
        <v>2223</v>
      </c>
      <c r="D53" s="722" t="s">
        <v>2225</v>
      </c>
    </row>
    <row r="54" spans="1:4" ht="28.5">
      <c r="A54" s="1654"/>
      <c r="B54" s="2">
        <v>52</v>
      </c>
      <c r="C54" s="763" t="s">
        <v>2224</v>
      </c>
      <c r="D54" s="723" t="s">
        <v>2226</v>
      </c>
    </row>
    <row r="55" spans="1:4" ht="42.75">
      <c r="A55" s="1654"/>
      <c r="B55" s="2">
        <v>53</v>
      </c>
      <c r="C55" s="763" t="s">
        <v>539</v>
      </c>
      <c r="D55" s="722" t="s">
        <v>2227</v>
      </c>
    </row>
    <row r="56" spans="1:4">
      <c r="A56" s="1654"/>
      <c r="B56" s="2">
        <v>54</v>
      </c>
      <c r="C56" s="724" t="s">
        <v>532</v>
      </c>
      <c r="D56" s="725" t="s">
        <v>2228</v>
      </c>
    </row>
    <row r="57" spans="1:4" ht="29.25" customHeight="1">
      <c r="A57" s="1649"/>
      <c r="B57" s="2">
        <v>55</v>
      </c>
      <c r="C57" s="724" t="s">
        <v>533</v>
      </c>
      <c r="D57" s="726" t="s">
        <v>2229</v>
      </c>
    </row>
    <row r="58" spans="1:4" ht="36" customHeight="1">
      <c r="A58" s="1648" t="s">
        <v>1320</v>
      </c>
      <c r="B58" s="2">
        <v>56</v>
      </c>
      <c r="C58" s="727" t="s">
        <v>606</v>
      </c>
      <c r="D58" s="728" t="s">
        <v>2230</v>
      </c>
    </row>
    <row r="59" spans="1:4" ht="28.5">
      <c r="A59" s="1649"/>
      <c r="B59" s="2">
        <v>57</v>
      </c>
      <c r="C59" s="727" t="s">
        <v>607</v>
      </c>
      <c r="D59" s="729" t="s">
        <v>2231</v>
      </c>
    </row>
    <row r="60" spans="1:4">
      <c r="A60" s="1648" t="s">
        <v>1322</v>
      </c>
      <c r="B60" s="2">
        <v>58</v>
      </c>
      <c r="C60" s="730" t="s">
        <v>2164</v>
      </c>
      <c r="D60" s="731" t="s">
        <v>2232</v>
      </c>
    </row>
    <row r="61" spans="1:4">
      <c r="A61" s="1654"/>
      <c r="B61" s="2">
        <v>59</v>
      </c>
      <c r="C61" s="730" t="s">
        <v>2171</v>
      </c>
      <c r="D61" s="732" t="s">
        <v>2233</v>
      </c>
    </row>
    <row r="62" spans="1:4">
      <c r="A62" s="1654"/>
      <c r="B62" s="2">
        <v>60</v>
      </c>
      <c r="C62" s="764" t="s">
        <v>2236</v>
      </c>
      <c r="D62" s="732" t="s">
        <v>2237</v>
      </c>
    </row>
    <row r="63" spans="1:4">
      <c r="A63" s="1654"/>
      <c r="B63" s="2">
        <v>61</v>
      </c>
      <c r="C63" s="764" t="s">
        <v>2235</v>
      </c>
      <c r="D63" s="732" t="s">
        <v>2238</v>
      </c>
    </row>
    <row r="64" spans="1:4">
      <c r="A64" s="1654"/>
      <c r="B64" s="2">
        <v>62</v>
      </c>
      <c r="C64" s="764" t="s">
        <v>2234</v>
      </c>
      <c r="D64" s="732" t="s">
        <v>2239</v>
      </c>
    </row>
    <row r="65" spans="1:4" ht="42.75">
      <c r="A65" s="1654"/>
      <c r="B65" s="2">
        <v>63</v>
      </c>
      <c r="C65" s="730" t="s">
        <v>2165</v>
      </c>
      <c r="D65" s="733" t="s">
        <v>2240</v>
      </c>
    </row>
    <row r="66" spans="1:4">
      <c r="A66" s="1654"/>
      <c r="B66" s="2">
        <v>64</v>
      </c>
      <c r="C66" s="764" t="s">
        <v>2241</v>
      </c>
      <c r="D66" s="731" t="s">
        <v>2242</v>
      </c>
    </row>
    <row r="67" spans="1:4">
      <c r="A67" s="1654"/>
      <c r="B67" s="2">
        <v>65</v>
      </c>
      <c r="C67" s="764" t="s">
        <v>2245</v>
      </c>
      <c r="D67" s="731" t="s">
        <v>2246</v>
      </c>
    </row>
    <row r="68" spans="1:4">
      <c r="A68" s="1654"/>
      <c r="B68" s="2">
        <v>66</v>
      </c>
      <c r="C68" s="764" t="s">
        <v>2243</v>
      </c>
      <c r="D68" s="732" t="s">
        <v>2247</v>
      </c>
    </row>
    <row r="69" spans="1:4">
      <c r="A69" s="1654"/>
      <c r="B69" s="2">
        <v>67</v>
      </c>
      <c r="C69" s="764" t="s">
        <v>2181</v>
      </c>
      <c r="D69" s="733" t="s">
        <v>2248</v>
      </c>
    </row>
    <row r="70" spans="1:4" ht="28.5">
      <c r="A70" s="1654"/>
      <c r="B70" s="2">
        <v>68</v>
      </c>
      <c r="C70" s="730" t="s">
        <v>2166</v>
      </c>
      <c r="D70" s="732" t="s">
        <v>2249</v>
      </c>
    </row>
    <row r="71" spans="1:4">
      <c r="A71" s="1654"/>
      <c r="B71" s="2">
        <v>69</v>
      </c>
      <c r="C71" s="730" t="s">
        <v>2167</v>
      </c>
      <c r="D71" s="732" t="s">
        <v>2251</v>
      </c>
    </row>
    <row r="72" spans="1:4">
      <c r="A72" s="1654"/>
      <c r="B72" s="2">
        <v>70</v>
      </c>
      <c r="C72" s="730" t="s">
        <v>2168</v>
      </c>
      <c r="D72" s="733" t="s">
        <v>2250</v>
      </c>
    </row>
    <row r="73" spans="1:4" ht="28.5">
      <c r="A73" s="1649"/>
      <c r="B73" s="2">
        <v>71</v>
      </c>
      <c r="C73" s="730" t="s">
        <v>515</v>
      </c>
      <c r="D73" s="734" t="s">
        <v>2252</v>
      </c>
    </row>
    <row r="74" spans="1:4" ht="42.75">
      <c r="A74" s="1648" t="s">
        <v>1330</v>
      </c>
      <c r="B74" s="2">
        <v>72</v>
      </c>
      <c r="C74" s="735" t="s">
        <v>695</v>
      </c>
      <c r="D74" s="736" t="s">
        <v>2253</v>
      </c>
    </row>
    <row r="75" spans="1:4" ht="28.5">
      <c r="A75" s="1654"/>
      <c r="B75" s="2">
        <v>73</v>
      </c>
      <c r="C75" s="735" t="s">
        <v>694</v>
      </c>
      <c r="D75" s="737" t="s">
        <v>2254</v>
      </c>
    </row>
    <row r="76" spans="1:4">
      <c r="A76" s="1649"/>
      <c r="B76" s="2">
        <v>74</v>
      </c>
      <c r="C76" s="735" t="s">
        <v>707</v>
      </c>
      <c r="D76" s="737" t="s">
        <v>2255</v>
      </c>
    </row>
    <row r="77" spans="1:4" ht="42.75">
      <c r="A77" s="1648" t="s">
        <v>1332</v>
      </c>
      <c r="B77" s="2">
        <v>75</v>
      </c>
      <c r="C77" s="738" t="s">
        <v>723</v>
      </c>
      <c r="D77" s="739" t="s">
        <v>2256</v>
      </c>
    </row>
    <row r="78" spans="1:4" ht="28.5">
      <c r="A78" s="1649"/>
      <c r="B78" s="2">
        <v>76</v>
      </c>
      <c r="C78" s="738" t="s">
        <v>719</v>
      </c>
      <c r="D78" s="740" t="s">
        <v>2257</v>
      </c>
    </row>
    <row r="79" spans="1:4" ht="42.75">
      <c r="A79" s="769"/>
      <c r="B79" s="2">
        <v>77</v>
      </c>
      <c r="C79" s="477" t="s">
        <v>716</v>
      </c>
      <c r="D79" s="740" t="s">
        <v>2214</v>
      </c>
    </row>
    <row r="80" spans="1:4" ht="28.5">
      <c r="A80" s="1648" t="s">
        <v>2281</v>
      </c>
      <c r="B80" s="2">
        <v>78</v>
      </c>
      <c r="C80" s="741" t="s">
        <v>711</v>
      </c>
      <c r="D80" s="742" t="s">
        <v>1925</v>
      </c>
    </row>
    <row r="81" spans="1:4">
      <c r="A81" s="1654"/>
      <c r="B81" s="2">
        <v>79</v>
      </c>
      <c r="C81" s="741" t="s">
        <v>233</v>
      </c>
      <c r="D81" s="743" t="s">
        <v>2258</v>
      </c>
    </row>
    <row r="82" spans="1:4">
      <c r="A82" s="1654"/>
      <c r="B82" s="2">
        <v>80</v>
      </c>
      <c r="C82" s="741" t="s">
        <v>237</v>
      </c>
      <c r="D82" s="743" t="s">
        <v>2259</v>
      </c>
    </row>
    <row r="83" spans="1:4" ht="28.5">
      <c r="A83" s="1654"/>
      <c r="B83" s="2">
        <v>81</v>
      </c>
      <c r="C83" s="741" t="s">
        <v>2169</v>
      </c>
      <c r="D83" s="743" t="s">
        <v>2260</v>
      </c>
    </row>
    <row r="84" spans="1:4" ht="28.5">
      <c r="A84" s="1654"/>
      <c r="B84" s="2">
        <v>82</v>
      </c>
      <c r="C84" s="741" t="s">
        <v>489</v>
      </c>
      <c r="D84" s="744" t="s">
        <v>2261</v>
      </c>
    </row>
    <row r="85" spans="1:4" ht="28.5">
      <c r="A85" s="1654"/>
      <c r="B85" s="2">
        <v>83</v>
      </c>
      <c r="C85" s="493" t="s">
        <v>236</v>
      </c>
      <c r="D85" s="744" t="s">
        <v>2282</v>
      </c>
    </row>
    <row r="86" spans="1:4">
      <c r="A86" s="1654"/>
      <c r="B86" s="2">
        <v>84</v>
      </c>
      <c r="C86" s="741" t="s">
        <v>682</v>
      </c>
      <c r="D86" s="743" t="s">
        <v>2262</v>
      </c>
    </row>
    <row r="87" spans="1:4">
      <c r="A87" s="1654"/>
      <c r="B87" s="2">
        <v>85</v>
      </c>
      <c r="C87" s="741" t="s">
        <v>497</v>
      </c>
      <c r="D87" s="743" t="s">
        <v>2263</v>
      </c>
    </row>
    <row r="88" spans="1:4" ht="28.5">
      <c r="A88" s="1654"/>
      <c r="B88" s="2">
        <v>86</v>
      </c>
      <c r="C88" s="741" t="s">
        <v>499</v>
      </c>
      <c r="D88" s="743" t="s">
        <v>2264</v>
      </c>
    </row>
    <row r="89" spans="1:4">
      <c r="A89" s="1649"/>
      <c r="B89" s="2">
        <v>87</v>
      </c>
      <c r="C89" s="741" t="s">
        <v>634</v>
      </c>
      <c r="D89" s="742" t="s">
        <v>2265</v>
      </c>
    </row>
    <row r="90" spans="1:4">
      <c r="A90" s="1648" t="s">
        <v>1343</v>
      </c>
      <c r="B90" s="2">
        <v>88</v>
      </c>
      <c r="C90" s="745" t="s">
        <v>545</v>
      </c>
      <c r="D90" s="746" t="s">
        <v>2266</v>
      </c>
    </row>
    <row r="91" spans="1:4">
      <c r="A91" s="1654"/>
      <c r="B91" s="2">
        <v>89</v>
      </c>
      <c r="C91" s="745" t="s">
        <v>547</v>
      </c>
      <c r="D91" s="746" t="s">
        <v>2267</v>
      </c>
    </row>
    <row r="92" spans="1:4">
      <c r="A92" s="1654"/>
      <c r="B92" s="2">
        <v>90</v>
      </c>
      <c r="C92" s="745" t="s">
        <v>546</v>
      </c>
      <c r="D92" s="746" t="s">
        <v>2268</v>
      </c>
    </row>
    <row r="93" spans="1:4">
      <c r="A93" s="1654"/>
      <c r="B93" s="2">
        <v>91</v>
      </c>
      <c r="C93" s="745" t="s">
        <v>544</v>
      </c>
      <c r="D93" s="746" t="s">
        <v>2269</v>
      </c>
    </row>
    <row r="94" spans="1:4" ht="28.5">
      <c r="A94" s="1654"/>
      <c r="B94" s="2">
        <v>92</v>
      </c>
      <c r="C94" s="745" t="s">
        <v>557</v>
      </c>
      <c r="D94" s="746" t="s">
        <v>2270</v>
      </c>
    </row>
    <row r="95" spans="1:4" ht="28.5">
      <c r="A95" s="1649"/>
      <c r="B95" s="2">
        <v>93</v>
      </c>
      <c r="C95" s="745" t="s">
        <v>558</v>
      </c>
      <c r="D95" s="747" t="s">
        <v>2271</v>
      </c>
    </row>
    <row r="96" spans="1:4" ht="28.5">
      <c r="A96" s="1648" t="s">
        <v>1346</v>
      </c>
      <c r="B96" s="2">
        <v>94</v>
      </c>
      <c r="C96" s="748" t="s">
        <v>526</v>
      </c>
      <c r="D96" s="749" t="s">
        <v>2272</v>
      </c>
    </row>
    <row r="97" spans="1:4" ht="28.5">
      <c r="A97" s="1649"/>
      <c r="B97" s="2">
        <v>95</v>
      </c>
      <c r="C97" s="748" t="s">
        <v>524</v>
      </c>
      <c r="D97" s="750" t="s">
        <v>2273</v>
      </c>
    </row>
    <row r="98" spans="1:4" ht="15" customHeight="1">
      <c r="A98" s="1664" t="s">
        <v>1350</v>
      </c>
      <c r="B98" s="2">
        <v>96</v>
      </c>
      <c r="C98" s="751" t="s">
        <v>566</v>
      </c>
      <c r="D98" s="752" t="s">
        <v>2278</v>
      </c>
    </row>
    <row r="99" spans="1:4" ht="42.75">
      <c r="A99" s="1665"/>
      <c r="B99" s="2">
        <v>97</v>
      </c>
      <c r="C99" s="765" t="s">
        <v>2274</v>
      </c>
      <c r="D99" s="753" t="s">
        <v>2275</v>
      </c>
    </row>
    <row r="100" spans="1:4">
      <c r="A100" s="1665"/>
      <c r="B100" s="2">
        <v>98</v>
      </c>
      <c r="C100" s="765" t="s">
        <v>571</v>
      </c>
      <c r="D100" s="754" t="s">
        <v>2276</v>
      </c>
    </row>
    <row r="101" spans="1:4" ht="28.5">
      <c r="A101" s="1665"/>
      <c r="B101" s="2">
        <v>99</v>
      </c>
      <c r="C101" s="770" t="s">
        <v>569</v>
      </c>
      <c r="D101" s="754" t="s">
        <v>2277</v>
      </c>
    </row>
    <row r="102" spans="1:4">
      <c r="A102" s="1665"/>
      <c r="B102" s="2">
        <v>100</v>
      </c>
      <c r="C102" s="505" t="s">
        <v>2241</v>
      </c>
      <c r="D102" s="771" t="s">
        <v>2283</v>
      </c>
    </row>
    <row r="103" spans="1:4">
      <c r="A103" s="1665"/>
      <c r="B103" s="2">
        <v>101</v>
      </c>
      <c r="C103" s="505" t="s">
        <v>2181</v>
      </c>
      <c r="D103" s="772" t="s">
        <v>2248</v>
      </c>
    </row>
  </sheetData>
  <mergeCells count="16">
    <mergeCell ref="A30:A48"/>
    <mergeCell ref="A51:A52"/>
    <mergeCell ref="A53:A57"/>
    <mergeCell ref="A58:A59"/>
    <mergeCell ref="A98:A103"/>
    <mergeCell ref="A60:A73"/>
    <mergeCell ref="A74:A76"/>
    <mergeCell ref="A77:A78"/>
    <mergeCell ref="A80:A89"/>
    <mergeCell ref="A90:A95"/>
    <mergeCell ref="A96:A97"/>
    <mergeCell ref="C1:D1"/>
    <mergeCell ref="C19:C20"/>
    <mergeCell ref="D19:D20"/>
    <mergeCell ref="A3:A10"/>
    <mergeCell ref="A11:A29"/>
  </mergeCells>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A162"/>
  <sheetViews>
    <sheetView tabSelected="1" topLeftCell="P2" zoomScale="75" zoomScaleNormal="75" workbookViewId="0">
      <selection activeCell="T12" sqref="T12"/>
    </sheetView>
  </sheetViews>
  <sheetFormatPr baseColWidth="10" defaultRowHeight="15"/>
  <cols>
    <col min="1" max="1" width="4.5703125" style="1" customWidth="1"/>
    <col min="2" max="2" width="19.5703125" style="1" customWidth="1"/>
    <col min="3" max="3" width="18.42578125" style="1" customWidth="1"/>
    <col min="4" max="4" width="22" style="1" customWidth="1"/>
    <col min="5" max="5" width="15.7109375" style="1" customWidth="1"/>
    <col min="6" max="6" width="22" style="1" customWidth="1"/>
    <col min="7" max="7" width="9.7109375" style="1" customWidth="1"/>
    <col min="8" max="8" width="58.5703125" style="1" customWidth="1"/>
    <col min="9" max="9" width="37.5703125" style="1" customWidth="1"/>
    <col min="10" max="11" width="22" style="1" customWidth="1"/>
    <col min="12" max="12" width="21.42578125" style="1" hidden="1" customWidth="1"/>
    <col min="13" max="14" width="22" style="1" hidden="1" customWidth="1"/>
    <col min="15" max="15" width="36.28515625" style="1" customWidth="1"/>
    <col min="16" max="16" width="37.5703125" style="1" customWidth="1"/>
    <col min="17" max="18" width="22" style="1" hidden="1" customWidth="1"/>
    <col min="19" max="19" width="12.140625" style="1" customWidth="1"/>
    <col min="20" max="21" width="22" style="1" customWidth="1"/>
    <col min="22" max="22" width="18.28515625" style="1" customWidth="1"/>
    <col min="23" max="25" width="22" style="1" hidden="1" customWidth="1"/>
    <col min="26" max="26" width="22" style="1" customWidth="1"/>
    <col min="27" max="36" width="22" style="1" hidden="1" customWidth="1"/>
    <col min="37" max="37" width="22" style="1" customWidth="1"/>
    <col min="38" max="38" width="22" style="1" hidden="1" customWidth="1"/>
    <col min="39" max="48" width="22" style="1" customWidth="1"/>
    <col min="49" max="77" width="22" style="1" hidden="1" customWidth="1"/>
    <col min="78" max="78" width="24.28515625" style="1" hidden="1" customWidth="1"/>
    <col min="79" max="79" width="65.7109375" style="1" customWidth="1"/>
    <col min="80" max="16384" width="11.42578125" style="1"/>
  </cols>
  <sheetData>
    <row r="1" spans="2:79" ht="15.75" thickBot="1"/>
    <row r="2" spans="2:79" ht="23.25">
      <c r="B2" s="1666" t="s">
        <v>1249</v>
      </c>
      <c r="C2" s="1667"/>
      <c r="D2" s="1667"/>
      <c r="E2" s="1667"/>
      <c r="F2" s="1667"/>
      <c r="G2" s="1667"/>
      <c r="H2" s="1667"/>
      <c r="I2" s="1667"/>
      <c r="J2" s="1667"/>
      <c r="K2" s="1667"/>
      <c r="L2" s="1667"/>
      <c r="M2" s="1667"/>
      <c r="N2" s="1667"/>
      <c r="O2" s="1667"/>
      <c r="P2" s="1667"/>
      <c r="Q2" s="1667"/>
      <c r="R2" s="1667"/>
      <c r="S2" s="1667"/>
      <c r="T2" s="1667"/>
      <c r="U2" s="1667"/>
      <c r="V2" s="1667"/>
      <c r="W2" s="1667"/>
      <c r="X2" s="1667"/>
      <c r="Y2" s="1667"/>
      <c r="Z2" s="1667"/>
      <c r="AA2" s="1667"/>
      <c r="AB2" s="1667"/>
      <c r="AC2" s="1667"/>
      <c r="AD2" s="1667"/>
      <c r="AE2" s="1667"/>
      <c r="AF2" s="1667"/>
      <c r="AG2" s="1667"/>
      <c r="AH2" s="1667"/>
      <c r="AI2" s="1667"/>
      <c r="AJ2" s="1667"/>
      <c r="AK2" s="1667"/>
      <c r="AL2" s="1667"/>
      <c r="AM2" s="1667"/>
      <c r="AN2" s="1667"/>
      <c r="AO2" s="1667"/>
      <c r="AP2" s="1667"/>
      <c r="AQ2" s="1667"/>
      <c r="AR2" s="1667"/>
      <c r="AS2" s="1667"/>
      <c r="AT2" s="1667"/>
      <c r="AU2" s="1667"/>
      <c r="AV2" s="1667"/>
      <c r="AW2" s="1667"/>
      <c r="AX2" s="1667"/>
      <c r="AY2" s="1667"/>
      <c r="AZ2" s="1667"/>
      <c r="BA2" s="1667"/>
      <c r="BB2" s="1667"/>
      <c r="BC2" s="1667"/>
      <c r="BD2" s="1667"/>
      <c r="BE2" s="1667"/>
      <c r="BF2" s="1667"/>
      <c r="BG2" s="1667"/>
      <c r="BH2" s="1667"/>
      <c r="BI2" s="1667"/>
      <c r="BJ2" s="1667"/>
      <c r="BK2" s="1667"/>
      <c r="BL2" s="1667"/>
      <c r="BM2" s="1667"/>
      <c r="BN2" s="1667"/>
      <c r="BO2" s="1667"/>
      <c r="BP2" s="1667"/>
      <c r="BQ2" s="1667"/>
      <c r="BR2" s="1667"/>
      <c r="BS2" s="1667"/>
      <c r="BT2" s="1667"/>
      <c r="BU2" s="1667"/>
      <c r="BV2" s="1667"/>
      <c r="BW2" s="1667"/>
      <c r="BX2" s="1667"/>
      <c r="BY2" s="1667"/>
      <c r="BZ2" s="1667"/>
      <c r="CA2" s="1668"/>
    </row>
    <row r="3" spans="2:79" ht="23.25">
      <c r="B3" s="1669" t="s">
        <v>1250</v>
      </c>
      <c r="C3" s="1650"/>
      <c r="D3" s="1650"/>
      <c r="E3" s="1650"/>
      <c r="F3" s="1650"/>
      <c r="G3" s="1650"/>
      <c r="H3" s="1650"/>
      <c r="I3" s="1650"/>
      <c r="J3" s="1650"/>
      <c r="K3" s="1650"/>
      <c r="L3" s="1650"/>
      <c r="M3" s="1650"/>
      <c r="N3" s="1650"/>
      <c r="O3" s="1650"/>
      <c r="P3" s="1650"/>
      <c r="Q3" s="1650"/>
      <c r="R3" s="1650"/>
      <c r="S3" s="1650"/>
      <c r="T3" s="1650"/>
      <c r="U3" s="1650"/>
      <c r="V3" s="1650"/>
      <c r="W3" s="1650"/>
      <c r="X3" s="1650"/>
      <c r="Y3" s="1650"/>
      <c r="Z3" s="1650"/>
      <c r="AA3" s="1650"/>
      <c r="AB3" s="1650"/>
      <c r="AC3" s="1650"/>
      <c r="AD3" s="1650"/>
      <c r="AE3" s="1650"/>
      <c r="AF3" s="1650"/>
      <c r="AG3" s="1650"/>
      <c r="AH3" s="1650"/>
      <c r="AI3" s="1650"/>
      <c r="AJ3" s="1650"/>
      <c r="AK3" s="1650"/>
      <c r="AL3" s="1650"/>
      <c r="AM3" s="1650"/>
      <c r="AN3" s="1650"/>
      <c r="AO3" s="1650"/>
      <c r="AP3" s="1650"/>
      <c r="AQ3" s="1650"/>
      <c r="AR3" s="1650"/>
      <c r="AS3" s="1650"/>
      <c r="AT3" s="1650"/>
      <c r="AU3" s="1650"/>
      <c r="AV3" s="1650"/>
      <c r="AW3" s="1650"/>
      <c r="AX3" s="1650"/>
      <c r="AY3" s="1650"/>
      <c r="AZ3" s="1650"/>
      <c r="BA3" s="1650"/>
      <c r="BB3" s="1650"/>
      <c r="BC3" s="1650"/>
      <c r="BD3" s="1650"/>
      <c r="BE3" s="1650"/>
      <c r="BF3" s="1650"/>
      <c r="BG3" s="1650"/>
      <c r="BH3" s="1650"/>
      <c r="BI3" s="1650"/>
      <c r="BJ3" s="1650"/>
      <c r="BK3" s="1650"/>
      <c r="BL3" s="1650"/>
      <c r="BM3" s="1650"/>
      <c r="BN3" s="1650"/>
      <c r="BO3" s="1650"/>
      <c r="BP3" s="1650"/>
      <c r="BQ3" s="1650"/>
      <c r="BR3" s="1650"/>
      <c r="BS3" s="1650"/>
      <c r="BT3" s="1650"/>
      <c r="BU3" s="1650"/>
      <c r="BV3" s="1650"/>
      <c r="BW3" s="1650"/>
      <c r="BX3" s="1650"/>
      <c r="BY3" s="1650"/>
      <c r="BZ3" s="1650"/>
      <c r="CA3" s="1670"/>
    </row>
    <row r="4" spans="2:79" ht="23.25">
      <c r="B4" s="1669" t="s">
        <v>84</v>
      </c>
      <c r="C4" s="1650"/>
      <c r="D4" s="1650"/>
      <c r="E4" s="1650"/>
      <c r="F4" s="1650"/>
      <c r="G4" s="1650"/>
      <c r="H4" s="1650"/>
      <c r="I4" s="1650"/>
      <c r="J4" s="1650"/>
      <c r="K4" s="1650"/>
      <c r="L4" s="1650"/>
      <c r="M4" s="1650"/>
      <c r="N4" s="1650"/>
      <c r="O4" s="1650"/>
      <c r="P4" s="1650"/>
      <c r="Q4" s="1650"/>
      <c r="R4" s="1650"/>
      <c r="S4" s="1650"/>
      <c r="T4" s="1650"/>
      <c r="U4" s="1650"/>
      <c r="V4" s="1650"/>
      <c r="W4" s="1650"/>
      <c r="X4" s="1650"/>
      <c r="Y4" s="1650"/>
      <c r="Z4" s="1650"/>
      <c r="AA4" s="1650"/>
      <c r="AB4" s="1650"/>
      <c r="AC4" s="1650"/>
      <c r="AD4" s="1650"/>
      <c r="AE4" s="1650"/>
      <c r="AF4" s="1650"/>
      <c r="AG4" s="1650"/>
      <c r="AH4" s="1650"/>
      <c r="AI4" s="1650"/>
      <c r="AJ4" s="1650"/>
      <c r="AK4" s="1650"/>
      <c r="AL4" s="1650"/>
      <c r="AM4" s="1650"/>
      <c r="AN4" s="1650"/>
      <c r="AO4" s="1650"/>
      <c r="AP4" s="1650"/>
      <c r="AQ4" s="1650"/>
      <c r="AR4" s="1650"/>
      <c r="AS4" s="1650"/>
      <c r="AT4" s="1650"/>
      <c r="AU4" s="1650"/>
      <c r="AV4" s="1650"/>
      <c r="AW4" s="1650"/>
      <c r="AX4" s="1650"/>
      <c r="AY4" s="1650"/>
      <c r="AZ4" s="1650"/>
      <c r="BA4" s="1650"/>
      <c r="BB4" s="1650"/>
      <c r="BC4" s="1650"/>
      <c r="BD4" s="1650"/>
      <c r="BE4" s="1650"/>
      <c r="BF4" s="1650"/>
      <c r="BG4" s="1650"/>
      <c r="BH4" s="1650"/>
      <c r="BI4" s="1650"/>
      <c r="BJ4" s="1650"/>
      <c r="BK4" s="1650"/>
      <c r="BL4" s="1650"/>
      <c r="BM4" s="1650"/>
      <c r="BN4" s="1650"/>
      <c r="BO4" s="1650"/>
      <c r="BP4" s="1650"/>
      <c r="BQ4" s="1650"/>
      <c r="BR4" s="1650"/>
      <c r="BS4" s="1650"/>
      <c r="BT4" s="1650"/>
      <c r="BU4" s="1650"/>
      <c r="BV4" s="1650"/>
      <c r="BW4" s="1650"/>
      <c r="BX4" s="1650"/>
      <c r="BY4" s="1650"/>
      <c r="BZ4" s="1650"/>
      <c r="CA4" s="1670"/>
    </row>
    <row r="5" spans="2:79" ht="24" thickBot="1">
      <c r="B5" s="1669"/>
      <c r="C5" s="1650"/>
      <c r="D5" s="1650"/>
      <c r="E5" s="1650"/>
      <c r="F5" s="1650"/>
      <c r="G5" s="1650"/>
      <c r="H5" s="1650"/>
      <c r="I5" s="1650"/>
      <c r="J5" s="1650"/>
      <c r="K5" s="1650"/>
      <c r="L5" s="1650"/>
      <c r="M5" s="1650"/>
      <c r="N5" s="1650"/>
      <c r="O5" s="1650"/>
      <c r="P5" s="1650"/>
      <c r="Q5" s="1650"/>
      <c r="R5" s="1650"/>
      <c r="S5" s="1650"/>
      <c r="T5" s="1650"/>
      <c r="U5" s="1650"/>
      <c r="V5" s="1650"/>
      <c r="W5" s="1650"/>
      <c r="X5" s="1650"/>
      <c r="Y5" s="1650"/>
      <c r="Z5" s="1650"/>
      <c r="AA5" s="1650"/>
      <c r="AB5" s="1650"/>
      <c r="AC5" s="1650"/>
      <c r="AD5" s="1650"/>
      <c r="AE5" s="1650"/>
      <c r="AF5" s="1650"/>
      <c r="AG5" s="1650"/>
      <c r="AH5" s="1650"/>
      <c r="AI5" s="1650"/>
      <c r="AJ5" s="1650"/>
      <c r="AK5" s="1650"/>
      <c r="AL5" s="1650"/>
      <c r="AM5" s="1650"/>
      <c r="AN5" s="1650"/>
      <c r="AO5" s="1650"/>
      <c r="AP5" s="1650"/>
      <c r="AQ5" s="1650"/>
      <c r="AR5" s="1650"/>
      <c r="AS5" s="1650"/>
      <c r="AT5" s="1650"/>
      <c r="AU5" s="1650"/>
      <c r="AV5" s="1650"/>
      <c r="AW5" s="1650"/>
      <c r="AX5" s="1650"/>
      <c r="AY5" s="1650"/>
      <c r="AZ5" s="1650"/>
      <c r="BA5" s="1650"/>
      <c r="BB5" s="1650"/>
      <c r="BC5" s="1650"/>
      <c r="BD5" s="1650"/>
      <c r="BE5" s="1650"/>
      <c r="BF5" s="1650"/>
      <c r="BG5" s="1650"/>
      <c r="BH5" s="1650"/>
      <c r="BI5" s="1650"/>
      <c r="BJ5" s="1650"/>
      <c r="BK5" s="1650"/>
      <c r="BL5" s="1650"/>
      <c r="BM5" s="1650"/>
      <c r="BN5" s="1650"/>
      <c r="BO5" s="1650"/>
      <c r="BP5" s="1650"/>
      <c r="BQ5" s="1650"/>
      <c r="BR5" s="1650"/>
      <c r="BS5" s="1650"/>
      <c r="BT5" s="1650"/>
      <c r="BU5" s="1650"/>
      <c r="BV5" s="1650"/>
      <c r="BW5" s="1650"/>
      <c r="BX5" s="1650"/>
      <c r="BY5" s="1650"/>
      <c r="BZ5" s="1650"/>
      <c r="CA5" s="1670"/>
    </row>
    <row r="6" spans="2:79" s="3" customFormat="1" ht="96" customHeight="1" thickBot="1">
      <c r="B6" s="12" t="s">
        <v>0</v>
      </c>
      <c r="C6" s="11" t="s">
        <v>14</v>
      </c>
      <c r="D6" s="10" t="s">
        <v>1</v>
      </c>
      <c r="E6" s="10" t="s">
        <v>15</v>
      </c>
      <c r="F6" s="4" t="s">
        <v>2</v>
      </c>
      <c r="G6" s="13" t="s">
        <v>6</v>
      </c>
      <c r="H6" s="13" t="s">
        <v>11</v>
      </c>
      <c r="I6" s="13" t="s">
        <v>12</v>
      </c>
      <c r="J6" s="13" t="s">
        <v>10</v>
      </c>
      <c r="K6" s="13" t="s">
        <v>85</v>
      </c>
      <c r="L6" s="13" t="s">
        <v>13</v>
      </c>
      <c r="M6" s="13" t="s">
        <v>16</v>
      </c>
      <c r="N6" s="13" t="s">
        <v>17</v>
      </c>
      <c r="O6" s="14" t="s">
        <v>18</v>
      </c>
      <c r="P6" s="14" t="s">
        <v>19</v>
      </c>
      <c r="Q6" s="14" t="s">
        <v>4</v>
      </c>
      <c r="R6" s="14" t="s">
        <v>8</v>
      </c>
      <c r="S6" s="14" t="s">
        <v>7</v>
      </c>
      <c r="T6" s="14" t="s">
        <v>3</v>
      </c>
      <c r="U6" s="280" t="s">
        <v>86</v>
      </c>
      <c r="V6" s="14" t="s">
        <v>20</v>
      </c>
      <c r="W6" s="14" t="s">
        <v>21</v>
      </c>
      <c r="X6" s="14" t="s">
        <v>22</v>
      </c>
      <c r="Y6" s="9" t="s">
        <v>23</v>
      </c>
      <c r="Z6" s="5" t="s">
        <v>27</v>
      </c>
      <c r="AA6" s="5" t="s">
        <v>28</v>
      </c>
      <c r="AB6" s="6" t="s">
        <v>24</v>
      </c>
      <c r="AC6" s="6" t="s">
        <v>29</v>
      </c>
      <c r="AD6" s="6" t="s">
        <v>30</v>
      </c>
      <c r="AE6" s="8" t="s">
        <v>25</v>
      </c>
      <c r="AF6" s="8" t="s">
        <v>31</v>
      </c>
      <c r="AG6" s="8" t="s">
        <v>32</v>
      </c>
      <c r="AH6" s="7" t="s">
        <v>26</v>
      </c>
      <c r="AI6" s="7" t="s">
        <v>33</v>
      </c>
      <c r="AJ6" s="7" t="s">
        <v>34</v>
      </c>
      <c r="AK6" s="111" t="s">
        <v>87</v>
      </c>
      <c r="AL6" s="5" t="s">
        <v>36</v>
      </c>
      <c r="AM6" s="129" t="s">
        <v>76</v>
      </c>
      <c r="AN6" s="129" t="s">
        <v>88</v>
      </c>
      <c r="AO6" s="129" t="s">
        <v>89</v>
      </c>
      <c r="AP6" s="129" t="s">
        <v>90</v>
      </c>
      <c r="AQ6" s="129" t="s">
        <v>79</v>
      </c>
      <c r="AR6" s="129" t="s">
        <v>80</v>
      </c>
      <c r="AS6" s="124" t="s">
        <v>81</v>
      </c>
      <c r="AT6" s="124" t="s">
        <v>82</v>
      </c>
      <c r="AU6" s="129" t="s">
        <v>83</v>
      </c>
      <c r="AV6" s="5" t="s">
        <v>37</v>
      </c>
      <c r="AW6" s="6" t="s">
        <v>38</v>
      </c>
      <c r="AX6" s="130" t="s">
        <v>76</v>
      </c>
      <c r="AY6" s="130" t="s">
        <v>77</v>
      </c>
      <c r="AZ6" s="130" t="s">
        <v>78</v>
      </c>
      <c r="BA6" s="130" t="s">
        <v>79</v>
      </c>
      <c r="BB6" s="130" t="s">
        <v>80</v>
      </c>
      <c r="BC6" s="125" t="s">
        <v>81</v>
      </c>
      <c r="BD6" s="125" t="s">
        <v>82</v>
      </c>
      <c r="BE6" s="130" t="s">
        <v>83</v>
      </c>
      <c r="BF6" s="6" t="s">
        <v>39</v>
      </c>
      <c r="BG6" s="8" t="s">
        <v>40</v>
      </c>
      <c r="BH6" s="131" t="s">
        <v>76</v>
      </c>
      <c r="BI6" s="131" t="s">
        <v>77</v>
      </c>
      <c r="BJ6" s="131" t="s">
        <v>78</v>
      </c>
      <c r="BK6" s="131" t="s">
        <v>79</v>
      </c>
      <c r="BL6" s="131" t="s">
        <v>80</v>
      </c>
      <c r="BM6" s="126" t="s">
        <v>81</v>
      </c>
      <c r="BN6" s="126" t="s">
        <v>82</v>
      </c>
      <c r="BO6" s="131" t="s">
        <v>83</v>
      </c>
      <c r="BP6" s="8" t="s">
        <v>41</v>
      </c>
      <c r="BQ6" s="7" t="s">
        <v>42</v>
      </c>
      <c r="BR6" s="132" t="s">
        <v>76</v>
      </c>
      <c r="BS6" s="132" t="s">
        <v>77</v>
      </c>
      <c r="BT6" s="132" t="s">
        <v>78</v>
      </c>
      <c r="BU6" s="132" t="s">
        <v>79</v>
      </c>
      <c r="BV6" s="132" t="s">
        <v>80</v>
      </c>
      <c r="BW6" s="127" t="s">
        <v>81</v>
      </c>
      <c r="BX6" s="127" t="s">
        <v>82</v>
      </c>
      <c r="BY6" s="132" t="s">
        <v>83</v>
      </c>
      <c r="BZ6" s="7" t="s">
        <v>43</v>
      </c>
      <c r="CA6" s="4" t="s">
        <v>732</v>
      </c>
    </row>
    <row r="7" spans="2:79" ht="78.75" customHeight="1">
      <c r="B7" s="507" t="s">
        <v>1361</v>
      </c>
      <c r="C7" s="133"/>
      <c r="D7" s="506" t="s">
        <v>1252</v>
      </c>
      <c r="E7" s="133"/>
      <c r="F7" s="508" t="s">
        <v>1266</v>
      </c>
      <c r="G7" s="506">
        <v>1</v>
      </c>
      <c r="H7" s="510" t="s">
        <v>745</v>
      </c>
      <c r="I7" s="511" t="s">
        <v>1255</v>
      </c>
      <c r="J7" s="512" t="s">
        <v>759</v>
      </c>
      <c r="K7" s="513">
        <v>1</v>
      </c>
      <c r="L7" s="133"/>
      <c r="M7" s="133"/>
      <c r="N7" s="133"/>
      <c r="O7" s="515" t="s">
        <v>931</v>
      </c>
      <c r="P7" s="514" t="s">
        <v>1254</v>
      </c>
      <c r="Q7" s="133"/>
      <c r="R7" s="133"/>
      <c r="S7" s="513">
        <v>1</v>
      </c>
      <c r="T7" s="691" t="s">
        <v>239</v>
      </c>
      <c r="U7" s="421" t="s">
        <v>2182</v>
      </c>
      <c r="V7" s="513"/>
      <c r="W7" s="133"/>
      <c r="X7" s="133"/>
      <c r="Y7" s="133"/>
      <c r="Z7" s="513"/>
      <c r="AA7" s="133"/>
      <c r="AB7" s="133"/>
      <c r="AC7" s="133"/>
      <c r="AD7" s="133"/>
      <c r="AE7" s="133"/>
      <c r="AF7" s="133"/>
      <c r="AG7" s="133"/>
      <c r="AH7" s="133"/>
      <c r="AI7" s="133"/>
      <c r="AJ7" s="133"/>
      <c r="AK7" s="516"/>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514" t="s">
        <v>1260</v>
      </c>
    </row>
    <row r="8" spans="2:79" ht="28.5" customHeight="1">
      <c r="B8" s="134"/>
      <c r="C8" s="2"/>
      <c r="D8" s="2"/>
      <c r="E8" s="2"/>
      <c r="F8" s="2"/>
      <c r="G8" s="2"/>
      <c r="H8" s="510"/>
      <c r="I8" s="511"/>
      <c r="J8" s="512"/>
      <c r="K8" s="2"/>
      <c r="L8" s="2"/>
      <c r="M8" s="2"/>
      <c r="N8" s="2"/>
      <c r="O8" s="2"/>
      <c r="P8" s="2"/>
      <c r="Q8" s="2"/>
      <c r="R8" s="2"/>
      <c r="S8" s="2"/>
      <c r="T8" s="691" t="s">
        <v>238</v>
      </c>
      <c r="U8" s="421" t="s">
        <v>2183</v>
      </c>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135"/>
    </row>
    <row r="9" spans="2:79" ht="52.5" customHeight="1">
      <c r="B9" s="134"/>
      <c r="C9" s="2"/>
      <c r="D9" s="2"/>
      <c r="E9" s="2"/>
      <c r="F9" s="2"/>
      <c r="G9" s="2"/>
      <c r="H9" s="509"/>
      <c r="I9" s="511"/>
      <c r="J9" s="512"/>
      <c r="K9" s="2"/>
      <c r="L9" s="2"/>
      <c r="M9" s="2"/>
      <c r="N9" s="2"/>
      <c r="O9" s="2"/>
      <c r="P9" s="2"/>
      <c r="Q9" s="2"/>
      <c r="R9" s="2"/>
      <c r="S9" s="2"/>
      <c r="T9" s="426" t="s">
        <v>236</v>
      </c>
      <c r="U9" s="427" t="s">
        <v>2184</v>
      </c>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135"/>
    </row>
    <row r="10" spans="2:79" ht="28.5" customHeight="1">
      <c r="B10" s="134"/>
      <c r="C10" s="2"/>
      <c r="D10" s="2"/>
      <c r="E10" s="2"/>
      <c r="F10" s="2"/>
      <c r="G10" s="2"/>
      <c r="H10" s="2"/>
      <c r="I10" s="2"/>
      <c r="J10" s="2"/>
      <c r="K10" s="2"/>
      <c r="L10" s="2"/>
      <c r="M10" s="2"/>
      <c r="N10" s="2"/>
      <c r="O10" s="2"/>
      <c r="P10" s="2"/>
      <c r="Q10" s="2"/>
      <c r="R10" s="2"/>
      <c r="S10" s="2"/>
      <c r="T10" s="433" t="s">
        <v>249</v>
      </c>
      <c r="U10" s="434" t="s">
        <v>1265</v>
      </c>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135"/>
    </row>
    <row r="11" spans="2:79" ht="28.5" customHeight="1">
      <c r="B11" s="134"/>
      <c r="C11" s="2"/>
      <c r="D11" s="2"/>
      <c r="E11" s="2"/>
      <c r="F11" s="2"/>
      <c r="G11" s="2"/>
      <c r="H11" s="2"/>
      <c r="I11" s="2"/>
      <c r="J11" s="2"/>
      <c r="K11" s="2"/>
      <c r="L11" s="2"/>
      <c r="M11" s="2"/>
      <c r="N11" s="2"/>
      <c r="O11" s="2"/>
      <c r="P11" s="2"/>
      <c r="Q11" s="2"/>
      <c r="R11" s="2"/>
      <c r="S11" s="2"/>
      <c r="T11" s="420" t="s">
        <v>246</v>
      </c>
      <c r="U11" s="436" t="s">
        <v>2015</v>
      </c>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135"/>
    </row>
    <row r="12" spans="2:79" ht="28.5" customHeight="1">
      <c r="B12" s="134"/>
      <c r="C12" s="2"/>
      <c r="D12" s="2"/>
      <c r="E12" s="2"/>
      <c r="F12" s="2"/>
      <c r="G12" s="2"/>
      <c r="H12" s="2"/>
      <c r="I12" s="2"/>
      <c r="J12" s="2"/>
      <c r="K12" s="2"/>
      <c r="L12" s="2"/>
      <c r="M12" s="2"/>
      <c r="N12" s="2"/>
      <c r="O12" s="2"/>
      <c r="P12" s="2"/>
      <c r="Q12" s="2"/>
      <c r="R12" s="2"/>
      <c r="S12" s="2"/>
      <c r="T12" s="420" t="s">
        <v>284</v>
      </c>
      <c r="U12" s="529" t="s">
        <v>781</v>
      </c>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135"/>
    </row>
    <row r="13" spans="2:79" ht="28.5" customHeight="1">
      <c r="B13" s="134"/>
      <c r="C13" s="2"/>
      <c r="D13" s="2"/>
      <c r="E13" s="2"/>
      <c r="F13" s="2"/>
      <c r="G13" s="2"/>
      <c r="H13" s="2"/>
      <c r="I13" s="2"/>
      <c r="J13" s="2"/>
      <c r="K13" s="2"/>
      <c r="L13" s="2"/>
      <c r="M13" s="2"/>
      <c r="N13" s="2"/>
      <c r="O13" s="2"/>
      <c r="P13" s="2"/>
      <c r="Q13" s="2"/>
      <c r="R13" s="2"/>
      <c r="S13" s="2"/>
      <c r="T13" s="420" t="s">
        <v>238</v>
      </c>
      <c r="U13" s="437" t="s">
        <v>782</v>
      </c>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135"/>
    </row>
    <row r="14" spans="2:79" ht="28.5" customHeight="1">
      <c r="B14" s="134"/>
      <c r="C14" s="2"/>
      <c r="D14" s="2"/>
      <c r="E14" s="2"/>
      <c r="F14" s="2"/>
      <c r="G14" s="2"/>
      <c r="H14" s="2"/>
      <c r="I14" s="2"/>
      <c r="J14" s="2"/>
      <c r="K14" s="2"/>
      <c r="L14" s="2"/>
      <c r="M14" s="2"/>
      <c r="N14" s="2"/>
      <c r="O14" s="2"/>
      <c r="P14" s="2"/>
      <c r="Q14" s="2"/>
      <c r="R14" s="2"/>
      <c r="S14" s="2"/>
      <c r="T14" s="420" t="s">
        <v>240</v>
      </c>
      <c r="U14" s="437" t="s">
        <v>783</v>
      </c>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135"/>
    </row>
    <row r="15" spans="2:79" ht="28.5" customHeight="1">
      <c r="B15" s="134"/>
      <c r="C15" s="2"/>
      <c r="D15" s="2"/>
      <c r="E15" s="2"/>
      <c r="F15" s="2"/>
      <c r="G15" s="2"/>
      <c r="H15" s="2"/>
      <c r="I15" s="2"/>
      <c r="J15" s="2"/>
      <c r="K15" s="2"/>
      <c r="L15" s="2"/>
      <c r="M15" s="2"/>
      <c r="N15" s="2"/>
      <c r="O15" s="2"/>
      <c r="P15" s="2"/>
      <c r="Q15" s="2"/>
      <c r="R15" s="2"/>
      <c r="S15" s="2"/>
      <c r="T15" s="420" t="s">
        <v>283</v>
      </c>
      <c r="U15" s="438" t="s">
        <v>788</v>
      </c>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135"/>
    </row>
    <row r="16" spans="2:79" ht="28.5" customHeight="1">
      <c r="B16" s="134"/>
      <c r="C16" s="2"/>
      <c r="D16" s="2"/>
      <c r="E16" s="2"/>
      <c r="F16" s="2"/>
      <c r="G16" s="2"/>
      <c r="H16" s="2"/>
      <c r="I16" s="2"/>
      <c r="J16" s="2"/>
      <c r="K16" s="2"/>
      <c r="L16" s="2"/>
      <c r="M16" s="2"/>
      <c r="N16" s="2"/>
      <c r="O16" s="2"/>
      <c r="P16" s="2"/>
      <c r="Q16" s="2"/>
      <c r="R16" s="2"/>
      <c r="S16" s="2"/>
      <c r="T16" s="420" t="s">
        <v>284</v>
      </c>
      <c r="U16" s="439" t="s">
        <v>1271</v>
      </c>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135"/>
    </row>
    <row r="17" spans="2:79" ht="28.5" customHeight="1" thickBot="1">
      <c r="B17" s="136"/>
      <c r="C17" s="137"/>
      <c r="D17" s="137"/>
      <c r="E17" s="137"/>
      <c r="F17" s="137"/>
      <c r="G17" s="137"/>
      <c r="H17" s="137"/>
      <c r="I17" s="137"/>
      <c r="J17" s="137"/>
      <c r="K17" s="137"/>
      <c r="L17" s="137"/>
      <c r="M17" s="137"/>
      <c r="N17" s="137"/>
      <c r="O17" s="137"/>
      <c r="P17" s="137"/>
      <c r="Q17" s="137"/>
      <c r="R17" s="137"/>
      <c r="S17" s="137"/>
      <c r="T17" s="455" t="s">
        <v>288</v>
      </c>
      <c r="U17" s="456" t="s">
        <v>2057</v>
      </c>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7"/>
      <c r="BB17" s="137"/>
      <c r="BC17" s="137"/>
      <c r="BD17" s="137"/>
      <c r="BE17" s="137"/>
      <c r="BF17" s="137"/>
      <c r="BG17" s="137"/>
      <c r="BH17" s="137"/>
      <c r="BI17" s="137"/>
      <c r="BJ17" s="137"/>
      <c r="BK17" s="137"/>
      <c r="BL17" s="137"/>
      <c r="BM17" s="137"/>
      <c r="BN17" s="137"/>
      <c r="BO17" s="137"/>
      <c r="BP17" s="137"/>
      <c r="BQ17" s="137"/>
      <c r="BR17" s="137"/>
      <c r="BS17" s="137"/>
      <c r="BT17" s="137"/>
      <c r="BU17" s="137"/>
      <c r="BV17" s="137"/>
      <c r="BW17" s="137"/>
      <c r="BX17" s="137"/>
      <c r="BY17" s="137"/>
      <c r="BZ17" s="137"/>
      <c r="CA17" s="138"/>
    </row>
    <row r="18" spans="2:79" ht="38.25">
      <c r="T18" s="455" t="s">
        <v>288</v>
      </c>
      <c r="U18" s="534" t="s">
        <v>807</v>
      </c>
    </row>
    <row r="19" spans="2:79" ht="89.25">
      <c r="T19" s="455" t="s">
        <v>288</v>
      </c>
      <c r="U19" s="535" t="s">
        <v>809</v>
      </c>
    </row>
    <row r="20" spans="2:79" ht="141">
      <c r="T20" s="455" t="s">
        <v>290</v>
      </c>
      <c r="U20" s="536" t="s">
        <v>813</v>
      </c>
    </row>
    <row r="21" spans="2:79" ht="76.5">
      <c r="T21" s="455" t="s">
        <v>385</v>
      </c>
      <c r="U21" s="456" t="s">
        <v>820</v>
      </c>
    </row>
    <row r="22" spans="2:79" ht="63.75">
      <c r="T22" s="455" t="s">
        <v>385</v>
      </c>
      <c r="U22" s="456" t="s">
        <v>822</v>
      </c>
    </row>
    <row r="23" spans="2:79" ht="25.5">
      <c r="T23" s="687" t="s">
        <v>2005</v>
      </c>
      <c r="U23" s="456" t="s">
        <v>823</v>
      </c>
    </row>
    <row r="24" spans="2:79" ht="63.75">
      <c r="T24" s="455" t="s">
        <v>298</v>
      </c>
      <c r="U24" s="631" t="s">
        <v>828</v>
      </c>
    </row>
    <row r="25" spans="2:79" ht="63.75">
      <c r="T25" s="455" t="s">
        <v>298</v>
      </c>
      <c r="U25" s="631" t="s">
        <v>830</v>
      </c>
    </row>
    <row r="26" spans="2:79" ht="76.5">
      <c r="T26" s="455" t="s">
        <v>361</v>
      </c>
      <c r="U26" s="632" t="s">
        <v>2009</v>
      </c>
    </row>
    <row r="27" spans="2:79" ht="63.75">
      <c r="T27" s="455" t="s">
        <v>365</v>
      </c>
      <c r="U27" s="631" t="s">
        <v>2013</v>
      </c>
    </row>
    <row r="28" spans="2:79" ht="76.5">
      <c r="T28" s="455" t="s">
        <v>294</v>
      </c>
      <c r="U28" s="633" t="s">
        <v>837</v>
      </c>
    </row>
    <row r="29" spans="2:79" ht="63.75">
      <c r="T29" s="455" t="s">
        <v>298</v>
      </c>
      <c r="U29" s="632" t="s">
        <v>2016</v>
      </c>
    </row>
    <row r="30" spans="2:79" ht="38.25">
      <c r="T30" s="455" t="s">
        <v>365</v>
      </c>
      <c r="U30" s="632" t="s">
        <v>840</v>
      </c>
    </row>
    <row r="31" spans="2:79">
      <c r="T31" s="1611" t="s">
        <v>310</v>
      </c>
      <c r="U31" s="1609" t="s">
        <v>2021</v>
      </c>
    </row>
    <row r="32" spans="2:79">
      <c r="T32" s="1611"/>
      <c r="U32" s="1610"/>
    </row>
    <row r="33" spans="20:21" ht="89.25">
      <c r="T33" s="455" t="s">
        <v>326</v>
      </c>
      <c r="U33" s="633" t="s">
        <v>850</v>
      </c>
    </row>
    <row r="34" spans="20:21" ht="63.75">
      <c r="T34" s="455" t="s">
        <v>331</v>
      </c>
      <c r="U34" s="633" t="s">
        <v>854</v>
      </c>
    </row>
    <row r="35" spans="20:21" ht="89.25">
      <c r="T35" s="455" t="s">
        <v>2162</v>
      </c>
      <c r="U35" s="633" t="s">
        <v>863</v>
      </c>
    </row>
    <row r="36" spans="20:21" ht="89.25">
      <c r="T36" s="455" t="s">
        <v>2163</v>
      </c>
      <c r="U36" s="633" t="s">
        <v>858</v>
      </c>
    </row>
    <row r="37" spans="20:21" ht="102">
      <c r="T37" s="455" t="s">
        <v>361</v>
      </c>
      <c r="U37" s="633" t="s">
        <v>859</v>
      </c>
    </row>
    <row r="38" spans="20:21" ht="63.75">
      <c r="T38" s="455" t="s">
        <v>586</v>
      </c>
      <c r="U38" s="634" t="s">
        <v>874</v>
      </c>
    </row>
    <row r="39" spans="20:21" ht="63.75">
      <c r="T39" s="455" t="s">
        <v>594</v>
      </c>
      <c r="U39" s="634" t="s">
        <v>2058</v>
      </c>
    </row>
    <row r="40" spans="20:21" ht="63.75">
      <c r="T40" s="455" t="s">
        <v>591</v>
      </c>
      <c r="U40" s="634" t="s">
        <v>878</v>
      </c>
    </row>
    <row r="41" spans="20:21" ht="63.75">
      <c r="T41" s="686" t="s">
        <v>2173</v>
      </c>
      <c r="U41" s="634" t="s">
        <v>879</v>
      </c>
    </row>
    <row r="42" spans="20:21" ht="77.25" thickBot="1">
      <c r="T42" s="471" t="s">
        <v>2174</v>
      </c>
      <c r="U42" s="635" t="s">
        <v>898</v>
      </c>
    </row>
    <row r="43" spans="20:21" ht="64.5" thickBot="1">
      <c r="T43" s="488" t="s">
        <v>639</v>
      </c>
      <c r="U43" s="635" t="s">
        <v>901</v>
      </c>
    </row>
    <row r="44" spans="20:21" ht="39" thickBot="1">
      <c r="T44" s="488" t="s">
        <v>615</v>
      </c>
      <c r="U44" s="636" t="s">
        <v>903</v>
      </c>
    </row>
    <row r="45" spans="20:21" ht="63.75">
      <c r="T45" s="488" t="s">
        <v>652</v>
      </c>
      <c r="U45" s="637" t="s">
        <v>904</v>
      </c>
    </row>
    <row r="46" spans="20:21" ht="38.25">
      <c r="T46" s="488" t="s">
        <v>658</v>
      </c>
      <c r="U46" s="638" t="s">
        <v>905</v>
      </c>
    </row>
    <row r="47" spans="20:21" ht="63.75">
      <c r="T47" s="471" t="s">
        <v>2170</v>
      </c>
      <c r="U47" s="639" t="s">
        <v>909</v>
      </c>
    </row>
    <row r="48" spans="20:21" ht="25.5">
      <c r="T48" s="488" t="s">
        <v>691</v>
      </c>
      <c r="U48" s="640" t="s">
        <v>2059</v>
      </c>
    </row>
    <row r="49" spans="20:21" ht="51">
      <c r="T49" s="488" t="s">
        <v>488</v>
      </c>
      <c r="U49" s="640" t="s">
        <v>2046</v>
      </c>
    </row>
    <row r="50" spans="20:21" ht="51">
      <c r="T50" s="488" t="s">
        <v>688</v>
      </c>
      <c r="U50" s="641" t="s">
        <v>924</v>
      </c>
    </row>
    <row r="51" spans="20:21">
      <c r="T51" s="488" t="s">
        <v>690</v>
      </c>
      <c r="U51" s="640" t="s">
        <v>2047</v>
      </c>
    </row>
    <row r="52" spans="20:21" ht="38.25">
      <c r="T52" s="488" t="s">
        <v>689</v>
      </c>
      <c r="U52" s="641" t="s">
        <v>2048</v>
      </c>
    </row>
    <row r="53" spans="20:21" ht="51">
      <c r="T53" s="488" t="s">
        <v>716</v>
      </c>
      <c r="U53" s="640" t="s">
        <v>2049</v>
      </c>
    </row>
    <row r="54" spans="20:21" ht="38.25">
      <c r="T54" s="488" t="s">
        <v>611</v>
      </c>
      <c r="U54" s="639" t="s">
        <v>938</v>
      </c>
    </row>
    <row r="55" spans="20:21" ht="76.5">
      <c r="T55" s="488" t="s">
        <v>650</v>
      </c>
      <c r="U55" s="642" t="s">
        <v>944</v>
      </c>
    </row>
    <row r="56" spans="20:21" ht="76.5">
      <c r="T56" s="488" t="s">
        <v>650</v>
      </c>
      <c r="U56" s="642" t="s">
        <v>946</v>
      </c>
    </row>
    <row r="57" spans="20:21" ht="63.75">
      <c r="T57" s="488" t="s">
        <v>650</v>
      </c>
      <c r="U57" s="638" t="s">
        <v>948</v>
      </c>
    </row>
    <row r="58" spans="20:21" ht="76.5">
      <c r="T58" s="488" t="s">
        <v>650</v>
      </c>
      <c r="U58" s="642" t="s">
        <v>2060</v>
      </c>
    </row>
    <row r="59" spans="20:21" ht="89.25">
      <c r="T59" s="488" t="s">
        <v>650</v>
      </c>
      <c r="U59" s="642" t="s">
        <v>955</v>
      </c>
    </row>
    <row r="60" spans="20:21" ht="63.75">
      <c r="T60" s="488" t="s">
        <v>650</v>
      </c>
      <c r="U60" s="642" t="s">
        <v>957</v>
      </c>
    </row>
    <row r="61" spans="20:21" ht="63.75">
      <c r="T61" s="488" t="s">
        <v>650</v>
      </c>
      <c r="U61" s="642" t="s">
        <v>959</v>
      </c>
    </row>
    <row r="62" spans="20:21" ht="38.25">
      <c r="T62" s="488" t="s">
        <v>650</v>
      </c>
      <c r="U62" s="642" t="s">
        <v>960</v>
      </c>
    </row>
    <row r="63" spans="20:21" ht="63.75">
      <c r="T63" s="488" t="s">
        <v>650</v>
      </c>
      <c r="U63" s="642" t="s">
        <v>961</v>
      </c>
    </row>
    <row r="64" spans="20:21" ht="63.75">
      <c r="T64" s="488" t="s">
        <v>650</v>
      </c>
      <c r="U64" s="638" t="s">
        <v>962</v>
      </c>
    </row>
    <row r="65" spans="20:21" ht="25.5">
      <c r="T65" s="488" t="s">
        <v>648</v>
      </c>
      <c r="U65" s="641" t="s">
        <v>967</v>
      </c>
    </row>
    <row r="66" spans="20:21" ht="25.5">
      <c r="T66" s="488" t="s">
        <v>648</v>
      </c>
      <c r="U66" s="641" t="s">
        <v>968</v>
      </c>
    </row>
    <row r="67" spans="20:21" ht="63.75">
      <c r="T67" s="488" t="s">
        <v>648</v>
      </c>
      <c r="U67" s="640" t="s">
        <v>2065</v>
      </c>
    </row>
    <row r="68" spans="20:21" ht="51">
      <c r="T68" s="488" t="s">
        <v>651</v>
      </c>
      <c r="U68" s="639" t="s">
        <v>974</v>
      </c>
    </row>
    <row r="69" spans="20:21" ht="25.5">
      <c r="T69" s="488" t="s">
        <v>649</v>
      </c>
      <c r="U69" s="641" t="s">
        <v>980</v>
      </c>
    </row>
    <row r="70" spans="20:21" ht="51">
      <c r="T70" s="488" t="s">
        <v>649</v>
      </c>
      <c r="U70" s="641" t="s">
        <v>981</v>
      </c>
    </row>
    <row r="71" spans="20:21" ht="102">
      <c r="T71" s="488" t="s">
        <v>649</v>
      </c>
      <c r="U71" s="641" t="s">
        <v>982</v>
      </c>
    </row>
    <row r="72" spans="20:21" ht="63.75">
      <c r="T72" s="488" t="s">
        <v>649</v>
      </c>
      <c r="U72" s="639" t="s">
        <v>2068</v>
      </c>
    </row>
    <row r="73" spans="20:21" ht="51">
      <c r="T73" s="472" t="s">
        <v>488</v>
      </c>
      <c r="U73" s="643" t="s">
        <v>998</v>
      </c>
    </row>
    <row r="74" spans="20:21" ht="25.5">
      <c r="T74" s="472" t="s">
        <v>488</v>
      </c>
      <c r="U74" s="643" t="s">
        <v>1005</v>
      </c>
    </row>
    <row r="75" spans="20:21" ht="51">
      <c r="T75" s="472" t="s">
        <v>492</v>
      </c>
      <c r="U75" s="644" t="s">
        <v>1006</v>
      </c>
    </row>
    <row r="76" spans="20:21" ht="63.75">
      <c r="T76" s="494" t="s">
        <v>495</v>
      </c>
      <c r="U76" s="645" t="s">
        <v>1311</v>
      </c>
    </row>
    <row r="77" spans="20:21" ht="63.75">
      <c r="T77" s="494" t="s">
        <v>495</v>
      </c>
      <c r="U77" s="646" t="s">
        <v>1312</v>
      </c>
    </row>
    <row r="78" spans="20:21" ht="63.75">
      <c r="T78" s="494" t="s">
        <v>496</v>
      </c>
      <c r="U78" s="647" t="s">
        <v>1017</v>
      </c>
    </row>
    <row r="79" spans="20:21" ht="38.25">
      <c r="T79" s="494" t="s">
        <v>2005</v>
      </c>
      <c r="U79" s="648" t="s">
        <v>1022</v>
      </c>
    </row>
    <row r="80" spans="20:21" ht="76.5">
      <c r="T80" s="590" t="s">
        <v>2175</v>
      </c>
      <c r="U80" s="649" t="s">
        <v>1037</v>
      </c>
    </row>
    <row r="81" spans="20:21" ht="89.25">
      <c r="T81" s="590" t="s">
        <v>2175</v>
      </c>
      <c r="U81" s="650" t="s">
        <v>1038</v>
      </c>
    </row>
    <row r="82" spans="20:21" ht="76.5">
      <c r="T82" s="590" t="s">
        <v>2175</v>
      </c>
      <c r="U82" s="649" t="s">
        <v>1039</v>
      </c>
    </row>
    <row r="83" spans="20:21" ht="25.5">
      <c r="T83" s="495" t="s">
        <v>532</v>
      </c>
      <c r="U83" s="651" t="s">
        <v>1040</v>
      </c>
    </row>
    <row r="84" spans="20:21" ht="51">
      <c r="T84" s="590" t="s">
        <v>2175</v>
      </c>
      <c r="U84" s="652" t="s">
        <v>1045</v>
      </c>
    </row>
    <row r="85" spans="20:21" ht="64.5">
      <c r="T85" s="590" t="s">
        <v>2175</v>
      </c>
      <c r="U85" s="653" t="s">
        <v>1048</v>
      </c>
    </row>
    <row r="86" spans="20:21" ht="39">
      <c r="T86" s="590" t="s">
        <v>2175</v>
      </c>
      <c r="U86" s="653" t="s">
        <v>1049</v>
      </c>
    </row>
    <row r="87" spans="20:21" ht="51.75">
      <c r="T87" s="590" t="s">
        <v>2175</v>
      </c>
      <c r="U87" s="653" t="s">
        <v>1050</v>
      </c>
    </row>
    <row r="88" spans="20:21" ht="39">
      <c r="T88" s="495" t="s">
        <v>533</v>
      </c>
      <c r="U88" s="654" t="s">
        <v>1051</v>
      </c>
    </row>
    <row r="89" spans="20:21" ht="64.5">
      <c r="T89" s="590" t="s">
        <v>2175</v>
      </c>
      <c r="U89" s="653" t="s">
        <v>1056</v>
      </c>
    </row>
    <row r="90" spans="20:21" ht="77.25">
      <c r="T90" s="590" t="s">
        <v>2175</v>
      </c>
      <c r="U90" s="653" t="s">
        <v>1059</v>
      </c>
    </row>
    <row r="91" spans="20:21" ht="90">
      <c r="T91" s="590" t="s">
        <v>2175</v>
      </c>
      <c r="U91" s="653" t="s">
        <v>1060</v>
      </c>
    </row>
    <row r="92" spans="20:21" ht="77.25">
      <c r="T92" s="590" t="s">
        <v>2175</v>
      </c>
      <c r="U92" s="654" t="s">
        <v>1061</v>
      </c>
    </row>
    <row r="93" spans="20:21" ht="25.5">
      <c r="T93" s="496" t="s">
        <v>606</v>
      </c>
      <c r="U93" s="655" t="s">
        <v>1067</v>
      </c>
    </row>
    <row r="94" spans="20:21" ht="25.5">
      <c r="T94" s="496" t="s">
        <v>606</v>
      </c>
      <c r="U94" s="656" t="s">
        <v>1069</v>
      </c>
    </row>
    <row r="95" spans="20:21" ht="38.25">
      <c r="T95" s="496" t="s">
        <v>607</v>
      </c>
      <c r="U95" s="656" t="s">
        <v>1070</v>
      </c>
    </row>
    <row r="96" spans="20:21" ht="102">
      <c r="T96" s="496" t="s">
        <v>606</v>
      </c>
      <c r="U96" s="657" t="s">
        <v>1071</v>
      </c>
    </row>
    <row r="97" spans="20:21" ht="25.5">
      <c r="T97" s="497" t="s">
        <v>2164</v>
      </c>
      <c r="U97" s="658" t="s">
        <v>1077</v>
      </c>
    </row>
    <row r="98" spans="20:21" ht="38.25">
      <c r="T98" s="497" t="s">
        <v>2171</v>
      </c>
      <c r="U98" s="659" t="s">
        <v>1080</v>
      </c>
    </row>
    <row r="99" spans="20:21" ht="89.25">
      <c r="T99" s="478" t="s">
        <v>2172</v>
      </c>
      <c r="U99" s="659" t="s">
        <v>1083</v>
      </c>
    </row>
    <row r="100" spans="20:21" ht="63.75">
      <c r="T100" s="497" t="s">
        <v>2164</v>
      </c>
      <c r="U100" s="659" t="s">
        <v>1084</v>
      </c>
    </row>
    <row r="101" spans="20:21" ht="38.25">
      <c r="T101" s="497" t="s">
        <v>2165</v>
      </c>
      <c r="U101" s="660" t="s">
        <v>1085</v>
      </c>
    </row>
    <row r="102" spans="20:21" ht="38.25">
      <c r="T102" s="478" t="s">
        <v>2177</v>
      </c>
      <c r="U102" s="658" t="s">
        <v>1090</v>
      </c>
    </row>
    <row r="103" spans="20:21" ht="51">
      <c r="T103" s="478" t="s">
        <v>2179</v>
      </c>
      <c r="U103" s="659" t="s">
        <v>1093</v>
      </c>
    </row>
    <row r="104" spans="20:21" ht="63.75">
      <c r="T104" s="497" t="s">
        <v>2178</v>
      </c>
      <c r="U104" s="660" t="s">
        <v>1094</v>
      </c>
    </row>
    <row r="105" spans="20:21" ht="51">
      <c r="T105" s="497" t="s">
        <v>2166</v>
      </c>
      <c r="U105" s="659" t="s">
        <v>1099</v>
      </c>
    </row>
    <row r="106" spans="20:21" ht="51">
      <c r="T106" s="497" t="s">
        <v>2166</v>
      </c>
      <c r="U106" s="659" t="s">
        <v>1101</v>
      </c>
    </row>
    <row r="107" spans="20:21" ht="63.75">
      <c r="T107" s="497" t="s">
        <v>2167</v>
      </c>
      <c r="U107" s="659" t="s">
        <v>1103</v>
      </c>
    </row>
    <row r="108" spans="20:21" ht="25.5">
      <c r="T108" s="497" t="s">
        <v>2168</v>
      </c>
      <c r="U108" s="660" t="s">
        <v>1104</v>
      </c>
    </row>
    <row r="109" spans="20:21" ht="38.25">
      <c r="T109" s="497" t="s">
        <v>515</v>
      </c>
      <c r="U109" s="661" t="s">
        <v>1109</v>
      </c>
    </row>
    <row r="110" spans="20:21" ht="63.75">
      <c r="T110" s="500" t="s">
        <v>695</v>
      </c>
      <c r="U110" s="662" t="s">
        <v>1123</v>
      </c>
    </row>
    <row r="111" spans="20:21" ht="89.25">
      <c r="T111" s="500" t="s">
        <v>695</v>
      </c>
      <c r="U111" s="663" t="s">
        <v>1125</v>
      </c>
    </row>
    <row r="112" spans="20:21" ht="51">
      <c r="T112" s="500" t="s">
        <v>694</v>
      </c>
      <c r="U112" s="663" t="s">
        <v>1127</v>
      </c>
    </row>
    <row r="113" spans="20:21" ht="63.75">
      <c r="T113" s="500" t="s">
        <v>694</v>
      </c>
      <c r="U113" s="664" t="s">
        <v>1128</v>
      </c>
    </row>
    <row r="114" spans="20:21" ht="51">
      <c r="T114" s="500" t="s">
        <v>695</v>
      </c>
      <c r="U114" s="663" t="s">
        <v>1132</v>
      </c>
    </row>
    <row r="115" spans="20:21" ht="63.75">
      <c r="T115" s="500" t="s">
        <v>695</v>
      </c>
      <c r="U115" s="663" t="s">
        <v>1133</v>
      </c>
    </row>
    <row r="116" spans="20:21" ht="127.5">
      <c r="T116" s="500" t="s">
        <v>695</v>
      </c>
      <c r="U116" s="663" t="s">
        <v>1134</v>
      </c>
    </row>
    <row r="117" spans="20:21" ht="51">
      <c r="T117" s="500" t="s">
        <v>707</v>
      </c>
      <c r="U117" s="663" t="s">
        <v>2000</v>
      </c>
    </row>
    <row r="118" spans="20:21" ht="76.5">
      <c r="T118" s="500" t="s">
        <v>695</v>
      </c>
      <c r="U118" s="663" t="s">
        <v>1135</v>
      </c>
    </row>
    <row r="119" spans="20:21" ht="63.75">
      <c r="T119" s="477" t="s">
        <v>723</v>
      </c>
      <c r="U119" s="665" t="s">
        <v>1141</v>
      </c>
    </row>
    <row r="120" spans="20:21" ht="25.5">
      <c r="T120" s="477" t="s">
        <v>723</v>
      </c>
      <c r="U120" s="666" t="s">
        <v>1143</v>
      </c>
    </row>
    <row r="121" spans="20:21" ht="63.75">
      <c r="T121" s="477" t="s">
        <v>723</v>
      </c>
      <c r="U121" s="665" t="s">
        <v>1144</v>
      </c>
    </row>
    <row r="122" spans="20:21" ht="38.25">
      <c r="T122" s="477" t="s">
        <v>723</v>
      </c>
      <c r="U122" s="665" t="s">
        <v>1145</v>
      </c>
    </row>
    <row r="123" spans="20:21" ht="51">
      <c r="T123" s="477" t="s">
        <v>719</v>
      </c>
      <c r="U123" s="667" t="s">
        <v>1146</v>
      </c>
    </row>
    <row r="124" spans="20:21" ht="63.75">
      <c r="T124" s="477" t="s">
        <v>723</v>
      </c>
      <c r="U124" s="668" t="s">
        <v>1151</v>
      </c>
    </row>
    <row r="125" spans="20:21" ht="38.25">
      <c r="T125" s="477" t="s">
        <v>723</v>
      </c>
      <c r="U125" s="665" t="s">
        <v>1153</v>
      </c>
    </row>
    <row r="126" spans="20:21" ht="76.5">
      <c r="T126" s="477" t="s">
        <v>723</v>
      </c>
      <c r="U126" s="665" t="s">
        <v>1154</v>
      </c>
    </row>
    <row r="127" spans="20:21" ht="51">
      <c r="T127" s="477" t="s">
        <v>716</v>
      </c>
      <c r="U127" s="665" t="s">
        <v>1158</v>
      </c>
    </row>
    <row r="128" spans="20:21" ht="38.25">
      <c r="T128" s="477" t="s">
        <v>723</v>
      </c>
      <c r="U128" s="669" t="s">
        <v>1159</v>
      </c>
    </row>
    <row r="129" spans="20:21" ht="140.25">
      <c r="T129" s="477" t="s">
        <v>723</v>
      </c>
      <c r="U129" s="665" t="s">
        <v>1160</v>
      </c>
    </row>
    <row r="130" spans="20:21" ht="38.25">
      <c r="T130" s="493" t="s">
        <v>711</v>
      </c>
      <c r="U130" s="670" t="s">
        <v>1174</v>
      </c>
    </row>
    <row r="131" spans="20:21" ht="63.75">
      <c r="T131" s="493" t="s">
        <v>233</v>
      </c>
      <c r="U131" s="671" t="s">
        <v>1179</v>
      </c>
    </row>
    <row r="132" spans="20:21" ht="76.5">
      <c r="T132" s="493" t="s">
        <v>237</v>
      </c>
      <c r="U132" s="671" t="s">
        <v>2079</v>
      </c>
    </row>
    <row r="133" spans="20:21" ht="38.25">
      <c r="T133" s="493" t="s">
        <v>236</v>
      </c>
      <c r="U133" s="671" t="s">
        <v>1181</v>
      </c>
    </row>
    <row r="134" spans="20:21" ht="25.5">
      <c r="T134" s="493" t="s">
        <v>236</v>
      </c>
      <c r="U134" s="671" t="s">
        <v>1182</v>
      </c>
    </row>
    <row r="135" spans="20:21" ht="38.25">
      <c r="T135" s="493" t="s">
        <v>2169</v>
      </c>
      <c r="U135" s="671" t="s">
        <v>2126</v>
      </c>
    </row>
    <row r="136" spans="20:21" ht="25.5">
      <c r="T136" s="493" t="s">
        <v>236</v>
      </c>
      <c r="U136" s="671" t="s">
        <v>1184</v>
      </c>
    </row>
    <row r="137" spans="20:21" ht="38.25">
      <c r="T137" s="493" t="s">
        <v>236</v>
      </c>
      <c r="U137" s="672" t="s">
        <v>1185</v>
      </c>
    </row>
    <row r="138" spans="20:21" ht="51">
      <c r="T138" s="493" t="s">
        <v>489</v>
      </c>
      <c r="U138" s="673" t="s">
        <v>1189</v>
      </c>
    </row>
    <row r="139" spans="20:21" ht="38.25">
      <c r="T139" s="493" t="s">
        <v>2169</v>
      </c>
      <c r="U139" s="673" t="s">
        <v>1190</v>
      </c>
    </row>
    <row r="140" spans="20:21" ht="25.5">
      <c r="T140" s="493" t="s">
        <v>489</v>
      </c>
      <c r="U140" s="670" t="s">
        <v>1191</v>
      </c>
    </row>
    <row r="141" spans="20:21" ht="51">
      <c r="T141" s="493" t="s">
        <v>682</v>
      </c>
      <c r="U141" s="671" t="s">
        <v>1195</v>
      </c>
    </row>
    <row r="142" spans="20:21" ht="25.5">
      <c r="T142" s="493" t="s">
        <v>497</v>
      </c>
      <c r="U142" s="671" t="s">
        <v>1196</v>
      </c>
    </row>
    <row r="143" spans="20:21" ht="38.25">
      <c r="T143" s="493" t="s">
        <v>499</v>
      </c>
      <c r="U143" s="671" t="s">
        <v>1197</v>
      </c>
    </row>
    <row r="144" spans="20:21" ht="38.25">
      <c r="T144" s="493" t="s">
        <v>634</v>
      </c>
      <c r="U144" s="670" t="s">
        <v>1198</v>
      </c>
    </row>
    <row r="145" spans="20:21" ht="38.25">
      <c r="T145" s="503" t="s">
        <v>545</v>
      </c>
      <c r="U145" s="674" t="s">
        <v>1204</v>
      </c>
    </row>
    <row r="146" spans="20:21" ht="38.25">
      <c r="T146" s="503" t="s">
        <v>547</v>
      </c>
      <c r="U146" s="674" t="s">
        <v>1205</v>
      </c>
    </row>
    <row r="147" spans="20:21" ht="25.5">
      <c r="T147" s="503" t="s">
        <v>546</v>
      </c>
      <c r="U147" s="674" t="s">
        <v>2141</v>
      </c>
    </row>
    <row r="148" spans="20:21" ht="25.5">
      <c r="T148" s="503" t="s">
        <v>544</v>
      </c>
      <c r="U148" s="674" t="s">
        <v>1207</v>
      </c>
    </row>
    <row r="149" spans="20:21" ht="25.5">
      <c r="T149" s="503" t="s">
        <v>545</v>
      </c>
      <c r="U149" s="675" t="s">
        <v>2143</v>
      </c>
    </row>
    <row r="150" spans="20:21" ht="38.25">
      <c r="T150" s="503" t="s">
        <v>557</v>
      </c>
      <c r="U150" s="674" t="s">
        <v>1213</v>
      </c>
    </row>
    <row r="151" spans="20:21" ht="63.75">
      <c r="T151" s="503" t="s">
        <v>557</v>
      </c>
      <c r="U151" s="674" t="s">
        <v>1214</v>
      </c>
    </row>
    <row r="152" spans="20:21" ht="25.5">
      <c r="T152" s="503" t="s">
        <v>557</v>
      </c>
      <c r="U152" s="676" t="s">
        <v>1215</v>
      </c>
    </row>
    <row r="153" spans="20:21" ht="26.25">
      <c r="T153" s="503" t="s">
        <v>557</v>
      </c>
      <c r="U153" s="677" t="s">
        <v>1216</v>
      </c>
    </row>
    <row r="154" spans="20:21" ht="38.25">
      <c r="T154" s="503" t="s">
        <v>558</v>
      </c>
      <c r="U154" s="688" t="s">
        <v>1217</v>
      </c>
    </row>
    <row r="155" spans="20:21" ht="38.25">
      <c r="T155" s="504" t="s">
        <v>526</v>
      </c>
      <c r="U155" s="678" t="s">
        <v>1222</v>
      </c>
    </row>
    <row r="156" spans="20:21" ht="38.25">
      <c r="T156" s="504" t="s">
        <v>524</v>
      </c>
      <c r="U156" s="679" t="s">
        <v>1224</v>
      </c>
    </row>
    <row r="157" spans="20:21" ht="90">
      <c r="T157" s="505" t="s">
        <v>566</v>
      </c>
      <c r="U157" s="680" t="s">
        <v>1234</v>
      </c>
    </row>
    <row r="158" spans="20:21" ht="76.5">
      <c r="T158" s="505" t="s">
        <v>566</v>
      </c>
      <c r="U158" s="681" t="s">
        <v>1235</v>
      </c>
    </row>
    <row r="159" spans="20:21" ht="51">
      <c r="T159" s="690" t="s">
        <v>2180</v>
      </c>
      <c r="U159" s="682" t="s">
        <v>1240</v>
      </c>
    </row>
    <row r="160" spans="20:21" ht="51">
      <c r="T160" s="505" t="s">
        <v>569</v>
      </c>
      <c r="U160" s="683" t="s">
        <v>1241</v>
      </c>
    </row>
    <row r="161" spans="20:21" ht="38.25">
      <c r="T161" s="505" t="s">
        <v>2181</v>
      </c>
      <c r="U161" s="684" t="s">
        <v>1246</v>
      </c>
    </row>
    <row r="162" spans="20:21" ht="90" thickBot="1">
      <c r="T162" s="505" t="s">
        <v>2176</v>
      </c>
      <c r="U162" s="685" t="s">
        <v>1248</v>
      </c>
    </row>
  </sheetData>
  <mergeCells count="6">
    <mergeCell ref="B2:CA2"/>
    <mergeCell ref="B3:CA3"/>
    <mergeCell ref="B4:CA4"/>
    <mergeCell ref="B5:CA5"/>
    <mergeCell ref="T31:T32"/>
    <mergeCell ref="U31:U32"/>
  </mergeCells>
  <pageMargins left="0.7" right="0.7" top="0.75" bottom="0.75" header="0.3" footer="0.3"/>
  <pageSetup paperSize="9"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64" workbookViewId="0">
      <selection activeCell="G15" sqref="G15"/>
    </sheetView>
  </sheetViews>
  <sheetFormatPr baseColWidth="10" defaultRowHeight="15"/>
  <cols>
    <col min="1" max="1" width="14.85546875" customWidth="1"/>
  </cols>
  <sheetData>
    <row r="1" spans="1:1">
      <c r="A1" s="1" t="s">
        <v>730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election activeCell="H15" sqref="H15"/>
    </sheetView>
  </sheetViews>
  <sheetFormatPr baseColWidth="10" defaultRowHeight="15"/>
  <sheetData>
    <row r="1" spans="1:1">
      <c r="A1" s="1" t="s">
        <v>731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K39"/>
  <sheetViews>
    <sheetView zoomScale="110" zoomScaleNormal="110" workbookViewId="0">
      <pane ySplit="2670" topLeftCell="A9" activePane="bottomLeft"/>
      <selection activeCell="B3" sqref="B3:AJ3"/>
      <selection pane="bottomLeft" activeCell="H11" sqref="H11:H16"/>
    </sheetView>
  </sheetViews>
  <sheetFormatPr baseColWidth="10" defaultRowHeight="15"/>
  <cols>
    <col min="1" max="1" width="4.5703125" style="1" customWidth="1"/>
    <col min="2" max="2" width="15.85546875" style="105" customWidth="1"/>
    <col min="3" max="3" width="10" style="105" customWidth="1"/>
    <col min="4" max="4" width="27.7109375" style="1" customWidth="1"/>
    <col min="5" max="5" width="10" style="1" customWidth="1"/>
    <col min="6" max="7" width="11.42578125" style="1"/>
    <col min="8" max="8" width="19.28515625" style="106" customWidth="1"/>
    <col min="9" max="9" width="15.7109375" style="106" customWidth="1"/>
    <col min="10" max="10" width="4.85546875" style="106" customWidth="1"/>
    <col min="11" max="12" width="5.7109375" style="1" customWidth="1"/>
    <col min="13" max="13" width="6.5703125" style="1" customWidth="1"/>
    <col min="14" max="14" width="6.140625" style="1" customWidth="1"/>
    <col min="15" max="32" width="5" style="1" customWidth="1"/>
    <col min="33" max="33" width="5.140625" style="107" customWidth="1"/>
    <col min="34" max="34" width="5.42578125" style="1" customWidth="1"/>
    <col min="35" max="35" width="4.85546875" style="1" customWidth="1"/>
    <col min="36" max="36" width="7.140625" style="1" customWidth="1"/>
    <col min="37" max="16384" width="11.42578125" style="1"/>
  </cols>
  <sheetData>
    <row r="1" spans="2:36" ht="15.75" thickBot="1">
      <c r="B1" s="15"/>
      <c r="C1" s="15"/>
      <c r="D1" s="16"/>
      <c r="E1" s="16"/>
      <c r="F1" s="16"/>
      <c r="G1" s="16"/>
      <c r="H1" s="17"/>
      <c r="I1" s="17"/>
      <c r="J1" s="17"/>
      <c r="K1" s="16"/>
      <c r="L1" s="16"/>
      <c r="M1" s="16"/>
      <c r="N1" s="16"/>
      <c r="O1" s="16"/>
      <c r="P1" s="16"/>
      <c r="Q1" s="16"/>
      <c r="R1" s="16"/>
      <c r="S1" s="16"/>
      <c r="T1" s="16"/>
      <c r="U1" s="16"/>
      <c r="V1" s="16"/>
      <c r="W1" s="16"/>
      <c r="X1" s="16"/>
      <c r="Y1" s="16"/>
      <c r="Z1" s="16"/>
      <c r="AA1" s="16"/>
      <c r="AB1" s="16"/>
      <c r="AC1" s="16"/>
      <c r="AD1" s="16"/>
      <c r="AE1" s="16"/>
      <c r="AF1" s="16"/>
      <c r="AG1" s="16"/>
      <c r="AH1" s="16"/>
      <c r="AI1" s="16"/>
      <c r="AJ1" s="16"/>
    </row>
    <row r="2" spans="2:36">
      <c r="B2" s="1755" t="s">
        <v>1274</v>
      </c>
      <c r="C2" s="1756"/>
      <c r="D2" s="1756"/>
      <c r="E2" s="1756"/>
      <c r="F2" s="1756"/>
      <c r="G2" s="1756"/>
      <c r="H2" s="1756"/>
      <c r="I2" s="1756"/>
      <c r="J2" s="1756"/>
      <c r="K2" s="1756"/>
      <c r="L2" s="1756"/>
      <c r="M2" s="1756"/>
      <c r="N2" s="1756"/>
      <c r="O2" s="1756"/>
      <c r="P2" s="1756"/>
      <c r="Q2" s="1756"/>
      <c r="R2" s="1756"/>
      <c r="S2" s="1756"/>
      <c r="T2" s="1756"/>
      <c r="U2" s="1756"/>
      <c r="V2" s="1756"/>
      <c r="W2" s="1756"/>
      <c r="X2" s="1756"/>
      <c r="Y2" s="1756"/>
      <c r="Z2" s="1756"/>
      <c r="AA2" s="1756"/>
      <c r="AB2" s="1756"/>
      <c r="AC2" s="1756"/>
      <c r="AD2" s="1756"/>
      <c r="AE2" s="1756"/>
      <c r="AF2" s="1756"/>
      <c r="AG2" s="1756"/>
      <c r="AH2" s="1756"/>
      <c r="AI2" s="1756"/>
      <c r="AJ2" s="1757"/>
    </row>
    <row r="3" spans="2:36" ht="15.75" thickBot="1">
      <c r="B3" s="1768" t="s">
        <v>1360</v>
      </c>
      <c r="C3" s="1769"/>
      <c r="D3" s="1769"/>
      <c r="E3" s="1769"/>
      <c r="F3" s="1769"/>
      <c r="G3" s="1769"/>
      <c r="H3" s="1769"/>
      <c r="I3" s="1769"/>
      <c r="J3" s="1769"/>
      <c r="K3" s="1769"/>
      <c r="L3" s="1769"/>
      <c r="M3" s="1769"/>
      <c r="N3" s="1769"/>
      <c r="O3" s="1769"/>
      <c r="P3" s="1769"/>
      <c r="Q3" s="1769"/>
      <c r="R3" s="1769"/>
      <c r="S3" s="1769"/>
      <c r="T3" s="1769"/>
      <c r="U3" s="1769"/>
      <c r="V3" s="1769"/>
      <c r="W3" s="1769"/>
      <c r="X3" s="1769"/>
      <c r="Y3" s="1769"/>
      <c r="Z3" s="1769"/>
      <c r="AA3" s="1769"/>
      <c r="AB3" s="1769"/>
      <c r="AC3" s="1769"/>
      <c r="AD3" s="1769"/>
      <c r="AE3" s="1769"/>
      <c r="AF3" s="1769"/>
      <c r="AG3" s="1769"/>
      <c r="AH3" s="1769"/>
      <c r="AI3" s="1769"/>
      <c r="AJ3" s="1770"/>
    </row>
    <row r="4" spans="2:36" ht="33.75" customHeight="1">
      <c r="B4" s="1771" t="s">
        <v>1275</v>
      </c>
      <c r="C4" s="1772"/>
      <c r="D4" s="1772"/>
      <c r="E4" s="1772"/>
      <c r="F4" s="1772"/>
      <c r="G4" s="1772"/>
      <c r="H4" s="1773"/>
      <c r="I4" s="1774" t="s">
        <v>1276</v>
      </c>
      <c r="J4" s="1775"/>
      <c r="K4" s="1775"/>
      <c r="L4" s="1775"/>
      <c r="M4" s="1775"/>
      <c r="N4" s="1775"/>
      <c r="O4" s="1775"/>
      <c r="P4" s="1775"/>
      <c r="Q4" s="1775"/>
      <c r="R4" s="1775"/>
      <c r="S4" s="1775"/>
      <c r="T4" s="1776"/>
      <c r="U4" s="1774" t="s">
        <v>1279</v>
      </c>
      <c r="V4" s="1777"/>
      <c r="W4" s="1777"/>
      <c r="X4" s="1777"/>
      <c r="Y4" s="1777"/>
      <c r="Z4" s="1777"/>
      <c r="AA4" s="1777"/>
      <c r="AB4" s="1777"/>
      <c r="AC4" s="1777"/>
      <c r="AD4" s="1777"/>
      <c r="AE4" s="1777"/>
      <c r="AF4" s="1777"/>
      <c r="AG4" s="1777"/>
      <c r="AH4" s="1777"/>
      <c r="AI4" s="1777"/>
      <c r="AJ4" s="1778"/>
    </row>
    <row r="5" spans="2:36" ht="39" customHeight="1" thickBot="1">
      <c r="B5" s="1779" t="s">
        <v>1277</v>
      </c>
      <c r="C5" s="1780"/>
      <c r="D5" s="1781"/>
      <c r="E5" s="18"/>
      <c r="F5" s="1782" t="s">
        <v>1278</v>
      </c>
      <c r="G5" s="1782"/>
      <c r="H5" s="1782"/>
      <c r="I5" s="1782"/>
      <c r="J5" s="1782"/>
      <c r="K5" s="1782"/>
      <c r="L5" s="1782"/>
      <c r="M5" s="1782"/>
      <c r="N5" s="1783"/>
      <c r="O5" s="1784" t="s">
        <v>45</v>
      </c>
      <c r="P5" s="1785"/>
      <c r="Q5" s="1785"/>
      <c r="R5" s="1785"/>
      <c r="S5" s="1785"/>
      <c r="T5" s="1785"/>
      <c r="U5" s="1785"/>
      <c r="V5" s="1785"/>
      <c r="W5" s="1785"/>
      <c r="X5" s="1785"/>
      <c r="Y5" s="1785"/>
      <c r="Z5" s="1785"/>
      <c r="AA5" s="1785"/>
      <c r="AB5" s="1785"/>
      <c r="AC5" s="1785"/>
      <c r="AD5" s="1785"/>
      <c r="AE5" s="1785"/>
      <c r="AF5" s="1786"/>
      <c r="AG5" s="1787" t="s">
        <v>46</v>
      </c>
      <c r="AH5" s="1788"/>
      <c r="AI5" s="1788"/>
      <c r="AJ5" s="1789"/>
    </row>
    <row r="6" spans="2:36" ht="16.5" customHeight="1">
      <c r="B6" s="1758" t="s">
        <v>63</v>
      </c>
      <c r="C6" s="1671" t="s">
        <v>47</v>
      </c>
      <c r="D6" s="1672"/>
      <c r="E6" s="1672"/>
      <c r="F6" s="1672"/>
      <c r="G6" s="1672"/>
      <c r="H6" s="1672"/>
      <c r="I6" s="1760" t="s">
        <v>48</v>
      </c>
      <c r="J6" s="1762" t="s">
        <v>64</v>
      </c>
      <c r="K6" s="1762" t="s">
        <v>49</v>
      </c>
      <c r="L6" s="1739" t="s">
        <v>65</v>
      </c>
      <c r="M6" s="1764" t="s">
        <v>66</v>
      </c>
      <c r="N6" s="1766" t="s">
        <v>67</v>
      </c>
      <c r="O6" s="1741" t="s">
        <v>736</v>
      </c>
      <c r="P6" s="1731"/>
      <c r="Q6" s="1730" t="s">
        <v>737</v>
      </c>
      <c r="R6" s="1731"/>
      <c r="S6" s="1730" t="s">
        <v>738</v>
      </c>
      <c r="T6" s="1731"/>
      <c r="U6" s="1730" t="s">
        <v>52</v>
      </c>
      <c r="V6" s="1731"/>
      <c r="W6" s="1730" t="s">
        <v>51</v>
      </c>
      <c r="X6" s="1731"/>
      <c r="Y6" s="1730" t="s">
        <v>739</v>
      </c>
      <c r="Z6" s="1731"/>
      <c r="AA6" s="1730" t="s">
        <v>50</v>
      </c>
      <c r="AB6" s="1731"/>
      <c r="AC6" s="1730" t="s">
        <v>53</v>
      </c>
      <c r="AD6" s="1731"/>
      <c r="AE6" s="1730" t="s">
        <v>54</v>
      </c>
      <c r="AF6" s="1750"/>
      <c r="AG6" s="1748" t="s">
        <v>55</v>
      </c>
      <c r="AH6" s="1751" t="s">
        <v>56</v>
      </c>
      <c r="AI6" s="1753" t="s">
        <v>57</v>
      </c>
      <c r="AJ6" s="1746" t="s">
        <v>68</v>
      </c>
    </row>
    <row r="7" spans="2:36" ht="76.5" customHeight="1" thickBot="1">
      <c r="B7" s="1759"/>
      <c r="C7" s="1673"/>
      <c r="D7" s="1674"/>
      <c r="E7" s="1674"/>
      <c r="F7" s="1674"/>
      <c r="G7" s="1674"/>
      <c r="H7" s="1674"/>
      <c r="I7" s="1761"/>
      <c r="J7" s="1763" t="s">
        <v>64</v>
      </c>
      <c r="K7" s="1763"/>
      <c r="L7" s="1740"/>
      <c r="M7" s="1765"/>
      <c r="N7" s="1767"/>
      <c r="O7" s="19" t="s">
        <v>69</v>
      </c>
      <c r="P7" s="281" t="s">
        <v>70</v>
      </c>
      <c r="Q7" s="20" t="s">
        <v>69</v>
      </c>
      <c r="R7" s="281" t="s">
        <v>70</v>
      </c>
      <c r="S7" s="20" t="s">
        <v>69</v>
      </c>
      <c r="T7" s="281" t="s">
        <v>70</v>
      </c>
      <c r="U7" s="20" t="s">
        <v>69</v>
      </c>
      <c r="V7" s="281" t="s">
        <v>70</v>
      </c>
      <c r="W7" s="20" t="s">
        <v>69</v>
      </c>
      <c r="X7" s="281" t="s">
        <v>70</v>
      </c>
      <c r="Y7" s="20" t="s">
        <v>69</v>
      </c>
      <c r="Z7" s="281" t="s">
        <v>70</v>
      </c>
      <c r="AA7" s="20" t="s">
        <v>69</v>
      </c>
      <c r="AB7" s="281" t="s">
        <v>71</v>
      </c>
      <c r="AC7" s="20" t="s">
        <v>69</v>
      </c>
      <c r="AD7" s="281" t="s">
        <v>71</v>
      </c>
      <c r="AE7" s="20" t="s">
        <v>69</v>
      </c>
      <c r="AF7" s="282" t="s">
        <v>71</v>
      </c>
      <c r="AG7" s="1749"/>
      <c r="AH7" s="1752"/>
      <c r="AI7" s="1754"/>
      <c r="AJ7" s="1747"/>
    </row>
    <row r="8" spans="2:36" ht="78" customHeight="1" thickBot="1">
      <c r="B8" s="21" t="s">
        <v>72</v>
      </c>
      <c r="C8" s="1675" t="s">
        <v>1280</v>
      </c>
      <c r="D8" s="1676"/>
      <c r="E8" s="1676"/>
      <c r="F8" s="1676"/>
      <c r="G8" s="1676"/>
      <c r="H8" s="1676"/>
      <c r="I8" s="288" t="s">
        <v>759</v>
      </c>
      <c r="J8" s="22"/>
      <c r="K8" s="23"/>
      <c r="L8" s="23"/>
      <c r="M8" s="24"/>
      <c r="N8" s="289"/>
      <c r="O8" s="25">
        <f t="shared" ref="O8:AD8" si="0">O10+O18+O24</f>
        <v>0</v>
      </c>
      <c r="P8" s="26">
        <f t="shared" si="0"/>
        <v>0</v>
      </c>
      <c r="Q8" s="26">
        <f t="shared" si="0"/>
        <v>0</v>
      </c>
      <c r="R8" s="26">
        <f t="shared" si="0"/>
        <v>0</v>
      </c>
      <c r="S8" s="26">
        <f t="shared" si="0"/>
        <v>0</v>
      </c>
      <c r="T8" s="26">
        <f t="shared" si="0"/>
        <v>0</v>
      </c>
      <c r="U8" s="26">
        <f t="shared" si="0"/>
        <v>0</v>
      </c>
      <c r="V8" s="26">
        <f t="shared" si="0"/>
        <v>0</v>
      </c>
      <c r="W8" s="26">
        <f t="shared" si="0"/>
        <v>0</v>
      </c>
      <c r="X8" s="26">
        <f t="shared" si="0"/>
        <v>0</v>
      </c>
      <c r="Y8" s="26">
        <f t="shared" si="0"/>
        <v>0</v>
      </c>
      <c r="Z8" s="26">
        <f t="shared" si="0"/>
        <v>0</v>
      </c>
      <c r="AA8" s="26">
        <f t="shared" si="0"/>
        <v>0</v>
      </c>
      <c r="AB8" s="26">
        <f t="shared" si="0"/>
        <v>0</v>
      </c>
      <c r="AC8" s="26">
        <f t="shared" si="0"/>
        <v>0</v>
      </c>
      <c r="AD8" s="26">
        <f t="shared" si="0"/>
        <v>0</v>
      </c>
      <c r="AE8" s="26">
        <f>+AE10+AE18+AE24</f>
        <v>0</v>
      </c>
      <c r="AF8" s="27">
        <f>AF10+AF18+AF24</f>
        <v>0</v>
      </c>
      <c r="AG8" s="28">
        <f>AG10+AG18+AG24</f>
        <v>0</v>
      </c>
      <c r="AH8" s="29"/>
      <c r="AI8" s="29"/>
      <c r="AJ8" s="30"/>
    </row>
    <row r="9" spans="2:36" ht="5.25" customHeight="1" thickBot="1">
      <c r="B9" s="1734"/>
      <c r="C9" s="1735"/>
      <c r="D9" s="1735"/>
      <c r="E9" s="1735"/>
      <c r="F9" s="1735"/>
      <c r="G9" s="1735"/>
      <c r="H9" s="1735"/>
      <c r="I9" s="1735"/>
      <c r="J9" s="1735"/>
      <c r="K9" s="1735"/>
      <c r="L9" s="1735"/>
      <c r="M9" s="1735"/>
      <c r="N9" s="1735"/>
      <c r="O9" s="1735"/>
      <c r="P9" s="1735"/>
      <c r="Q9" s="1735"/>
      <c r="R9" s="1735"/>
      <c r="S9" s="1735"/>
      <c r="T9" s="1735"/>
      <c r="U9" s="1735"/>
      <c r="V9" s="1735"/>
      <c r="W9" s="1735"/>
      <c r="X9" s="1735"/>
      <c r="Y9" s="1735"/>
      <c r="Z9" s="1735"/>
      <c r="AA9" s="1735"/>
      <c r="AB9" s="1735"/>
      <c r="AC9" s="1735"/>
      <c r="AD9" s="1735"/>
      <c r="AE9" s="1735"/>
      <c r="AF9" s="1735"/>
      <c r="AG9" s="1735"/>
      <c r="AH9" s="1735"/>
      <c r="AI9" s="1735"/>
      <c r="AJ9" s="1736"/>
    </row>
    <row r="10" spans="2:36" ht="105.75" customHeight="1" thickBot="1">
      <c r="B10" s="31" t="s">
        <v>58</v>
      </c>
      <c r="C10" s="32" t="s">
        <v>734</v>
      </c>
      <c r="D10" s="32" t="s">
        <v>59</v>
      </c>
      <c r="E10" s="32" t="s">
        <v>73</v>
      </c>
      <c r="F10" s="33" t="s">
        <v>74</v>
      </c>
      <c r="G10" s="33" t="s">
        <v>75</v>
      </c>
      <c r="H10" s="290" t="s">
        <v>60</v>
      </c>
      <c r="I10" s="292" t="s">
        <v>735</v>
      </c>
      <c r="J10" s="293"/>
      <c r="K10" s="293"/>
      <c r="L10" s="293"/>
      <c r="M10" s="293"/>
      <c r="N10" s="294"/>
      <c r="O10" s="35">
        <f>SUM(O11:O16)</f>
        <v>0</v>
      </c>
      <c r="P10" s="36">
        <f>SUM(P11:P16)</f>
        <v>0</v>
      </c>
      <c r="Q10" s="37">
        <f>SUM(Q11:Q16)</f>
        <v>0</v>
      </c>
      <c r="R10" s="36">
        <f>SUM(R11:R16)</f>
        <v>0</v>
      </c>
      <c r="S10" s="37"/>
      <c r="T10" s="36"/>
      <c r="U10" s="37"/>
      <c r="V10" s="36"/>
      <c r="W10" s="37"/>
      <c r="X10" s="36"/>
      <c r="Y10" s="37"/>
      <c r="Z10" s="36"/>
      <c r="AA10" s="37"/>
      <c r="AB10" s="36"/>
      <c r="AC10" s="37"/>
      <c r="AD10" s="36"/>
      <c r="AE10" s="38">
        <f>O10+Q10</f>
        <v>0</v>
      </c>
      <c r="AF10" s="36">
        <f>AF11</f>
        <v>0</v>
      </c>
      <c r="AG10" s="39">
        <f>SUM(AG11:AG16)</f>
        <v>0</v>
      </c>
      <c r="AH10" s="40"/>
      <c r="AI10" s="40"/>
      <c r="AJ10" s="41"/>
    </row>
    <row r="11" spans="2:36" ht="36" customHeight="1">
      <c r="B11" s="1686"/>
      <c r="C11" s="283"/>
      <c r="D11" s="441" t="s">
        <v>761</v>
      </c>
      <c r="E11" s="42"/>
      <c r="F11" s="43"/>
      <c r="G11" s="44"/>
      <c r="H11" s="1718"/>
      <c r="I11" s="1721"/>
      <c r="J11" s="55"/>
      <c r="K11" s="1723"/>
      <c r="L11" s="291"/>
      <c r="M11" s="1725"/>
      <c r="N11" s="1737"/>
      <c r="O11" s="46"/>
      <c r="P11" s="47"/>
      <c r="Q11" s="48"/>
      <c r="R11" s="49"/>
      <c r="S11" s="49"/>
      <c r="T11" s="49"/>
      <c r="U11" s="49"/>
      <c r="V11" s="49"/>
      <c r="W11" s="49"/>
      <c r="X11" s="49"/>
      <c r="Y11" s="49"/>
      <c r="Z11" s="49"/>
      <c r="AA11" s="49"/>
      <c r="AB11" s="49"/>
      <c r="AC11" s="50"/>
      <c r="AD11" s="50"/>
      <c r="AE11" s="1706"/>
      <c r="AF11" s="1706"/>
      <c r="AG11" s="52"/>
      <c r="AH11" s="1732"/>
      <c r="AI11" s="1732"/>
      <c r="AJ11" s="1708"/>
    </row>
    <row r="12" spans="2:36" ht="37.5" customHeight="1">
      <c r="B12" s="1687"/>
      <c r="C12" s="284"/>
      <c r="D12" s="441" t="s">
        <v>763</v>
      </c>
      <c r="E12" s="53"/>
      <c r="F12" s="54"/>
      <c r="G12" s="44"/>
      <c r="H12" s="1719"/>
      <c r="I12" s="1721"/>
      <c r="J12" s="55"/>
      <c r="K12" s="1723"/>
      <c r="L12" s="45"/>
      <c r="M12" s="1725"/>
      <c r="N12" s="1737"/>
      <c r="O12" s="56"/>
      <c r="P12" s="47"/>
      <c r="Q12" s="57"/>
      <c r="R12" s="50"/>
      <c r="S12" s="50"/>
      <c r="T12" s="50"/>
      <c r="U12" s="50"/>
      <c r="V12" s="50"/>
      <c r="W12" s="50"/>
      <c r="X12" s="50"/>
      <c r="Y12" s="50"/>
      <c r="Z12" s="50"/>
      <c r="AA12" s="50"/>
      <c r="AB12" s="50"/>
      <c r="AC12" s="50"/>
      <c r="AD12" s="50"/>
      <c r="AE12" s="1706"/>
      <c r="AF12" s="1706"/>
      <c r="AG12" s="52"/>
      <c r="AH12" s="1732"/>
      <c r="AI12" s="1732"/>
      <c r="AJ12" s="1708"/>
    </row>
    <row r="13" spans="2:36" ht="27" customHeight="1">
      <c r="B13" s="1687"/>
      <c r="C13" s="284"/>
      <c r="D13" s="306" t="s">
        <v>765</v>
      </c>
      <c r="E13" s="53"/>
      <c r="F13" s="54"/>
      <c r="G13" s="44"/>
      <c r="H13" s="1719"/>
      <c r="I13" s="1721"/>
      <c r="J13" s="55"/>
      <c r="K13" s="1723"/>
      <c r="L13" s="45"/>
      <c r="M13" s="1725"/>
      <c r="N13" s="1737"/>
      <c r="O13" s="56"/>
      <c r="P13" s="47"/>
      <c r="Q13" s="57"/>
      <c r="R13" s="50"/>
      <c r="S13" s="50"/>
      <c r="T13" s="50"/>
      <c r="U13" s="50"/>
      <c r="V13" s="50"/>
      <c r="W13" s="50"/>
      <c r="X13" s="50"/>
      <c r="Y13" s="50"/>
      <c r="Z13" s="50"/>
      <c r="AA13" s="50"/>
      <c r="AB13" s="50"/>
      <c r="AC13" s="50"/>
      <c r="AD13" s="50"/>
      <c r="AE13" s="1706"/>
      <c r="AF13" s="1706"/>
      <c r="AG13" s="52"/>
      <c r="AH13" s="1732"/>
      <c r="AI13" s="1732"/>
      <c r="AJ13" s="1708"/>
    </row>
    <row r="14" spans="2:36" ht="37.5" customHeight="1">
      <c r="B14" s="1687"/>
      <c r="C14" s="284"/>
      <c r="D14" s="306" t="s">
        <v>767</v>
      </c>
      <c r="E14" s="53"/>
      <c r="F14" s="54"/>
      <c r="G14" s="44"/>
      <c r="H14" s="1719"/>
      <c r="I14" s="1721"/>
      <c r="J14" s="55"/>
      <c r="K14" s="1723"/>
      <c r="L14" s="45"/>
      <c r="M14" s="1725"/>
      <c r="N14" s="1737"/>
      <c r="O14" s="56"/>
      <c r="P14" s="47"/>
      <c r="Q14" s="57"/>
      <c r="R14" s="50"/>
      <c r="S14" s="50"/>
      <c r="T14" s="50"/>
      <c r="U14" s="50"/>
      <c r="V14" s="50"/>
      <c r="W14" s="50"/>
      <c r="X14" s="50"/>
      <c r="Y14" s="50"/>
      <c r="Z14" s="50"/>
      <c r="AA14" s="50"/>
      <c r="AB14" s="50"/>
      <c r="AC14" s="50"/>
      <c r="AD14" s="50"/>
      <c r="AE14" s="1706"/>
      <c r="AF14" s="1706"/>
      <c r="AG14" s="52"/>
      <c r="AH14" s="1732"/>
      <c r="AI14" s="1732"/>
      <c r="AJ14" s="1708"/>
    </row>
    <row r="15" spans="2:36" ht="39" customHeight="1">
      <c r="B15" s="1687"/>
      <c r="C15" s="284"/>
      <c r="D15" s="306" t="s">
        <v>768</v>
      </c>
      <c r="E15" s="53"/>
      <c r="F15" s="58"/>
      <c r="G15" s="44"/>
      <c r="H15" s="1719"/>
      <c r="I15" s="1721"/>
      <c r="J15" s="55"/>
      <c r="K15" s="1723"/>
      <c r="L15" s="45"/>
      <c r="M15" s="1725"/>
      <c r="N15" s="1737"/>
      <c r="O15" s="46"/>
      <c r="P15" s="47"/>
      <c r="Q15" s="59"/>
      <c r="R15" s="50"/>
      <c r="S15" s="50"/>
      <c r="T15" s="50"/>
      <c r="U15" s="50"/>
      <c r="V15" s="50"/>
      <c r="W15" s="50"/>
      <c r="X15" s="50"/>
      <c r="Y15" s="50"/>
      <c r="Z15" s="50"/>
      <c r="AA15" s="50"/>
      <c r="AB15" s="50"/>
      <c r="AC15" s="50"/>
      <c r="AD15" s="50"/>
      <c r="AE15" s="1706"/>
      <c r="AF15" s="1706"/>
      <c r="AG15" s="60"/>
      <c r="AH15" s="1732"/>
      <c r="AI15" s="1732"/>
      <c r="AJ15" s="1708"/>
    </row>
    <row r="16" spans="2:36" ht="36" customHeight="1" thickBot="1">
      <c r="B16" s="1688"/>
      <c r="C16" s="285"/>
      <c r="D16" s="306" t="s">
        <v>768</v>
      </c>
      <c r="E16" s="61"/>
      <c r="F16" s="62"/>
      <c r="G16" s="63"/>
      <c r="H16" s="1720"/>
      <c r="I16" s="1722"/>
      <c r="J16" s="64"/>
      <c r="K16" s="1724"/>
      <c r="L16" s="65"/>
      <c r="M16" s="1726"/>
      <c r="N16" s="1738"/>
      <c r="O16" s="66"/>
      <c r="P16" s="67"/>
      <c r="Q16" s="68"/>
      <c r="R16" s="69"/>
      <c r="S16" s="69"/>
      <c r="T16" s="69"/>
      <c r="U16" s="69"/>
      <c r="V16" s="69"/>
      <c r="W16" s="69"/>
      <c r="X16" s="69"/>
      <c r="Y16" s="69"/>
      <c r="Z16" s="69"/>
      <c r="AA16" s="69"/>
      <c r="AB16" s="69"/>
      <c r="AC16" s="69"/>
      <c r="AD16" s="69"/>
      <c r="AE16" s="1707"/>
      <c r="AF16" s="1707"/>
      <c r="AG16" s="71"/>
      <c r="AH16" s="1733"/>
      <c r="AI16" s="1733"/>
      <c r="AJ16" s="1709"/>
    </row>
    <row r="17" spans="2:37" ht="4.5" customHeight="1" thickBot="1">
      <c r="B17" s="1683"/>
      <c r="C17" s="1684"/>
      <c r="D17" s="1684"/>
      <c r="E17" s="1684"/>
      <c r="F17" s="1684"/>
      <c r="G17" s="1684"/>
      <c r="H17" s="1684"/>
      <c r="I17" s="1684"/>
      <c r="J17" s="1684"/>
      <c r="K17" s="1684"/>
      <c r="L17" s="1684"/>
      <c r="M17" s="1684"/>
      <c r="N17" s="1684"/>
      <c r="O17" s="1684"/>
      <c r="P17" s="1684"/>
      <c r="Q17" s="1684"/>
      <c r="R17" s="1684"/>
      <c r="S17" s="1684"/>
      <c r="T17" s="1684"/>
      <c r="U17" s="1684"/>
      <c r="V17" s="1684"/>
      <c r="W17" s="1684"/>
      <c r="X17" s="1684"/>
      <c r="Y17" s="1684"/>
      <c r="Z17" s="1684"/>
      <c r="AA17" s="1684"/>
      <c r="AB17" s="1684"/>
      <c r="AC17" s="1684"/>
      <c r="AD17" s="1684"/>
      <c r="AE17" s="1684"/>
      <c r="AF17" s="1684"/>
      <c r="AG17" s="1684"/>
      <c r="AH17" s="1684"/>
      <c r="AI17" s="1684"/>
      <c r="AJ17" s="1685"/>
    </row>
    <row r="18" spans="2:37" ht="36" customHeight="1" thickBot="1">
      <c r="B18" s="31" t="s">
        <v>58</v>
      </c>
      <c r="C18" s="32" t="s">
        <v>734</v>
      </c>
      <c r="D18" s="32" t="s">
        <v>59</v>
      </c>
      <c r="E18" s="32" t="s">
        <v>733</v>
      </c>
      <c r="F18" s="33" t="s">
        <v>74</v>
      </c>
      <c r="G18" s="33" t="s">
        <v>75</v>
      </c>
      <c r="H18" s="290" t="s">
        <v>61</v>
      </c>
      <c r="I18" s="292" t="s">
        <v>735</v>
      </c>
      <c r="J18" s="34"/>
      <c r="K18" s="72"/>
      <c r="L18" s="72"/>
      <c r="M18" s="73"/>
      <c r="N18" s="74"/>
      <c r="O18" s="35">
        <f>SUM(O19:O22)</f>
        <v>0</v>
      </c>
      <c r="P18" s="36">
        <f>SUM(P19:P22)</f>
        <v>0</v>
      </c>
      <c r="Q18" s="37">
        <f>SUM(Q19:Q22)</f>
        <v>0</v>
      </c>
      <c r="R18" s="36">
        <f>SUM(R19:R22)</f>
        <v>0</v>
      </c>
      <c r="S18" s="37"/>
      <c r="T18" s="36"/>
      <c r="U18" s="37"/>
      <c r="V18" s="36"/>
      <c r="W18" s="37"/>
      <c r="X18" s="36"/>
      <c r="Y18" s="37"/>
      <c r="Z18" s="36"/>
      <c r="AA18" s="37"/>
      <c r="AB18" s="36"/>
      <c r="AC18" s="37"/>
      <c r="AD18" s="36"/>
      <c r="AE18" s="37">
        <f>AE19</f>
        <v>0</v>
      </c>
      <c r="AF18" s="36">
        <f>AF19</f>
        <v>0</v>
      </c>
      <c r="AG18" s="39">
        <f>SUM(AG19:AG22)</f>
        <v>0</v>
      </c>
      <c r="AH18" s="40"/>
      <c r="AI18" s="40"/>
      <c r="AJ18" s="41"/>
    </row>
    <row r="19" spans="2:37">
      <c r="B19" s="1710"/>
      <c r="C19" s="286"/>
      <c r="D19" s="892" t="s">
        <v>773</v>
      </c>
      <c r="E19" s="75"/>
      <c r="F19" s="76"/>
      <c r="G19" s="44"/>
      <c r="H19" s="1712"/>
      <c r="I19" s="1714"/>
      <c r="J19" s="77"/>
      <c r="K19" s="1727"/>
      <c r="L19" s="78"/>
      <c r="M19" s="1716"/>
      <c r="N19" s="1704"/>
      <c r="O19" s="79"/>
      <c r="P19" s="51"/>
      <c r="Q19" s="51"/>
      <c r="R19" s="51"/>
      <c r="S19" s="51"/>
      <c r="T19" s="51"/>
      <c r="U19" s="51"/>
      <c r="V19" s="51"/>
      <c r="W19" s="51"/>
      <c r="X19" s="51"/>
      <c r="Y19" s="51"/>
      <c r="Z19" s="51"/>
      <c r="AA19" s="51"/>
      <c r="AB19" s="51"/>
      <c r="AC19" s="51"/>
      <c r="AD19" s="51"/>
      <c r="AE19" s="1706"/>
      <c r="AF19" s="1706"/>
      <c r="AG19" s="80"/>
      <c r="AH19" s="1732"/>
      <c r="AI19" s="1742"/>
      <c r="AJ19" s="1744"/>
    </row>
    <row r="20" spans="2:37" ht="20.25" customHeight="1">
      <c r="B20" s="1710"/>
      <c r="C20" s="286"/>
      <c r="D20" s="1068"/>
      <c r="E20" s="75"/>
      <c r="F20" s="76"/>
      <c r="G20" s="44"/>
      <c r="H20" s="1712"/>
      <c r="I20" s="1714"/>
      <c r="J20" s="77"/>
      <c r="K20" s="1728"/>
      <c r="L20" s="78"/>
      <c r="M20" s="1716"/>
      <c r="N20" s="1704"/>
      <c r="O20" s="79"/>
      <c r="P20" s="51"/>
      <c r="Q20" s="51"/>
      <c r="R20" s="51"/>
      <c r="S20" s="51"/>
      <c r="T20" s="51"/>
      <c r="U20" s="51"/>
      <c r="V20" s="51"/>
      <c r="W20" s="51"/>
      <c r="X20" s="51"/>
      <c r="Y20" s="51"/>
      <c r="Z20" s="51"/>
      <c r="AA20" s="51"/>
      <c r="AB20" s="51"/>
      <c r="AC20" s="51"/>
      <c r="AD20" s="51"/>
      <c r="AE20" s="1706"/>
      <c r="AF20" s="1706"/>
      <c r="AG20" s="80"/>
      <c r="AH20" s="1732"/>
      <c r="AI20" s="1742"/>
      <c r="AJ20" s="1744"/>
    </row>
    <row r="21" spans="2:37">
      <c r="B21" s="1710"/>
      <c r="C21" s="286"/>
      <c r="D21" s="75"/>
      <c r="E21" s="75"/>
      <c r="F21" s="81"/>
      <c r="G21" s="44"/>
      <c r="H21" s="1712"/>
      <c r="I21" s="1714"/>
      <c r="J21" s="77"/>
      <c r="K21" s="1728"/>
      <c r="L21" s="78"/>
      <c r="M21" s="1716"/>
      <c r="N21" s="1704"/>
      <c r="O21" s="79"/>
      <c r="P21" s="51"/>
      <c r="Q21" s="51"/>
      <c r="R21" s="51"/>
      <c r="S21" s="51"/>
      <c r="T21" s="51"/>
      <c r="U21" s="51"/>
      <c r="V21" s="51"/>
      <c r="W21" s="51"/>
      <c r="X21" s="51"/>
      <c r="Y21" s="51"/>
      <c r="Z21" s="51"/>
      <c r="AA21" s="51"/>
      <c r="AB21" s="51"/>
      <c r="AC21" s="51"/>
      <c r="AD21" s="51"/>
      <c r="AE21" s="1706"/>
      <c r="AF21" s="1706"/>
      <c r="AG21" s="82"/>
      <c r="AH21" s="1732"/>
      <c r="AI21" s="1742"/>
      <c r="AJ21" s="1744"/>
    </row>
    <row r="22" spans="2:37" ht="15.75" thickBot="1">
      <c r="B22" s="1711"/>
      <c r="C22" s="287"/>
      <c r="D22" s="83"/>
      <c r="E22" s="83"/>
      <c r="F22" s="84"/>
      <c r="G22" s="63"/>
      <c r="H22" s="1713"/>
      <c r="I22" s="1715"/>
      <c r="J22" s="85"/>
      <c r="K22" s="1729"/>
      <c r="L22" s="86"/>
      <c r="M22" s="1717"/>
      <c r="N22" s="1705"/>
      <c r="O22" s="87"/>
      <c r="P22" s="70"/>
      <c r="Q22" s="70"/>
      <c r="R22" s="70"/>
      <c r="S22" s="70"/>
      <c r="T22" s="70"/>
      <c r="U22" s="70"/>
      <c r="V22" s="70"/>
      <c r="W22" s="70"/>
      <c r="X22" s="70"/>
      <c r="Y22" s="70"/>
      <c r="Z22" s="70"/>
      <c r="AA22" s="70"/>
      <c r="AB22" s="70"/>
      <c r="AC22" s="70"/>
      <c r="AD22" s="70"/>
      <c r="AE22" s="1707"/>
      <c r="AF22" s="1707"/>
      <c r="AG22" s="88"/>
      <c r="AH22" s="1733"/>
      <c r="AI22" s="1743"/>
      <c r="AJ22" s="1745"/>
      <c r="AK22" s="89"/>
    </row>
    <row r="23" spans="2:37" ht="4.5" customHeight="1" thickBot="1">
      <c r="B23" s="1683"/>
      <c r="C23" s="1684"/>
      <c r="D23" s="1684"/>
      <c r="E23" s="1684"/>
      <c r="F23" s="1684"/>
      <c r="G23" s="1684"/>
      <c r="H23" s="1684"/>
      <c r="I23" s="1684"/>
      <c r="J23" s="1684"/>
      <c r="K23" s="1684"/>
      <c r="L23" s="1684"/>
      <c r="M23" s="1684"/>
      <c r="N23" s="1684"/>
      <c r="O23" s="1684"/>
      <c r="P23" s="1684"/>
      <c r="Q23" s="1684"/>
      <c r="R23" s="1684"/>
      <c r="S23" s="1684"/>
      <c r="T23" s="1684"/>
      <c r="U23" s="1684"/>
      <c r="V23" s="1684"/>
      <c r="W23" s="1684"/>
      <c r="X23" s="1684"/>
      <c r="Y23" s="1684"/>
      <c r="Z23" s="1684"/>
      <c r="AA23" s="1684"/>
      <c r="AB23" s="1684"/>
      <c r="AC23" s="1684"/>
      <c r="AD23" s="1684"/>
      <c r="AE23" s="1684"/>
      <c r="AF23" s="1684"/>
      <c r="AG23" s="1684"/>
      <c r="AH23" s="1684"/>
      <c r="AI23" s="1684"/>
      <c r="AJ23" s="1685"/>
      <c r="AK23" s="89"/>
    </row>
    <row r="24" spans="2:37" ht="74.25" customHeight="1" thickBot="1">
      <c r="B24" s="31" t="s">
        <v>58</v>
      </c>
      <c r="C24" s="32" t="s">
        <v>734</v>
      </c>
      <c r="D24" s="32" t="s">
        <v>59</v>
      </c>
      <c r="E24" s="32" t="s">
        <v>733</v>
      </c>
      <c r="F24" s="33" t="s">
        <v>74</v>
      </c>
      <c r="G24" s="33" t="s">
        <v>75</v>
      </c>
      <c r="H24" s="290" t="s">
        <v>62</v>
      </c>
      <c r="I24" s="292" t="s">
        <v>735</v>
      </c>
      <c r="J24" s="34"/>
      <c r="K24" s="90"/>
      <c r="L24" s="72"/>
      <c r="M24" s="73"/>
      <c r="N24" s="74"/>
      <c r="O24" s="35">
        <f>SUM(O25:O28)</f>
        <v>0</v>
      </c>
      <c r="P24" s="36">
        <f>SUM(P25:P28)</f>
        <v>0</v>
      </c>
      <c r="Q24" s="37">
        <f>SUM(Q25:Q28)</f>
        <v>0</v>
      </c>
      <c r="R24" s="36">
        <f>SUM(R25:R28)</f>
        <v>0</v>
      </c>
      <c r="S24" s="37"/>
      <c r="T24" s="36"/>
      <c r="U24" s="37"/>
      <c r="V24" s="36"/>
      <c r="W24" s="37"/>
      <c r="X24" s="36"/>
      <c r="Y24" s="37"/>
      <c r="Z24" s="36"/>
      <c r="AA24" s="37"/>
      <c r="AB24" s="36"/>
      <c r="AC24" s="37"/>
      <c r="AD24" s="36"/>
      <c r="AE24" s="91">
        <f>AE25</f>
        <v>0</v>
      </c>
      <c r="AF24" s="36">
        <f>AF25</f>
        <v>0</v>
      </c>
      <c r="AG24" s="39">
        <f>SUM(AG25:AG28)</f>
        <v>0</v>
      </c>
      <c r="AH24" s="40"/>
      <c r="AI24" s="40"/>
      <c r="AJ24" s="41"/>
      <c r="AK24" s="89"/>
    </row>
    <row r="25" spans="2:37" ht="37.5" customHeight="1">
      <c r="B25" s="1686"/>
      <c r="C25" s="283"/>
      <c r="D25" s="441" t="s">
        <v>780</v>
      </c>
      <c r="E25" s="42"/>
      <c r="F25" s="92"/>
      <c r="G25" s="93"/>
      <c r="H25" s="1689"/>
      <c r="I25" s="1692"/>
      <c r="J25" s="94"/>
      <c r="K25" s="1695"/>
      <c r="L25" s="95"/>
      <c r="M25" s="1695"/>
      <c r="N25" s="1698"/>
      <c r="O25" s="96"/>
      <c r="P25" s="97"/>
      <c r="Q25" s="98"/>
      <c r="R25" s="97"/>
      <c r="S25" s="97"/>
      <c r="T25" s="97"/>
      <c r="U25" s="97"/>
      <c r="V25" s="97"/>
      <c r="W25" s="97"/>
      <c r="X25" s="97"/>
      <c r="Y25" s="97"/>
      <c r="Z25" s="97"/>
      <c r="AA25" s="97"/>
      <c r="AB25" s="97"/>
      <c r="AC25" s="51"/>
      <c r="AD25" s="51"/>
      <c r="AE25" s="1701"/>
      <c r="AF25" s="1701"/>
      <c r="AG25" s="80"/>
      <c r="AH25" s="1677"/>
      <c r="AI25" s="1677"/>
      <c r="AJ25" s="1680"/>
      <c r="AK25" s="89"/>
    </row>
    <row r="26" spans="2:37" ht="40.5" customHeight="1">
      <c r="B26" s="1687"/>
      <c r="C26" s="284"/>
      <c r="D26" s="441" t="s">
        <v>781</v>
      </c>
      <c r="E26" s="53"/>
      <c r="F26" s="99"/>
      <c r="G26" s="443"/>
      <c r="H26" s="1690"/>
      <c r="I26" s="1693"/>
      <c r="J26" s="55"/>
      <c r="K26" s="1696"/>
      <c r="L26" s="444"/>
      <c r="M26" s="1696"/>
      <c r="N26" s="1699"/>
      <c r="O26" s="445"/>
      <c r="P26" s="442"/>
      <c r="Q26" s="446"/>
      <c r="R26" s="442"/>
      <c r="S26" s="442"/>
      <c r="T26" s="442"/>
      <c r="U26" s="442"/>
      <c r="V26" s="442"/>
      <c r="W26" s="442"/>
      <c r="X26" s="442"/>
      <c r="Y26" s="442"/>
      <c r="Z26" s="442"/>
      <c r="AA26" s="442"/>
      <c r="AB26" s="442"/>
      <c r="AC26" s="51"/>
      <c r="AD26" s="51"/>
      <c r="AE26" s="1702"/>
      <c r="AF26" s="1702"/>
      <c r="AG26" s="80"/>
      <c r="AH26" s="1678"/>
      <c r="AI26" s="1678"/>
      <c r="AJ26" s="1681"/>
      <c r="AK26" s="89"/>
    </row>
    <row r="27" spans="2:37" ht="38.25" customHeight="1">
      <c r="B27" s="1687"/>
      <c r="C27" s="284"/>
      <c r="D27" s="441" t="s">
        <v>782</v>
      </c>
      <c r="E27" s="53"/>
      <c r="F27" s="99"/>
      <c r="G27" s="44"/>
      <c r="H27" s="1690"/>
      <c r="I27" s="1693"/>
      <c r="J27" s="55"/>
      <c r="K27" s="1696"/>
      <c r="L27" s="78"/>
      <c r="M27" s="1696"/>
      <c r="N27" s="1699"/>
      <c r="O27" s="100"/>
      <c r="P27" s="101"/>
      <c r="Q27" s="102"/>
      <c r="R27" s="101"/>
      <c r="S27" s="101"/>
      <c r="T27" s="101"/>
      <c r="U27" s="101"/>
      <c r="V27" s="101"/>
      <c r="W27" s="101"/>
      <c r="X27" s="101"/>
      <c r="Y27" s="101"/>
      <c r="Z27" s="101"/>
      <c r="AA27" s="101"/>
      <c r="AB27" s="101"/>
      <c r="AC27" s="51"/>
      <c r="AD27" s="51"/>
      <c r="AE27" s="1702"/>
      <c r="AF27" s="1702"/>
      <c r="AG27" s="80"/>
      <c r="AH27" s="1678"/>
      <c r="AI27" s="1678"/>
      <c r="AJ27" s="1681"/>
      <c r="AK27" s="89"/>
    </row>
    <row r="28" spans="2:37" ht="24.75" customHeight="1" thickBot="1">
      <c r="B28" s="1688"/>
      <c r="C28" s="285"/>
      <c r="D28" s="441" t="s">
        <v>783</v>
      </c>
      <c r="E28" s="61"/>
      <c r="F28" s="103"/>
      <c r="G28" s="63"/>
      <c r="H28" s="1691"/>
      <c r="I28" s="1694"/>
      <c r="J28" s="64"/>
      <c r="K28" s="1697"/>
      <c r="L28" s="86"/>
      <c r="M28" s="1697"/>
      <c r="N28" s="1700"/>
      <c r="O28" s="87"/>
      <c r="P28" s="70"/>
      <c r="Q28" s="67"/>
      <c r="R28" s="70"/>
      <c r="S28" s="70"/>
      <c r="T28" s="70"/>
      <c r="U28" s="70"/>
      <c r="V28" s="70"/>
      <c r="W28" s="70"/>
      <c r="X28" s="70"/>
      <c r="Y28" s="70"/>
      <c r="Z28" s="70"/>
      <c r="AA28" s="70"/>
      <c r="AB28" s="70"/>
      <c r="AC28" s="70"/>
      <c r="AD28" s="70"/>
      <c r="AE28" s="1703"/>
      <c r="AF28" s="1703"/>
      <c r="AG28" s="104"/>
      <c r="AH28" s="1679"/>
      <c r="AI28" s="1679"/>
      <c r="AJ28" s="1682"/>
    </row>
    <row r="30" spans="2:37">
      <c r="D30" s="108"/>
      <c r="E30" s="108"/>
    </row>
    <row r="31" spans="2:37">
      <c r="D31" s="108"/>
      <c r="E31" s="108"/>
    </row>
    <row r="32" spans="2:37">
      <c r="I32" s="109"/>
      <c r="J32" s="109"/>
    </row>
    <row r="33" spans="9:10">
      <c r="I33" s="109"/>
      <c r="J33" s="109"/>
    </row>
    <row r="39" spans="9:10">
      <c r="I39" s="110"/>
      <c r="J39" s="110"/>
    </row>
  </sheetData>
  <mergeCells count="68">
    <mergeCell ref="B2:AJ2"/>
    <mergeCell ref="B6:B7"/>
    <mergeCell ref="I6:I7"/>
    <mergeCell ref="J6:J7"/>
    <mergeCell ref="K6:K7"/>
    <mergeCell ref="M6:M7"/>
    <mergeCell ref="N6:N7"/>
    <mergeCell ref="W6:X6"/>
    <mergeCell ref="B3:AJ3"/>
    <mergeCell ref="B4:H4"/>
    <mergeCell ref="I4:T4"/>
    <mergeCell ref="U4:AJ4"/>
    <mergeCell ref="B5:D5"/>
    <mergeCell ref="F5:N5"/>
    <mergeCell ref="O5:AF5"/>
    <mergeCell ref="AG5:AJ5"/>
    <mergeCell ref="AJ6:AJ7"/>
    <mergeCell ref="U6:V6"/>
    <mergeCell ref="AC6:AD6"/>
    <mergeCell ref="AG6:AG7"/>
    <mergeCell ref="AA6:AB6"/>
    <mergeCell ref="Y6:Z6"/>
    <mergeCell ref="AE6:AF6"/>
    <mergeCell ref="AH6:AH7"/>
    <mergeCell ref="AI6:AI7"/>
    <mergeCell ref="Q6:R6"/>
    <mergeCell ref="AF19:AF22"/>
    <mergeCell ref="AH19:AH22"/>
    <mergeCell ref="S6:T6"/>
    <mergeCell ref="B9:AJ9"/>
    <mergeCell ref="N11:N16"/>
    <mergeCell ref="AE11:AE16"/>
    <mergeCell ref="L6:L7"/>
    <mergeCell ref="O6:P6"/>
    <mergeCell ref="D19:D20"/>
    <mergeCell ref="B11:B16"/>
    <mergeCell ref="AI19:AI22"/>
    <mergeCell ref="AJ19:AJ22"/>
    <mergeCell ref="AF11:AF16"/>
    <mergeCell ref="AH11:AH16"/>
    <mergeCell ref="AI11:AI16"/>
    <mergeCell ref="AJ11:AJ16"/>
    <mergeCell ref="B17:AJ17"/>
    <mergeCell ref="B19:B22"/>
    <mergeCell ref="H19:H22"/>
    <mergeCell ref="I19:I22"/>
    <mergeCell ref="M19:M22"/>
    <mergeCell ref="H11:H16"/>
    <mergeCell ref="I11:I16"/>
    <mergeCell ref="K11:K16"/>
    <mergeCell ref="M11:M16"/>
    <mergeCell ref="K19:K22"/>
    <mergeCell ref="C6:H7"/>
    <mergeCell ref="C8:H8"/>
    <mergeCell ref="AI25:AI28"/>
    <mergeCell ref="AJ25:AJ28"/>
    <mergeCell ref="B23:AJ23"/>
    <mergeCell ref="B25:B28"/>
    <mergeCell ref="H25:H28"/>
    <mergeCell ref="I25:I28"/>
    <mergeCell ref="K25:K28"/>
    <mergeCell ref="M25:M28"/>
    <mergeCell ref="N25:N28"/>
    <mergeCell ref="AE25:AE28"/>
    <mergeCell ref="AF25:AF28"/>
    <mergeCell ref="AH25:AH28"/>
    <mergeCell ref="N19:N22"/>
    <mergeCell ref="AE19:AE22"/>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027"/>
  <sheetViews>
    <sheetView topLeftCell="B2" workbookViewId="0">
      <pane xSplit="2" ySplit="4" topLeftCell="D6" activePane="bottomRight" state="frozen"/>
      <selection activeCell="B2" sqref="B2"/>
      <selection pane="topRight" activeCell="D2" sqref="D2"/>
      <selection pane="bottomLeft" activeCell="B6" sqref="B6"/>
      <selection pane="bottomRight" activeCell="C22" sqref="C22"/>
    </sheetView>
  </sheetViews>
  <sheetFormatPr baseColWidth="10" defaultColWidth="0" defaultRowHeight="23.25" customHeight="1" zeroHeight="1"/>
  <cols>
    <col min="1" max="1" width="17.85546875" style="147" hidden="1" customWidth="1"/>
    <col min="2" max="2" width="14.7109375" style="276" customWidth="1"/>
    <col min="3" max="3" width="31.42578125" style="276" customWidth="1"/>
    <col min="4" max="4" width="64.140625" style="277" customWidth="1"/>
    <col min="5" max="5" width="10.5703125" style="147" customWidth="1"/>
    <col min="6" max="6" width="42" style="278" customWidth="1"/>
    <col min="7" max="7" width="13.85546875" style="279" hidden="1" customWidth="1"/>
    <col min="8" max="8" width="11.42578125" style="147" hidden="1" customWidth="1"/>
    <col min="9" max="9" width="22.85546875" style="147" customWidth="1"/>
    <col min="10" max="10" width="26" style="147" customWidth="1"/>
    <col min="11" max="11" width="25.7109375" style="147" customWidth="1"/>
    <col min="12" max="12" width="26" style="147" customWidth="1"/>
    <col min="13" max="13" width="29.5703125" style="147" customWidth="1"/>
    <col min="14" max="15" width="25.7109375" style="147" hidden="1" customWidth="1"/>
    <col min="16" max="16" width="15.140625" style="147" hidden="1" customWidth="1"/>
    <col min="17" max="17" width="10.28515625" style="148" hidden="1" customWidth="1"/>
    <col min="18" max="18" width="20.42578125" style="148" hidden="1" customWidth="1"/>
    <col min="19" max="19" width="22.42578125" style="149" hidden="1" customWidth="1"/>
    <col min="20" max="22" width="11.42578125" style="147" hidden="1" customWidth="1"/>
    <col min="23" max="23" width="96.7109375" style="147" hidden="1" customWidth="1"/>
    <col min="24" max="24" width="18.5703125" style="147" hidden="1" customWidth="1"/>
    <col min="25" max="255" width="11.42578125" style="147" hidden="1" customWidth="1"/>
    <col min="256" max="16384" width="13.85546875" style="147" hidden="1"/>
  </cols>
  <sheetData>
    <row r="1" spans="1:27" ht="24" hidden="1" thickBot="1">
      <c r="A1" s="139"/>
      <c r="B1" s="140"/>
      <c r="C1" s="140"/>
      <c r="D1" s="141"/>
      <c r="E1" s="142"/>
      <c r="F1" s="143"/>
      <c r="G1" s="144"/>
      <c r="H1" s="142"/>
      <c r="I1" s="145"/>
      <c r="J1" s="145"/>
      <c r="K1" s="145"/>
      <c r="L1" s="145"/>
      <c r="M1" s="146"/>
      <c r="Q1" s="147"/>
    </row>
    <row r="2" spans="1:27">
      <c r="B2" s="1790" t="s">
        <v>91</v>
      </c>
      <c r="C2" s="1792" t="s">
        <v>92</v>
      </c>
      <c r="D2" s="1794" t="s">
        <v>93</v>
      </c>
      <c r="E2" s="1796"/>
      <c r="F2" s="1794" t="s">
        <v>94</v>
      </c>
      <c r="G2" s="150"/>
      <c r="H2" s="151"/>
      <c r="I2" s="151" t="s">
        <v>95</v>
      </c>
      <c r="J2" s="151" t="s">
        <v>96</v>
      </c>
      <c r="K2" s="151" t="s">
        <v>97</v>
      </c>
      <c r="L2" s="151" t="s">
        <v>98</v>
      </c>
      <c r="M2" s="152" t="s">
        <v>99</v>
      </c>
      <c r="N2" s="153"/>
      <c r="O2" s="153"/>
      <c r="Q2" s="147"/>
    </row>
    <row r="3" spans="1:27" ht="61.5" customHeight="1" thickBot="1">
      <c r="B3" s="1791"/>
      <c r="C3" s="1793"/>
      <c r="D3" s="1795"/>
      <c r="E3" s="1797"/>
      <c r="F3" s="1795"/>
      <c r="G3" s="154"/>
      <c r="H3" s="155"/>
      <c r="I3" s="156" t="s">
        <v>100</v>
      </c>
      <c r="J3" s="156" t="s">
        <v>101</v>
      </c>
      <c r="K3" s="156" t="s">
        <v>102</v>
      </c>
      <c r="L3" s="156" t="s">
        <v>103</v>
      </c>
      <c r="M3" s="157" t="s">
        <v>104</v>
      </c>
      <c r="N3" s="158"/>
      <c r="O3" s="158"/>
      <c r="Q3" s="147"/>
    </row>
    <row r="4" spans="1:27" ht="33.75" hidden="1" thickBot="1">
      <c r="A4" s="159" t="s">
        <v>105</v>
      </c>
      <c r="B4" s="160" t="s">
        <v>106</v>
      </c>
      <c r="C4" s="161" t="s">
        <v>107</v>
      </c>
      <c r="D4" s="162" t="s">
        <v>108</v>
      </c>
      <c r="E4" s="163" t="s">
        <v>109</v>
      </c>
      <c r="F4" s="164" t="s">
        <v>110</v>
      </c>
      <c r="G4" s="165" t="s">
        <v>111</v>
      </c>
      <c r="H4" s="163" t="s">
        <v>110</v>
      </c>
      <c r="I4" s="166" t="s">
        <v>112</v>
      </c>
      <c r="J4" s="166" t="s">
        <v>113</v>
      </c>
      <c r="K4" s="166" t="s">
        <v>97</v>
      </c>
      <c r="L4" s="166" t="s">
        <v>98</v>
      </c>
      <c r="M4" s="167" t="s">
        <v>99</v>
      </c>
      <c r="N4" s="168" t="s">
        <v>114</v>
      </c>
      <c r="O4" s="169" t="s">
        <v>115</v>
      </c>
      <c r="P4" s="170" t="s">
        <v>116</v>
      </c>
      <c r="Q4" s="170" t="s">
        <v>117</v>
      </c>
      <c r="R4" s="171" t="s">
        <v>118</v>
      </c>
    </row>
    <row r="5" spans="1:27" ht="26.25" hidden="1" thickBot="1">
      <c r="A5" s="172">
        <f>VLOOKUP(G5,[1]Conceptos!$B$2:$F$587,5,FALSE)</f>
        <v>4</v>
      </c>
      <c r="B5" s="160"/>
      <c r="C5" s="161"/>
      <c r="D5" s="162"/>
      <c r="E5" s="173">
        <v>1</v>
      </c>
      <c r="F5" s="174" t="s">
        <v>119</v>
      </c>
      <c r="G5" s="175" t="s">
        <v>120</v>
      </c>
      <c r="H5" s="176">
        <f>VLOOKUP(F5,$W$7:$X$33,2,FALSE)</f>
        <v>2</v>
      </c>
      <c r="I5" s="177">
        <v>0</v>
      </c>
      <c r="J5" s="177">
        <v>0</v>
      </c>
      <c r="K5" s="177">
        <v>0</v>
      </c>
      <c r="L5" s="177">
        <v>0</v>
      </c>
      <c r="M5" s="178">
        <v>0</v>
      </c>
      <c r="N5" s="147">
        <f>IF(E5&lt;&gt;"",1,0)</f>
        <v>1</v>
      </c>
      <c r="O5" s="147">
        <f t="shared" ref="O5:O68" si="0">SUM(I5:M5)</f>
        <v>0</v>
      </c>
      <c r="P5" s="179">
        <f>VLOOKUP($G5,[1]Conceptos!$B$2:$I$588,6,FALSE)</f>
        <v>1</v>
      </c>
      <c r="Q5" s="179">
        <f>VLOOKUP($G5,[1]Conceptos!$B$2:$I$588,7,FALSE)</f>
        <v>1</v>
      </c>
      <c r="R5" s="179">
        <f>VLOOKUP($G5,[1]Conceptos!$B$2:$I$588,8,FALSE)</f>
        <v>1</v>
      </c>
      <c r="S5" s="149" t="b">
        <f>VLOOKUP(G5,[1]Conceptos!$B$2:$E$587,4,FALSE)</f>
        <v>0</v>
      </c>
      <c r="W5" s="180"/>
      <c r="X5" s="181"/>
    </row>
    <row r="6" spans="1:27" ht="36">
      <c r="A6" s="172"/>
      <c r="B6" s="182" t="s">
        <v>121</v>
      </c>
      <c r="C6" s="183" t="s">
        <v>122</v>
      </c>
      <c r="D6" s="184" t="s">
        <v>123</v>
      </c>
      <c r="E6" s="184"/>
      <c r="F6" s="184"/>
      <c r="G6" s="175" t="str">
        <f>B6</f>
        <v>VAL</v>
      </c>
      <c r="H6" s="176">
        <v>32</v>
      </c>
      <c r="I6" s="185"/>
      <c r="J6" s="185"/>
      <c r="K6" s="185"/>
      <c r="L6" s="185"/>
      <c r="M6" s="186"/>
      <c r="N6" s="147">
        <v>1</v>
      </c>
      <c r="O6" s="187">
        <f>SUM(O7:O7000)</f>
        <v>0</v>
      </c>
      <c r="P6" s="179">
        <v>1</v>
      </c>
      <c r="Q6" s="179">
        <v>1</v>
      </c>
      <c r="R6" s="179">
        <v>1</v>
      </c>
      <c r="V6" s="147">
        <v>1</v>
      </c>
      <c r="W6" s="188" t="s">
        <v>124</v>
      </c>
      <c r="X6" s="189"/>
      <c r="Y6" s="190" t="s">
        <v>125</v>
      </c>
      <c r="Z6" s="190" t="s">
        <v>126</v>
      </c>
      <c r="AA6" s="191" t="s">
        <v>127</v>
      </c>
    </row>
    <row r="7" spans="1:27" ht="30">
      <c r="A7" s="172">
        <f>VLOOKUP(G7,[1]Conceptos!$B$2:$F$587,5,FALSE)</f>
        <v>1</v>
      </c>
      <c r="B7" s="192" t="s">
        <v>128</v>
      </c>
      <c r="C7" s="193" t="str">
        <f>VLOOKUP(B7,[1]Conceptos!$B$2:$C$588,2,FALSE)</f>
        <v xml:space="preserve">TOTAL INVERSIÓN </v>
      </c>
      <c r="D7" s="194" t="str">
        <f>VLOOKUP(B7,[1]Conceptos!$B$2:$D$588,3,FALSE)</f>
        <v>SUMATORIA DE LOS GASTOS DE INVERSIÓN REALIZADOS POR LA ENTIDAD TERRITORIAL EN LOS SECTORES DE SU COMPETENCIA.</v>
      </c>
      <c r="E7" s="195"/>
      <c r="F7" s="196"/>
      <c r="G7" s="197" t="str">
        <f>IF(ISBLANK(B7),G6,B7)</f>
        <v>A</v>
      </c>
      <c r="H7" s="198"/>
      <c r="I7" s="199">
        <f>I8+I1004+I2176+I2745+I2812+I2946+I3069+I3169+I3281+I3458+I3613+I3713+I3879+I3990+I4569+I4636+I4681+I4871+I5016</f>
        <v>0</v>
      </c>
      <c r="J7" s="199">
        <f>J8+J1004+J2176+J2745+J2812+J2946+J3069+J3169+J3281+J3458+J3613+J3713+J3879+J3990+J4569+J4636+J4681+J4871+J5016</f>
        <v>0</v>
      </c>
      <c r="K7" s="199">
        <f>K8+K1004+K2176+K2745+K2812+K2946+K3069+K3169+K3281+K3458+K3613+K3713+K3879+K3990+K4569+K4636+K4681+K4871+K5016</f>
        <v>0</v>
      </c>
      <c r="L7" s="199">
        <f>L8+L1004+L2176+L2745+L2812+L2946+L3069+L3169+L3281+L3458+L3613+L3713+L3879+L3990+L4569+L4636+L4681+L4871+L5016</f>
        <v>0</v>
      </c>
      <c r="M7" s="200">
        <f>M8+M1004+M2176+M2745+M2812+M2946+M3069+M3169+M3281+M3458+M3613+M3713+M3879+M3990+M4569+M4636+M4681+M4871+M5016</f>
        <v>0</v>
      </c>
      <c r="N7" s="187">
        <f>IF(E7&lt;&gt;"",1,0)</f>
        <v>0</v>
      </c>
      <c r="O7" s="187">
        <f t="shared" si="0"/>
        <v>0</v>
      </c>
      <c r="P7" s="179">
        <f>VLOOKUP($G7,[1]Conceptos!$B$2:$I$588,6,FALSE)</f>
        <v>1</v>
      </c>
      <c r="Q7" s="179">
        <f>VLOOKUP($G7,[1]Conceptos!$B$2:$I$588,7,FALSE)</f>
        <v>1</v>
      </c>
      <c r="R7" s="179">
        <f>VLOOKUP($G7,[1]Conceptos!$B$2:$I$588,8,FALSE)</f>
        <v>1</v>
      </c>
      <c r="S7" s="149" t="b">
        <f>VLOOKUP(G7,[1]Conceptos!$B$2:$E$588,4,FALSE)</f>
        <v>0</v>
      </c>
      <c r="T7" s="201">
        <v>1</v>
      </c>
      <c r="U7" s="201"/>
      <c r="V7" s="147">
        <f>IF(T7=0,T6,T7)</f>
        <v>1</v>
      </c>
      <c r="W7" s="202" t="s">
        <v>129</v>
      </c>
      <c r="X7" s="203">
        <v>17</v>
      </c>
      <c r="Y7" s="204">
        <v>1</v>
      </c>
      <c r="Z7" s="204">
        <v>1</v>
      </c>
      <c r="AA7" s="205">
        <v>1</v>
      </c>
    </row>
    <row r="8" spans="1:27" ht="38.25">
      <c r="A8" s="172">
        <f>VLOOKUP(G8,[1]Conceptos!$B$2:$F$587,5,FALSE)</f>
        <v>2</v>
      </c>
      <c r="B8" s="206" t="s">
        <v>130</v>
      </c>
      <c r="C8" s="207" t="str">
        <f>VLOOKUP(B8,[1]Conceptos!$B$2:$D$587,2,FALSE)</f>
        <v>EDUCACIÓN</v>
      </c>
      <c r="D8" s="208" t="str">
        <f>VLOOKUP(B8,[1]Conceptos!$B$2:$D$587,3,FALSE)</f>
        <v xml:space="preserve">SECTOR DE INVERSIÓN ORIENTADO A GARANTIZAR EL PLENO CUMPLIMIENTO DE EL DERECHO A LA EDUCACION EN CONDICIONES DE EQUIDAD PARA TODA LA POBLACION </v>
      </c>
      <c r="E8" s="209"/>
      <c r="F8" s="210"/>
      <c r="G8" s="211" t="str">
        <f t="shared" ref="G8:G71" si="1">IF(ISBLANK(B8),G7,B8)</f>
        <v>A.1</v>
      </c>
      <c r="H8" s="212"/>
      <c r="I8" s="213">
        <f>I9+I509+I756+I857+I891+I936+I970</f>
        <v>0</v>
      </c>
      <c r="J8" s="213">
        <f>J9+J509+J756+J857+J891+J936+J970</f>
        <v>0</v>
      </c>
      <c r="K8" s="213">
        <f>K9+K509+K756+K857+K891+K936+K970</f>
        <v>0</v>
      </c>
      <c r="L8" s="213">
        <f>L9+L509+L756+L857+L891+L936+L970</f>
        <v>0</v>
      </c>
      <c r="M8" s="214">
        <f>M9+M509+M756+M857+M891+M936+M970</f>
        <v>0</v>
      </c>
      <c r="N8" s="215">
        <f>IF(E8&lt;&gt;"",1,0)</f>
        <v>0</v>
      </c>
      <c r="O8" s="215">
        <f t="shared" si="0"/>
        <v>0</v>
      </c>
      <c r="P8" s="179">
        <f>VLOOKUP($G8,[1]Conceptos!$B$2:$I$588,6,FALSE)</f>
        <v>1</v>
      </c>
      <c r="Q8" s="179">
        <f>VLOOKUP($G8,[1]Conceptos!$B$2:$I$588,7,FALSE)</f>
        <v>1</v>
      </c>
      <c r="R8" s="179">
        <f>VLOOKUP($G8,[1]Conceptos!$B$2:$I$588,8,FALSE)</f>
        <v>1</v>
      </c>
      <c r="S8" s="149" t="b">
        <f>VLOOKUP(G8,[1]Conceptos!$B$2:$E$588,4,FALSE)</f>
        <v>0</v>
      </c>
      <c r="T8" s="201">
        <f>FIND(".",B8,LEN(B8)-2)</f>
        <v>2</v>
      </c>
      <c r="U8" s="201" t="str">
        <f>MID(B8,1,T8-1)</f>
        <v>A</v>
      </c>
      <c r="V8" s="147">
        <f t="shared" ref="V8:V71" si="2">IF(T8=0,T7,T8)</f>
        <v>2</v>
      </c>
      <c r="W8" s="202" t="s">
        <v>131</v>
      </c>
      <c r="X8" s="203">
        <v>18</v>
      </c>
      <c r="Y8" s="204">
        <v>1</v>
      </c>
      <c r="Z8" s="204">
        <v>1</v>
      </c>
      <c r="AA8" s="205">
        <v>1</v>
      </c>
    </row>
    <row r="9" spans="1:27" ht="45">
      <c r="A9" s="172">
        <f>VLOOKUP(G9,[1]Conceptos!$B$2:$F$587,5,FALSE)</f>
        <v>3</v>
      </c>
      <c r="B9" s="216" t="s">
        <v>132</v>
      </c>
      <c r="C9" s="217" t="str">
        <f>VLOOKUP(B9,[1]Conceptos!$B$2:$D$587,2,FALSE)</f>
        <v>COBERTURA</v>
      </c>
      <c r="D9" s="218" t="str">
        <f>VLOOKUP(B9,[1]Conceptos!$B$2:$D$587,3,FALSE)</f>
        <v>ACCIONES ORIENTADAS A GARNTIZAR EL ACCESO Y PERMANENCIA DE LA POBLACIÓN ESTUDIANTIL.</v>
      </c>
      <c r="E9" s="209"/>
      <c r="F9" s="210"/>
      <c r="G9" s="211" t="str">
        <f t="shared" si="1"/>
        <v>A.1.1</v>
      </c>
      <c r="H9" s="212"/>
      <c r="I9" s="213">
        <f>I10+I55+I454+I465+I476+I487+I498</f>
        <v>0</v>
      </c>
      <c r="J9" s="213">
        <f>J10+J55+J454+J465+J476+J487+J498</f>
        <v>0</v>
      </c>
      <c r="K9" s="213">
        <f>K10+K55+K454+K465+K476+K487+K498</f>
        <v>0</v>
      </c>
      <c r="L9" s="213">
        <f>L10+L55+L454+L465+L476+L487+L498</f>
        <v>0</v>
      </c>
      <c r="M9" s="214">
        <f>M10+M55+M454+M465+M476+M487+M498</f>
        <v>0</v>
      </c>
      <c r="N9" s="215">
        <f>IF(E9&lt;&gt;"",1,0)</f>
        <v>0</v>
      </c>
      <c r="O9" s="215">
        <f t="shared" si="0"/>
        <v>0</v>
      </c>
      <c r="P9" s="179">
        <f>VLOOKUP($G9,[1]Conceptos!$B$2:$I$588,6,FALSE)</f>
        <v>1</v>
      </c>
      <c r="Q9" s="179">
        <f>VLOOKUP($G9,[1]Conceptos!$B$2:$I$588,7,FALSE)</f>
        <v>1</v>
      </c>
      <c r="R9" s="179">
        <f>VLOOKUP($G9,[1]Conceptos!$B$2:$I$588,8,FALSE)</f>
        <v>1</v>
      </c>
      <c r="S9" s="149" t="b">
        <f>VLOOKUP(G9,[1]Conceptos!$B$2:$E$588,4,FALSE)</f>
        <v>0</v>
      </c>
      <c r="T9" s="201">
        <f>FIND(".",B9,LEN(B9)-2)</f>
        <v>4</v>
      </c>
      <c r="U9" s="201" t="str">
        <f>MID(B9,1,T9-1)</f>
        <v>A.1</v>
      </c>
      <c r="V9" s="147">
        <f t="shared" si="2"/>
        <v>4</v>
      </c>
      <c r="W9" s="202" t="s">
        <v>133</v>
      </c>
      <c r="X9" s="203">
        <v>44</v>
      </c>
      <c r="Y9" s="204">
        <v>0</v>
      </c>
      <c r="Z9" s="204">
        <v>1</v>
      </c>
      <c r="AA9" s="205">
        <v>0</v>
      </c>
    </row>
    <row r="10" spans="1:27" ht="30">
      <c r="A10" s="172">
        <f>VLOOKUP(G10,[1]Conceptos!$B$2:$F$587,5,FALSE)</f>
        <v>4</v>
      </c>
      <c r="B10" s="216" t="s">
        <v>120</v>
      </c>
      <c r="C10" s="217" t="str">
        <f>VLOOKUP(B10,[1]Conceptos!$B$2:$D$587,2,FALSE)</f>
        <v xml:space="preserve">PAGO DE PERSONAL </v>
      </c>
      <c r="D10" s="218" t="str">
        <f>VLOOKUP(B10,[1]Conceptos!$B$2:$D$587,3,FALSE)</f>
        <v>SUMA DEL GASTO POR CONCEPTO DEL PERSONAL NECESARIO PARA LA PRESTACIÓN DEL SERVICIO EDUCATIVO</v>
      </c>
      <c r="E10" s="209"/>
      <c r="F10" s="210"/>
      <c r="G10" s="211" t="str">
        <f t="shared" si="1"/>
        <v>A.1.1.1</v>
      </c>
      <c r="H10" s="212"/>
      <c r="I10" s="213">
        <f>I11+I22+I33+I44</f>
        <v>0</v>
      </c>
      <c r="J10" s="213">
        <f>J11+J22+J33+J44</f>
        <v>0</v>
      </c>
      <c r="K10" s="213">
        <f>K11+K22+K33+K44</f>
        <v>0</v>
      </c>
      <c r="L10" s="213">
        <f>L11+L22+L33+L44</f>
        <v>0</v>
      </c>
      <c r="M10" s="214">
        <f>M11+M22+M33+M44</f>
        <v>0</v>
      </c>
      <c r="N10" s="215">
        <f>IF(E10&lt;&gt;"",1,0)</f>
        <v>0</v>
      </c>
      <c r="O10" s="215">
        <f t="shared" si="0"/>
        <v>0</v>
      </c>
      <c r="P10" s="179">
        <f>VLOOKUP($G10,[1]Conceptos!$B$2:$I$588,6,FALSE)</f>
        <v>1</v>
      </c>
      <c r="Q10" s="179">
        <f>VLOOKUP($G10,[1]Conceptos!$B$2:$I$588,7,FALSE)</f>
        <v>1</v>
      </c>
      <c r="R10" s="179">
        <f>VLOOKUP($G10,[1]Conceptos!$B$2:$I$588,8,FALSE)</f>
        <v>1</v>
      </c>
      <c r="S10" s="149" t="b">
        <f>VLOOKUP(G10,[1]Conceptos!$B$2:$E$588,4,FALSE)</f>
        <v>0</v>
      </c>
      <c r="T10" s="201">
        <f>FIND(".",B10,LEN(B10)-2)</f>
        <v>6</v>
      </c>
      <c r="U10" s="201" t="str">
        <f>MID(B10,1,T10-1)</f>
        <v>A.1.1</v>
      </c>
      <c r="V10" s="147">
        <f t="shared" si="2"/>
        <v>6</v>
      </c>
      <c r="W10" s="202" t="s">
        <v>134</v>
      </c>
      <c r="X10" s="203">
        <v>45</v>
      </c>
      <c r="Y10" s="204">
        <v>0</v>
      </c>
      <c r="Z10" s="204">
        <v>1</v>
      </c>
      <c r="AA10" s="205">
        <v>0</v>
      </c>
    </row>
    <row r="11" spans="1:27" s="231" customFormat="1" ht="51">
      <c r="A11" s="172">
        <f>VLOOKUP(G11,[1]Conceptos!$B$2:$F$587,5,FALSE)</f>
        <v>5</v>
      </c>
      <c r="B11" s="219" t="s">
        <v>135</v>
      </c>
      <c r="C11" s="220" t="str">
        <f>VLOOKUP(B11,[1]Conceptos!$B$2:$D$587,2,FALSE)</f>
        <v>PERSONAL DOCENTE</v>
      </c>
      <c r="D11" s="221" t="str">
        <f>VLOOKUP(B11,[1]Conceptos!$B$2:$D$587,3,FALSE)</f>
        <v>SUMA DE PAGO DE NÓMINA DEL PERSONAL DOCENTE VINCULADO A LA PLANTA DE PERSONAL DE LA ENTIDAD TERRITORIAL CERTIFICADA,DEDICADA A DESARROLLAR LOS PROCESOS DE FORMACIÓN INTEGRAL DE LOS ESTUDIANTES MATRICULADOS EN LOS ESTABLECIMIENTOS EDUCATIVOS OFICIALES</v>
      </c>
      <c r="E11" s="222" t="s">
        <v>136</v>
      </c>
      <c r="F11" s="223"/>
      <c r="G11" s="224" t="str">
        <f t="shared" si="1"/>
        <v>A.1.1.1.1</v>
      </c>
      <c r="H11" s="225"/>
      <c r="I11" s="226">
        <f>SUM(I12:I21)</f>
        <v>0</v>
      </c>
      <c r="J11" s="226">
        <f>SUM(J12:J21)</f>
        <v>0</v>
      </c>
      <c r="K11" s="226">
        <f>SUM(K12:K21)</f>
        <v>0</v>
      </c>
      <c r="L11" s="226">
        <f>SUM(L12:L21)</f>
        <v>0</v>
      </c>
      <c r="M11" s="227">
        <f>SUM(M12:M21)</f>
        <v>0</v>
      </c>
      <c r="N11" s="228">
        <f>IF(AND(E11&lt;&gt;"", E11&lt;&gt;"Registrar Detalle",E11&lt;&gt;"Ocultar Detalle"),1,0)</f>
        <v>0</v>
      </c>
      <c r="O11" s="228">
        <f t="shared" si="0"/>
        <v>0</v>
      </c>
      <c r="P11" s="179">
        <f>VLOOKUP($G11,[1]Conceptos!$B$2:$I$588,6,FALSE)</f>
        <v>1</v>
      </c>
      <c r="Q11" s="179">
        <f>VLOOKUP($G11,[1]Conceptos!$B$2:$I$588,7,FALSE)</f>
        <v>1</v>
      </c>
      <c r="R11" s="179">
        <f>VLOOKUP($G11,[1]Conceptos!$B$2:$I$588,8,FALSE)</f>
        <v>1</v>
      </c>
      <c r="S11" s="229" t="b">
        <f>VLOOKUP(G11,[1]Conceptos!$B$2:$E$588,4,FALSE)</f>
        <v>1</v>
      </c>
      <c r="T11" s="230">
        <f>FIND(".",B11,LEN(B11)-2)</f>
        <v>8</v>
      </c>
      <c r="U11" s="230" t="str">
        <f>MID(B11,1,T11-1)</f>
        <v>A.1.1.1</v>
      </c>
      <c r="V11" s="231">
        <f t="shared" si="2"/>
        <v>8</v>
      </c>
      <c r="W11" s="202" t="s">
        <v>137</v>
      </c>
      <c r="X11" s="203">
        <v>1</v>
      </c>
      <c r="Y11" s="232">
        <v>0</v>
      </c>
      <c r="Z11" s="232">
        <v>1</v>
      </c>
      <c r="AA11" s="233">
        <v>1</v>
      </c>
    </row>
    <row r="12" spans="1:27" s="231" customFormat="1" ht="30">
      <c r="A12" s="172">
        <f>VLOOKUP(G12,[1]Conceptos!$B$2:$F$587,5,FALSE)</f>
        <v>5</v>
      </c>
      <c r="B12" s="234"/>
      <c r="C12" s="220"/>
      <c r="D12" s="221"/>
      <c r="E12" s="225">
        <v>1</v>
      </c>
      <c r="F12" s="174"/>
      <c r="G12" s="175" t="str">
        <f t="shared" si="1"/>
        <v>A.1.1.1.1</v>
      </c>
      <c r="H12" s="235" t="e">
        <f t="shared" ref="H12:H21" si="3">VLOOKUP(F12,$W$7:$X$48,2,FALSE)</f>
        <v>#N/A</v>
      </c>
      <c r="I12" s="185"/>
      <c r="J12" s="185"/>
      <c r="K12" s="185"/>
      <c r="L12" s="185"/>
      <c r="M12" s="186"/>
      <c r="N12" s="231">
        <f t="shared" ref="N12:N21" si="4">IF(E12&lt;&gt;"",1,0)</f>
        <v>1</v>
      </c>
      <c r="O12" s="231">
        <f t="shared" si="0"/>
        <v>0</v>
      </c>
      <c r="P12" s="179">
        <f>VLOOKUP($G12,[1]Conceptos!$B$2:$I$588,6,FALSE)</f>
        <v>1</v>
      </c>
      <c r="Q12" s="179">
        <f>VLOOKUP($G12,[1]Conceptos!$B$2:$I$588,7,FALSE)</f>
        <v>1</v>
      </c>
      <c r="R12" s="179">
        <f>VLOOKUP($G12,[1]Conceptos!$B$2:$I$588,8,FALSE)</f>
        <v>1</v>
      </c>
      <c r="S12" s="229" t="b">
        <f>VLOOKUP(G12,[1]Conceptos!$B$2:$E$588,4,FALSE)</f>
        <v>1</v>
      </c>
      <c r="V12" s="231">
        <f t="shared" si="2"/>
        <v>8</v>
      </c>
      <c r="W12" s="202" t="s">
        <v>119</v>
      </c>
      <c r="X12" s="203">
        <v>2</v>
      </c>
      <c r="Y12" s="232">
        <v>0</v>
      </c>
      <c r="Z12" s="232">
        <v>1</v>
      </c>
      <c r="AA12" s="233">
        <v>1</v>
      </c>
    </row>
    <row r="13" spans="1:27" s="231" customFormat="1" hidden="1">
      <c r="A13" s="172">
        <f>VLOOKUP(G13,[1]Conceptos!$B$2:$F$587,5,FALSE)</f>
        <v>5</v>
      </c>
      <c r="B13" s="236"/>
      <c r="C13" s="237"/>
      <c r="D13" s="238"/>
      <c r="E13" s="225">
        <v>2</v>
      </c>
      <c r="F13" s="174"/>
      <c r="G13" s="175" t="str">
        <f t="shared" si="1"/>
        <v>A.1.1.1.1</v>
      </c>
      <c r="H13" s="235" t="e">
        <f t="shared" si="3"/>
        <v>#N/A</v>
      </c>
      <c r="I13" s="185"/>
      <c r="J13" s="185"/>
      <c r="K13" s="185"/>
      <c r="L13" s="185"/>
      <c r="M13" s="186"/>
      <c r="N13" s="231">
        <f t="shared" si="4"/>
        <v>1</v>
      </c>
      <c r="O13" s="231">
        <f t="shared" si="0"/>
        <v>0</v>
      </c>
      <c r="P13" s="179">
        <f>VLOOKUP($G13,[1]Conceptos!$B$2:$I$588,6,FALSE)</f>
        <v>1</v>
      </c>
      <c r="Q13" s="179">
        <f>VLOOKUP($G13,[1]Conceptos!$B$2:$I$588,7,FALSE)</f>
        <v>1</v>
      </c>
      <c r="R13" s="179">
        <f>VLOOKUP($G13,[1]Conceptos!$B$2:$I$588,8,FALSE)</f>
        <v>1</v>
      </c>
      <c r="S13" s="229" t="b">
        <f>VLOOKUP(G13,[1]Conceptos!$B$2:$E$587,4,FALSE)</f>
        <v>1</v>
      </c>
      <c r="V13" s="231">
        <f t="shared" si="2"/>
        <v>0</v>
      </c>
      <c r="W13" s="202" t="s">
        <v>138</v>
      </c>
      <c r="X13" s="203">
        <v>3</v>
      </c>
      <c r="Y13" s="232">
        <v>1</v>
      </c>
      <c r="Z13" s="232">
        <v>1</v>
      </c>
      <c r="AA13" s="233">
        <v>1</v>
      </c>
    </row>
    <row r="14" spans="1:27" s="231" customFormat="1" hidden="1">
      <c r="A14" s="172">
        <f>VLOOKUP(G14,[1]Conceptos!$B$2:$F$587,5,FALSE)</f>
        <v>5</v>
      </c>
      <c r="B14" s="236"/>
      <c r="C14" s="237"/>
      <c r="D14" s="238"/>
      <c r="E14" s="225">
        <v>3</v>
      </c>
      <c r="F14" s="174"/>
      <c r="G14" s="175" t="str">
        <f t="shared" si="1"/>
        <v>A.1.1.1.1</v>
      </c>
      <c r="H14" s="235" t="e">
        <f t="shared" si="3"/>
        <v>#N/A</v>
      </c>
      <c r="I14" s="239"/>
      <c r="J14" s="239"/>
      <c r="K14" s="239"/>
      <c r="L14" s="239"/>
      <c r="M14" s="240"/>
      <c r="N14" s="231">
        <f t="shared" si="4"/>
        <v>1</v>
      </c>
      <c r="O14" s="231">
        <f t="shared" si="0"/>
        <v>0</v>
      </c>
      <c r="P14" s="179">
        <f>VLOOKUP($G14,[1]Conceptos!$B$2:$I$588,6,FALSE)</f>
        <v>1</v>
      </c>
      <c r="Q14" s="179">
        <f>VLOOKUP($G14,[1]Conceptos!$B$2:$I$588,7,FALSE)</f>
        <v>1</v>
      </c>
      <c r="R14" s="179">
        <f>VLOOKUP($G14,[1]Conceptos!$B$2:$I$588,8,FALSE)</f>
        <v>1</v>
      </c>
      <c r="S14" s="229" t="b">
        <f>VLOOKUP(G14,[1]Conceptos!$B$2:$E$587,4,FALSE)</f>
        <v>1</v>
      </c>
      <c r="V14" s="231">
        <f t="shared" si="2"/>
        <v>0</v>
      </c>
      <c r="W14" s="202" t="s">
        <v>139</v>
      </c>
      <c r="X14" s="203">
        <v>4</v>
      </c>
      <c r="Y14" s="232">
        <v>1</v>
      </c>
      <c r="Z14" s="232">
        <v>1</v>
      </c>
      <c r="AA14" s="233">
        <v>1</v>
      </c>
    </row>
    <row r="15" spans="1:27" s="231" customFormat="1" hidden="1">
      <c r="A15" s="172">
        <f>VLOOKUP(G15,[1]Conceptos!$B$2:$F$587,5,FALSE)</f>
        <v>5</v>
      </c>
      <c r="B15" s="236"/>
      <c r="C15" s="237"/>
      <c r="D15" s="238"/>
      <c r="E15" s="225">
        <v>4</v>
      </c>
      <c r="F15" s="174"/>
      <c r="G15" s="175" t="str">
        <f t="shared" si="1"/>
        <v>A.1.1.1.1</v>
      </c>
      <c r="H15" s="235" t="e">
        <f t="shared" si="3"/>
        <v>#N/A</v>
      </c>
      <c r="I15" s="239"/>
      <c r="J15" s="239"/>
      <c r="K15" s="239"/>
      <c r="L15" s="239"/>
      <c r="M15" s="240"/>
      <c r="N15" s="231">
        <f t="shared" si="4"/>
        <v>1</v>
      </c>
      <c r="O15" s="231">
        <f t="shared" si="0"/>
        <v>0</v>
      </c>
      <c r="P15" s="179">
        <f>VLOOKUP($G15,[1]Conceptos!$B$2:$I$588,6,FALSE)</f>
        <v>1</v>
      </c>
      <c r="Q15" s="179">
        <f>VLOOKUP($G15,[1]Conceptos!$B$2:$I$588,7,FALSE)</f>
        <v>1</v>
      </c>
      <c r="R15" s="179">
        <f>VLOOKUP($G15,[1]Conceptos!$B$2:$I$588,8,FALSE)</f>
        <v>1</v>
      </c>
      <c r="S15" s="229" t="b">
        <f>VLOOKUP(G15,[1]Conceptos!$B$2:$E$587,4,FALSE)</f>
        <v>1</v>
      </c>
      <c r="V15" s="231">
        <f t="shared" si="2"/>
        <v>0</v>
      </c>
      <c r="W15" s="202" t="s">
        <v>140</v>
      </c>
      <c r="X15" s="203">
        <v>5</v>
      </c>
      <c r="Y15" s="232">
        <v>1</v>
      </c>
      <c r="Z15" s="232">
        <v>1</v>
      </c>
      <c r="AA15" s="233">
        <v>1</v>
      </c>
    </row>
    <row r="16" spans="1:27" s="231" customFormat="1" hidden="1">
      <c r="A16" s="172">
        <f>VLOOKUP(G16,[1]Conceptos!$B$2:$F$587,5,FALSE)</f>
        <v>5</v>
      </c>
      <c r="B16" s="236"/>
      <c r="C16" s="237"/>
      <c r="D16" s="238"/>
      <c r="E16" s="225">
        <v>5</v>
      </c>
      <c r="F16" s="174"/>
      <c r="G16" s="175" t="str">
        <f t="shared" si="1"/>
        <v>A.1.1.1.1</v>
      </c>
      <c r="H16" s="235" t="e">
        <f t="shared" si="3"/>
        <v>#N/A</v>
      </c>
      <c r="I16" s="239"/>
      <c r="J16" s="239"/>
      <c r="K16" s="239"/>
      <c r="L16" s="239"/>
      <c r="M16" s="240"/>
      <c r="N16" s="231">
        <f t="shared" si="4"/>
        <v>1</v>
      </c>
      <c r="O16" s="231">
        <f t="shared" si="0"/>
        <v>0</v>
      </c>
      <c r="P16" s="179">
        <f>VLOOKUP($G16,[1]Conceptos!$B$2:$I$588,6,FALSE)</f>
        <v>1</v>
      </c>
      <c r="Q16" s="179">
        <f>VLOOKUP($G16,[1]Conceptos!$B$2:$I$588,7,FALSE)</f>
        <v>1</v>
      </c>
      <c r="R16" s="179">
        <f>VLOOKUP($G16,[1]Conceptos!$B$2:$I$588,8,FALSE)</f>
        <v>1</v>
      </c>
      <c r="S16" s="229" t="b">
        <f>VLOOKUP(G16,[1]Conceptos!$B$2:$E$587,4,FALSE)</f>
        <v>1</v>
      </c>
      <c r="V16" s="231">
        <f t="shared" si="2"/>
        <v>0</v>
      </c>
      <c r="W16" s="202" t="s">
        <v>141</v>
      </c>
      <c r="X16" s="203">
        <v>6</v>
      </c>
      <c r="Y16" s="232">
        <v>1</v>
      </c>
      <c r="Z16" s="232">
        <v>1</v>
      </c>
      <c r="AA16" s="233">
        <v>1</v>
      </c>
    </row>
    <row r="17" spans="1:27" s="231" customFormat="1" hidden="1">
      <c r="A17" s="172">
        <f>VLOOKUP(G17,[1]Conceptos!$B$2:$F$587,5,FALSE)</f>
        <v>5</v>
      </c>
      <c r="B17" s="236"/>
      <c r="C17" s="237"/>
      <c r="D17" s="238"/>
      <c r="E17" s="225">
        <v>6</v>
      </c>
      <c r="F17" s="174"/>
      <c r="G17" s="175" t="str">
        <f t="shared" si="1"/>
        <v>A.1.1.1.1</v>
      </c>
      <c r="H17" s="235" t="e">
        <f t="shared" si="3"/>
        <v>#N/A</v>
      </c>
      <c r="I17" s="239"/>
      <c r="J17" s="239"/>
      <c r="K17" s="239"/>
      <c r="L17" s="239"/>
      <c r="M17" s="240"/>
      <c r="N17" s="231">
        <f t="shared" si="4"/>
        <v>1</v>
      </c>
      <c r="O17" s="231">
        <f t="shared" si="0"/>
        <v>0</v>
      </c>
      <c r="P17" s="179">
        <f>VLOOKUP($G17,[1]Conceptos!$B$2:$I$588,6,FALSE)</f>
        <v>1</v>
      </c>
      <c r="Q17" s="179">
        <f>VLOOKUP($G17,[1]Conceptos!$B$2:$I$588,7,FALSE)</f>
        <v>1</v>
      </c>
      <c r="R17" s="179">
        <f>VLOOKUP($G17,[1]Conceptos!$B$2:$I$588,8,FALSE)</f>
        <v>1</v>
      </c>
      <c r="S17" s="229" t="b">
        <f>VLOOKUP(G17,[1]Conceptos!$B$2:$E$587,4,FALSE)</f>
        <v>1</v>
      </c>
      <c r="V17" s="231">
        <f t="shared" si="2"/>
        <v>0</v>
      </c>
      <c r="W17" s="202" t="s">
        <v>142</v>
      </c>
      <c r="X17" s="203">
        <v>7</v>
      </c>
      <c r="Y17" s="232">
        <v>0</v>
      </c>
      <c r="Z17" s="232">
        <v>1</v>
      </c>
      <c r="AA17" s="233">
        <v>0</v>
      </c>
    </row>
    <row r="18" spans="1:27" s="231" customFormat="1" hidden="1">
      <c r="A18" s="172">
        <f>VLOOKUP(G18,[1]Conceptos!$B$2:$F$587,5,FALSE)</f>
        <v>5</v>
      </c>
      <c r="B18" s="236"/>
      <c r="C18" s="237"/>
      <c r="D18" s="238"/>
      <c r="E18" s="225">
        <v>7</v>
      </c>
      <c r="F18" s="174"/>
      <c r="G18" s="175" t="str">
        <f t="shared" si="1"/>
        <v>A.1.1.1.1</v>
      </c>
      <c r="H18" s="235" t="e">
        <f t="shared" si="3"/>
        <v>#N/A</v>
      </c>
      <c r="I18" s="239"/>
      <c r="J18" s="239"/>
      <c r="K18" s="239"/>
      <c r="L18" s="239"/>
      <c r="M18" s="240"/>
      <c r="N18" s="231">
        <f t="shared" si="4"/>
        <v>1</v>
      </c>
      <c r="O18" s="231">
        <f t="shared" si="0"/>
        <v>0</v>
      </c>
      <c r="P18" s="179">
        <f>VLOOKUP($G18,[1]Conceptos!$B$2:$I$588,6,FALSE)</f>
        <v>1</v>
      </c>
      <c r="Q18" s="179">
        <f>VLOOKUP($G18,[1]Conceptos!$B$2:$I$588,7,FALSE)</f>
        <v>1</v>
      </c>
      <c r="R18" s="179">
        <f>VLOOKUP($G18,[1]Conceptos!$B$2:$I$588,8,FALSE)</f>
        <v>1</v>
      </c>
      <c r="S18" s="229" t="b">
        <f>VLOOKUP(G18,[1]Conceptos!$B$2:$E$587,4,FALSE)</f>
        <v>1</v>
      </c>
      <c r="V18" s="231">
        <f t="shared" si="2"/>
        <v>0</v>
      </c>
      <c r="W18" s="202" t="s">
        <v>143</v>
      </c>
      <c r="X18" s="203">
        <v>8</v>
      </c>
      <c r="Y18" s="232">
        <v>0</v>
      </c>
      <c r="Z18" s="232">
        <v>1</v>
      </c>
      <c r="AA18" s="233">
        <v>0</v>
      </c>
    </row>
    <row r="19" spans="1:27" s="231" customFormat="1" ht="30" hidden="1">
      <c r="A19" s="172">
        <f>VLOOKUP(G19,[1]Conceptos!$B$2:$F$587,5,FALSE)</f>
        <v>5</v>
      </c>
      <c r="B19" s="236"/>
      <c r="C19" s="237"/>
      <c r="D19" s="238"/>
      <c r="E19" s="225">
        <v>8</v>
      </c>
      <c r="F19" s="174"/>
      <c r="G19" s="175" t="str">
        <f t="shared" si="1"/>
        <v>A.1.1.1.1</v>
      </c>
      <c r="H19" s="235" t="e">
        <f t="shared" si="3"/>
        <v>#N/A</v>
      </c>
      <c r="I19" s="145"/>
      <c r="J19" s="145"/>
      <c r="K19" s="145"/>
      <c r="L19" s="145"/>
      <c r="M19" s="146"/>
      <c r="N19" s="231">
        <f t="shared" si="4"/>
        <v>1</v>
      </c>
      <c r="O19" s="231">
        <f t="shared" si="0"/>
        <v>0</v>
      </c>
      <c r="P19" s="179">
        <f>VLOOKUP($G19,[1]Conceptos!$B$2:$I$588,6,FALSE)</f>
        <v>1</v>
      </c>
      <c r="Q19" s="179">
        <f>VLOOKUP($G19,[1]Conceptos!$B$2:$I$588,7,FALSE)</f>
        <v>1</v>
      </c>
      <c r="R19" s="179">
        <f>VLOOKUP($G19,[1]Conceptos!$B$2:$I$588,8,FALSE)</f>
        <v>1</v>
      </c>
      <c r="S19" s="229" t="b">
        <f>VLOOKUP(G19,[1]Conceptos!$B$2:$E$587,4,FALSE)</f>
        <v>1</v>
      </c>
      <c r="V19" s="231">
        <f t="shared" si="2"/>
        <v>0</v>
      </c>
      <c r="W19" s="202" t="s">
        <v>144</v>
      </c>
      <c r="X19" s="203">
        <v>9</v>
      </c>
      <c r="Y19" s="232">
        <v>1</v>
      </c>
      <c r="Z19" s="232">
        <v>1</v>
      </c>
      <c r="AA19" s="233">
        <v>1</v>
      </c>
    </row>
    <row r="20" spans="1:27" s="231" customFormat="1" ht="30" hidden="1">
      <c r="A20" s="172">
        <f>VLOOKUP(G20,[1]Conceptos!$B$2:$F$587,5,FALSE)</f>
        <v>5</v>
      </c>
      <c r="B20" s="236"/>
      <c r="C20" s="237"/>
      <c r="D20" s="238"/>
      <c r="E20" s="225">
        <v>9</v>
      </c>
      <c r="F20" s="174"/>
      <c r="G20" s="175" t="str">
        <f t="shared" si="1"/>
        <v>A.1.1.1.1</v>
      </c>
      <c r="H20" s="235" t="e">
        <f t="shared" si="3"/>
        <v>#N/A</v>
      </c>
      <c r="I20" s="239"/>
      <c r="J20" s="239"/>
      <c r="K20" s="239"/>
      <c r="L20" s="239"/>
      <c r="M20" s="240"/>
      <c r="N20" s="231">
        <f t="shared" si="4"/>
        <v>1</v>
      </c>
      <c r="O20" s="231">
        <f t="shared" si="0"/>
        <v>0</v>
      </c>
      <c r="P20" s="179">
        <f>VLOOKUP($G20,[1]Conceptos!$B$2:$I$588,6,FALSE)</f>
        <v>1</v>
      </c>
      <c r="Q20" s="179">
        <f>VLOOKUP($G20,[1]Conceptos!$B$2:$I$588,7,FALSE)</f>
        <v>1</v>
      </c>
      <c r="R20" s="179">
        <f>VLOOKUP($G20,[1]Conceptos!$B$2:$I$588,8,FALSE)</f>
        <v>1</v>
      </c>
      <c r="S20" s="229" t="b">
        <f>VLOOKUP(G20,[1]Conceptos!$B$2:$E$587,4,FALSE)</f>
        <v>1</v>
      </c>
      <c r="V20" s="231">
        <f t="shared" si="2"/>
        <v>0</v>
      </c>
      <c r="W20" s="202" t="s">
        <v>145</v>
      </c>
      <c r="X20" s="203">
        <v>10</v>
      </c>
      <c r="Y20" s="232">
        <v>1</v>
      </c>
      <c r="Z20" s="232">
        <v>1</v>
      </c>
      <c r="AA20" s="233">
        <v>1</v>
      </c>
    </row>
    <row r="21" spans="1:27" s="231" customFormat="1" ht="30" hidden="1">
      <c r="A21" s="172">
        <f>VLOOKUP(G21,[1]Conceptos!$B$2:$F$587,5,FALSE)</f>
        <v>5</v>
      </c>
      <c r="B21" s="236"/>
      <c r="C21" s="237"/>
      <c r="D21" s="238"/>
      <c r="E21" s="225">
        <v>10</v>
      </c>
      <c r="F21" s="174"/>
      <c r="G21" s="175" t="str">
        <f t="shared" si="1"/>
        <v>A.1.1.1.1</v>
      </c>
      <c r="H21" s="235" t="e">
        <f t="shared" si="3"/>
        <v>#N/A</v>
      </c>
      <c r="I21" s="239"/>
      <c r="J21" s="239"/>
      <c r="K21" s="239"/>
      <c r="L21" s="239"/>
      <c r="M21" s="240"/>
      <c r="N21" s="231">
        <f t="shared" si="4"/>
        <v>1</v>
      </c>
      <c r="O21" s="231">
        <f t="shared" si="0"/>
        <v>0</v>
      </c>
      <c r="P21" s="179">
        <f>VLOOKUP($G21,[1]Conceptos!$B$2:$I$588,6,FALSE)</f>
        <v>1</v>
      </c>
      <c r="Q21" s="179">
        <f>VLOOKUP($G21,[1]Conceptos!$B$2:$I$588,7,FALSE)</f>
        <v>1</v>
      </c>
      <c r="R21" s="179">
        <f>VLOOKUP($G21,[1]Conceptos!$B$2:$I$588,8,FALSE)</f>
        <v>1</v>
      </c>
      <c r="S21" s="229" t="b">
        <f>VLOOKUP(G21,[1]Conceptos!$B$2:$E$587,4,FALSE)</f>
        <v>1</v>
      </c>
      <c r="V21" s="231">
        <f t="shared" si="2"/>
        <v>0</v>
      </c>
      <c r="W21" s="202" t="s">
        <v>146</v>
      </c>
      <c r="X21" s="203">
        <v>11</v>
      </c>
      <c r="Y21" s="232">
        <v>1</v>
      </c>
      <c r="Z21" s="232">
        <v>1</v>
      </c>
      <c r="AA21" s="233">
        <v>1</v>
      </c>
    </row>
    <row r="22" spans="1:27" s="231" customFormat="1" ht="38.25">
      <c r="A22" s="172">
        <f>VLOOKUP(G22,[1]Conceptos!$B$2:$F$587,5,FALSE)</f>
        <v>6</v>
      </c>
      <c r="B22" s="219" t="s">
        <v>147</v>
      </c>
      <c r="C22" s="220" t="str">
        <f>VLOOKUP(B22,[1]Conceptos!$B$2:$D$587,2,FALSE)</f>
        <v>PERSONAL DIRECTIVO - DOCENTE</v>
      </c>
      <c r="D22" s="221" t="str">
        <f>VLOOKUP(B22,[1]Conceptos!$B$2:$D$587,3,FALSE)</f>
        <v>SUMA DE PAGOS DE NÓMINA DE LOS DIRECTIVOS DOCENTES (RECTORES, DIRECTORES RURALES, COORDINADORES, SUPERVISORES, Y DIRECTORES DE NUCLEO)</v>
      </c>
      <c r="E22" s="222" t="s">
        <v>136</v>
      </c>
      <c r="F22" s="223"/>
      <c r="G22" s="224" t="str">
        <f t="shared" si="1"/>
        <v>A.1.1.1.2</v>
      </c>
      <c r="H22" s="225"/>
      <c r="I22" s="226">
        <f>SUM(I23:I32)</f>
        <v>0</v>
      </c>
      <c r="J22" s="226">
        <f>SUM(J23:J32)</f>
        <v>0</v>
      </c>
      <c r="K22" s="226">
        <f>SUM(K23:K32)</f>
        <v>0</v>
      </c>
      <c r="L22" s="226">
        <f>SUM(L23:L32)</f>
        <v>0</v>
      </c>
      <c r="M22" s="227">
        <f>SUM(M23:M32)</f>
        <v>0</v>
      </c>
      <c r="N22" s="228">
        <f>IF(AND(E22&lt;&gt;"", E22&lt;&gt;"Registrar Detalle",E22&lt;&gt;"Ocultar Detalle"),1,0)</f>
        <v>0</v>
      </c>
      <c r="O22" s="228">
        <f t="shared" si="0"/>
        <v>0</v>
      </c>
      <c r="P22" s="179">
        <f>VLOOKUP($G22,[1]Conceptos!$B$2:$I$588,6,FALSE)</f>
        <v>1</v>
      </c>
      <c r="Q22" s="179">
        <f>VLOOKUP($G22,[1]Conceptos!$B$2:$I$588,7,FALSE)</f>
        <v>1</v>
      </c>
      <c r="R22" s="179">
        <f>VLOOKUP($G22,[1]Conceptos!$B$2:$I$588,8,FALSE)</f>
        <v>1</v>
      </c>
      <c r="S22" s="229" t="b">
        <f>VLOOKUP(G22,[1]Conceptos!$B$2:$E$588,4,FALSE)</f>
        <v>1</v>
      </c>
      <c r="T22" s="230">
        <f>FIND(".",B22,LEN(B22)-2)</f>
        <v>8</v>
      </c>
      <c r="U22" s="230" t="str">
        <f>MID(B22,1,T22-1)</f>
        <v>A.1.1.1</v>
      </c>
      <c r="V22" s="231">
        <f t="shared" si="2"/>
        <v>8</v>
      </c>
      <c r="W22" s="202" t="s">
        <v>148</v>
      </c>
      <c r="X22" s="203">
        <v>12</v>
      </c>
      <c r="Y22" s="232">
        <v>1</v>
      </c>
      <c r="Z22" s="232">
        <v>1</v>
      </c>
      <c r="AA22" s="233">
        <v>1</v>
      </c>
    </row>
    <row r="23" spans="1:27" s="231" customFormat="1" ht="30">
      <c r="A23" s="172">
        <f>VLOOKUP(G23,[1]Conceptos!$B$2:$F$587,5,FALSE)</f>
        <v>6</v>
      </c>
      <c r="B23" s="234"/>
      <c r="C23" s="220"/>
      <c r="D23" s="221"/>
      <c r="E23" s="225">
        <v>1</v>
      </c>
      <c r="F23" s="174"/>
      <c r="G23" s="175" t="str">
        <f t="shared" si="1"/>
        <v>A.1.1.1.2</v>
      </c>
      <c r="H23" s="235" t="e">
        <f t="shared" ref="H23:H32" si="5">VLOOKUP(F23,$W$7:$X$48,2,FALSE)</f>
        <v>#N/A</v>
      </c>
      <c r="I23" s="185"/>
      <c r="J23" s="185"/>
      <c r="K23" s="185"/>
      <c r="L23" s="185"/>
      <c r="M23" s="186"/>
      <c r="N23" s="231">
        <f t="shared" ref="N23:N32" si="6">IF(E23&lt;&gt;"",1,0)</f>
        <v>1</v>
      </c>
      <c r="O23" s="231">
        <f t="shared" si="0"/>
        <v>0</v>
      </c>
      <c r="P23" s="179">
        <f>VLOOKUP($G23,[1]Conceptos!$B$2:$I$588,6,FALSE)</f>
        <v>1</v>
      </c>
      <c r="Q23" s="179">
        <f>VLOOKUP($G23,[1]Conceptos!$B$2:$I$588,7,FALSE)</f>
        <v>1</v>
      </c>
      <c r="R23" s="179">
        <f>VLOOKUP($G23,[1]Conceptos!$B$2:$I$588,8,FALSE)</f>
        <v>1</v>
      </c>
      <c r="S23" s="229" t="b">
        <f>VLOOKUP(G23,[1]Conceptos!$B$2:$E$588,4,FALSE)</f>
        <v>1</v>
      </c>
      <c r="V23" s="231">
        <f t="shared" si="2"/>
        <v>8</v>
      </c>
      <c r="W23" s="202" t="s">
        <v>149</v>
      </c>
      <c r="X23" s="203">
        <v>33</v>
      </c>
      <c r="Y23" s="232">
        <v>0</v>
      </c>
      <c r="Z23" s="232">
        <v>1</v>
      </c>
      <c r="AA23" s="233">
        <v>1</v>
      </c>
    </row>
    <row r="24" spans="1:27" s="231" customFormat="1" ht="30" hidden="1">
      <c r="A24" s="172">
        <f>VLOOKUP(G24,[1]Conceptos!$B$2:$F$587,5,FALSE)</f>
        <v>6</v>
      </c>
      <c r="B24" s="236"/>
      <c r="C24" s="237"/>
      <c r="D24" s="238"/>
      <c r="E24" s="225">
        <v>2</v>
      </c>
      <c r="F24" s="174"/>
      <c r="G24" s="175" t="str">
        <f t="shared" si="1"/>
        <v>A.1.1.1.2</v>
      </c>
      <c r="H24" s="235" t="e">
        <f t="shared" si="5"/>
        <v>#N/A</v>
      </c>
      <c r="I24" s="185"/>
      <c r="J24" s="185"/>
      <c r="K24" s="185"/>
      <c r="L24" s="185"/>
      <c r="M24" s="186"/>
      <c r="N24" s="231">
        <f t="shared" si="6"/>
        <v>1</v>
      </c>
      <c r="O24" s="231">
        <f t="shared" si="0"/>
        <v>0</v>
      </c>
      <c r="P24" s="179">
        <f>VLOOKUP($G24,[1]Conceptos!$B$2:$I$588,6,FALSE)</f>
        <v>1</v>
      </c>
      <c r="Q24" s="179">
        <f>VLOOKUP($G24,[1]Conceptos!$B$2:$I$588,7,FALSE)</f>
        <v>1</v>
      </c>
      <c r="R24" s="179">
        <f>VLOOKUP($G24,[1]Conceptos!$B$2:$I$588,8,FALSE)</f>
        <v>1</v>
      </c>
      <c r="S24" s="229" t="b">
        <f>VLOOKUP(G24,[1]Conceptos!$B$2:$E$587,4,FALSE)</f>
        <v>1</v>
      </c>
      <c r="V24" s="231">
        <f t="shared" si="2"/>
        <v>0</v>
      </c>
      <c r="W24" s="202" t="s">
        <v>150</v>
      </c>
      <c r="X24" s="203">
        <v>34</v>
      </c>
      <c r="Y24" s="232">
        <v>0</v>
      </c>
      <c r="Z24" s="232">
        <v>1</v>
      </c>
      <c r="AA24" s="233">
        <v>1</v>
      </c>
    </row>
    <row r="25" spans="1:27" s="231" customFormat="1" ht="30" hidden="1">
      <c r="A25" s="172">
        <f>VLOOKUP(G25,[1]Conceptos!$B$2:$F$587,5,FALSE)</f>
        <v>6</v>
      </c>
      <c r="B25" s="236"/>
      <c r="C25" s="237"/>
      <c r="D25" s="238"/>
      <c r="E25" s="225">
        <v>3</v>
      </c>
      <c r="F25" s="174"/>
      <c r="G25" s="175" t="str">
        <f t="shared" si="1"/>
        <v>A.1.1.1.2</v>
      </c>
      <c r="H25" s="235" t="e">
        <f t="shared" si="5"/>
        <v>#N/A</v>
      </c>
      <c r="I25" s="239"/>
      <c r="J25" s="239"/>
      <c r="K25" s="239"/>
      <c r="L25" s="239"/>
      <c r="M25" s="240"/>
      <c r="N25" s="231">
        <f t="shared" si="6"/>
        <v>1</v>
      </c>
      <c r="O25" s="231">
        <f t="shared" si="0"/>
        <v>0</v>
      </c>
      <c r="P25" s="179">
        <f>VLOOKUP($G25,[1]Conceptos!$B$2:$I$588,6,FALSE)</f>
        <v>1</v>
      </c>
      <c r="Q25" s="179">
        <f>VLOOKUP($G25,[1]Conceptos!$B$2:$I$588,7,FALSE)</f>
        <v>1</v>
      </c>
      <c r="R25" s="179">
        <f>VLOOKUP($G25,[1]Conceptos!$B$2:$I$588,8,FALSE)</f>
        <v>1</v>
      </c>
      <c r="S25" s="229" t="b">
        <f>VLOOKUP(G25,[1]Conceptos!$B$2:$E$587,4,FALSE)</f>
        <v>1</v>
      </c>
      <c r="V25" s="231">
        <f t="shared" si="2"/>
        <v>0</v>
      </c>
      <c r="W25" s="202" t="s">
        <v>151</v>
      </c>
      <c r="X25" s="203">
        <v>35</v>
      </c>
      <c r="Y25" s="232">
        <v>0</v>
      </c>
      <c r="Z25" s="232">
        <v>1</v>
      </c>
      <c r="AA25" s="233">
        <v>1</v>
      </c>
    </row>
    <row r="26" spans="1:27" s="231" customFormat="1" ht="30" hidden="1">
      <c r="A26" s="172">
        <f>VLOOKUP(G26,[1]Conceptos!$B$2:$F$587,5,FALSE)</f>
        <v>6</v>
      </c>
      <c r="B26" s="236"/>
      <c r="C26" s="237"/>
      <c r="D26" s="238"/>
      <c r="E26" s="225">
        <v>4</v>
      </c>
      <c r="F26" s="174"/>
      <c r="G26" s="175" t="str">
        <f t="shared" si="1"/>
        <v>A.1.1.1.2</v>
      </c>
      <c r="H26" s="235" t="e">
        <f t="shared" si="5"/>
        <v>#N/A</v>
      </c>
      <c r="I26" s="239"/>
      <c r="J26" s="239"/>
      <c r="K26" s="239"/>
      <c r="L26" s="239"/>
      <c r="M26" s="240"/>
      <c r="N26" s="231">
        <f t="shared" si="6"/>
        <v>1</v>
      </c>
      <c r="O26" s="231">
        <f t="shared" si="0"/>
        <v>0</v>
      </c>
      <c r="P26" s="179">
        <f>VLOOKUP($G26,[1]Conceptos!$B$2:$I$588,6,FALSE)</f>
        <v>1</v>
      </c>
      <c r="Q26" s="179">
        <f>VLOOKUP($G26,[1]Conceptos!$B$2:$I$588,7,FALSE)</f>
        <v>1</v>
      </c>
      <c r="R26" s="179">
        <f>VLOOKUP($G26,[1]Conceptos!$B$2:$I$588,8,FALSE)</f>
        <v>1</v>
      </c>
      <c r="S26" s="229" t="b">
        <f>VLOOKUP(G26,[1]Conceptos!$B$2:$E$587,4,FALSE)</f>
        <v>1</v>
      </c>
      <c r="V26" s="231">
        <f t="shared" si="2"/>
        <v>0</v>
      </c>
      <c r="W26" s="202" t="s">
        <v>152</v>
      </c>
      <c r="X26" s="203">
        <v>36</v>
      </c>
      <c r="Y26" s="232">
        <v>0</v>
      </c>
      <c r="Z26" s="232">
        <v>1</v>
      </c>
      <c r="AA26" s="233">
        <v>1</v>
      </c>
    </row>
    <row r="27" spans="1:27" s="231" customFormat="1" ht="30" hidden="1">
      <c r="A27" s="172">
        <f>VLOOKUP(G27,[1]Conceptos!$B$2:$F$587,5,FALSE)</f>
        <v>6</v>
      </c>
      <c r="B27" s="236"/>
      <c r="C27" s="237"/>
      <c r="D27" s="238"/>
      <c r="E27" s="225">
        <v>5</v>
      </c>
      <c r="F27" s="174"/>
      <c r="G27" s="175" t="str">
        <f t="shared" si="1"/>
        <v>A.1.1.1.2</v>
      </c>
      <c r="H27" s="235" t="e">
        <f t="shared" si="5"/>
        <v>#N/A</v>
      </c>
      <c r="I27" s="239"/>
      <c r="J27" s="239"/>
      <c r="K27" s="239"/>
      <c r="L27" s="239"/>
      <c r="M27" s="240"/>
      <c r="N27" s="231">
        <f t="shared" si="6"/>
        <v>1</v>
      </c>
      <c r="O27" s="231">
        <f t="shared" si="0"/>
        <v>0</v>
      </c>
      <c r="P27" s="179">
        <f>VLOOKUP($G27,[1]Conceptos!$B$2:$I$588,6,FALSE)</f>
        <v>1</v>
      </c>
      <c r="Q27" s="179">
        <f>VLOOKUP($G27,[1]Conceptos!$B$2:$I$588,7,FALSE)</f>
        <v>1</v>
      </c>
      <c r="R27" s="179">
        <f>VLOOKUP($G27,[1]Conceptos!$B$2:$I$588,8,FALSE)</f>
        <v>1</v>
      </c>
      <c r="S27" s="229" t="b">
        <f>VLOOKUP(G27,[1]Conceptos!$B$2:$E$587,4,FALSE)</f>
        <v>1</v>
      </c>
      <c r="V27" s="231">
        <f t="shared" si="2"/>
        <v>0</v>
      </c>
      <c r="W27" s="202" t="s">
        <v>153</v>
      </c>
      <c r="X27" s="203">
        <v>37</v>
      </c>
      <c r="Y27" s="232">
        <v>0</v>
      </c>
      <c r="Z27" s="232">
        <v>1</v>
      </c>
      <c r="AA27" s="233">
        <v>1</v>
      </c>
    </row>
    <row r="28" spans="1:27" s="231" customFormat="1" ht="30" hidden="1">
      <c r="A28" s="172">
        <f>VLOOKUP(G28,[1]Conceptos!$B$2:$F$587,5,FALSE)</f>
        <v>6</v>
      </c>
      <c r="B28" s="236"/>
      <c r="C28" s="237"/>
      <c r="D28" s="238"/>
      <c r="E28" s="225">
        <v>6</v>
      </c>
      <c r="F28" s="174"/>
      <c r="G28" s="175" t="str">
        <f t="shared" si="1"/>
        <v>A.1.1.1.2</v>
      </c>
      <c r="H28" s="235" t="e">
        <f t="shared" si="5"/>
        <v>#N/A</v>
      </c>
      <c r="I28" s="239"/>
      <c r="J28" s="239"/>
      <c r="K28" s="239"/>
      <c r="L28" s="239"/>
      <c r="M28" s="240"/>
      <c r="N28" s="231">
        <f t="shared" si="6"/>
        <v>1</v>
      </c>
      <c r="O28" s="231">
        <f t="shared" si="0"/>
        <v>0</v>
      </c>
      <c r="P28" s="179">
        <f>VLOOKUP($G28,[1]Conceptos!$B$2:$I$588,6,FALSE)</f>
        <v>1</v>
      </c>
      <c r="Q28" s="179">
        <f>VLOOKUP($G28,[1]Conceptos!$B$2:$I$588,7,FALSE)</f>
        <v>1</v>
      </c>
      <c r="R28" s="179">
        <f>VLOOKUP($G28,[1]Conceptos!$B$2:$I$588,8,FALSE)</f>
        <v>1</v>
      </c>
      <c r="S28" s="229" t="b">
        <f>VLOOKUP(G28,[1]Conceptos!$B$2:$E$587,4,FALSE)</f>
        <v>1</v>
      </c>
      <c r="V28" s="231">
        <f t="shared" si="2"/>
        <v>0</v>
      </c>
      <c r="W28" s="202" t="s">
        <v>154</v>
      </c>
      <c r="X28" s="203">
        <v>38</v>
      </c>
      <c r="Y28" s="232">
        <v>0</v>
      </c>
      <c r="Z28" s="232">
        <v>1</v>
      </c>
      <c r="AA28" s="233">
        <v>1</v>
      </c>
    </row>
    <row r="29" spans="1:27" s="231" customFormat="1" hidden="1">
      <c r="A29" s="172">
        <f>VLOOKUP(G29,[1]Conceptos!$B$2:$F$587,5,FALSE)</f>
        <v>6</v>
      </c>
      <c r="B29" s="236"/>
      <c r="C29" s="237"/>
      <c r="D29" s="238"/>
      <c r="E29" s="225">
        <v>7</v>
      </c>
      <c r="F29" s="174"/>
      <c r="G29" s="175" t="str">
        <f t="shared" si="1"/>
        <v>A.1.1.1.2</v>
      </c>
      <c r="H29" s="235" t="e">
        <f t="shared" si="5"/>
        <v>#N/A</v>
      </c>
      <c r="I29" s="239"/>
      <c r="J29" s="239"/>
      <c r="K29" s="239"/>
      <c r="L29" s="239"/>
      <c r="M29" s="240"/>
      <c r="N29" s="231">
        <f t="shared" si="6"/>
        <v>1</v>
      </c>
      <c r="O29" s="231">
        <f t="shared" si="0"/>
        <v>0</v>
      </c>
      <c r="P29" s="179">
        <f>VLOOKUP($G29,[1]Conceptos!$B$2:$I$588,6,FALSE)</f>
        <v>1</v>
      </c>
      <c r="Q29" s="179">
        <f>VLOOKUP($G29,[1]Conceptos!$B$2:$I$588,7,FALSE)</f>
        <v>1</v>
      </c>
      <c r="R29" s="179">
        <f>VLOOKUP($G29,[1]Conceptos!$B$2:$I$588,8,FALSE)</f>
        <v>1</v>
      </c>
      <c r="S29" s="229" t="b">
        <f>VLOOKUP(G29,[1]Conceptos!$B$2:$E$587,4,FALSE)</f>
        <v>1</v>
      </c>
      <c r="V29" s="231">
        <f t="shared" si="2"/>
        <v>0</v>
      </c>
      <c r="W29" s="202" t="s">
        <v>155</v>
      </c>
      <c r="X29" s="203">
        <v>22</v>
      </c>
      <c r="Y29" s="232">
        <v>1</v>
      </c>
      <c r="Z29" s="232">
        <v>1</v>
      </c>
      <c r="AA29" s="233">
        <v>1</v>
      </c>
    </row>
    <row r="30" spans="1:27" s="231" customFormat="1" hidden="1">
      <c r="A30" s="172">
        <f>VLOOKUP(G30,[1]Conceptos!$B$2:$F$587,5,FALSE)</f>
        <v>6</v>
      </c>
      <c r="B30" s="236"/>
      <c r="C30" s="237"/>
      <c r="D30" s="238"/>
      <c r="E30" s="225">
        <v>8</v>
      </c>
      <c r="F30" s="174"/>
      <c r="G30" s="175" t="str">
        <f t="shared" si="1"/>
        <v>A.1.1.1.2</v>
      </c>
      <c r="H30" s="235" t="e">
        <f t="shared" si="5"/>
        <v>#N/A</v>
      </c>
      <c r="I30" s="239"/>
      <c r="J30" s="239"/>
      <c r="K30" s="239"/>
      <c r="L30" s="239"/>
      <c r="M30" s="240"/>
      <c r="N30" s="231">
        <f t="shared" si="6"/>
        <v>1</v>
      </c>
      <c r="O30" s="231">
        <f t="shared" si="0"/>
        <v>0</v>
      </c>
      <c r="P30" s="179">
        <f>VLOOKUP($G30,[1]Conceptos!$B$2:$I$588,6,FALSE)</f>
        <v>1</v>
      </c>
      <c r="Q30" s="179">
        <f>VLOOKUP($G30,[1]Conceptos!$B$2:$I$588,7,FALSE)</f>
        <v>1</v>
      </c>
      <c r="R30" s="179">
        <f>VLOOKUP($G30,[1]Conceptos!$B$2:$I$588,8,FALSE)</f>
        <v>1</v>
      </c>
      <c r="S30" s="229" t="b">
        <f>VLOOKUP(G30,[1]Conceptos!$B$2:$E$587,4,FALSE)</f>
        <v>1</v>
      </c>
      <c r="V30" s="231">
        <f t="shared" si="2"/>
        <v>0</v>
      </c>
      <c r="W30" s="202" t="s">
        <v>156</v>
      </c>
      <c r="X30" s="203">
        <v>42</v>
      </c>
      <c r="Y30" s="232">
        <v>1</v>
      </c>
      <c r="Z30" s="232">
        <v>1</v>
      </c>
      <c r="AA30" s="233">
        <v>1</v>
      </c>
    </row>
    <row r="31" spans="1:27" s="231" customFormat="1" hidden="1">
      <c r="A31" s="172">
        <f>VLOOKUP(G31,[1]Conceptos!$B$2:$F$587,5,FALSE)</f>
        <v>6</v>
      </c>
      <c r="B31" s="236"/>
      <c r="C31" s="237"/>
      <c r="D31" s="238"/>
      <c r="E31" s="225">
        <v>9</v>
      </c>
      <c r="F31" s="174"/>
      <c r="G31" s="175" t="str">
        <f t="shared" si="1"/>
        <v>A.1.1.1.2</v>
      </c>
      <c r="H31" s="235" t="e">
        <f t="shared" si="5"/>
        <v>#N/A</v>
      </c>
      <c r="I31" s="239"/>
      <c r="J31" s="239"/>
      <c r="K31" s="239"/>
      <c r="L31" s="239"/>
      <c r="M31" s="240"/>
      <c r="N31" s="231">
        <f t="shared" si="6"/>
        <v>1</v>
      </c>
      <c r="O31" s="231">
        <f t="shared" si="0"/>
        <v>0</v>
      </c>
      <c r="P31" s="179">
        <f>VLOOKUP($G31,[1]Conceptos!$B$2:$I$588,6,FALSE)</f>
        <v>1</v>
      </c>
      <c r="Q31" s="179">
        <f>VLOOKUP($G31,[1]Conceptos!$B$2:$I$588,7,FALSE)</f>
        <v>1</v>
      </c>
      <c r="R31" s="179">
        <f>VLOOKUP($G31,[1]Conceptos!$B$2:$I$588,8,FALSE)</f>
        <v>1</v>
      </c>
      <c r="S31" s="229" t="b">
        <f>VLOOKUP(G31,[1]Conceptos!$B$2:$E$587,4,FALSE)</f>
        <v>1</v>
      </c>
      <c r="V31" s="231">
        <f t="shared" si="2"/>
        <v>0</v>
      </c>
      <c r="W31" s="202" t="s">
        <v>157</v>
      </c>
      <c r="X31" s="203">
        <v>23</v>
      </c>
      <c r="Y31" s="232">
        <v>1</v>
      </c>
      <c r="Z31" s="232">
        <v>1</v>
      </c>
      <c r="AA31" s="233">
        <v>1</v>
      </c>
    </row>
    <row r="32" spans="1:27" s="231" customFormat="1" hidden="1">
      <c r="A32" s="172">
        <f>VLOOKUP(G32,[1]Conceptos!$B$2:$F$587,5,FALSE)</f>
        <v>6</v>
      </c>
      <c r="B32" s="236"/>
      <c r="C32" s="237"/>
      <c r="D32" s="238"/>
      <c r="E32" s="225">
        <v>10</v>
      </c>
      <c r="F32" s="174"/>
      <c r="G32" s="175" t="str">
        <f t="shared" si="1"/>
        <v>A.1.1.1.2</v>
      </c>
      <c r="H32" s="235" t="e">
        <f t="shared" si="5"/>
        <v>#N/A</v>
      </c>
      <c r="I32" s="239"/>
      <c r="J32" s="239"/>
      <c r="K32" s="239"/>
      <c r="L32" s="239"/>
      <c r="M32" s="240"/>
      <c r="N32" s="231">
        <f t="shared" si="6"/>
        <v>1</v>
      </c>
      <c r="O32" s="231">
        <f t="shared" si="0"/>
        <v>0</v>
      </c>
      <c r="P32" s="179">
        <f>VLOOKUP($G32,[1]Conceptos!$B$2:$I$588,6,FALSE)</f>
        <v>1</v>
      </c>
      <c r="Q32" s="179">
        <f>VLOOKUP($G32,[1]Conceptos!$B$2:$I$588,7,FALSE)</f>
        <v>1</v>
      </c>
      <c r="R32" s="179">
        <f>VLOOKUP($G32,[1]Conceptos!$B$2:$I$588,8,FALSE)</f>
        <v>1</v>
      </c>
      <c r="S32" s="229" t="b">
        <f>VLOOKUP(G32,[1]Conceptos!$B$2:$E$587,4,FALSE)</f>
        <v>1</v>
      </c>
      <c r="V32" s="231">
        <f t="shared" si="2"/>
        <v>0</v>
      </c>
      <c r="W32" s="202" t="s">
        <v>158</v>
      </c>
      <c r="X32" s="203">
        <v>24</v>
      </c>
      <c r="Y32" s="232">
        <v>1</v>
      </c>
      <c r="Z32" s="232">
        <v>1</v>
      </c>
      <c r="AA32" s="233">
        <v>1</v>
      </c>
    </row>
    <row r="33" spans="1:27" s="231" customFormat="1" ht="51">
      <c r="A33" s="172">
        <f>VLOOKUP(G33,[1]Conceptos!$B$2:$F$587,5,FALSE)</f>
        <v>7</v>
      </c>
      <c r="B33" s="219" t="s">
        <v>159</v>
      </c>
      <c r="C33" s="220" t="str">
        <f>VLOOKUP(B33,[1]Conceptos!$B$2:$D$587,2,FALSE)</f>
        <v>PERSONAL ADMINISTRATIVO DE INSTITUCIONES EDUCATIVAS</v>
      </c>
      <c r="D33" s="221" t="str">
        <f>VLOOKUP(B33,[1]Conceptos!$B$2:$D$587,3,FALSE)</f>
        <v>SUMA DE PAGOS DE NÓMINA DE LOS FUNCIONARIOS ENCARGADOS DE DESARROLLAR LABORES ADMINISTRATIVAS NECESARIAS PARA EL FUNCIONAMIENTO DE LOS ESTABLECIMIENTOS EDUCATIVOS DE LA ENTIDAD TERRITORIAL.</v>
      </c>
      <c r="E33" s="222" t="s">
        <v>136</v>
      </c>
      <c r="F33" s="223"/>
      <c r="G33" s="224" t="str">
        <f t="shared" si="1"/>
        <v>A.1.1.1.3</v>
      </c>
      <c r="H33" s="225"/>
      <c r="I33" s="226">
        <f>SUM(I34:I43)</f>
        <v>0</v>
      </c>
      <c r="J33" s="226">
        <f>SUM(J34:J43)</f>
        <v>0</v>
      </c>
      <c r="K33" s="226">
        <f>SUM(K34:K43)</f>
        <v>0</v>
      </c>
      <c r="L33" s="226">
        <f>SUM(L34:L43)</f>
        <v>0</v>
      </c>
      <c r="M33" s="227">
        <f>SUM(M34:M43)</f>
        <v>0</v>
      </c>
      <c r="N33" s="228">
        <f>IF(AND(E33&lt;&gt;"", E33&lt;&gt;"Registrar Detalle",E33&lt;&gt;"Ocultar Detalle"),1,0)</f>
        <v>0</v>
      </c>
      <c r="O33" s="228">
        <f t="shared" si="0"/>
        <v>0</v>
      </c>
      <c r="P33" s="179">
        <f>VLOOKUP($G33,[1]Conceptos!$B$2:$I$588,6,FALSE)</f>
        <v>1</v>
      </c>
      <c r="Q33" s="179">
        <f>VLOOKUP($G33,[1]Conceptos!$B$2:$I$588,7,FALSE)</f>
        <v>1</v>
      </c>
      <c r="R33" s="179">
        <f>VLOOKUP($G33,[1]Conceptos!$B$2:$I$588,8,FALSE)</f>
        <v>1</v>
      </c>
      <c r="S33" s="229" t="b">
        <f>VLOOKUP(G33,[1]Conceptos!$B$2:$E$588,4,FALSE)</f>
        <v>1</v>
      </c>
      <c r="T33" s="230">
        <f>FIND(".",B33,LEN(B33)-2)</f>
        <v>8</v>
      </c>
      <c r="U33" s="230" t="str">
        <f>MID(B33,1,T33-1)</f>
        <v>A.1.1.1</v>
      </c>
      <c r="V33" s="231">
        <f t="shared" si="2"/>
        <v>8</v>
      </c>
      <c r="W33" s="202" t="s">
        <v>160</v>
      </c>
      <c r="X33" s="203">
        <v>25</v>
      </c>
      <c r="Y33" s="232">
        <v>1</v>
      </c>
      <c r="Z33" s="232">
        <v>1</v>
      </c>
      <c r="AA33" s="233">
        <v>1</v>
      </c>
    </row>
    <row r="34" spans="1:27" s="231" customFormat="1">
      <c r="A34" s="172">
        <f>VLOOKUP(G34,[1]Conceptos!$B$2:$F$587,5,FALSE)</f>
        <v>7</v>
      </c>
      <c r="B34" s="234"/>
      <c r="C34" s="220"/>
      <c r="D34" s="221"/>
      <c r="E34" s="225">
        <v>1</v>
      </c>
      <c r="F34" s="174"/>
      <c r="G34" s="175" t="str">
        <f t="shared" si="1"/>
        <v>A.1.1.1.3</v>
      </c>
      <c r="H34" s="235" t="e">
        <f t="shared" ref="H34:H43" si="7">VLOOKUP(F34,$W$7:$X$48,2,FALSE)</f>
        <v>#N/A</v>
      </c>
      <c r="I34" s="185"/>
      <c r="J34" s="185"/>
      <c r="K34" s="185"/>
      <c r="L34" s="185"/>
      <c r="M34" s="186"/>
      <c r="N34" s="231">
        <f t="shared" ref="N34:N43" si="8">IF(E34&lt;&gt;"",1,0)</f>
        <v>1</v>
      </c>
      <c r="O34" s="231">
        <f t="shared" si="0"/>
        <v>0</v>
      </c>
      <c r="P34" s="179">
        <f>VLOOKUP($G34,[1]Conceptos!$B$2:$I$588,6,FALSE)</f>
        <v>1</v>
      </c>
      <c r="Q34" s="179">
        <f>VLOOKUP($G34,[1]Conceptos!$B$2:$I$588,7,FALSE)</f>
        <v>1</v>
      </c>
      <c r="R34" s="179">
        <f>VLOOKUP($G34,[1]Conceptos!$B$2:$I$588,8,FALSE)</f>
        <v>1</v>
      </c>
      <c r="S34" s="229" t="b">
        <f>VLOOKUP(G34,[1]Conceptos!$B$2:$E$588,4,FALSE)</f>
        <v>1</v>
      </c>
      <c r="V34" s="231">
        <f t="shared" si="2"/>
        <v>8</v>
      </c>
      <c r="W34" s="202" t="s">
        <v>161</v>
      </c>
      <c r="X34" s="203">
        <v>26</v>
      </c>
      <c r="Y34" s="232">
        <v>1</v>
      </c>
      <c r="Z34" s="232">
        <v>1</v>
      </c>
      <c r="AA34" s="233">
        <v>1</v>
      </c>
    </row>
    <row r="35" spans="1:27" s="231" customFormat="1" hidden="1">
      <c r="A35" s="172">
        <f>VLOOKUP(G35,[1]Conceptos!$B$2:$F$587,5,FALSE)</f>
        <v>7</v>
      </c>
      <c r="B35" s="236"/>
      <c r="C35" s="237"/>
      <c r="D35" s="238"/>
      <c r="E35" s="225">
        <v>2</v>
      </c>
      <c r="F35" s="174"/>
      <c r="G35" s="175" t="str">
        <f t="shared" si="1"/>
        <v>A.1.1.1.3</v>
      </c>
      <c r="H35" s="235" t="e">
        <f t="shared" si="7"/>
        <v>#N/A</v>
      </c>
      <c r="I35" s="185"/>
      <c r="J35" s="185"/>
      <c r="K35" s="185"/>
      <c r="L35" s="185"/>
      <c r="M35" s="186"/>
      <c r="N35" s="231">
        <f t="shared" si="8"/>
        <v>1</v>
      </c>
      <c r="O35" s="231">
        <f t="shared" si="0"/>
        <v>0</v>
      </c>
      <c r="P35" s="179">
        <f>VLOOKUP($G35,[1]Conceptos!$B$2:$I$588,6,FALSE)</f>
        <v>1</v>
      </c>
      <c r="Q35" s="179">
        <f>VLOOKUP($G35,[1]Conceptos!$B$2:$I$588,7,FALSE)</f>
        <v>1</v>
      </c>
      <c r="R35" s="179">
        <f>VLOOKUP($G35,[1]Conceptos!$B$2:$I$588,8,FALSE)</f>
        <v>1</v>
      </c>
      <c r="S35" s="229" t="b">
        <f>VLOOKUP(G35,[1]Conceptos!$B$2:$E$587,4,FALSE)</f>
        <v>1</v>
      </c>
      <c r="V35" s="231">
        <f t="shared" si="2"/>
        <v>0</v>
      </c>
      <c r="W35" s="241" t="s">
        <v>162</v>
      </c>
      <c r="X35" s="242">
        <v>27</v>
      </c>
      <c r="Y35" s="232">
        <v>1</v>
      </c>
      <c r="Z35" s="232">
        <v>1</v>
      </c>
      <c r="AA35" s="233">
        <v>1</v>
      </c>
    </row>
    <row r="36" spans="1:27" s="231" customFormat="1" hidden="1">
      <c r="A36" s="172">
        <f>VLOOKUP(G36,[1]Conceptos!$B$2:$F$587,5,FALSE)</f>
        <v>7</v>
      </c>
      <c r="B36" s="236"/>
      <c r="C36" s="237"/>
      <c r="D36" s="238"/>
      <c r="E36" s="225">
        <v>3</v>
      </c>
      <c r="F36" s="174"/>
      <c r="G36" s="175" t="str">
        <f t="shared" si="1"/>
        <v>A.1.1.1.3</v>
      </c>
      <c r="H36" s="235" t="e">
        <f t="shared" si="7"/>
        <v>#N/A</v>
      </c>
      <c r="I36" s="239"/>
      <c r="J36" s="239"/>
      <c r="K36" s="239"/>
      <c r="L36" s="239"/>
      <c r="M36" s="240"/>
      <c r="N36" s="231">
        <f t="shared" si="8"/>
        <v>1</v>
      </c>
      <c r="O36" s="231">
        <f t="shared" si="0"/>
        <v>0</v>
      </c>
      <c r="P36" s="179">
        <f>VLOOKUP($G36,[1]Conceptos!$B$2:$I$588,6,FALSE)</f>
        <v>1</v>
      </c>
      <c r="Q36" s="179">
        <f>VLOOKUP($G36,[1]Conceptos!$B$2:$I$588,7,FALSE)</f>
        <v>1</v>
      </c>
      <c r="R36" s="179">
        <f>VLOOKUP($G36,[1]Conceptos!$B$2:$I$588,8,FALSE)</f>
        <v>1</v>
      </c>
      <c r="S36" s="229" t="b">
        <f>VLOOKUP(G36,[1]Conceptos!$B$2:$E$587,4,FALSE)</f>
        <v>1</v>
      </c>
      <c r="V36" s="231">
        <f t="shared" si="2"/>
        <v>0</v>
      </c>
      <c r="W36" s="243" t="s">
        <v>163</v>
      </c>
      <c r="X36" s="244">
        <v>50</v>
      </c>
      <c r="Y36" s="232">
        <v>1</v>
      </c>
      <c r="Z36" s="232">
        <v>1</v>
      </c>
      <c r="AA36" s="233">
        <v>1</v>
      </c>
    </row>
    <row r="37" spans="1:27" s="231" customFormat="1" hidden="1">
      <c r="A37" s="172">
        <f>VLOOKUP(G37,[1]Conceptos!$B$2:$F$587,5,FALSE)</f>
        <v>7</v>
      </c>
      <c r="B37" s="236"/>
      <c r="C37" s="237"/>
      <c r="D37" s="238"/>
      <c r="E37" s="225">
        <v>4</v>
      </c>
      <c r="F37" s="174"/>
      <c r="G37" s="175" t="str">
        <f t="shared" si="1"/>
        <v>A.1.1.1.3</v>
      </c>
      <c r="H37" s="235" t="e">
        <f t="shared" si="7"/>
        <v>#N/A</v>
      </c>
      <c r="I37" s="239"/>
      <c r="J37" s="239"/>
      <c r="K37" s="239"/>
      <c r="L37" s="239"/>
      <c r="M37" s="240"/>
      <c r="N37" s="231">
        <f t="shared" si="8"/>
        <v>1</v>
      </c>
      <c r="O37" s="231">
        <f t="shared" si="0"/>
        <v>0</v>
      </c>
      <c r="P37" s="179">
        <f>VLOOKUP($G37,[1]Conceptos!$B$2:$I$588,6,FALSE)</f>
        <v>1</v>
      </c>
      <c r="Q37" s="179">
        <f>VLOOKUP($G37,[1]Conceptos!$B$2:$I$588,7,FALSE)</f>
        <v>1</v>
      </c>
      <c r="R37" s="179">
        <f>VLOOKUP($G37,[1]Conceptos!$B$2:$I$588,8,FALSE)</f>
        <v>1</v>
      </c>
      <c r="S37" s="229" t="b">
        <f>VLOOKUP(G37,[1]Conceptos!$B$2:$E$587,4,FALSE)</f>
        <v>1</v>
      </c>
      <c r="V37" s="231">
        <f t="shared" si="2"/>
        <v>0</v>
      </c>
      <c r="W37" s="202" t="s">
        <v>164</v>
      </c>
      <c r="X37" s="203">
        <v>29</v>
      </c>
      <c r="Y37" s="232">
        <v>1</v>
      </c>
      <c r="Z37" s="232">
        <v>1</v>
      </c>
      <c r="AA37" s="233">
        <v>1</v>
      </c>
    </row>
    <row r="38" spans="1:27" s="231" customFormat="1" hidden="1">
      <c r="A38" s="172">
        <f>VLOOKUP(G38,[1]Conceptos!$B$2:$F$587,5,FALSE)</f>
        <v>7</v>
      </c>
      <c r="B38" s="236"/>
      <c r="C38" s="237"/>
      <c r="D38" s="238"/>
      <c r="E38" s="225">
        <v>5</v>
      </c>
      <c r="F38" s="174"/>
      <c r="G38" s="175" t="str">
        <f t="shared" si="1"/>
        <v>A.1.1.1.3</v>
      </c>
      <c r="H38" s="235" t="e">
        <f t="shared" si="7"/>
        <v>#N/A</v>
      </c>
      <c r="I38" s="239"/>
      <c r="J38" s="239"/>
      <c r="K38" s="239"/>
      <c r="L38" s="239"/>
      <c r="M38" s="240"/>
      <c r="N38" s="231">
        <f t="shared" si="8"/>
        <v>1</v>
      </c>
      <c r="O38" s="231">
        <f t="shared" si="0"/>
        <v>0</v>
      </c>
      <c r="P38" s="179">
        <f>VLOOKUP($G38,[1]Conceptos!$B$2:$I$588,6,FALSE)</f>
        <v>1</v>
      </c>
      <c r="Q38" s="179">
        <f>VLOOKUP($G38,[1]Conceptos!$B$2:$I$588,7,FALSE)</f>
        <v>1</v>
      </c>
      <c r="R38" s="179">
        <f>VLOOKUP($G38,[1]Conceptos!$B$2:$I$588,8,FALSE)</f>
        <v>1</v>
      </c>
      <c r="S38" s="229" t="b">
        <f>VLOOKUP(G38,[1]Conceptos!$B$2:$E$587,4,FALSE)</f>
        <v>1</v>
      </c>
      <c r="V38" s="231">
        <f t="shared" si="2"/>
        <v>0</v>
      </c>
      <c r="W38" s="243" t="s">
        <v>165</v>
      </c>
      <c r="X38" s="244">
        <v>52</v>
      </c>
      <c r="Y38" s="232">
        <v>1</v>
      </c>
      <c r="Z38" s="232">
        <v>1</v>
      </c>
      <c r="AA38" s="233">
        <v>1</v>
      </c>
    </row>
    <row r="39" spans="1:27" s="231" customFormat="1" hidden="1">
      <c r="A39" s="172">
        <f>VLOOKUP(G39,[1]Conceptos!$B$2:$F$587,5,FALSE)</f>
        <v>7</v>
      </c>
      <c r="B39" s="236"/>
      <c r="C39" s="237"/>
      <c r="D39" s="238"/>
      <c r="E39" s="225">
        <v>6</v>
      </c>
      <c r="F39" s="174"/>
      <c r="G39" s="175" t="str">
        <f t="shared" si="1"/>
        <v>A.1.1.1.3</v>
      </c>
      <c r="H39" s="235" t="e">
        <f t="shared" si="7"/>
        <v>#N/A</v>
      </c>
      <c r="I39" s="239"/>
      <c r="J39" s="239"/>
      <c r="K39" s="239"/>
      <c r="L39" s="239"/>
      <c r="M39" s="240"/>
      <c r="N39" s="231">
        <f t="shared" si="8"/>
        <v>1</v>
      </c>
      <c r="O39" s="231">
        <f t="shared" si="0"/>
        <v>0</v>
      </c>
      <c r="P39" s="179">
        <f>VLOOKUP($G39,[1]Conceptos!$B$2:$I$588,6,FALSE)</f>
        <v>1</v>
      </c>
      <c r="Q39" s="179">
        <f>VLOOKUP($G39,[1]Conceptos!$B$2:$I$588,7,FALSE)</f>
        <v>1</v>
      </c>
      <c r="R39" s="179">
        <f>VLOOKUP($G39,[1]Conceptos!$B$2:$I$588,8,FALSE)</f>
        <v>1</v>
      </c>
      <c r="S39" s="229" t="b">
        <f>VLOOKUP(G39,[1]Conceptos!$B$2:$E$587,4,FALSE)</f>
        <v>1</v>
      </c>
      <c r="V39" s="231">
        <f t="shared" si="2"/>
        <v>0</v>
      </c>
      <c r="W39" s="243" t="s">
        <v>166</v>
      </c>
      <c r="X39" s="244">
        <v>53</v>
      </c>
      <c r="Y39" s="232">
        <v>1</v>
      </c>
      <c r="Z39" s="232">
        <v>1</v>
      </c>
      <c r="AA39" s="233">
        <v>1</v>
      </c>
    </row>
    <row r="40" spans="1:27" s="231" customFormat="1" hidden="1">
      <c r="A40" s="172">
        <f>VLOOKUP(G40,[1]Conceptos!$B$2:$F$587,5,FALSE)</f>
        <v>7</v>
      </c>
      <c r="B40" s="236"/>
      <c r="C40" s="237"/>
      <c r="D40" s="238"/>
      <c r="E40" s="225">
        <v>7</v>
      </c>
      <c r="F40" s="174"/>
      <c r="G40" s="175" t="str">
        <f t="shared" si="1"/>
        <v>A.1.1.1.3</v>
      </c>
      <c r="H40" s="235" t="e">
        <f t="shared" si="7"/>
        <v>#N/A</v>
      </c>
      <c r="I40" s="239"/>
      <c r="J40" s="239"/>
      <c r="K40" s="239"/>
      <c r="L40" s="239"/>
      <c r="M40" s="240"/>
      <c r="N40" s="231">
        <f t="shared" si="8"/>
        <v>1</v>
      </c>
      <c r="O40" s="231">
        <f t="shared" si="0"/>
        <v>0</v>
      </c>
      <c r="P40" s="179">
        <f>VLOOKUP($G40,[1]Conceptos!$B$2:$I$588,6,FALSE)</f>
        <v>1</v>
      </c>
      <c r="Q40" s="179">
        <f>VLOOKUP($G40,[1]Conceptos!$B$2:$I$588,7,FALSE)</f>
        <v>1</v>
      </c>
      <c r="R40" s="179">
        <f>VLOOKUP($G40,[1]Conceptos!$B$2:$I$588,8,FALSE)</f>
        <v>1</v>
      </c>
      <c r="S40" s="229" t="b">
        <f>VLOOKUP(G40,[1]Conceptos!$B$2:$E$587,4,FALSE)</f>
        <v>1</v>
      </c>
      <c r="V40" s="231">
        <f t="shared" si="2"/>
        <v>0</v>
      </c>
      <c r="W40" s="243" t="s">
        <v>167</v>
      </c>
      <c r="X40" s="244">
        <v>54</v>
      </c>
      <c r="Y40" s="232">
        <v>1</v>
      </c>
      <c r="Z40" s="232">
        <v>1</v>
      </c>
      <c r="AA40" s="233">
        <v>1</v>
      </c>
    </row>
    <row r="41" spans="1:27" s="231" customFormat="1" ht="45" hidden="1">
      <c r="A41" s="172">
        <f>VLOOKUP(G41,[1]Conceptos!$B$2:$F$587,5,FALSE)</f>
        <v>7</v>
      </c>
      <c r="B41" s="236"/>
      <c r="C41" s="237"/>
      <c r="D41" s="238"/>
      <c r="E41" s="225">
        <v>8</v>
      </c>
      <c r="F41" s="174"/>
      <c r="G41" s="175" t="str">
        <f t="shared" si="1"/>
        <v>A.1.1.1.3</v>
      </c>
      <c r="H41" s="235" t="e">
        <f t="shared" si="7"/>
        <v>#N/A</v>
      </c>
      <c r="I41" s="239"/>
      <c r="J41" s="239"/>
      <c r="K41" s="239"/>
      <c r="L41" s="239"/>
      <c r="M41" s="240"/>
      <c r="N41" s="231">
        <f t="shared" si="8"/>
        <v>1</v>
      </c>
      <c r="O41" s="231">
        <f t="shared" si="0"/>
        <v>0</v>
      </c>
      <c r="P41" s="179">
        <f>VLOOKUP($G41,[1]Conceptos!$B$2:$I$588,6,FALSE)</f>
        <v>1</v>
      </c>
      <c r="Q41" s="179">
        <f>VLOOKUP($G41,[1]Conceptos!$B$2:$I$588,7,FALSE)</f>
        <v>1</v>
      </c>
      <c r="R41" s="179">
        <f>VLOOKUP($G41,[1]Conceptos!$B$2:$I$588,8,FALSE)</f>
        <v>1</v>
      </c>
      <c r="S41" s="229" t="b">
        <f>VLOOKUP(G41,[1]Conceptos!$B$2:$E$587,4,FALSE)</f>
        <v>1</v>
      </c>
      <c r="V41" s="231">
        <f t="shared" si="2"/>
        <v>0</v>
      </c>
      <c r="W41" s="241" t="s">
        <v>168</v>
      </c>
      <c r="X41" s="242">
        <v>47</v>
      </c>
      <c r="Y41" s="232">
        <v>1</v>
      </c>
      <c r="Z41" s="232">
        <v>1</v>
      </c>
      <c r="AA41" s="233">
        <v>1</v>
      </c>
    </row>
    <row r="42" spans="1:27" s="231" customFormat="1" hidden="1">
      <c r="A42" s="172">
        <f>VLOOKUP(G42,[1]Conceptos!$B$2:$F$587,5,FALSE)</f>
        <v>7</v>
      </c>
      <c r="B42" s="236"/>
      <c r="C42" s="237"/>
      <c r="D42" s="238"/>
      <c r="E42" s="225">
        <v>9</v>
      </c>
      <c r="F42" s="174"/>
      <c r="G42" s="175" t="str">
        <f t="shared" si="1"/>
        <v>A.1.1.1.3</v>
      </c>
      <c r="H42" s="235" t="e">
        <f t="shared" si="7"/>
        <v>#N/A</v>
      </c>
      <c r="I42" s="239"/>
      <c r="J42" s="239"/>
      <c r="K42" s="239"/>
      <c r="L42" s="239"/>
      <c r="M42" s="240"/>
      <c r="N42" s="231">
        <f t="shared" si="8"/>
        <v>1</v>
      </c>
      <c r="O42" s="231">
        <f t="shared" si="0"/>
        <v>0</v>
      </c>
      <c r="P42" s="179">
        <f>VLOOKUP($G42,[1]Conceptos!$B$2:$I$588,6,FALSE)</f>
        <v>1</v>
      </c>
      <c r="Q42" s="179">
        <f>VLOOKUP($G42,[1]Conceptos!$B$2:$I$588,7,FALSE)</f>
        <v>1</v>
      </c>
      <c r="R42" s="179">
        <f>VLOOKUP($G42,[1]Conceptos!$B$2:$I$588,8,FALSE)</f>
        <v>1</v>
      </c>
      <c r="S42" s="229" t="b">
        <f>VLOOKUP(G42,[1]Conceptos!$B$2:$E$587,4,FALSE)</f>
        <v>1</v>
      </c>
      <c r="V42" s="231">
        <f t="shared" si="2"/>
        <v>0</v>
      </c>
      <c r="W42" s="202" t="s">
        <v>169</v>
      </c>
      <c r="X42" s="203">
        <v>30</v>
      </c>
      <c r="Y42" s="232">
        <v>1</v>
      </c>
      <c r="Z42" s="232">
        <v>1</v>
      </c>
      <c r="AA42" s="233">
        <v>1</v>
      </c>
    </row>
    <row r="43" spans="1:27" s="231" customFormat="1" hidden="1">
      <c r="A43" s="172">
        <f>VLOOKUP(G43,[1]Conceptos!$B$2:$F$587,5,FALSE)</f>
        <v>7</v>
      </c>
      <c r="B43" s="236"/>
      <c r="C43" s="237"/>
      <c r="D43" s="238"/>
      <c r="E43" s="225">
        <v>10</v>
      </c>
      <c r="F43" s="174"/>
      <c r="G43" s="175" t="str">
        <f t="shared" si="1"/>
        <v>A.1.1.1.3</v>
      </c>
      <c r="H43" s="235" t="e">
        <f t="shared" si="7"/>
        <v>#N/A</v>
      </c>
      <c r="I43" s="239"/>
      <c r="J43" s="239"/>
      <c r="K43" s="239"/>
      <c r="L43" s="239"/>
      <c r="M43" s="240"/>
      <c r="N43" s="231">
        <f t="shared" si="8"/>
        <v>1</v>
      </c>
      <c r="O43" s="231">
        <f t="shared" si="0"/>
        <v>0</v>
      </c>
      <c r="P43" s="179">
        <f>VLOOKUP($G43,[1]Conceptos!$B$2:$I$588,6,FALSE)</f>
        <v>1</v>
      </c>
      <c r="Q43" s="179">
        <f>VLOOKUP($G43,[1]Conceptos!$B$2:$I$588,7,FALSE)</f>
        <v>1</v>
      </c>
      <c r="R43" s="179">
        <f>VLOOKUP($G43,[1]Conceptos!$B$2:$I$588,8,FALSE)</f>
        <v>1</v>
      </c>
      <c r="S43" s="229" t="b">
        <f>VLOOKUP(G43,[1]Conceptos!$B$2:$E$587,4,FALSE)</f>
        <v>1</v>
      </c>
      <c r="V43" s="231">
        <f t="shared" si="2"/>
        <v>0</v>
      </c>
      <c r="W43" s="202" t="s">
        <v>170</v>
      </c>
      <c r="X43" s="203">
        <v>41</v>
      </c>
      <c r="Y43" s="232">
        <v>1</v>
      </c>
      <c r="Z43" s="232">
        <v>1</v>
      </c>
      <c r="AA43" s="233">
        <v>1</v>
      </c>
    </row>
    <row r="44" spans="1:27" s="231" customFormat="1" ht="51">
      <c r="A44" s="172">
        <f>VLOOKUP(G44,[1]Conceptos!$B$2:$F$587,5,FALSE)</f>
        <v>8</v>
      </c>
      <c r="B44" s="219" t="s">
        <v>171</v>
      </c>
      <c r="C44" s="220" t="str">
        <f>VLOOKUP(B44,[1]Conceptos!$B$2:$D$587,2,FALSE)</f>
        <v>ASCENSOS EN ESCALAFÓN</v>
      </c>
      <c r="D44" s="221" t="str">
        <f>VLOOKUP(B44,[1]Conceptos!$B$2:$D$587,3,FALSE)</f>
        <v>SUMA DE LOS COSTOS DIFERENCIALES DE SALARIOS,GENERADOS POR ASCENSOS EN EL ESCALAFON DE DOCENTES Y DIRECTIVOS DOCENTES DE LA PLANTA DE PERSONAL FINANCIADA CON SGP DE ACUERDO A LA REGLAMENTACIÓN EXPEDIDA POR EL GOBIERNO NACIÓNAL.</v>
      </c>
      <c r="E44" s="222" t="s">
        <v>136</v>
      </c>
      <c r="F44" s="223"/>
      <c r="G44" s="224" t="str">
        <f t="shared" si="1"/>
        <v>A.1.1.1.4</v>
      </c>
      <c r="H44" s="225"/>
      <c r="I44" s="226">
        <f>SUM(I45:I54)</f>
        <v>0</v>
      </c>
      <c r="J44" s="226">
        <f>SUM(J45:J54)</f>
        <v>0</v>
      </c>
      <c r="K44" s="226">
        <f>SUM(K45:K54)</f>
        <v>0</v>
      </c>
      <c r="L44" s="226">
        <f>SUM(L45:L54)</f>
        <v>0</v>
      </c>
      <c r="M44" s="227">
        <f>SUM(M45:M54)</f>
        <v>0</v>
      </c>
      <c r="N44" s="228">
        <f>IF(AND(E44&lt;&gt;"", E44&lt;&gt;"Registrar Detalle",E44&lt;&gt;"Ocultar Detalle"),1,0)</f>
        <v>0</v>
      </c>
      <c r="O44" s="228">
        <f t="shared" si="0"/>
        <v>0</v>
      </c>
      <c r="P44" s="179">
        <f>VLOOKUP($G44,[1]Conceptos!$B$2:$I$588,6,FALSE)</f>
        <v>1</v>
      </c>
      <c r="Q44" s="179">
        <f>VLOOKUP($G44,[1]Conceptos!$B$2:$I$588,7,FALSE)</f>
        <v>1</v>
      </c>
      <c r="R44" s="179">
        <f>VLOOKUP($G44,[1]Conceptos!$B$2:$I$588,8,FALSE)</f>
        <v>1</v>
      </c>
      <c r="S44" s="229" t="b">
        <f>VLOOKUP(G44,[1]Conceptos!$B$2:$E$588,4,FALSE)</f>
        <v>1</v>
      </c>
      <c r="T44" s="230">
        <f>FIND(".",B44,LEN(B44)-2)</f>
        <v>8</v>
      </c>
      <c r="U44" s="230" t="str">
        <f>MID(B44,1,T44-1)</f>
        <v>A.1.1.1</v>
      </c>
      <c r="V44" s="231">
        <f t="shared" si="2"/>
        <v>8</v>
      </c>
      <c r="W44" s="202" t="s">
        <v>172</v>
      </c>
      <c r="X44" s="203">
        <v>20</v>
      </c>
      <c r="Y44" s="232">
        <v>1</v>
      </c>
      <c r="Z44" s="232">
        <v>1</v>
      </c>
      <c r="AA44" s="233">
        <v>1</v>
      </c>
    </row>
    <row r="45" spans="1:27" s="231" customFormat="1">
      <c r="A45" s="172">
        <f>VLOOKUP(G45,[1]Conceptos!$B$2:$F$587,5,FALSE)</f>
        <v>8</v>
      </c>
      <c r="B45" s="234"/>
      <c r="C45" s="220"/>
      <c r="D45" s="221"/>
      <c r="E45" s="225">
        <v>1</v>
      </c>
      <c r="F45" s="174"/>
      <c r="G45" s="175" t="str">
        <f t="shared" si="1"/>
        <v>A.1.1.1.4</v>
      </c>
      <c r="H45" s="235" t="e">
        <f t="shared" ref="H45:H54" si="9">VLOOKUP(F45,$W$7:$X$48,2,FALSE)</f>
        <v>#N/A</v>
      </c>
      <c r="I45" s="185"/>
      <c r="J45" s="185"/>
      <c r="K45" s="185"/>
      <c r="L45" s="185"/>
      <c r="M45" s="186"/>
      <c r="N45" s="231">
        <f t="shared" ref="N45:N55" si="10">IF(E45&lt;&gt;"",1,0)</f>
        <v>1</v>
      </c>
      <c r="O45" s="231">
        <f t="shared" si="0"/>
        <v>0</v>
      </c>
      <c r="P45" s="179">
        <f>VLOOKUP($G45,[1]Conceptos!$B$2:$I$588,6,FALSE)</f>
        <v>1</v>
      </c>
      <c r="Q45" s="179">
        <f>VLOOKUP($G45,[1]Conceptos!$B$2:$I$588,7,FALSE)</f>
        <v>1</v>
      </c>
      <c r="R45" s="179">
        <f>VLOOKUP($G45,[1]Conceptos!$B$2:$I$588,8,FALSE)</f>
        <v>1</v>
      </c>
      <c r="S45" s="229" t="b">
        <f>VLOOKUP(G45,[1]Conceptos!$B$2:$E$588,4,FALSE)</f>
        <v>1</v>
      </c>
      <c r="V45" s="231">
        <f t="shared" si="2"/>
        <v>8</v>
      </c>
      <c r="W45" s="243" t="s">
        <v>173</v>
      </c>
      <c r="X45" s="244">
        <v>49</v>
      </c>
      <c r="Y45" s="232">
        <v>1</v>
      </c>
      <c r="Z45" s="232">
        <v>1</v>
      </c>
      <c r="AA45" s="233">
        <v>1</v>
      </c>
    </row>
    <row r="46" spans="1:27" s="231" customFormat="1" hidden="1">
      <c r="A46" s="172">
        <f>VLOOKUP(G46,[1]Conceptos!$B$2:$F$587,5,FALSE)</f>
        <v>8</v>
      </c>
      <c r="B46" s="236"/>
      <c r="C46" s="237"/>
      <c r="D46" s="238"/>
      <c r="E46" s="225">
        <v>2</v>
      </c>
      <c r="F46" s="174"/>
      <c r="G46" s="175" t="str">
        <f t="shared" si="1"/>
        <v>A.1.1.1.4</v>
      </c>
      <c r="H46" s="235" t="e">
        <f t="shared" si="9"/>
        <v>#N/A</v>
      </c>
      <c r="I46" s="185"/>
      <c r="J46" s="185"/>
      <c r="K46" s="185"/>
      <c r="L46" s="185"/>
      <c r="M46" s="186"/>
      <c r="N46" s="231">
        <f t="shared" si="10"/>
        <v>1</v>
      </c>
      <c r="O46" s="231">
        <f t="shared" si="0"/>
        <v>0</v>
      </c>
      <c r="P46" s="179">
        <f>VLOOKUP($G46,[1]Conceptos!$B$2:$I$588,6,FALSE)</f>
        <v>1</v>
      </c>
      <c r="Q46" s="179">
        <f>VLOOKUP($G46,[1]Conceptos!$B$2:$I$588,7,FALSE)</f>
        <v>1</v>
      </c>
      <c r="R46" s="179">
        <f>VLOOKUP($G46,[1]Conceptos!$B$2:$I$588,8,FALSE)</f>
        <v>1</v>
      </c>
      <c r="S46" s="229" t="b">
        <f>VLOOKUP(G46,[1]Conceptos!$B$2:$E$587,4,FALSE)</f>
        <v>1</v>
      </c>
      <c r="V46" s="231">
        <f t="shared" si="2"/>
        <v>0</v>
      </c>
      <c r="W46" s="243" t="s">
        <v>174</v>
      </c>
      <c r="X46" s="244">
        <v>21</v>
      </c>
      <c r="Y46" s="232">
        <v>1</v>
      </c>
      <c r="Z46" s="232">
        <v>1</v>
      </c>
      <c r="AA46" s="233">
        <v>1</v>
      </c>
    </row>
    <row r="47" spans="1:27" s="231" customFormat="1" hidden="1">
      <c r="A47" s="172">
        <f>VLOOKUP(G47,[1]Conceptos!$B$2:$F$587,5,FALSE)</f>
        <v>8</v>
      </c>
      <c r="B47" s="236"/>
      <c r="C47" s="237"/>
      <c r="D47" s="238"/>
      <c r="E47" s="225">
        <v>3</v>
      </c>
      <c r="F47" s="174"/>
      <c r="G47" s="175" t="str">
        <f t="shared" si="1"/>
        <v>A.1.1.1.4</v>
      </c>
      <c r="H47" s="235" t="e">
        <f t="shared" si="9"/>
        <v>#N/A</v>
      </c>
      <c r="I47" s="239"/>
      <c r="J47" s="239"/>
      <c r="K47" s="239"/>
      <c r="L47" s="239"/>
      <c r="M47" s="240"/>
      <c r="N47" s="231">
        <f t="shared" si="10"/>
        <v>1</v>
      </c>
      <c r="O47" s="231">
        <f t="shared" si="0"/>
        <v>0</v>
      </c>
      <c r="P47" s="179">
        <f>VLOOKUP($G47,[1]Conceptos!$B$2:$I$588,6,FALSE)</f>
        <v>1</v>
      </c>
      <c r="Q47" s="179">
        <f>VLOOKUP($G47,[1]Conceptos!$B$2:$I$588,7,FALSE)</f>
        <v>1</v>
      </c>
      <c r="R47" s="179">
        <f>VLOOKUP($G47,[1]Conceptos!$B$2:$I$588,8,FALSE)</f>
        <v>1</v>
      </c>
      <c r="S47" s="229" t="b">
        <f>VLOOKUP(G47,[1]Conceptos!$B$2:$E$587,4,FALSE)</f>
        <v>1</v>
      </c>
      <c r="V47" s="231">
        <f t="shared" si="2"/>
        <v>0</v>
      </c>
      <c r="W47" s="243" t="s">
        <v>175</v>
      </c>
      <c r="X47" s="244">
        <v>51</v>
      </c>
      <c r="Y47" s="232">
        <v>1</v>
      </c>
      <c r="Z47" s="232">
        <v>1</v>
      </c>
      <c r="AA47" s="233">
        <v>1</v>
      </c>
    </row>
    <row r="48" spans="1:27" s="231" customFormat="1" ht="24" hidden="1" thickBot="1">
      <c r="A48" s="172">
        <f>VLOOKUP(G48,[1]Conceptos!$B$2:$F$587,5,FALSE)</f>
        <v>8</v>
      </c>
      <c r="B48" s="236"/>
      <c r="C48" s="237"/>
      <c r="D48" s="238"/>
      <c r="E48" s="225">
        <v>4</v>
      </c>
      <c r="F48" s="174"/>
      <c r="G48" s="175" t="str">
        <f t="shared" si="1"/>
        <v>A.1.1.1.4</v>
      </c>
      <c r="H48" s="235" t="e">
        <f t="shared" si="9"/>
        <v>#N/A</v>
      </c>
      <c r="I48" s="239"/>
      <c r="J48" s="239"/>
      <c r="K48" s="239"/>
      <c r="L48" s="239"/>
      <c r="M48" s="240"/>
      <c r="N48" s="231">
        <f t="shared" si="10"/>
        <v>1</v>
      </c>
      <c r="O48" s="231">
        <f t="shared" si="0"/>
        <v>0</v>
      </c>
      <c r="P48" s="179">
        <f>VLOOKUP($G48,[1]Conceptos!$B$2:$I$588,6,FALSE)</f>
        <v>1</v>
      </c>
      <c r="Q48" s="179">
        <f>VLOOKUP($G48,[1]Conceptos!$B$2:$I$588,7,FALSE)</f>
        <v>1</v>
      </c>
      <c r="R48" s="179">
        <f>VLOOKUP($G48,[1]Conceptos!$B$2:$I$588,8,FALSE)</f>
        <v>1</v>
      </c>
      <c r="S48" s="229" t="b">
        <f>VLOOKUP(G48,[1]Conceptos!$B$2:$E$587,4,FALSE)</f>
        <v>1</v>
      </c>
      <c r="V48" s="231">
        <f t="shared" si="2"/>
        <v>0</v>
      </c>
      <c r="W48" s="245" t="s">
        <v>176</v>
      </c>
      <c r="X48" s="246">
        <v>31</v>
      </c>
      <c r="Y48" s="247">
        <v>1</v>
      </c>
      <c r="Z48" s="247">
        <v>1</v>
      </c>
      <c r="AA48" s="248">
        <v>1</v>
      </c>
    </row>
    <row r="49" spans="1:24" s="231" customFormat="1" hidden="1">
      <c r="A49" s="172">
        <f>VLOOKUP(G49,[1]Conceptos!$B$2:$F$587,5,FALSE)</f>
        <v>8</v>
      </c>
      <c r="B49" s="236"/>
      <c r="C49" s="237"/>
      <c r="D49" s="238"/>
      <c r="E49" s="225">
        <v>5</v>
      </c>
      <c r="F49" s="174"/>
      <c r="G49" s="175" t="str">
        <f t="shared" si="1"/>
        <v>A.1.1.1.4</v>
      </c>
      <c r="H49" s="235" t="e">
        <f t="shared" si="9"/>
        <v>#N/A</v>
      </c>
      <c r="I49" s="239"/>
      <c r="J49" s="239"/>
      <c r="K49" s="239"/>
      <c r="L49" s="239"/>
      <c r="M49" s="240"/>
      <c r="N49" s="231">
        <f t="shared" si="10"/>
        <v>1</v>
      </c>
      <c r="O49" s="231">
        <f t="shared" si="0"/>
        <v>0</v>
      </c>
      <c r="P49" s="179">
        <f>VLOOKUP($G49,[1]Conceptos!$B$2:$I$588,6,FALSE)</f>
        <v>1</v>
      </c>
      <c r="Q49" s="179">
        <f>VLOOKUP($G49,[1]Conceptos!$B$2:$I$588,7,FALSE)</f>
        <v>1</v>
      </c>
      <c r="R49" s="179">
        <f>VLOOKUP($G49,[1]Conceptos!$B$2:$I$588,8,FALSE)</f>
        <v>1</v>
      </c>
      <c r="S49" s="229" t="b">
        <f>VLOOKUP(G49,[1]Conceptos!$B$2:$E$587,4,FALSE)</f>
        <v>1</v>
      </c>
      <c r="V49" s="231">
        <f t="shared" si="2"/>
        <v>0</v>
      </c>
    </row>
    <row r="50" spans="1:24" s="231" customFormat="1" hidden="1">
      <c r="A50" s="172">
        <f>VLOOKUP(G50,[1]Conceptos!$B$2:$F$587,5,FALSE)</f>
        <v>8</v>
      </c>
      <c r="B50" s="236"/>
      <c r="C50" s="237"/>
      <c r="D50" s="238"/>
      <c r="E50" s="225">
        <v>6</v>
      </c>
      <c r="F50" s="174"/>
      <c r="G50" s="175" t="str">
        <f t="shared" si="1"/>
        <v>A.1.1.1.4</v>
      </c>
      <c r="H50" s="235" t="e">
        <f t="shared" si="9"/>
        <v>#N/A</v>
      </c>
      <c r="I50" s="239"/>
      <c r="J50" s="239"/>
      <c r="K50" s="239"/>
      <c r="L50" s="239"/>
      <c r="M50" s="240"/>
      <c r="N50" s="231">
        <f t="shared" si="10"/>
        <v>1</v>
      </c>
      <c r="O50" s="231">
        <f t="shared" si="0"/>
        <v>0</v>
      </c>
      <c r="P50" s="179">
        <f>VLOOKUP($G50,[1]Conceptos!$B$2:$I$588,6,FALSE)</f>
        <v>1</v>
      </c>
      <c r="Q50" s="179">
        <f>VLOOKUP($G50,[1]Conceptos!$B$2:$I$588,7,FALSE)</f>
        <v>1</v>
      </c>
      <c r="R50" s="179">
        <f>VLOOKUP($G50,[1]Conceptos!$B$2:$I$588,8,FALSE)</f>
        <v>1</v>
      </c>
      <c r="S50" s="229" t="b">
        <f>VLOOKUP(G50,[1]Conceptos!$B$2:$E$587,4,FALSE)</f>
        <v>1</v>
      </c>
      <c r="V50" s="231">
        <f t="shared" si="2"/>
        <v>0</v>
      </c>
    </row>
    <row r="51" spans="1:24" s="231" customFormat="1" hidden="1">
      <c r="A51" s="172">
        <f>VLOOKUP(G51,[1]Conceptos!$B$2:$F$587,5,FALSE)</f>
        <v>8</v>
      </c>
      <c r="B51" s="236"/>
      <c r="C51" s="237"/>
      <c r="D51" s="238"/>
      <c r="E51" s="225">
        <v>7</v>
      </c>
      <c r="F51" s="174"/>
      <c r="G51" s="175" t="str">
        <f t="shared" si="1"/>
        <v>A.1.1.1.4</v>
      </c>
      <c r="H51" s="235" t="e">
        <f t="shared" si="9"/>
        <v>#N/A</v>
      </c>
      <c r="I51" s="239"/>
      <c r="J51" s="239"/>
      <c r="K51" s="239"/>
      <c r="L51" s="239"/>
      <c r="M51" s="240"/>
      <c r="N51" s="231">
        <f t="shared" si="10"/>
        <v>1</v>
      </c>
      <c r="O51" s="231">
        <f t="shared" si="0"/>
        <v>0</v>
      </c>
      <c r="P51" s="179">
        <f>VLOOKUP($G51,[1]Conceptos!$B$2:$I$588,6,FALSE)</f>
        <v>1</v>
      </c>
      <c r="Q51" s="179">
        <f>VLOOKUP($G51,[1]Conceptos!$B$2:$I$588,7,FALSE)</f>
        <v>1</v>
      </c>
      <c r="R51" s="179">
        <f>VLOOKUP($G51,[1]Conceptos!$B$2:$I$588,8,FALSE)</f>
        <v>1</v>
      </c>
      <c r="S51" s="229" t="b">
        <f>VLOOKUP(G51,[1]Conceptos!$B$2:$E$587,4,FALSE)</f>
        <v>1</v>
      </c>
      <c r="V51" s="231">
        <f t="shared" si="2"/>
        <v>0</v>
      </c>
    </row>
    <row r="52" spans="1:24" s="231" customFormat="1" hidden="1">
      <c r="A52" s="172">
        <f>VLOOKUP(G52,[1]Conceptos!$B$2:$F$587,5,FALSE)</f>
        <v>8</v>
      </c>
      <c r="B52" s="236"/>
      <c r="C52" s="237"/>
      <c r="D52" s="238"/>
      <c r="E52" s="225">
        <v>8</v>
      </c>
      <c r="F52" s="174"/>
      <c r="G52" s="175" t="str">
        <f t="shared" si="1"/>
        <v>A.1.1.1.4</v>
      </c>
      <c r="H52" s="235" t="e">
        <f t="shared" si="9"/>
        <v>#N/A</v>
      </c>
      <c r="I52" s="239"/>
      <c r="J52" s="239"/>
      <c r="K52" s="239"/>
      <c r="L52" s="239"/>
      <c r="M52" s="240"/>
      <c r="N52" s="231">
        <f t="shared" si="10"/>
        <v>1</v>
      </c>
      <c r="O52" s="231">
        <f t="shared" si="0"/>
        <v>0</v>
      </c>
      <c r="P52" s="179">
        <f>VLOOKUP($G52,[1]Conceptos!$B$2:$I$588,6,FALSE)</f>
        <v>1</v>
      </c>
      <c r="Q52" s="179">
        <f>VLOOKUP($G52,[1]Conceptos!$B$2:$I$588,7,FALSE)</f>
        <v>1</v>
      </c>
      <c r="R52" s="179">
        <f>VLOOKUP($G52,[1]Conceptos!$B$2:$I$588,8,FALSE)</f>
        <v>1</v>
      </c>
      <c r="S52" s="229" t="b">
        <f>VLOOKUP(G52,[1]Conceptos!$B$2:$E$587,4,FALSE)</f>
        <v>1</v>
      </c>
      <c r="V52" s="231">
        <f t="shared" si="2"/>
        <v>0</v>
      </c>
    </row>
    <row r="53" spans="1:24" s="231" customFormat="1" hidden="1">
      <c r="A53" s="172">
        <f>VLOOKUP(G53,[1]Conceptos!$B$2:$F$587,5,FALSE)</f>
        <v>8</v>
      </c>
      <c r="B53" s="236"/>
      <c r="C53" s="237"/>
      <c r="D53" s="238"/>
      <c r="E53" s="225">
        <v>9</v>
      </c>
      <c r="F53" s="174"/>
      <c r="G53" s="175" t="str">
        <f t="shared" si="1"/>
        <v>A.1.1.1.4</v>
      </c>
      <c r="H53" s="235" t="e">
        <f t="shared" si="9"/>
        <v>#N/A</v>
      </c>
      <c r="I53" s="239"/>
      <c r="J53" s="239"/>
      <c r="K53" s="239"/>
      <c r="L53" s="239"/>
      <c r="M53" s="240"/>
      <c r="N53" s="231">
        <f t="shared" si="10"/>
        <v>1</v>
      </c>
      <c r="O53" s="231">
        <f t="shared" si="0"/>
        <v>0</v>
      </c>
      <c r="P53" s="179">
        <f>VLOOKUP($G53,[1]Conceptos!$B$2:$I$588,6,FALSE)</f>
        <v>1</v>
      </c>
      <c r="Q53" s="179">
        <f>VLOOKUP($G53,[1]Conceptos!$B$2:$I$588,7,FALSE)</f>
        <v>1</v>
      </c>
      <c r="R53" s="179">
        <f>VLOOKUP($G53,[1]Conceptos!$B$2:$I$588,8,FALSE)</f>
        <v>1</v>
      </c>
      <c r="S53" s="229" t="b">
        <f>VLOOKUP(G53,[1]Conceptos!$B$2:$E$587,4,FALSE)</f>
        <v>1</v>
      </c>
      <c r="V53" s="231">
        <f t="shared" si="2"/>
        <v>0</v>
      </c>
    </row>
    <row r="54" spans="1:24" s="231" customFormat="1" hidden="1">
      <c r="A54" s="172">
        <f>VLOOKUP(G54,[1]Conceptos!$B$2:$F$587,5,FALSE)</f>
        <v>8</v>
      </c>
      <c r="B54" s="236"/>
      <c r="C54" s="237"/>
      <c r="D54" s="238"/>
      <c r="E54" s="225">
        <v>10</v>
      </c>
      <c r="F54" s="174"/>
      <c r="G54" s="175" t="str">
        <f t="shared" si="1"/>
        <v>A.1.1.1.4</v>
      </c>
      <c r="H54" s="235" t="e">
        <f t="shared" si="9"/>
        <v>#N/A</v>
      </c>
      <c r="I54" s="239"/>
      <c r="J54" s="239"/>
      <c r="K54" s="239"/>
      <c r="L54" s="239"/>
      <c r="M54" s="240"/>
      <c r="N54" s="231">
        <f t="shared" si="10"/>
        <v>1</v>
      </c>
      <c r="O54" s="231">
        <f t="shared" si="0"/>
        <v>0</v>
      </c>
      <c r="P54" s="179">
        <f>VLOOKUP($G54,[1]Conceptos!$B$2:$I$588,6,FALSE)</f>
        <v>1</v>
      </c>
      <c r="Q54" s="179">
        <f>VLOOKUP($G54,[1]Conceptos!$B$2:$I$588,7,FALSE)</f>
        <v>1</v>
      </c>
      <c r="R54" s="179">
        <f>VLOOKUP($G54,[1]Conceptos!$B$2:$I$588,8,FALSE)</f>
        <v>1</v>
      </c>
      <c r="S54" s="229" t="b">
        <f>VLOOKUP(G54,[1]Conceptos!$B$2:$E$587,4,FALSE)</f>
        <v>1</v>
      </c>
      <c r="V54" s="231">
        <f t="shared" si="2"/>
        <v>0</v>
      </c>
    </row>
    <row r="55" spans="1:24" s="231" customFormat="1" ht="38.25">
      <c r="A55" s="172">
        <f>VLOOKUP(G55,[1]Conceptos!$B$2:$F$587,5,FALSE)</f>
        <v>9</v>
      </c>
      <c r="B55" s="216" t="s">
        <v>177</v>
      </c>
      <c r="C55" s="217" t="str">
        <f>VLOOKUP(B55,[1]Conceptos!$B$2:$D$587,2,FALSE)</f>
        <v xml:space="preserve">APORTES PATRONALES </v>
      </c>
      <c r="D55" s="218" t="str">
        <f>VLOOKUP(B55,[1]Conceptos!$B$2:$D$587,3,FALSE)</f>
        <v xml:space="preserve">SUMA DE PAGOS POR APORTES PATRONALES DE PREVISIÓN SOCIAL Y PARAFISCALES DEL PERSONAL VINCULADO POR LA ENTIDAD TERRITORIAL PARA LA PRESTACIÓN DEL SERVICIO EDUCATIVO. </v>
      </c>
      <c r="E55" s="249"/>
      <c r="F55" s="210"/>
      <c r="G55" s="211" t="str">
        <f t="shared" si="1"/>
        <v>A.1.1.2</v>
      </c>
      <c r="H55" s="249"/>
      <c r="I55" s="213">
        <f>I56+I102+I204+I250+I352</f>
        <v>0</v>
      </c>
      <c r="J55" s="213">
        <f>J56+J102+J204+J250+J352</f>
        <v>0</v>
      </c>
      <c r="K55" s="213">
        <f>K56+K102+K204+K250+K352</f>
        <v>0</v>
      </c>
      <c r="L55" s="213">
        <f>L56+L102+L204+L250+L352</f>
        <v>0</v>
      </c>
      <c r="M55" s="214">
        <f>M56+M102+M204+M250+M352</f>
        <v>0</v>
      </c>
      <c r="N55" s="250">
        <f t="shared" si="10"/>
        <v>0</v>
      </c>
      <c r="O55" s="250">
        <f t="shared" si="0"/>
        <v>0</v>
      </c>
      <c r="P55" s="179">
        <f>VLOOKUP($G55,[1]Conceptos!$B$2:$I$588,6,FALSE)</f>
        <v>1</v>
      </c>
      <c r="Q55" s="179">
        <f>VLOOKUP($G55,[1]Conceptos!$B$2:$I$588,7,FALSE)</f>
        <v>1</v>
      </c>
      <c r="R55" s="179">
        <f>VLOOKUP($G55,[1]Conceptos!$B$2:$I$588,8,FALSE)</f>
        <v>1</v>
      </c>
      <c r="S55" s="229" t="b">
        <f>VLOOKUP(G55,[1]Conceptos!$B$2:$E$588,4,FALSE)</f>
        <v>0</v>
      </c>
      <c r="T55" s="230">
        <f>FIND(".",B55,LEN(B55)-2)</f>
        <v>6</v>
      </c>
      <c r="U55" s="230" t="str">
        <f>MID(B55,1,T55-1)</f>
        <v>A.1.1</v>
      </c>
      <c r="V55" s="231">
        <f t="shared" si="2"/>
        <v>6</v>
      </c>
      <c r="X55" s="251"/>
    </row>
    <row r="56" spans="1:24" s="231" customFormat="1" ht="51">
      <c r="A56" s="172">
        <f>VLOOKUP(G56,[1]Conceptos!$B$2:$F$587,5,FALSE)</f>
        <v>10</v>
      </c>
      <c r="B56" s="216" t="s">
        <v>178</v>
      </c>
      <c r="C56" s="217" t="str">
        <f>VLOOKUP(B56,[1]Conceptos!$B$2:$D$587,2,FALSE)</f>
        <v>PERSONAL DOCENTE (sin situación de fondos)</v>
      </c>
      <c r="D56" s="218" t="str">
        <f>VLOOKUP(B56,[1]Conceptos!$B$2:$D$587,3,FALSE)</f>
        <v>SUMA DE LOS PAGOS DE LOS APORTES DE  PREVISIÓN SOCIAL CORRESPONDIENTES AL PERSONAL DOCENTE  AFILIADO AL FONDO NACIÓNAL DE PRESTACIONES SOCIALES DEL MAGISTERIO CUYOS RECURSOS SON TRANSFERIDOS DIRECTAMENTE POR LA NACIÓN A DICHO FONDO.</v>
      </c>
      <c r="E56" s="249"/>
      <c r="F56" s="210"/>
      <c r="G56" s="211" t="str">
        <f t="shared" si="1"/>
        <v>A.1.1.2.1</v>
      </c>
      <c r="H56" s="249"/>
      <c r="I56" s="213">
        <f>I57</f>
        <v>0</v>
      </c>
      <c r="J56" s="213">
        <f>J57</f>
        <v>0</v>
      </c>
      <c r="K56" s="213">
        <f>K57</f>
        <v>0</v>
      </c>
      <c r="L56" s="213">
        <f>L57</f>
        <v>0</v>
      </c>
      <c r="M56" s="214">
        <f>M57</f>
        <v>0</v>
      </c>
      <c r="N56" s="250">
        <f>IF(E56&lt;&gt;"",1,0)</f>
        <v>0</v>
      </c>
      <c r="O56" s="250">
        <f t="shared" si="0"/>
        <v>0</v>
      </c>
      <c r="P56" s="179">
        <f>VLOOKUP($G56,[1]Conceptos!$B$2:$I$588,6,FALSE)</f>
        <v>1</v>
      </c>
      <c r="Q56" s="179">
        <f>VLOOKUP($G56,[1]Conceptos!$B$2:$I$588,7,FALSE)</f>
        <v>1</v>
      </c>
      <c r="R56" s="179">
        <f>VLOOKUP($G56,[1]Conceptos!$B$2:$I$588,8,FALSE)</f>
        <v>1</v>
      </c>
      <c r="S56" s="229" t="b">
        <f>VLOOKUP(G56,[1]Conceptos!$B$2:$E$588,4,FALSE)</f>
        <v>0</v>
      </c>
      <c r="T56" s="230">
        <f>FIND(".",B56,LEN(B56)-2)</f>
        <v>8</v>
      </c>
      <c r="U56" s="230" t="str">
        <f>MID(B56,1,T56-1)</f>
        <v>A.1.1.2</v>
      </c>
      <c r="V56" s="231">
        <f t="shared" si="2"/>
        <v>8</v>
      </c>
    </row>
    <row r="57" spans="1:24" s="231" customFormat="1" ht="25.5">
      <c r="A57" s="172">
        <f>VLOOKUP(G57,[1]Conceptos!$B$2:$F$587,5,FALSE)</f>
        <v>11</v>
      </c>
      <c r="B57" s="216" t="s">
        <v>179</v>
      </c>
      <c r="C57" s="217" t="str">
        <f>VLOOKUP(B57,[1]Conceptos!$B$2:$D$587,2,FALSE)</f>
        <v xml:space="preserve">APORTES DE PREVISIÓN SOCIAL </v>
      </c>
      <c r="D57" s="218" t="str">
        <f>VLOOKUP(B57,[1]Conceptos!$B$2:$D$587,3,FALSE)</f>
        <v>SUMA DE PAGOS CORRESPONDIENTE A APORTES PATRONALES HECHOS POR CONCEPTO DE SALUD, PENSIONES, ARP Y CESANTÍAS.</v>
      </c>
      <c r="E57" s="249"/>
      <c r="F57" s="210"/>
      <c r="G57" s="211" t="str">
        <f t="shared" si="1"/>
        <v>A.1.1.2.1.1</v>
      </c>
      <c r="H57" s="249"/>
      <c r="I57" s="213">
        <f>I58+I69+I80+I91</f>
        <v>0</v>
      </c>
      <c r="J57" s="213">
        <f>J58+J69+J80+J91</f>
        <v>0</v>
      </c>
      <c r="K57" s="213">
        <f>K58+K69+K80+K91</f>
        <v>0</v>
      </c>
      <c r="L57" s="213">
        <f>L58+L69+L80+L91</f>
        <v>0</v>
      </c>
      <c r="M57" s="214">
        <f>M58+M69+M80+M91</f>
        <v>0</v>
      </c>
      <c r="N57" s="250">
        <f>IF(E57&lt;&gt;"",1,0)</f>
        <v>0</v>
      </c>
      <c r="O57" s="250">
        <f t="shared" si="0"/>
        <v>0</v>
      </c>
      <c r="P57" s="179">
        <f>VLOOKUP($G57,[1]Conceptos!$B$2:$I$588,6,FALSE)</f>
        <v>1</v>
      </c>
      <c r="Q57" s="179">
        <f>VLOOKUP($G57,[1]Conceptos!$B$2:$I$588,7,FALSE)</f>
        <v>1</v>
      </c>
      <c r="R57" s="179">
        <f>VLOOKUP($G57,[1]Conceptos!$B$2:$I$588,8,FALSE)</f>
        <v>1</v>
      </c>
      <c r="S57" s="229" t="b">
        <f>VLOOKUP(G57,[1]Conceptos!$B$2:$E$588,4,FALSE)</f>
        <v>0</v>
      </c>
      <c r="T57" s="230">
        <f>FIND(".",B57,LEN(B57)-2)</f>
        <v>10</v>
      </c>
      <c r="U57" s="230" t="str">
        <f>MID(B57,1,T57-1)</f>
        <v>A.1.1.2.1</v>
      </c>
      <c r="V57" s="231">
        <f t="shared" si="2"/>
        <v>10</v>
      </c>
    </row>
    <row r="58" spans="1:24" s="231" customFormat="1" ht="38.25">
      <c r="A58" s="172">
        <f>VLOOKUP(G58,[1]Conceptos!$B$2:$F$587,5,FALSE)</f>
        <v>12</v>
      </c>
      <c r="B58" s="219" t="s">
        <v>180</v>
      </c>
      <c r="C58" s="220" t="str">
        <f>VLOOKUP(B58,[1]Conceptos!$B$2:$D$587,2,FALSE)</f>
        <v>APORTES PARA SALUD</v>
      </c>
      <c r="D58" s="221" t="str">
        <f>VLOOKUP(B58,[1]Conceptos!$B$2:$D$587,3,FALSE)</f>
        <v xml:space="preserve">PAGO DEL APORTE PATRONAL POR CONCEPTO DE SALUD ESTABLECIDO DE CONFORMIDAD CON LA LEY 100 DE 1993 DEL PERSONAL DOCENTE AFILIADO AL FONDO DE PRESTACIONES SOCIALES DEL MAGISTERIO </v>
      </c>
      <c r="E58" s="222" t="s">
        <v>136</v>
      </c>
      <c r="F58" s="223"/>
      <c r="G58" s="224" t="str">
        <f t="shared" si="1"/>
        <v>A.1.1.2.1.1.1</v>
      </c>
      <c r="H58" s="225"/>
      <c r="I58" s="226">
        <f>SUM(I59:I68)</f>
        <v>0</v>
      </c>
      <c r="J58" s="252">
        <f>SUM(J59:J68)</f>
        <v>0</v>
      </c>
      <c r="K58" s="226">
        <f>SUM(K59:K68)</f>
        <v>0</v>
      </c>
      <c r="L58" s="226">
        <f>SUM(L59:L68)</f>
        <v>0</v>
      </c>
      <c r="M58" s="227">
        <f>SUM(M59:M68)</f>
        <v>0</v>
      </c>
      <c r="N58" s="228">
        <f>IF(AND(E58&lt;&gt;"", E58&lt;&gt;"Registrar Detalle",E58&lt;&gt;"Ocultar Detalle"),1,0)</f>
        <v>0</v>
      </c>
      <c r="O58" s="228">
        <f t="shared" si="0"/>
        <v>0</v>
      </c>
      <c r="P58" s="179">
        <f>VLOOKUP($G58,[1]Conceptos!$B$2:$I$588,6,FALSE)</f>
        <v>1</v>
      </c>
      <c r="Q58" s="179">
        <f>VLOOKUP($G58,[1]Conceptos!$B$2:$I$588,7,FALSE)</f>
        <v>1</v>
      </c>
      <c r="R58" s="179">
        <f>VLOOKUP($G58,[1]Conceptos!$B$2:$I$588,8,FALSE)</f>
        <v>1</v>
      </c>
      <c r="S58" s="229" t="b">
        <f>VLOOKUP(G58,[1]Conceptos!$B$2:$E$588,4,FALSE)</f>
        <v>1</v>
      </c>
      <c r="T58" s="230">
        <f>FIND(".",B58,LEN(B58)-2)</f>
        <v>12</v>
      </c>
      <c r="U58" s="230" t="str">
        <f>MID(B58,1,T58-1)</f>
        <v>A.1.1.2.1.1</v>
      </c>
      <c r="V58" s="231">
        <f t="shared" si="2"/>
        <v>12</v>
      </c>
    </row>
    <row r="59" spans="1:24" s="231" customFormat="1">
      <c r="A59" s="172">
        <f>VLOOKUP(G59,[1]Conceptos!$B$2:$F$587,5,FALSE)</f>
        <v>12</v>
      </c>
      <c r="B59" s="234"/>
      <c r="C59" s="220"/>
      <c r="D59" s="221"/>
      <c r="E59" s="225">
        <v>1</v>
      </c>
      <c r="F59" s="174"/>
      <c r="G59" s="175" t="str">
        <f t="shared" si="1"/>
        <v>A.1.1.2.1.1.1</v>
      </c>
      <c r="H59" s="235" t="e">
        <f t="shared" ref="H59:H68" si="11">VLOOKUP(F59,$W$7:$X$48,2,FALSE)</f>
        <v>#N/A</v>
      </c>
      <c r="I59" s="185"/>
      <c r="J59" s="185"/>
      <c r="K59" s="185"/>
      <c r="L59" s="185"/>
      <c r="M59" s="186"/>
      <c r="N59" s="231">
        <f t="shared" ref="N59:N68" si="12">IF(E59&lt;&gt;"",1,0)</f>
        <v>1</v>
      </c>
      <c r="O59" s="231">
        <f t="shared" si="0"/>
        <v>0</v>
      </c>
      <c r="P59" s="179">
        <f>VLOOKUP($G59,[1]Conceptos!$B$2:$I$588,6,FALSE)</f>
        <v>1</v>
      </c>
      <c r="Q59" s="179">
        <f>VLOOKUP($G59,[1]Conceptos!$B$2:$I$588,7,FALSE)</f>
        <v>1</v>
      </c>
      <c r="R59" s="179">
        <f>VLOOKUP($G59,[1]Conceptos!$B$2:$I$588,8,FALSE)</f>
        <v>1</v>
      </c>
      <c r="S59" s="229" t="b">
        <f>VLOOKUP(G59,[1]Conceptos!$B$2:$E$588,4,FALSE)</f>
        <v>1</v>
      </c>
      <c r="V59" s="231">
        <f t="shared" si="2"/>
        <v>12</v>
      </c>
    </row>
    <row r="60" spans="1:24" s="231" customFormat="1" hidden="1">
      <c r="A60" s="172">
        <f>VLOOKUP(G60,[1]Conceptos!$B$2:$F$587,5,FALSE)</f>
        <v>12</v>
      </c>
      <c r="B60" s="236"/>
      <c r="C60" s="237"/>
      <c r="D60" s="238"/>
      <c r="E60" s="225">
        <v>2</v>
      </c>
      <c r="F60" s="174"/>
      <c r="G60" s="175" t="str">
        <f t="shared" si="1"/>
        <v>A.1.1.2.1.1.1</v>
      </c>
      <c r="H60" s="235" t="e">
        <f t="shared" si="11"/>
        <v>#N/A</v>
      </c>
      <c r="I60" s="239"/>
      <c r="J60" s="239"/>
      <c r="K60" s="239"/>
      <c r="L60" s="239"/>
      <c r="M60" s="240"/>
      <c r="N60" s="231">
        <f t="shared" si="12"/>
        <v>1</v>
      </c>
      <c r="O60" s="231">
        <f t="shared" si="0"/>
        <v>0</v>
      </c>
      <c r="P60" s="179">
        <f>VLOOKUP($G60,[1]Conceptos!$B$2:$I$588,6,FALSE)</f>
        <v>1</v>
      </c>
      <c r="Q60" s="179">
        <f>VLOOKUP($G60,[1]Conceptos!$B$2:$I$588,7,FALSE)</f>
        <v>1</v>
      </c>
      <c r="R60" s="179">
        <f>VLOOKUP($G60,[1]Conceptos!$B$2:$I$588,8,FALSE)</f>
        <v>1</v>
      </c>
      <c r="S60" s="229" t="b">
        <f>VLOOKUP(G60,[1]Conceptos!$B$2:$E$587,4,FALSE)</f>
        <v>1</v>
      </c>
      <c r="V60" s="231">
        <f t="shared" si="2"/>
        <v>0</v>
      </c>
    </row>
    <row r="61" spans="1:24" s="231" customFormat="1" hidden="1">
      <c r="A61" s="172">
        <f>VLOOKUP(G61,[1]Conceptos!$B$2:$F$587,5,FALSE)</f>
        <v>12</v>
      </c>
      <c r="B61" s="236"/>
      <c r="C61" s="237"/>
      <c r="D61" s="238"/>
      <c r="E61" s="225">
        <v>3</v>
      </c>
      <c r="F61" s="174"/>
      <c r="G61" s="175" t="str">
        <f t="shared" si="1"/>
        <v>A.1.1.2.1.1.1</v>
      </c>
      <c r="H61" s="235" t="e">
        <f t="shared" si="11"/>
        <v>#N/A</v>
      </c>
      <c r="I61" s="239"/>
      <c r="J61" s="239"/>
      <c r="K61" s="239"/>
      <c r="L61" s="239"/>
      <c r="M61" s="240"/>
      <c r="N61" s="231">
        <f t="shared" si="12"/>
        <v>1</v>
      </c>
      <c r="O61" s="231">
        <f t="shared" si="0"/>
        <v>0</v>
      </c>
      <c r="P61" s="179">
        <f>VLOOKUP($G61,[1]Conceptos!$B$2:$I$588,6,FALSE)</f>
        <v>1</v>
      </c>
      <c r="Q61" s="179">
        <f>VLOOKUP($G61,[1]Conceptos!$B$2:$I$588,7,FALSE)</f>
        <v>1</v>
      </c>
      <c r="R61" s="179">
        <f>VLOOKUP($G61,[1]Conceptos!$B$2:$I$588,8,FALSE)</f>
        <v>1</v>
      </c>
      <c r="S61" s="229" t="b">
        <f>VLOOKUP(G61,[1]Conceptos!$B$2:$E$587,4,FALSE)</f>
        <v>1</v>
      </c>
      <c r="V61" s="231">
        <f t="shared" si="2"/>
        <v>0</v>
      </c>
    </row>
    <row r="62" spans="1:24" s="231" customFormat="1" hidden="1">
      <c r="A62" s="172">
        <f>VLOOKUP(G62,[1]Conceptos!$B$2:$F$587,5,FALSE)</f>
        <v>12</v>
      </c>
      <c r="B62" s="236"/>
      <c r="C62" s="237"/>
      <c r="D62" s="238"/>
      <c r="E62" s="225">
        <v>4</v>
      </c>
      <c r="F62" s="174"/>
      <c r="G62" s="175" t="str">
        <f t="shared" si="1"/>
        <v>A.1.1.2.1.1.1</v>
      </c>
      <c r="H62" s="235" t="e">
        <f t="shared" si="11"/>
        <v>#N/A</v>
      </c>
      <c r="I62" s="239"/>
      <c r="J62" s="239"/>
      <c r="K62" s="239"/>
      <c r="L62" s="239"/>
      <c r="M62" s="240"/>
      <c r="N62" s="231">
        <f t="shared" si="12"/>
        <v>1</v>
      </c>
      <c r="O62" s="231">
        <f t="shared" si="0"/>
        <v>0</v>
      </c>
      <c r="P62" s="179">
        <f>VLOOKUP($G62,[1]Conceptos!$B$2:$I$588,6,FALSE)</f>
        <v>1</v>
      </c>
      <c r="Q62" s="179">
        <f>VLOOKUP($G62,[1]Conceptos!$B$2:$I$588,7,FALSE)</f>
        <v>1</v>
      </c>
      <c r="R62" s="179">
        <f>VLOOKUP($G62,[1]Conceptos!$B$2:$I$588,8,FALSE)</f>
        <v>1</v>
      </c>
      <c r="S62" s="229" t="b">
        <f>VLOOKUP(G62,[1]Conceptos!$B$2:$E$587,4,FALSE)</f>
        <v>1</v>
      </c>
      <c r="V62" s="231">
        <f t="shared" si="2"/>
        <v>0</v>
      </c>
    </row>
    <row r="63" spans="1:24" s="231" customFormat="1" hidden="1">
      <c r="A63" s="172">
        <f>VLOOKUP(G63,[1]Conceptos!$B$2:$F$587,5,FALSE)</f>
        <v>12</v>
      </c>
      <c r="B63" s="236"/>
      <c r="C63" s="237"/>
      <c r="D63" s="238"/>
      <c r="E63" s="225">
        <v>5</v>
      </c>
      <c r="F63" s="174"/>
      <c r="G63" s="175" t="str">
        <f t="shared" si="1"/>
        <v>A.1.1.2.1.1.1</v>
      </c>
      <c r="H63" s="235" t="e">
        <f t="shared" si="11"/>
        <v>#N/A</v>
      </c>
      <c r="I63" s="239"/>
      <c r="J63" s="239"/>
      <c r="K63" s="239"/>
      <c r="L63" s="239"/>
      <c r="M63" s="240"/>
      <c r="N63" s="231">
        <f t="shared" si="12"/>
        <v>1</v>
      </c>
      <c r="O63" s="231">
        <f t="shared" si="0"/>
        <v>0</v>
      </c>
      <c r="P63" s="179">
        <f>VLOOKUP($G63,[1]Conceptos!$B$2:$I$588,6,FALSE)</f>
        <v>1</v>
      </c>
      <c r="Q63" s="179">
        <f>VLOOKUP($G63,[1]Conceptos!$B$2:$I$588,7,FALSE)</f>
        <v>1</v>
      </c>
      <c r="R63" s="179">
        <f>VLOOKUP($G63,[1]Conceptos!$B$2:$I$588,8,FALSE)</f>
        <v>1</v>
      </c>
      <c r="S63" s="229" t="b">
        <f>VLOOKUP(G63,[1]Conceptos!$B$2:$E$587,4,FALSE)</f>
        <v>1</v>
      </c>
      <c r="V63" s="231">
        <f t="shared" si="2"/>
        <v>0</v>
      </c>
    </row>
    <row r="64" spans="1:24" s="231" customFormat="1" hidden="1">
      <c r="A64" s="172">
        <f>VLOOKUP(G64,[1]Conceptos!$B$2:$F$587,5,FALSE)</f>
        <v>12</v>
      </c>
      <c r="B64" s="236"/>
      <c r="C64" s="237"/>
      <c r="D64" s="238"/>
      <c r="E64" s="225">
        <v>6</v>
      </c>
      <c r="F64" s="174"/>
      <c r="G64" s="175" t="str">
        <f t="shared" si="1"/>
        <v>A.1.1.2.1.1.1</v>
      </c>
      <c r="H64" s="235" t="e">
        <f t="shared" si="11"/>
        <v>#N/A</v>
      </c>
      <c r="I64" s="239"/>
      <c r="J64" s="239"/>
      <c r="K64" s="239"/>
      <c r="L64" s="239"/>
      <c r="M64" s="240"/>
      <c r="N64" s="231">
        <f t="shared" si="12"/>
        <v>1</v>
      </c>
      <c r="O64" s="231">
        <f t="shared" si="0"/>
        <v>0</v>
      </c>
      <c r="P64" s="179">
        <f>VLOOKUP($G64,[1]Conceptos!$B$2:$I$588,6,FALSE)</f>
        <v>1</v>
      </c>
      <c r="Q64" s="179">
        <f>VLOOKUP($G64,[1]Conceptos!$B$2:$I$588,7,FALSE)</f>
        <v>1</v>
      </c>
      <c r="R64" s="179">
        <f>VLOOKUP($G64,[1]Conceptos!$B$2:$I$588,8,FALSE)</f>
        <v>1</v>
      </c>
      <c r="S64" s="229" t="b">
        <f>VLOOKUP(G64,[1]Conceptos!$B$2:$E$587,4,FALSE)</f>
        <v>1</v>
      </c>
      <c r="V64" s="231">
        <f t="shared" si="2"/>
        <v>0</v>
      </c>
    </row>
    <row r="65" spans="1:22" s="231" customFormat="1" hidden="1">
      <c r="A65" s="172">
        <f>VLOOKUP(G65,[1]Conceptos!$B$2:$F$587,5,FALSE)</f>
        <v>12</v>
      </c>
      <c r="B65" s="236"/>
      <c r="C65" s="237"/>
      <c r="D65" s="238"/>
      <c r="E65" s="225">
        <v>7</v>
      </c>
      <c r="F65" s="174"/>
      <c r="G65" s="175" t="str">
        <f t="shared" si="1"/>
        <v>A.1.1.2.1.1.1</v>
      </c>
      <c r="H65" s="235" t="e">
        <f t="shared" si="11"/>
        <v>#N/A</v>
      </c>
      <c r="I65" s="239"/>
      <c r="J65" s="239"/>
      <c r="K65" s="239"/>
      <c r="L65" s="239"/>
      <c r="M65" s="240"/>
      <c r="N65" s="231">
        <f t="shared" si="12"/>
        <v>1</v>
      </c>
      <c r="O65" s="231">
        <f t="shared" si="0"/>
        <v>0</v>
      </c>
      <c r="P65" s="179">
        <f>VLOOKUP($G65,[1]Conceptos!$B$2:$I$588,6,FALSE)</f>
        <v>1</v>
      </c>
      <c r="Q65" s="179">
        <f>VLOOKUP($G65,[1]Conceptos!$B$2:$I$588,7,FALSE)</f>
        <v>1</v>
      </c>
      <c r="R65" s="179">
        <f>VLOOKUP($G65,[1]Conceptos!$B$2:$I$588,8,FALSE)</f>
        <v>1</v>
      </c>
      <c r="S65" s="229" t="b">
        <f>VLOOKUP(G65,[1]Conceptos!$B$2:$E$587,4,FALSE)</f>
        <v>1</v>
      </c>
      <c r="V65" s="231">
        <f t="shared" si="2"/>
        <v>0</v>
      </c>
    </row>
    <row r="66" spans="1:22" s="231" customFormat="1" hidden="1">
      <c r="A66" s="172">
        <f>VLOOKUP(G66,[1]Conceptos!$B$2:$F$587,5,FALSE)</f>
        <v>12</v>
      </c>
      <c r="B66" s="236"/>
      <c r="C66" s="237"/>
      <c r="D66" s="238"/>
      <c r="E66" s="225">
        <v>8</v>
      </c>
      <c r="F66" s="174"/>
      <c r="G66" s="175" t="str">
        <f t="shared" si="1"/>
        <v>A.1.1.2.1.1.1</v>
      </c>
      <c r="H66" s="235" t="e">
        <f t="shared" si="11"/>
        <v>#N/A</v>
      </c>
      <c r="I66" s="239"/>
      <c r="J66" s="239"/>
      <c r="K66" s="239"/>
      <c r="L66" s="239"/>
      <c r="M66" s="240"/>
      <c r="N66" s="231">
        <f t="shared" si="12"/>
        <v>1</v>
      </c>
      <c r="O66" s="231">
        <f t="shared" si="0"/>
        <v>0</v>
      </c>
      <c r="P66" s="179">
        <f>VLOOKUP($G66,[1]Conceptos!$B$2:$I$588,6,FALSE)</f>
        <v>1</v>
      </c>
      <c r="Q66" s="179">
        <f>VLOOKUP($G66,[1]Conceptos!$B$2:$I$588,7,FALSE)</f>
        <v>1</v>
      </c>
      <c r="R66" s="179">
        <f>VLOOKUP($G66,[1]Conceptos!$B$2:$I$588,8,FALSE)</f>
        <v>1</v>
      </c>
      <c r="S66" s="229" t="b">
        <f>VLOOKUP(G66,[1]Conceptos!$B$2:$E$587,4,FALSE)</f>
        <v>1</v>
      </c>
      <c r="V66" s="231">
        <f t="shared" si="2"/>
        <v>0</v>
      </c>
    </row>
    <row r="67" spans="1:22" s="231" customFormat="1" hidden="1">
      <c r="A67" s="172">
        <f>VLOOKUP(G67,[1]Conceptos!$B$2:$F$587,5,FALSE)</f>
        <v>12</v>
      </c>
      <c r="B67" s="236"/>
      <c r="C67" s="237"/>
      <c r="D67" s="238"/>
      <c r="E67" s="225">
        <v>9</v>
      </c>
      <c r="F67" s="174"/>
      <c r="G67" s="175" t="str">
        <f t="shared" si="1"/>
        <v>A.1.1.2.1.1.1</v>
      </c>
      <c r="H67" s="235" t="e">
        <f t="shared" si="11"/>
        <v>#N/A</v>
      </c>
      <c r="I67" s="239"/>
      <c r="J67" s="239"/>
      <c r="K67" s="239"/>
      <c r="L67" s="239"/>
      <c r="M67" s="240"/>
      <c r="N67" s="231">
        <f t="shared" si="12"/>
        <v>1</v>
      </c>
      <c r="O67" s="231">
        <f t="shared" si="0"/>
        <v>0</v>
      </c>
      <c r="P67" s="179">
        <f>VLOOKUP($G67,[1]Conceptos!$B$2:$I$588,6,FALSE)</f>
        <v>1</v>
      </c>
      <c r="Q67" s="179">
        <f>VLOOKUP($G67,[1]Conceptos!$B$2:$I$588,7,FALSE)</f>
        <v>1</v>
      </c>
      <c r="R67" s="179">
        <f>VLOOKUP($G67,[1]Conceptos!$B$2:$I$588,8,FALSE)</f>
        <v>1</v>
      </c>
      <c r="S67" s="229" t="b">
        <f>VLOOKUP(G67,[1]Conceptos!$B$2:$E$587,4,FALSE)</f>
        <v>1</v>
      </c>
      <c r="V67" s="231">
        <f t="shared" si="2"/>
        <v>0</v>
      </c>
    </row>
    <row r="68" spans="1:22" s="231" customFormat="1" hidden="1">
      <c r="A68" s="172">
        <f>VLOOKUP(G68,[1]Conceptos!$B$2:$F$587,5,FALSE)</f>
        <v>12</v>
      </c>
      <c r="B68" s="236"/>
      <c r="C68" s="237"/>
      <c r="D68" s="238"/>
      <c r="E68" s="225">
        <v>10</v>
      </c>
      <c r="F68" s="174"/>
      <c r="G68" s="175" t="str">
        <f t="shared" si="1"/>
        <v>A.1.1.2.1.1.1</v>
      </c>
      <c r="H68" s="235" t="e">
        <f t="shared" si="11"/>
        <v>#N/A</v>
      </c>
      <c r="I68" s="239"/>
      <c r="J68" s="239"/>
      <c r="K68" s="239"/>
      <c r="L68" s="239"/>
      <c r="M68" s="240"/>
      <c r="N68" s="231">
        <f t="shared" si="12"/>
        <v>1</v>
      </c>
      <c r="O68" s="231">
        <f t="shared" si="0"/>
        <v>0</v>
      </c>
      <c r="P68" s="179">
        <f>VLOOKUP($G68,[1]Conceptos!$B$2:$I$588,6,FALSE)</f>
        <v>1</v>
      </c>
      <c r="Q68" s="179">
        <f>VLOOKUP($G68,[1]Conceptos!$B$2:$I$588,7,FALSE)</f>
        <v>1</v>
      </c>
      <c r="R68" s="179">
        <f>VLOOKUP($G68,[1]Conceptos!$B$2:$I$588,8,FALSE)</f>
        <v>1</v>
      </c>
      <c r="S68" s="229" t="b">
        <f>VLOOKUP(G68,[1]Conceptos!$B$2:$E$587,4,FALSE)</f>
        <v>1</v>
      </c>
      <c r="V68" s="231">
        <f t="shared" si="2"/>
        <v>0</v>
      </c>
    </row>
    <row r="69" spans="1:22" s="231" customFormat="1" ht="25.5">
      <c r="A69" s="172">
        <f>VLOOKUP(G69,[1]Conceptos!$B$2:$F$587,5,FALSE)</f>
        <v>13</v>
      </c>
      <c r="B69" s="219" t="s">
        <v>181</v>
      </c>
      <c r="C69" s="220" t="str">
        <f>VLOOKUP(B69,[1]Conceptos!$B$2:$D$587,2,FALSE)</f>
        <v>APORTES PARA PENSIÓN</v>
      </c>
      <c r="D69" s="221" t="str">
        <f>VLOOKUP(B69,[1]Conceptos!$B$2:$D$587,3,FALSE)</f>
        <v>SUMA DE PAGOS POR CONCEPTO DE COTIZACIÓN PARA PENSIÓN DE LOS DOCENTES AFILIADOS AL FONDO</v>
      </c>
      <c r="E69" s="222" t="s">
        <v>136</v>
      </c>
      <c r="F69" s="223"/>
      <c r="G69" s="224" t="str">
        <f t="shared" si="1"/>
        <v>A.1.1.2.1.1.2</v>
      </c>
      <c r="H69" s="225"/>
      <c r="I69" s="226">
        <f>SUM(I70:I79)</f>
        <v>0</v>
      </c>
      <c r="J69" s="226">
        <f>SUM(J70:J79)</f>
        <v>0</v>
      </c>
      <c r="K69" s="226">
        <f>SUM(K70:K79)</f>
        <v>0</v>
      </c>
      <c r="L69" s="226">
        <f>SUM(L70:L79)</f>
        <v>0</v>
      </c>
      <c r="M69" s="227">
        <f>SUM(M70:M79)</f>
        <v>0</v>
      </c>
      <c r="N69" s="228">
        <f>IF(AND(E69&lt;&gt;"", E69&lt;&gt;"Registrar Detalle",E69&lt;&gt;"Ocultar Detalle"),1,0)</f>
        <v>0</v>
      </c>
      <c r="O69" s="228">
        <f t="shared" ref="O69:O132" si="13">SUM(I69:M69)</f>
        <v>0</v>
      </c>
      <c r="P69" s="179">
        <f>VLOOKUP($G69,[1]Conceptos!$B$2:$I$588,6,FALSE)</f>
        <v>1</v>
      </c>
      <c r="Q69" s="179">
        <f>VLOOKUP($G69,[1]Conceptos!$B$2:$I$588,7,FALSE)</f>
        <v>1</v>
      </c>
      <c r="R69" s="179">
        <f>VLOOKUP($G69,[1]Conceptos!$B$2:$I$588,8,FALSE)</f>
        <v>1</v>
      </c>
      <c r="S69" s="229" t="b">
        <f>VLOOKUP(G69,[1]Conceptos!$B$2:$E$588,4,FALSE)</f>
        <v>1</v>
      </c>
      <c r="T69" s="230">
        <f>FIND(".",B69,LEN(B69)-2)</f>
        <v>12</v>
      </c>
      <c r="U69" s="230" t="str">
        <f>MID(B69,1,T69-1)</f>
        <v>A.1.1.2.1.1</v>
      </c>
      <c r="V69" s="231">
        <f t="shared" si="2"/>
        <v>12</v>
      </c>
    </row>
    <row r="70" spans="1:22" s="231" customFormat="1">
      <c r="A70" s="172">
        <f>VLOOKUP(G70,[1]Conceptos!$B$2:$F$587,5,FALSE)</f>
        <v>13</v>
      </c>
      <c r="B70" s="234"/>
      <c r="C70" s="220"/>
      <c r="D70" s="221"/>
      <c r="E70" s="225">
        <v>1</v>
      </c>
      <c r="F70" s="174"/>
      <c r="G70" s="175" t="str">
        <f t="shared" si="1"/>
        <v>A.1.1.2.1.1.2</v>
      </c>
      <c r="H70" s="235" t="e">
        <f t="shared" ref="H70:H79" si="14">VLOOKUP(F70,$W$7:$X$48,2,FALSE)</f>
        <v>#N/A</v>
      </c>
      <c r="I70" s="239"/>
      <c r="J70" s="239"/>
      <c r="K70" s="239"/>
      <c r="L70" s="239"/>
      <c r="M70" s="240"/>
      <c r="N70" s="231">
        <f t="shared" ref="N70:N79" si="15">IF(E70&lt;&gt;"",1,0)</f>
        <v>1</v>
      </c>
      <c r="O70" s="231">
        <f t="shared" si="13"/>
        <v>0</v>
      </c>
      <c r="P70" s="179">
        <f>VLOOKUP($G70,[1]Conceptos!$B$2:$I$588,6,FALSE)</f>
        <v>1</v>
      </c>
      <c r="Q70" s="179">
        <f>VLOOKUP($G70,[1]Conceptos!$B$2:$I$588,7,FALSE)</f>
        <v>1</v>
      </c>
      <c r="R70" s="179">
        <f>VLOOKUP($G70,[1]Conceptos!$B$2:$I$588,8,FALSE)</f>
        <v>1</v>
      </c>
      <c r="S70" s="229" t="b">
        <f>VLOOKUP(G70,[1]Conceptos!$B$2:$E$588,4,FALSE)</f>
        <v>1</v>
      </c>
      <c r="V70" s="231">
        <f t="shared" si="2"/>
        <v>12</v>
      </c>
    </row>
    <row r="71" spans="1:22" s="231" customFormat="1" hidden="1">
      <c r="A71" s="172">
        <f>VLOOKUP(G71,[1]Conceptos!$B$2:$F$587,5,FALSE)</f>
        <v>13</v>
      </c>
      <c r="B71" s="236"/>
      <c r="C71" s="237"/>
      <c r="D71" s="238"/>
      <c r="E71" s="225">
        <v>2</v>
      </c>
      <c r="F71" s="174"/>
      <c r="G71" s="175" t="str">
        <f t="shared" si="1"/>
        <v>A.1.1.2.1.1.2</v>
      </c>
      <c r="H71" s="235" t="e">
        <f t="shared" si="14"/>
        <v>#N/A</v>
      </c>
      <c r="I71" s="239"/>
      <c r="J71" s="239"/>
      <c r="K71" s="239"/>
      <c r="L71" s="239"/>
      <c r="M71" s="240"/>
      <c r="N71" s="231">
        <f t="shared" si="15"/>
        <v>1</v>
      </c>
      <c r="O71" s="231">
        <f t="shared" si="13"/>
        <v>0</v>
      </c>
      <c r="P71" s="179">
        <f>VLOOKUP($G71,[1]Conceptos!$B$2:$I$588,6,FALSE)</f>
        <v>1</v>
      </c>
      <c r="Q71" s="179">
        <f>VLOOKUP($G71,[1]Conceptos!$B$2:$I$588,7,FALSE)</f>
        <v>1</v>
      </c>
      <c r="R71" s="179">
        <f>VLOOKUP($G71,[1]Conceptos!$B$2:$I$588,8,FALSE)</f>
        <v>1</v>
      </c>
      <c r="S71" s="229" t="b">
        <f>VLOOKUP(G71,[1]Conceptos!$B$2:$E$587,4,FALSE)</f>
        <v>1</v>
      </c>
      <c r="V71" s="231">
        <f t="shared" si="2"/>
        <v>0</v>
      </c>
    </row>
    <row r="72" spans="1:22" s="231" customFormat="1" hidden="1">
      <c r="A72" s="172">
        <f>VLOOKUP(G72,[1]Conceptos!$B$2:$F$587,5,FALSE)</f>
        <v>13</v>
      </c>
      <c r="B72" s="236"/>
      <c r="C72" s="237"/>
      <c r="D72" s="238"/>
      <c r="E72" s="225">
        <v>3</v>
      </c>
      <c r="F72" s="174"/>
      <c r="G72" s="175" t="str">
        <f t="shared" ref="G72:G135" si="16">IF(ISBLANK(B72),G71,B72)</f>
        <v>A.1.1.2.1.1.2</v>
      </c>
      <c r="H72" s="235" t="e">
        <f t="shared" si="14"/>
        <v>#N/A</v>
      </c>
      <c r="I72" s="239"/>
      <c r="J72" s="239"/>
      <c r="K72" s="239"/>
      <c r="L72" s="239"/>
      <c r="M72" s="240"/>
      <c r="N72" s="231">
        <f t="shared" si="15"/>
        <v>1</v>
      </c>
      <c r="O72" s="231">
        <f t="shared" si="13"/>
        <v>0</v>
      </c>
      <c r="P72" s="179">
        <f>VLOOKUP($G72,[1]Conceptos!$B$2:$I$588,6,FALSE)</f>
        <v>1</v>
      </c>
      <c r="Q72" s="179">
        <f>VLOOKUP($G72,[1]Conceptos!$B$2:$I$588,7,FALSE)</f>
        <v>1</v>
      </c>
      <c r="R72" s="179">
        <f>VLOOKUP($G72,[1]Conceptos!$B$2:$I$588,8,FALSE)</f>
        <v>1</v>
      </c>
      <c r="S72" s="229" t="b">
        <f>VLOOKUP(G72,[1]Conceptos!$B$2:$E$587,4,FALSE)</f>
        <v>1</v>
      </c>
      <c r="V72" s="231">
        <f t="shared" ref="V72:V135" si="17">IF(T72=0,T71,T72)</f>
        <v>0</v>
      </c>
    </row>
    <row r="73" spans="1:22" s="231" customFormat="1" hidden="1">
      <c r="A73" s="172">
        <f>VLOOKUP(G73,[1]Conceptos!$B$2:$F$587,5,FALSE)</f>
        <v>13</v>
      </c>
      <c r="B73" s="236"/>
      <c r="C73" s="237"/>
      <c r="D73" s="238"/>
      <c r="E73" s="225">
        <v>4</v>
      </c>
      <c r="F73" s="174"/>
      <c r="G73" s="175" t="str">
        <f t="shared" si="16"/>
        <v>A.1.1.2.1.1.2</v>
      </c>
      <c r="H73" s="235" t="e">
        <f t="shared" si="14"/>
        <v>#N/A</v>
      </c>
      <c r="I73" s="239"/>
      <c r="J73" s="239"/>
      <c r="K73" s="239"/>
      <c r="L73" s="239"/>
      <c r="M73" s="240"/>
      <c r="N73" s="231">
        <f t="shared" si="15"/>
        <v>1</v>
      </c>
      <c r="O73" s="231">
        <f t="shared" si="13"/>
        <v>0</v>
      </c>
      <c r="P73" s="179">
        <f>VLOOKUP($G73,[1]Conceptos!$B$2:$I$588,6,FALSE)</f>
        <v>1</v>
      </c>
      <c r="Q73" s="179">
        <f>VLOOKUP($G73,[1]Conceptos!$B$2:$I$588,7,FALSE)</f>
        <v>1</v>
      </c>
      <c r="R73" s="179">
        <f>VLOOKUP($G73,[1]Conceptos!$B$2:$I$588,8,FALSE)</f>
        <v>1</v>
      </c>
      <c r="S73" s="229" t="b">
        <f>VLOOKUP(G73,[1]Conceptos!$B$2:$E$587,4,FALSE)</f>
        <v>1</v>
      </c>
      <c r="V73" s="231">
        <f t="shared" si="17"/>
        <v>0</v>
      </c>
    </row>
    <row r="74" spans="1:22" s="231" customFormat="1" hidden="1">
      <c r="A74" s="172">
        <f>VLOOKUP(G74,[1]Conceptos!$B$2:$F$587,5,FALSE)</f>
        <v>13</v>
      </c>
      <c r="B74" s="236"/>
      <c r="C74" s="237"/>
      <c r="D74" s="238"/>
      <c r="E74" s="225">
        <v>5</v>
      </c>
      <c r="F74" s="174"/>
      <c r="G74" s="175" t="str">
        <f t="shared" si="16"/>
        <v>A.1.1.2.1.1.2</v>
      </c>
      <c r="H74" s="235" t="e">
        <f t="shared" si="14"/>
        <v>#N/A</v>
      </c>
      <c r="I74" s="239"/>
      <c r="J74" s="239"/>
      <c r="K74" s="239"/>
      <c r="L74" s="239"/>
      <c r="M74" s="240"/>
      <c r="N74" s="231">
        <f t="shared" si="15"/>
        <v>1</v>
      </c>
      <c r="O74" s="231">
        <f t="shared" si="13"/>
        <v>0</v>
      </c>
      <c r="P74" s="179">
        <f>VLOOKUP($G74,[1]Conceptos!$B$2:$I$588,6,FALSE)</f>
        <v>1</v>
      </c>
      <c r="Q74" s="179">
        <f>VLOOKUP($G74,[1]Conceptos!$B$2:$I$588,7,FALSE)</f>
        <v>1</v>
      </c>
      <c r="R74" s="179">
        <f>VLOOKUP($G74,[1]Conceptos!$B$2:$I$588,8,FALSE)</f>
        <v>1</v>
      </c>
      <c r="S74" s="229" t="b">
        <f>VLOOKUP(G74,[1]Conceptos!$B$2:$E$587,4,FALSE)</f>
        <v>1</v>
      </c>
      <c r="V74" s="231">
        <f t="shared" si="17"/>
        <v>0</v>
      </c>
    </row>
    <row r="75" spans="1:22" s="231" customFormat="1" hidden="1">
      <c r="A75" s="172">
        <f>VLOOKUP(G75,[1]Conceptos!$B$2:$F$587,5,FALSE)</f>
        <v>13</v>
      </c>
      <c r="B75" s="236"/>
      <c r="C75" s="237"/>
      <c r="D75" s="238"/>
      <c r="E75" s="225">
        <v>6</v>
      </c>
      <c r="F75" s="174"/>
      <c r="G75" s="175" t="str">
        <f t="shared" si="16"/>
        <v>A.1.1.2.1.1.2</v>
      </c>
      <c r="H75" s="235" t="e">
        <f t="shared" si="14"/>
        <v>#N/A</v>
      </c>
      <c r="I75" s="239"/>
      <c r="J75" s="239"/>
      <c r="K75" s="239"/>
      <c r="L75" s="239"/>
      <c r="M75" s="240"/>
      <c r="N75" s="231">
        <f t="shared" si="15"/>
        <v>1</v>
      </c>
      <c r="O75" s="231">
        <f t="shared" si="13"/>
        <v>0</v>
      </c>
      <c r="P75" s="179">
        <f>VLOOKUP($G75,[1]Conceptos!$B$2:$I$588,6,FALSE)</f>
        <v>1</v>
      </c>
      <c r="Q75" s="179">
        <f>VLOOKUP($G75,[1]Conceptos!$B$2:$I$588,7,FALSE)</f>
        <v>1</v>
      </c>
      <c r="R75" s="179">
        <f>VLOOKUP($G75,[1]Conceptos!$B$2:$I$588,8,FALSE)</f>
        <v>1</v>
      </c>
      <c r="S75" s="229" t="b">
        <f>VLOOKUP(G75,[1]Conceptos!$B$2:$E$587,4,FALSE)</f>
        <v>1</v>
      </c>
      <c r="V75" s="231">
        <f t="shared" si="17"/>
        <v>0</v>
      </c>
    </row>
    <row r="76" spans="1:22" s="231" customFormat="1" hidden="1">
      <c r="A76" s="172">
        <f>VLOOKUP(G76,[1]Conceptos!$B$2:$F$587,5,FALSE)</f>
        <v>13</v>
      </c>
      <c r="B76" s="236"/>
      <c r="C76" s="237"/>
      <c r="D76" s="238"/>
      <c r="E76" s="225">
        <v>7</v>
      </c>
      <c r="F76" s="174"/>
      <c r="G76" s="175" t="str">
        <f t="shared" si="16"/>
        <v>A.1.1.2.1.1.2</v>
      </c>
      <c r="H76" s="235" t="e">
        <f t="shared" si="14"/>
        <v>#N/A</v>
      </c>
      <c r="I76" s="239"/>
      <c r="J76" s="239"/>
      <c r="K76" s="239"/>
      <c r="L76" s="239"/>
      <c r="M76" s="240"/>
      <c r="N76" s="231">
        <f t="shared" si="15"/>
        <v>1</v>
      </c>
      <c r="O76" s="231">
        <f t="shared" si="13"/>
        <v>0</v>
      </c>
      <c r="P76" s="179">
        <f>VLOOKUP($G76,[1]Conceptos!$B$2:$I$588,6,FALSE)</f>
        <v>1</v>
      </c>
      <c r="Q76" s="179">
        <f>VLOOKUP($G76,[1]Conceptos!$B$2:$I$588,7,FALSE)</f>
        <v>1</v>
      </c>
      <c r="R76" s="179">
        <f>VLOOKUP($G76,[1]Conceptos!$B$2:$I$588,8,FALSE)</f>
        <v>1</v>
      </c>
      <c r="S76" s="229" t="b">
        <f>VLOOKUP(G76,[1]Conceptos!$B$2:$E$587,4,FALSE)</f>
        <v>1</v>
      </c>
      <c r="V76" s="231">
        <f t="shared" si="17"/>
        <v>0</v>
      </c>
    </row>
    <row r="77" spans="1:22" s="231" customFormat="1" hidden="1">
      <c r="A77" s="172">
        <f>VLOOKUP(G77,[1]Conceptos!$B$2:$F$587,5,FALSE)</f>
        <v>13</v>
      </c>
      <c r="B77" s="236"/>
      <c r="C77" s="237"/>
      <c r="D77" s="238"/>
      <c r="E77" s="225">
        <v>8</v>
      </c>
      <c r="F77" s="174"/>
      <c r="G77" s="175" t="str">
        <f t="shared" si="16"/>
        <v>A.1.1.2.1.1.2</v>
      </c>
      <c r="H77" s="235" t="e">
        <f t="shared" si="14"/>
        <v>#N/A</v>
      </c>
      <c r="I77" s="239"/>
      <c r="J77" s="239"/>
      <c r="K77" s="239"/>
      <c r="L77" s="239"/>
      <c r="M77" s="240"/>
      <c r="N77" s="231">
        <f t="shared" si="15"/>
        <v>1</v>
      </c>
      <c r="O77" s="231">
        <f t="shared" si="13"/>
        <v>0</v>
      </c>
      <c r="P77" s="179">
        <f>VLOOKUP($G77,[1]Conceptos!$B$2:$I$588,6,FALSE)</f>
        <v>1</v>
      </c>
      <c r="Q77" s="179">
        <f>VLOOKUP($G77,[1]Conceptos!$B$2:$I$588,7,FALSE)</f>
        <v>1</v>
      </c>
      <c r="R77" s="179">
        <f>VLOOKUP($G77,[1]Conceptos!$B$2:$I$588,8,FALSE)</f>
        <v>1</v>
      </c>
      <c r="S77" s="229" t="b">
        <f>VLOOKUP(G77,[1]Conceptos!$B$2:$E$587,4,FALSE)</f>
        <v>1</v>
      </c>
      <c r="V77" s="231">
        <f t="shared" si="17"/>
        <v>0</v>
      </c>
    </row>
    <row r="78" spans="1:22" s="231" customFormat="1" hidden="1">
      <c r="A78" s="172">
        <f>VLOOKUP(G78,[1]Conceptos!$B$2:$F$587,5,FALSE)</f>
        <v>13</v>
      </c>
      <c r="B78" s="236"/>
      <c r="C78" s="237"/>
      <c r="D78" s="238"/>
      <c r="E78" s="225">
        <v>9</v>
      </c>
      <c r="F78" s="174"/>
      <c r="G78" s="175" t="str">
        <f t="shared" si="16"/>
        <v>A.1.1.2.1.1.2</v>
      </c>
      <c r="H78" s="235" t="e">
        <f t="shared" si="14"/>
        <v>#N/A</v>
      </c>
      <c r="I78" s="239"/>
      <c r="J78" s="239"/>
      <c r="K78" s="239"/>
      <c r="L78" s="239"/>
      <c r="M78" s="240"/>
      <c r="N78" s="231">
        <f t="shared" si="15"/>
        <v>1</v>
      </c>
      <c r="O78" s="231">
        <f t="shared" si="13"/>
        <v>0</v>
      </c>
      <c r="P78" s="179">
        <f>VLOOKUP($G78,[1]Conceptos!$B$2:$I$588,6,FALSE)</f>
        <v>1</v>
      </c>
      <c r="Q78" s="179">
        <f>VLOOKUP($G78,[1]Conceptos!$B$2:$I$588,7,FALSE)</f>
        <v>1</v>
      </c>
      <c r="R78" s="179">
        <f>VLOOKUP($G78,[1]Conceptos!$B$2:$I$588,8,FALSE)</f>
        <v>1</v>
      </c>
      <c r="S78" s="229" t="b">
        <f>VLOOKUP(G78,[1]Conceptos!$B$2:$E$587,4,FALSE)</f>
        <v>1</v>
      </c>
      <c r="V78" s="231">
        <f t="shared" si="17"/>
        <v>0</v>
      </c>
    </row>
    <row r="79" spans="1:22" s="231" customFormat="1" hidden="1">
      <c r="A79" s="172">
        <f>VLOOKUP(G79,[1]Conceptos!$B$2:$F$587,5,FALSE)</f>
        <v>13</v>
      </c>
      <c r="B79" s="236"/>
      <c r="C79" s="237"/>
      <c r="D79" s="238"/>
      <c r="E79" s="225">
        <v>10</v>
      </c>
      <c r="F79" s="174"/>
      <c r="G79" s="175" t="str">
        <f t="shared" si="16"/>
        <v>A.1.1.2.1.1.2</v>
      </c>
      <c r="H79" s="235" t="e">
        <f t="shared" si="14"/>
        <v>#N/A</v>
      </c>
      <c r="I79" s="239"/>
      <c r="J79" s="239"/>
      <c r="K79" s="239"/>
      <c r="L79" s="239"/>
      <c r="M79" s="240"/>
      <c r="N79" s="231">
        <f t="shared" si="15"/>
        <v>1</v>
      </c>
      <c r="O79" s="231">
        <f t="shared" si="13"/>
        <v>0</v>
      </c>
      <c r="P79" s="179">
        <f>VLOOKUP($G79,[1]Conceptos!$B$2:$I$588,6,FALSE)</f>
        <v>1</v>
      </c>
      <c r="Q79" s="179">
        <f>VLOOKUP($G79,[1]Conceptos!$B$2:$I$588,7,FALSE)</f>
        <v>1</v>
      </c>
      <c r="R79" s="179">
        <f>VLOOKUP($G79,[1]Conceptos!$B$2:$I$588,8,FALSE)</f>
        <v>1</v>
      </c>
      <c r="S79" s="229" t="b">
        <f>VLOOKUP(G79,[1]Conceptos!$B$2:$E$587,4,FALSE)</f>
        <v>1</v>
      </c>
      <c r="V79" s="231">
        <f t="shared" si="17"/>
        <v>0</v>
      </c>
    </row>
    <row r="80" spans="1:22" s="231" customFormat="1" ht="51">
      <c r="A80" s="172">
        <f>VLOOKUP(G80,[1]Conceptos!$B$2:$F$587,5,FALSE)</f>
        <v>14</v>
      </c>
      <c r="B80" s="219" t="s">
        <v>182</v>
      </c>
      <c r="C80" s="220" t="str">
        <f>VLOOKUP(B80,[1]Conceptos!$B$2:$D$587,2,FALSE)</f>
        <v>APORTES ARP</v>
      </c>
      <c r="D80" s="221" t="str">
        <f>VLOOKUP(B80,[1]Conceptos!$B$2:$D$587,3,FALSE)</f>
        <v>SUMA DE PAGOS QUE EFECTÚA EL PATRONO  POR PORCENTAJE DE RIESGO ESTABLECIDO POR LA ADMINISTRADORA DE RIESGOS PROFESIONALES A LA QUE SE ENCUENTRE AFILIADO EL FONDO DE PRESTACIONES DEL MAGISTERIO CORRESPONDIENTES A DOCENTES</v>
      </c>
      <c r="E80" s="222" t="s">
        <v>136</v>
      </c>
      <c r="F80" s="223"/>
      <c r="G80" s="224" t="str">
        <f t="shared" si="16"/>
        <v>A.1.1.2.1.1.3</v>
      </c>
      <c r="H80" s="225"/>
      <c r="I80" s="226">
        <f>SUM(I81:I90)</f>
        <v>0</v>
      </c>
      <c r="J80" s="226">
        <f>SUM(J81:J90)</f>
        <v>0</v>
      </c>
      <c r="K80" s="226">
        <f>SUM(K81:K90)</f>
        <v>0</v>
      </c>
      <c r="L80" s="226">
        <f>SUM(L81:L90)</f>
        <v>0</v>
      </c>
      <c r="M80" s="227">
        <f>SUM(M81:M90)</f>
        <v>0</v>
      </c>
      <c r="N80" s="228">
        <f>IF(AND(E80&lt;&gt;"", E80&lt;&gt;"Registrar Detalle",E80&lt;&gt;"Ocultar Detalle"),1,0)</f>
        <v>0</v>
      </c>
      <c r="O80" s="228">
        <f t="shared" si="13"/>
        <v>0</v>
      </c>
      <c r="P80" s="179">
        <f>VLOOKUP($G80,[1]Conceptos!$B$2:$I$588,6,FALSE)</f>
        <v>1</v>
      </c>
      <c r="Q80" s="179">
        <f>VLOOKUP($G80,[1]Conceptos!$B$2:$I$588,7,FALSE)</f>
        <v>1</v>
      </c>
      <c r="R80" s="179">
        <f>VLOOKUP($G80,[1]Conceptos!$B$2:$I$588,8,FALSE)</f>
        <v>1</v>
      </c>
      <c r="S80" s="229" t="b">
        <f>VLOOKUP(G80,[1]Conceptos!$B$2:$E$588,4,FALSE)</f>
        <v>1</v>
      </c>
      <c r="T80" s="230">
        <f>FIND(".",B80,LEN(B80)-2)</f>
        <v>12</v>
      </c>
      <c r="U80" s="230" t="str">
        <f>MID(B80,1,T80-1)</f>
        <v>A.1.1.2.1.1</v>
      </c>
      <c r="V80" s="231">
        <f t="shared" si="17"/>
        <v>12</v>
      </c>
    </row>
    <row r="81" spans="1:22" s="231" customFormat="1">
      <c r="A81" s="172">
        <f>VLOOKUP(G81,[1]Conceptos!$B$2:$F$587,5,FALSE)</f>
        <v>14</v>
      </c>
      <c r="B81" s="234"/>
      <c r="C81" s="220"/>
      <c r="D81" s="221"/>
      <c r="E81" s="225">
        <v>1</v>
      </c>
      <c r="F81" s="174"/>
      <c r="G81" s="175" t="str">
        <f t="shared" si="16"/>
        <v>A.1.1.2.1.1.3</v>
      </c>
      <c r="H81" s="235" t="e">
        <f t="shared" ref="H81:H90" si="18">VLOOKUP(F81,$W$7:$X$48,2,FALSE)</f>
        <v>#N/A</v>
      </c>
      <c r="I81" s="185"/>
      <c r="J81" s="239"/>
      <c r="K81" s="239"/>
      <c r="L81" s="239"/>
      <c r="M81" s="240"/>
      <c r="N81" s="231">
        <f t="shared" ref="N81:N90" si="19">IF(E81&lt;&gt;"",1,0)</f>
        <v>1</v>
      </c>
      <c r="O81" s="231">
        <f t="shared" si="13"/>
        <v>0</v>
      </c>
      <c r="P81" s="179">
        <f>VLOOKUP($G81,[1]Conceptos!$B$2:$I$588,6,FALSE)</f>
        <v>1</v>
      </c>
      <c r="Q81" s="179">
        <f>VLOOKUP($G81,[1]Conceptos!$B$2:$I$588,7,FALSE)</f>
        <v>1</v>
      </c>
      <c r="R81" s="179">
        <f>VLOOKUP($G81,[1]Conceptos!$B$2:$I$588,8,FALSE)</f>
        <v>1</v>
      </c>
      <c r="S81" s="229" t="b">
        <f>VLOOKUP(G81,[1]Conceptos!$B$2:$E$588,4,FALSE)</f>
        <v>1</v>
      </c>
      <c r="V81" s="231">
        <f t="shared" si="17"/>
        <v>12</v>
      </c>
    </row>
    <row r="82" spans="1:22" s="231" customFormat="1" hidden="1">
      <c r="A82" s="172">
        <f>VLOOKUP(G82,[1]Conceptos!$B$2:$F$587,5,FALSE)</f>
        <v>14</v>
      </c>
      <c r="B82" s="236"/>
      <c r="C82" s="237"/>
      <c r="D82" s="238"/>
      <c r="E82" s="225">
        <v>2</v>
      </c>
      <c r="F82" s="174"/>
      <c r="G82" s="175" t="str">
        <f t="shared" si="16"/>
        <v>A.1.1.2.1.1.3</v>
      </c>
      <c r="H82" s="235" t="e">
        <f t="shared" si="18"/>
        <v>#N/A</v>
      </c>
      <c r="I82" s="239"/>
      <c r="J82" s="239"/>
      <c r="K82" s="239"/>
      <c r="L82" s="239"/>
      <c r="M82" s="240"/>
      <c r="N82" s="231">
        <f t="shared" si="19"/>
        <v>1</v>
      </c>
      <c r="O82" s="231">
        <f t="shared" si="13"/>
        <v>0</v>
      </c>
      <c r="P82" s="179">
        <f>VLOOKUP($G82,[1]Conceptos!$B$2:$I$588,6,FALSE)</f>
        <v>1</v>
      </c>
      <c r="Q82" s="179">
        <f>VLOOKUP($G82,[1]Conceptos!$B$2:$I$588,7,FALSE)</f>
        <v>1</v>
      </c>
      <c r="R82" s="179">
        <f>VLOOKUP($G82,[1]Conceptos!$B$2:$I$588,8,FALSE)</f>
        <v>1</v>
      </c>
      <c r="S82" s="229" t="b">
        <f>VLOOKUP(G82,[1]Conceptos!$B$2:$E$587,4,FALSE)</f>
        <v>1</v>
      </c>
      <c r="V82" s="231">
        <f t="shared" si="17"/>
        <v>0</v>
      </c>
    </row>
    <row r="83" spans="1:22" s="231" customFormat="1" hidden="1">
      <c r="A83" s="172">
        <f>VLOOKUP(G83,[1]Conceptos!$B$2:$F$587,5,FALSE)</f>
        <v>14</v>
      </c>
      <c r="B83" s="236"/>
      <c r="C83" s="237"/>
      <c r="D83" s="238"/>
      <c r="E83" s="225">
        <v>3</v>
      </c>
      <c r="F83" s="174"/>
      <c r="G83" s="175" t="str">
        <f t="shared" si="16"/>
        <v>A.1.1.2.1.1.3</v>
      </c>
      <c r="H83" s="235" t="e">
        <f t="shared" si="18"/>
        <v>#N/A</v>
      </c>
      <c r="I83" s="239"/>
      <c r="J83" s="239"/>
      <c r="K83" s="239"/>
      <c r="L83" s="239"/>
      <c r="M83" s="240"/>
      <c r="N83" s="231">
        <f t="shared" si="19"/>
        <v>1</v>
      </c>
      <c r="O83" s="231">
        <f t="shared" si="13"/>
        <v>0</v>
      </c>
      <c r="P83" s="179">
        <f>VLOOKUP($G83,[1]Conceptos!$B$2:$I$588,6,FALSE)</f>
        <v>1</v>
      </c>
      <c r="Q83" s="179">
        <f>VLOOKUP($G83,[1]Conceptos!$B$2:$I$588,7,FALSE)</f>
        <v>1</v>
      </c>
      <c r="R83" s="179">
        <f>VLOOKUP($G83,[1]Conceptos!$B$2:$I$588,8,FALSE)</f>
        <v>1</v>
      </c>
      <c r="S83" s="229" t="b">
        <f>VLOOKUP(G83,[1]Conceptos!$B$2:$E$587,4,FALSE)</f>
        <v>1</v>
      </c>
      <c r="V83" s="231">
        <f t="shared" si="17"/>
        <v>0</v>
      </c>
    </row>
    <row r="84" spans="1:22" s="231" customFormat="1" hidden="1">
      <c r="A84" s="172">
        <f>VLOOKUP(G84,[1]Conceptos!$B$2:$F$587,5,FALSE)</f>
        <v>14</v>
      </c>
      <c r="B84" s="236"/>
      <c r="C84" s="237"/>
      <c r="D84" s="238"/>
      <c r="E84" s="225">
        <v>4</v>
      </c>
      <c r="F84" s="174"/>
      <c r="G84" s="175" t="str">
        <f t="shared" si="16"/>
        <v>A.1.1.2.1.1.3</v>
      </c>
      <c r="H84" s="235" t="e">
        <f t="shared" si="18"/>
        <v>#N/A</v>
      </c>
      <c r="I84" s="239"/>
      <c r="J84" s="239"/>
      <c r="K84" s="239"/>
      <c r="L84" s="239"/>
      <c r="M84" s="240"/>
      <c r="N84" s="231">
        <f t="shared" si="19"/>
        <v>1</v>
      </c>
      <c r="O84" s="231">
        <f t="shared" si="13"/>
        <v>0</v>
      </c>
      <c r="P84" s="179">
        <f>VLOOKUP($G84,[1]Conceptos!$B$2:$I$588,6,FALSE)</f>
        <v>1</v>
      </c>
      <c r="Q84" s="179">
        <f>VLOOKUP($G84,[1]Conceptos!$B$2:$I$588,7,FALSE)</f>
        <v>1</v>
      </c>
      <c r="R84" s="179">
        <f>VLOOKUP($G84,[1]Conceptos!$B$2:$I$588,8,FALSE)</f>
        <v>1</v>
      </c>
      <c r="S84" s="229" t="b">
        <f>VLOOKUP(G84,[1]Conceptos!$B$2:$E$587,4,FALSE)</f>
        <v>1</v>
      </c>
      <c r="V84" s="231">
        <f t="shared" si="17"/>
        <v>0</v>
      </c>
    </row>
    <row r="85" spans="1:22" s="231" customFormat="1" hidden="1">
      <c r="A85" s="172">
        <f>VLOOKUP(G85,[1]Conceptos!$B$2:$F$587,5,FALSE)</f>
        <v>14</v>
      </c>
      <c r="B85" s="236"/>
      <c r="C85" s="237"/>
      <c r="D85" s="238"/>
      <c r="E85" s="225">
        <v>5</v>
      </c>
      <c r="F85" s="174"/>
      <c r="G85" s="175" t="str">
        <f t="shared" si="16"/>
        <v>A.1.1.2.1.1.3</v>
      </c>
      <c r="H85" s="235" t="e">
        <f t="shared" si="18"/>
        <v>#N/A</v>
      </c>
      <c r="I85" s="239"/>
      <c r="J85" s="239"/>
      <c r="K85" s="239"/>
      <c r="L85" s="239"/>
      <c r="M85" s="240"/>
      <c r="N85" s="231">
        <f t="shared" si="19"/>
        <v>1</v>
      </c>
      <c r="O85" s="231">
        <f t="shared" si="13"/>
        <v>0</v>
      </c>
      <c r="P85" s="179">
        <f>VLOOKUP($G85,[1]Conceptos!$B$2:$I$588,6,FALSE)</f>
        <v>1</v>
      </c>
      <c r="Q85" s="179">
        <f>VLOOKUP($G85,[1]Conceptos!$B$2:$I$588,7,FALSE)</f>
        <v>1</v>
      </c>
      <c r="R85" s="179">
        <f>VLOOKUP($G85,[1]Conceptos!$B$2:$I$588,8,FALSE)</f>
        <v>1</v>
      </c>
      <c r="S85" s="229" t="b">
        <f>VLOOKUP(G85,[1]Conceptos!$B$2:$E$587,4,FALSE)</f>
        <v>1</v>
      </c>
      <c r="V85" s="231">
        <f t="shared" si="17"/>
        <v>0</v>
      </c>
    </row>
    <row r="86" spans="1:22" s="231" customFormat="1" hidden="1">
      <c r="A86" s="172">
        <f>VLOOKUP(G86,[1]Conceptos!$B$2:$F$587,5,FALSE)</f>
        <v>14</v>
      </c>
      <c r="B86" s="236"/>
      <c r="C86" s="237"/>
      <c r="D86" s="238"/>
      <c r="E86" s="225">
        <v>6</v>
      </c>
      <c r="F86" s="174"/>
      <c r="G86" s="175" t="str">
        <f t="shared" si="16"/>
        <v>A.1.1.2.1.1.3</v>
      </c>
      <c r="H86" s="235" t="e">
        <f t="shared" si="18"/>
        <v>#N/A</v>
      </c>
      <c r="I86" s="239"/>
      <c r="J86" s="239"/>
      <c r="K86" s="239"/>
      <c r="L86" s="239"/>
      <c r="M86" s="240"/>
      <c r="N86" s="231">
        <f t="shared" si="19"/>
        <v>1</v>
      </c>
      <c r="O86" s="231">
        <f t="shared" si="13"/>
        <v>0</v>
      </c>
      <c r="P86" s="179">
        <f>VLOOKUP($G86,[1]Conceptos!$B$2:$I$588,6,FALSE)</f>
        <v>1</v>
      </c>
      <c r="Q86" s="179">
        <f>VLOOKUP($G86,[1]Conceptos!$B$2:$I$588,7,FALSE)</f>
        <v>1</v>
      </c>
      <c r="R86" s="179">
        <f>VLOOKUP($G86,[1]Conceptos!$B$2:$I$588,8,FALSE)</f>
        <v>1</v>
      </c>
      <c r="S86" s="229" t="b">
        <f>VLOOKUP(G86,[1]Conceptos!$B$2:$E$587,4,FALSE)</f>
        <v>1</v>
      </c>
      <c r="V86" s="231">
        <f t="shared" si="17"/>
        <v>0</v>
      </c>
    </row>
    <row r="87" spans="1:22" s="231" customFormat="1" hidden="1">
      <c r="A87" s="172">
        <f>VLOOKUP(G87,[1]Conceptos!$B$2:$F$587,5,FALSE)</f>
        <v>14</v>
      </c>
      <c r="B87" s="236"/>
      <c r="C87" s="237"/>
      <c r="D87" s="238"/>
      <c r="E87" s="225">
        <v>7</v>
      </c>
      <c r="F87" s="174"/>
      <c r="G87" s="175" t="str">
        <f t="shared" si="16"/>
        <v>A.1.1.2.1.1.3</v>
      </c>
      <c r="H87" s="235" t="e">
        <f t="shared" si="18"/>
        <v>#N/A</v>
      </c>
      <c r="I87" s="239"/>
      <c r="J87" s="239"/>
      <c r="K87" s="239"/>
      <c r="L87" s="239"/>
      <c r="M87" s="240"/>
      <c r="N87" s="231">
        <f t="shared" si="19"/>
        <v>1</v>
      </c>
      <c r="O87" s="231">
        <f t="shared" si="13"/>
        <v>0</v>
      </c>
      <c r="P87" s="179">
        <f>VLOOKUP($G87,[1]Conceptos!$B$2:$I$588,6,FALSE)</f>
        <v>1</v>
      </c>
      <c r="Q87" s="179">
        <f>VLOOKUP($G87,[1]Conceptos!$B$2:$I$588,7,FALSE)</f>
        <v>1</v>
      </c>
      <c r="R87" s="179">
        <f>VLOOKUP($G87,[1]Conceptos!$B$2:$I$588,8,FALSE)</f>
        <v>1</v>
      </c>
      <c r="S87" s="229" t="b">
        <f>VLOOKUP(G87,[1]Conceptos!$B$2:$E$587,4,FALSE)</f>
        <v>1</v>
      </c>
      <c r="V87" s="231">
        <f t="shared" si="17"/>
        <v>0</v>
      </c>
    </row>
    <row r="88" spans="1:22" s="231" customFormat="1" hidden="1">
      <c r="A88" s="172">
        <f>VLOOKUP(G88,[1]Conceptos!$B$2:$F$587,5,FALSE)</f>
        <v>14</v>
      </c>
      <c r="B88" s="236"/>
      <c r="C88" s="237"/>
      <c r="D88" s="238"/>
      <c r="E88" s="225">
        <v>8</v>
      </c>
      <c r="F88" s="174"/>
      <c r="G88" s="175" t="str">
        <f t="shared" si="16"/>
        <v>A.1.1.2.1.1.3</v>
      </c>
      <c r="H88" s="235" t="e">
        <f t="shared" si="18"/>
        <v>#N/A</v>
      </c>
      <c r="I88" s="239"/>
      <c r="J88" s="239"/>
      <c r="K88" s="239"/>
      <c r="L88" s="239"/>
      <c r="M88" s="240"/>
      <c r="N88" s="231">
        <f t="shared" si="19"/>
        <v>1</v>
      </c>
      <c r="O88" s="231">
        <f t="shared" si="13"/>
        <v>0</v>
      </c>
      <c r="P88" s="179">
        <f>VLOOKUP($G88,[1]Conceptos!$B$2:$I$588,6,FALSE)</f>
        <v>1</v>
      </c>
      <c r="Q88" s="179">
        <f>VLOOKUP($G88,[1]Conceptos!$B$2:$I$588,7,FALSE)</f>
        <v>1</v>
      </c>
      <c r="R88" s="179">
        <f>VLOOKUP($G88,[1]Conceptos!$B$2:$I$588,8,FALSE)</f>
        <v>1</v>
      </c>
      <c r="S88" s="229" t="b">
        <f>VLOOKUP(G88,[1]Conceptos!$B$2:$E$587,4,FALSE)</f>
        <v>1</v>
      </c>
      <c r="V88" s="231">
        <f t="shared" si="17"/>
        <v>0</v>
      </c>
    </row>
    <row r="89" spans="1:22" s="231" customFormat="1" hidden="1">
      <c r="A89" s="172">
        <f>VLOOKUP(G89,[1]Conceptos!$B$2:$F$587,5,FALSE)</f>
        <v>14</v>
      </c>
      <c r="B89" s="236"/>
      <c r="C89" s="237"/>
      <c r="D89" s="238"/>
      <c r="E89" s="225">
        <v>9</v>
      </c>
      <c r="F89" s="174"/>
      <c r="G89" s="175" t="str">
        <f t="shared" si="16"/>
        <v>A.1.1.2.1.1.3</v>
      </c>
      <c r="H89" s="235" t="e">
        <f t="shared" si="18"/>
        <v>#N/A</v>
      </c>
      <c r="I89" s="239"/>
      <c r="J89" s="239"/>
      <c r="K89" s="239"/>
      <c r="L89" s="239"/>
      <c r="M89" s="240"/>
      <c r="N89" s="231">
        <f t="shared" si="19"/>
        <v>1</v>
      </c>
      <c r="O89" s="231">
        <f t="shared" si="13"/>
        <v>0</v>
      </c>
      <c r="P89" s="179">
        <f>VLOOKUP($G89,[1]Conceptos!$B$2:$I$588,6,FALSE)</f>
        <v>1</v>
      </c>
      <c r="Q89" s="179">
        <f>VLOOKUP($G89,[1]Conceptos!$B$2:$I$588,7,FALSE)</f>
        <v>1</v>
      </c>
      <c r="R89" s="179">
        <f>VLOOKUP($G89,[1]Conceptos!$B$2:$I$588,8,FALSE)</f>
        <v>1</v>
      </c>
      <c r="S89" s="229" t="b">
        <f>VLOOKUP(G89,[1]Conceptos!$B$2:$E$587,4,FALSE)</f>
        <v>1</v>
      </c>
      <c r="V89" s="231">
        <f t="shared" si="17"/>
        <v>0</v>
      </c>
    </row>
    <row r="90" spans="1:22" s="231" customFormat="1" hidden="1">
      <c r="A90" s="172">
        <f>VLOOKUP(G90,[1]Conceptos!$B$2:$F$587,5,FALSE)</f>
        <v>14</v>
      </c>
      <c r="B90" s="236"/>
      <c r="C90" s="237"/>
      <c r="D90" s="238"/>
      <c r="E90" s="225">
        <v>10</v>
      </c>
      <c r="F90" s="174"/>
      <c r="G90" s="175" t="str">
        <f t="shared" si="16"/>
        <v>A.1.1.2.1.1.3</v>
      </c>
      <c r="H90" s="235" t="e">
        <f t="shared" si="18"/>
        <v>#N/A</v>
      </c>
      <c r="I90" s="239"/>
      <c r="J90" s="239"/>
      <c r="K90" s="239"/>
      <c r="L90" s="239"/>
      <c r="M90" s="240"/>
      <c r="N90" s="231">
        <f t="shared" si="19"/>
        <v>1</v>
      </c>
      <c r="O90" s="231">
        <f t="shared" si="13"/>
        <v>0</v>
      </c>
      <c r="P90" s="179">
        <f>VLOOKUP($G90,[1]Conceptos!$B$2:$I$588,6,FALSE)</f>
        <v>1</v>
      </c>
      <c r="Q90" s="179">
        <f>VLOOKUP($G90,[1]Conceptos!$B$2:$I$588,7,FALSE)</f>
        <v>1</v>
      </c>
      <c r="R90" s="179">
        <f>VLOOKUP($G90,[1]Conceptos!$B$2:$I$588,8,FALSE)</f>
        <v>1</v>
      </c>
      <c r="S90" s="229" t="b">
        <f>VLOOKUP(G90,[1]Conceptos!$B$2:$E$587,4,FALSE)</f>
        <v>1</v>
      </c>
      <c r="V90" s="231">
        <f t="shared" si="17"/>
        <v>0</v>
      </c>
    </row>
    <row r="91" spans="1:22" s="231" customFormat="1" ht="25.5">
      <c r="A91" s="172">
        <f>VLOOKUP(G91,[1]Conceptos!$B$2:$F$587,5,FALSE)</f>
        <v>15</v>
      </c>
      <c r="B91" s="219" t="s">
        <v>183</v>
      </c>
      <c r="C91" s="220" t="str">
        <f>VLOOKUP(B91,[1]Conceptos!$B$2:$D$587,2,FALSE)</f>
        <v>APORTES PARA CESANTÍAS</v>
      </c>
      <c r="D91" s="221" t="str">
        <f>VLOOKUP(B91,[1]Conceptos!$B$2:$D$587,3,FALSE)</f>
        <v>CORRESPONDE AL APORTE PATRONAL LIQUIDADO SOBRE EL VALOR DE LA NÓMINA DEL PERSONAL DOCENTES CORRESPONDIENTE A CESANTÍAS</v>
      </c>
      <c r="E91" s="222" t="s">
        <v>136</v>
      </c>
      <c r="F91" s="223"/>
      <c r="G91" s="224" t="str">
        <f t="shared" si="16"/>
        <v>A.1.1.2.1.1.4</v>
      </c>
      <c r="H91" s="225"/>
      <c r="I91" s="226">
        <f>SUM(I92:I101)</f>
        <v>0</v>
      </c>
      <c r="J91" s="226">
        <f>SUM(J92:J101)</f>
        <v>0</v>
      </c>
      <c r="K91" s="226">
        <f>SUM(K92:K101)</f>
        <v>0</v>
      </c>
      <c r="L91" s="226">
        <f>SUM(L92:L101)</f>
        <v>0</v>
      </c>
      <c r="M91" s="227">
        <f>SUM(M92:M101)</f>
        <v>0</v>
      </c>
      <c r="N91" s="228">
        <f>IF(AND(E91&lt;&gt;"", E91&lt;&gt;"Registrar Detalle",E91&lt;&gt;"Ocultar Detalle"),1,0)</f>
        <v>0</v>
      </c>
      <c r="O91" s="228">
        <f t="shared" si="13"/>
        <v>0</v>
      </c>
      <c r="P91" s="179">
        <f>VLOOKUP($G91,[1]Conceptos!$B$2:$I$588,6,FALSE)</f>
        <v>1</v>
      </c>
      <c r="Q91" s="179">
        <f>VLOOKUP($G91,[1]Conceptos!$B$2:$I$588,7,FALSE)</f>
        <v>1</v>
      </c>
      <c r="R91" s="179">
        <f>VLOOKUP($G91,[1]Conceptos!$B$2:$I$588,8,FALSE)</f>
        <v>1</v>
      </c>
      <c r="S91" s="229" t="b">
        <f>VLOOKUP(G91,[1]Conceptos!$B$2:$E$588,4,FALSE)</f>
        <v>1</v>
      </c>
      <c r="T91" s="230">
        <f>FIND(".",B91,LEN(B91)-2)</f>
        <v>12</v>
      </c>
      <c r="U91" s="230" t="str">
        <f>MID(B91,1,T91-1)</f>
        <v>A.1.1.2.1.1</v>
      </c>
      <c r="V91" s="231">
        <f t="shared" si="17"/>
        <v>12</v>
      </c>
    </row>
    <row r="92" spans="1:22" s="231" customFormat="1">
      <c r="A92" s="172">
        <f>VLOOKUP(G92,[1]Conceptos!$B$2:$F$587,5,FALSE)</f>
        <v>15</v>
      </c>
      <c r="B92" s="234"/>
      <c r="C92" s="220"/>
      <c r="D92" s="221"/>
      <c r="E92" s="225">
        <v>1</v>
      </c>
      <c r="F92" s="174"/>
      <c r="G92" s="175" t="str">
        <f t="shared" si="16"/>
        <v>A.1.1.2.1.1.4</v>
      </c>
      <c r="H92" s="235" t="e">
        <f t="shared" ref="H92:H101" si="20">VLOOKUP(F92,$W$7:$X$48,2,FALSE)</f>
        <v>#N/A</v>
      </c>
      <c r="I92" s="239"/>
      <c r="J92" s="239"/>
      <c r="K92" s="239"/>
      <c r="L92" s="239"/>
      <c r="M92" s="240"/>
      <c r="N92" s="231">
        <f t="shared" ref="N92:N101" si="21">IF(E92&lt;&gt;"",1,0)</f>
        <v>1</v>
      </c>
      <c r="O92" s="231">
        <f t="shared" si="13"/>
        <v>0</v>
      </c>
      <c r="P92" s="179">
        <f>VLOOKUP($G92,[1]Conceptos!$B$2:$I$588,6,FALSE)</f>
        <v>1</v>
      </c>
      <c r="Q92" s="179">
        <f>VLOOKUP($G92,[1]Conceptos!$B$2:$I$588,7,FALSE)</f>
        <v>1</v>
      </c>
      <c r="R92" s="179">
        <f>VLOOKUP($G92,[1]Conceptos!$B$2:$I$588,8,FALSE)</f>
        <v>1</v>
      </c>
      <c r="S92" s="229" t="b">
        <f>VLOOKUP(G92,[1]Conceptos!$B$2:$E$588,4,FALSE)</f>
        <v>1</v>
      </c>
      <c r="V92" s="231">
        <f t="shared" si="17"/>
        <v>12</v>
      </c>
    </row>
    <row r="93" spans="1:22" s="231" customFormat="1" hidden="1">
      <c r="A93" s="172">
        <f>VLOOKUP(G93,[1]Conceptos!$B$2:$F$587,5,FALSE)</f>
        <v>15</v>
      </c>
      <c r="B93" s="236"/>
      <c r="C93" s="237"/>
      <c r="D93" s="238"/>
      <c r="E93" s="225">
        <v>2</v>
      </c>
      <c r="F93" s="174"/>
      <c r="G93" s="175" t="str">
        <f t="shared" si="16"/>
        <v>A.1.1.2.1.1.4</v>
      </c>
      <c r="H93" s="235" t="e">
        <f t="shared" si="20"/>
        <v>#N/A</v>
      </c>
      <c r="I93" s="239"/>
      <c r="J93" s="239"/>
      <c r="K93" s="239"/>
      <c r="L93" s="239"/>
      <c r="M93" s="240"/>
      <c r="N93" s="231">
        <f t="shared" si="21"/>
        <v>1</v>
      </c>
      <c r="O93" s="231">
        <f t="shared" si="13"/>
        <v>0</v>
      </c>
      <c r="P93" s="179">
        <f>VLOOKUP($G93,[1]Conceptos!$B$2:$I$588,6,FALSE)</f>
        <v>1</v>
      </c>
      <c r="Q93" s="179">
        <f>VLOOKUP($G93,[1]Conceptos!$B$2:$I$588,7,FALSE)</f>
        <v>1</v>
      </c>
      <c r="R93" s="179">
        <f>VLOOKUP($G93,[1]Conceptos!$B$2:$I$588,8,FALSE)</f>
        <v>1</v>
      </c>
      <c r="S93" s="229" t="b">
        <f>VLOOKUP(G93,[1]Conceptos!$B$2:$E$587,4,FALSE)</f>
        <v>1</v>
      </c>
      <c r="V93" s="231">
        <f t="shared" si="17"/>
        <v>0</v>
      </c>
    </row>
    <row r="94" spans="1:22" s="231" customFormat="1" hidden="1">
      <c r="A94" s="172">
        <f>VLOOKUP(G94,[1]Conceptos!$B$2:$F$587,5,FALSE)</f>
        <v>15</v>
      </c>
      <c r="B94" s="236"/>
      <c r="C94" s="237"/>
      <c r="D94" s="238"/>
      <c r="E94" s="225">
        <v>3</v>
      </c>
      <c r="F94" s="174"/>
      <c r="G94" s="175" t="str">
        <f t="shared" si="16"/>
        <v>A.1.1.2.1.1.4</v>
      </c>
      <c r="H94" s="235" t="e">
        <f t="shared" si="20"/>
        <v>#N/A</v>
      </c>
      <c r="I94" s="239"/>
      <c r="J94" s="239"/>
      <c r="K94" s="239"/>
      <c r="L94" s="239"/>
      <c r="M94" s="240"/>
      <c r="N94" s="231">
        <f t="shared" si="21"/>
        <v>1</v>
      </c>
      <c r="O94" s="231">
        <f t="shared" si="13"/>
        <v>0</v>
      </c>
      <c r="P94" s="179">
        <f>VLOOKUP($G94,[1]Conceptos!$B$2:$I$588,6,FALSE)</f>
        <v>1</v>
      </c>
      <c r="Q94" s="179">
        <f>VLOOKUP($G94,[1]Conceptos!$B$2:$I$588,7,FALSE)</f>
        <v>1</v>
      </c>
      <c r="R94" s="179">
        <f>VLOOKUP($G94,[1]Conceptos!$B$2:$I$588,8,FALSE)</f>
        <v>1</v>
      </c>
      <c r="S94" s="229" t="b">
        <f>VLOOKUP(G94,[1]Conceptos!$B$2:$E$587,4,FALSE)</f>
        <v>1</v>
      </c>
      <c r="V94" s="231">
        <f t="shared" si="17"/>
        <v>0</v>
      </c>
    </row>
    <row r="95" spans="1:22" s="231" customFormat="1" hidden="1">
      <c r="A95" s="172">
        <f>VLOOKUP(G95,[1]Conceptos!$B$2:$F$587,5,FALSE)</f>
        <v>15</v>
      </c>
      <c r="B95" s="236"/>
      <c r="C95" s="237"/>
      <c r="D95" s="238"/>
      <c r="E95" s="225">
        <v>4</v>
      </c>
      <c r="F95" s="174"/>
      <c r="G95" s="175" t="str">
        <f t="shared" si="16"/>
        <v>A.1.1.2.1.1.4</v>
      </c>
      <c r="H95" s="235" t="e">
        <f t="shared" si="20"/>
        <v>#N/A</v>
      </c>
      <c r="I95" s="239"/>
      <c r="J95" s="239"/>
      <c r="K95" s="239"/>
      <c r="L95" s="239"/>
      <c r="M95" s="240"/>
      <c r="N95" s="231">
        <f t="shared" si="21"/>
        <v>1</v>
      </c>
      <c r="O95" s="231">
        <f t="shared" si="13"/>
        <v>0</v>
      </c>
      <c r="P95" s="179">
        <f>VLOOKUP($G95,[1]Conceptos!$B$2:$I$588,6,FALSE)</f>
        <v>1</v>
      </c>
      <c r="Q95" s="179">
        <f>VLOOKUP($G95,[1]Conceptos!$B$2:$I$588,7,FALSE)</f>
        <v>1</v>
      </c>
      <c r="R95" s="179">
        <f>VLOOKUP($G95,[1]Conceptos!$B$2:$I$588,8,FALSE)</f>
        <v>1</v>
      </c>
      <c r="S95" s="229" t="b">
        <f>VLOOKUP(G95,[1]Conceptos!$B$2:$E$587,4,FALSE)</f>
        <v>1</v>
      </c>
      <c r="V95" s="231">
        <f t="shared" si="17"/>
        <v>0</v>
      </c>
    </row>
    <row r="96" spans="1:22" s="231" customFormat="1" hidden="1">
      <c r="A96" s="172">
        <f>VLOOKUP(G96,[1]Conceptos!$B$2:$F$587,5,FALSE)</f>
        <v>15</v>
      </c>
      <c r="B96" s="236"/>
      <c r="C96" s="237"/>
      <c r="D96" s="238"/>
      <c r="E96" s="225">
        <v>5</v>
      </c>
      <c r="F96" s="174"/>
      <c r="G96" s="175" t="str">
        <f t="shared" si="16"/>
        <v>A.1.1.2.1.1.4</v>
      </c>
      <c r="H96" s="235" t="e">
        <f t="shared" si="20"/>
        <v>#N/A</v>
      </c>
      <c r="I96" s="239"/>
      <c r="J96" s="239"/>
      <c r="K96" s="239"/>
      <c r="L96" s="239"/>
      <c r="M96" s="240"/>
      <c r="N96" s="231">
        <f t="shared" si="21"/>
        <v>1</v>
      </c>
      <c r="O96" s="231">
        <f t="shared" si="13"/>
        <v>0</v>
      </c>
      <c r="P96" s="179">
        <f>VLOOKUP($G96,[1]Conceptos!$B$2:$I$588,6,FALSE)</f>
        <v>1</v>
      </c>
      <c r="Q96" s="179">
        <f>VLOOKUP($G96,[1]Conceptos!$B$2:$I$588,7,FALSE)</f>
        <v>1</v>
      </c>
      <c r="R96" s="179">
        <f>VLOOKUP($G96,[1]Conceptos!$B$2:$I$588,8,FALSE)</f>
        <v>1</v>
      </c>
      <c r="S96" s="229" t="b">
        <f>VLOOKUP(G96,[1]Conceptos!$B$2:$E$587,4,FALSE)</f>
        <v>1</v>
      </c>
      <c r="V96" s="231">
        <f t="shared" si="17"/>
        <v>0</v>
      </c>
    </row>
    <row r="97" spans="1:22" s="231" customFormat="1" hidden="1">
      <c r="A97" s="172">
        <f>VLOOKUP(G97,[1]Conceptos!$B$2:$F$587,5,FALSE)</f>
        <v>15</v>
      </c>
      <c r="B97" s="236"/>
      <c r="C97" s="237"/>
      <c r="D97" s="238"/>
      <c r="E97" s="225">
        <v>6</v>
      </c>
      <c r="F97" s="174"/>
      <c r="G97" s="175" t="str">
        <f t="shared" si="16"/>
        <v>A.1.1.2.1.1.4</v>
      </c>
      <c r="H97" s="235" t="e">
        <f t="shared" si="20"/>
        <v>#N/A</v>
      </c>
      <c r="I97" s="239"/>
      <c r="J97" s="239"/>
      <c r="K97" s="239"/>
      <c r="L97" s="239"/>
      <c r="M97" s="240"/>
      <c r="N97" s="231">
        <f t="shared" si="21"/>
        <v>1</v>
      </c>
      <c r="O97" s="231">
        <f t="shared" si="13"/>
        <v>0</v>
      </c>
      <c r="P97" s="179">
        <f>VLOOKUP($G97,[1]Conceptos!$B$2:$I$588,6,FALSE)</f>
        <v>1</v>
      </c>
      <c r="Q97" s="179">
        <f>VLOOKUP($G97,[1]Conceptos!$B$2:$I$588,7,FALSE)</f>
        <v>1</v>
      </c>
      <c r="R97" s="179">
        <f>VLOOKUP($G97,[1]Conceptos!$B$2:$I$588,8,FALSE)</f>
        <v>1</v>
      </c>
      <c r="S97" s="229" t="b">
        <f>VLOOKUP(G97,[1]Conceptos!$B$2:$E$587,4,FALSE)</f>
        <v>1</v>
      </c>
      <c r="V97" s="231">
        <f t="shared" si="17"/>
        <v>0</v>
      </c>
    </row>
    <row r="98" spans="1:22" s="231" customFormat="1" hidden="1">
      <c r="A98" s="172">
        <f>VLOOKUP(G98,[1]Conceptos!$B$2:$F$587,5,FALSE)</f>
        <v>15</v>
      </c>
      <c r="B98" s="236"/>
      <c r="C98" s="237"/>
      <c r="D98" s="238"/>
      <c r="E98" s="225">
        <v>7</v>
      </c>
      <c r="F98" s="174"/>
      <c r="G98" s="175" t="str">
        <f t="shared" si="16"/>
        <v>A.1.1.2.1.1.4</v>
      </c>
      <c r="H98" s="235" t="e">
        <f t="shared" si="20"/>
        <v>#N/A</v>
      </c>
      <c r="I98" s="239"/>
      <c r="J98" s="239"/>
      <c r="K98" s="239"/>
      <c r="L98" s="239"/>
      <c r="M98" s="240"/>
      <c r="N98" s="231">
        <f t="shared" si="21"/>
        <v>1</v>
      </c>
      <c r="O98" s="231">
        <f t="shared" si="13"/>
        <v>0</v>
      </c>
      <c r="P98" s="179">
        <f>VLOOKUP($G98,[1]Conceptos!$B$2:$I$588,6,FALSE)</f>
        <v>1</v>
      </c>
      <c r="Q98" s="179">
        <f>VLOOKUP($G98,[1]Conceptos!$B$2:$I$588,7,FALSE)</f>
        <v>1</v>
      </c>
      <c r="R98" s="179">
        <f>VLOOKUP($G98,[1]Conceptos!$B$2:$I$588,8,FALSE)</f>
        <v>1</v>
      </c>
      <c r="S98" s="229" t="b">
        <f>VLOOKUP(G98,[1]Conceptos!$B$2:$E$587,4,FALSE)</f>
        <v>1</v>
      </c>
      <c r="V98" s="231">
        <f t="shared" si="17"/>
        <v>0</v>
      </c>
    </row>
    <row r="99" spans="1:22" s="231" customFormat="1" hidden="1">
      <c r="A99" s="172">
        <f>VLOOKUP(G99,[1]Conceptos!$B$2:$F$587,5,FALSE)</f>
        <v>15</v>
      </c>
      <c r="B99" s="236"/>
      <c r="C99" s="237"/>
      <c r="D99" s="238"/>
      <c r="E99" s="225">
        <v>8</v>
      </c>
      <c r="F99" s="174"/>
      <c r="G99" s="175" t="str">
        <f t="shared" si="16"/>
        <v>A.1.1.2.1.1.4</v>
      </c>
      <c r="H99" s="235" t="e">
        <f t="shared" si="20"/>
        <v>#N/A</v>
      </c>
      <c r="I99" s="239"/>
      <c r="J99" s="239"/>
      <c r="K99" s="239"/>
      <c r="L99" s="239"/>
      <c r="M99" s="240"/>
      <c r="N99" s="231">
        <f t="shared" si="21"/>
        <v>1</v>
      </c>
      <c r="O99" s="231">
        <f t="shared" si="13"/>
        <v>0</v>
      </c>
      <c r="P99" s="179">
        <f>VLOOKUP($G99,[1]Conceptos!$B$2:$I$588,6,FALSE)</f>
        <v>1</v>
      </c>
      <c r="Q99" s="179">
        <f>VLOOKUP($G99,[1]Conceptos!$B$2:$I$588,7,FALSE)</f>
        <v>1</v>
      </c>
      <c r="R99" s="179">
        <f>VLOOKUP($G99,[1]Conceptos!$B$2:$I$588,8,FALSE)</f>
        <v>1</v>
      </c>
      <c r="S99" s="229" t="b">
        <f>VLOOKUP(G99,[1]Conceptos!$B$2:$E$587,4,FALSE)</f>
        <v>1</v>
      </c>
      <c r="V99" s="231">
        <f t="shared" si="17"/>
        <v>0</v>
      </c>
    </row>
    <row r="100" spans="1:22" s="231" customFormat="1" hidden="1">
      <c r="A100" s="172">
        <f>VLOOKUP(G100,[1]Conceptos!$B$2:$F$587,5,FALSE)</f>
        <v>15</v>
      </c>
      <c r="B100" s="236"/>
      <c r="C100" s="237"/>
      <c r="D100" s="238"/>
      <c r="E100" s="225">
        <v>9</v>
      </c>
      <c r="F100" s="174"/>
      <c r="G100" s="175" t="str">
        <f t="shared" si="16"/>
        <v>A.1.1.2.1.1.4</v>
      </c>
      <c r="H100" s="235" t="e">
        <f t="shared" si="20"/>
        <v>#N/A</v>
      </c>
      <c r="I100" s="239"/>
      <c r="J100" s="239"/>
      <c r="K100" s="239"/>
      <c r="L100" s="239"/>
      <c r="M100" s="240"/>
      <c r="N100" s="231">
        <f t="shared" si="21"/>
        <v>1</v>
      </c>
      <c r="O100" s="231">
        <f t="shared" si="13"/>
        <v>0</v>
      </c>
      <c r="P100" s="179">
        <f>VLOOKUP($G100,[1]Conceptos!$B$2:$I$588,6,FALSE)</f>
        <v>1</v>
      </c>
      <c r="Q100" s="179">
        <f>VLOOKUP($G100,[1]Conceptos!$B$2:$I$588,7,FALSE)</f>
        <v>1</v>
      </c>
      <c r="R100" s="179">
        <f>VLOOKUP($G100,[1]Conceptos!$B$2:$I$588,8,FALSE)</f>
        <v>1</v>
      </c>
      <c r="S100" s="229" t="b">
        <f>VLOOKUP(G100,[1]Conceptos!$B$2:$E$587,4,FALSE)</f>
        <v>1</v>
      </c>
      <c r="V100" s="231">
        <f t="shared" si="17"/>
        <v>0</v>
      </c>
    </row>
    <row r="101" spans="1:22" s="231" customFormat="1" hidden="1">
      <c r="A101" s="172">
        <f>VLOOKUP(G101,[1]Conceptos!$B$2:$F$587,5,FALSE)</f>
        <v>15</v>
      </c>
      <c r="B101" s="236"/>
      <c r="C101" s="237"/>
      <c r="D101" s="238"/>
      <c r="E101" s="225">
        <v>10</v>
      </c>
      <c r="F101" s="174"/>
      <c r="G101" s="175" t="str">
        <f t="shared" si="16"/>
        <v>A.1.1.2.1.1.4</v>
      </c>
      <c r="H101" s="235" t="e">
        <f t="shared" si="20"/>
        <v>#N/A</v>
      </c>
      <c r="I101" s="239"/>
      <c r="J101" s="239"/>
      <c r="K101" s="239"/>
      <c r="L101" s="239"/>
      <c r="M101" s="240"/>
      <c r="N101" s="231">
        <f t="shared" si="21"/>
        <v>1</v>
      </c>
      <c r="O101" s="231">
        <f t="shared" si="13"/>
        <v>0</v>
      </c>
      <c r="P101" s="179">
        <f>VLOOKUP($G101,[1]Conceptos!$B$2:$I$588,6,FALSE)</f>
        <v>1</v>
      </c>
      <c r="Q101" s="179">
        <f>VLOOKUP($G101,[1]Conceptos!$B$2:$I$588,7,FALSE)</f>
        <v>1</v>
      </c>
      <c r="R101" s="179">
        <f>VLOOKUP($G101,[1]Conceptos!$B$2:$I$588,8,FALSE)</f>
        <v>1</v>
      </c>
      <c r="S101" s="229" t="b">
        <f>VLOOKUP(G101,[1]Conceptos!$B$2:$E$587,4,FALSE)</f>
        <v>1</v>
      </c>
      <c r="V101" s="231">
        <f t="shared" si="17"/>
        <v>0</v>
      </c>
    </row>
    <row r="102" spans="1:22" s="231" customFormat="1" ht="38.25">
      <c r="A102" s="172">
        <f>VLOOKUP(G102,[1]Conceptos!$B$2:$F$587,5,FALSE)</f>
        <v>16</v>
      </c>
      <c r="B102" s="216" t="s">
        <v>184</v>
      </c>
      <c r="C102" s="217" t="str">
        <f>VLOOKUP(B102,[1]Conceptos!$B$2:$D$587,2,FALSE)</f>
        <v>PERSONAL DOCENTE (con situación de fondos)</v>
      </c>
      <c r="D102" s="218" t="str">
        <f>VLOOKUP(B102,[1]Conceptos!$B$2:$D$587,3,FALSE)</f>
        <v xml:space="preserve">SUMA DE LOS PAGOS DE LOS APORTES DE CESANTÍAS Y PREVISIÓN SOCIAL CORRESPONDIENTES AL PERSONAL DOCENTE NO AFILIADO AL FONDO NACIÓNAL DE PRESTACIONES SOCIALES DEL MAGISTERIO </v>
      </c>
      <c r="E102" s="249"/>
      <c r="F102" s="210"/>
      <c r="G102" s="211" t="str">
        <f t="shared" si="16"/>
        <v>A.1.1.2.2</v>
      </c>
      <c r="H102" s="249"/>
      <c r="I102" s="213">
        <f>I103+I148</f>
        <v>0</v>
      </c>
      <c r="J102" s="213">
        <f>J103+J148</f>
        <v>0</v>
      </c>
      <c r="K102" s="213">
        <f>K103+K148</f>
        <v>0</v>
      </c>
      <c r="L102" s="213">
        <f>L103+L148</f>
        <v>0</v>
      </c>
      <c r="M102" s="214">
        <f>M103+M148</f>
        <v>0</v>
      </c>
      <c r="N102" s="250">
        <f>IF(E102&lt;&gt;"",1,0)</f>
        <v>0</v>
      </c>
      <c r="O102" s="250">
        <f t="shared" si="13"/>
        <v>0</v>
      </c>
      <c r="P102" s="179">
        <f>VLOOKUP($G102,[1]Conceptos!$B$2:$I$588,6,FALSE)</f>
        <v>1</v>
      </c>
      <c r="Q102" s="179">
        <f>VLOOKUP($G102,[1]Conceptos!$B$2:$I$588,7,FALSE)</f>
        <v>1</v>
      </c>
      <c r="R102" s="179">
        <f>VLOOKUP($G102,[1]Conceptos!$B$2:$I$588,8,FALSE)</f>
        <v>1</v>
      </c>
      <c r="S102" s="229" t="b">
        <f>VLOOKUP(G102,[1]Conceptos!$B$2:$E$588,4,FALSE)</f>
        <v>0</v>
      </c>
      <c r="T102" s="230">
        <f>FIND(".",B102,LEN(B102)-2)</f>
        <v>8</v>
      </c>
      <c r="U102" s="230" t="str">
        <f>MID(B102,1,T102-1)</f>
        <v>A.1.1.2</v>
      </c>
      <c r="V102" s="231">
        <f t="shared" si="17"/>
        <v>8</v>
      </c>
    </row>
    <row r="103" spans="1:22" s="231" customFormat="1" ht="38.25">
      <c r="A103" s="172">
        <f>VLOOKUP(G103,[1]Conceptos!$B$2:$F$587,5,FALSE)</f>
        <v>17</v>
      </c>
      <c r="B103" s="216" t="s">
        <v>185</v>
      </c>
      <c r="C103" s="217" t="str">
        <f>VLOOKUP(B103,[1]Conceptos!$B$2:$D$587,2,FALSE)</f>
        <v xml:space="preserve">APORTES DE PREVISIÓN SOCIAL </v>
      </c>
      <c r="D103" s="218" t="str">
        <f>VLOOKUP(B103,[1]Conceptos!$B$2:$D$587,3,FALSE)</f>
        <v>SUMA DE PAGOS CORRESPONDIENTE A APORTES PATRONALES HECHOS POR CONCEPTO DE SALUD, PENSIONES, ARP Y CESANTÍAS A LOS DOCENTES NO AFILIADOS AL FONDO DE PRESTACIONES DEL MAGISTERIO</v>
      </c>
      <c r="E103" s="249"/>
      <c r="F103" s="210"/>
      <c r="G103" s="211" t="str">
        <f t="shared" si="16"/>
        <v>A.1.1.2.2.1</v>
      </c>
      <c r="H103" s="249"/>
      <c r="I103" s="213">
        <f>I104+I115+I126+I137</f>
        <v>0</v>
      </c>
      <c r="J103" s="213">
        <f>J104+J115+J126+J137</f>
        <v>0</v>
      </c>
      <c r="K103" s="213">
        <f>K104+K115+K126+K137</f>
        <v>0</v>
      </c>
      <c r="L103" s="213">
        <f>L104+L115+L126+L137</f>
        <v>0</v>
      </c>
      <c r="M103" s="214">
        <f>M104+M115+M126+M137</f>
        <v>0</v>
      </c>
      <c r="N103" s="250">
        <f>IF(E103&lt;&gt;"",1,0)</f>
        <v>0</v>
      </c>
      <c r="O103" s="250">
        <f t="shared" si="13"/>
        <v>0</v>
      </c>
      <c r="P103" s="179">
        <f>VLOOKUP($G103,[1]Conceptos!$B$2:$I$588,6,FALSE)</f>
        <v>1</v>
      </c>
      <c r="Q103" s="179">
        <f>VLOOKUP($G103,[1]Conceptos!$B$2:$I$588,7,FALSE)</f>
        <v>1</v>
      </c>
      <c r="R103" s="179">
        <f>VLOOKUP($G103,[1]Conceptos!$B$2:$I$588,8,FALSE)</f>
        <v>1</v>
      </c>
      <c r="S103" s="229" t="b">
        <f>VLOOKUP(G103,[1]Conceptos!$B$2:$E$588,4,FALSE)</f>
        <v>0</v>
      </c>
      <c r="T103" s="230">
        <f>FIND(".",B103,LEN(B103)-2)</f>
        <v>10</v>
      </c>
      <c r="U103" s="230" t="str">
        <f>MID(B103,1,T103-1)</f>
        <v>A.1.1.2.2</v>
      </c>
      <c r="V103" s="231">
        <f t="shared" si="17"/>
        <v>10</v>
      </c>
    </row>
    <row r="104" spans="1:22" s="231" customFormat="1" ht="51">
      <c r="A104" s="172">
        <f>VLOOKUP(G104,[1]Conceptos!$B$2:$F$587,5,FALSE)</f>
        <v>18</v>
      </c>
      <c r="B104" s="219" t="s">
        <v>186</v>
      </c>
      <c r="C104" s="220" t="str">
        <f>VLOOKUP(B104,[1]Conceptos!$B$2:$D$587,2,FALSE)</f>
        <v>APORTES PARA SALUD</v>
      </c>
      <c r="D104" s="221" t="str">
        <f>VLOOKUP(B104,[1]Conceptos!$B$2:$D$587,3,FALSE)</f>
        <v xml:space="preserve">PAGO DEL APORTE PATRONAL POR CONCEPTO DE SALUD  DE CONFORMIDAD CON LO ESTABLECIDO EN LA LEY 100 DE 1993 DEL PERSONAL DOCENTE NO AFILIADO AL FONDO DE PRESTACIONES SOCIALES DEL MAGISTERIO  Y QUE ESTÉN AFILIADOS EN OTRAS ENTIDADES. </v>
      </c>
      <c r="E104" s="222" t="s">
        <v>136</v>
      </c>
      <c r="F104" s="223"/>
      <c r="G104" s="224" t="str">
        <f t="shared" si="16"/>
        <v>A.1.1.2.2.1.1</v>
      </c>
      <c r="H104" s="225"/>
      <c r="I104" s="226">
        <f>SUM(I105:I114)</f>
        <v>0</v>
      </c>
      <c r="J104" s="226">
        <f>SUM(J105:J114)</f>
        <v>0</v>
      </c>
      <c r="K104" s="226">
        <f>SUM(K105:K114)</f>
        <v>0</v>
      </c>
      <c r="L104" s="226">
        <f>SUM(L105:L114)</f>
        <v>0</v>
      </c>
      <c r="M104" s="227">
        <f>SUM(M105:M114)</f>
        <v>0</v>
      </c>
      <c r="N104" s="228">
        <f>IF(AND(E104&lt;&gt;"", E104&lt;&gt;"Registrar Detalle",E104&lt;&gt;"Ocultar Detalle"),1,0)</f>
        <v>0</v>
      </c>
      <c r="O104" s="228">
        <f t="shared" si="13"/>
        <v>0</v>
      </c>
      <c r="P104" s="179">
        <f>VLOOKUP($G104,[1]Conceptos!$B$2:$I$588,6,FALSE)</f>
        <v>1</v>
      </c>
      <c r="Q104" s="179">
        <f>VLOOKUP($G104,[1]Conceptos!$B$2:$I$588,7,FALSE)</f>
        <v>1</v>
      </c>
      <c r="R104" s="179">
        <f>VLOOKUP($G104,[1]Conceptos!$B$2:$I$588,8,FALSE)</f>
        <v>1</v>
      </c>
      <c r="S104" s="229" t="b">
        <f>VLOOKUP(G104,[1]Conceptos!$B$2:$E$588,4,FALSE)</f>
        <v>1</v>
      </c>
      <c r="T104" s="230">
        <f>FIND(".",B104,LEN(B104)-2)</f>
        <v>12</v>
      </c>
      <c r="U104" s="230" t="str">
        <f>MID(B104,1,T104-1)</f>
        <v>A.1.1.2.2.1</v>
      </c>
      <c r="V104" s="231">
        <f t="shared" si="17"/>
        <v>12</v>
      </c>
    </row>
    <row r="105" spans="1:22" s="231" customFormat="1">
      <c r="A105" s="172">
        <f>VLOOKUP(G105,[1]Conceptos!$B$2:$F$587,5,FALSE)</f>
        <v>18</v>
      </c>
      <c r="B105" s="234"/>
      <c r="C105" s="220"/>
      <c r="D105" s="221"/>
      <c r="E105" s="225">
        <v>1</v>
      </c>
      <c r="F105" s="174"/>
      <c r="G105" s="175" t="str">
        <f t="shared" si="16"/>
        <v>A.1.1.2.2.1.1</v>
      </c>
      <c r="H105" s="235" t="e">
        <f t="shared" ref="H105:H114" si="22">VLOOKUP(F105,$W$7:$X$48,2,FALSE)</f>
        <v>#N/A</v>
      </c>
      <c r="I105" s="239"/>
      <c r="J105" s="239"/>
      <c r="K105" s="239"/>
      <c r="L105" s="239"/>
      <c r="M105" s="240"/>
      <c r="N105" s="231">
        <f t="shared" ref="N105:N114" si="23">IF(E105&lt;&gt;"",1,0)</f>
        <v>1</v>
      </c>
      <c r="O105" s="231">
        <f t="shared" si="13"/>
        <v>0</v>
      </c>
      <c r="P105" s="179">
        <f>VLOOKUP($G105,[1]Conceptos!$B$2:$I$588,6,FALSE)</f>
        <v>1</v>
      </c>
      <c r="Q105" s="179">
        <f>VLOOKUP($G105,[1]Conceptos!$B$2:$I$588,7,FALSE)</f>
        <v>1</v>
      </c>
      <c r="R105" s="179">
        <f>VLOOKUP($G105,[1]Conceptos!$B$2:$I$588,8,FALSE)</f>
        <v>1</v>
      </c>
      <c r="S105" s="229" t="b">
        <f>VLOOKUP(G105,[1]Conceptos!$B$2:$E$588,4,FALSE)</f>
        <v>1</v>
      </c>
      <c r="V105" s="231">
        <f t="shared" si="17"/>
        <v>12</v>
      </c>
    </row>
    <row r="106" spans="1:22" s="231" customFormat="1" hidden="1">
      <c r="A106" s="172">
        <f>VLOOKUP(G106,[1]Conceptos!$B$2:$F$587,5,FALSE)</f>
        <v>18</v>
      </c>
      <c r="B106" s="236"/>
      <c r="C106" s="237"/>
      <c r="D106" s="238"/>
      <c r="E106" s="225">
        <v>2</v>
      </c>
      <c r="F106" s="174"/>
      <c r="G106" s="175" t="str">
        <f t="shared" si="16"/>
        <v>A.1.1.2.2.1.1</v>
      </c>
      <c r="H106" s="235" t="e">
        <f t="shared" si="22"/>
        <v>#N/A</v>
      </c>
      <c r="I106" s="239"/>
      <c r="J106" s="239"/>
      <c r="K106" s="239"/>
      <c r="L106" s="239"/>
      <c r="M106" s="240"/>
      <c r="N106" s="231">
        <f t="shared" si="23"/>
        <v>1</v>
      </c>
      <c r="O106" s="231">
        <f t="shared" si="13"/>
        <v>0</v>
      </c>
      <c r="P106" s="179">
        <f>VLOOKUP($G106,[1]Conceptos!$B$2:$I$588,6,FALSE)</f>
        <v>1</v>
      </c>
      <c r="Q106" s="179">
        <f>VLOOKUP($G106,[1]Conceptos!$B$2:$I$588,7,FALSE)</f>
        <v>1</v>
      </c>
      <c r="R106" s="179">
        <f>VLOOKUP($G106,[1]Conceptos!$B$2:$I$588,8,FALSE)</f>
        <v>1</v>
      </c>
      <c r="S106" s="229" t="b">
        <f>VLOOKUP(G106,[1]Conceptos!$B$2:$E$587,4,FALSE)</f>
        <v>1</v>
      </c>
      <c r="V106" s="231">
        <f t="shared" si="17"/>
        <v>0</v>
      </c>
    </row>
    <row r="107" spans="1:22" s="231" customFormat="1" hidden="1">
      <c r="A107" s="172">
        <f>VLOOKUP(G107,[1]Conceptos!$B$2:$F$587,5,FALSE)</f>
        <v>18</v>
      </c>
      <c r="B107" s="236"/>
      <c r="C107" s="237"/>
      <c r="D107" s="238"/>
      <c r="E107" s="225">
        <v>3</v>
      </c>
      <c r="F107" s="174"/>
      <c r="G107" s="175" t="str">
        <f t="shared" si="16"/>
        <v>A.1.1.2.2.1.1</v>
      </c>
      <c r="H107" s="235" t="e">
        <f t="shared" si="22"/>
        <v>#N/A</v>
      </c>
      <c r="I107" s="239"/>
      <c r="J107" s="239"/>
      <c r="K107" s="239"/>
      <c r="L107" s="239"/>
      <c r="M107" s="240"/>
      <c r="N107" s="231">
        <f t="shared" si="23"/>
        <v>1</v>
      </c>
      <c r="O107" s="231">
        <f t="shared" si="13"/>
        <v>0</v>
      </c>
      <c r="P107" s="179">
        <f>VLOOKUP($G107,[1]Conceptos!$B$2:$I$588,6,FALSE)</f>
        <v>1</v>
      </c>
      <c r="Q107" s="179">
        <f>VLOOKUP($G107,[1]Conceptos!$B$2:$I$588,7,FALSE)</f>
        <v>1</v>
      </c>
      <c r="R107" s="179">
        <f>VLOOKUP($G107,[1]Conceptos!$B$2:$I$588,8,FALSE)</f>
        <v>1</v>
      </c>
      <c r="S107" s="229" t="b">
        <f>VLOOKUP(G107,[1]Conceptos!$B$2:$E$587,4,FALSE)</f>
        <v>1</v>
      </c>
      <c r="V107" s="231">
        <f t="shared" si="17"/>
        <v>0</v>
      </c>
    </row>
    <row r="108" spans="1:22" s="231" customFormat="1" hidden="1">
      <c r="A108" s="172">
        <f>VLOOKUP(G108,[1]Conceptos!$B$2:$F$587,5,FALSE)</f>
        <v>18</v>
      </c>
      <c r="B108" s="236"/>
      <c r="C108" s="237"/>
      <c r="D108" s="238"/>
      <c r="E108" s="225">
        <v>4</v>
      </c>
      <c r="F108" s="174"/>
      <c r="G108" s="175" t="str">
        <f t="shared" si="16"/>
        <v>A.1.1.2.2.1.1</v>
      </c>
      <c r="H108" s="235" t="e">
        <f t="shared" si="22"/>
        <v>#N/A</v>
      </c>
      <c r="I108" s="239"/>
      <c r="J108" s="239"/>
      <c r="K108" s="239"/>
      <c r="L108" s="239"/>
      <c r="M108" s="240"/>
      <c r="N108" s="231">
        <f t="shared" si="23"/>
        <v>1</v>
      </c>
      <c r="O108" s="231">
        <f t="shared" si="13"/>
        <v>0</v>
      </c>
      <c r="P108" s="179">
        <f>VLOOKUP($G108,[1]Conceptos!$B$2:$I$588,6,FALSE)</f>
        <v>1</v>
      </c>
      <c r="Q108" s="179">
        <f>VLOOKUP($G108,[1]Conceptos!$B$2:$I$588,7,FALSE)</f>
        <v>1</v>
      </c>
      <c r="R108" s="179">
        <f>VLOOKUP($G108,[1]Conceptos!$B$2:$I$588,8,FALSE)</f>
        <v>1</v>
      </c>
      <c r="S108" s="229" t="b">
        <f>VLOOKUP(G108,[1]Conceptos!$B$2:$E$587,4,FALSE)</f>
        <v>1</v>
      </c>
      <c r="V108" s="231">
        <f t="shared" si="17"/>
        <v>0</v>
      </c>
    </row>
    <row r="109" spans="1:22" s="231" customFormat="1" hidden="1">
      <c r="A109" s="172">
        <f>VLOOKUP(G109,[1]Conceptos!$B$2:$F$587,5,FALSE)</f>
        <v>18</v>
      </c>
      <c r="B109" s="236"/>
      <c r="C109" s="237"/>
      <c r="D109" s="238"/>
      <c r="E109" s="225">
        <v>5</v>
      </c>
      <c r="F109" s="174"/>
      <c r="G109" s="175" t="str">
        <f t="shared" si="16"/>
        <v>A.1.1.2.2.1.1</v>
      </c>
      <c r="H109" s="235" t="e">
        <f t="shared" si="22"/>
        <v>#N/A</v>
      </c>
      <c r="I109" s="239"/>
      <c r="J109" s="239"/>
      <c r="K109" s="239"/>
      <c r="L109" s="239"/>
      <c r="M109" s="240"/>
      <c r="N109" s="231">
        <f t="shared" si="23"/>
        <v>1</v>
      </c>
      <c r="O109" s="231">
        <f t="shared" si="13"/>
        <v>0</v>
      </c>
      <c r="P109" s="179">
        <f>VLOOKUP($G109,[1]Conceptos!$B$2:$I$588,6,FALSE)</f>
        <v>1</v>
      </c>
      <c r="Q109" s="179">
        <f>VLOOKUP($G109,[1]Conceptos!$B$2:$I$588,7,FALSE)</f>
        <v>1</v>
      </c>
      <c r="R109" s="179">
        <f>VLOOKUP($G109,[1]Conceptos!$B$2:$I$588,8,FALSE)</f>
        <v>1</v>
      </c>
      <c r="S109" s="229" t="b">
        <f>VLOOKUP(G109,[1]Conceptos!$B$2:$E$587,4,FALSE)</f>
        <v>1</v>
      </c>
      <c r="V109" s="231">
        <f t="shared" si="17"/>
        <v>0</v>
      </c>
    </row>
    <row r="110" spans="1:22" s="231" customFormat="1" hidden="1">
      <c r="A110" s="172">
        <f>VLOOKUP(G110,[1]Conceptos!$B$2:$F$587,5,FALSE)</f>
        <v>18</v>
      </c>
      <c r="B110" s="236"/>
      <c r="C110" s="237"/>
      <c r="D110" s="238"/>
      <c r="E110" s="225">
        <v>6</v>
      </c>
      <c r="F110" s="174"/>
      <c r="G110" s="175" t="str">
        <f t="shared" si="16"/>
        <v>A.1.1.2.2.1.1</v>
      </c>
      <c r="H110" s="235" t="e">
        <f t="shared" si="22"/>
        <v>#N/A</v>
      </c>
      <c r="I110" s="239"/>
      <c r="J110" s="239"/>
      <c r="K110" s="239"/>
      <c r="L110" s="239"/>
      <c r="M110" s="240"/>
      <c r="N110" s="231">
        <f t="shared" si="23"/>
        <v>1</v>
      </c>
      <c r="O110" s="231">
        <f t="shared" si="13"/>
        <v>0</v>
      </c>
      <c r="P110" s="179">
        <f>VLOOKUP($G110,[1]Conceptos!$B$2:$I$588,6,FALSE)</f>
        <v>1</v>
      </c>
      <c r="Q110" s="179">
        <f>VLOOKUP($G110,[1]Conceptos!$B$2:$I$588,7,FALSE)</f>
        <v>1</v>
      </c>
      <c r="R110" s="179">
        <f>VLOOKUP($G110,[1]Conceptos!$B$2:$I$588,8,FALSE)</f>
        <v>1</v>
      </c>
      <c r="S110" s="229" t="b">
        <f>VLOOKUP(G110,[1]Conceptos!$B$2:$E$587,4,FALSE)</f>
        <v>1</v>
      </c>
      <c r="V110" s="231">
        <f t="shared" si="17"/>
        <v>0</v>
      </c>
    </row>
    <row r="111" spans="1:22" s="231" customFormat="1" hidden="1">
      <c r="A111" s="172">
        <f>VLOOKUP(G111,[1]Conceptos!$B$2:$F$587,5,FALSE)</f>
        <v>18</v>
      </c>
      <c r="B111" s="236"/>
      <c r="C111" s="237"/>
      <c r="D111" s="238"/>
      <c r="E111" s="225">
        <v>7</v>
      </c>
      <c r="F111" s="174"/>
      <c r="G111" s="175" t="str">
        <f t="shared" si="16"/>
        <v>A.1.1.2.2.1.1</v>
      </c>
      <c r="H111" s="235" t="e">
        <f t="shared" si="22"/>
        <v>#N/A</v>
      </c>
      <c r="I111" s="239"/>
      <c r="J111" s="239"/>
      <c r="K111" s="239"/>
      <c r="L111" s="239"/>
      <c r="M111" s="240"/>
      <c r="N111" s="231">
        <f t="shared" si="23"/>
        <v>1</v>
      </c>
      <c r="O111" s="231">
        <f t="shared" si="13"/>
        <v>0</v>
      </c>
      <c r="P111" s="179">
        <f>VLOOKUP($G111,[1]Conceptos!$B$2:$I$588,6,FALSE)</f>
        <v>1</v>
      </c>
      <c r="Q111" s="179">
        <f>VLOOKUP($G111,[1]Conceptos!$B$2:$I$588,7,FALSE)</f>
        <v>1</v>
      </c>
      <c r="R111" s="179">
        <f>VLOOKUP($G111,[1]Conceptos!$B$2:$I$588,8,FALSE)</f>
        <v>1</v>
      </c>
      <c r="S111" s="229" t="b">
        <f>VLOOKUP(G111,[1]Conceptos!$B$2:$E$587,4,FALSE)</f>
        <v>1</v>
      </c>
      <c r="V111" s="231">
        <f t="shared" si="17"/>
        <v>0</v>
      </c>
    </row>
    <row r="112" spans="1:22" s="231" customFormat="1" hidden="1">
      <c r="A112" s="172">
        <f>VLOOKUP(G112,[1]Conceptos!$B$2:$F$587,5,FALSE)</f>
        <v>18</v>
      </c>
      <c r="B112" s="236"/>
      <c r="C112" s="237"/>
      <c r="D112" s="238"/>
      <c r="E112" s="225">
        <v>8</v>
      </c>
      <c r="F112" s="174"/>
      <c r="G112" s="175" t="str">
        <f t="shared" si="16"/>
        <v>A.1.1.2.2.1.1</v>
      </c>
      <c r="H112" s="235" t="e">
        <f t="shared" si="22"/>
        <v>#N/A</v>
      </c>
      <c r="I112" s="239"/>
      <c r="J112" s="239"/>
      <c r="K112" s="239"/>
      <c r="L112" s="239"/>
      <c r="M112" s="240"/>
      <c r="N112" s="231">
        <f t="shared" si="23"/>
        <v>1</v>
      </c>
      <c r="O112" s="231">
        <f t="shared" si="13"/>
        <v>0</v>
      </c>
      <c r="P112" s="179">
        <f>VLOOKUP($G112,[1]Conceptos!$B$2:$I$588,6,FALSE)</f>
        <v>1</v>
      </c>
      <c r="Q112" s="179">
        <f>VLOOKUP($G112,[1]Conceptos!$B$2:$I$588,7,FALSE)</f>
        <v>1</v>
      </c>
      <c r="R112" s="179">
        <f>VLOOKUP($G112,[1]Conceptos!$B$2:$I$588,8,FALSE)</f>
        <v>1</v>
      </c>
      <c r="S112" s="229" t="b">
        <f>VLOOKUP(G112,[1]Conceptos!$B$2:$E$587,4,FALSE)</f>
        <v>1</v>
      </c>
      <c r="V112" s="231">
        <f t="shared" si="17"/>
        <v>0</v>
      </c>
    </row>
    <row r="113" spans="1:22" s="231" customFormat="1" hidden="1">
      <c r="A113" s="172">
        <f>VLOOKUP(G113,[1]Conceptos!$B$2:$F$587,5,FALSE)</f>
        <v>18</v>
      </c>
      <c r="B113" s="236"/>
      <c r="C113" s="237"/>
      <c r="D113" s="238"/>
      <c r="E113" s="225">
        <v>9</v>
      </c>
      <c r="F113" s="174"/>
      <c r="G113" s="175" t="str">
        <f t="shared" si="16"/>
        <v>A.1.1.2.2.1.1</v>
      </c>
      <c r="H113" s="235" t="e">
        <f t="shared" si="22"/>
        <v>#N/A</v>
      </c>
      <c r="I113" s="239"/>
      <c r="J113" s="239"/>
      <c r="K113" s="239"/>
      <c r="L113" s="239"/>
      <c r="M113" s="240"/>
      <c r="N113" s="231">
        <f t="shared" si="23"/>
        <v>1</v>
      </c>
      <c r="O113" s="231">
        <f t="shared" si="13"/>
        <v>0</v>
      </c>
      <c r="P113" s="179">
        <f>VLOOKUP($G113,[1]Conceptos!$B$2:$I$588,6,FALSE)</f>
        <v>1</v>
      </c>
      <c r="Q113" s="179">
        <f>VLOOKUP($G113,[1]Conceptos!$B$2:$I$588,7,FALSE)</f>
        <v>1</v>
      </c>
      <c r="R113" s="179">
        <f>VLOOKUP($G113,[1]Conceptos!$B$2:$I$588,8,FALSE)</f>
        <v>1</v>
      </c>
      <c r="S113" s="229" t="b">
        <f>VLOOKUP(G113,[1]Conceptos!$B$2:$E$587,4,FALSE)</f>
        <v>1</v>
      </c>
      <c r="V113" s="231">
        <f t="shared" si="17"/>
        <v>0</v>
      </c>
    </row>
    <row r="114" spans="1:22" s="231" customFormat="1" hidden="1">
      <c r="A114" s="172">
        <f>VLOOKUP(G114,[1]Conceptos!$B$2:$F$587,5,FALSE)</f>
        <v>18</v>
      </c>
      <c r="B114" s="236"/>
      <c r="C114" s="237"/>
      <c r="D114" s="238"/>
      <c r="E114" s="225">
        <v>10</v>
      </c>
      <c r="F114" s="174"/>
      <c r="G114" s="175" t="str">
        <f t="shared" si="16"/>
        <v>A.1.1.2.2.1.1</v>
      </c>
      <c r="H114" s="235" t="e">
        <f t="shared" si="22"/>
        <v>#N/A</v>
      </c>
      <c r="I114" s="239"/>
      <c r="J114" s="239"/>
      <c r="K114" s="239"/>
      <c r="L114" s="239"/>
      <c r="M114" s="240"/>
      <c r="N114" s="231">
        <f t="shared" si="23"/>
        <v>1</v>
      </c>
      <c r="O114" s="231">
        <f t="shared" si="13"/>
        <v>0</v>
      </c>
      <c r="P114" s="179">
        <f>VLOOKUP($G114,[1]Conceptos!$B$2:$I$588,6,FALSE)</f>
        <v>1</v>
      </c>
      <c r="Q114" s="179">
        <f>VLOOKUP($G114,[1]Conceptos!$B$2:$I$588,7,FALSE)</f>
        <v>1</v>
      </c>
      <c r="R114" s="179">
        <f>VLOOKUP($G114,[1]Conceptos!$B$2:$I$588,8,FALSE)</f>
        <v>1</v>
      </c>
      <c r="S114" s="229" t="b">
        <f>VLOOKUP(G114,[1]Conceptos!$B$2:$E$587,4,FALSE)</f>
        <v>1</v>
      </c>
      <c r="V114" s="231">
        <f t="shared" si="17"/>
        <v>0</v>
      </c>
    </row>
    <row r="115" spans="1:22" s="231" customFormat="1" ht="38.25">
      <c r="A115" s="172">
        <f>VLOOKUP(G115,[1]Conceptos!$B$2:$F$587,5,FALSE)</f>
        <v>19</v>
      </c>
      <c r="B115" s="219" t="s">
        <v>187</v>
      </c>
      <c r="C115" s="220" t="str">
        <f>VLOOKUP(B115,[1]Conceptos!$B$2:$D$587,2,FALSE)</f>
        <v>APORTES PARA PENSIÓN</v>
      </c>
      <c r="D115" s="221" t="str">
        <f>VLOOKUP(B115,[1]Conceptos!$B$2:$D$587,3,FALSE)</f>
        <v>SUMA DE PAGOS POR CONCEPTO DE COTIZACIÓN PARA PENSIÓN DE LOS DOCENTES NO AFILIADOS AL FONDO, QUE EL PATRÓN EFECTÚA A LOS FONDOS DE PENSIONES PÚBLICOS O PRIVADOS.</v>
      </c>
      <c r="E115" s="222" t="s">
        <v>136</v>
      </c>
      <c r="F115" s="223"/>
      <c r="G115" s="224" t="str">
        <f t="shared" si="16"/>
        <v>A.1.1.2.2.1.2</v>
      </c>
      <c r="H115" s="225"/>
      <c r="I115" s="226">
        <f>SUM(I116:I125)</f>
        <v>0</v>
      </c>
      <c r="J115" s="226">
        <f>SUM(J116:J125)</f>
        <v>0</v>
      </c>
      <c r="K115" s="226">
        <f>SUM(K116:K125)</f>
        <v>0</v>
      </c>
      <c r="L115" s="226">
        <f>SUM(L116:L125)</f>
        <v>0</v>
      </c>
      <c r="M115" s="227">
        <f>SUM(M116:M125)</f>
        <v>0</v>
      </c>
      <c r="N115" s="228">
        <f>IF(AND(E115&lt;&gt;"", E115&lt;&gt;"Registrar Detalle",E115&lt;&gt;"Ocultar Detalle"),1,0)</f>
        <v>0</v>
      </c>
      <c r="O115" s="228">
        <f t="shared" si="13"/>
        <v>0</v>
      </c>
      <c r="P115" s="179">
        <f>VLOOKUP($G115,[1]Conceptos!$B$2:$I$588,6,FALSE)</f>
        <v>1</v>
      </c>
      <c r="Q115" s="179">
        <f>VLOOKUP($G115,[1]Conceptos!$B$2:$I$588,7,FALSE)</f>
        <v>1</v>
      </c>
      <c r="R115" s="179">
        <f>VLOOKUP($G115,[1]Conceptos!$B$2:$I$588,8,FALSE)</f>
        <v>1</v>
      </c>
      <c r="S115" s="229" t="b">
        <f>VLOOKUP(G115,[1]Conceptos!$B$2:$E$588,4,FALSE)</f>
        <v>1</v>
      </c>
      <c r="T115" s="230">
        <f>FIND(".",B115,LEN(B115)-2)</f>
        <v>12</v>
      </c>
      <c r="U115" s="230" t="str">
        <f>MID(B115,1,T115-1)</f>
        <v>A.1.1.2.2.1</v>
      </c>
      <c r="V115" s="231">
        <f t="shared" si="17"/>
        <v>12</v>
      </c>
    </row>
    <row r="116" spans="1:22" s="231" customFormat="1">
      <c r="A116" s="172">
        <f>VLOOKUP(G116,[1]Conceptos!$B$2:$F$587,5,FALSE)</f>
        <v>19</v>
      </c>
      <c r="B116" s="234"/>
      <c r="C116" s="220"/>
      <c r="D116" s="221"/>
      <c r="E116" s="225">
        <v>1</v>
      </c>
      <c r="F116" s="174"/>
      <c r="G116" s="175" t="str">
        <f t="shared" si="16"/>
        <v>A.1.1.2.2.1.2</v>
      </c>
      <c r="H116" s="235" t="e">
        <f t="shared" ref="H116:H125" si="24">VLOOKUP(F116,$W$7:$X$48,2,FALSE)</f>
        <v>#N/A</v>
      </c>
      <c r="I116" s="239"/>
      <c r="J116" s="239"/>
      <c r="K116" s="239"/>
      <c r="L116" s="239"/>
      <c r="M116" s="240"/>
      <c r="N116" s="231">
        <f t="shared" ref="N116:N125" si="25">IF(E116&lt;&gt;"",1,0)</f>
        <v>1</v>
      </c>
      <c r="O116" s="231">
        <f t="shared" si="13"/>
        <v>0</v>
      </c>
      <c r="P116" s="179">
        <f>VLOOKUP($G116,[1]Conceptos!$B$2:$I$588,6,FALSE)</f>
        <v>1</v>
      </c>
      <c r="Q116" s="179">
        <f>VLOOKUP($G116,[1]Conceptos!$B$2:$I$588,7,FALSE)</f>
        <v>1</v>
      </c>
      <c r="R116" s="179">
        <f>VLOOKUP($G116,[1]Conceptos!$B$2:$I$588,8,FALSE)</f>
        <v>1</v>
      </c>
      <c r="S116" s="229" t="b">
        <f>VLOOKUP(G116,[1]Conceptos!$B$2:$E$588,4,FALSE)</f>
        <v>1</v>
      </c>
      <c r="V116" s="231">
        <f t="shared" si="17"/>
        <v>12</v>
      </c>
    </row>
    <row r="117" spans="1:22" s="231" customFormat="1" hidden="1">
      <c r="A117" s="172">
        <f>VLOOKUP(G117,[1]Conceptos!$B$2:$F$587,5,FALSE)</f>
        <v>19</v>
      </c>
      <c r="B117" s="236"/>
      <c r="C117" s="237"/>
      <c r="D117" s="238"/>
      <c r="E117" s="225">
        <v>2</v>
      </c>
      <c r="F117" s="174"/>
      <c r="G117" s="175" t="str">
        <f t="shared" si="16"/>
        <v>A.1.1.2.2.1.2</v>
      </c>
      <c r="H117" s="235" t="e">
        <f t="shared" si="24"/>
        <v>#N/A</v>
      </c>
      <c r="I117" s="239"/>
      <c r="J117" s="239"/>
      <c r="K117" s="239"/>
      <c r="L117" s="239"/>
      <c r="M117" s="240"/>
      <c r="N117" s="231">
        <f t="shared" si="25"/>
        <v>1</v>
      </c>
      <c r="O117" s="231">
        <f t="shared" si="13"/>
        <v>0</v>
      </c>
      <c r="P117" s="179">
        <f>VLOOKUP($G117,[1]Conceptos!$B$2:$I$588,6,FALSE)</f>
        <v>1</v>
      </c>
      <c r="Q117" s="179">
        <f>VLOOKUP($G117,[1]Conceptos!$B$2:$I$588,7,FALSE)</f>
        <v>1</v>
      </c>
      <c r="R117" s="179">
        <f>VLOOKUP($G117,[1]Conceptos!$B$2:$I$588,8,FALSE)</f>
        <v>1</v>
      </c>
      <c r="S117" s="229" t="b">
        <f>VLOOKUP(G117,[1]Conceptos!$B$2:$E$587,4,FALSE)</f>
        <v>1</v>
      </c>
      <c r="V117" s="231">
        <f t="shared" si="17"/>
        <v>0</v>
      </c>
    </row>
    <row r="118" spans="1:22" s="231" customFormat="1" hidden="1">
      <c r="A118" s="172">
        <f>VLOOKUP(G118,[1]Conceptos!$B$2:$F$587,5,FALSE)</f>
        <v>19</v>
      </c>
      <c r="B118" s="236"/>
      <c r="C118" s="237"/>
      <c r="D118" s="238"/>
      <c r="E118" s="225">
        <v>3</v>
      </c>
      <c r="F118" s="174"/>
      <c r="G118" s="175" t="str">
        <f t="shared" si="16"/>
        <v>A.1.1.2.2.1.2</v>
      </c>
      <c r="H118" s="235" t="e">
        <f t="shared" si="24"/>
        <v>#N/A</v>
      </c>
      <c r="I118" s="239"/>
      <c r="J118" s="239"/>
      <c r="K118" s="239"/>
      <c r="L118" s="239"/>
      <c r="M118" s="240"/>
      <c r="N118" s="231">
        <f t="shared" si="25"/>
        <v>1</v>
      </c>
      <c r="O118" s="231">
        <f t="shared" si="13"/>
        <v>0</v>
      </c>
      <c r="P118" s="179">
        <f>VLOOKUP($G118,[1]Conceptos!$B$2:$I$588,6,FALSE)</f>
        <v>1</v>
      </c>
      <c r="Q118" s="179">
        <f>VLOOKUP($G118,[1]Conceptos!$B$2:$I$588,7,FALSE)</f>
        <v>1</v>
      </c>
      <c r="R118" s="179">
        <f>VLOOKUP($G118,[1]Conceptos!$B$2:$I$588,8,FALSE)</f>
        <v>1</v>
      </c>
      <c r="S118" s="229" t="b">
        <f>VLOOKUP(G118,[1]Conceptos!$B$2:$E$587,4,FALSE)</f>
        <v>1</v>
      </c>
      <c r="V118" s="231">
        <f t="shared" si="17"/>
        <v>0</v>
      </c>
    </row>
    <row r="119" spans="1:22" s="231" customFormat="1" hidden="1">
      <c r="A119" s="172">
        <f>VLOOKUP(G119,[1]Conceptos!$B$2:$F$587,5,FALSE)</f>
        <v>19</v>
      </c>
      <c r="B119" s="236"/>
      <c r="C119" s="237"/>
      <c r="D119" s="238"/>
      <c r="E119" s="225">
        <v>4</v>
      </c>
      <c r="F119" s="174"/>
      <c r="G119" s="175" t="str">
        <f t="shared" si="16"/>
        <v>A.1.1.2.2.1.2</v>
      </c>
      <c r="H119" s="235" t="e">
        <f t="shared" si="24"/>
        <v>#N/A</v>
      </c>
      <c r="I119" s="239"/>
      <c r="J119" s="239"/>
      <c r="K119" s="239"/>
      <c r="L119" s="239"/>
      <c r="M119" s="240"/>
      <c r="N119" s="231">
        <f t="shared" si="25"/>
        <v>1</v>
      </c>
      <c r="O119" s="231">
        <f t="shared" si="13"/>
        <v>0</v>
      </c>
      <c r="P119" s="179">
        <f>VLOOKUP($G119,[1]Conceptos!$B$2:$I$588,6,FALSE)</f>
        <v>1</v>
      </c>
      <c r="Q119" s="179">
        <f>VLOOKUP($G119,[1]Conceptos!$B$2:$I$588,7,FALSE)</f>
        <v>1</v>
      </c>
      <c r="R119" s="179">
        <f>VLOOKUP($G119,[1]Conceptos!$B$2:$I$588,8,FALSE)</f>
        <v>1</v>
      </c>
      <c r="S119" s="229" t="b">
        <f>VLOOKUP(G119,[1]Conceptos!$B$2:$E$587,4,FALSE)</f>
        <v>1</v>
      </c>
      <c r="V119" s="231">
        <f t="shared" si="17"/>
        <v>0</v>
      </c>
    </row>
    <row r="120" spans="1:22" s="231" customFormat="1" hidden="1">
      <c r="A120" s="172">
        <f>VLOOKUP(G120,[1]Conceptos!$B$2:$F$587,5,FALSE)</f>
        <v>19</v>
      </c>
      <c r="B120" s="236"/>
      <c r="C120" s="237"/>
      <c r="D120" s="238"/>
      <c r="E120" s="225">
        <v>5</v>
      </c>
      <c r="F120" s="174"/>
      <c r="G120" s="175" t="str">
        <f t="shared" si="16"/>
        <v>A.1.1.2.2.1.2</v>
      </c>
      <c r="H120" s="235" t="e">
        <f t="shared" si="24"/>
        <v>#N/A</v>
      </c>
      <c r="I120" s="239"/>
      <c r="J120" s="239"/>
      <c r="K120" s="239"/>
      <c r="L120" s="239"/>
      <c r="M120" s="240"/>
      <c r="N120" s="231">
        <f t="shared" si="25"/>
        <v>1</v>
      </c>
      <c r="O120" s="231">
        <f t="shared" si="13"/>
        <v>0</v>
      </c>
      <c r="P120" s="179">
        <f>VLOOKUP($G120,[1]Conceptos!$B$2:$I$588,6,FALSE)</f>
        <v>1</v>
      </c>
      <c r="Q120" s="179">
        <f>VLOOKUP($G120,[1]Conceptos!$B$2:$I$588,7,FALSE)</f>
        <v>1</v>
      </c>
      <c r="R120" s="179">
        <f>VLOOKUP($G120,[1]Conceptos!$B$2:$I$588,8,FALSE)</f>
        <v>1</v>
      </c>
      <c r="S120" s="229" t="b">
        <f>VLOOKUP(G120,[1]Conceptos!$B$2:$E$587,4,FALSE)</f>
        <v>1</v>
      </c>
      <c r="V120" s="231">
        <f t="shared" si="17"/>
        <v>0</v>
      </c>
    </row>
    <row r="121" spans="1:22" s="231" customFormat="1" hidden="1">
      <c r="A121" s="172">
        <f>VLOOKUP(G121,[1]Conceptos!$B$2:$F$587,5,FALSE)</f>
        <v>19</v>
      </c>
      <c r="B121" s="236"/>
      <c r="C121" s="237"/>
      <c r="D121" s="238"/>
      <c r="E121" s="225">
        <v>6</v>
      </c>
      <c r="F121" s="174"/>
      <c r="G121" s="175" t="str">
        <f t="shared" si="16"/>
        <v>A.1.1.2.2.1.2</v>
      </c>
      <c r="H121" s="235" t="e">
        <f t="shared" si="24"/>
        <v>#N/A</v>
      </c>
      <c r="I121" s="239"/>
      <c r="J121" s="239"/>
      <c r="K121" s="239"/>
      <c r="L121" s="239"/>
      <c r="M121" s="240"/>
      <c r="N121" s="231">
        <f t="shared" si="25"/>
        <v>1</v>
      </c>
      <c r="O121" s="231">
        <f t="shared" si="13"/>
        <v>0</v>
      </c>
      <c r="P121" s="179">
        <f>VLOOKUP($G121,[1]Conceptos!$B$2:$I$588,6,FALSE)</f>
        <v>1</v>
      </c>
      <c r="Q121" s="179">
        <f>VLOOKUP($G121,[1]Conceptos!$B$2:$I$588,7,FALSE)</f>
        <v>1</v>
      </c>
      <c r="R121" s="179">
        <f>VLOOKUP($G121,[1]Conceptos!$B$2:$I$588,8,FALSE)</f>
        <v>1</v>
      </c>
      <c r="S121" s="229" t="b">
        <f>VLOOKUP(G121,[1]Conceptos!$B$2:$E$587,4,FALSE)</f>
        <v>1</v>
      </c>
      <c r="V121" s="231">
        <f t="shared" si="17"/>
        <v>0</v>
      </c>
    </row>
    <row r="122" spans="1:22" s="231" customFormat="1" hidden="1">
      <c r="A122" s="172">
        <f>VLOOKUP(G122,[1]Conceptos!$B$2:$F$587,5,FALSE)</f>
        <v>19</v>
      </c>
      <c r="B122" s="236"/>
      <c r="C122" s="237"/>
      <c r="D122" s="238"/>
      <c r="E122" s="225">
        <v>7</v>
      </c>
      <c r="F122" s="174"/>
      <c r="G122" s="175" t="str">
        <f t="shared" si="16"/>
        <v>A.1.1.2.2.1.2</v>
      </c>
      <c r="H122" s="235" t="e">
        <f t="shared" si="24"/>
        <v>#N/A</v>
      </c>
      <c r="I122" s="239"/>
      <c r="J122" s="239"/>
      <c r="K122" s="239"/>
      <c r="L122" s="239"/>
      <c r="M122" s="240"/>
      <c r="N122" s="231">
        <f t="shared" si="25"/>
        <v>1</v>
      </c>
      <c r="O122" s="231">
        <f t="shared" si="13"/>
        <v>0</v>
      </c>
      <c r="P122" s="179">
        <f>VLOOKUP($G122,[1]Conceptos!$B$2:$I$588,6,FALSE)</f>
        <v>1</v>
      </c>
      <c r="Q122" s="179">
        <f>VLOOKUP($G122,[1]Conceptos!$B$2:$I$588,7,FALSE)</f>
        <v>1</v>
      </c>
      <c r="R122" s="179">
        <f>VLOOKUP($G122,[1]Conceptos!$B$2:$I$588,8,FALSE)</f>
        <v>1</v>
      </c>
      <c r="S122" s="229" t="b">
        <f>VLOOKUP(G122,[1]Conceptos!$B$2:$E$587,4,FALSE)</f>
        <v>1</v>
      </c>
      <c r="V122" s="231">
        <f t="shared" si="17"/>
        <v>0</v>
      </c>
    </row>
    <row r="123" spans="1:22" s="231" customFormat="1" hidden="1">
      <c r="A123" s="172">
        <f>VLOOKUP(G123,[1]Conceptos!$B$2:$F$587,5,FALSE)</f>
        <v>19</v>
      </c>
      <c r="B123" s="236"/>
      <c r="C123" s="237"/>
      <c r="D123" s="238"/>
      <c r="E123" s="225">
        <v>8</v>
      </c>
      <c r="F123" s="174"/>
      <c r="G123" s="175" t="str">
        <f t="shared" si="16"/>
        <v>A.1.1.2.2.1.2</v>
      </c>
      <c r="H123" s="235" t="e">
        <f t="shared" si="24"/>
        <v>#N/A</v>
      </c>
      <c r="I123" s="239"/>
      <c r="J123" s="239"/>
      <c r="K123" s="239"/>
      <c r="L123" s="239"/>
      <c r="M123" s="240"/>
      <c r="N123" s="231">
        <f t="shared" si="25"/>
        <v>1</v>
      </c>
      <c r="O123" s="231">
        <f t="shared" si="13"/>
        <v>0</v>
      </c>
      <c r="P123" s="179">
        <f>VLOOKUP($G123,[1]Conceptos!$B$2:$I$588,6,FALSE)</f>
        <v>1</v>
      </c>
      <c r="Q123" s="179">
        <f>VLOOKUP($G123,[1]Conceptos!$B$2:$I$588,7,FALSE)</f>
        <v>1</v>
      </c>
      <c r="R123" s="179">
        <f>VLOOKUP($G123,[1]Conceptos!$B$2:$I$588,8,FALSE)</f>
        <v>1</v>
      </c>
      <c r="S123" s="229" t="b">
        <f>VLOOKUP(G123,[1]Conceptos!$B$2:$E$587,4,FALSE)</f>
        <v>1</v>
      </c>
      <c r="V123" s="231">
        <f t="shared" si="17"/>
        <v>0</v>
      </c>
    </row>
    <row r="124" spans="1:22" s="231" customFormat="1" hidden="1">
      <c r="A124" s="172">
        <f>VLOOKUP(G124,[1]Conceptos!$B$2:$F$587,5,FALSE)</f>
        <v>19</v>
      </c>
      <c r="B124" s="236"/>
      <c r="C124" s="237"/>
      <c r="D124" s="238"/>
      <c r="E124" s="225">
        <v>9</v>
      </c>
      <c r="F124" s="174"/>
      <c r="G124" s="175" t="str">
        <f t="shared" si="16"/>
        <v>A.1.1.2.2.1.2</v>
      </c>
      <c r="H124" s="235" t="e">
        <f t="shared" si="24"/>
        <v>#N/A</v>
      </c>
      <c r="I124" s="239"/>
      <c r="J124" s="239"/>
      <c r="K124" s="239"/>
      <c r="L124" s="239"/>
      <c r="M124" s="240"/>
      <c r="N124" s="231">
        <f t="shared" si="25"/>
        <v>1</v>
      </c>
      <c r="O124" s="231">
        <f t="shared" si="13"/>
        <v>0</v>
      </c>
      <c r="P124" s="179">
        <f>VLOOKUP($G124,[1]Conceptos!$B$2:$I$588,6,FALSE)</f>
        <v>1</v>
      </c>
      <c r="Q124" s="179">
        <f>VLOOKUP($G124,[1]Conceptos!$B$2:$I$588,7,FALSE)</f>
        <v>1</v>
      </c>
      <c r="R124" s="179">
        <f>VLOOKUP($G124,[1]Conceptos!$B$2:$I$588,8,FALSE)</f>
        <v>1</v>
      </c>
      <c r="S124" s="229" t="b">
        <f>VLOOKUP(G124,[1]Conceptos!$B$2:$E$587,4,FALSE)</f>
        <v>1</v>
      </c>
      <c r="V124" s="231">
        <f t="shared" si="17"/>
        <v>0</v>
      </c>
    </row>
    <row r="125" spans="1:22" s="231" customFormat="1" hidden="1">
      <c r="A125" s="172">
        <f>VLOOKUP(G125,[1]Conceptos!$B$2:$F$587,5,FALSE)</f>
        <v>19</v>
      </c>
      <c r="B125" s="236"/>
      <c r="C125" s="237"/>
      <c r="D125" s="238"/>
      <c r="E125" s="225">
        <v>10</v>
      </c>
      <c r="F125" s="174"/>
      <c r="G125" s="175" t="str">
        <f t="shared" si="16"/>
        <v>A.1.1.2.2.1.2</v>
      </c>
      <c r="H125" s="235" t="e">
        <f t="shared" si="24"/>
        <v>#N/A</v>
      </c>
      <c r="I125" s="239"/>
      <c r="J125" s="239"/>
      <c r="K125" s="239"/>
      <c r="L125" s="239"/>
      <c r="M125" s="240"/>
      <c r="N125" s="231">
        <f t="shared" si="25"/>
        <v>1</v>
      </c>
      <c r="O125" s="231">
        <f t="shared" si="13"/>
        <v>0</v>
      </c>
      <c r="P125" s="179">
        <f>VLOOKUP($G125,[1]Conceptos!$B$2:$I$588,6,FALSE)</f>
        <v>1</v>
      </c>
      <c r="Q125" s="179">
        <f>VLOOKUP($G125,[1]Conceptos!$B$2:$I$588,7,FALSE)</f>
        <v>1</v>
      </c>
      <c r="R125" s="179">
        <f>VLOOKUP($G125,[1]Conceptos!$B$2:$I$588,8,FALSE)</f>
        <v>1</v>
      </c>
      <c r="S125" s="229" t="b">
        <f>VLOOKUP(G125,[1]Conceptos!$B$2:$E$587,4,FALSE)</f>
        <v>1</v>
      </c>
      <c r="V125" s="231">
        <f t="shared" si="17"/>
        <v>0</v>
      </c>
    </row>
    <row r="126" spans="1:22" s="231" customFormat="1" ht="51">
      <c r="A126" s="172">
        <f>VLOOKUP(G126,[1]Conceptos!$B$2:$F$587,5,FALSE)</f>
        <v>20</v>
      </c>
      <c r="B126" s="219" t="s">
        <v>188</v>
      </c>
      <c r="C126" s="220" t="str">
        <f>VLOOKUP(B126,[1]Conceptos!$B$2:$D$587,2,FALSE)</f>
        <v>APORTES ARP</v>
      </c>
      <c r="D126" s="221" t="str">
        <f>VLOOKUP(B126,[1]Conceptos!$B$2:$D$587,3,FALSE)</f>
        <v>SUMA DE PAGOS QUE EFECTÚA EL PATRÓN  POR PORCENTAJE DE RIESGO ESTABLECIDO POR LA ADMINISTRADORA DE RIESGOS PROFESIONALES A LA QUE SE ENCUENTRE AFILIADO LA ENTIDAD POR AQUELLOS DOCENTES NO AFILIADOS AL FONDO..</v>
      </c>
      <c r="E126" s="222" t="s">
        <v>136</v>
      </c>
      <c r="F126" s="223"/>
      <c r="G126" s="224" t="str">
        <f t="shared" si="16"/>
        <v>A.1.1.2.2.1.3</v>
      </c>
      <c r="H126" s="225"/>
      <c r="I126" s="226">
        <f>SUM(I127:I136)</f>
        <v>0</v>
      </c>
      <c r="J126" s="226">
        <f>SUM(J127:J136)</f>
        <v>0</v>
      </c>
      <c r="K126" s="226">
        <f>SUM(K127:K136)</f>
        <v>0</v>
      </c>
      <c r="L126" s="226">
        <f>SUM(L127:L136)</f>
        <v>0</v>
      </c>
      <c r="M126" s="227">
        <f>SUM(M127:M136)</f>
        <v>0</v>
      </c>
      <c r="N126" s="228">
        <f>IF(AND(E126&lt;&gt;"", E126&lt;&gt;"Registrar Detalle",E126&lt;&gt;"Ocultar Detalle"),1,0)</f>
        <v>0</v>
      </c>
      <c r="O126" s="228">
        <f t="shared" si="13"/>
        <v>0</v>
      </c>
      <c r="P126" s="179">
        <f>VLOOKUP($G126,[1]Conceptos!$B$2:$I$588,6,FALSE)</f>
        <v>1</v>
      </c>
      <c r="Q126" s="179">
        <f>VLOOKUP($G126,[1]Conceptos!$B$2:$I$588,7,FALSE)</f>
        <v>1</v>
      </c>
      <c r="R126" s="179">
        <f>VLOOKUP($G126,[1]Conceptos!$B$2:$I$588,8,FALSE)</f>
        <v>1</v>
      </c>
      <c r="S126" s="229" t="b">
        <f>VLOOKUP(G126,[1]Conceptos!$B$2:$E$588,4,FALSE)</f>
        <v>1</v>
      </c>
      <c r="T126" s="230">
        <f>FIND(".",B126,LEN(B126)-2)</f>
        <v>12</v>
      </c>
      <c r="U126" s="230" t="str">
        <f>MID(B126,1,T126-1)</f>
        <v>A.1.1.2.2.1</v>
      </c>
      <c r="V126" s="231">
        <f t="shared" si="17"/>
        <v>12</v>
      </c>
    </row>
    <row r="127" spans="1:22" s="231" customFormat="1">
      <c r="A127" s="172">
        <f>VLOOKUP(G127,[1]Conceptos!$B$2:$F$587,5,FALSE)</f>
        <v>20</v>
      </c>
      <c r="B127" s="234"/>
      <c r="C127" s="220"/>
      <c r="D127" s="221"/>
      <c r="E127" s="225">
        <v>1</v>
      </c>
      <c r="F127" s="174"/>
      <c r="G127" s="175" t="str">
        <f t="shared" si="16"/>
        <v>A.1.1.2.2.1.3</v>
      </c>
      <c r="H127" s="235" t="e">
        <f t="shared" ref="H127:H136" si="26">VLOOKUP(F127,$W$7:$X$48,2,FALSE)</f>
        <v>#N/A</v>
      </c>
      <c r="I127" s="239"/>
      <c r="J127" s="239"/>
      <c r="K127" s="239"/>
      <c r="L127" s="239"/>
      <c r="M127" s="240"/>
      <c r="N127" s="231">
        <f t="shared" ref="N127:N136" si="27">IF(E127&lt;&gt;"",1,0)</f>
        <v>1</v>
      </c>
      <c r="O127" s="231">
        <f t="shared" si="13"/>
        <v>0</v>
      </c>
      <c r="P127" s="179">
        <f>VLOOKUP($G127,[1]Conceptos!$B$2:$I$588,6,FALSE)</f>
        <v>1</v>
      </c>
      <c r="Q127" s="179">
        <f>VLOOKUP($G127,[1]Conceptos!$B$2:$I$588,7,FALSE)</f>
        <v>1</v>
      </c>
      <c r="R127" s="179">
        <f>VLOOKUP($G127,[1]Conceptos!$B$2:$I$588,8,FALSE)</f>
        <v>1</v>
      </c>
      <c r="S127" s="229" t="b">
        <f>VLOOKUP(G127,[1]Conceptos!$B$2:$E$588,4,FALSE)</f>
        <v>1</v>
      </c>
      <c r="V127" s="231">
        <f t="shared" si="17"/>
        <v>12</v>
      </c>
    </row>
    <row r="128" spans="1:22" s="231" customFormat="1" hidden="1">
      <c r="A128" s="172">
        <f>VLOOKUP(G128,[1]Conceptos!$B$2:$F$587,5,FALSE)</f>
        <v>20</v>
      </c>
      <c r="B128" s="236"/>
      <c r="C128" s="237"/>
      <c r="D128" s="238"/>
      <c r="E128" s="225">
        <v>2</v>
      </c>
      <c r="F128" s="174"/>
      <c r="G128" s="175" t="str">
        <f t="shared" si="16"/>
        <v>A.1.1.2.2.1.3</v>
      </c>
      <c r="H128" s="235" t="e">
        <f t="shared" si="26"/>
        <v>#N/A</v>
      </c>
      <c r="I128" s="239"/>
      <c r="J128" s="239"/>
      <c r="K128" s="239"/>
      <c r="L128" s="239"/>
      <c r="M128" s="240"/>
      <c r="N128" s="231">
        <f t="shared" si="27"/>
        <v>1</v>
      </c>
      <c r="O128" s="231">
        <f t="shared" si="13"/>
        <v>0</v>
      </c>
      <c r="P128" s="179">
        <f>VLOOKUP($G128,[1]Conceptos!$B$2:$I$588,6,FALSE)</f>
        <v>1</v>
      </c>
      <c r="Q128" s="179">
        <f>VLOOKUP($G128,[1]Conceptos!$B$2:$I$588,7,FALSE)</f>
        <v>1</v>
      </c>
      <c r="R128" s="179">
        <f>VLOOKUP($G128,[1]Conceptos!$B$2:$I$588,8,FALSE)</f>
        <v>1</v>
      </c>
      <c r="S128" s="229" t="b">
        <f>VLOOKUP(G128,[1]Conceptos!$B$2:$E$587,4,FALSE)</f>
        <v>1</v>
      </c>
      <c r="V128" s="231">
        <f t="shared" si="17"/>
        <v>0</v>
      </c>
    </row>
    <row r="129" spans="1:22" s="231" customFormat="1" hidden="1">
      <c r="A129" s="172">
        <f>VLOOKUP(G129,[1]Conceptos!$B$2:$F$587,5,FALSE)</f>
        <v>20</v>
      </c>
      <c r="B129" s="236"/>
      <c r="C129" s="237"/>
      <c r="D129" s="238"/>
      <c r="E129" s="225">
        <v>3</v>
      </c>
      <c r="F129" s="174"/>
      <c r="G129" s="175" t="str">
        <f t="shared" si="16"/>
        <v>A.1.1.2.2.1.3</v>
      </c>
      <c r="H129" s="235" t="e">
        <f t="shared" si="26"/>
        <v>#N/A</v>
      </c>
      <c r="I129" s="239"/>
      <c r="J129" s="239"/>
      <c r="K129" s="239"/>
      <c r="L129" s="239"/>
      <c r="M129" s="240"/>
      <c r="N129" s="231">
        <f t="shared" si="27"/>
        <v>1</v>
      </c>
      <c r="O129" s="231">
        <f t="shared" si="13"/>
        <v>0</v>
      </c>
      <c r="P129" s="179">
        <f>VLOOKUP($G129,[1]Conceptos!$B$2:$I$588,6,FALSE)</f>
        <v>1</v>
      </c>
      <c r="Q129" s="179">
        <f>VLOOKUP($G129,[1]Conceptos!$B$2:$I$588,7,FALSE)</f>
        <v>1</v>
      </c>
      <c r="R129" s="179">
        <f>VLOOKUP($G129,[1]Conceptos!$B$2:$I$588,8,FALSE)</f>
        <v>1</v>
      </c>
      <c r="S129" s="229" t="b">
        <f>VLOOKUP(G129,[1]Conceptos!$B$2:$E$587,4,FALSE)</f>
        <v>1</v>
      </c>
      <c r="V129" s="231">
        <f t="shared" si="17"/>
        <v>0</v>
      </c>
    </row>
    <row r="130" spans="1:22" s="231" customFormat="1" hidden="1">
      <c r="A130" s="172">
        <f>VLOOKUP(G130,[1]Conceptos!$B$2:$F$587,5,FALSE)</f>
        <v>20</v>
      </c>
      <c r="B130" s="236"/>
      <c r="C130" s="237"/>
      <c r="D130" s="238"/>
      <c r="E130" s="225">
        <v>4</v>
      </c>
      <c r="F130" s="174"/>
      <c r="G130" s="175" t="str">
        <f t="shared" si="16"/>
        <v>A.1.1.2.2.1.3</v>
      </c>
      <c r="H130" s="235" t="e">
        <f t="shared" si="26"/>
        <v>#N/A</v>
      </c>
      <c r="I130" s="239"/>
      <c r="J130" s="239"/>
      <c r="K130" s="239"/>
      <c r="L130" s="239"/>
      <c r="M130" s="240"/>
      <c r="N130" s="231">
        <f t="shared" si="27"/>
        <v>1</v>
      </c>
      <c r="O130" s="231">
        <f t="shared" si="13"/>
        <v>0</v>
      </c>
      <c r="P130" s="179">
        <f>VLOOKUP($G130,[1]Conceptos!$B$2:$I$588,6,FALSE)</f>
        <v>1</v>
      </c>
      <c r="Q130" s="179">
        <f>VLOOKUP($G130,[1]Conceptos!$B$2:$I$588,7,FALSE)</f>
        <v>1</v>
      </c>
      <c r="R130" s="179">
        <f>VLOOKUP($G130,[1]Conceptos!$B$2:$I$588,8,FALSE)</f>
        <v>1</v>
      </c>
      <c r="S130" s="229" t="b">
        <f>VLOOKUP(G130,[1]Conceptos!$B$2:$E$587,4,FALSE)</f>
        <v>1</v>
      </c>
      <c r="V130" s="231">
        <f t="shared" si="17"/>
        <v>0</v>
      </c>
    </row>
    <row r="131" spans="1:22" s="231" customFormat="1" hidden="1">
      <c r="A131" s="172">
        <f>VLOOKUP(G131,[1]Conceptos!$B$2:$F$587,5,FALSE)</f>
        <v>20</v>
      </c>
      <c r="B131" s="236"/>
      <c r="C131" s="237"/>
      <c r="D131" s="238"/>
      <c r="E131" s="225">
        <v>5</v>
      </c>
      <c r="F131" s="174"/>
      <c r="G131" s="175" t="str">
        <f t="shared" si="16"/>
        <v>A.1.1.2.2.1.3</v>
      </c>
      <c r="H131" s="235" t="e">
        <f t="shared" si="26"/>
        <v>#N/A</v>
      </c>
      <c r="I131" s="239"/>
      <c r="J131" s="239"/>
      <c r="K131" s="239"/>
      <c r="L131" s="239"/>
      <c r="M131" s="240"/>
      <c r="N131" s="231">
        <f t="shared" si="27"/>
        <v>1</v>
      </c>
      <c r="O131" s="231">
        <f t="shared" si="13"/>
        <v>0</v>
      </c>
      <c r="P131" s="179">
        <f>VLOOKUP($G131,[1]Conceptos!$B$2:$I$588,6,FALSE)</f>
        <v>1</v>
      </c>
      <c r="Q131" s="179">
        <f>VLOOKUP($G131,[1]Conceptos!$B$2:$I$588,7,FALSE)</f>
        <v>1</v>
      </c>
      <c r="R131" s="179">
        <f>VLOOKUP($G131,[1]Conceptos!$B$2:$I$588,8,FALSE)</f>
        <v>1</v>
      </c>
      <c r="S131" s="229" t="b">
        <f>VLOOKUP(G131,[1]Conceptos!$B$2:$E$587,4,FALSE)</f>
        <v>1</v>
      </c>
      <c r="V131" s="231">
        <f t="shared" si="17"/>
        <v>0</v>
      </c>
    </row>
    <row r="132" spans="1:22" s="231" customFormat="1" hidden="1">
      <c r="A132" s="172">
        <f>VLOOKUP(G132,[1]Conceptos!$B$2:$F$587,5,FALSE)</f>
        <v>20</v>
      </c>
      <c r="B132" s="236"/>
      <c r="C132" s="237"/>
      <c r="D132" s="238"/>
      <c r="E132" s="225">
        <v>6</v>
      </c>
      <c r="F132" s="174"/>
      <c r="G132" s="175" t="str">
        <f t="shared" si="16"/>
        <v>A.1.1.2.2.1.3</v>
      </c>
      <c r="H132" s="235" t="e">
        <f t="shared" si="26"/>
        <v>#N/A</v>
      </c>
      <c r="I132" s="239"/>
      <c r="J132" s="239"/>
      <c r="K132" s="239"/>
      <c r="L132" s="239"/>
      <c r="M132" s="240"/>
      <c r="N132" s="231">
        <f t="shared" si="27"/>
        <v>1</v>
      </c>
      <c r="O132" s="231">
        <f t="shared" si="13"/>
        <v>0</v>
      </c>
      <c r="P132" s="179">
        <f>VLOOKUP($G132,[1]Conceptos!$B$2:$I$588,6,FALSE)</f>
        <v>1</v>
      </c>
      <c r="Q132" s="179">
        <f>VLOOKUP($G132,[1]Conceptos!$B$2:$I$588,7,FALSE)</f>
        <v>1</v>
      </c>
      <c r="R132" s="179">
        <f>VLOOKUP($G132,[1]Conceptos!$B$2:$I$588,8,FALSE)</f>
        <v>1</v>
      </c>
      <c r="S132" s="229" t="b">
        <f>VLOOKUP(G132,[1]Conceptos!$B$2:$E$587,4,FALSE)</f>
        <v>1</v>
      </c>
      <c r="V132" s="231">
        <f t="shared" si="17"/>
        <v>0</v>
      </c>
    </row>
    <row r="133" spans="1:22" s="231" customFormat="1" hidden="1">
      <c r="A133" s="172">
        <f>VLOOKUP(G133,[1]Conceptos!$B$2:$F$587,5,FALSE)</f>
        <v>20</v>
      </c>
      <c r="B133" s="236"/>
      <c r="C133" s="237"/>
      <c r="D133" s="238"/>
      <c r="E133" s="225">
        <v>7</v>
      </c>
      <c r="F133" s="174"/>
      <c r="G133" s="175" t="str">
        <f t="shared" si="16"/>
        <v>A.1.1.2.2.1.3</v>
      </c>
      <c r="H133" s="235" t="e">
        <f t="shared" si="26"/>
        <v>#N/A</v>
      </c>
      <c r="I133" s="239"/>
      <c r="J133" s="239"/>
      <c r="K133" s="239"/>
      <c r="L133" s="239"/>
      <c r="M133" s="240"/>
      <c r="N133" s="231">
        <f t="shared" si="27"/>
        <v>1</v>
      </c>
      <c r="O133" s="231">
        <f t="shared" ref="O133:O140" si="28">SUM(I133:M133)</f>
        <v>0</v>
      </c>
      <c r="P133" s="179">
        <f>VLOOKUP($G133,[1]Conceptos!$B$2:$I$588,6,FALSE)</f>
        <v>1</v>
      </c>
      <c r="Q133" s="179">
        <f>VLOOKUP($G133,[1]Conceptos!$B$2:$I$588,7,FALSE)</f>
        <v>1</v>
      </c>
      <c r="R133" s="179">
        <f>VLOOKUP($G133,[1]Conceptos!$B$2:$I$588,8,FALSE)</f>
        <v>1</v>
      </c>
      <c r="S133" s="229" t="b">
        <f>VLOOKUP(G133,[1]Conceptos!$B$2:$E$587,4,FALSE)</f>
        <v>1</v>
      </c>
      <c r="V133" s="231">
        <f t="shared" si="17"/>
        <v>0</v>
      </c>
    </row>
    <row r="134" spans="1:22" s="231" customFormat="1" hidden="1">
      <c r="A134" s="172">
        <f>VLOOKUP(G134,[1]Conceptos!$B$2:$F$587,5,FALSE)</f>
        <v>20</v>
      </c>
      <c r="B134" s="236"/>
      <c r="C134" s="237"/>
      <c r="D134" s="238"/>
      <c r="E134" s="225">
        <v>8</v>
      </c>
      <c r="F134" s="174"/>
      <c r="G134" s="175" t="str">
        <f t="shared" si="16"/>
        <v>A.1.1.2.2.1.3</v>
      </c>
      <c r="H134" s="235" t="e">
        <f t="shared" si="26"/>
        <v>#N/A</v>
      </c>
      <c r="I134" s="239"/>
      <c r="J134" s="239"/>
      <c r="K134" s="239"/>
      <c r="L134" s="239"/>
      <c r="M134" s="240"/>
      <c r="N134" s="231">
        <f t="shared" si="27"/>
        <v>1</v>
      </c>
      <c r="O134" s="231">
        <f t="shared" si="28"/>
        <v>0</v>
      </c>
      <c r="P134" s="179">
        <f>VLOOKUP($G134,[1]Conceptos!$B$2:$I$588,6,FALSE)</f>
        <v>1</v>
      </c>
      <c r="Q134" s="179">
        <f>VLOOKUP($G134,[1]Conceptos!$B$2:$I$588,7,FALSE)</f>
        <v>1</v>
      </c>
      <c r="R134" s="179">
        <f>VLOOKUP($G134,[1]Conceptos!$B$2:$I$588,8,FALSE)</f>
        <v>1</v>
      </c>
      <c r="S134" s="229" t="b">
        <f>VLOOKUP(G134,[1]Conceptos!$B$2:$E$587,4,FALSE)</f>
        <v>1</v>
      </c>
      <c r="V134" s="231">
        <f t="shared" si="17"/>
        <v>0</v>
      </c>
    </row>
    <row r="135" spans="1:22" s="231" customFormat="1" hidden="1">
      <c r="A135" s="172">
        <f>VLOOKUP(G135,[1]Conceptos!$B$2:$F$587,5,FALSE)</f>
        <v>20</v>
      </c>
      <c r="B135" s="236"/>
      <c r="C135" s="237"/>
      <c r="D135" s="238"/>
      <c r="E135" s="225">
        <v>9</v>
      </c>
      <c r="F135" s="174"/>
      <c r="G135" s="175" t="str">
        <f t="shared" si="16"/>
        <v>A.1.1.2.2.1.3</v>
      </c>
      <c r="H135" s="235" t="e">
        <f t="shared" si="26"/>
        <v>#N/A</v>
      </c>
      <c r="I135" s="239"/>
      <c r="J135" s="239"/>
      <c r="K135" s="239"/>
      <c r="L135" s="239"/>
      <c r="M135" s="240"/>
      <c r="N135" s="231">
        <f t="shared" si="27"/>
        <v>1</v>
      </c>
      <c r="O135" s="231">
        <f t="shared" si="28"/>
        <v>0</v>
      </c>
      <c r="P135" s="179">
        <f>VLOOKUP($G135,[1]Conceptos!$B$2:$I$588,6,FALSE)</f>
        <v>1</v>
      </c>
      <c r="Q135" s="179">
        <f>VLOOKUP($G135,[1]Conceptos!$B$2:$I$588,7,FALSE)</f>
        <v>1</v>
      </c>
      <c r="R135" s="179">
        <f>VLOOKUP($G135,[1]Conceptos!$B$2:$I$588,8,FALSE)</f>
        <v>1</v>
      </c>
      <c r="S135" s="229" t="b">
        <f>VLOOKUP(G135,[1]Conceptos!$B$2:$E$587,4,FALSE)</f>
        <v>1</v>
      </c>
      <c r="V135" s="231">
        <f t="shared" si="17"/>
        <v>0</v>
      </c>
    </row>
    <row r="136" spans="1:22" s="231" customFormat="1" hidden="1">
      <c r="A136" s="172">
        <f>VLOOKUP(G136,[1]Conceptos!$B$2:$F$587,5,FALSE)</f>
        <v>20</v>
      </c>
      <c r="B136" s="236"/>
      <c r="C136" s="237"/>
      <c r="D136" s="238"/>
      <c r="E136" s="225">
        <v>10</v>
      </c>
      <c r="F136" s="174"/>
      <c r="G136" s="175" t="str">
        <f t="shared" ref="G136:G199" si="29">IF(ISBLANK(B136),G135,B136)</f>
        <v>A.1.1.2.2.1.3</v>
      </c>
      <c r="H136" s="235" t="e">
        <f t="shared" si="26"/>
        <v>#N/A</v>
      </c>
      <c r="I136" s="239"/>
      <c r="J136" s="239"/>
      <c r="K136" s="239"/>
      <c r="L136" s="239"/>
      <c r="M136" s="240"/>
      <c r="N136" s="231">
        <f t="shared" si="27"/>
        <v>1</v>
      </c>
      <c r="O136" s="231">
        <f t="shared" si="28"/>
        <v>0</v>
      </c>
      <c r="P136" s="179">
        <f>VLOOKUP($G136,[1]Conceptos!$B$2:$I$588,6,FALSE)</f>
        <v>1</v>
      </c>
      <c r="Q136" s="179">
        <f>VLOOKUP($G136,[1]Conceptos!$B$2:$I$588,7,FALSE)</f>
        <v>1</v>
      </c>
      <c r="R136" s="179">
        <f>VLOOKUP($G136,[1]Conceptos!$B$2:$I$588,8,FALSE)</f>
        <v>1</v>
      </c>
      <c r="S136" s="229" t="b">
        <f>VLOOKUP(G136,[1]Conceptos!$B$2:$E$587,4,FALSE)</f>
        <v>1</v>
      </c>
      <c r="V136" s="231">
        <f t="shared" ref="V136:V199" si="30">IF(T136=0,T135,T136)</f>
        <v>0</v>
      </c>
    </row>
    <row r="137" spans="1:22" s="231" customFormat="1" ht="25.5">
      <c r="A137" s="172">
        <f>VLOOKUP(G137,[1]Conceptos!$B$2:$F$587,5,FALSE)</f>
        <v>21</v>
      </c>
      <c r="B137" s="219" t="s">
        <v>189</v>
      </c>
      <c r="C137" s="220" t="str">
        <f>VLOOKUP(B137,[1]Conceptos!$B$2:$D$587,2,FALSE)</f>
        <v>APORTES PARA CESANTÍAS</v>
      </c>
      <c r="D137" s="221" t="str">
        <f>VLOOKUP(B137,[1]Conceptos!$B$2:$D$587,3,FALSE)</f>
        <v>VALOR DEL APORTE PATRONAL LIQUIDADO SOBRE EL COSTO DE LA NÓMINA DEL PERSONAL DOCENTE NO AFILIADO AL FONDO CORRESPONDIENTE A CESANTÍAS</v>
      </c>
      <c r="E137" s="222" t="s">
        <v>136</v>
      </c>
      <c r="F137" s="223"/>
      <c r="G137" s="224" t="str">
        <f t="shared" si="29"/>
        <v>A.1.1.2.2.1.4</v>
      </c>
      <c r="H137" s="225"/>
      <c r="I137" s="226">
        <f>SUM(I138:I147)</f>
        <v>0</v>
      </c>
      <c r="J137" s="226">
        <f>SUM(J138:J147)</f>
        <v>0</v>
      </c>
      <c r="K137" s="226">
        <f>SUM(K138:K147)</f>
        <v>0</v>
      </c>
      <c r="L137" s="226">
        <f>SUM(L138:L147)</f>
        <v>0</v>
      </c>
      <c r="M137" s="227">
        <f>SUM(M138:M147)</f>
        <v>0</v>
      </c>
      <c r="N137" s="228">
        <f>IF(AND(E137&lt;&gt;"", E137&lt;&gt;"Registrar Detalle",E137&lt;&gt;"Ocultar Detalle"),1,0)</f>
        <v>0</v>
      </c>
      <c r="O137" s="228">
        <f t="shared" si="28"/>
        <v>0</v>
      </c>
      <c r="P137" s="179">
        <f>VLOOKUP($G137,[1]Conceptos!$B$2:$I$588,6,FALSE)</f>
        <v>1</v>
      </c>
      <c r="Q137" s="179">
        <f>VLOOKUP($G137,[1]Conceptos!$B$2:$I$588,7,FALSE)</f>
        <v>1</v>
      </c>
      <c r="R137" s="179">
        <f>VLOOKUP($G137,[1]Conceptos!$B$2:$I$588,8,FALSE)</f>
        <v>1</v>
      </c>
      <c r="S137" s="229" t="b">
        <f>VLOOKUP(G137,[1]Conceptos!$B$2:$E$588,4,FALSE)</f>
        <v>1</v>
      </c>
      <c r="T137" s="230">
        <f>FIND(".",B137,LEN(B137)-2)</f>
        <v>12</v>
      </c>
      <c r="U137" s="230" t="str">
        <f>MID(B137,1,T137-1)</f>
        <v>A.1.1.2.2.1</v>
      </c>
      <c r="V137" s="231">
        <f t="shared" si="30"/>
        <v>12</v>
      </c>
    </row>
    <row r="138" spans="1:22" s="231" customFormat="1">
      <c r="A138" s="172">
        <f>VLOOKUP(G138,[1]Conceptos!$B$2:$F$587,5,FALSE)</f>
        <v>21</v>
      </c>
      <c r="B138" s="234"/>
      <c r="C138" s="220"/>
      <c r="D138" s="221"/>
      <c r="E138" s="225">
        <v>1</v>
      </c>
      <c r="F138" s="174"/>
      <c r="G138" s="175" t="str">
        <f t="shared" si="29"/>
        <v>A.1.1.2.2.1.4</v>
      </c>
      <c r="H138" s="235" t="e">
        <f t="shared" ref="H138:H147" si="31">VLOOKUP(F138,$W$7:$X$48,2,FALSE)</f>
        <v>#N/A</v>
      </c>
      <c r="I138" s="185"/>
      <c r="J138" s="239"/>
      <c r="K138" s="239"/>
      <c r="L138" s="239"/>
      <c r="M138" s="240"/>
      <c r="N138" s="231">
        <f>IF(E138&lt;&gt;"",1,0)</f>
        <v>1</v>
      </c>
      <c r="O138" s="231">
        <f t="shared" si="28"/>
        <v>0</v>
      </c>
      <c r="P138" s="179">
        <f>VLOOKUP($G138,[1]Conceptos!$B$2:$I$588,6,FALSE)</f>
        <v>1</v>
      </c>
      <c r="Q138" s="179">
        <f>VLOOKUP($G138,[1]Conceptos!$B$2:$I$588,7,FALSE)</f>
        <v>1</v>
      </c>
      <c r="R138" s="179">
        <f>VLOOKUP($G138,[1]Conceptos!$B$2:$I$588,8,FALSE)</f>
        <v>1</v>
      </c>
      <c r="S138" s="229" t="b">
        <f>VLOOKUP(G138,[1]Conceptos!$B$2:$E$588,4,FALSE)</f>
        <v>1</v>
      </c>
      <c r="V138" s="231">
        <f t="shared" si="30"/>
        <v>12</v>
      </c>
    </row>
    <row r="139" spans="1:22" s="231" customFormat="1" hidden="1">
      <c r="A139" s="172">
        <f>VLOOKUP(G139,[1]Conceptos!$B$2:$F$587,5,FALSE)</f>
        <v>21</v>
      </c>
      <c r="B139" s="236"/>
      <c r="C139" s="237"/>
      <c r="D139" s="238"/>
      <c r="E139" s="225">
        <v>2</v>
      </c>
      <c r="F139" s="174"/>
      <c r="G139" s="175" t="str">
        <f t="shared" si="29"/>
        <v>A.1.1.2.2.1.4</v>
      </c>
      <c r="H139" s="235" t="e">
        <f t="shared" si="31"/>
        <v>#N/A</v>
      </c>
      <c r="I139" s="239"/>
      <c r="J139" s="239"/>
      <c r="K139" s="239"/>
      <c r="L139" s="239"/>
      <c r="M139" s="240"/>
      <c r="N139" s="231">
        <f>IF(E139&lt;&gt;"",1,0)</f>
        <v>1</v>
      </c>
      <c r="O139" s="231">
        <f t="shared" si="28"/>
        <v>0</v>
      </c>
      <c r="P139" s="179">
        <f>VLOOKUP($G139,[1]Conceptos!$B$2:$I$588,6,FALSE)</f>
        <v>1</v>
      </c>
      <c r="Q139" s="179">
        <f>VLOOKUP($G139,[1]Conceptos!$B$2:$I$588,7,FALSE)</f>
        <v>1</v>
      </c>
      <c r="R139" s="179">
        <f>VLOOKUP($G139,[1]Conceptos!$B$2:$I$588,8,FALSE)</f>
        <v>1</v>
      </c>
      <c r="S139" s="229" t="b">
        <f>VLOOKUP(G139,[1]Conceptos!$B$2:$E$587,4,FALSE)</f>
        <v>1</v>
      </c>
      <c r="V139" s="231">
        <f t="shared" si="30"/>
        <v>0</v>
      </c>
    </row>
    <row r="140" spans="1:22" s="231" customFormat="1" hidden="1">
      <c r="A140" s="172">
        <f>VLOOKUP(G140,[1]Conceptos!$B$2:$F$587,5,FALSE)</f>
        <v>21</v>
      </c>
      <c r="B140" s="236"/>
      <c r="C140" s="237"/>
      <c r="D140" s="238"/>
      <c r="E140" s="225">
        <v>3</v>
      </c>
      <c r="F140" s="174"/>
      <c r="G140" s="175" t="str">
        <f t="shared" si="29"/>
        <v>A.1.1.2.2.1.4</v>
      </c>
      <c r="H140" s="235" t="e">
        <f t="shared" si="31"/>
        <v>#N/A</v>
      </c>
      <c r="I140" s="239"/>
      <c r="J140" s="239"/>
      <c r="K140" s="239"/>
      <c r="L140" s="239"/>
      <c r="M140" s="240"/>
      <c r="N140" s="231">
        <f>IF(E140&lt;&gt;"",1,0)</f>
        <v>1</v>
      </c>
      <c r="O140" s="231">
        <f t="shared" si="28"/>
        <v>0</v>
      </c>
      <c r="P140" s="179">
        <f>VLOOKUP($G140,[1]Conceptos!$B$2:$I$588,6,FALSE)</f>
        <v>1</v>
      </c>
      <c r="Q140" s="179">
        <f>VLOOKUP($G140,[1]Conceptos!$B$2:$I$588,7,FALSE)</f>
        <v>1</v>
      </c>
      <c r="R140" s="179">
        <f>VLOOKUP($G140,[1]Conceptos!$B$2:$I$588,8,FALSE)</f>
        <v>1</v>
      </c>
      <c r="S140" s="229" t="b">
        <f>VLOOKUP(G140,[1]Conceptos!$B$2:$E$587,4,FALSE)</f>
        <v>1</v>
      </c>
      <c r="V140" s="231">
        <f t="shared" si="30"/>
        <v>0</v>
      </c>
    </row>
    <row r="141" spans="1:22" s="231" customFormat="1" hidden="1">
      <c r="A141" s="172">
        <f>VLOOKUP(G141,[1]Conceptos!$B$2:$F$587,5,FALSE)</f>
        <v>21</v>
      </c>
      <c r="B141" s="236"/>
      <c r="C141" s="237"/>
      <c r="D141" s="238"/>
      <c r="E141" s="225">
        <v>4</v>
      </c>
      <c r="F141" s="174"/>
      <c r="G141" s="175" t="str">
        <f t="shared" si="29"/>
        <v>A.1.1.2.2.1.4</v>
      </c>
      <c r="H141" s="235" t="e">
        <f t="shared" si="31"/>
        <v>#N/A</v>
      </c>
      <c r="I141" s="239"/>
      <c r="J141" s="239"/>
      <c r="K141" s="239"/>
      <c r="L141" s="239"/>
      <c r="M141" s="240"/>
      <c r="N141" s="231">
        <f t="shared" ref="N141:N204" si="32">IF(E141&lt;&gt;"",1,0)</f>
        <v>1</v>
      </c>
      <c r="O141" s="231">
        <f t="shared" ref="O141:O204" si="33">SUM(I141:M141)</f>
        <v>0</v>
      </c>
      <c r="P141" s="179">
        <f>VLOOKUP($G141,[1]Conceptos!$B$2:$I$588,6,FALSE)</f>
        <v>1</v>
      </c>
      <c r="Q141" s="179">
        <f>VLOOKUP($G141,[1]Conceptos!$B$2:$I$588,7,FALSE)</f>
        <v>1</v>
      </c>
      <c r="R141" s="179">
        <f>VLOOKUP($G141,[1]Conceptos!$B$2:$I$588,8,FALSE)</f>
        <v>1</v>
      </c>
      <c r="S141" s="229" t="b">
        <f>VLOOKUP(G141,[1]Conceptos!$B$2:$E$587,4,FALSE)</f>
        <v>1</v>
      </c>
      <c r="V141" s="231">
        <f t="shared" si="30"/>
        <v>0</v>
      </c>
    </row>
    <row r="142" spans="1:22" s="231" customFormat="1" hidden="1">
      <c r="A142" s="172">
        <f>VLOOKUP(G142,[1]Conceptos!$B$2:$F$587,5,FALSE)</f>
        <v>21</v>
      </c>
      <c r="B142" s="236"/>
      <c r="C142" s="237"/>
      <c r="D142" s="238"/>
      <c r="E142" s="225">
        <v>5</v>
      </c>
      <c r="F142" s="174"/>
      <c r="G142" s="175" t="str">
        <f t="shared" si="29"/>
        <v>A.1.1.2.2.1.4</v>
      </c>
      <c r="H142" s="235" t="e">
        <f t="shared" si="31"/>
        <v>#N/A</v>
      </c>
      <c r="I142" s="239"/>
      <c r="J142" s="239"/>
      <c r="K142" s="239"/>
      <c r="L142" s="239"/>
      <c r="M142" s="240"/>
      <c r="N142" s="231">
        <f t="shared" si="32"/>
        <v>1</v>
      </c>
      <c r="O142" s="231">
        <f t="shared" si="33"/>
        <v>0</v>
      </c>
      <c r="P142" s="179">
        <f>VLOOKUP($G142,[1]Conceptos!$B$2:$I$588,6,FALSE)</f>
        <v>1</v>
      </c>
      <c r="Q142" s="179">
        <f>VLOOKUP($G142,[1]Conceptos!$B$2:$I$588,7,FALSE)</f>
        <v>1</v>
      </c>
      <c r="R142" s="179">
        <f>VLOOKUP($G142,[1]Conceptos!$B$2:$I$588,8,FALSE)</f>
        <v>1</v>
      </c>
      <c r="S142" s="229" t="b">
        <f>VLOOKUP(G142,[1]Conceptos!$B$2:$E$587,4,FALSE)</f>
        <v>1</v>
      </c>
      <c r="V142" s="231">
        <f t="shared" si="30"/>
        <v>0</v>
      </c>
    </row>
    <row r="143" spans="1:22" s="231" customFormat="1" hidden="1">
      <c r="A143" s="172">
        <f>VLOOKUP(G143,[1]Conceptos!$B$2:$F$587,5,FALSE)</f>
        <v>21</v>
      </c>
      <c r="B143" s="236"/>
      <c r="C143" s="237"/>
      <c r="D143" s="238"/>
      <c r="E143" s="225">
        <v>6</v>
      </c>
      <c r="F143" s="174"/>
      <c r="G143" s="175" t="str">
        <f t="shared" si="29"/>
        <v>A.1.1.2.2.1.4</v>
      </c>
      <c r="H143" s="235" t="e">
        <f t="shared" si="31"/>
        <v>#N/A</v>
      </c>
      <c r="I143" s="239"/>
      <c r="J143" s="239"/>
      <c r="K143" s="239"/>
      <c r="L143" s="239"/>
      <c r="M143" s="240"/>
      <c r="N143" s="231">
        <f t="shared" si="32"/>
        <v>1</v>
      </c>
      <c r="O143" s="231">
        <f t="shared" si="33"/>
        <v>0</v>
      </c>
      <c r="P143" s="179">
        <f>VLOOKUP($G143,[1]Conceptos!$B$2:$I$588,6,FALSE)</f>
        <v>1</v>
      </c>
      <c r="Q143" s="179">
        <f>VLOOKUP($G143,[1]Conceptos!$B$2:$I$588,7,FALSE)</f>
        <v>1</v>
      </c>
      <c r="R143" s="179">
        <f>VLOOKUP($G143,[1]Conceptos!$B$2:$I$588,8,FALSE)</f>
        <v>1</v>
      </c>
      <c r="S143" s="229" t="b">
        <f>VLOOKUP(G143,[1]Conceptos!$B$2:$E$587,4,FALSE)</f>
        <v>1</v>
      </c>
      <c r="V143" s="231">
        <f t="shared" si="30"/>
        <v>0</v>
      </c>
    </row>
    <row r="144" spans="1:22" s="231" customFormat="1" hidden="1">
      <c r="A144" s="172">
        <f>VLOOKUP(G144,[1]Conceptos!$B$2:$F$587,5,FALSE)</f>
        <v>21</v>
      </c>
      <c r="B144" s="236"/>
      <c r="C144" s="237"/>
      <c r="D144" s="238"/>
      <c r="E144" s="225">
        <v>7</v>
      </c>
      <c r="F144" s="174"/>
      <c r="G144" s="175" t="str">
        <f t="shared" si="29"/>
        <v>A.1.1.2.2.1.4</v>
      </c>
      <c r="H144" s="235" t="e">
        <f t="shared" si="31"/>
        <v>#N/A</v>
      </c>
      <c r="I144" s="239"/>
      <c r="J144" s="239"/>
      <c r="K144" s="239"/>
      <c r="L144" s="239"/>
      <c r="M144" s="240"/>
      <c r="N144" s="231">
        <f t="shared" si="32"/>
        <v>1</v>
      </c>
      <c r="O144" s="231">
        <f t="shared" si="33"/>
        <v>0</v>
      </c>
      <c r="P144" s="179">
        <f>VLOOKUP($G144,[1]Conceptos!$B$2:$I$588,6,FALSE)</f>
        <v>1</v>
      </c>
      <c r="Q144" s="179">
        <f>VLOOKUP($G144,[1]Conceptos!$B$2:$I$588,7,FALSE)</f>
        <v>1</v>
      </c>
      <c r="R144" s="179">
        <f>VLOOKUP($G144,[1]Conceptos!$B$2:$I$588,8,FALSE)</f>
        <v>1</v>
      </c>
      <c r="S144" s="229" t="b">
        <f>VLOOKUP(G144,[1]Conceptos!$B$2:$E$587,4,FALSE)</f>
        <v>1</v>
      </c>
      <c r="V144" s="231">
        <f t="shared" si="30"/>
        <v>0</v>
      </c>
    </row>
    <row r="145" spans="1:22" s="231" customFormat="1" hidden="1">
      <c r="A145" s="172">
        <f>VLOOKUP(G145,[1]Conceptos!$B$2:$F$587,5,FALSE)</f>
        <v>21</v>
      </c>
      <c r="B145" s="236"/>
      <c r="C145" s="237"/>
      <c r="D145" s="238"/>
      <c r="E145" s="225">
        <v>8</v>
      </c>
      <c r="F145" s="174"/>
      <c r="G145" s="175" t="str">
        <f t="shared" si="29"/>
        <v>A.1.1.2.2.1.4</v>
      </c>
      <c r="H145" s="235" t="e">
        <f t="shared" si="31"/>
        <v>#N/A</v>
      </c>
      <c r="I145" s="239"/>
      <c r="J145" s="239"/>
      <c r="K145" s="239"/>
      <c r="L145" s="239"/>
      <c r="M145" s="240"/>
      <c r="N145" s="231">
        <f t="shared" si="32"/>
        <v>1</v>
      </c>
      <c r="O145" s="231">
        <f t="shared" si="33"/>
        <v>0</v>
      </c>
      <c r="P145" s="179">
        <f>VLOOKUP($G145,[1]Conceptos!$B$2:$I$588,6,FALSE)</f>
        <v>1</v>
      </c>
      <c r="Q145" s="179">
        <f>VLOOKUP($G145,[1]Conceptos!$B$2:$I$588,7,FALSE)</f>
        <v>1</v>
      </c>
      <c r="R145" s="179">
        <f>VLOOKUP($G145,[1]Conceptos!$B$2:$I$588,8,FALSE)</f>
        <v>1</v>
      </c>
      <c r="S145" s="229" t="b">
        <f>VLOOKUP(G145,[1]Conceptos!$B$2:$E$587,4,FALSE)</f>
        <v>1</v>
      </c>
      <c r="V145" s="231">
        <f t="shared" si="30"/>
        <v>0</v>
      </c>
    </row>
    <row r="146" spans="1:22" s="231" customFormat="1" hidden="1">
      <c r="A146" s="172">
        <f>VLOOKUP(G146,[1]Conceptos!$B$2:$F$587,5,FALSE)</f>
        <v>21</v>
      </c>
      <c r="B146" s="236"/>
      <c r="C146" s="237"/>
      <c r="D146" s="238"/>
      <c r="E146" s="225">
        <v>9</v>
      </c>
      <c r="F146" s="174"/>
      <c r="G146" s="175" t="str">
        <f t="shared" si="29"/>
        <v>A.1.1.2.2.1.4</v>
      </c>
      <c r="H146" s="235" t="e">
        <f t="shared" si="31"/>
        <v>#N/A</v>
      </c>
      <c r="I146" s="239"/>
      <c r="J146" s="239"/>
      <c r="K146" s="239"/>
      <c r="L146" s="239"/>
      <c r="M146" s="240"/>
      <c r="N146" s="231">
        <f t="shared" si="32"/>
        <v>1</v>
      </c>
      <c r="O146" s="231">
        <f t="shared" si="33"/>
        <v>0</v>
      </c>
      <c r="P146" s="179">
        <f>VLOOKUP($G146,[1]Conceptos!$B$2:$I$588,6,FALSE)</f>
        <v>1</v>
      </c>
      <c r="Q146" s="179">
        <f>VLOOKUP($G146,[1]Conceptos!$B$2:$I$588,7,FALSE)</f>
        <v>1</v>
      </c>
      <c r="R146" s="179">
        <f>VLOOKUP($G146,[1]Conceptos!$B$2:$I$588,8,FALSE)</f>
        <v>1</v>
      </c>
      <c r="S146" s="229" t="b">
        <f>VLOOKUP(G146,[1]Conceptos!$B$2:$E$587,4,FALSE)</f>
        <v>1</v>
      </c>
      <c r="V146" s="231">
        <f t="shared" si="30"/>
        <v>0</v>
      </c>
    </row>
    <row r="147" spans="1:22" s="231" customFormat="1" hidden="1">
      <c r="A147" s="172">
        <f>VLOOKUP(G147,[1]Conceptos!$B$2:$F$587,5,FALSE)</f>
        <v>21</v>
      </c>
      <c r="B147" s="236"/>
      <c r="C147" s="237"/>
      <c r="D147" s="238"/>
      <c r="E147" s="225">
        <v>10</v>
      </c>
      <c r="F147" s="174"/>
      <c r="G147" s="175" t="str">
        <f t="shared" si="29"/>
        <v>A.1.1.2.2.1.4</v>
      </c>
      <c r="H147" s="235" t="e">
        <f t="shared" si="31"/>
        <v>#N/A</v>
      </c>
      <c r="I147" s="239"/>
      <c r="J147" s="239"/>
      <c r="K147" s="239"/>
      <c r="L147" s="239"/>
      <c r="M147" s="240"/>
      <c r="N147" s="231">
        <f t="shared" si="32"/>
        <v>1</v>
      </c>
      <c r="O147" s="231">
        <f t="shared" si="33"/>
        <v>0</v>
      </c>
      <c r="P147" s="179">
        <f>VLOOKUP($G147,[1]Conceptos!$B$2:$I$588,6,FALSE)</f>
        <v>1</v>
      </c>
      <c r="Q147" s="179">
        <f>VLOOKUP($G147,[1]Conceptos!$B$2:$I$588,7,FALSE)</f>
        <v>1</v>
      </c>
      <c r="R147" s="179">
        <f>VLOOKUP($G147,[1]Conceptos!$B$2:$I$588,8,FALSE)</f>
        <v>1</v>
      </c>
      <c r="S147" s="229" t="b">
        <f>VLOOKUP(G147,[1]Conceptos!$B$2:$E$587,4,FALSE)</f>
        <v>1</v>
      </c>
      <c r="V147" s="231">
        <f t="shared" si="30"/>
        <v>0</v>
      </c>
    </row>
    <row r="148" spans="1:22" s="231" customFormat="1" ht="51">
      <c r="A148" s="172">
        <f>VLOOKUP(G148,[1]Conceptos!$B$2:$F$587,5,FALSE)</f>
        <v>22</v>
      </c>
      <c r="B148" s="216" t="s">
        <v>190</v>
      </c>
      <c r="C148" s="217" t="str">
        <f>VLOOKUP(B148,[1]Conceptos!$B$2:$D$587,2,FALSE)</f>
        <v xml:space="preserve">APORTES PARAFISCALES </v>
      </c>
      <c r="D148" s="218" t="str">
        <f>VLOOKUP(B148,[1]Conceptos!$B$2:$D$587,3,FALSE)</f>
        <v>SUMA DE PAGOS POR CONCEPTO DE GRAVÁMENES ESTABLECIDOS CON CARÁCTER OBLIGATORIO POR LA LEY, QUE AFECTAN A UN DETERMINADO Y ÚNICO GRUPO SOCIAL  ECONÓMICO,QUE SE REALIZAN SOBRE LA NOMINA DE SALARIOS DE DIRECTIVOS DOCENTES DE ACUERDO A LA LEY.</v>
      </c>
      <c r="E148" s="249"/>
      <c r="F148" s="210"/>
      <c r="G148" s="211" t="str">
        <f t="shared" si="29"/>
        <v>A.1.1.2.2.2</v>
      </c>
      <c r="H148" s="249"/>
      <c r="I148" s="213">
        <f>I149+I160+I171+I182+I193</f>
        <v>0</v>
      </c>
      <c r="J148" s="213">
        <f>J149+J160+J171+J182+J193</f>
        <v>0</v>
      </c>
      <c r="K148" s="213">
        <f>K149+K160+K171+K182+K193</f>
        <v>0</v>
      </c>
      <c r="L148" s="213">
        <f>L149+L160+L171+L182+L193</f>
        <v>0</v>
      </c>
      <c r="M148" s="214">
        <f>M149+M160+M171+M182+M193</f>
        <v>0</v>
      </c>
      <c r="N148" s="250">
        <f t="shared" si="32"/>
        <v>0</v>
      </c>
      <c r="O148" s="250">
        <f t="shared" si="33"/>
        <v>0</v>
      </c>
      <c r="P148" s="179">
        <f>VLOOKUP($G148,[1]Conceptos!$B$2:$I$588,6,FALSE)</f>
        <v>1</v>
      </c>
      <c r="Q148" s="179">
        <f>VLOOKUP($G148,[1]Conceptos!$B$2:$I$588,7,FALSE)</f>
        <v>1</v>
      </c>
      <c r="R148" s="179">
        <f>VLOOKUP($G148,[1]Conceptos!$B$2:$I$588,8,FALSE)</f>
        <v>1</v>
      </c>
      <c r="S148" s="229" t="b">
        <f>VLOOKUP(G148,[1]Conceptos!$B$2:$E$588,4,FALSE)</f>
        <v>0</v>
      </c>
      <c r="T148" s="230">
        <f>FIND(".",B148,LEN(B148)-2)</f>
        <v>10</v>
      </c>
      <c r="U148" s="230" t="str">
        <f>MID(B148,1,T148-1)</f>
        <v>A.1.1.2.2</v>
      </c>
      <c r="V148" s="231">
        <f t="shared" si="30"/>
        <v>10</v>
      </c>
    </row>
    <row r="149" spans="1:22" s="231" customFormat="1" ht="25.5">
      <c r="A149" s="172">
        <f>VLOOKUP(G149,[1]Conceptos!$B$2:$F$587,5,FALSE)</f>
        <v>23</v>
      </c>
      <c r="B149" s="219" t="s">
        <v>191</v>
      </c>
      <c r="C149" s="220" t="str">
        <f>VLOOKUP(B149,[1]Conceptos!$B$2:$D$587,2,FALSE)</f>
        <v>SENA</v>
      </c>
      <c r="D149" s="221" t="str">
        <f>VLOOKUP(B149,[1]Conceptos!$B$2:$D$587,3,FALSE)</f>
        <v>SUMA DE APORTES DESTINADOS POR LA LEY 21 DE 1982  AL SERVICIO NACIÓNAL DE APRENDIZAJE SENA CORRESPONDIENTE AL PERSONAL DOCENTE</v>
      </c>
      <c r="E149" s="222" t="s">
        <v>136</v>
      </c>
      <c r="F149" s="223"/>
      <c r="G149" s="224" t="str">
        <f t="shared" si="29"/>
        <v>A.1.1.2.2.2.1</v>
      </c>
      <c r="H149" s="225"/>
      <c r="I149" s="226">
        <f>SUM(I150:I159)</f>
        <v>0</v>
      </c>
      <c r="J149" s="226">
        <f>SUM(J150:J159)</f>
        <v>0</v>
      </c>
      <c r="K149" s="226">
        <f>SUM(K150:K159)</f>
        <v>0</v>
      </c>
      <c r="L149" s="226">
        <f>SUM(L150:L159)</f>
        <v>0</v>
      </c>
      <c r="M149" s="227">
        <f>SUM(M150:M159)</f>
        <v>0</v>
      </c>
      <c r="N149" s="228">
        <f>IF(AND(E149&lt;&gt;"", E149&lt;&gt;"Registrar Detalle",E149&lt;&gt;"Ocultar Detalle"),1,0)</f>
        <v>0</v>
      </c>
      <c r="O149" s="228">
        <f t="shared" si="33"/>
        <v>0</v>
      </c>
      <c r="P149" s="179">
        <f>VLOOKUP($G149,[1]Conceptos!$B$2:$I$588,6,FALSE)</f>
        <v>1</v>
      </c>
      <c r="Q149" s="179">
        <f>VLOOKUP($G149,[1]Conceptos!$B$2:$I$588,7,FALSE)</f>
        <v>1</v>
      </c>
      <c r="R149" s="179">
        <f>VLOOKUP($G149,[1]Conceptos!$B$2:$I$588,8,FALSE)</f>
        <v>1</v>
      </c>
      <c r="S149" s="229" t="b">
        <f>VLOOKUP(G149,[1]Conceptos!$B$2:$E$588,4,FALSE)</f>
        <v>1</v>
      </c>
      <c r="T149" s="230">
        <f>FIND(".",B149,LEN(B149)-2)</f>
        <v>12</v>
      </c>
      <c r="U149" s="230" t="str">
        <f>MID(B149,1,T149-1)</f>
        <v>A.1.1.2.2.2</v>
      </c>
      <c r="V149" s="231">
        <f t="shared" si="30"/>
        <v>12</v>
      </c>
    </row>
    <row r="150" spans="1:22" s="231" customFormat="1">
      <c r="A150" s="172">
        <f>VLOOKUP(G150,[1]Conceptos!$B$2:$F$587,5,FALSE)</f>
        <v>23</v>
      </c>
      <c r="B150" s="234"/>
      <c r="C150" s="220"/>
      <c r="D150" s="221"/>
      <c r="E150" s="225">
        <v>1</v>
      </c>
      <c r="F150" s="174"/>
      <c r="G150" s="175" t="str">
        <f t="shared" si="29"/>
        <v>A.1.1.2.2.2.1</v>
      </c>
      <c r="H150" s="235" t="e">
        <f t="shared" ref="H150:H159" si="34">VLOOKUP(F150,$W$7:$X$48,2,FALSE)</f>
        <v>#N/A</v>
      </c>
      <c r="I150" s="239"/>
      <c r="J150" s="239"/>
      <c r="K150" s="239"/>
      <c r="L150" s="239"/>
      <c r="M150" s="240"/>
      <c r="N150" s="231">
        <f t="shared" si="32"/>
        <v>1</v>
      </c>
      <c r="O150" s="231">
        <f t="shared" si="33"/>
        <v>0</v>
      </c>
      <c r="P150" s="179">
        <f>VLOOKUP($G150,[1]Conceptos!$B$2:$I$588,6,FALSE)</f>
        <v>1</v>
      </c>
      <c r="Q150" s="179">
        <f>VLOOKUP($G150,[1]Conceptos!$B$2:$I$588,7,FALSE)</f>
        <v>1</v>
      </c>
      <c r="R150" s="179">
        <f>VLOOKUP($G150,[1]Conceptos!$B$2:$I$588,8,FALSE)</f>
        <v>1</v>
      </c>
      <c r="S150" s="229" t="b">
        <f>VLOOKUP(G150,[1]Conceptos!$B$2:$E$588,4,FALSE)</f>
        <v>1</v>
      </c>
      <c r="V150" s="231">
        <f t="shared" si="30"/>
        <v>12</v>
      </c>
    </row>
    <row r="151" spans="1:22" s="231" customFormat="1" hidden="1">
      <c r="A151" s="172">
        <f>VLOOKUP(G151,[1]Conceptos!$B$2:$F$587,5,FALSE)</f>
        <v>23</v>
      </c>
      <c r="B151" s="236"/>
      <c r="C151" s="237"/>
      <c r="D151" s="238"/>
      <c r="E151" s="225">
        <v>2</v>
      </c>
      <c r="F151" s="174"/>
      <c r="G151" s="175" t="str">
        <f t="shared" si="29"/>
        <v>A.1.1.2.2.2.1</v>
      </c>
      <c r="H151" s="235" t="e">
        <f t="shared" si="34"/>
        <v>#N/A</v>
      </c>
      <c r="I151" s="239"/>
      <c r="J151" s="239"/>
      <c r="K151" s="239"/>
      <c r="L151" s="239"/>
      <c r="M151" s="240"/>
      <c r="N151" s="231">
        <f t="shared" si="32"/>
        <v>1</v>
      </c>
      <c r="O151" s="231">
        <f t="shared" si="33"/>
        <v>0</v>
      </c>
      <c r="P151" s="179">
        <f>VLOOKUP($G151,[1]Conceptos!$B$2:$I$588,6,FALSE)</f>
        <v>1</v>
      </c>
      <c r="Q151" s="179">
        <f>VLOOKUP($G151,[1]Conceptos!$B$2:$I$588,7,FALSE)</f>
        <v>1</v>
      </c>
      <c r="R151" s="179">
        <f>VLOOKUP($G151,[1]Conceptos!$B$2:$I$588,8,FALSE)</f>
        <v>1</v>
      </c>
      <c r="S151" s="229" t="b">
        <f>VLOOKUP(G151,[1]Conceptos!$B$2:$E$587,4,FALSE)</f>
        <v>1</v>
      </c>
      <c r="V151" s="231">
        <f t="shared" si="30"/>
        <v>0</v>
      </c>
    </row>
    <row r="152" spans="1:22" s="231" customFormat="1" hidden="1">
      <c r="A152" s="172">
        <f>VLOOKUP(G152,[1]Conceptos!$B$2:$F$587,5,FALSE)</f>
        <v>23</v>
      </c>
      <c r="B152" s="236"/>
      <c r="C152" s="237"/>
      <c r="D152" s="238"/>
      <c r="E152" s="225">
        <v>3</v>
      </c>
      <c r="F152" s="174"/>
      <c r="G152" s="175" t="str">
        <f t="shared" si="29"/>
        <v>A.1.1.2.2.2.1</v>
      </c>
      <c r="H152" s="235" t="e">
        <f t="shared" si="34"/>
        <v>#N/A</v>
      </c>
      <c r="I152" s="239"/>
      <c r="J152" s="239"/>
      <c r="K152" s="239"/>
      <c r="L152" s="239"/>
      <c r="M152" s="240"/>
      <c r="N152" s="231">
        <f t="shared" si="32"/>
        <v>1</v>
      </c>
      <c r="O152" s="231">
        <f t="shared" si="33"/>
        <v>0</v>
      </c>
      <c r="P152" s="179">
        <f>VLOOKUP($G152,[1]Conceptos!$B$2:$I$588,6,FALSE)</f>
        <v>1</v>
      </c>
      <c r="Q152" s="179">
        <f>VLOOKUP($G152,[1]Conceptos!$B$2:$I$588,7,FALSE)</f>
        <v>1</v>
      </c>
      <c r="R152" s="179">
        <f>VLOOKUP($G152,[1]Conceptos!$B$2:$I$588,8,FALSE)</f>
        <v>1</v>
      </c>
      <c r="S152" s="229" t="b">
        <f>VLOOKUP(G152,[1]Conceptos!$B$2:$E$587,4,FALSE)</f>
        <v>1</v>
      </c>
      <c r="V152" s="231">
        <f t="shared" si="30"/>
        <v>0</v>
      </c>
    </row>
    <row r="153" spans="1:22" s="231" customFormat="1" hidden="1">
      <c r="A153" s="172">
        <f>VLOOKUP(G153,[1]Conceptos!$B$2:$F$587,5,FALSE)</f>
        <v>23</v>
      </c>
      <c r="B153" s="236"/>
      <c r="C153" s="237"/>
      <c r="D153" s="238"/>
      <c r="E153" s="225">
        <v>4</v>
      </c>
      <c r="F153" s="174"/>
      <c r="G153" s="175" t="str">
        <f t="shared" si="29"/>
        <v>A.1.1.2.2.2.1</v>
      </c>
      <c r="H153" s="235" t="e">
        <f t="shared" si="34"/>
        <v>#N/A</v>
      </c>
      <c r="I153" s="239"/>
      <c r="J153" s="239"/>
      <c r="K153" s="239"/>
      <c r="L153" s="239"/>
      <c r="M153" s="240"/>
      <c r="N153" s="231">
        <f t="shared" si="32"/>
        <v>1</v>
      </c>
      <c r="O153" s="231">
        <f t="shared" si="33"/>
        <v>0</v>
      </c>
      <c r="P153" s="179">
        <f>VLOOKUP($G153,[1]Conceptos!$B$2:$I$588,6,FALSE)</f>
        <v>1</v>
      </c>
      <c r="Q153" s="179">
        <f>VLOOKUP($G153,[1]Conceptos!$B$2:$I$588,7,FALSE)</f>
        <v>1</v>
      </c>
      <c r="R153" s="179">
        <f>VLOOKUP($G153,[1]Conceptos!$B$2:$I$588,8,FALSE)</f>
        <v>1</v>
      </c>
      <c r="S153" s="229" t="b">
        <f>VLOOKUP(G153,[1]Conceptos!$B$2:$E$587,4,FALSE)</f>
        <v>1</v>
      </c>
      <c r="V153" s="231">
        <f t="shared" si="30"/>
        <v>0</v>
      </c>
    </row>
    <row r="154" spans="1:22" s="231" customFormat="1" hidden="1">
      <c r="A154" s="172">
        <f>VLOOKUP(G154,[1]Conceptos!$B$2:$F$587,5,FALSE)</f>
        <v>23</v>
      </c>
      <c r="B154" s="236"/>
      <c r="C154" s="237"/>
      <c r="D154" s="238"/>
      <c r="E154" s="225">
        <v>5</v>
      </c>
      <c r="F154" s="174"/>
      <c r="G154" s="175" t="str">
        <f t="shared" si="29"/>
        <v>A.1.1.2.2.2.1</v>
      </c>
      <c r="H154" s="235" t="e">
        <f t="shared" si="34"/>
        <v>#N/A</v>
      </c>
      <c r="I154" s="239"/>
      <c r="J154" s="239"/>
      <c r="K154" s="239"/>
      <c r="L154" s="239"/>
      <c r="M154" s="240"/>
      <c r="N154" s="231">
        <f t="shared" si="32"/>
        <v>1</v>
      </c>
      <c r="O154" s="231">
        <f t="shared" si="33"/>
        <v>0</v>
      </c>
      <c r="P154" s="179">
        <f>VLOOKUP($G154,[1]Conceptos!$B$2:$I$588,6,FALSE)</f>
        <v>1</v>
      </c>
      <c r="Q154" s="179">
        <f>VLOOKUP($G154,[1]Conceptos!$B$2:$I$588,7,FALSE)</f>
        <v>1</v>
      </c>
      <c r="R154" s="179">
        <f>VLOOKUP($G154,[1]Conceptos!$B$2:$I$588,8,FALSE)</f>
        <v>1</v>
      </c>
      <c r="S154" s="229" t="b">
        <f>VLOOKUP(G154,[1]Conceptos!$B$2:$E$587,4,FALSE)</f>
        <v>1</v>
      </c>
      <c r="V154" s="231">
        <f t="shared" si="30"/>
        <v>0</v>
      </c>
    </row>
    <row r="155" spans="1:22" s="231" customFormat="1" hidden="1">
      <c r="A155" s="172">
        <f>VLOOKUP(G155,[1]Conceptos!$B$2:$F$587,5,FALSE)</f>
        <v>23</v>
      </c>
      <c r="B155" s="236"/>
      <c r="C155" s="237"/>
      <c r="D155" s="238"/>
      <c r="E155" s="225">
        <v>6</v>
      </c>
      <c r="F155" s="174"/>
      <c r="G155" s="175" t="str">
        <f t="shared" si="29"/>
        <v>A.1.1.2.2.2.1</v>
      </c>
      <c r="H155" s="235" t="e">
        <f t="shared" si="34"/>
        <v>#N/A</v>
      </c>
      <c r="I155" s="239"/>
      <c r="J155" s="239"/>
      <c r="K155" s="239"/>
      <c r="L155" s="239"/>
      <c r="M155" s="240"/>
      <c r="N155" s="231">
        <f t="shared" si="32"/>
        <v>1</v>
      </c>
      <c r="O155" s="231">
        <f t="shared" si="33"/>
        <v>0</v>
      </c>
      <c r="P155" s="179">
        <f>VLOOKUP($G155,[1]Conceptos!$B$2:$I$588,6,FALSE)</f>
        <v>1</v>
      </c>
      <c r="Q155" s="179">
        <f>VLOOKUP($G155,[1]Conceptos!$B$2:$I$588,7,FALSE)</f>
        <v>1</v>
      </c>
      <c r="R155" s="179">
        <f>VLOOKUP($G155,[1]Conceptos!$B$2:$I$588,8,FALSE)</f>
        <v>1</v>
      </c>
      <c r="S155" s="229" t="b">
        <f>VLOOKUP(G155,[1]Conceptos!$B$2:$E$587,4,FALSE)</f>
        <v>1</v>
      </c>
      <c r="V155" s="231">
        <f t="shared" si="30"/>
        <v>0</v>
      </c>
    </row>
    <row r="156" spans="1:22" s="231" customFormat="1" hidden="1">
      <c r="A156" s="172">
        <f>VLOOKUP(G156,[1]Conceptos!$B$2:$F$587,5,FALSE)</f>
        <v>23</v>
      </c>
      <c r="B156" s="236"/>
      <c r="C156" s="237"/>
      <c r="D156" s="238"/>
      <c r="E156" s="225">
        <v>7</v>
      </c>
      <c r="F156" s="174"/>
      <c r="G156" s="175" t="str">
        <f t="shared" si="29"/>
        <v>A.1.1.2.2.2.1</v>
      </c>
      <c r="H156" s="235" t="e">
        <f t="shared" si="34"/>
        <v>#N/A</v>
      </c>
      <c r="I156" s="239"/>
      <c r="J156" s="239"/>
      <c r="K156" s="239"/>
      <c r="L156" s="239"/>
      <c r="M156" s="240"/>
      <c r="N156" s="231">
        <f t="shared" si="32"/>
        <v>1</v>
      </c>
      <c r="O156" s="231">
        <f t="shared" si="33"/>
        <v>0</v>
      </c>
      <c r="P156" s="179">
        <f>VLOOKUP($G156,[1]Conceptos!$B$2:$I$588,6,FALSE)</f>
        <v>1</v>
      </c>
      <c r="Q156" s="179">
        <f>VLOOKUP($G156,[1]Conceptos!$B$2:$I$588,7,FALSE)</f>
        <v>1</v>
      </c>
      <c r="R156" s="179">
        <f>VLOOKUP($G156,[1]Conceptos!$B$2:$I$588,8,FALSE)</f>
        <v>1</v>
      </c>
      <c r="S156" s="229" t="b">
        <f>VLOOKUP(G156,[1]Conceptos!$B$2:$E$587,4,FALSE)</f>
        <v>1</v>
      </c>
      <c r="V156" s="231">
        <f t="shared" si="30"/>
        <v>0</v>
      </c>
    </row>
    <row r="157" spans="1:22" s="231" customFormat="1" hidden="1">
      <c r="A157" s="172">
        <f>VLOOKUP(G157,[1]Conceptos!$B$2:$F$587,5,FALSE)</f>
        <v>23</v>
      </c>
      <c r="B157" s="236"/>
      <c r="C157" s="237"/>
      <c r="D157" s="238"/>
      <c r="E157" s="225">
        <v>8</v>
      </c>
      <c r="F157" s="174"/>
      <c r="G157" s="175" t="str">
        <f t="shared" si="29"/>
        <v>A.1.1.2.2.2.1</v>
      </c>
      <c r="H157" s="235" t="e">
        <f t="shared" si="34"/>
        <v>#N/A</v>
      </c>
      <c r="I157" s="239"/>
      <c r="J157" s="239"/>
      <c r="K157" s="239"/>
      <c r="L157" s="239"/>
      <c r="M157" s="240"/>
      <c r="N157" s="231">
        <f t="shared" si="32"/>
        <v>1</v>
      </c>
      <c r="O157" s="231">
        <f t="shared" si="33"/>
        <v>0</v>
      </c>
      <c r="P157" s="179">
        <f>VLOOKUP($G157,[1]Conceptos!$B$2:$I$588,6,FALSE)</f>
        <v>1</v>
      </c>
      <c r="Q157" s="179">
        <f>VLOOKUP($G157,[1]Conceptos!$B$2:$I$588,7,FALSE)</f>
        <v>1</v>
      </c>
      <c r="R157" s="179">
        <f>VLOOKUP($G157,[1]Conceptos!$B$2:$I$588,8,FALSE)</f>
        <v>1</v>
      </c>
      <c r="S157" s="229" t="b">
        <f>VLOOKUP(G157,[1]Conceptos!$B$2:$E$587,4,FALSE)</f>
        <v>1</v>
      </c>
      <c r="V157" s="231">
        <f t="shared" si="30"/>
        <v>0</v>
      </c>
    </row>
    <row r="158" spans="1:22" s="231" customFormat="1" hidden="1">
      <c r="A158" s="172">
        <f>VLOOKUP(G158,[1]Conceptos!$B$2:$F$587,5,FALSE)</f>
        <v>23</v>
      </c>
      <c r="B158" s="236"/>
      <c r="C158" s="237"/>
      <c r="D158" s="238"/>
      <c r="E158" s="225">
        <v>9</v>
      </c>
      <c r="F158" s="174"/>
      <c r="G158" s="175" t="str">
        <f t="shared" si="29"/>
        <v>A.1.1.2.2.2.1</v>
      </c>
      <c r="H158" s="235" t="e">
        <f t="shared" si="34"/>
        <v>#N/A</v>
      </c>
      <c r="I158" s="239"/>
      <c r="J158" s="239"/>
      <c r="K158" s="239"/>
      <c r="L158" s="239"/>
      <c r="M158" s="240"/>
      <c r="N158" s="231">
        <f t="shared" si="32"/>
        <v>1</v>
      </c>
      <c r="O158" s="231">
        <f t="shared" si="33"/>
        <v>0</v>
      </c>
      <c r="P158" s="179">
        <f>VLOOKUP($G158,[1]Conceptos!$B$2:$I$588,6,FALSE)</f>
        <v>1</v>
      </c>
      <c r="Q158" s="179">
        <f>VLOOKUP($G158,[1]Conceptos!$B$2:$I$588,7,FALSE)</f>
        <v>1</v>
      </c>
      <c r="R158" s="179">
        <f>VLOOKUP($G158,[1]Conceptos!$B$2:$I$588,8,FALSE)</f>
        <v>1</v>
      </c>
      <c r="S158" s="229" t="b">
        <f>VLOOKUP(G158,[1]Conceptos!$B$2:$E$587,4,FALSE)</f>
        <v>1</v>
      </c>
      <c r="V158" s="231">
        <f t="shared" si="30"/>
        <v>0</v>
      </c>
    </row>
    <row r="159" spans="1:22" s="231" customFormat="1" hidden="1">
      <c r="A159" s="172">
        <f>VLOOKUP(G159,[1]Conceptos!$B$2:$F$587,5,FALSE)</f>
        <v>23</v>
      </c>
      <c r="B159" s="236"/>
      <c r="C159" s="237"/>
      <c r="D159" s="238"/>
      <c r="E159" s="225">
        <v>10</v>
      </c>
      <c r="F159" s="174"/>
      <c r="G159" s="175" t="str">
        <f t="shared" si="29"/>
        <v>A.1.1.2.2.2.1</v>
      </c>
      <c r="H159" s="235" t="e">
        <f t="shared" si="34"/>
        <v>#N/A</v>
      </c>
      <c r="I159" s="239"/>
      <c r="J159" s="239"/>
      <c r="K159" s="239"/>
      <c r="L159" s="239"/>
      <c r="M159" s="240"/>
      <c r="N159" s="231">
        <f t="shared" si="32"/>
        <v>1</v>
      </c>
      <c r="O159" s="231">
        <f t="shared" si="33"/>
        <v>0</v>
      </c>
      <c r="P159" s="179">
        <f>VLOOKUP($G159,[1]Conceptos!$B$2:$I$588,6,FALSE)</f>
        <v>1</v>
      </c>
      <c r="Q159" s="179">
        <f>VLOOKUP($G159,[1]Conceptos!$B$2:$I$588,7,FALSE)</f>
        <v>1</v>
      </c>
      <c r="R159" s="179">
        <f>VLOOKUP($G159,[1]Conceptos!$B$2:$I$588,8,FALSE)</f>
        <v>1</v>
      </c>
      <c r="S159" s="229" t="b">
        <f>VLOOKUP(G159,[1]Conceptos!$B$2:$E$587,4,FALSE)</f>
        <v>1</v>
      </c>
      <c r="V159" s="231">
        <f t="shared" si="30"/>
        <v>0</v>
      </c>
    </row>
    <row r="160" spans="1:22" s="231" customFormat="1" ht="38.25">
      <c r="A160" s="172">
        <f>VLOOKUP(G160,[1]Conceptos!$B$2:$F$587,5,FALSE)</f>
        <v>24</v>
      </c>
      <c r="B160" s="219" t="s">
        <v>192</v>
      </c>
      <c r="C160" s="220" t="str">
        <f>VLOOKUP(B160,[1]Conceptos!$B$2:$D$587,2,FALSE)</f>
        <v>ICBF</v>
      </c>
      <c r="D160" s="221" t="str">
        <f>VLOOKUP(B160,[1]Conceptos!$B$2:$D$587,3,FALSE)</f>
        <v>SUMA DE APORTES DESTINADOS POR LA LEY 89 DE 1988 AL INSTITUTO COLOMBIANO DE BIENESTAR FAMILIAR CORRESPONDIENTES AL PERSONAL DOCENTE</v>
      </c>
      <c r="E160" s="222" t="s">
        <v>136</v>
      </c>
      <c r="F160" s="223"/>
      <c r="G160" s="224" t="str">
        <f t="shared" si="29"/>
        <v>A.1.1.2.2.2.2</v>
      </c>
      <c r="H160" s="225"/>
      <c r="I160" s="226">
        <f>SUM(I161:I170)</f>
        <v>0</v>
      </c>
      <c r="J160" s="226">
        <f>SUM(J161:J170)</f>
        <v>0</v>
      </c>
      <c r="K160" s="226">
        <f>SUM(K161:K170)</f>
        <v>0</v>
      </c>
      <c r="L160" s="226">
        <f>SUM(L161:L170)</f>
        <v>0</v>
      </c>
      <c r="M160" s="227">
        <f>SUM(M161:M170)</f>
        <v>0</v>
      </c>
      <c r="N160" s="228">
        <f>IF(AND(E160&lt;&gt;"", E160&lt;&gt;"Registrar Detalle",E160&lt;&gt;"Ocultar Detalle"),1,0)</f>
        <v>0</v>
      </c>
      <c r="O160" s="228">
        <f t="shared" si="33"/>
        <v>0</v>
      </c>
      <c r="P160" s="179">
        <f>VLOOKUP($G160,[1]Conceptos!$B$2:$I$588,6,FALSE)</f>
        <v>1</v>
      </c>
      <c r="Q160" s="179">
        <f>VLOOKUP($G160,[1]Conceptos!$B$2:$I$588,7,FALSE)</f>
        <v>1</v>
      </c>
      <c r="R160" s="179">
        <f>VLOOKUP($G160,[1]Conceptos!$B$2:$I$588,8,FALSE)</f>
        <v>1</v>
      </c>
      <c r="S160" s="229" t="b">
        <f>VLOOKUP(G160,[1]Conceptos!$B$2:$E$588,4,FALSE)</f>
        <v>1</v>
      </c>
      <c r="T160" s="230">
        <f>FIND(".",B160,LEN(B160)-2)</f>
        <v>12</v>
      </c>
      <c r="U160" s="230" t="str">
        <f>MID(B160,1,T160-1)</f>
        <v>A.1.1.2.2.2</v>
      </c>
      <c r="V160" s="231">
        <f t="shared" si="30"/>
        <v>12</v>
      </c>
    </row>
    <row r="161" spans="1:22" s="231" customFormat="1">
      <c r="A161" s="172">
        <f>VLOOKUP(G161,[1]Conceptos!$B$2:$F$587,5,FALSE)</f>
        <v>24</v>
      </c>
      <c r="B161" s="234"/>
      <c r="C161" s="220"/>
      <c r="D161" s="221"/>
      <c r="E161" s="225">
        <v>1</v>
      </c>
      <c r="F161" s="174"/>
      <c r="G161" s="175" t="str">
        <f t="shared" si="29"/>
        <v>A.1.1.2.2.2.2</v>
      </c>
      <c r="H161" s="235" t="e">
        <f t="shared" ref="H161:H170" si="35">VLOOKUP(F161,$W$7:$X$48,2,FALSE)</f>
        <v>#N/A</v>
      </c>
      <c r="I161" s="239"/>
      <c r="J161" s="239"/>
      <c r="K161" s="239"/>
      <c r="L161" s="239"/>
      <c r="M161" s="240"/>
      <c r="N161" s="231">
        <f t="shared" ref="N161:N170" si="36">IF(E161&lt;&gt;"",1,0)</f>
        <v>1</v>
      </c>
      <c r="O161" s="231">
        <f t="shared" si="33"/>
        <v>0</v>
      </c>
      <c r="P161" s="179">
        <f>VLOOKUP($G161,[1]Conceptos!$B$2:$I$588,6,FALSE)</f>
        <v>1</v>
      </c>
      <c r="Q161" s="179">
        <f>VLOOKUP($G161,[1]Conceptos!$B$2:$I$588,7,FALSE)</f>
        <v>1</v>
      </c>
      <c r="R161" s="179">
        <f>VLOOKUP($G161,[1]Conceptos!$B$2:$I$588,8,FALSE)</f>
        <v>1</v>
      </c>
      <c r="S161" s="229" t="b">
        <f>VLOOKUP(G161,[1]Conceptos!$B$2:$E$588,4,FALSE)</f>
        <v>1</v>
      </c>
      <c r="V161" s="231">
        <f t="shared" si="30"/>
        <v>12</v>
      </c>
    </row>
    <row r="162" spans="1:22" s="231" customFormat="1" hidden="1">
      <c r="A162" s="172">
        <f>VLOOKUP(G162,[1]Conceptos!$B$2:$F$587,5,FALSE)</f>
        <v>24</v>
      </c>
      <c r="B162" s="236"/>
      <c r="C162" s="237"/>
      <c r="D162" s="238"/>
      <c r="E162" s="225">
        <v>2</v>
      </c>
      <c r="F162" s="174"/>
      <c r="G162" s="175" t="str">
        <f t="shared" si="29"/>
        <v>A.1.1.2.2.2.2</v>
      </c>
      <c r="H162" s="235" t="e">
        <f t="shared" si="35"/>
        <v>#N/A</v>
      </c>
      <c r="I162" s="239"/>
      <c r="J162" s="239"/>
      <c r="K162" s="239"/>
      <c r="L162" s="239"/>
      <c r="M162" s="240"/>
      <c r="N162" s="231">
        <f t="shared" si="36"/>
        <v>1</v>
      </c>
      <c r="O162" s="231">
        <f t="shared" si="33"/>
        <v>0</v>
      </c>
      <c r="P162" s="179">
        <f>VLOOKUP($G162,[1]Conceptos!$B$2:$I$588,6,FALSE)</f>
        <v>1</v>
      </c>
      <c r="Q162" s="179">
        <f>VLOOKUP($G162,[1]Conceptos!$B$2:$I$588,7,FALSE)</f>
        <v>1</v>
      </c>
      <c r="R162" s="179">
        <f>VLOOKUP($G162,[1]Conceptos!$B$2:$I$588,8,FALSE)</f>
        <v>1</v>
      </c>
      <c r="S162" s="229" t="b">
        <f>VLOOKUP(G162,[1]Conceptos!$B$2:$E$587,4,FALSE)</f>
        <v>1</v>
      </c>
      <c r="V162" s="231">
        <f t="shared" si="30"/>
        <v>0</v>
      </c>
    </row>
    <row r="163" spans="1:22" s="231" customFormat="1" hidden="1">
      <c r="A163" s="172">
        <f>VLOOKUP(G163,[1]Conceptos!$B$2:$F$587,5,FALSE)</f>
        <v>24</v>
      </c>
      <c r="B163" s="236"/>
      <c r="C163" s="237"/>
      <c r="D163" s="238"/>
      <c r="E163" s="225">
        <v>3</v>
      </c>
      <c r="F163" s="174"/>
      <c r="G163" s="175" t="str">
        <f t="shared" si="29"/>
        <v>A.1.1.2.2.2.2</v>
      </c>
      <c r="H163" s="235" t="e">
        <f t="shared" si="35"/>
        <v>#N/A</v>
      </c>
      <c r="I163" s="239"/>
      <c r="J163" s="239"/>
      <c r="K163" s="239"/>
      <c r="L163" s="239"/>
      <c r="M163" s="240"/>
      <c r="N163" s="231">
        <f t="shared" si="36"/>
        <v>1</v>
      </c>
      <c r="O163" s="231">
        <f t="shared" si="33"/>
        <v>0</v>
      </c>
      <c r="P163" s="179">
        <f>VLOOKUP($G163,[1]Conceptos!$B$2:$I$588,6,FALSE)</f>
        <v>1</v>
      </c>
      <c r="Q163" s="179">
        <f>VLOOKUP($G163,[1]Conceptos!$B$2:$I$588,7,FALSE)</f>
        <v>1</v>
      </c>
      <c r="R163" s="179">
        <f>VLOOKUP($G163,[1]Conceptos!$B$2:$I$588,8,FALSE)</f>
        <v>1</v>
      </c>
      <c r="S163" s="229" t="b">
        <f>VLOOKUP(G163,[1]Conceptos!$B$2:$E$587,4,FALSE)</f>
        <v>1</v>
      </c>
      <c r="V163" s="231">
        <f t="shared" si="30"/>
        <v>0</v>
      </c>
    </row>
    <row r="164" spans="1:22" s="231" customFormat="1" hidden="1">
      <c r="A164" s="172">
        <f>VLOOKUP(G164,[1]Conceptos!$B$2:$F$587,5,FALSE)</f>
        <v>24</v>
      </c>
      <c r="B164" s="236"/>
      <c r="C164" s="237"/>
      <c r="D164" s="238"/>
      <c r="E164" s="225">
        <v>4</v>
      </c>
      <c r="F164" s="174"/>
      <c r="G164" s="175" t="str">
        <f t="shared" si="29"/>
        <v>A.1.1.2.2.2.2</v>
      </c>
      <c r="H164" s="235" t="e">
        <f t="shared" si="35"/>
        <v>#N/A</v>
      </c>
      <c r="I164" s="239"/>
      <c r="J164" s="239"/>
      <c r="K164" s="239"/>
      <c r="L164" s="239"/>
      <c r="M164" s="240"/>
      <c r="N164" s="231">
        <f t="shared" si="36"/>
        <v>1</v>
      </c>
      <c r="O164" s="231">
        <f t="shared" si="33"/>
        <v>0</v>
      </c>
      <c r="P164" s="179">
        <f>VLOOKUP($G164,[1]Conceptos!$B$2:$I$588,6,FALSE)</f>
        <v>1</v>
      </c>
      <c r="Q164" s="179">
        <f>VLOOKUP($G164,[1]Conceptos!$B$2:$I$588,7,FALSE)</f>
        <v>1</v>
      </c>
      <c r="R164" s="179">
        <f>VLOOKUP($G164,[1]Conceptos!$B$2:$I$588,8,FALSE)</f>
        <v>1</v>
      </c>
      <c r="S164" s="229" t="b">
        <f>VLOOKUP(G164,[1]Conceptos!$B$2:$E$587,4,FALSE)</f>
        <v>1</v>
      </c>
      <c r="V164" s="231">
        <f t="shared" si="30"/>
        <v>0</v>
      </c>
    </row>
    <row r="165" spans="1:22" s="231" customFormat="1" hidden="1">
      <c r="A165" s="172">
        <f>VLOOKUP(G165,[1]Conceptos!$B$2:$F$587,5,FALSE)</f>
        <v>24</v>
      </c>
      <c r="B165" s="236"/>
      <c r="C165" s="237"/>
      <c r="D165" s="238"/>
      <c r="E165" s="225">
        <v>5</v>
      </c>
      <c r="F165" s="174"/>
      <c r="G165" s="175" t="str">
        <f t="shared" si="29"/>
        <v>A.1.1.2.2.2.2</v>
      </c>
      <c r="H165" s="235" t="e">
        <f t="shared" si="35"/>
        <v>#N/A</v>
      </c>
      <c r="I165" s="239"/>
      <c r="J165" s="239"/>
      <c r="K165" s="239"/>
      <c r="L165" s="239"/>
      <c r="M165" s="240"/>
      <c r="N165" s="231">
        <f t="shared" si="36"/>
        <v>1</v>
      </c>
      <c r="O165" s="231">
        <f t="shared" si="33"/>
        <v>0</v>
      </c>
      <c r="P165" s="179">
        <f>VLOOKUP($G165,[1]Conceptos!$B$2:$I$588,6,FALSE)</f>
        <v>1</v>
      </c>
      <c r="Q165" s="179">
        <f>VLOOKUP($G165,[1]Conceptos!$B$2:$I$588,7,FALSE)</f>
        <v>1</v>
      </c>
      <c r="R165" s="179">
        <f>VLOOKUP($G165,[1]Conceptos!$B$2:$I$588,8,FALSE)</f>
        <v>1</v>
      </c>
      <c r="S165" s="229" t="b">
        <f>VLOOKUP(G165,[1]Conceptos!$B$2:$E$587,4,FALSE)</f>
        <v>1</v>
      </c>
      <c r="V165" s="231">
        <f t="shared" si="30"/>
        <v>0</v>
      </c>
    </row>
    <row r="166" spans="1:22" s="231" customFormat="1" hidden="1">
      <c r="A166" s="172">
        <f>VLOOKUP(G166,[1]Conceptos!$B$2:$F$587,5,FALSE)</f>
        <v>24</v>
      </c>
      <c r="B166" s="236"/>
      <c r="C166" s="237"/>
      <c r="D166" s="238"/>
      <c r="E166" s="225">
        <v>6</v>
      </c>
      <c r="F166" s="174"/>
      <c r="G166" s="175" t="str">
        <f t="shared" si="29"/>
        <v>A.1.1.2.2.2.2</v>
      </c>
      <c r="H166" s="235" t="e">
        <f t="shared" si="35"/>
        <v>#N/A</v>
      </c>
      <c r="I166" s="239"/>
      <c r="J166" s="239"/>
      <c r="K166" s="239"/>
      <c r="L166" s="239"/>
      <c r="M166" s="240"/>
      <c r="N166" s="231">
        <f t="shared" si="36"/>
        <v>1</v>
      </c>
      <c r="O166" s="231">
        <f t="shared" si="33"/>
        <v>0</v>
      </c>
      <c r="P166" s="179">
        <f>VLOOKUP($G166,[1]Conceptos!$B$2:$I$588,6,FALSE)</f>
        <v>1</v>
      </c>
      <c r="Q166" s="179">
        <f>VLOOKUP($G166,[1]Conceptos!$B$2:$I$588,7,FALSE)</f>
        <v>1</v>
      </c>
      <c r="R166" s="179">
        <f>VLOOKUP($G166,[1]Conceptos!$B$2:$I$588,8,FALSE)</f>
        <v>1</v>
      </c>
      <c r="S166" s="229" t="b">
        <f>VLOOKUP(G166,[1]Conceptos!$B$2:$E$587,4,FALSE)</f>
        <v>1</v>
      </c>
      <c r="V166" s="231">
        <f t="shared" si="30"/>
        <v>0</v>
      </c>
    </row>
    <row r="167" spans="1:22" s="231" customFormat="1" hidden="1">
      <c r="A167" s="172">
        <f>VLOOKUP(G167,[1]Conceptos!$B$2:$F$587,5,FALSE)</f>
        <v>24</v>
      </c>
      <c r="B167" s="236"/>
      <c r="C167" s="237"/>
      <c r="D167" s="238"/>
      <c r="E167" s="225">
        <v>7</v>
      </c>
      <c r="F167" s="174"/>
      <c r="G167" s="175" t="str">
        <f t="shared" si="29"/>
        <v>A.1.1.2.2.2.2</v>
      </c>
      <c r="H167" s="235" t="e">
        <f t="shared" si="35"/>
        <v>#N/A</v>
      </c>
      <c r="I167" s="239"/>
      <c r="J167" s="239"/>
      <c r="K167" s="239"/>
      <c r="L167" s="239"/>
      <c r="M167" s="240"/>
      <c r="N167" s="231">
        <f t="shared" si="36"/>
        <v>1</v>
      </c>
      <c r="O167" s="231">
        <f t="shared" si="33"/>
        <v>0</v>
      </c>
      <c r="P167" s="179">
        <f>VLOOKUP($G167,[1]Conceptos!$B$2:$I$588,6,FALSE)</f>
        <v>1</v>
      </c>
      <c r="Q167" s="179">
        <f>VLOOKUP($G167,[1]Conceptos!$B$2:$I$588,7,FALSE)</f>
        <v>1</v>
      </c>
      <c r="R167" s="179">
        <f>VLOOKUP($G167,[1]Conceptos!$B$2:$I$588,8,FALSE)</f>
        <v>1</v>
      </c>
      <c r="S167" s="229" t="b">
        <f>VLOOKUP(G167,[1]Conceptos!$B$2:$E$587,4,FALSE)</f>
        <v>1</v>
      </c>
      <c r="V167" s="231">
        <f t="shared" si="30"/>
        <v>0</v>
      </c>
    </row>
    <row r="168" spans="1:22" s="231" customFormat="1" hidden="1">
      <c r="A168" s="172">
        <f>VLOOKUP(G168,[1]Conceptos!$B$2:$F$587,5,FALSE)</f>
        <v>24</v>
      </c>
      <c r="B168" s="236"/>
      <c r="C168" s="237"/>
      <c r="D168" s="238"/>
      <c r="E168" s="225">
        <v>8</v>
      </c>
      <c r="F168" s="174"/>
      <c r="G168" s="175" t="str">
        <f t="shared" si="29"/>
        <v>A.1.1.2.2.2.2</v>
      </c>
      <c r="H168" s="235" t="e">
        <f t="shared" si="35"/>
        <v>#N/A</v>
      </c>
      <c r="I168" s="239"/>
      <c r="J168" s="239"/>
      <c r="K168" s="239"/>
      <c r="L168" s="239"/>
      <c r="M168" s="240"/>
      <c r="N168" s="231">
        <f t="shared" si="36"/>
        <v>1</v>
      </c>
      <c r="O168" s="231">
        <f t="shared" si="33"/>
        <v>0</v>
      </c>
      <c r="P168" s="179">
        <f>VLOOKUP($G168,[1]Conceptos!$B$2:$I$588,6,FALSE)</f>
        <v>1</v>
      </c>
      <c r="Q168" s="179">
        <f>VLOOKUP($G168,[1]Conceptos!$B$2:$I$588,7,FALSE)</f>
        <v>1</v>
      </c>
      <c r="R168" s="179">
        <f>VLOOKUP($G168,[1]Conceptos!$B$2:$I$588,8,FALSE)</f>
        <v>1</v>
      </c>
      <c r="S168" s="229" t="b">
        <f>VLOOKUP(G168,[1]Conceptos!$B$2:$E$587,4,FALSE)</f>
        <v>1</v>
      </c>
      <c r="V168" s="231">
        <f t="shared" si="30"/>
        <v>0</v>
      </c>
    </row>
    <row r="169" spans="1:22" s="231" customFormat="1" hidden="1">
      <c r="A169" s="172">
        <f>VLOOKUP(G169,[1]Conceptos!$B$2:$F$587,5,FALSE)</f>
        <v>24</v>
      </c>
      <c r="B169" s="236"/>
      <c r="C169" s="237"/>
      <c r="D169" s="238"/>
      <c r="E169" s="225">
        <v>9</v>
      </c>
      <c r="F169" s="174"/>
      <c r="G169" s="175" t="str">
        <f t="shared" si="29"/>
        <v>A.1.1.2.2.2.2</v>
      </c>
      <c r="H169" s="235" t="e">
        <f t="shared" si="35"/>
        <v>#N/A</v>
      </c>
      <c r="I169" s="239"/>
      <c r="J169" s="239"/>
      <c r="K169" s="239"/>
      <c r="L169" s="239"/>
      <c r="M169" s="240"/>
      <c r="N169" s="231">
        <f t="shared" si="36"/>
        <v>1</v>
      </c>
      <c r="O169" s="231">
        <f t="shared" si="33"/>
        <v>0</v>
      </c>
      <c r="P169" s="179">
        <f>VLOOKUP($G169,[1]Conceptos!$B$2:$I$588,6,FALSE)</f>
        <v>1</v>
      </c>
      <c r="Q169" s="179">
        <f>VLOOKUP($G169,[1]Conceptos!$B$2:$I$588,7,FALSE)</f>
        <v>1</v>
      </c>
      <c r="R169" s="179">
        <f>VLOOKUP($G169,[1]Conceptos!$B$2:$I$588,8,FALSE)</f>
        <v>1</v>
      </c>
      <c r="S169" s="229" t="b">
        <f>VLOOKUP(G169,[1]Conceptos!$B$2:$E$587,4,FALSE)</f>
        <v>1</v>
      </c>
      <c r="V169" s="231">
        <f t="shared" si="30"/>
        <v>0</v>
      </c>
    </row>
    <row r="170" spans="1:22" s="231" customFormat="1" hidden="1">
      <c r="A170" s="172">
        <f>VLOOKUP(G170,[1]Conceptos!$B$2:$F$587,5,FALSE)</f>
        <v>24</v>
      </c>
      <c r="B170" s="236"/>
      <c r="C170" s="237"/>
      <c r="D170" s="238"/>
      <c r="E170" s="225">
        <v>10</v>
      </c>
      <c r="F170" s="174"/>
      <c r="G170" s="175" t="str">
        <f t="shared" si="29"/>
        <v>A.1.1.2.2.2.2</v>
      </c>
      <c r="H170" s="235" t="e">
        <f t="shared" si="35"/>
        <v>#N/A</v>
      </c>
      <c r="I170" s="239"/>
      <c r="J170" s="239"/>
      <c r="K170" s="239"/>
      <c r="L170" s="239"/>
      <c r="M170" s="240"/>
      <c r="N170" s="231">
        <f t="shared" si="36"/>
        <v>1</v>
      </c>
      <c r="O170" s="231">
        <f t="shared" si="33"/>
        <v>0</v>
      </c>
      <c r="P170" s="179">
        <f>VLOOKUP($G170,[1]Conceptos!$B$2:$I$588,6,FALSE)</f>
        <v>1</v>
      </c>
      <c r="Q170" s="179">
        <f>VLOOKUP($G170,[1]Conceptos!$B$2:$I$588,7,FALSE)</f>
        <v>1</v>
      </c>
      <c r="R170" s="179">
        <f>VLOOKUP($G170,[1]Conceptos!$B$2:$I$588,8,FALSE)</f>
        <v>1</v>
      </c>
      <c r="S170" s="229" t="b">
        <f>VLOOKUP(G170,[1]Conceptos!$B$2:$E$587,4,FALSE)</f>
        <v>1</v>
      </c>
      <c r="V170" s="231">
        <f t="shared" si="30"/>
        <v>0</v>
      </c>
    </row>
    <row r="171" spans="1:22" s="231" customFormat="1" ht="38.25">
      <c r="A171" s="172">
        <f>VLOOKUP(G171,[1]Conceptos!$B$2:$F$587,5,FALSE)</f>
        <v>25</v>
      </c>
      <c r="B171" s="219" t="s">
        <v>193</v>
      </c>
      <c r="C171" s="220" t="str">
        <f>VLOOKUP(B171,[1]Conceptos!$B$2:$D$587,2,FALSE)</f>
        <v>ESAP</v>
      </c>
      <c r="D171" s="221" t="str">
        <f>VLOOKUP(B171,[1]Conceptos!$B$2:$D$587,3,FALSE)</f>
        <v>SUMA DE APORTES DESTINADOS POR LA LEY 21 DE 1982 PARA LA ESCUELA SUPERIOR DE ADMINISTRACIÓN PUBLICA CORRESPONDIENTE AL PERSONAL DOCENTE</v>
      </c>
      <c r="E171" s="222" t="s">
        <v>136</v>
      </c>
      <c r="F171" s="223"/>
      <c r="G171" s="224" t="str">
        <f t="shared" si="29"/>
        <v>A.1.1.2.2.2.3</v>
      </c>
      <c r="H171" s="225"/>
      <c r="I171" s="252">
        <f>SUM(I172:I181)</f>
        <v>0</v>
      </c>
      <c r="J171" s="252">
        <f>SUM(J172:J181)</f>
        <v>0</v>
      </c>
      <c r="K171" s="252">
        <f>SUM(K172:K181)</f>
        <v>0</v>
      </c>
      <c r="L171" s="252">
        <f>SUM(L172:L181)</f>
        <v>0</v>
      </c>
      <c r="M171" s="253">
        <f>SUM(M172:M181)</f>
        <v>0</v>
      </c>
      <c r="N171" s="228">
        <f>IF(AND(E171&lt;&gt;"", E171&lt;&gt;"Registrar Detalle",E171&lt;&gt;"Ocultar Detalle"),1,0)</f>
        <v>0</v>
      </c>
      <c r="O171" s="228">
        <f t="shared" si="33"/>
        <v>0</v>
      </c>
      <c r="P171" s="179">
        <f>VLOOKUP($G171,[1]Conceptos!$B$2:$I$588,6,FALSE)</f>
        <v>1</v>
      </c>
      <c r="Q171" s="179">
        <f>VLOOKUP($G171,[1]Conceptos!$B$2:$I$588,7,FALSE)</f>
        <v>1</v>
      </c>
      <c r="R171" s="179">
        <f>VLOOKUP($G171,[1]Conceptos!$B$2:$I$588,8,FALSE)</f>
        <v>1</v>
      </c>
      <c r="S171" s="229" t="b">
        <f>VLOOKUP(G171,[1]Conceptos!$B$2:$E$588,4,FALSE)</f>
        <v>1</v>
      </c>
      <c r="T171" s="230">
        <f>FIND(".",B171,LEN(B171)-2)</f>
        <v>12</v>
      </c>
      <c r="U171" s="230" t="str">
        <f>MID(B171,1,T171-1)</f>
        <v>A.1.1.2.2.2</v>
      </c>
      <c r="V171" s="231">
        <f t="shared" si="30"/>
        <v>12</v>
      </c>
    </row>
    <row r="172" spans="1:22" s="231" customFormat="1">
      <c r="A172" s="172">
        <f>VLOOKUP(G172,[1]Conceptos!$B$2:$F$587,5,FALSE)</f>
        <v>25</v>
      </c>
      <c r="B172" s="234"/>
      <c r="C172" s="220"/>
      <c r="D172" s="221"/>
      <c r="E172" s="225">
        <v>1</v>
      </c>
      <c r="F172" s="174"/>
      <c r="G172" s="175" t="str">
        <f t="shared" si="29"/>
        <v>A.1.1.2.2.2.3</v>
      </c>
      <c r="H172" s="235" t="e">
        <f t="shared" ref="H172:H181" si="37">VLOOKUP(F172,$W$7:$X$48,2,FALSE)</f>
        <v>#N/A</v>
      </c>
      <c r="I172" s="239"/>
      <c r="J172" s="239"/>
      <c r="K172" s="239"/>
      <c r="L172" s="239"/>
      <c r="M172" s="240"/>
      <c r="N172" s="231">
        <f t="shared" ref="N172:N181" si="38">IF(E172&lt;&gt;"",1,0)</f>
        <v>1</v>
      </c>
      <c r="O172" s="231">
        <f t="shared" si="33"/>
        <v>0</v>
      </c>
      <c r="P172" s="179">
        <f>VLOOKUP($G172,[1]Conceptos!$B$2:$I$588,6,FALSE)</f>
        <v>1</v>
      </c>
      <c r="Q172" s="179">
        <f>VLOOKUP($G172,[1]Conceptos!$B$2:$I$588,7,FALSE)</f>
        <v>1</v>
      </c>
      <c r="R172" s="179">
        <f>VLOOKUP($G172,[1]Conceptos!$B$2:$I$588,8,FALSE)</f>
        <v>1</v>
      </c>
      <c r="S172" s="229" t="b">
        <f>VLOOKUP(G172,[1]Conceptos!$B$2:$E$588,4,FALSE)</f>
        <v>1</v>
      </c>
      <c r="V172" s="231">
        <f t="shared" si="30"/>
        <v>12</v>
      </c>
    </row>
    <row r="173" spans="1:22" s="231" customFormat="1" hidden="1">
      <c r="A173" s="172">
        <f>VLOOKUP(G173,[1]Conceptos!$B$2:$F$587,5,FALSE)</f>
        <v>25</v>
      </c>
      <c r="B173" s="236"/>
      <c r="C173" s="237"/>
      <c r="D173" s="238"/>
      <c r="E173" s="225">
        <v>2</v>
      </c>
      <c r="F173" s="174"/>
      <c r="G173" s="175" t="str">
        <f t="shared" si="29"/>
        <v>A.1.1.2.2.2.3</v>
      </c>
      <c r="H173" s="235" t="e">
        <f t="shared" si="37"/>
        <v>#N/A</v>
      </c>
      <c r="I173" s="239"/>
      <c r="J173" s="239"/>
      <c r="K173" s="239"/>
      <c r="L173" s="239"/>
      <c r="M173" s="240"/>
      <c r="N173" s="231">
        <f t="shared" si="38"/>
        <v>1</v>
      </c>
      <c r="O173" s="231">
        <f t="shared" si="33"/>
        <v>0</v>
      </c>
      <c r="P173" s="179">
        <f>VLOOKUP($G173,[1]Conceptos!$B$2:$I$588,6,FALSE)</f>
        <v>1</v>
      </c>
      <c r="Q173" s="179">
        <f>VLOOKUP($G173,[1]Conceptos!$B$2:$I$588,7,FALSE)</f>
        <v>1</v>
      </c>
      <c r="R173" s="179">
        <f>VLOOKUP($G173,[1]Conceptos!$B$2:$I$588,8,FALSE)</f>
        <v>1</v>
      </c>
      <c r="S173" s="229" t="b">
        <f>VLOOKUP(G173,[1]Conceptos!$B$2:$E$587,4,FALSE)</f>
        <v>1</v>
      </c>
      <c r="V173" s="231">
        <f t="shared" si="30"/>
        <v>0</v>
      </c>
    </row>
    <row r="174" spans="1:22" s="231" customFormat="1" hidden="1">
      <c r="A174" s="172">
        <f>VLOOKUP(G174,[1]Conceptos!$B$2:$F$587,5,FALSE)</f>
        <v>25</v>
      </c>
      <c r="B174" s="236"/>
      <c r="C174" s="237"/>
      <c r="D174" s="238"/>
      <c r="E174" s="225">
        <v>3</v>
      </c>
      <c r="F174" s="174"/>
      <c r="G174" s="175" t="str">
        <f t="shared" si="29"/>
        <v>A.1.1.2.2.2.3</v>
      </c>
      <c r="H174" s="235" t="e">
        <f t="shared" si="37"/>
        <v>#N/A</v>
      </c>
      <c r="I174" s="239"/>
      <c r="J174" s="239"/>
      <c r="K174" s="239"/>
      <c r="L174" s="239"/>
      <c r="M174" s="240"/>
      <c r="N174" s="231">
        <f t="shared" si="38"/>
        <v>1</v>
      </c>
      <c r="O174" s="231">
        <f t="shared" si="33"/>
        <v>0</v>
      </c>
      <c r="P174" s="179">
        <f>VLOOKUP($G174,[1]Conceptos!$B$2:$I$588,6,FALSE)</f>
        <v>1</v>
      </c>
      <c r="Q174" s="179">
        <f>VLOOKUP($G174,[1]Conceptos!$B$2:$I$588,7,FALSE)</f>
        <v>1</v>
      </c>
      <c r="R174" s="179">
        <f>VLOOKUP($G174,[1]Conceptos!$B$2:$I$588,8,FALSE)</f>
        <v>1</v>
      </c>
      <c r="S174" s="229" t="b">
        <f>VLOOKUP(G174,[1]Conceptos!$B$2:$E$587,4,FALSE)</f>
        <v>1</v>
      </c>
      <c r="V174" s="231">
        <f t="shared" si="30"/>
        <v>0</v>
      </c>
    </row>
    <row r="175" spans="1:22" s="231" customFormat="1" hidden="1">
      <c r="A175" s="172">
        <f>VLOOKUP(G175,[1]Conceptos!$B$2:$F$587,5,FALSE)</f>
        <v>25</v>
      </c>
      <c r="B175" s="236"/>
      <c r="C175" s="237"/>
      <c r="D175" s="238"/>
      <c r="E175" s="225">
        <v>4</v>
      </c>
      <c r="F175" s="174"/>
      <c r="G175" s="175" t="str">
        <f t="shared" si="29"/>
        <v>A.1.1.2.2.2.3</v>
      </c>
      <c r="H175" s="235" t="e">
        <f t="shared" si="37"/>
        <v>#N/A</v>
      </c>
      <c r="I175" s="239"/>
      <c r="J175" s="239"/>
      <c r="K175" s="239"/>
      <c r="L175" s="239"/>
      <c r="M175" s="240"/>
      <c r="N175" s="231">
        <f t="shared" si="38"/>
        <v>1</v>
      </c>
      <c r="O175" s="231">
        <f t="shared" si="33"/>
        <v>0</v>
      </c>
      <c r="P175" s="179">
        <f>VLOOKUP($G175,[1]Conceptos!$B$2:$I$588,6,FALSE)</f>
        <v>1</v>
      </c>
      <c r="Q175" s="179">
        <f>VLOOKUP($G175,[1]Conceptos!$B$2:$I$588,7,FALSE)</f>
        <v>1</v>
      </c>
      <c r="R175" s="179">
        <f>VLOOKUP($G175,[1]Conceptos!$B$2:$I$588,8,FALSE)</f>
        <v>1</v>
      </c>
      <c r="S175" s="229" t="b">
        <f>VLOOKUP(G175,[1]Conceptos!$B$2:$E$587,4,FALSE)</f>
        <v>1</v>
      </c>
      <c r="V175" s="231">
        <f t="shared" si="30"/>
        <v>0</v>
      </c>
    </row>
    <row r="176" spans="1:22" s="231" customFormat="1" hidden="1">
      <c r="A176" s="172">
        <f>VLOOKUP(G176,[1]Conceptos!$B$2:$F$587,5,FALSE)</f>
        <v>25</v>
      </c>
      <c r="B176" s="236"/>
      <c r="C176" s="237"/>
      <c r="D176" s="238"/>
      <c r="E176" s="225">
        <v>5</v>
      </c>
      <c r="F176" s="174"/>
      <c r="G176" s="175" t="str">
        <f t="shared" si="29"/>
        <v>A.1.1.2.2.2.3</v>
      </c>
      <c r="H176" s="235" t="e">
        <f t="shared" si="37"/>
        <v>#N/A</v>
      </c>
      <c r="I176" s="239"/>
      <c r="J176" s="239"/>
      <c r="K176" s="239"/>
      <c r="L176" s="239"/>
      <c r="M176" s="240"/>
      <c r="N176" s="231">
        <f t="shared" si="38"/>
        <v>1</v>
      </c>
      <c r="O176" s="231">
        <f t="shared" si="33"/>
        <v>0</v>
      </c>
      <c r="P176" s="179">
        <f>VLOOKUP($G176,[1]Conceptos!$B$2:$I$588,6,FALSE)</f>
        <v>1</v>
      </c>
      <c r="Q176" s="179">
        <f>VLOOKUP($G176,[1]Conceptos!$B$2:$I$588,7,FALSE)</f>
        <v>1</v>
      </c>
      <c r="R176" s="179">
        <f>VLOOKUP($G176,[1]Conceptos!$B$2:$I$588,8,FALSE)</f>
        <v>1</v>
      </c>
      <c r="S176" s="229" t="b">
        <f>VLOOKUP(G176,[1]Conceptos!$B$2:$E$587,4,FALSE)</f>
        <v>1</v>
      </c>
      <c r="V176" s="231">
        <f t="shared" si="30"/>
        <v>0</v>
      </c>
    </row>
    <row r="177" spans="1:22" s="231" customFormat="1" hidden="1">
      <c r="A177" s="172">
        <f>VLOOKUP(G177,[1]Conceptos!$B$2:$F$587,5,FALSE)</f>
        <v>25</v>
      </c>
      <c r="B177" s="236"/>
      <c r="C177" s="237"/>
      <c r="D177" s="238"/>
      <c r="E177" s="225">
        <v>6</v>
      </c>
      <c r="F177" s="174"/>
      <c r="G177" s="175" t="str">
        <f t="shared" si="29"/>
        <v>A.1.1.2.2.2.3</v>
      </c>
      <c r="H177" s="235" t="e">
        <f t="shared" si="37"/>
        <v>#N/A</v>
      </c>
      <c r="I177" s="239"/>
      <c r="J177" s="239"/>
      <c r="K177" s="239"/>
      <c r="L177" s="239"/>
      <c r="M177" s="240"/>
      <c r="N177" s="231">
        <f t="shared" si="38"/>
        <v>1</v>
      </c>
      <c r="O177" s="231">
        <f t="shared" si="33"/>
        <v>0</v>
      </c>
      <c r="P177" s="179">
        <f>VLOOKUP($G177,[1]Conceptos!$B$2:$I$588,6,FALSE)</f>
        <v>1</v>
      </c>
      <c r="Q177" s="179">
        <f>VLOOKUP($G177,[1]Conceptos!$B$2:$I$588,7,FALSE)</f>
        <v>1</v>
      </c>
      <c r="R177" s="179">
        <f>VLOOKUP($G177,[1]Conceptos!$B$2:$I$588,8,FALSE)</f>
        <v>1</v>
      </c>
      <c r="S177" s="229" t="b">
        <f>VLOOKUP(G177,[1]Conceptos!$B$2:$E$587,4,FALSE)</f>
        <v>1</v>
      </c>
      <c r="V177" s="231">
        <f t="shared" si="30"/>
        <v>0</v>
      </c>
    </row>
    <row r="178" spans="1:22" s="231" customFormat="1" hidden="1">
      <c r="A178" s="172">
        <f>VLOOKUP(G178,[1]Conceptos!$B$2:$F$587,5,FALSE)</f>
        <v>25</v>
      </c>
      <c r="B178" s="236"/>
      <c r="C178" s="237"/>
      <c r="D178" s="238"/>
      <c r="E178" s="225">
        <v>7</v>
      </c>
      <c r="F178" s="174"/>
      <c r="G178" s="175" t="str">
        <f t="shared" si="29"/>
        <v>A.1.1.2.2.2.3</v>
      </c>
      <c r="H178" s="235" t="e">
        <f t="shared" si="37"/>
        <v>#N/A</v>
      </c>
      <c r="I178" s="239"/>
      <c r="J178" s="239"/>
      <c r="K178" s="239"/>
      <c r="L178" s="239"/>
      <c r="M178" s="240"/>
      <c r="N178" s="231">
        <f t="shared" si="38"/>
        <v>1</v>
      </c>
      <c r="O178" s="231">
        <f t="shared" si="33"/>
        <v>0</v>
      </c>
      <c r="P178" s="179">
        <f>VLOOKUP($G178,[1]Conceptos!$B$2:$I$588,6,FALSE)</f>
        <v>1</v>
      </c>
      <c r="Q178" s="179">
        <f>VLOOKUP($G178,[1]Conceptos!$B$2:$I$588,7,FALSE)</f>
        <v>1</v>
      </c>
      <c r="R178" s="179">
        <f>VLOOKUP($G178,[1]Conceptos!$B$2:$I$588,8,FALSE)</f>
        <v>1</v>
      </c>
      <c r="S178" s="229" t="b">
        <f>VLOOKUP(G178,[1]Conceptos!$B$2:$E$587,4,FALSE)</f>
        <v>1</v>
      </c>
      <c r="V178" s="231">
        <f t="shared" si="30"/>
        <v>0</v>
      </c>
    </row>
    <row r="179" spans="1:22" s="231" customFormat="1" hidden="1">
      <c r="A179" s="172">
        <f>VLOOKUP(G179,[1]Conceptos!$B$2:$F$587,5,FALSE)</f>
        <v>25</v>
      </c>
      <c r="B179" s="236"/>
      <c r="C179" s="237"/>
      <c r="D179" s="238"/>
      <c r="E179" s="225">
        <v>8</v>
      </c>
      <c r="F179" s="174"/>
      <c r="G179" s="175" t="str">
        <f t="shared" si="29"/>
        <v>A.1.1.2.2.2.3</v>
      </c>
      <c r="H179" s="235" t="e">
        <f t="shared" si="37"/>
        <v>#N/A</v>
      </c>
      <c r="I179" s="239"/>
      <c r="J179" s="239"/>
      <c r="K179" s="239"/>
      <c r="L179" s="239"/>
      <c r="M179" s="240"/>
      <c r="N179" s="231">
        <f t="shared" si="38"/>
        <v>1</v>
      </c>
      <c r="O179" s="231">
        <f t="shared" si="33"/>
        <v>0</v>
      </c>
      <c r="P179" s="179">
        <f>VLOOKUP($G179,[1]Conceptos!$B$2:$I$588,6,FALSE)</f>
        <v>1</v>
      </c>
      <c r="Q179" s="179">
        <f>VLOOKUP($G179,[1]Conceptos!$B$2:$I$588,7,FALSE)</f>
        <v>1</v>
      </c>
      <c r="R179" s="179">
        <f>VLOOKUP($G179,[1]Conceptos!$B$2:$I$588,8,FALSE)</f>
        <v>1</v>
      </c>
      <c r="S179" s="229" t="b">
        <f>VLOOKUP(G179,[1]Conceptos!$B$2:$E$587,4,FALSE)</f>
        <v>1</v>
      </c>
      <c r="V179" s="231">
        <f t="shared" si="30"/>
        <v>0</v>
      </c>
    </row>
    <row r="180" spans="1:22" s="231" customFormat="1" hidden="1">
      <c r="A180" s="172">
        <f>VLOOKUP(G180,[1]Conceptos!$B$2:$F$587,5,FALSE)</f>
        <v>25</v>
      </c>
      <c r="B180" s="236"/>
      <c r="C180" s="237"/>
      <c r="D180" s="238"/>
      <c r="E180" s="225">
        <v>9</v>
      </c>
      <c r="F180" s="174"/>
      <c r="G180" s="175" t="str">
        <f t="shared" si="29"/>
        <v>A.1.1.2.2.2.3</v>
      </c>
      <c r="H180" s="235" t="e">
        <f t="shared" si="37"/>
        <v>#N/A</v>
      </c>
      <c r="I180" s="239"/>
      <c r="J180" s="239"/>
      <c r="K180" s="239"/>
      <c r="L180" s="239"/>
      <c r="M180" s="240"/>
      <c r="N180" s="231">
        <f t="shared" si="38"/>
        <v>1</v>
      </c>
      <c r="O180" s="231">
        <f t="shared" si="33"/>
        <v>0</v>
      </c>
      <c r="P180" s="179">
        <f>VLOOKUP($G180,[1]Conceptos!$B$2:$I$588,6,FALSE)</f>
        <v>1</v>
      </c>
      <c r="Q180" s="179">
        <f>VLOOKUP($G180,[1]Conceptos!$B$2:$I$588,7,FALSE)</f>
        <v>1</v>
      </c>
      <c r="R180" s="179">
        <f>VLOOKUP($G180,[1]Conceptos!$B$2:$I$588,8,FALSE)</f>
        <v>1</v>
      </c>
      <c r="S180" s="229" t="b">
        <f>VLOOKUP(G180,[1]Conceptos!$B$2:$E$587,4,FALSE)</f>
        <v>1</v>
      </c>
      <c r="V180" s="231">
        <f t="shared" si="30"/>
        <v>0</v>
      </c>
    </row>
    <row r="181" spans="1:22" s="231" customFormat="1" hidden="1">
      <c r="A181" s="172">
        <f>VLOOKUP(G181,[1]Conceptos!$B$2:$F$587,5,FALSE)</f>
        <v>25</v>
      </c>
      <c r="B181" s="236"/>
      <c r="C181" s="237"/>
      <c r="D181" s="238"/>
      <c r="E181" s="225">
        <v>10</v>
      </c>
      <c r="F181" s="174"/>
      <c r="G181" s="175" t="str">
        <f t="shared" si="29"/>
        <v>A.1.1.2.2.2.3</v>
      </c>
      <c r="H181" s="235" t="e">
        <f t="shared" si="37"/>
        <v>#N/A</v>
      </c>
      <c r="I181" s="239"/>
      <c r="J181" s="239"/>
      <c r="K181" s="239"/>
      <c r="L181" s="239"/>
      <c r="M181" s="240"/>
      <c r="N181" s="231">
        <f t="shared" si="38"/>
        <v>1</v>
      </c>
      <c r="O181" s="231">
        <f t="shared" si="33"/>
        <v>0</v>
      </c>
      <c r="P181" s="179">
        <f>VLOOKUP($G181,[1]Conceptos!$B$2:$I$588,6,FALSE)</f>
        <v>1</v>
      </c>
      <c r="Q181" s="179">
        <f>VLOOKUP($G181,[1]Conceptos!$B$2:$I$588,7,FALSE)</f>
        <v>1</v>
      </c>
      <c r="R181" s="179">
        <f>VLOOKUP($G181,[1]Conceptos!$B$2:$I$588,8,FALSE)</f>
        <v>1</v>
      </c>
      <c r="S181" s="229" t="b">
        <f>VLOOKUP(G181,[1]Conceptos!$B$2:$E$587,4,FALSE)</f>
        <v>1</v>
      </c>
      <c r="V181" s="231">
        <f t="shared" si="30"/>
        <v>0</v>
      </c>
    </row>
    <row r="182" spans="1:22" s="231" customFormat="1" ht="25.5">
      <c r="A182" s="172">
        <f>VLOOKUP(G182,[1]Conceptos!$B$2:$F$587,5,FALSE)</f>
        <v>26</v>
      </c>
      <c r="B182" s="219" t="s">
        <v>194</v>
      </c>
      <c r="C182" s="220" t="str">
        <f>VLOOKUP(B182,[1]Conceptos!$B$2:$D$587,2,FALSE)</f>
        <v>CAJAS DE COMPENSACIÓN FAMILIAR</v>
      </c>
      <c r="D182" s="221" t="str">
        <f>VLOOKUP(B182,[1]Conceptos!$B$2:$D$587,3,FALSE)</f>
        <v>APORTES DESTINADOS POR LA LEY 21 DE 1982 PARA  PROVEER EL PAGO DEL SUBSIDIO FAMILIAR</v>
      </c>
      <c r="E182" s="222" t="s">
        <v>136</v>
      </c>
      <c r="F182" s="223"/>
      <c r="G182" s="224" t="str">
        <f t="shared" si="29"/>
        <v>A.1.1.2.2.2.4</v>
      </c>
      <c r="H182" s="225"/>
      <c r="I182" s="226">
        <f>SUM(I183:I192)</f>
        <v>0</v>
      </c>
      <c r="J182" s="226">
        <f>SUM(J183:J192)</f>
        <v>0</v>
      </c>
      <c r="K182" s="226">
        <f>SUM(K183:K192)</f>
        <v>0</v>
      </c>
      <c r="L182" s="226">
        <f>SUM(L183:L192)</f>
        <v>0</v>
      </c>
      <c r="M182" s="227">
        <f>SUM(M183:M192)</f>
        <v>0</v>
      </c>
      <c r="N182" s="228">
        <f>IF(AND(E182&lt;&gt;"", E182&lt;&gt;"Registrar Detalle",E182&lt;&gt;"Ocultar Detalle"),1,0)</f>
        <v>0</v>
      </c>
      <c r="O182" s="228">
        <f t="shared" si="33"/>
        <v>0</v>
      </c>
      <c r="P182" s="179">
        <f>VLOOKUP($G182,[1]Conceptos!$B$2:$I$588,6,FALSE)</f>
        <v>1</v>
      </c>
      <c r="Q182" s="179">
        <f>VLOOKUP($G182,[1]Conceptos!$B$2:$I$588,7,FALSE)</f>
        <v>1</v>
      </c>
      <c r="R182" s="179">
        <f>VLOOKUP($G182,[1]Conceptos!$B$2:$I$588,8,FALSE)</f>
        <v>1</v>
      </c>
      <c r="S182" s="229" t="b">
        <f>VLOOKUP(G182,[1]Conceptos!$B$2:$E$588,4,FALSE)</f>
        <v>1</v>
      </c>
      <c r="T182" s="230">
        <f>FIND(".",B182,LEN(B182)-2)</f>
        <v>12</v>
      </c>
      <c r="U182" s="230" t="str">
        <f>MID(B182,1,T182-1)</f>
        <v>A.1.1.2.2.2</v>
      </c>
      <c r="V182" s="231">
        <f t="shared" si="30"/>
        <v>12</v>
      </c>
    </row>
    <row r="183" spans="1:22" s="231" customFormat="1">
      <c r="A183" s="172">
        <f>VLOOKUP(G183,[1]Conceptos!$B$2:$F$587,5,FALSE)</f>
        <v>26</v>
      </c>
      <c r="B183" s="234"/>
      <c r="C183" s="220"/>
      <c r="D183" s="221"/>
      <c r="E183" s="225">
        <v>1</v>
      </c>
      <c r="F183" s="174"/>
      <c r="G183" s="175" t="str">
        <f t="shared" si="29"/>
        <v>A.1.1.2.2.2.4</v>
      </c>
      <c r="H183" s="235" t="e">
        <f t="shared" ref="H183:H192" si="39">VLOOKUP(F183,$W$7:$X$48,2,FALSE)</f>
        <v>#N/A</v>
      </c>
      <c r="I183" s="239"/>
      <c r="J183" s="239"/>
      <c r="K183" s="239"/>
      <c r="L183" s="239"/>
      <c r="M183" s="240"/>
      <c r="N183" s="231">
        <f t="shared" si="32"/>
        <v>1</v>
      </c>
      <c r="O183" s="231">
        <f t="shared" si="33"/>
        <v>0</v>
      </c>
      <c r="P183" s="179">
        <f>VLOOKUP($G183,[1]Conceptos!$B$2:$I$588,6,FALSE)</f>
        <v>1</v>
      </c>
      <c r="Q183" s="179">
        <f>VLOOKUP($G183,[1]Conceptos!$B$2:$I$588,7,FALSE)</f>
        <v>1</v>
      </c>
      <c r="R183" s="179">
        <f>VLOOKUP($G183,[1]Conceptos!$B$2:$I$588,8,FALSE)</f>
        <v>1</v>
      </c>
      <c r="S183" s="229" t="b">
        <f>VLOOKUP(G183,[1]Conceptos!$B$2:$E$588,4,FALSE)</f>
        <v>1</v>
      </c>
      <c r="V183" s="231">
        <f t="shared" si="30"/>
        <v>12</v>
      </c>
    </row>
    <row r="184" spans="1:22" s="231" customFormat="1" hidden="1">
      <c r="A184" s="172">
        <f>VLOOKUP(G184,[1]Conceptos!$B$2:$F$587,5,FALSE)</f>
        <v>26</v>
      </c>
      <c r="B184" s="236"/>
      <c r="C184" s="237"/>
      <c r="D184" s="238"/>
      <c r="E184" s="225">
        <v>2</v>
      </c>
      <c r="F184" s="174"/>
      <c r="G184" s="175" t="str">
        <f t="shared" si="29"/>
        <v>A.1.1.2.2.2.4</v>
      </c>
      <c r="H184" s="235" t="e">
        <f t="shared" si="39"/>
        <v>#N/A</v>
      </c>
      <c r="I184" s="239"/>
      <c r="J184" s="239"/>
      <c r="K184" s="239"/>
      <c r="L184" s="239"/>
      <c r="M184" s="240"/>
      <c r="N184" s="231">
        <f t="shared" si="32"/>
        <v>1</v>
      </c>
      <c r="O184" s="231">
        <f t="shared" si="33"/>
        <v>0</v>
      </c>
      <c r="P184" s="179">
        <f>VLOOKUP($G184,[1]Conceptos!$B$2:$I$588,6,FALSE)</f>
        <v>1</v>
      </c>
      <c r="Q184" s="179">
        <f>VLOOKUP($G184,[1]Conceptos!$B$2:$I$588,7,FALSE)</f>
        <v>1</v>
      </c>
      <c r="R184" s="179">
        <f>VLOOKUP($G184,[1]Conceptos!$B$2:$I$588,8,FALSE)</f>
        <v>1</v>
      </c>
      <c r="S184" s="229" t="b">
        <f>VLOOKUP(G184,[1]Conceptos!$B$2:$E$587,4,FALSE)</f>
        <v>1</v>
      </c>
      <c r="V184" s="231">
        <f t="shared" si="30"/>
        <v>0</v>
      </c>
    </row>
    <row r="185" spans="1:22" s="231" customFormat="1" hidden="1">
      <c r="A185" s="172">
        <f>VLOOKUP(G185,[1]Conceptos!$B$2:$F$587,5,FALSE)</f>
        <v>26</v>
      </c>
      <c r="B185" s="236"/>
      <c r="C185" s="237"/>
      <c r="D185" s="238"/>
      <c r="E185" s="225">
        <v>3</v>
      </c>
      <c r="F185" s="174"/>
      <c r="G185" s="175" t="str">
        <f t="shared" si="29"/>
        <v>A.1.1.2.2.2.4</v>
      </c>
      <c r="H185" s="235" t="e">
        <f t="shared" si="39"/>
        <v>#N/A</v>
      </c>
      <c r="I185" s="239"/>
      <c r="J185" s="239"/>
      <c r="K185" s="239"/>
      <c r="L185" s="239"/>
      <c r="M185" s="240"/>
      <c r="N185" s="231">
        <f t="shared" si="32"/>
        <v>1</v>
      </c>
      <c r="O185" s="231">
        <f t="shared" si="33"/>
        <v>0</v>
      </c>
      <c r="P185" s="179">
        <f>VLOOKUP($G185,[1]Conceptos!$B$2:$I$588,6,FALSE)</f>
        <v>1</v>
      </c>
      <c r="Q185" s="179">
        <f>VLOOKUP($G185,[1]Conceptos!$B$2:$I$588,7,FALSE)</f>
        <v>1</v>
      </c>
      <c r="R185" s="179">
        <f>VLOOKUP($G185,[1]Conceptos!$B$2:$I$588,8,FALSE)</f>
        <v>1</v>
      </c>
      <c r="S185" s="229" t="b">
        <f>VLOOKUP(G185,[1]Conceptos!$B$2:$E$587,4,FALSE)</f>
        <v>1</v>
      </c>
      <c r="V185" s="231">
        <f t="shared" si="30"/>
        <v>0</v>
      </c>
    </row>
    <row r="186" spans="1:22" s="231" customFormat="1" hidden="1">
      <c r="A186" s="172">
        <f>VLOOKUP(G186,[1]Conceptos!$B$2:$F$587,5,FALSE)</f>
        <v>26</v>
      </c>
      <c r="B186" s="236"/>
      <c r="C186" s="237"/>
      <c r="D186" s="238"/>
      <c r="E186" s="225">
        <v>4</v>
      </c>
      <c r="F186" s="174"/>
      <c r="G186" s="175" t="str">
        <f t="shared" si="29"/>
        <v>A.1.1.2.2.2.4</v>
      </c>
      <c r="H186" s="235" t="e">
        <f t="shared" si="39"/>
        <v>#N/A</v>
      </c>
      <c r="I186" s="239"/>
      <c r="J186" s="239"/>
      <c r="K186" s="239"/>
      <c r="L186" s="239"/>
      <c r="M186" s="240"/>
      <c r="N186" s="231">
        <f t="shared" si="32"/>
        <v>1</v>
      </c>
      <c r="O186" s="231">
        <f t="shared" si="33"/>
        <v>0</v>
      </c>
      <c r="P186" s="179">
        <f>VLOOKUP($G186,[1]Conceptos!$B$2:$I$588,6,FALSE)</f>
        <v>1</v>
      </c>
      <c r="Q186" s="179">
        <f>VLOOKUP($G186,[1]Conceptos!$B$2:$I$588,7,FALSE)</f>
        <v>1</v>
      </c>
      <c r="R186" s="179">
        <f>VLOOKUP($G186,[1]Conceptos!$B$2:$I$588,8,FALSE)</f>
        <v>1</v>
      </c>
      <c r="S186" s="229" t="b">
        <f>VLOOKUP(G186,[1]Conceptos!$B$2:$E$587,4,FALSE)</f>
        <v>1</v>
      </c>
      <c r="V186" s="231">
        <f t="shared" si="30"/>
        <v>0</v>
      </c>
    </row>
    <row r="187" spans="1:22" s="231" customFormat="1" hidden="1">
      <c r="A187" s="172">
        <f>VLOOKUP(G187,[1]Conceptos!$B$2:$F$587,5,FALSE)</f>
        <v>26</v>
      </c>
      <c r="B187" s="236"/>
      <c r="C187" s="237"/>
      <c r="D187" s="238"/>
      <c r="E187" s="225">
        <v>5</v>
      </c>
      <c r="F187" s="174"/>
      <c r="G187" s="175" t="str">
        <f t="shared" si="29"/>
        <v>A.1.1.2.2.2.4</v>
      </c>
      <c r="H187" s="235" t="e">
        <f t="shared" si="39"/>
        <v>#N/A</v>
      </c>
      <c r="I187" s="239"/>
      <c r="J187" s="239"/>
      <c r="K187" s="239"/>
      <c r="L187" s="239"/>
      <c r="M187" s="240"/>
      <c r="N187" s="231">
        <f t="shared" si="32"/>
        <v>1</v>
      </c>
      <c r="O187" s="231">
        <f t="shared" si="33"/>
        <v>0</v>
      </c>
      <c r="P187" s="179">
        <f>VLOOKUP($G187,[1]Conceptos!$B$2:$I$588,6,FALSE)</f>
        <v>1</v>
      </c>
      <c r="Q187" s="179">
        <f>VLOOKUP($G187,[1]Conceptos!$B$2:$I$588,7,FALSE)</f>
        <v>1</v>
      </c>
      <c r="R187" s="179">
        <f>VLOOKUP($G187,[1]Conceptos!$B$2:$I$588,8,FALSE)</f>
        <v>1</v>
      </c>
      <c r="S187" s="229" t="b">
        <f>VLOOKUP(G187,[1]Conceptos!$B$2:$E$587,4,FALSE)</f>
        <v>1</v>
      </c>
      <c r="V187" s="231">
        <f t="shared" si="30"/>
        <v>0</v>
      </c>
    </row>
    <row r="188" spans="1:22" s="231" customFormat="1" hidden="1">
      <c r="A188" s="172">
        <f>VLOOKUP(G188,[1]Conceptos!$B$2:$F$587,5,FALSE)</f>
        <v>26</v>
      </c>
      <c r="B188" s="236"/>
      <c r="C188" s="237"/>
      <c r="D188" s="238"/>
      <c r="E188" s="225">
        <v>6</v>
      </c>
      <c r="F188" s="174"/>
      <c r="G188" s="175" t="str">
        <f t="shared" si="29"/>
        <v>A.1.1.2.2.2.4</v>
      </c>
      <c r="H188" s="235" t="e">
        <f t="shared" si="39"/>
        <v>#N/A</v>
      </c>
      <c r="I188" s="239"/>
      <c r="J188" s="239"/>
      <c r="K188" s="239"/>
      <c r="L188" s="239"/>
      <c r="M188" s="240"/>
      <c r="N188" s="231">
        <f t="shared" si="32"/>
        <v>1</v>
      </c>
      <c r="O188" s="231">
        <f t="shared" si="33"/>
        <v>0</v>
      </c>
      <c r="P188" s="179">
        <f>VLOOKUP($G188,[1]Conceptos!$B$2:$I$588,6,FALSE)</f>
        <v>1</v>
      </c>
      <c r="Q188" s="179">
        <f>VLOOKUP($G188,[1]Conceptos!$B$2:$I$588,7,FALSE)</f>
        <v>1</v>
      </c>
      <c r="R188" s="179">
        <f>VLOOKUP($G188,[1]Conceptos!$B$2:$I$588,8,FALSE)</f>
        <v>1</v>
      </c>
      <c r="S188" s="229" t="b">
        <f>VLOOKUP(G188,[1]Conceptos!$B$2:$E$587,4,FALSE)</f>
        <v>1</v>
      </c>
      <c r="V188" s="231">
        <f t="shared" si="30"/>
        <v>0</v>
      </c>
    </row>
    <row r="189" spans="1:22" s="231" customFormat="1" hidden="1">
      <c r="A189" s="172">
        <f>VLOOKUP(G189,[1]Conceptos!$B$2:$F$587,5,FALSE)</f>
        <v>26</v>
      </c>
      <c r="B189" s="236"/>
      <c r="C189" s="237"/>
      <c r="D189" s="238"/>
      <c r="E189" s="225">
        <v>7</v>
      </c>
      <c r="F189" s="174"/>
      <c r="G189" s="175" t="str">
        <f t="shared" si="29"/>
        <v>A.1.1.2.2.2.4</v>
      </c>
      <c r="H189" s="235" t="e">
        <f t="shared" si="39"/>
        <v>#N/A</v>
      </c>
      <c r="I189" s="239"/>
      <c r="J189" s="239"/>
      <c r="K189" s="239"/>
      <c r="L189" s="239"/>
      <c r="M189" s="240"/>
      <c r="N189" s="231">
        <f t="shared" si="32"/>
        <v>1</v>
      </c>
      <c r="O189" s="231">
        <f t="shared" si="33"/>
        <v>0</v>
      </c>
      <c r="P189" s="179">
        <f>VLOOKUP($G189,[1]Conceptos!$B$2:$I$588,6,FALSE)</f>
        <v>1</v>
      </c>
      <c r="Q189" s="179">
        <f>VLOOKUP($G189,[1]Conceptos!$B$2:$I$588,7,FALSE)</f>
        <v>1</v>
      </c>
      <c r="R189" s="179">
        <f>VLOOKUP($G189,[1]Conceptos!$B$2:$I$588,8,FALSE)</f>
        <v>1</v>
      </c>
      <c r="S189" s="229" t="b">
        <f>VLOOKUP(G189,[1]Conceptos!$B$2:$E$587,4,FALSE)</f>
        <v>1</v>
      </c>
      <c r="V189" s="231">
        <f t="shared" si="30"/>
        <v>0</v>
      </c>
    </row>
    <row r="190" spans="1:22" s="231" customFormat="1" hidden="1">
      <c r="A190" s="172">
        <f>VLOOKUP(G190,[1]Conceptos!$B$2:$F$587,5,FALSE)</f>
        <v>26</v>
      </c>
      <c r="B190" s="236"/>
      <c r="C190" s="237"/>
      <c r="D190" s="238"/>
      <c r="E190" s="225">
        <v>8</v>
      </c>
      <c r="F190" s="174"/>
      <c r="G190" s="175" t="str">
        <f t="shared" si="29"/>
        <v>A.1.1.2.2.2.4</v>
      </c>
      <c r="H190" s="235" t="e">
        <f t="shared" si="39"/>
        <v>#N/A</v>
      </c>
      <c r="I190" s="239"/>
      <c r="J190" s="239"/>
      <c r="K190" s="239"/>
      <c r="L190" s="239"/>
      <c r="M190" s="240"/>
      <c r="N190" s="231">
        <f t="shared" si="32"/>
        <v>1</v>
      </c>
      <c r="O190" s="231">
        <f t="shared" si="33"/>
        <v>0</v>
      </c>
      <c r="P190" s="179">
        <f>VLOOKUP($G190,[1]Conceptos!$B$2:$I$588,6,FALSE)</f>
        <v>1</v>
      </c>
      <c r="Q190" s="179">
        <f>VLOOKUP($G190,[1]Conceptos!$B$2:$I$588,7,FALSE)</f>
        <v>1</v>
      </c>
      <c r="R190" s="179">
        <f>VLOOKUP($G190,[1]Conceptos!$B$2:$I$588,8,FALSE)</f>
        <v>1</v>
      </c>
      <c r="S190" s="229" t="b">
        <f>VLOOKUP(G190,[1]Conceptos!$B$2:$E$587,4,FALSE)</f>
        <v>1</v>
      </c>
      <c r="V190" s="231">
        <f t="shared" si="30"/>
        <v>0</v>
      </c>
    </row>
    <row r="191" spans="1:22" s="231" customFormat="1" hidden="1">
      <c r="A191" s="172">
        <f>VLOOKUP(G191,[1]Conceptos!$B$2:$F$587,5,FALSE)</f>
        <v>26</v>
      </c>
      <c r="B191" s="236"/>
      <c r="C191" s="237"/>
      <c r="D191" s="238"/>
      <c r="E191" s="225">
        <v>9</v>
      </c>
      <c r="F191" s="174"/>
      <c r="G191" s="175" t="str">
        <f t="shared" si="29"/>
        <v>A.1.1.2.2.2.4</v>
      </c>
      <c r="H191" s="235" t="e">
        <f t="shared" si="39"/>
        <v>#N/A</v>
      </c>
      <c r="I191" s="239"/>
      <c r="J191" s="239"/>
      <c r="K191" s="239"/>
      <c r="L191" s="239"/>
      <c r="M191" s="240"/>
      <c r="N191" s="231">
        <f t="shared" si="32"/>
        <v>1</v>
      </c>
      <c r="O191" s="231">
        <f t="shared" si="33"/>
        <v>0</v>
      </c>
      <c r="P191" s="179">
        <f>VLOOKUP($G191,[1]Conceptos!$B$2:$I$588,6,FALSE)</f>
        <v>1</v>
      </c>
      <c r="Q191" s="179">
        <f>VLOOKUP($G191,[1]Conceptos!$B$2:$I$588,7,FALSE)</f>
        <v>1</v>
      </c>
      <c r="R191" s="179">
        <f>VLOOKUP($G191,[1]Conceptos!$B$2:$I$588,8,FALSE)</f>
        <v>1</v>
      </c>
      <c r="S191" s="229" t="b">
        <f>VLOOKUP(G191,[1]Conceptos!$B$2:$E$587,4,FALSE)</f>
        <v>1</v>
      </c>
      <c r="V191" s="231">
        <f t="shared" si="30"/>
        <v>0</v>
      </c>
    </row>
    <row r="192" spans="1:22" s="231" customFormat="1" hidden="1">
      <c r="A192" s="172">
        <f>VLOOKUP(G192,[1]Conceptos!$B$2:$F$587,5,FALSE)</f>
        <v>26</v>
      </c>
      <c r="B192" s="236"/>
      <c r="C192" s="237"/>
      <c r="D192" s="238"/>
      <c r="E192" s="225">
        <v>10</v>
      </c>
      <c r="F192" s="174"/>
      <c r="G192" s="175" t="str">
        <f t="shared" si="29"/>
        <v>A.1.1.2.2.2.4</v>
      </c>
      <c r="H192" s="235" t="e">
        <f t="shared" si="39"/>
        <v>#N/A</v>
      </c>
      <c r="I192" s="239"/>
      <c r="J192" s="239"/>
      <c r="K192" s="239"/>
      <c r="L192" s="239"/>
      <c r="M192" s="240"/>
      <c r="N192" s="231">
        <f t="shared" si="32"/>
        <v>1</v>
      </c>
      <c r="O192" s="231">
        <f t="shared" si="33"/>
        <v>0</v>
      </c>
      <c r="P192" s="179">
        <f>VLOOKUP($G192,[1]Conceptos!$B$2:$I$588,6,FALSE)</f>
        <v>1</v>
      </c>
      <c r="Q192" s="179">
        <f>VLOOKUP($G192,[1]Conceptos!$B$2:$I$588,7,FALSE)</f>
        <v>1</v>
      </c>
      <c r="R192" s="179">
        <f>VLOOKUP($G192,[1]Conceptos!$B$2:$I$588,8,FALSE)</f>
        <v>1</v>
      </c>
      <c r="S192" s="229" t="b">
        <f>VLOOKUP(G192,[1]Conceptos!$B$2:$E$587,4,FALSE)</f>
        <v>1</v>
      </c>
      <c r="V192" s="231">
        <f t="shared" si="30"/>
        <v>0</v>
      </c>
    </row>
    <row r="193" spans="1:22" s="231" customFormat="1" ht="51">
      <c r="A193" s="172">
        <f>VLOOKUP(G193,[1]Conceptos!$B$2:$F$587,5,FALSE)</f>
        <v>27</v>
      </c>
      <c r="B193" s="219" t="s">
        <v>195</v>
      </c>
      <c r="C193" s="220" t="str">
        <f>VLOOKUP(B193,[1]Conceptos!$B$2:$D$587,2,FALSE)</f>
        <v>INSTITUTOS TÉCNICOS</v>
      </c>
      <c r="D193" s="221" t="str">
        <f>VLOOKUP(B193,[1]Conceptos!$B$2:$D$587,3,FALSE)</f>
        <v>SUMA DE APORTES DESTINADOS POR LA LEY 21 DE 1982 PARA LAS ESCUELAS INDUSTRIALES E INSTITUTOS TÉCNICOS NACIÓNALES, DEPARTAMENTALES, (INTENDENCIALES, COMISARIALES), DISTRITALES O MUNICIPALES CORRESPONDIENTES AL PERSONAL DOCENTE</v>
      </c>
      <c r="E193" s="222" t="s">
        <v>136</v>
      </c>
      <c r="F193" s="223"/>
      <c r="G193" s="224" t="str">
        <f t="shared" si="29"/>
        <v>A.1.1.2.2.2.5</v>
      </c>
      <c r="H193" s="225"/>
      <c r="I193" s="226">
        <f>SUM(I194:I203)</f>
        <v>0</v>
      </c>
      <c r="J193" s="226">
        <f>SUM(J194:J203)</f>
        <v>0</v>
      </c>
      <c r="K193" s="226">
        <f>SUM(K194:K203)</f>
        <v>0</v>
      </c>
      <c r="L193" s="226">
        <f>SUM(L194:L203)</f>
        <v>0</v>
      </c>
      <c r="M193" s="227">
        <f>SUM(M194:M203)</f>
        <v>0</v>
      </c>
      <c r="N193" s="228">
        <f>IF(AND(E193&lt;&gt;"", E193&lt;&gt;"Registrar Detalle",E193&lt;&gt;"Ocultar Detalle"),1,0)</f>
        <v>0</v>
      </c>
      <c r="O193" s="228">
        <f t="shared" si="33"/>
        <v>0</v>
      </c>
      <c r="P193" s="179">
        <f>VLOOKUP($G193,[1]Conceptos!$B$2:$I$588,6,FALSE)</f>
        <v>1</v>
      </c>
      <c r="Q193" s="179">
        <f>VLOOKUP($G193,[1]Conceptos!$B$2:$I$588,7,FALSE)</f>
        <v>1</v>
      </c>
      <c r="R193" s="179">
        <f>VLOOKUP($G193,[1]Conceptos!$B$2:$I$588,8,FALSE)</f>
        <v>1</v>
      </c>
      <c r="S193" s="229" t="b">
        <f>VLOOKUP(G193,[1]Conceptos!$B$2:$E$588,4,FALSE)</f>
        <v>1</v>
      </c>
      <c r="T193" s="230">
        <f>FIND(".",B193,LEN(B193)-2)</f>
        <v>12</v>
      </c>
      <c r="U193" s="230" t="str">
        <f>MID(B193,1,T193-1)</f>
        <v>A.1.1.2.2.2</v>
      </c>
      <c r="V193" s="231">
        <f t="shared" si="30"/>
        <v>12</v>
      </c>
    </row>
    <row r="194" spans="1:22" s="231" customFormat="1">
      <c r="A194" s="172">
        <f>VLOOKUP(G194,[1]Conceptos!$B$2:$F$587,5,FALSE)</f>
        <v>27</v>
      </c>
      <c r="B194" s="234"/>
      <c r="C194" s="220"/>
      <c r="D194" s="221"/>
      <c r="E194" s="225">
        <v>1</v>
      </c>
      <c r="F194" s="174"/>
      <c r="G194" s="175" t="str">
        <f t="shared" si="29"/>
        <v>A.1.1.2.2.2.5</v>
      </c>
      <c r="H194" s="235" t="e">
        <f t="shared" ref="H194:H203" si="40">VLOOKUP(F194,$W$7:$X$48,2,FALSE)</f>
        <v>#N/A</v>
      </c>
      <c r="I194" s="239"/>
      <c r="J194" s="239"/>
      <c r="K194" s="239"/>
      <c r="L194" s="239"/>
      <c r="M194" s="240"/>
      <c r="N194" s="231">
        <f t="shared" si="32"/>
        <v>1</v>
      </c>
      <c r="O194" s="231">
        <f t="shared" si="33"/>
        <v>0</v>
      </c>
      <c r="P194" s="179">
        <f>VLOOKUP($G194,[1]Conceptos!$B$2:$I$588,6,FALSE)</f>
        <v>1</v>
      </c>
      <c r="Q194" s="179">
        <f>VLOOKUP($G194,[1]Conceptos!$B$2:$I$588,7,FALSE)</f>
        <v>1</v>
      </c>
      <c r="R194" s="179">
        <f>VLOOKUP($G194,[1]Conceptos!$B$2:$I$588,8,FALSE)</f>
        <v>1</v>
      </c>
      <c r="S194" s="229" t="b">
        <f>VLOOKUP(G194,[1]Conceptos!$B$2:$E$588,4,FALSE)</f>
        <v>1</v>
      </c>
      <c r="V194" s="231">
        <f t="shared" si="30"/>
        <v>12</v>
      </c>
    </row>
    <row r="195" spans="1:22" s="231" customFormat="1" hidden="1">
      <c r="A195" s="172">
        <f>VLOOKUP(G195,[1]Conceptos!$B$2:$F$587,5,FALSE)</f>
        <v>27</v>
      </c>
      <c r="B195" s="236"/>
      <c r="C195" s="237"/>
      <c r="D195" s="238"/>
      <c r="E195" s="225">
        <v>2</v>
      </c>
      <c r="F195" s="174"/>
      <c r="G195" s="175" t="str">
        <f t="shared" si="29"/>
        <v>A.1.1.2.2.2.5</v>
      </c>
      <c r="H195" s="235" t="e">
        <f t="shared" si="40"/>
        <v>#N/A</v>
      </c>
      <c r="I195" s="239"/>
      <c r="J195" s="239"/>
      <c r="K195" s="239"/>
      <c r="L195" s="239"/>
      <c r="M195" s="240"/>
      <c r="N195" s="231">
        <f t="shared" si="32"/>
        <v>1</v>
      </c>
      <c r="O195" s="231">
        <f t="shared" si="33"/>
        <v>0</v>
      </c>
      <c r="P195" s="179">
        <f>VLOOKUP($G195,[1]Conceptos!$B$2:$I$588,6,FALSE)</f>
        <v>1</v>
      </c>
      <c r="Q195" s="179">
        <f>VLOOKUP($G195,[1]Conceptos!$B$2:$I$588,7,FALSE)</f>
        <v>1</v>
      </c>
      <c r="R195" s="179">
        <f>VLOOKUP($G195,[1]Conceptos!$B$2:$I$588,8,FALSE)</f>
        <v>1</v>
      </c>
      <c r="S195" s="229" t="b">
        <f>VLOOKUP(G195,[1]Conceptos!$B$2:$E$587,4,FALSE)</f>
        <v>1</v>
      </c>
      <c r="V195" s="231">
        <f t="shared" si="30"/>
        <v>0</v>
      </c>
    </row>
    <row r="196" spans="1:22" s="231" customFormat="1" hidden="1">
      <c r="A196" s="172">
        <f>VLOOKUP(G196,[1]Conceptos!$B$2:$F$587,5,FALSE)</f>
        <v>27</v>
      </c>
      <c r="B196" s="236"/>
      <c r="C196" s="237"/>
      <c r="D196" s="238"/>
      <c r="E196" s="225">
        <v>3</v>
      </c>
      <c r="F196" s="174"/>
      <c r="G196" s="175" t="str">
        <f t="shared" si="29"/>
        <v>A.1.1.2.2.2.5</v>
      </c>
      <c r="H196" s="235" t="e">
        <f t="shared" si="40"/>
        <v>#N/A</v>
      </c>
      <c r="I196" s="239"/>
      <c r="J196" s="239"/>
      <c r="K196" s="239"/>
      <c r="L196" s="239"/>
      <c r="M196" s="240"/>
      <c r="N196" s="231">
        <f t="shared" si="32"/>
        <v>1</v>
      </c>
      <c r="O196" s="231">
        <f t="shared" si="33"/>
        <v>0</v>
      </c>
      <c r="P196" s="179">
        <f>VLOOKUP($G196,[1]Conceptos!$B$2:$I$588,6,FALSE)</f>
        <v>1</v>
      </c>
      <c r="Q196" s="179">
        <f>VLOOKUP($G196,[1]Conceptos!$B$2:$I$588,7,FALSE)</f>
        <v>1</v>
      </c>
      <c r="R196" s="179">
        <f>VLOOKUP($G196,[1]Conceptos!$B$2:$I$588,8,FALSE)</f>
        <v>1</v>
      </c>
      <c r="S196" s="229" t="b">
        <f>VLOOKUP(G196,[1]Conceptos!$B$2:$E$587,4,FALSE)</f>
        <v>1</v>
      </c>
      <c r="V196" s="231">
        <f t="shared" si="30"/>
        <v>0</v>
      </c>
    </row>
    <row r="197" spans="1:22" s="231" customFormat="1" hidden="1">
      <c r="A197" s="172">
        <f>VLOOKUP(G197,[1]Conceptos!$B$2:$F$587,5,FALSE)</f>
        <v>27</v>
      </c>
      <c r="B197" s="236"/>
      <c r="C197" s="237"/>
      <c r="D197" s="238"/>
      <c r="E197" s="225">
        <v>4</v>
      </c>
      <c r="F197" s="174"/>
      <c r="G197" s="175" t="str">
        <f t="shared" si="29"/>
        <v>A.1.1.2.2.2.5</v>
      </c>
      <c r="H197" s="235" t="e">
        <f t="shared" si="40"/>
        <v>#N/A</v>
      </c>
      <c r="I197" s="239"/>
      <c r="J197" s="239"/>
      <c r="K197" s="239"/>
      <c r="L197" s="239"/>
      <c r="M197" s="240"/>
      <c r="N197" s="231">
        <f t="shared" si="32"/>
        <v>1</v>
      </c>
      <c r="O197" s="231">
        <f t="shared" si="33"/>
        <v>0</v>
      </c>
      <c r="P197" s="179">
        <f>VLOOKUP($G197,[1]Conceptos!$B$2:$I$588,6,FALSE)</f>
        <v>1</v>
      </c>
      <c r="Q197" s="179">
        <f>VLOOKUP($G197,[1]Conceptos!$B$2:$I$588,7,FALSE)</f>
        <v>1</v>
      </c>
      <c r="R197" s="179">
        <f>VLOOKUP($G197,[1]Conceptos!$B$2:$I$588,8,FALSE)</f>
        <v>1</v>
      </c>
      <c r="S197" s="229" t="b">
        <f>VLOOKUP(G197,[1]Conceptos!$B$2:$E$587,4,FALSE)</f>
        <v>1</v>
      </c>
      <c r="V197" s="231">
        <f t="shared" si="30"/>
        <v>0</v>
      </c>
    </row>
    <row r="198" spans="1:22" s="231" customFormat="1" hidden="1">
      <c r="A198" s="172">
        <f>VLOOKUP(G198,[1]Conceptos!$B$2:$F$587,5,FALSE)</f>
        <v>27</v>
      </c>
      <c r="B198" s="236"/>
      <c r="C198" s="237"/>
      <c r="D198" s="238"/>
      <c r="E198" s="225">
        <v>5</v>
      </c>
      <c r="F198" s="174"/>
      <c r="G198" s="175" t="str">
        <f t="shared" si="29"/>
        <v>A.1.1.2.2.2.5</v>
      </c>
      <c r="H198" s="235" t="e">
        <f t="shared" si="40"/>
        <v>#N/A</v>
      </c>
      <c r="I198" s="239"/>
      <c r="J198" s="239"/>
      <c r="K198" s="239"/>
      <c r="L198" s="239"/>
      <c r="M198" s="240"/>
      <c r="N198" s="231">
        <f t="shared" si="32"/>
        <v>1</v>
      </c>
      <c r="O198" s="231">
        <f t="shared" si="33"/>
        <v>0</v>
      </c>
      <c r="P198" s="179">
        <f>VLOOKUP($G198,[1]Conceptos!$B$2:$I$588,6,FALSE)</f>
        <v>1</v>
      </c>
      <c r="Q198" s="179">
        <f>VLOOKUP($G198,[1]Conceptos!$B$2:$I$588,7,FALSE)</f>
        <v>1</v>
      </c>
      <c r="R198" s="179">
        <f>VLOOKUP($G198,[1]Conceptos!$B$2:$I$588,8,FALSE)</f>
        <v>1</v>
      </c>
      <c r="S198" s="229" t="b">
        <f>VLOOKUP(G198,[1]Conceptos!$B$2:$E$587,4,FALSE)</f>
        <v>1</v>
      </c>
      <c r="V198" s="231">
        <f t="shared" si="30"/>
        <v>0</v>
      </c>
    </row>
    <row r="199" spans="1:22" s="231" customFormat="1" hidden="1">
      <c r="A199" s="172">
        <f>VLOOKUP(G199,[1]Conceptos!$B$2:$F$587,5,FALSE)</f>
        <v>27</v>
      </c>
      <c r="B199" s="236"/>
      <c r="C199" s="237"/>
      <c r="D199" s="238"/>
      <c r="E199" s="225">
        <v>6</v>
      </c>
      <c r="F199" s="174"/>
      <c r="G199" s="175" t="str">
        <f t="shared" si="29"/>
        <v>A.1.1.2.2.2.5</v>
      </c>
      <c r="H199" s="235" t="e">
        <f t="shared" si="40"/>
        <v>#N/A</v>
      </c>
      <c r="I199" s="239"/>
      <c r="J199" s="239"/>
      <c r="K199" s="239"/>
      <c r="L199" s="239"/>
      <c r="M199" s="240"/>
      <c r="N199" s="231">
        <f t="shared" si="32"/>
        <v>1</v>
      </c>
      <c r="O199" s="231">
        <f t="shared" si="33"/>
        <v>0</v>
      </c>
      <c r="P199" s="179">
        <f>VLOOKUP($G199,[1]Conceptos!$B$2:$I$588,6,FALSE)</f>
        <v>1</v>
      </c>
      <c r="Q199" s="179">
        <f>VLOOKUP($G199,[1]Conceptos!$B$2:$I$588,7,FALSE)</f>
        <v>1</v>
      </c>
      <c r="R199" s="179">
        <f>VLOOKUP($G199,[1]Conceptos!$B$2:$I$588,8,FALSE)</f>
        <v>1</v>
      </c>
      <c r="S199" s="229" t="b">
        <f>VLOOKUP(G199,[1]Conceptos!$B$2:$E$587,4,FALSE)</f>
        <v>1</v>
      </c>
      <c r="V199" s="231">
        <f t="shared" si="30"/>
        <v>0</v>
      </c>
    </row>
    <row r="200" spans="1:22" s="231" customFormat="1" hidden="1">
      <c r="A200" s="172">
        <f>VLOOKUP(G200,[1]Conceptos!$B$2:$F$587,5,FALSE)</f>
        <v>27</v>
      </c>
      <c r="B200" s="236"/>
      <c r="C200" s="237"/>
      <c r="D200" s="238"/>
      <c r="E200" s="225">
        <v>7</v>
      </c>
      <c r="F200" s="174"/>
      <c r="G200" s="175" t="str">
        <f t="shared" ref="G200:G263" si="41">IF(ISBLANK(B200),G199,B200)</f>
        <v>A.1.1.2.2.2.5</v>
      </c>
      <c r="H200" s="235" t="e">
        <f t="shared" si="40"/>
        <v>#N/A</v>
      </c>
      <c r="I200" s="239"/>
      <c r="J200" s="239"/>
      <c r="K200" s="239"/>
      <c r="L200" s="239"/>
      <c r="M200" s="240"/>
      <c r="N200" s="231">
        <f t="shared" si="32"/>
        <v>1</v>
      </c>
      <c r="O200" s="231">
        <f t="shared" si="33"/>
        <v>0</v>
      </c>
      <c r="P200" s="179">
        <f>VLOOKUP($G200,[1]Conceptos!$B$2:$I$588,6,FALSE)</f>
        <v>1</v>
      </c>
      <c r="Q200" s="179">
        <f>VLOOKUP($G200,[1]Conceptos!$B$2:$I$588,7,FALSE)</f>
        <v>1</v>
      </c>
      <c r="R200" s="179">
        <f>VLOOKUP($G200,[1]Conceptos!$B$2:$I$588,8,FALSE)</f>
        <v>1</v>
      </c>
      <c r="S200" s="229" t="b">
        <f>VLOOKUP(G200,[1]Conceptos!$B$2:$E$587,4,FALSE)</f>
        <v>1</v>
      </c>
      <c r="V200" s="231">
        <f t="shared" ref="V200:V263" si="42">IF(T200=0,T199,T200)</f>
        <v>0</v>
      </c>
    </row>
    <row r="201" spans="1:22" s="231" customFormat="1" hidden="1">
      <c r="A201" s="172">
        <f>VLOOKUP(G201,[1]Conceptos!$B$2:$F$587,5,FALSE)</f>
        <v>27</v>
      </c>
      <c r="B201" s="236"/>
      <c r="C201" s="237"/>
      <c r="D201" s="238"/>
      <c r="E201" s="225">
        <v>8</v>
      </c>
      <c r="F201" s="174"/>
      <c r="G201" s="175" t="str">
        <f t="shared" si="41"/>
        <v>A.1.1.2.2.2.5</v>
      </c>
      <c r="H201" s="235" t="e">
        <f t="shared" si="40"/>
        <v>#N/A</v>
      </c>
      <c r="I201" s="239"/>
      <c r="J201" s="239"/>
      <c r="K201" s="239"/>
      <c r="L201" s="239"/>
      <c r="M201" s="240"/>
      <c r="N201" s="231">
        <f t="shared" si="32"/>
        <v>1</v>
      </c>
      <c r="O201" s="231">
        <f t="shared" si="33"/>
        <v>0</v>
      </c>
      <c r="P201" s="179">
        <f>VLOOKUP($G201,[1]Conceptos!$B$2:$I$588,6,FALSE)</f>
        <v>1</v>
      </c>
      <c r="Q201" s="179">
        <f>VLOOKUP($G201,[1]Conceptos!$B$2:$I$588,7,FALSE)</f>
        <v>1</v>
      </c>
      <c r="R201" s="179">
        <f>VLOOKUP($G201,[1]Conceptos!$B$2:$I$588,8,FALSE)</f>
        <v>1</v>
      </c>
      <c r="S201" s="229" t="b">
        <f>VLOOKUP(G201,[1]Conceptos!$B$2:$E$587,4,FALSE)</f>
        <v>1</v>
      </c>
      <c r="V201" s="231">
        <f t="shared" si="42"/>
        <v>0</v>
      </c>
    </row>
    <row r="202" spans="1:22" s="231" customFormat="1" hidden="1">
      <c r="A202" s="172">
        <f>VLOOKUP(G202,[1]Conceptos!$B$2:$F$587,5,FALSE)</f>
        <v>27</v>
      </c>
      <c r="B202" s="236"/>
      <c r="C202" s="237"/>
      <c r="D202" s="238"/>
      <c r="E202" s="225">
        <v>9</v>
      </c>
      <c r="F202" s="174"/>
      <c r="G202" s="175" t="str">
        <f t="shared" si="41"/>
        <v>A.1.1.2.2.2.5</v>
      </c>
      <c r="H202" s="235" t="e">
        <f t="shared" si="40"/>
        <v>#N/A</v>
      </c>
      <c r="I202" s="239"/>
      <c r="J202" s="239"/>
      <c r="K202" s="239"/>
      <c r="L202" s="239"/>
      <c r="M202" s="240"/>
      <c r="N202" s="231">
        <f t="shared" si="32"/>
        <v>1</v>
      </c>
      <c r="O202" s="231">
        <f t="shared" si="33"/>
        <v>0</v>
      </c>
      <c r="P202" s="179">
        <f>VLOOKUP($G202,[1]Conceptos!$B$2:$I$588,6,FALSE)</f>
        <v>1</v>
      </c>
      <c r="Q202" s="179">
        <f>VLOOKUP($G202,[1]Conceptos!$B$2:$I$588,7,FALSE)</f>
        <v>1</v>
      </c>
      <c r="R202" s="179">
        <f>VLOOKUP($G202,[1]Conceptos!$B$2:$I$588,8,FALSE)</f>
        <v>1</v>
      </c>
      <c r="S202" s="229" t="b">
        <f>VLOOKUP(G202,[1]Conceptos!$B$2:$E$587,4,FALSE)</f>
        <v>1</v>
      </c>
      <c r="V202" s="231">
        <f t="shared" si="42"/>
        <v>0</v>
      </c>
    </row>
    <row r="203" spans="1:22" s="231" customFormat="1" hidden="1">
      <c r="A203" s="172">
        <f>VLOOKUP(G203,[1]Conceptos!$B$2:$F$587,5,FALSE)</f>
        <v>27</v>
      </c>
      <c r="B203" s="236"/>
      <c r="C203" s="237"/>
      <c r="D203" s="238"/>
      <c r="E203" s="225">
        <v>10</v>
      </c>
      <c r="F203" s="174"/>
      <c r="G203" s="175" t="str">
        <f t="shared" si="41"/>
        <v>A.1.1.2.2.2.5</v>
      </c>
      <c r="H203" s="235" t="e">
        <f t="shared" si="40"/>
        <v>#N/A</v>
      </c>
      <c r="I203" s="239"/>
      <c r="J203" s="239"/>
      <c r="K203" s="239"/>
      <c r="L203" s="239"/>
      <c r="M203" s="240"/>
      <c r="N203" s="231">
        <f t="shared" si="32"/>
        <v>1</v>
      </c>
      <c r="O203" s="231">
        <f t="shared" si="33"/>
        <v>0</v>
      </c>
      <c r="P203" s="179">
        <f>VLOOKUP($G203,[1]Conceptos!$B$2:$I$588,6,FALSE)</f>
        <v>1</v>
      </c>
      <c r="Q203" s="179">
        <f>VLOOKUP($G203,[1]Conceptos!$B$2:$I$588,7,FALSE)</f>
        <v>1</v>
      </c>
      <c r="R203" s="179">
        <f>VLOOKUP($G203,[1]Conceptos!$B$2:$I$588,8,FALSE)</f>
        <v>1</v>
      </c>
      <c r="S203" s="229" t="b">
        <f>VLOOKUP(G203,[1]Conceptos!$B$2:$E$587,4,FALSE)</f>
        <v>1</v>
      </c>
      <c r="V203" s="231">
        <f t="shared" si="42"/>
        <v>0</v>
      </c>
    </row>
    <row r="204" spans="1:22" s="231" customFormat="1" ht="63.75">
      <c r="A204" s="172">
        <f>VLOOKUP(G204,[1]Conceptos!$B$2:$F$587,5,FALSE)</f>
        <v>28</v>
      </c>
      <c r="B204" s="216" t="s">
        <v>196</v>
      </c>
      <c r="C204" s="217" t="str">
        <f>VLOOKUP(B204,[1]Conceptos!$B$2:$D$587,2,FALSE)</f>
        <v>PERSONAL DIRECTIVO - DOCENTE (sin situación de fondos)</v>
      </c>
      <c r="D204" s="218" t="str">
        <f>VLOOKUP(B204,[1]Conceptos!$B$2:$D$587,3,FALSE)</f>
        <v>SUMA DE LOS PAGOS DE LOS APORTES DE  PREVISIÓN SOCIAL CORRESPONDIENTES AL PERSONAL DIRECTIVO DOCENTE  AFILIADO AL FONDO NACIÓNAL DE PRESTACIONES SOCIALES DEL MAGISTERIO CUYOS RECURSOS SON TRANSFERIDOS DIRECTAMENTE POR LA NACIÓN A DICHO FONDO.</v>
      </c>
      <c r="E204" s="249"/>
      <c r="F204" s="210"/>
      <c r="G204" s="211" t="str">
        <f t="shared" si="41"/>
        <v>A.1.1.2.3</v>
      </c>
      <c r="H204" s="249"/>
      <c r="I204" s="213">
        <f>I205</f>
        <v>0</v>
      </c>
      <c r="J204" s="213">
        <f>J205</f>
        <v>0</v>
      </c>
      <c r="K204" s="213">
        <f>K205</f>
        <v>0</v>
      </c>
      <c r="L204" s="213">
        <f>L205</f>
        <v>0</v>
      </c>
      <c r="M204" s="214">
        <f>M205</f>
        <v>0</v>
      </c>
      <c r="N204" s="250">
        <f t="shared" si="32"/>
        <v>0</v>
      </c>
      <c r="O204" s="250">
        <f t="shared" si="33"/>
        <v>0</v>
      </c>
      <c r="P204" s="179">
        <f>VLOOKUP($G204,[1]Conceptos!$B$2:$I$588,6,FALSE)</f>
        <v>1</v>
      </c>
      <c r="Q204" s="179">
        <f>VLOOKUP($G204,[1]Conceptos!$B$2:$I$588,7,FALSE)</f>
        <v>1</v>
      </c>
      <c r="R204" s="179">
        <f>VLOOKUP($G204,[1]Conceptos!$B$2:$I$588,8,FALSE)</f>
        <v>1</v>
      </c>
      <c r="S204" s="229" t="b">
        <f>VLOOKUP(G204,[1]Conceptos!$B$2:$E$588,4,FALSE)</f>
        <v>0</v>
      </c>
      <c r="T204" s="230">
        <f>FIND(".",B204,LEN(B204)-2)</f>
        <v>8</v>
      </c>
      <c r="U204" s="230" t="str">
        <f>MID(B204,1,T204-1)</f>
        <v>A.1.1.2</v>
      </c>
      <c r="V204" s="231">
        <f t="shared" si="42"/>
        <v>8</v>
      </c>
    </row>
    <row r="205" spans="1:22" s="231" customFormat="1" ht="38.25">
      <c r="A205" s="172">
        <f>VLOOKUP(G205,[1]Conceptos!$B$2:$F$587,5,FALSE)</f>
        <v>29</v>
      </c>
      <c r="B205" s="216" t="s">
        <v>197</v>
      </c>
      <c r="C205" s="217" t="str">
        <f>VLOOKUP(B205,[1]Conceptos!$B$2:$D$587,2,FALSE)</f>
        <v xml:space="preserve">APORTES DE PREVISIÓN SOCIAL </v>
      </c>
      <c r="D205" s="218" t="str">
        <f>VLOOKUP(B205,[1]Conceptos!$B$2:$D$587,3,FALSE)</f>
        <v>SUMA DE PAGOS CORRESPONDIENTE A APORTES PATRONALES HECHOS POR CONCEPTO DE SALUD, PENSIONES, ARP Y CESANTÍAS DEL PERSONAL DIRECTIVO DOCENTE AL FONDO</v>
      </c>
      <c r="E205" s="249"/>
      <c r="F205" s="210"/>
      <c r="G205" s="211" t="str">
        <f t="shared" si="41"/>
        <v>A.1.1.2.3.1</v>
      </c>
      <c r="H205" s="249"/>
      <c r="I205" s="213">
        <f>I206+I217+I228+I239</f>
        <v>0</v>
      </c>
      <c r="J205" s="213">
        <f>J206+J217+J228+J239</f>
        <v>0</v>
      </c>
      <c r="K205" s="213">
        <f>K206+K217+K228+K239</f>
        <v>0</v>
      </c>
      <c r="L205" s="213">
        <f>L206+L217+L228+L239</f>
        <v>0</v>
      </c>
      <c r="M205" s="214">
        <f>M206+M217+M228+M239</f>
        <v>0</v>
      </c>
      <c r="N205" s="250">
        <f>IF(E205&lt;&gt;"",1,0)</f>
        <v>0</v>
      </c>
      <c r="O205" s="250">
        <f>SUM(I205:M205)</f>
        <v>0</v>
      </c>
      <c r="P205" s="179">
        <f>VLOOKUP($G205,[1]Conceptos!$B$2:$I$588,6,FALSE)</f>
        <v>1</v>
      </c>
      <c r="Q205" s="179">
        <f>VLOOKUP($G205,[1]Conceptos!$B$2:$I$588,7,FALSE)</f>
        <v>1</v>
      </c>
      <c r="R205" s="179">
        <f>VLOOKUP($G205,[1]Conceptos!$B$2:$I$588,8,FALSE)</f>
        <v>1</v>
      </c>
      <c r="S205" s="229" t="b">
        <f>VLOOKUP(G205,[1]Conceptos!$B$2:$E$588,4,FALSE)</f>
        <v>0</v>
      </c>
      <c r="T205" s="230">
        <f>FIND(".",B205,LEN(B205)-2)</f>
        <v>10</v>
      </c>
      <c r="U205" s="230" t="str">
        <f>MID(B205,1,T205-1)</f>
        <v>A.1.1.2.3</v>
      </c>
      <c r="V205" s="231">
        <f t="shared" si="42"/>
        <v>10</v>
      </c>
    </row>
    <row r="206" spans="1:22" s="231" customFormat="1" ht="38.25">
      <c r="A206" s="172">
        <f>VLOOKUP(G206,[1]Conceptos!$B$2:$F$587,5,FALSE)</f>
        <v>30</v>
      </c>
      <c r="B206" s="219" t="s">
        <v>198</v>
      </c>
      <c r="C206" s="220" t="str">
        <f>VLOOKUP(B206,[1]Conceptos!$B$2:$D$587,2,FALSE)</f>
        <v>APORTES PARA SALUD</v>
      </c>
      <c r="D206" s="221" t="str">
        <f>VLOOKUP(B206,[1]Conceptos!$B$2:$D$587,3,FALSE)</f>
        <v xml:space="preserve">PAGO DEL APORTE PATRONAL POR CONCEPTO DE SALUD ESTABLECIDO DE CONFORMIDAD CON LA LEY 100 DE 1993 DEL PERSONAL DIRECTIVO DOCENTE AFILIADO AL FONDO DE PRESTACIONES SOCIALES DEL MAGISTERIO </v>
      </c>
      <c r="E206" s="222" t="s">
        <v>136</v>
      </c>
      <c r="F206" s="223"/>
      <c r="G206" s="224" t="str">
        <f t="shared" si="41"/>
        <v>A.1.1.2.3.1.1</v>
      </c>
      <c r="H206" s="225"/>
      <c r="I206" s="226">
        <f>SUM(I207:I216)</f>
        <v>0</v>
      </c>
      <c r="J206" s="226">
        <f>SUM(J207:J216)</f>
        <v>0</v>
      </c>
      <c r="K206" s="226">
        <f>SUM(K207:K216)</f>
        <v>0</v>
      </c>
      <c r="L206" s="226">
        <f>SUM(L207:L216)</f>
        <v>0</v>
      </c>
      <c r="M206" s="227">
        <f>SUM(M207:M216)</f>
        <v>0</v>
      </c>
      <c r="N206" s="228">
        <f>IF(AND(E206&lt;&gt;"", E206&lt;&gt;"Registrar Detalle",E206&lt;&gt;"Ocultar Detalle"),1,0)</f>
        <v>0</v>
      </c>
      <c r="O206" s="228">
        <f t="shared" ref="O206:O269" si="43">SUM(I206:M206)</f>
        <v>0</v>
      </c>
      <c r="P206" s="179">
        <f>VLOOKUP($G206,[1]Conceptos!$B$2:$I$588,6,FALSE)</f>
        <v>1</v>
      </c>
      <c r="Q206" s="179">
        <f>VLOOKUP($G206,[1]Conceptos!$B$2:$I$588,7,FALSE)</f>
        <v>1</v>
      </c>
      <c r="R206" s="179">
        <f>VLOOKUP($G206,[1]Conceptos!$B$2:$I$588,8,FALSE)</f>
        <v>1</v>
      </c>
      <c r="S206" s="229" t="b">
        <f>VLOOKUP(G206,[1]Conceptos!$B$2:$E$588,4,FALSE)</f>
        <v>1</v>
      </c>
      <c r="T206" s="230">
        <f>FIND(".",B206,LEN(B206)-2)</f>
        <v>12</v>
      </c>
      <c r="U206" s="230" t="str">
        <f>MID(B206,1,T206-1)</f>
        <v>A.1.1.2.3.1</v>
      </c>
      <c r="V206" s="231">
        <f t="shared" si="42"/>
        <v>12</v>
      </c>
    </row>
    <row r="207" spans="1:22" s="231" customFormat="1">
      <c r="A207" s="172">
        <f>VLOOKUP(G207,[1]Conceptos!$B$2:$F$587,5,FALSE)</f>
        <v>30</v>
      </c>
      <c r="B207" s="234"/>
      <c r="C207" s="220"/>
      <c r="D207" s="221"/>
      <c r="E207" s="225">
        <v>1</v>
      </c>
      <c r="F207" s="174"/>
      <c r="G207" s="175" t="str">
        <f t="shared" si="41"/>
        <v>A.1.1.2.3.1.1</v>
      </c>
      <c r="H207" s="235" t="e">
        <f t="shared" ref="H207:H216" si="44">VLOOKUP(F207,$W$7:$X$48,2,FALSE)</f>
        <v>#N/A</v>
      </c>
      <c r="I207" s="239"/>
      <c r="J207" s="239"/>
      <c r="K207" s="239"/>
      <c r="L207" s="239"/>
      <c r="M207" s="240"/>
      <c r="N207" s="231">
        <f t="shared" ref="N207:N270" si="45">IF(E207&lt;&gt;"",1,0)</f>
        <v>1</v>
      </c>
      <c r="O207" s="231">
        <f t="shared" si="43"/>
        <v>0</v>
      </c>
      <c r="P207" s="179">
        <f>VLOOKUP($G207,[1]Conceptos!$B$2:$I$588,6,FALSE)</f>
        <v>1</v>
      </c>
      <c r="Q207" s="179">
        <f>VLOOKUP($G207,[1]Conceptos!$B$2:$I$588,7,FALSE)</f>
        <v>1</v>
      </c>
      <c r="R207" s="179">
        <f>VLOOKUP($G207,[1]Conceptos!$B$2:$I$588,8,FALSE)</f>
        <v>1</v>
      </c>
      <c r="S207" s="229" t="b">
        <f>VLOOKUP(G207,[1]Conceptos!$B$2:$E$588,4,FALSE)</f>
        <v>1</v>
      </c>
      <c r="V207" s="231">
        <f t="shared" si="42"/>
        <v>12</v>
      </c>
    </row>
    <row r="208" spans="1:22" s="231" customFormat="1" hidden="1">
      <c r="A208" s="172">
        <f>VLOOKUP(G208,[1]Conceptos!$B$2:$F$587,5,FALSE)</f>
        <v>30</v>
      </c>
      <c r="B208" s="236"/>
      <c r="C208" s="237"/>
      <c r="D208" s="238"/>
      <c r="E208" s="225">
        <v>2</v>
      </c>
      <c r="F208" s="174"/>
      <c r="G208" s="175" t="str">
        <f t="shared" si="41"/>
        <v>A.1.1.2.3.1.1</v>
      </c>
      <c r="H208" s="235" t="e">
        <f t="shared" si="44"/>
        <v>#N/A</v>
      </c>
      <c r="I208" s="239"/>
      <c r="J208" s="239"/>
      <c r="K208" s="239"/>
      <c r="L208" s="239"/>
      <c r="M208" s="240"/>
      <c r="N208" s="231">
        <f t="shared" si="45"/>
        <v>1</v>
      </c>
      <c r="O208" s="231">
        <f t="shared" si="43"/>
        <v>0</v>
      </c>
      <c r="P208" s="179">
        <f>VLOOKUP($G208,[1]Conceptos!$B$2:$I$588,6,FALSE)</f>
        <v>1</v>
      </c>
      <c r="Q208" s="179">
        <f>VLOOKUP($G208,[1]Conceptos!$B$2:$I$588,7,FALSE)</f>
        <v>1</v>
      </c>
      <c r="R208" s="179">
        <f>VLOOKUP($G208,[1]Conceptos!$B$2:$I$588,8,FALSE)</f>
        <v>1</v>
      </c>
      <c r="S208" s="229" t="b">
        <f>VLOOKUP(G208,[1]Conceptos!$B$2:$E$587,4,FALSE)</f>
        <v>1</v>
      </c>
      <c r="V208" s="231">
        <f t="shared" si="42"/>
        <v>0</v>
      </c>
    </row>
    <row r="209" spans="1:22" s="231" customFormat="1" hidden="1">
      <c r="A209" s="172">
        <f>VLOOKUP(G209,[1]Conceptos!$B$2:$F$587,5,FALSE)</f>
        <v>30</v>
      </c>
      <c r="B209" s="236"/>
      <c r="C209" s="237"/>
      <c r="D209" s="238"/>
      <c r="E209" s="225">
        <v>3</v>
      </c>
      <c r="F209" s="174"/>
      <c r="G209" s="175" t="str">
        <f t="shared" si="41"/>
        <v>A.1.1.2.3.1.1</v>
      </c>
      <c r="H209" s="235" t="e">
        <f t="shared" si="44"/>
        <v>#N/A</v>
      </c>
      <c r="I209" s="239"/>
      <c r="J209" s="239"/>
      <c r="K209" s="239"/>
      <c r="L209" s="239"/>
      <c r="M209" s="240"/>
      <c r="N209" s="231">
        <f t="shared" si="45"/>
        <v>1</v>
      </c>
      <c r="O209" s="231">
        <f t="shared" si="43"/>
        <v>0</v>
      </c>
      <c r="P209" s="179">
        <f>VLOOKUP($G209,[1]Conceptos!$B$2:$I$588,6,FALSE)</f>
        <v>1</v>
      </c>
      <c r="Q209" s="179">
        <f>VLOOKUP($G209,[1]Conceptos!$B$2:$I$588,7,FALSE)</f>
        <v>1</v>
      </c>
      <c r="R209" s="179">
        <f>VLOOKUP($G209,[1]Conceptos!$B$2:$I$588,8,FALSE)</f>
        <v>1</v>
      </c>
      <c r="S209" s="229" t="b">
        <f>VLOOKUP(G209,[1]Conceptos!$B$2:$E$587,4,FALSE)</f>
        <v>1</v>
      </c>
      <c r="V209" s="231">
        <f t="shared" si="42"/>
        <v>0</v>
      </c>
    </row>
    <row r="210" spans="1:22" s="231" customFormat="1" hidden="1">
      <c r="A210" s="172">
        <f>VLOOKUP(G210,[1]Conceptos!$B$2:$F$587,5,FALSE)</f>
        <v>30</v>
      </c>
      <c r="B210" s="236"/>
      <c r="C210" s="237"/>
      <c r="D210" s="238"/>
      <c r="E210" s="225">
        <v>4</v>
      </c>
      <c r="F210" s="174"/>
      <c r="G210" s="175" t="str">
        <f t="shared" si="41"/>
        <v>A.1.1.2.3.1.1</v>
      </c>
      <c r="H210" s="235" t="e">
        <f t="shared" si="44"/>
        <v>#N/A</v>
      </c>
      <c r="I210" s="239"/>
      <c r="J210" s="239"/>
      <c r="K210" s="239"/>
      <c r="L210" s="239"/>
      <c r="M210" s="240"/>
      <c r="N210" s="231">
        <f t="shared" si="45"/>
        <v>1</v>
      </c>
      <c r="O210" s="231">
        <f t="shared" si="43"/>
        <v>0</v>
      </c>
      <c r="P210" s="179">
        <f>VLOOKUP($G210,[1]Conceptos!$B$2:$I$588,6,FALSE)</f>
        <v>1</v>
      </c>
      <c r="Q210" s="179">
        <f>VLOOKUP($G210,[1]Conceptos!$B$2:$I$588,7,FALSE)</f>
        <v>1</v>
      </c>
      <c r="R210" s="179">
        <f>VLOOKUP($G210,[1]Conceptos!$B$2:$I$588,8,FALSE)</f>
        <v>1</v>
      </c>
      <c r="S210" s="229" t="b">
        <f>VLOOKUP(G210,[1]Conceptos!$B$2:$E$587,4,FALSE)</f>
        <v>1</v>
      </c>
      <c r="V210" s="231">
        <f t="shared" si="42"/>
        <v>0</v>
      </c>
    </row>
    <row r="211" spans="1:22" s="231" customFormat="1" hidden="1">
      <c r="A211" s="172">
        <f>VLOOKUP(G211,[1]Conceptos!$B$2:$F$587,5,FALSE)</f>
        <v>30</v>
      </c>
      <c r="B211" s="236"/>
      <c r="C211" s="237"/>
      <c r="D211" s="238"/>
      <c r="E211" s="225">
        <v>5</v>
      </c>
      <c r="F211" s="174"/>
      <c r="G211" s="175" t="str">
        <f t="shared" si="41"/>
        <v>A.1.1.2.3.1.1</v>
      </c>
      <c r="H211" s="235" t="e">
        <f t="shared" si="44"/>
        <v>#N/A</v>
      </c>
      <c r="I211" s="239"/>
      <c r="J211" s="239"/>
      <c r="K211" s="239"/>
      <c r="L211" s="239"/>
      <c r="M211" s="240"/>
      <c r="N211" s="231">
        <f t="shared" si="45"/>
        <v>1</v>
      </c>
      <c r="O211" s="231">
        <f t="shared" si="43"/>
        <v>0</v>
      </c>
      <c r="P211" s="179">
        <f>VLOOKUP($G211,[1]Conceptos!$B$2:$I$588,6,FALSE)</f>
        <v>1</v>
      </c>
      <c r="Q211" s="179">
        <f>VLOOKUP($G211,[1]Conceptos!$B$2:$I$588,7,FALSE)</f>
        <v>1</v>
      </c>
      <c r="R211" s="179">
        <f>VLOOKUP($G211,[1]Conceptos!$B$2:$I$588,8,FALSE)</f>
        <v>1</v>
      </c>
      <c r="S211" s="229" t="b">
        <f>VLOOKUP(G211,[1]Conceptos!$B$2:$E$587,4,FALSE)</f>
        <v>1</v>
      </c>
      <c r="V211" s="231">
        <f t="shared" si="42"/>
        <v>0</v>
      </c>
    </row>
    <row r="212" spans="1:22" s="231" customFormat="1" hidden="1">
      <c r="A212" s="172">
        <f>VLOOKUP(G212,[1]Conceptos!$B$2:$F$587,5,FALSE)</f>
        <v>30</v>
      </c>
      <c r="B212" s="236"/>
      <c r="C212" s="237"/>
      <c r="D212" s="238"/>
      <c r="E212" s="225">
        <v>6</v>
      </c>
      <c r="F212" s="174"/>
      <c r="G212" s="175" t="str">
        <f t="shared" si="41"/>
        <v>A.1.1.2.3.1.1</v>
      </c>
      <c r="H212" s="235" t="e">
        <f t="shared" si="44"/>
        <v>#N/A</v>
      </c>
      <c r="I212" s="239"/>
      <c r="J212" s="239"/>
      <c r="K212" s="239"/>
      <c r="L212" s="239"/>
      <c r="M212" s="240"/>
      <c r="N212" s="231">
        <f t="shared" si="45"/>
        <v>1</v>
      </c>
      <c r="O212" s="231">
        <f t="shared" si="43"/>
        <v>0</v>
      </c>
      <c r="P212" s="179">
        <f>VLOOKUP($G212,[1]Conceptos!$B$2:$I$588,6,FALSE)</f>
        <v>1</v>
      </c>
      <c r="Q212" s="179">
        <f>VLOOKUP($G212,[1]Conceptos!$B$2:$I$588,7,FALSE)</f>
        <v>1</v>
      </c>
      <c r="R212" s="179">
        <f>VLOOKUP($G212,[1]Conceptos!$B$2:$I$588,8,FALSE)</f>
        <v>1</v>
      </c>
      <c r="S212" s="229" t="b">
        <f>VLOOKUP(G212,[1]Conceptos!$B$2:$E$587,4,FALSE)</f>
        <v>1</v>
      </c>
      <c r="V212" s="231">
        <f t="shared" si="42"/>
        <v>0</v>
      </c>
    </row>
    <row r="213" spans="1:22" s="231" customFormat="1" hidden="1">
      <c r="A213" s="172">
        <f>VLOOKUP(G213,[1]Conceptos!$B$2:$F$587,5,FALSE)</f>
        <v>30</v>
      </c>
      <c r="B213" s="236"/>
      <c r="C213" s="237"/>
      <c r="D213" s="238"/>
      <c r="E213" s="225">
        <v>7</v>
      </c>
      <c r="F213" s="174"/>
      <c r="G213" s="175" t="str">
        <f t="shared" si="41"/>
        <v>A.1.1.2.3.1.1</v>
      </c>
      <c r="H213" s="235" t="e">
        <f t="shared" si="44"/>
        <v>#N/A</v>
      </c>
      <c r="I213" s="239"/>
      <c r="J213" s="239"/>
      <c r="K213" s="239"/>
      <c r="L213" s="239"/>
      <c r="M213" s="240"/>
      <c r="N213" s="231">
        <f t="shared" si="45"/>
        <v>1</v>
      </c>
      <c r="O213" s="231">
        <f t="shared" si="43"/>
        <v>0</v>
      </c>
      <c r="P213" s="179">
        <f>VLOOKUP($G213,[1]Conceptos!$B$2:$I$588,6,FALSE)</f>
        <v>1</v>
      </c>
      <c r="Q213" s="179">
        <f>VLOOKUP($G213,[1]Conceptos!$B$2:$I$588,7,FALSE)</f>
        <v>1</v>
      </c>
      <c r="R213" s="179">
        <f>VLOOKUP($G213,[1]Conceptos!$B$2:$I$588,8,FALSE)</f>
        <v>1</v>
      </c>
      <c r="S213" s="229" t="b">
        <f>VLOOKUP(G213,[1]Conceptos!$B$2:$E$587,4,FALSE)</f>
        <v>1</v>
      </c>
      <c r="V213" s="231">
        <f t="shared" si="42"/>
        <v>0</v>
      </c>
    </row>
    <row r="214" spans="1:22" s="231" customFormat="1" hidden="1">
      <c r="A214" s="172">
        <f>VLOOKUP(G214,[1]Conceptos!$B$2:$F$587,5,FALSE)</f>
        <v>30</v>
      </c>
      <c r="B214" s="236"/>
      <c r="C214" s="237"/>
      <c r="D214" s="238"/>
      <c r="E214" s="225">
        <v>8</v>
      </c>
      <c r="F214" s="174"/>
      <c r="G214" s="175" t="str">
        <f t="shared" si="41"/>
        <v>A.1.1.2.3.1.1</v>
      </c>
      <c r="H214" s="235" t="e">
        <f t="shared" si="44"/>
        <v>#N/A</v>
      </c>
      <c r="I214" s="239"/>
      <c r="J214" s="239"/>
      <c r="K214" s="239"/>
      <c r="L214" s="239"/>
      <c r="M214" s="240"/>
      <c r="N214" s="231">
        <f t="shared" si="45"/>
        <v>1</v>
      </c>
      <c r="O214" s="231">
        <f t="shared" si="43"/>
        <v>0</v>
      </c>
      <c r="P214" s="179">
        <f>VLOOKUP($G214,[1]Conceptos!$B$2:$I$588,6,FALSE)</f>
        <v>1</v>
      </c>
      <c r="Q214" s="179">
        <f>VLOOKUP($G214,[1]Conceptos!$B$2:$I$588,7,FALSE)</f>
        <v>1</v>
      </c>
      <c r="R214" s="179">
        <f>VLOOKUP($G214,[1]Conceptos!$B$2:$I$588,8,FALSE)</f>
        <v>1</v>
      </c>
      <c r="S214" s="229" t="b">
        <f>VLOOKUP(G214,[1]Conceptos!$B$2:$E$587,4,FALSE)</f>
        <v>1</v>
      </c>
      <c r="V214" s="231">
        <f t="shared" si="42"/>
        <v>0</v>
      </c>
    </row>
    <row r="215" spans="1:22" s="231" customFormat="1" hidden="1">
      <c r="A215" s="172">
        <f>VLOOKUP(G215,[1]Conceptos!$B$2:$F$587,5,FALSE)</f>
        <v>30</v>
      </c>
      <c r="B215" s="236"/>
      <c r="C215" s="237"/>
      <c r="D215" s="238"/>
      <c r="E215" s="225">
        <v>9</v>
      </c>
      <c r="F215" s="174"/>
      <c r="G215" s="175" t="str">
        <f t="shared" si="41"/>
        <v>A.1.1.2.3.1.1</v>
      </c>
      <c r="H215" s="235" t="e">
        <f t="shared" si="44"/>
        <v>#N/A</v>
      </c>
      <c r="I215" s="239"/>
      <c r="J215" s="239"/>
      <c r="K215" s="239"/>
      <c r="L215" s="239"/>
      <c r="M215" s="240"/>
      <c r="N215" s="231">
        <f t="shared" si="45"/>
        <v>1</v>
      </c>
      <c r="O215" s="231">
        <f t="shared" si="43"/>
        <v>0</v>
      </c>
      <c r="P215" s="179">
        <f>VLOOKUP($G215,[1]Conceptos!$B$2:$I$588,6,FALSE)</f>
        <v>1</v>
      </c>
      <c r="Q215" s="179">
        <f>VLOOKUP($G215,[1]Conceptos!$B$2:$I$588,7,FALSE)</f>
        <v>1</v>
      </c>
      <c r="R215" s="179">
        <f>VLOOKUP($G215,[1]Conceptos!$B$2:$I$588,8,FALSE)</f>
        <v>1</v>
      </c>
      <c r="S215" s="229" t="b">
        <f>VLOOKUP(G215,[1]Conceptos!$B$2:$E$587,4,FALSE)</f>
        <v>1</v>
      </c>
      <c r="V215" s="231">
        <f t="shared" si="42"/>
        <v>0</v>
      </c>
    </row>
    <row r="216" spans="1:22" s="231" customFormat="1" hidden="1">
      <c r="A216" s="172">
        <f>VLOOKUP(G216,[1]Conceptos!$B$2:$F$587,5,FALSE)</f>
        <v>30</v>
      </c>
      <c r="B216" s="236"/>
      <c r="C216" s="237"/>
      <c r="D216" s="238"/>
      <c r="E216" s="225">
        <v>10</v>
      </c>
      <c r="F216" s="174"/>
      <c r="G216" s="175" t="str">
        <f t="shared" si="41"/>
        <v>A.1.1.2.3.1.1</v>
      </c>
      <c r="H216" s="235" t="e">
        <f t="shared" si="44"/>
        <v>#N/A</v>
      </c>
      <c r="I216" s="239"/>
      <c r="J216" s="239"/>
      <c r="K216" s="239"/>
      <c r="L216" s="239"/>
      <c r="M216" s="240"/>
      <c r="N216" s="231">
        <f t="shared" si="45"/>
        <v>1</v>
      </c>
      <c r="O216" s="231">
        <f t="shared" si="43"/>
        <v>0</v>
      </c>
      <c r="P216" s="179">
        <f>VLOOKUP($G216,[1]Conceptos!$B$2:$I$588,6,FALSE)</f>
        <v>1</v>
      </c>
      <c r="Q216" s="179">
        <f>VLOOKUP($G216,[1]Conceptos!$B$2:$I$588,7,FALSE)</f>
        <v>1</v>
      </c>
      <c r="R216" s="179">
        <f>VLOOKUP($G216,[1]Conceptos!$B$2:$I$588,8,FALSE)</f>
        <v>1</v>
      </c>
      <c r="S216" s="229" t="b">
        <f>VLOOKUP(G216,[1]Conceptos!$B$2:$E$587,4,FALSE)</f>
        <v>1</v>
      </c>
      <c r="V216" s="231">
        <f t="shared" si="42"/>
        <v>0</v>
      </c>
    </row>
    <row r="217" spans="1:22" s="231" customFormat="1" ht="25.5">
      <c r="A217" s="172">
        <f>VLOOKUP(G217,[1]Conceptos!$B$2:$F$587,5,FALSE)</f>
        <v>31</v>
      </c>
      <c r="B217" s="219" t="s">
        <v>199</v>
      </c>
      <c r="C217" s="220" t="str">
        <f>VLOOKUP(B217,[1]Conceptos!$B$2:$D$587,2,FALSE)</f>
        <v>APORTES PARA PENSIÓN</v>
      </c>
      <c r="D217" s="221" t="str">
        <f>VLOOKUP(B217,[1]Conceptos!$B$2:$D$587,3,FALSE)</f>
        <v>SUMA DE PAGOS POR CONCEPTO DE COTIZACIÓN PARA PENSIÓN DE LOS DIRECTIVOS DOCENTES AFILIADOS AL FONDO</v>
      </c>
      <c r="E217" s="222" t="s">
        <v>136</v>
      </c>
      <c r="F217" s="223"/>
      <c r="G217" s="224" t="str">
        <f t="shared" si="41"/>
        <v>A.1.1.2.3.1.2</v>
      </c>
      <c r="H217" s="225"/>
      <c r="I217" s="226">
        <f>SUM(I218:I227)</f>
        <v>0</v>
      </c>
      <c r="J217" s="226">
        <f>SUM(J218:J227)</f>
        <v>0</v>
      </c>
      <c r="K217" s="226">
        <f>SUM(K218:K227)</f>
        <v>0</v>
      </c>
      <c r="L217" s="226">
        <f>SUM(L218:L227)</f>
        <v>0</v>
      </c>
      <c r="M217" s="227">
        <f>SUM(M218:M227)</f>
        <v>0</v>
      </c>
      <c r="N217" s="228">
        <f>IF(AND(E217&lt;&gt;"", E217&lt;&gt;"Registrar Detalle",E217&lt;&gt;"Ocultar Detalle"),1,0)</f>
        <v>0</v>
      </c>
      <c r="O217" s="228">
        <f t="shared" si="43"/>
        <v>0</v>
      </c>
      <c r="P217" s="179">
        <f>VLOOKUP($G217,[1]Conceptos!$B$2:$I$588,6,FALSE)</f>
        <v>1</v>
      </c>
      <c r="Q217" s="179">
        <f>VLOOKUP($G217,[1]Conceptos!$B$2:$I$588,7,FALSE)</f>
        <v>1</v>
      </c>
      <c r="R217" s="179">
        <f>VLOOKUP($G217,[1]Conceptos!$B$2:$I$588,8,FALSE)</f>
        <v>1</v>
      </c>
      <c r="S217" s="229" t="b">
        <f>VLOOKUP(G217,[1]Conceptos!$B$2:$E$588,4,FALSE)</f>
        <v>1</v>
      </c>
      <c r="T217" s="230">
        <f>FIND(".",B217,LEN(B217)-2)</f>
        <v>12</v>
      </c>
      <c r="U217" s="230" t="str">
        <f>MID(B217,1,T217-1)</f>
        <v>A.1.1.2.3.1</v>
      </c>
      <c r="V217" s="231">
        <f t="shared" si="42"/>
        <v>12</v>
      </c>
    </row>
    <row r="218" spans="1:22" s="231" customFormat="1">
      <c r="A218" s="172">
        <f>VLOOKUP(G218,[1]Conceptos!$B$2:$F$587,5,FALSE)</f>
        <v>31</v>
      </c>
      <c r="B218" s="234"/>
      <c r="C218" s="220"/>
      <c r="D218" s="221"/>
      <c r="E218" s="225">
        <v>1</v>
      </c>
      <c r="F218" s="174"/>
      <c r="G218" s="175" t="str">
        <f t="shared" si="41"/>
        <v>A.1.1.2.3.1.2</v>
      </c>
      <c r="H218" s="235" t="e">
        <f t="shared" ref="H218:H227" si="46">VLOOKUP(F218,$W$7:$X$48,2,FALSE)</f>
        <v>#N/A</v>
      </c>
      <c r="I218" s="239"/>
      <c r="J218" s="239"/>
      <c r="K218" s="239"/>
      <c r="L218" s="239"/>
      <c r="M218" s="240"/>
      <c r="N218" s="231">
        <f t="shared" si="45"/>
        <v>1</v>
      </c>
      <c r="O218" s="231">
        <f t="shared" si="43"/>
        <v>0</v>
      </c>
      <c r="P218" s="179">
        <f>VLOOKUP($G218,[1]Conceptos!$B$2:$I$588,6,FALSE)</f>
        <v>1</v>
      </c>
      <c r="Q218" s="179">
        <f>VLOOKUP($G218,[1]Conceptos!$B$2:$I$588,7,FALSE)</f>
        <v>1</v>
      </c>
      <c r="R218" s="179">
        <f>VLOOKUP($G218,[1]Conceptos!$B$2:$I$588,8,FALSE)</f>
        <v>1</v>
      </c>
      <c r="S218" s="229" t="b">
        <f>VLOOKUP(G218,[1]Conceptos!$B$2:$E$588,4,FALSE)</f>
        <v>1</v>
      </c>
      <c r="V218" s="231">
        <f t="shared" si="42"/>
        <v>12</v>
      </c>
    </row>
    <row r="219" spans="1:22" s="231" customFormat="1" hidden="1">
      <c r="A219" s="172">
        <f>VLOOKUP(G219,[1]Conceptos!$B$2:$F$587,5,FALSE)</f>
        <v>31</v>
      </c>
      <c r="B219" s="236"/>
      <c r="C219" s="237"/>
      <c r="D219" s="238"/>
      <c r="E219" s="225">
        <v>2</v>
      </c>
      <c r="F219" s="174"/>
      <c r="G219" s="175" t="str">
        <f t="shared" si="41"/>
        <v>A.1.1.2.3.1.2</v>
      </c>
      <c r="H219" s="235" t="e">
        <f t="shared" si="46"/>
        <v>#N/A</v>
      </c>
      <c r="I219" s="239"/>
      <c r="J219" s="239"/>
      <c r="K219" s="239"/>
      <c r="L219" s="239"/>
      <c r="M219" s="240"/>
      <c r="N219" s="231">
        <f t="shared" si="45"/>
        <v>1</v>
      </c>
      <c r="O219" s="231">
        <f t="shared" si="43"/>
        <v>0</v>
      </c>
      <c r="P219" s="179">
        <f>VLOOKUP($G219,[1]Conceptos!$B$2:$I$588,6,FALSE)</f>
        <v>1</v>
      </c>
      <c r="Q219" s="179">
        <f>VLOOKUP($G219,[1]Conceptos!$B$2:$I$588,7,FALSE)</f>
        <v>1</v>
      </c>
      <c r="R219" s="179">
        <f>VLOOKUP($G219,[1]Conceptos!$B$2:$I$588,8,FALSE)</f>
        <v>1</v>
      </c>
      <c r="S219" s="229" t="b">
        <f>VLOOKUP(G219,[1]Conceptos!$B$2:$E$587,4,FALSE)</f>
        <v>1</v>
      </c>
      <c r="V219" s="231">
        <f t="shared" si="42"/>
        <v>0</v>
      </c>
    </row>
    <row r="220" spans="1:22" s="231" customFormat="1" hidden="1">
      <c r="A220" s="172">
        <f>VLOOKUP(G220,[1]Conceptos!$B$2:$F$587,5,FALSE)</f>
        <v>31</v>
      </c>
      <c r="B220" s="236"/>
      <c r="C220" s="237"/>
      <c r="D220" s="238"/>
      <c r="E220" s="225">
        <v>3</v>
      </c>
      <c r="F220" s="174"/>
      <c r="G220" s="175" t="str">
        <f t="shared" si="41"/>
        <v>A.1.1.2.3.1.2</v>
      </c>
      <c r="H220" s="235" t="e">
        <f t="shared" si="46"/>
        <v>#N/A</v>
      </c>
      <c r="I220" s="239"/>
      <c r="J220" s="239"/>
      <c r="K220" s="239"/>
      <c r="L220" s="239"/>
      <c r="M220" s="240"/>
      <c r="N220" s="231">
        <f t="shared" si="45"/>
        <v>1</v>
      </c>
      <c r="O220" s="231">
        <f t="shared" si="43"/>
        <v>0</v>
      </c>
      <c r="P220" s="179">
        <f>VLOOKUP($G220,[1]Conceptos!$B$2:$I$588,6,FALSE)</f>
        <v>1</v>
      </c>
      <c r="Q220" s="179">
        <f>VLOOKUP($G220,[1]Conceptos!$B$2:$I$588,7,FALSE)</f>
        <v>1</v>
      </c>
      <c r="R220" s="179">
        <f>VLOOKUP($G220,[1]Conceptos!$B$2:$I$588,8,FALSE)</f>
        <v>1</v>
      </c>
      <c r="S220" s="229" t="b">
        <f>VLOOKUP(G220,[1]Conceptos!$B$2:$E$587,4,FALSE)</f>
        <v>1</v>
      </c>
      <c r="V220" s="231">
        <f t="shared" si="42"/>
        <v>0</v>
      </c>
    </row>
    <row r="221" spans="1:22" s="231" customFormat="1" hidden="1">
      <c r="A221" s="172">
        <f>VLOOKUP(G221,[1]Conceptos!$B$2:$F$587,5,FALSE)</f>
        <v>31</v>
      </c>
      <c r="B221" s="236"/>
      <c r="C221" s="237"/>
      <c r="D221" s="238"/>
      <c r="E221" s="225">
        <v>4</v>
      </c>
      <c r="F221" s="174"/>
      <c r="G221" s="175" t="str">
        <f t="shared" si="41"/>
        <v>A.1.1.2.3.1.2</v>
      </c>
      <c r="H221" s="235" t="e">
        <f t="shared" si="46"/>
        <v>#N/A</v>
      </c>
      <c r="I221" s="239"/>
      <c r="J221" s="239"/>
      <c r="K221" s="239"/>
      <c r="L221" s="239"/>
      <c r="M221" s="240"/>
      <c r="N221" s="231">
        <f t="shared" si="45"/>
        <v>1</v>
      </c>
      <c r="O221" s="231">
        <f t="shared" si="43"/>
        <v>0</v>
      </c>
      <c r="P221" s="179">
        <f>VLOOKUP($G221,[1]Conceptos!$B$2:$I$588,6,FALSE)</f>
        <v>1</v>
      </c>
      <c r="Q221" s="179">
        <f>VLOOKUP($G221,[1]Conceptos!$B$2:$I$588,7,FALSE)</f>
        <v>1</v>
      </c>
      <c r="R221" s="179">
        <f>VLOOKUP($G221,[1]Conceptos!$B$2:$I$588,8,FALSE)</f>
        <v>1</v>
      </c>
      <c r="S221" s="229" t="b">
        <f>VLOOKUP(G221,[1]Conceptos!$B$2:$E$587,4,FALSE)</f>
        <v>1</v>
      </c>
      <c r="V221" s="231">
        <f t="shared" si="42"/>
        <v>0</v>
      </c>
    </row>
    <row r="222" spans="1:22" s="231" customFormat="1" hidden="1">
      <c r="A222" s="172">
        <f>VLOOKUP(G222,[1]Conceptos!$B$2:$F$587,5,FALSE)</f>
        <v>31</v>
      </c>
      <c r="B222" s="236"/>
      <c r="C222" s="237"/>
      <c r="D222" s="238"/>
      <c r="E222" s="225">
        <v>5</v>
      </c>
      <c r="F222" s="174"/>
      <c r="G222" s="175" t="str">
        <f t="shared" si="41"/>
        <v>A.1.1.2.3.1.2</v>
      </c>
      <c r="H222" s="235" t="e">
        <f t="shared" si="46"/>
        <v>#N/A</v>
      </c>
      <c r="I222" s="239"/>
      <c r="J222" s="239"/>
      <c r="K222" s="239"/>
      <c r="L222" s="239"/>
      <c r="M222" s="240"/>
      <c r="N222" s="231">
        <f t="shared" si="45"/>
        <v>1</v>
      </c>
      <c r="O222" s="231">
        <f t="shared" si="43"/>
        <v>0</v>
      </c>
      <c r="P222" s="179">
        <f>VLOOKUP($G222,[1]Conceptos!$B$2:$I$588,6,FALSE)</f>
        <v>1</v>
      </c>
      <c r="Q222" s="179">
        <f>VLOOKUP($G222,[1]Conceptos!$B$2:$I$588,7,FALSE)</f>
        <v>1</v>
      </c>
      <c r="R222" s="179">
        <f>VLOOKUP($G222,[1]Conceptos!$B$2:$I$588,8,FALSE)</f>
        <v>1</v>
      </c>
      <c r="S222" s="229" t="b">
        <f>VLOOKUP(G222,[1]Conceptos!$B$2:$E$587,4,FALSE)</f>
        <v>1</v>
      </c>
      <c r="V222" s="231">
        <f t="shared" si="42"/>
        <v>0</v>
      </c>
    </row>
    <row r="223" spans="1:22" s="231" customFormat="1" hidden="1">
      <c r="A223" s="172">
        <f>VLOOKUP(G223,[1]Conceptos!$B$2:$F$587,5,FALSE)</f>
        <v>31</v>
      </c>
      <c r="B223" s="236"/>
      <c r="C223" s="237"/>
      <c r="D223" s="238"/>
      <c r="E223" s="225">
        <v>6</v>
      </c>
      <c r="F223" s="174"/>
      <c r="G223" s="175" t="str">
        <f t="shared" si="41"/>
        <v>A.1.1.2.3.1.2</v>
      </c>
      <c r="H223" s="235" t="e">
        <f t="shared" si="46"/>
        <v>#N/A</v>
      </c>
      <c r="I223" s="239"/>
      <c r="J223" s="239"/>
      <c r="K223" s="239"/>
      <c r="L223" s="239"/>
      <c r="M223" s="240"/>
      <c r="N223" s="231">
        <f t="shared" si="45"/>
        <v>1</v>
      </c>
      <c r="O223" s="231">
        <f t="shared" si="43"/>
        <v>0</v>
      </c>
      <c r="P223" s="179">
        <f>VLOOKUP($G223,[1]Conceptos!$B$2:$I$588,6,FALSE)</f>
        <v>1</v>
      </c>
      <c r="Q223" s="179">
        <f>VLOOKUP($G223,[1]Conceptos!$B$2:$I$588,7,FALSE)</f>
        <v>1</v>
      </c>
      <c r="R223" s="179">
        <f>VLOOKUP($G223,[1]Conceptos!$B$2:$I$588,8,FALSE)</f>
        <v>1</v>
      </c>
      <c r="S223" s="229" t="b">
        <f>VLOOKUP(G223,[1]Conceptos!$B$2:$E$587,4,FALSE)</f>
        <v>1</v>
      </c>
      <c r="V223" s="231">
        <f t="shared" si="42"/>
        <v>0</v>
      </c>
    </row>
    <row r="224" spans="1:22" s="231" customFormat="1" hidden="1">
      <c r="A224" s="172">
        <f>VLOOKUP(G224,[1]Conceptos!$B$2:$F$587,5,FALSE)</f>
        <v>31</v>
      </c>
      <c r="B224" s="236"/>
      <c r="C224" s="237"/>
      <c r="D224" s="238"/>
      <c r="E224" s="225">
        <v>7</v>
      </c>
      <c r="F224" s="174"/>
      <c r="G224" s="175" t="str">
        <f t="shared" si="41"/>
        <v>A.1.1.2.3.1.2</v>
      </c>
      <c r="H224" s="235" t="e">
        <f t="shared" si="46"/>
        <v>#N/A</v>
      </c>
      <c r="I224" s="239"/>
      <c r="J224" s="239"/>
      <c r="K224" s="239"/>
      <c r="L224" s="239"/>
      <c r="M224" s="240"/>
      <c r="N224" s="231">
        <f t="shared" si="45"/>
        <v>1</v>
      </c>
      <c r="O224" s="231">
        <f t="shared" si="43"/>
        <v>0</v>
      </c>
      <c r="P224" s="179">
        <f>VLOOKUP($G224,[1]Conceptos!$B$2:$I$588,6,FALSE)</f>
        <v>1</v>
      </c>
      <c r="Q224" s="179">
        <f>VLOOKUP($G224,[1]Conceptos!$B$2:$I$588,7,FALSE)</f>
        <v>1</v>
      </c>
      <c r="R224" s="179">
        <f>VLOOKUP($G224,[1]Conceptos!$B$2:$I$588,8,FALSE)</f>
        <v>1</v>
      </c>
      <c r="S224" s="229" t="b">
        <f>VLOOKUP(G224,[1]Conceptos!$B$2:$E$587,4,FALSE)</f>
        <v>1</v>
      </c>
      <c r="V224" s="231">
        <f t="shared" si="42"/>
        <v>0</v>
      </c>
    </row>
    <row r="225" spans="1:22" s="231" customFormat="1" hidden="1">
      <c r="A225" s="172">
        <f>VLOOKUP(G225,[1]Conceptos!$B$2:$F$587,5,FALSE)</f>
        <v>31</v>
      </c>
      <c r="B225" s="236"/>
      <c r="C225" s="237"/>
      <c r="D225" s="238"/>
      <c r="E225" s="225">
        <v>8</v>
      </c>
      <c r="F225" s="174"/>
      <c r="G225" s="175" t="str">
        <f t="shared" si="41"/>
        <v>A.1.1.2.3.1.2</v>
      </c>
      <c r="H225" s="235" t="e">
        <f t="shared" si="46"/>
        <v>#N/A</v>
      </c>
      <c r="I225" s="239"/>
      <c r="J225" s="239"/>
      <c r="K225" s="239"/>
      <c r="L225" s="239"/>
      <c r="M225" s="240"/>
      <c r="N225" s="231">
        <f t="shared" si="45"/>
        <v>1</v>
      </c>
      <c r="O225" s="231">
        <f t="shared" si="43"/>
        <v>0</v>
      </c>
      <c r="P225" s="179">
        <f>VLOOKUP($G225,[1]Conceptos!$B$2:$I$588,6,FALSE)</f>
        <v>1</v>
      </c>
      <c r="Q225" s="179">
        <f>VLOOKUP($G225,[1]Conceptos!$B$2:$I$588,7,FALSE)</f>
        <v>1</v>
      </c>
      <c r="R225" s="179">
        <f>VLOOKUP($G225,[1]Conceptos!$B$2:$I$588,8,FALSE)</f>
        <v>1</v>
      </c>
      <c r="S225" s="229" t="b">
        <f>VLOOKUP(G225,[1]Conceptos!$B$2:$E$587,4,FALSE)</f>
        <v>1</v>
      </c>
      <c r="V225" s="231">
        <f t="shared" si="42"/>
        <v>0</v>
      </c>
    </row>
    <row r="226" spans="1:22" s="231" customFormat="1" hidden="1">
      <c r="A226" s="172">
        <f>VLOOKUP(G226,[1]Conceptos!$B$2:$F$587,5,FALSE)</f>
        <v>31</v>
      </c>
      <c r="B226" s="236"/>
      <c r="C226" s="237"/>
      <c r="D226" s="238"/>
      <c r="E226" s="225">
        <v>9</v>
      </c>
      <c r="F226" s="174"/>
      <c r="G226" s="175" t="str">
        <f t="shared" si="41"/>
        <v>A.1.1.2.3.1.2</v>
      </c>
      <c r="H226" s="235" t="e">
        <f t="shared" si="46"/>
        <v>#N/A</v>
      </c>
      <c r="I226" s="239"/>
      <c r="J226" s="239"/>
      <c r="K226" s="239"/>
      <c r="L226" s="239"/>
      <c r="M226" s="240"/>
      <c r="N226" s="231">
        <f t="shared" si="45"/>
        <v>1</v>
      </c>
      <c r="O226" s="231">
        <f t="shared" si="43"/>
        <v>0</v>
      </c>
      <c r="P226" s="179">
        <f>VLOOKUP($G226,[1]Conceptos!$B$2:$I$588,6,FALSE)</f>
        <v>1</v>
      </c>
      <c r="Q226" s="179">
        <f>VLOOKUP($G226,[1]Conceptos!$B$2:$I$588,7,FALSE)</f>
        <v>1</v>
      </c>
      <c r="R226" s="179">
        <f>VLOOKUP($G226,[1]Conceptos!$B$2:$I$588,8,FALSE)</f>
        <v>1</v>
      </c>
      <c r="S226" s="229" t="b">
        <f>VLOOKUP(G226,[1]Conceptos!$B$2:$E$587,4,FALSE)</f>
        <v>1</v>
      </c>
      <c r="V226" s="231">
        <f t="shared" si="42"/>
        <v>0</v>
      </c>
    </row>
    <row r="227" spans="1:22" s="231" customFormat="1" hidden="1">
      <c r="A227" s="172">
        <f>VLOOKUP(G227,[1]Conceptos!$B$2:$F$587,5,FALSE)</f>
        <v>31</v>
      </c>
      <c r="B227" s="236"/>
      <c r="C227" s="237"/>
      <c r="D227" s="238"/>
      <c r="E227" s="225">
        <v>10</v>
      </c>
      <c r="F227" s="174"/>
      <c r="G227" s="175" t="str">
        <f t="shared" si="41"/>
        <v>A.1.1.2.3.1.2</v>
      </c>
      <c r="H227" s="235" t="e">
        <f t="shared" si="46"/>
        <v>#N/A</v>
      </c>
      <c r="I227" s="239"/>
      <c r="J227" s="239"/>
      <c r="K227" s="239"/>
      <c r="L227" s="239"/>
      <c r="M227" s="240"/>
      <c r="N227" s="231">
        <f t="shared" si="45"/>
        <v>1</v>
      </c>
      <c r="O227" s="231">
        <f t="shared" si="43"/>
        <v>0</v>
      </c>
      <c r="P227" s="179">
        <f>VLOOKUP($G227,[1]Conceptos!$B$2:$I$588,6,FALSE)</f>
        <v>1</v>
      </c>
      <c r="Q227" s="179">
        <f>VLOOKUP($G227,[1]Conceptos!$B$2:$I$588,7,FALSE)</f>
        <v>1</v>
      </c>
      <c r="R227" s="179">
        <f>VLOOKUP($G227,[1]Conceptos!$B$2:$I$588,8,FALSE)</f>
        <v>1</v>
      </c>
      <c r="S227" s="229" t="b">
        <f>VLOOKUP(G227,[1]Conceptos!$B$2:$E$587,4,FALSE)</f>
        <v>1</v>
      </c>
      <c r="V227" s="231">
        <f t="shared" si="42"/>
        <v>0</v>
      </c>
    </row>
    <row r="228" spans="1:22" s="231" customFormat="1" ht="51">
      <c r="A228" s="172">
        <f>VLOOKUP(G228,[1]Conceptos!$B$2:$F$587,5,FALSE)</f>
        <v>32</v>
      </c>
      <c r="B228" s="219" t="s">
        <v>200</v>
      </c>
      <c r="C228" s="220" t="str">
        <f>VLOOKUP(B228,[1]Conceptos!$B$2:$D$587,2,FALSE)</f>
        <v>APORTES ARP</v>
      </c>
      <c r="D228" s="221" t="str">
        <f>VLOOKUP(B228,[1]Conceptos!$B$2:$D$587,3,FALSE)</f>
        <v>SUMA DE PAGOS QUE EFECTÚA EL PATRONO  POR PORCENTAJE DE RIESGO ESTABLECIDO POR LA ADMINISTRADORA DE RIESGOS PROFESIONALES A LA QUE SE ENCUENTRE AFILIADO EL FONDO DE PRESTACIONES DEL MAGISTERIO CORRESPONDIENTE A DIRECTIVOS DOCENTES</v>
      </c>
      <c r="E228" s="222" t="s">
        <v>136</v>
      </c>
      <c r="F228" s="223"/>
      <c r="G228" s="224" t="str">
        <f t="shared" si="41"/>
        <v>A.1.1.2.3.1.3</v>
      </c>
      <c r="H228" s="225"/>
      <c r="I228" s="226">
        <f>SUM(I229:I238)</f>
        <v>0</v>
      </c>
      <c r="J228" s="226">
        <f>SUM(J229:J238)</f>
        <v>0</v>
      </c>
      <c r="K228" s="226">
        <f>SUM(K229:K238)</f>
        <v>0</v>
      </c>
      <c r="L228" s="226">
        <f>SUM(L229:L238)</f>
        <v>0</v>
      </c>
      <c r="M228" s="227">
        <f>SUM(M229:M238)</f>
        <v>0</v>
      </c>
      <c r="N228" s="228">
        <f>IF(AND(E228&lt;&gt;"", E228&lt;&gt;"Registrar Detalle",E228&lt;&gt;"Ocultar Detalle"),1,0)</f>
        <v>0</v>
      </c>
      <c r="O228" s="228">
        <f t="shared" si="43"/>
        <v>0</v>
      </c>
      <c r="P228" s="179">
        <f>VLOOKUP($G228,[1]Conceptos!$B$2:$I$588,6,FALSE)</f>
        <v>1</v>
      </c>
      <c r="Q228" s="179">
        <f>VLOOKUP($G228,[1]Conceptos!$B$2:$I$588,7,FALSE)</f>
        <v>1</v>
      </c>
      <c r="R228" s="179">
        <f>VLOOKUP($G228,[1]Conceptos!$B$2:$I$588,8,FALSE)</f>
        <v>1</v>
      </c>
      <c r="S228" s="229" t="b">
        <f>VLOOKUP(G228,[1]Conceptos!$B$2:$E$588,4,FALSE)</f>
        <v>1</v>
      </c>
      <c r="T228" s="230">
        <f>FIND(".",B228,LEN(B228)-2)</f>
        <v>12</v>
      </c>
      <c r="U228" s="230" t="str">
        <f>MID(B228,1,T228-1)</f>
        <v>A.1.1.2.3.1</v>
      </c>
      <c r="V228" s="231">
        <f t="shared" si="42"/>
        <v>12</v>
      </c>
    </row>
    <row r="229" spans="1:22" s="231" customFormat="1">
      <c r="A229" s="172">
        <f>VLOOKUP(G229,[1]Conceptos!$B$2:$F$587,5,FALSE)</f>
        <v>32</v>
      </c>
      <c r="B229" s="234"/>
      <c r="C229" s="220"/>
      <c r="D229" s="221"/>
      <c r="E229" s="225">
        <v>1</v>
      </c>
      <c r="F229" s="174"/>
      <c r="G229" s="175" t="str">
        <f t="shared" si="41"/>
        <v>A.1.1.2.3.1.3</v>
      </c>
      <c r="H229" s="235" t="e">
        <f t="shared" ref="H229:H238" si="47">VLOOKUP(F229,$W$7:$X$48,2,FALSE)</f>
        <v>#N/A</v>
      </c>
      <c r="I229" s="239"/>
      <c r="J229" s="239"/>
      <c r="K229" s="239"/>
      <c r="L229" s="239"/>
      <c r="M229" s="240"/>
      <c r="N229" s="231">
        <f t="shared" si="45"/>
        <v>1</v>
      </c>
      <c r="O229" s="231">
        <f t="shared" si="43"/>
        <v>0</v>
      </c>
      <c r="P229" s="179">
        <f>VLOOKUP($G229,[1]Conceptos!$B$2:$I$588,6,FALSE)</f>
        <v>1</v>
      </c>
      <c r="Q229" s="179">
        <f>VLOOKUP($G229,[1]Conceptos!$B$2:$I$588,7,FALSE)</f>
        <v>1</v>
      </c>
      <c r="R229" s="179">
        <f>VLOOKUP($G229,[1]Conceptos!$B$2:$I$588,8,FALSE)</f>
        <v>1</v>
      </c>
      <c r="S229" s="229" t="b">
        <f>VLOOKUP(G229,[1]Conceptos!$B$2:$E$588,4,FALSE)</f>
        <v>1</v>
      </c>
      <c r="V229" s="231">
        <f t="shared" si="42"/>
        <v>12</v>
      </c>
    </row>
    <row r="230" spans="1:22" s="231" customFormat="1" hidden="1">
      <c r="A230" s="172">
        <f>VLOOKUP(G230,[1]Conceptos!$B$2:$F$587,5,FALSE)</f>
        <v>32</v>
      </c>
      <c r="B230" s="236"/>
      <c r="C230" s="237"/>
      <c r="D230" s="238"/>
      <c r="E230" s="225">
        <v>2</v>
      </c>
      <c r="F230" s="174"/>
      <c r="G230" s="175" t="str">
        <f t="shared" si="41"/>
        <v>A.1.1.2.3.1.3</v>
      </c>
      <c r="H230" s="235" t="e">
        <f t="shared" si="47"/>
        <v>#N/A</v>
      </c>
      <c r="I230" s="239"/>
      <c r="J230" s="239"/>
      <c r="K230" s="239"/>
      <c r="L230" s="239"/>
      <c r="M230" s="240"/>
      <c r="N230" s="231">
        <f t="shared" si="45"/>
        <v>1</v>
      </c>
      <c r="O230" s="231">
        <f t="shared" si="43"/>
        <v>0</v>
      </c>
      <c r="P230" s="179">
        <f>VLOOKUP($G230,[1]Conceptos!$B$2:$I$588,6,FALSE)</f>
        <v>1</v>
      </c>
      <c r="Q230" s="179">
        <f>VLOOKUP($G230,[1]Conceptos!$B$2:$I$588,7,FALSE)</f>
        <v>1</v>
      </c>
      <c r="R230" s="179">
        <f>VLOOKUP($G230,[1]Conceptos!$B$2:$I$588,8,FALSE)</f>
        <v>1</v>
      </c>
      <c r="S230" s="229" t="b">
        <f>VLOOKUP(G230,[1]Conceptos!$B$2:$E$587,4,FALSE)</f>
        <v>1</v>
      </c>
      <c r="V230" s="231">
        <f t="shared" si="42"/>
        <v>0</v>
      </c>
    </row>
    <row r="231" spans="1:22" s="231" customFormat="1" hidden="1">
      <c r="A231" s="172">
        <f>VLOOKUP(G231,[1]Conceptos!$B$2:$F$587,5,FALSE)</f>
        <v>32</v>
      </c>
      <c r="B231" s="236"/>
      <c r="C231" s="237"/>
      <c r="D231" s="238"/>
      <c r="E231" s="225">
        <v>3</v>
      </c>
      <c r="F231" s="174"/>
      <c r="G231" s="175" t="str">
        <f t="shared" si="41"/>
        <v>A.1.1.2.3.1.3</v>
      </c>
      <c r="H231" s="235" t="e">
        <f t="shared" si="47"/>
        <v>#N/A</v>
      </c>
      <c r="I231" s="239"/>
      <c r="J231" s="239"/>
      <c r="K231" s="239"/>
      <c r="L231" s="239"/>
      <c r="M231" s="240"/>
      <c r="N231" s="231">
        <f t="shared" si="45"/>
        <v>1</v>
      </c>
      <c r="O231" s="231">
        <f t="shared" si="43"/>
        <v>0</v>
      </c>
      <c r="P231" s="179">
        <f>VLOOKUP($G231,[1]Conceptos!$B$2:$I$588,6,FALSE)</f>
        <v>1</v>
      </c>
      <c r="Q231" s="179">
        <f>VLOOKUP($G231,[1]Conceptos!$B$2:$I$588,7,FALSE)</f>
        <v>1</v>
      </c>
      <c r="R231" s="179">
        <f>VLOOKUP($G231,[1]Conceptos!$B$2:$I$588,8,FALSE)</f>
        <v>1</v>
      </c>
      <c r="S231" s="229" t="b">
        <f>VLOOKUP(G231,[1]Conceptos!$B$2:$E$587,4,FALSE)</f>
        <v>1</v>
      </c>
      <c r="V231" s="231">
        <f t="shared" si="42"/>
        <v>0</v>
      </c>
    </row>
    <row r="232" spans="1:22" s="231" customFormat="1" hidden="1">
      <c r="A232" s="172">
        <f>VLOOKUP(G232,[1]Conceptos!$B$2:$F$587,5,FALSE)</f>
        <v>32</v>
      </c>
      <c r="B232" s="236"/>
      <c r="C232" s="237"/>
      <c r="D232" s="238"/>
      <c r="E232" s="225">
        <v>4</v>
      </c>
      <c r="F232" s="174"/>
      <c r="G232" s="175" t="str">
        <f t="shared" si="41"/>
        <v>A.1.1.2.3.1.3</v>
      </c>
      <c r="H232" s="235" t="e">
        <f t="shared" si="47"/>
        <v>#N/A</v>
      </c>
      <c r="I232" s="239"/>
      <c r="J232" s="239"/>
      <c r="K232" s="239"/>
      <c r="L232" s="239"/>
      <c r="M232" s="240"/>
      <c r="N232" s="231">
        <f t="shared" si="45"/>
        <v>1</v>
      </c>
      <c r="O232" s="231">
        <f t="shared" si="43"/>
        <v>0</v>
      </c>
      <c r="P232" s="179">
        <f>VLOOKUP($G232,[1]Conceptos!$B$2:$I$588,6,FALSE)</f>
        <v>1</v>
      </c>
      <c r="Q232" s="179">
        <f>VLOOKUP($G232,[1]Conceptos!$B$2:$I$588,7,FALSE)</f>
        <v>1</v>
      </c>
      <c r="R232" s="179">
        <f>VLOOKUP($G232,[1]Conceptos!$B$2:$I$588,8,FALSE)</f>
        <v>1</v>
      </c>
      <c r="S232" s="229" t="b">
        <f>VLOOKUP(G232,[1]Conceptos!$B$2:$E$587,4,FALSE)</f>
        <v>1</v>
      </c>
      <c r="V232" s="231">
        <f t="shared" si="42"/>
        <v>0</v>
      </c>
    </row>
    <row r="233" spans="1:22" s="231" customFormat="1" hidden="1">
      <c r="A233" s="172">
        <f>VLOOKUP(G233,[1]Conceptos!$B$2:$F$587,5,FALSE)</f>
        <v>32</v>
      </c>
      <c r="B233" s="236"/>
      <c r="C233" s="237"/>
      <c r="D233" s="238"/>
      <c r="E233" s="225">
        <v>5</v>
      </c>
      <c r="F233" s="174"/>
      <c r="G233" s="175" t="str">
        <f t="shared" si="41"/>
        <v>A.1.1.2.3.1.3</v>
      </c>
      <c r="H233" s="235" t="e">
        <f t="shared" si="47"/>
        <v>#N/A</v>
      </c>
      <c r="I233" s="239"/>
      <c r="J233" s="239"/>
      <c r="K233" s="239"/>
      <c r="L233" s="239"/>
      <c r="M233" s="240"/>
      <c r="N233" s="231">
        <f t="shared" si="45"/>
        <v>1</v>
      </c>
      <c r="O233" s="231">
        <f t="shared" si="43"/>
        <v>0</v>
      </c>
      <c r="P233" s="179">
        <f>VLOOKUP($G233,[1]Conceptos!$B$2:$I$588,6,FALSE)</f>
        <v>1</v>
      </c>
      <c r="Q233" s="179">
        <f>VLOOKUP($G233,[1]Conceptos!$B$2:$I$588,7,FALSE)</f>
        <v>1</v>
      </c>
      <c r="R233" s="179">
        <f>VLOOKUP($G233,[1]Conceptos!$B$2:$I$588,8,FALSE)</f>
        <v>1</v>
      </c>
      <c r="S233" s="229" t="b">
        <f>VLOOKUP(G233,[1]Conceptos!$B$2:$E$587,4,FALSE)</f>
        <v>1</v>
      </c>
      <c r="V233" s="231">
        <f t="shared" si="42"/>
        <v>0</v>
      </c>
    </row>
    <row r="234" spans="1:22" s="231" customFormat="1" hidden="1">
      <c r="A234" s="172">
        <f>VLOOKUP(G234,[1]Conceptos!$B$2:$F$587,5,FALSE)</f>
        <v>32</v>
      </c>
      <c r="B234" s="236"/>
      <c r="C234" s="237"/>
      <c r="D234" s="238"/>
      <c r="E234" s="225">
        <v>6</v>
      </c>
      <c r="F234" s="174"/>
      <c r="G234" s="175" t="str">
        <f t="shared" si="41"/>
        <v>A.1.1.2.3.1.3</v>
      </c>
      <c r="H234" s="235" t="e">
        <f t="shared" si="47"/>
        <v>#N/A</v>
      </c>
      <c r="I234" s="239"/>
      <c r="J234" s="239"/>
      <c r="K234" s="239"/>
      <c r="L234" s="239"/>
      <c r="M234" s="240"/>
      <c r="N234" s="231">
        <f t="shared" si="45"/>
        <v>1</v>
      </c>
      <c r="O234" s="231">
        <f t="shared" si="43"/>
        <v>0</v>
      </c>
      <c r="P234" s="179">
        <f>VLOOKUP($G234,[1]Conceptos!$B$2:$I$588,6,FALSE)</f>
        <v>1</v>
      </c>
      <c r="Q234" s="179">
        <f>VLOOKUP($G234,[1]Conceptos!$B$2:$I$588,7,FALSE)</f>
        <v>1</v>
      </c>
      <c r="R234" s="179">
        <f>VLOOKUP($G234,[1]Conceptos!$B$2:$I$588,8,FALSE)</f>
        <v>1</v>
      </c>
      <c r="S234" s="229" t="b">
        <f>VLOOKUP(G234,[1]Conceptos!$B$2:$E$587,4,FALSE)</f>
        <v>1</v>
      </c>
      <c r="V234" s="231">
        <f t="shared" si="42"/>
        <v>0</v>
      </c>
    </row>
    <row r="235" spans="1:22" s="231" customFormat="1" hidden="1">
      <c r="A235" s="172">
        <f>VLOOKUP(G235,[1]Conceptos!$B$2:$F$587,5,FALSE)</f>
        <v>32</v>
      </c>
      <c r="B235" s="236"/>
      <c r="C235" s="237"/>
      <c r="D235" s="238"/>
      <c r="E235" s="225">
        <v>7</v>
      </c>
      <c r="F235" s="174"/>
      <c r="G235" s="175" t="str">
        <f t="shared" si="41"/>
        <v>A.1.1.2.3.1.3</v>
      </c>
      <c r="H235" s="235" t="e">
        <f t="shared" si="47"/>
        <v>#N/A</v>
      </c>
      <c r="I235" s="239"/>
      <c r="J235" s="239"/>
      <c r="K235" s="239"/>
      <c r="L235" s="239"/>
      <c r="M235" s="240"/>
      <c r="N235" s="231">
        <f t="shared" si="45"/>
        <v>1</v>
      </c>
      <c r="O235" s="231">
        <f t="shared" si="43"/>
        <v>0</v>
      </c>
      <c r="P235" s="179">
        <f>VLOOKUP($G235,[1]Conceptos!$B$2:$I$588,6,FALSE)</f>
        <v>1</v>
      </c>
      <c r="Q235" s="179">
        <f>VLOOKUP($G235,[1]Conceptos!$B$2:$I$588,7,FALSE)</f>
        <v>1</v>
      </c>
      <c r="R235" s="179">
        <f>VLOOKUP($G235,[1]Conceptos!$B$2:$I$588,8,FALSE)</f>
        <v>1</v>
      </c>
      <c r="S235" s="229" t="b">
        <f>VLOOKUP(G235,[1]Conceptos!$B$2:$E$587,4,FALSE)</f>
        <v>1</v>
      </c>
      <c r="V235" s="231">
        <f t="shared" si="42"/>
        <v>0</v>
      </c>
    </row>
    <row r="236" spans="1:22" s="231" customFormat="1" hidden="1">
      <c r="A236" s="172">
        <f>VLOOKUP(G236,[1]Conceptos!$B$2:$F$587,5,FALSE)</f>
        <v>32</v>
      </c>
      <c r="B236" s="236"/>
      <c r="C236" s="237"/>
      <c r="D236" s="238"/>
      <c r="E236" s="225">
        <v>8</v>
      </c>
      <c r="F236" s="174"/>
      <c r="G236" s="175" t="str">
        <f t="shared" si="41"/>
        <v>A.1.1.2.3.1.3</v>
      </c>
      <c r="H236" s="235" t="e">
        <f t="shared" si="47"/>
        <v>#N/A</v>
      </c>
      <c r="I236" s="239"/>
      <c r="J236" s="239"/>
      <c r="K236" s="239"/>
      <c r="L236" s="239"/>
      <c r="M236" s="240"/>
      <c r="N236" s="231">
        <f t="shared" si="45"/>
        <v>1</v>
      </c>
      <c r="O236" s="231">
        <f t="shared" si="43"/>
        <v>0</v>
      </c>
      <c r="P236" s="179">
        <f>VLOOKUP($G236,[1]Conceptos!$B$2:$I$588,6,FALSE)</f>
        <v>1</v>
      </c>
      <c r="Q236" s="179">
        <f>VLOOKUP($G236,[1]Conceptos!$B$2:$I$588,7,FALSE)</f>
        <v>1</v>
      </c>
      <c r="R236" s="179">
        <f>VLOOKUP($G236,[1]Conceptos!$B$2:$I$588,8,FALSE)</f>
        <v>1</v>
      </c>
      <c r="S236" s="229" t="b">
        <f>VLOOKUP(G236,[1]Conceptos!$B$2:$E$587,4,FALSE)</f>
        <v>1</v>
      </c>
      <c r="V236" s="231">
        <f t="shared" si="42"/>
        <v>0</v>
      </c>
    </row>
    <row r="237" spans="1:22" s="231" customFormat="1" hidden="1">
      <c r="A237" s="172">
        <f>VLOOKUP(G237,[1]Conceptos!$B$2:$F$587,5,FALSE)</f>
        <v>32</v>
      </c>
      <c r="B237" s="236"/>
      <c r="C237" s="237"/>
      <c r="D237" s="238"/>
      <c r="E237" s="225">
        <v>9</v>
      </c>
      <c r="F237" s="174"/>
      <c r="G237" s="175" t="str">
        <f t="shared" si="41"/>
        <v>A.1.1.2.3.1.3</v>
      </c>
      <c r="H237" s="235" t="e">
        <f t="shared" si="47"/>
        <v>#N/A</v>
      </c>
      <c r="I237" s="239"/>
      <c r="J237" s="239"/>
      <c r="K237" s="239"/>
      <c r="L237" s="239"/>
      <c r="M237" s="240"/>
      <c r="N237" s="231">
        <f t="shared" si="45"/>
        <v>1</v>
      </c>
      <c r="O237" s="231">
        <f t="shared" si="43"/>
        <v>0</v>
      </c>
      <c r="P237" s="179">
        <f>VLOOKUP($G237,[1]Conceptos!$B$2:$I$588,6,FALSE)</f>
        <v>1</v>
      </c>
      <c r="Q237" s="179">
        <f>VLOOKUP($G237,[1]Conceptos!$B$2:$I$588,7,FALSE)</f>
        <v>1</v>
      </c>
      <c r="R237" s="179">
        <f>VLOOKUP($G237,[1]Conceptos!$B$2:$I$588,8,FALSE)</f>
        <v>1</v>
      </c>
      <c r="S237" s="229" t="b">
        <f>VLOOKUP(G237,[1]Conceptos!$B$2:$E$587,4,FALSE)</f>
        <v>1</v>
      </c>
      <c r="V237" s="231">
        <f t="shared" si="42"/>
        <v>0</v>
      </c>
    </row>
    <row r="238" spans="1:22" s="231" customFormat="1" hidden="1">
      <c r="A238" s="172">
        <f>VLOOKUP(G238,[1]Conceptos!$B$2:$F$587,5,FALSE)</f>
        <v>32</v>
      </c>
      <c r="B238" s="236"/>
      <c r="C238" s="237"/>
      <c r="D238" s="238"/>
      <c r="E238" s="225">
        <v>10</v>
      </c>
      <c r="F238" s="174"/>
      <c r="G238" s="175" t="str">
        <f t="shared" si="41"/>
        <v>A.1.1.2.3.1.3</v>
      </c>
      <c r="H238" s="235" t="e">
        <f t="shared" si="47"/>
        <v>#N/A</v>
      </c>
      <c r="I238" s="239"/>
      <c r="J238" s="239"/>
      <c r="K238" s="239"/>
      <c r="L238" s="239"/>
      <c r="M238" s="240"/>
      <c r="N238" s="231">
        <f t="shared" si="45"/>
        <v>1</v>
      </c>
      <c r="O238" s="231">
        <f t="shared" si="43"/>
        <v>0</v>
      </c>
      <c r="P238" s="179">
        <f>VLOOKUP($G238,[1]Conceptos!$B$2:$I$588,6,FALSE)</f>
        <v>1</v>
      </c>
      <c r="Q238" s="179">
        <f>VLOOKUP($G238,[1]Conceptos!$B$2:$I$588,7,FALSE)</f>
        <v>1</v>
      </c>
      <c r="R238" s="179">
        <f>VLOOKUP($G238,[1]Conceptos!$B$2:$I$588,8,FALSE)</f>
        <v>1</v>
      </c>
      <c r="S238" s="229" t="b">
        <f>VLOOKUP(G238,[1]Conceptos!$B$2:$E$587,4,FALSE)</f>
        <v>1</v>
      </c>
      <c r="V238" s="231">
        <f t="shared" si="42"/>
        <v>0</v>
      </c>
    </row>
    <row r="239" spans="1:22" s="231" customFormat="1" ht="25.5">
      <c r="A239" s="172">
        <f>VLOOKUP(G239,[1]Conceptos!$B$2:$F$587,5,FALSE)</f>
        <v>33</v>
      </c>
      <c r="B239" s="219" t="s">
        <v>201</v>
      </c>
      <c r="C239" s="220" t="str">
        <f>VLOOKUP(B239,[1]Conceptos!$B$2:$D$587,2,FALSE)</f>
        <v>APORTES PARA CESANTÍAS</v>
      </c>
      <c r="D239" s="221" t="str">
        <f>VLOOKUP(B239,[1]Conceptos!$B$2:$D$587,3,FALSE)</f>
        <v>CORRESPONDE AL APORTE PATRONAL LIQUIDADO SOBRE EL VALOR DE LA NÓMINA DEL PERSONAL DIRECTIVO DOCENTE CORRESPONDIENTE A CESANTÍAS</v>
      </c>
      <c r="E239" s="222" t="s">
        <v>136</v>
      </c>
      <c r="F239" s="223"/>
      <c r="G239" s="224" t="str">
        <f t="shared" si="41"/>
        <v>A.1.1.2.3.1.4</v>
      </c>
      <c r="H239" s="225"/>
      <c r="I239" s="226">
        <f>SUM(I240:I249)</f>
        <v>0</v>
      </c>
      <c r="J239" s="226">
        <f>SUM(J240:J249)</f>
        <v>0</v>
      </c>
      <c r="K239" s="226">
        <f>SUM(K240:K249)</f>
        <v>0</v>
      </c>
      <c r="L239" s="226">
        <f>SUM(L240:L249)</f>
        <v>0</v>
      </c>
      <c r="M239" s="227">
        <f>SUM(M240:M249)</f>
        <v>0</v>
      </c>
      <c r="N239" s="228">
        <f>IF(AND(E239&lt;&gt;"", E239&lt;&gt;"Registrar Detalle",E239&lt;&gt;"Ocultar Detalle"),1,0)</f>
        <v>0</v>
      </c>
      <c r="O239" s="228">
        <f t="shared" si="43"/>
        <v>0</v>
      </c>
      <c r="P239" s="179">
        <f>VLOOKUP($G239,[1]Conceptos!$B$2:$I$588,6,FALSE)</f>
        <v>1</v>
      </c>
      <c r="Q239" s="179">
        <f>VLOOKUP($G239,[1]Conceptos!$B$2:$I$588,7,FALSE)</f>
        <v>1</v>
      </c>
      <c r="R239" s="179">
        <f>VLOOKUP($G239,[1]Conceptos!$B$2:$I$588,8,FALSE)</f>
        <v>1</v>
      </c>
      <c r="S239" s="229" t="b">
        <f>VLOOKUP(G239,[1]Conceptos!$B$2:$E$588,4,FALSE)</f>
        <v>1</v>
      </c>
      <c r="T239" s="230">
        <f>FIND(".",B239,LEN(B239)-2)</f>
        <v>12</v>
      </c>
      <c r="U239" s="230" t="str">
        <f>MID(B239,1,T239-1)</f>
        <v>A.1.1.2.3.1</v>
      </c>
      <c r="V239" s="231">
        <f t="shared" si="42"/>
        <v>12</v>
      </c>
    </row>
    <row r="240" spans="1:22" s="231" customFormat="1">
      <c r="A240" s="172">
        <f>VLOOKUP(G240,[1]Conceptos!$B$2:$F$587,5,FALSE)</f>
        <v>33</v>
      </c>
      <c r="B240" s="234"/>
      <c r="C240" s="220"/>
      <c r="D240" s="221"/>
      <c r="E240" s="225">
        <v>1</v>
      </c>
      <c r="F240" s="174"/>
      <c r="G240" s="175" t="str">
        <f t="shared" si="41"/>
        <v>A.1.1.2.3.1.4</v>
      </c>
      <c r="H240" s="235" t="e">
        <f t="shared" ref="H240:H249" si="48">VLOOKUP(F240,$W$7:$X$48,2,FALSE)</f>
        <v>#N/A</v>
      </c>
      <c r="I240" s="239"/>
      <c r="J240" s="239"/>
      <c r="K240" s="239"/>
      <c r="L240" s="239"/>
      <c r="M240" s="240"/>
      <c r="N240" s="231">
        <f t="shared" si="45"/>
        <v>1</v>
      </c>
      <c r="O240" s="231">
        <f t="shared" si="43"/>
        <v>0</v>
      </c>
      <c r="P240" s="179">
        <f>VLOOKUP($G240,[1]Conceptos!$B$2:$I$588,6,FALSE)</f>
        <v>1</v>
      </c>
      <c r="Q240" s="179">
        <f>VLOOKUP($G240,[1]Conceptos!$B$2:$I$588,7,FALSE)</f>
        <v>1</v>
      </c>
      <c r="R240" s="179">
        <f>VLOOKUP($G240,[1]Conceptos!$B$2:$I$588,8,FALSE)</f>
        <v>1</v>
      </c>
      <c r="S240" s="229" t="b">
        <f>VLOOKUP(G240,[1]Conceptos!$B$2:$E$588,4,FALSE)</f>
        <v>1</v>
      </c>
      <c r="V240" s="231">
        <f t="shared" si="42"/>
        <v>12</v>
      </c>
    </row>
    <row r="241" spans="1:22" s="231" customFormat="1" hidden="1">
      <c r="A241" s="172">
        <f>VLOOKUP(G241,[1]Conceptos!$B$2:$F$587,5,FALSE)</f>
        <v>33</v>
      </c>
      <c r="B241" s="236"/>
      <c r="C241" s="237"/>
      <c r="D241" s="238"/>
      <c r="E241" s="225">
        <v>2</v>
      </c>
      <c r="F241" s="174"/>
      <c r="G241" s="175" t="str">
        <f t="shared" si="41"/>
        <v>A.1.1.2.3.1.4</v>
      </c>
      <c r="H241" s="235" t="e">
        <f t="shared" si="48"/>
        <v>#N/A</v>
      </c>
      <c r="I241" s="239"/>
      <c r="J241" s="239"/>
      <c r="K241" s="239"/>
      <c r="L241" s="239"/>
      <c r="M241" s="240"/>
      <c r="N241" s="231">
        <f t="shared" si="45"/>
        <v>1</v>
      </c>
      <c r="O241" s="231">
        <f t="shared" si="43"/>
        <v>0</v>
      </c>
      <c r="P241" s="179">
        <f>VLOOKUP($G241,[1]Conceptos!$B$2:$I$588,6,FALSE)</f>
        <v>1</v>
      </c>
      <c r="Q241" s="179">
        <f>VLOOKUP($G241,[1]Conceptos!$B$2:$I$588,7,FALSE)</f>
        <v>1</v>
      </c>
      <c r="R241" s="179">
        <f>VLOOKUP($G241,[1]Conceptos!$B$2:$I$588,8,FALSE)</f>
        <v>1</v>
      </c>
      <c r="S241" s="229" t="b">
        <f>VLOOKUP(G241,[1]Conceptos!$B$2:$E$587,4,FALSE)</f>
        <v>1</v>
      </c>
      <c r="V241" s="231">
        <f t="shared" si="42"/>
        <v>0</v>
      </c>
    </row>
    <row r="242" spans="1:22" s="231" customFormat="1" hidden="1">
      <c r="A242" s="172">
        <f>VLOOKUP(G242,[1]Conceptos!$B$2:$F$587,5,FALSE)</f>
        <v>33</v>
      </c>
      <c r="B242" s="236"/>
      <c r="C242" s="237"/>
      <c r="D242" s="238"/>
      <c r="E242" s="225">
        <v>3</v>
      </c>
      <c r="F242" s="174"/>
      <c r="G242" s="175" t="str">
        <f t="shared" si="41"/>
        <v>A.1.1.2.3.1.4</v>
      </c>
      <c r="H242" s="235" t="e">
        <f t="shared" si="48"/>
        <v>#N/A</v>
      </c>
      <c r="I242" s="239"/>
      <c r="J242" s="239"/>
      <c r="K242" s="239"/>
      <c r="L242" s="239"/>
      <c r="M242" s="240"/>
      <c r="N242" s="231">
        <f t="shared" si="45"/>
        <v>1</v>
      </c>
      <c r="O242" s="231">
        <f t="shared" si="43"/>
        <v>0</v>
      </c>
      <c r="P242" s="179">
        <f>VLOOKUP($G242,[1]Conceptos!$B$2:$I$588,6,FALSE)</f>
        <v>1</v>
      </c>
      <c r="Q242" s="179">
        <f>VLOOKUP($G242,[1]Conceptos!$B$2:$I$588,7,FALSE)</f>
        <v>1</v>
      </c>
      <c r="R242" s="179">
        <f>VLOOKUP($G242,[1]Conceptos!$B$2:$I$588,8,FALSE)</f>
        <v>1</v>
      </c>
      <c r="S242" s="229" t="b">
        <f>VLOOKUP(G242,[1]Conceptos!$B$2:$E$587,4,FALSE)</f>
        <v>1</v>
      </c>
      <c r="V242" s="231">
        <f t="shared" si="42"/>
        <v>0</v>
      </c>
    </row>
    <row r="243" spans="1:22" s="231" customFormat="1" hidden="1">
      <c r="A243" s="172">
        <f>VLOOKUP(G243,[1]Conceptos!$B$2:$F$587,5,FALSE)</f>
        <v>33</v>
      </c>
      <c r="B243" s="236"/>
      <c r="C243" s="237"/>
      <c r="D243" s="238"/>
      <c r="E243" s="225">
        <v>4</v>
      </c>
      <c r="F243" s="174"/>
      <c r="G243" s="175" t="str">
        <f t="shared" si="41"/>
        <v>A.1.1.2.3.1.4</v>
      </c>
      <c r="H243" s="235" t="e">
        <f t="shared" si="48"/>
        <v>#N/A</v>
      </c>
      <c r="I243" s="239"/>
      <c r="J243" s="239"/>
      <c r="K243" s="239"/>
      <c r="L243" s="239"/>
      <c r="M243" s="240"/>
      <c r="N243" s="231">
        <f t="shared" si="45"/>
        <v>1</v>
      </c>
      <c r="O243" s="231">
        <f t="shared" si="43"/>
        <v>0</v>
      </c>
      <c r="P243" s="179">
        <f>VLOOKUP($G243,[1]Conceptos!$B$2:$I$588,6,FALSE)</f>
        <v>1</v>
      </c>
      <c r="Q243" s="179">
        <f>VLOOKUP($G243,[1]Conceptos!$B$2:$I$588,7,FALSE)</f>
        <v>1</v>
      </c>
      <c r="R243" s="179">
        <f>VLOOKUP($G243,[1]Conceptos!$B$2:$I$588,8,FALSE)</f>
        <v>1</v>
      </c>
      <c r="S243" s="229" t="b">
        <f>VLOOKUP(G243,[1]Conceptos!$B$2:$E$587,4,FALSE)</f>
        <v>1</v>
      </c>
      <c r="V243" s="231">
        <f t="shared" si="42"/>
        <v>0</v>
      </c>
    </row>
    <row r="244" spans="1:22" s="231" customFormat="1" hidden="1">
      <c r="A244" s="172">
        <f>VLOOKUP(G244,[1]Conceptos!$B$2:$F$587,5,FALSE)</f>
        <v>33</v>
      </c>
      <c r="B244" s="236"/>
      <c r="C244" s="237"/>
      <c r="D244" s="238"/>
      <c r="E244" s="225">
        <v>5</v>
      </c>
      <c r="F244" s="174"/>
      <c r="G244" s="175" t="str">
        <f t="shared" si="41"/>
        <v>A.1.1.2.3.1.4</v>
      </c>
      <c r="H244" s="235" t="e">
        <f t="shared" si="48"/>
        <v>#N/A</v>
      </c>
      <c r="I244" s="239"/>
      <c r="J244" s="239"/>
      <c r="K244" s="239"/>
      <c r="L244" s="239"/>
      <c r="M244" s="240"/>
      <c r="N244" s="231">
        <f t="shared" si="45"/>
        <v>1</v>
      </c>
      <c r="O244" s="231">
        <f t="shared" si="43"/>
        <v>0</v>
      </c>
      <c r="P244" s="179">
        <f>VLOOKUP($G244,[1]Conceptos!$B$2:$I$588,6,FALSE)</f>
        <v>1</v>
      </c>
      <c r="Q244" s="179">
        <f>VLOOKUP($G244,[1]Conceptos!$B$2:$I$588,7,FALSE)</f>
        <v>1</v>
      </c>
      <c r="R244" s="179">
        <f>VLOOKUP($G244,[1]Conceptos!$B$2:$I$588,8,FALSE)</f>
        <v>1</v>
      </c>
      <c r="S244" s="229" t="b">
        <f>VLOOKUP(G244,[1]Conceptos!$B$2:$E$587,4,FALSE)</f>
        <v>1</v>
      </c>
      <c r="V244" s="231">
        <f t="shared" si="42"/>
        <v>0</v>
      </c>
    </row>
    <row r="245" spans="1:22" s="231" customFormat="1" hidden="1">
      <c r="A245" s="172">
        <f>VLOOKUP(G245,[1]Conceptos!$B$2:$F$587,5,FALSE)</f>
        <v>33</v>
      </c>
      <c r="B245" s="236"/>
      <c r="C245" s="237"/>
      <c r="D245" s="238"/>
      <c r="E245" s="225">
        <v>6</v>
      </c>
      <c r="F245" s="174"/>
      <c r="G245" s="175" t="str">
        <f t="shared" si="41"/>
        <v>A.1.1.2.3.1.4</v>
      </c>
      <c r="H245" s="235" t="e">
        <f t="shared" si="48"/>
        <v>#N/A</v>
      </c>
      <c r="I245" s="239"/>
      <c r="J245" s="239"/>
      <c r="K245" s="239"/>
      <c r="L245" s="239"/>
      <c r="M245" s="240"/>
      <c r="N245" s="231">
        <f t="shared" si="45"/>
        <v>1</v>
      </c>
      <c r="O245" s="231">
        <f t="shared" si="43"/>
        <v>0</v>
      </c>
      <c r="P245" s="179">
        <f>VLOOKUP($G245,[1]Conceptos!$B$2:$I$588,6,FALSE)</f>
        <v>1</v>
      </c>
      <c r="Q245" s="179">
        <f>VLOOKUP($G245,[1]Conceptos!$B$2:$I$588,7,FALSE)</f>
        <v>1</v>
      </c>
      <c r="R245" s="179">
        <f>VLOOKUP($G245,[1]Conceptos!$B$2:$I$588,8,FALSE)</f>
        <v>1</v>
      </c>
      <c r="S245" s="229" t="b">
        <f>VLOOKUP(G245,[1]Conceptos!$B$2:$E$587,4,FALSE)</f>
        <v>1</v>
      </c>
      <c r="V245" s="231">
        <f t="shared" si="42"/>
        <v>0</v>
      </c>
    </row>
    <row r="246" spans="1:22" s="231" customFormat="1" hidden="1">
      <c r="A246" s="172">
        <f>VLOOKUP(G246,[1]Conceptos!$B$2:$F$587,5,FALSE)</f>
        <v>33</v>
      </c>
      <c r="B246" s="236"/>
      <c r="C246" s="237"/>
      <c r="D246" s="238"/>
      <c r="E246" s="225">
        <v>7</v>
      </c>
      <c r="F246" s="174"/>
      <c r="G246" s="175" t="str">
        <f t="shared" si="41"/>
        <v>A.1.1.2.3.1.4</v>
      </c>
      <c r="H246" s="235" t="e">
        <f t="shared" si="48"/>
        <v>#N/A</v>
      </c>
      <c r="I246" s="239"/>
      <c r="J246" s="239"/>
      <c r="K246" s="239"/>
      <c r="L246" s="239"/>
      <c r="M246" s="240"/>
      <c r="N246" s="231">
        <f t="shared" si="45"/>
        <v>1</v>
      </c>
      <c r="O246" s="231">
        <f t="shared" si="43"/>
        <v>0</v>
      </c>
      <c r="P246" s="179">
        <f>VLOOKUP($G246,[1]Conceptos!$B$2:$I$588,6,FALSE)</f>
        <v>1</v>
      </c>
      <c r="Q246" s="179">
        <f>VLOOKUP($G246,[1]Conceptos!$B$2:$I$588,7,FALSE)</f>
        <v>1</v>
      </c>
      <c r="R246" s="179">
        <f>VLOOKUP($G246,[1]Conceptos!$B$2:$I$588,8,FALSE)</f>
        <v>1</v>
      </c>
      <c r="S246" s="229" t="b">
        <f>VLOOKUP(G246,[1]Conceptos!$B$2:$E$587,4,FALSE)</f>
        <v>1</v>
      </c>
      <c r="V246" s="231">
        <f t="shared" si="42"/>
        <v>0</v>
      </c>
    </row>
    <row r="247" spans="1:22" s="231" customFormat="1" hidden="1">
      <c r="A247" s="172">
        <f>VLOOKUP(G247,[1]Conceptos!$B$2:$F$587,5,FALSE)</f>
        <v>33</v>
      </c>
      <c r="B247" s="236"/>
      <c r="C247" s="237"/>
      <c r="D247" s="238"/>
      <c r="E247" s="225">
        <v>8</v>
      </c>
      <c r="F247" s="174"/>
      <c r="G247" s="175" t="str">
        <f t="shared" si="41"/>
        <v>A.1.1.2.3.1.4</v>
      </c>
      <c r="H247" s="235" t="e">
        <f t="shared" si="48"/>
        <v>#N/A</v>
      </c>
      <c r="I247" s="239"/>
      <c r="J247" s="239"/>
      <c r="K247" s="239"/>
      <c r="L247" s="239"/>
      <c r="M247" s="240"/>
      <c r="N247" s="231">
        <f t="shared" si="45"/>
        <v>1</v>
      </c>
      <c r="O247" s="231">
        <f t="shared" si="43"/>
        <v>0</v>
      </c>
      <c r="P247" s="179">
        <f>VLOOKUP($G247,[1]Conceptos!$B$2:$I$588,6,FALSE)</f>
        <v>1</v>
      </c>
      <c r="Q247" s="179">
        <f>VLOOKUP($G247,[1]Conceptos!$B$2:$I$588,7,FALSE)</f>
        <v>1</v>
      </c>
      <c r="R247" s="179">
        <f>VLOOKUP($G247,[1]Conceptos!$B$2:$I$588,8,FALSE)</f>
        <v>1</v>
      </c>
      <c r="S247" s="229" t="b">
        <f>VLOOKUP(G247,[1]Conceptos!$B$2:$E$587,4,FALSE)</f>
        <v>1</v>
      </c>
      <c r="V247" s="231">
        <f t="shared" si="42"/>
        <v>0</v>
      </c>
    </row>
    <row r="248" spans="1:22" s="231" customFormat="1" hidden="1">
      <c r="A248" s="172">
        <f>VLOOKUP(G248,[1]Conceptos!$B$2:$F$587,5,FALSE)</f>
        <v>33</v>
      </c>
      <c r="B248" s="236"/>
      <c r="C248" s="237"/>
      <c r="D248" s="238"/>
      <c r="E248" s="225">
        <v>9</v>
      </c>
      <c r="F248" s="174"/>
      <c r="G248" s="175" t="str">
        <f t="shared" si="41"/>
        <v>A.1.1.2.3.1.4</v>
      </c>
      <c r="H248" s="235" t="e">
        <f t="shared" si="48"/>
        <v>#N/A</v>
      </c>
      <c r="I248" s="239"/>
      <c r="J248" s="239"/>
      <c r="K248" s="239"/>
      <c r="L248" s="239"/>
      <c r="M248" s="240"/>
      <c r="N248" s="231">
        <f t="shared" si="45"/>
        <v>1</v>
      </c>
      <c r="O248" s="231">
        <f t="shared" si="43"/>
        <v>0</v>
      </c>
      <c r="P248" s="179">
        <f>VLOOKUP($G248,[1]Conceptos!$B$2:$I$588,6,FALSE)</f>
        <v>1</v>
      </c>
      <c r="Q248" s="179">
        <f>VLOOKUP($G248,[1]Conceptos!$B$2:$I$588,7,FALSE)</f>
        <v>1</v>
      </c>
      <c r="R248" s="179">
        <f>VLOOKUP($G248,[1]Conceptos!$B$2:$I$588,8,FALSE)</f>
        <v>1</v>
      </c>
      <c r="S248" s="229" t="b">
        <f>VLOOKUP(G248,[1]Conceptos!$B$2:$E$587,4,FALSE)</f>
        <v>1</v>
      </c>
      <c r="V248" s="231">
        <f t="shared" si="42"/>
        <v>0</v>
      </c>
    </row>
    <row r="249" spans="1:22" s="231" customFormat="1" hidden="1">
      <c r="A249" s="172">
        <f>VLOOKUP(G249,[1]Conceptos!$B$2:$F$587,5,FALSE)</f>
        <v>33</v>
      </c>
      <c r="B249" s="236"/>
      <c r="C249" s="237"/>
      <c r="D249" s="238"/>
      <c r="E249" s="225">
        <v>10</v>
      </c>
      <c r="F249" s="174"/>
      <c r="G249" s="175" t="str">
        <f t="shared" si="41"/>
        <v>A.1.1.2.3.1.4</v>
      </c>
      <c r="H249" s="235" t="e">
        <f t="shared" si="48"/>
        <v>#N/A</v>
      </c>
      <c r="I249" s="239"/>
      <c r="J249" s="239"/>
      <c r="K249" s="239"/>
      <c r="L249" s="239"/>
      <c r="M249" s="240"/>
      <c r="N249" s="231">
        <f t="shared" si="45"/>
        <v>1</v>
      </c>
      <c r="O249" s="231">
        <f t="shared" si="43"/>
        <v>0</v>
      </c>
      <c r="P249" s="179">
        <f>VLOOKUP($G249,[1]Conceptos!$B$2:$I$588,6,FALSE)</f>
        <v>1</v>
      </c>
      <c r="Q249" s="179">
        <f>VLOOKUP($G249,[1]Conceptos!$B$2:$I$588,7,FALSE)</f>
        <v>1</v>
      </c>
      <c r="R249" s="179">
        <f>VLOOKUP($G249,[1]Conceptos!$B$2:$I$588,8,FALSE)</f>
        <v>1</v>
      </c>
      <c r="S249" s="229" t="b">
        <f>VLOOKUP(G249,[1]Conceptos!$B$2:$E$587,4,FALSE)</f>
        <v>1</v>
      </c>
      <c r="V249" s="231">
        <f t="shared" si="42"/>
        <v>0</v>
      </c>
    </row>
    <row r="250" spans="1:22" s="231" customFormat="1" ht="38.25">
      <c r="A250" s="172">
        <f>VLOOKUP(G250,[1]Conceptos!$B$2:$F$587,5,FALSE)</f>
        <v>34</v>
      </c>
      <c r="B250" s="216" t="s">
        <v>202</v>
      </c>
      <c r="C250" s="217" t="str">
        <f>VLOOKUP(B250,[1]Conceptos!$B$2:$D$587,2,FALSE)</f>
        <v>PERSONAL DIRECTIVO - DOCENTE (con situación de fondos)</v>
      </c>
      <c r="D250" s="218" t="str">
        <f>VLOOKUP(B250,[1]Conceptos!$B$2:$D$587,3,FALSE)</f>
        <v xml:space="preserve">SUMA DE LOS PAGOS DE LOS APORTES DE CESANTÍAS Y PREVISIÓN SOCIAL CORRESPONDIENTES AL PERSONAL DIRECTIVO DOCENTE NO AFILIADO AL FONDO NACIÓNAL DE PRESTACIONES SOCIALES DEL MAGISTERIO </v>
      </c>
      <c r="E250" s="249"/>
      <c r="F250" s="210"/>
      <c r="G250" s="211" t="str">
        <f t="shared" si="41"/>
        <v>A.1.1.2.4</v>
      </c>
      <c r="H250" s="249"/>
      <c r="I250" s="213">
        <f>I251+I296</f>
        <v>0</v>
      </c>
      <c r="J250" s="213">
        <f>J251+J296</f>
        <v>0</v>
      </c>
      <c r="K250" s="213">
        <f>K251+K296</f>
        <v>0</v>
      </c>
      <c r="L250" s="213">
        <f>L251+L296</f>
        <v>0</v>
      </c>
      <c r="M250" s="214">
        <f>M251+M296</f>
        <v>0</v>
      </c>
      <c r="N250" s="250">
        <f t="shared" si="45"/>
        <v>0</v>
      </c>
      <c r="O250" s="250">
        <f t="shared" si="43"/>
        <v>0</v>
      </c>
      <c r="P250" s="179">
        <f>VLOOKUP($G250,[1]Conceptos!$B$2:$I$588,6,FALSE)</f>
        <v>1</v>
      </c>
      <c r="Q250" s="179">
        <f>VLOOKUP($G250,[1]Conceptos!$B$2:$I$588,7,FALSE)</f>
        <v>1</v>
      </c>
      <c r="R250" s="179">
        <f>VLOOKUP($G250,[1]Conceptos!$B$2:$I$588,8,FALSE)</f>
        <v>1</v>
      </c>
      <c r="S250" s="229" t="b">
        <f>VLOOKUP(G250,[1]Conceptos!$B$2:$E$588,4,FALSE)</f>
        <v>0</v>
      </c>
      <c r="T250" s="230">
        <f>FIND(".",B250,LEN(B250)-2)</f>
        <v>8</v>
      </c>
      <c r="U250" s="230" t="str">
        <f>MID(B250,1,T250-1)</f>
        <v>A.1.1.2</v>
      </c>
      <c r="V250" s="231">
        <f t="shared" si="42"/>
        <v>8</v>
      </c>
    </row>
    <row r="251" spans="1:22" s="231" customFormat="1" ht="38.25">
      <c r="A251" s="172">
        <f>VLOOKUP(G251,[1]Conceptos!$B$2:$F$587,5,FALSE)</f>
        <v>35</v>
      </c>
      <c r="B251" s="216" t="s">
        <v>203</v>
      </c>
      <c r="C251" s="217" t="str">
        <f>VLOOKUP(B251,[1]Conceptos!$B$2:$D$587,2,FALSE)</f>
        <v xml:space="preserve">APORTES DE PREVISIÓN SOCIAL </v>
      </c>
      <c r="D251" s="218" t="str">
        <f>VLOOKUP(B251,[1]Conceptos!$B$2:$D$587,3,FALSE)</f>
        <v>SUMA DE PAGOS CORRESPONDIENTE A APORTES PATRONALES HECHOS POR CONCEPTO DE SALUD, PENSIONES, ARP Y CESANTÍAS A LOS DIRECTIVOS DOCENTES NO AFILIADOS AL FONDO DE PRESTACIONES DEL MAGISTERIO</v>
      </c>
      <c r="E251" s="249"/>
      <c r="F251" s="210"/>
      <c r="G251" s="211" t="str">
        <f t="shared" si="41"/>
        <v>A.1.1.2.4.1</v>
      </c>
      <c r="H251" s="249"/>
      <c r="I251" s="213">
        <f>I252+I263+I274+I285</f>
        <v>0</v>
      </c>
      <c r="J251" s="213">
        <f>J252+J263+J274+J285</f>
        <v>0</v>
      </c>
      <c r="K251" s="213">
        <f>K252+K263+K274+K285</f>
        <v>0</v>
      </c>
      <c r="L251" s="213">
        <f>L252+L263+L274+L285</f>
        <v>0</v>
      </c>
      <c r="M251" s="214">
        <f>M252+M263+M274+M285</f>
        <v>0</v>
      </c>
      <c r="N251" s="250">
        <f t="shared" si="45"/>
        <v>0</v>
      </c>
      <c r="O251" s="250">
        <f t="shared" si="43"/>
        <v>0</v>
      </c>
      <c r="P251" s="179">
        <f>VLOOKUP($G251,[1]Conceptos!$B$2:$I$588,6,FALSE)</f>
        <v>1</v>
      </c>
      <c r="Q251" s="179">
        <f>VLOOKUP($G251,[1]Conceptos!$B$2:$I$588,7,FALSE)</f>
        <v>1</v>
      </c>
      <c r="R251" s="179">
        <f>VLOOKUP($G251,[1]Conceptos!$B$2:$I$588,8,FALSE)</f>
        <v>1</v>
      </c>
      <c r="S251" s="229" t="b">
        <f>VLOOKUP(G251,[1]Conceptos!$B$2:$E$588,4,FALSE)</f>
        <v>0</v>
      </c>
      <c r="T251" s="230">
        <f>FIND(".",B251,LEN(B251)-2)</f>
        <v>10</v>
      </c>
      <c r="U251" s="230" t="str">
        <f>MID(B251,1,T251-1)</f>
        <v>A.1.1.2.4</v>
      </c>
      <c r="V251" s="231">
        <f t="shared" si="42"/>
        <v>10</v>
      </c>
    </row>
    <row r="252" spans="1:22" s="231" customFormat="1" ht="51">
      <c r="A252" s="172">
        <f>VLOOKUP(G252,[1]Conceptos!$B$2:$F$587,5,FALSE)</f>
        <v>36</v>
      </c>
      <c r="B252" s="219" t="s">
        <v>204</v>
      </c>
      <c r="C252" s="220" t="str">
        <f>VLOOKUP(B252,[1]Conceptos!$B$2:$D$587,2,FALSE)</f>
        <v>APORTES PARA SALUD</v>
      </c>
      <c r="D252" s="221" t="str">
        <f>VLOOKUP(B252,[1]Conceptos!$B$2:$D$587,3,FALSE)</f>
        <v xml:space="preserve">PAGO DEL APORTE PATRONAL POR CONCEPTO DE SALUD  DE CONFORMIDAD CON LO ESTABLECIDO EN LA LEY 100 DE 1993 DEL PERSONAL DIRECTIVO DOCENTE NO AFILIADO AL FONDO DE PRESTACIONES SOCIALES DEL MAGISTERIO  Y QUE ESTÉN AFILIADOS EN OTRAS ENTIDADES. </v>
      </c>
      <c r="E252" s="222" t="s">
        <v>136</v>
      </c>
      <c r="F252" s="223"/>
      <c r="G252" s="224" t="str">
        <f t="shared" si="41"/>
        <v>A.1.1.2.4.1.1</v>
      </c>
      <c r="H252" s="225"/>
      <c r="I252" s="226">
        <f>SUM(I253:I262)</f>
        <v>0</v>
      </c>
      <c r="J252" s="226">
        <f>SUM(J253:J262)</f>
        <v>0</v>
      </c>
      <c r="K252" s="226">
        <f>SUM(K253:K262)</f>
        <v>0</v>
      </c>
      <c r="L252" s="226">
        <f>SUM(L253:L262)</f>
        <v>0</v>
      </c>
      <c r="M252" s="227">
        <f>SUM(M253:M262)</f>
        <v>0</v>
      </c>
      <c r="N252" s="228">
        <f>IF(AND(E252&lt;&gt;"", E252&lt;&gt;"Registrar Detalle",E252&lt;&gt;"Ocultar Detalle"),1,0)</f>
        <v>0</v>
      </c>
      <c r="O252" s="228">
        <f t="shared" si="43"/>
        <v>0</v>
      </c>
      <c r="P252" s="179">
        <f>VLOOKUP($G252,[1]Conceptos!$B$2:$I$588,6,FALSE)</f>
        <v>1</v>
      </c>
      <c r="Q252" s="179">
        <f>VLOOKUP($G252,[1]Conceptos!$B$2:$I$588,7,FALSE)</f>
        <v>1</v>
      </c>
      <c r="R252" s="179">
        <f>VLOOKUP($G252,[1]Conceptos!$B$2:$I$588,8,FALSE)</f>
        <v>1</v>
      </c>
      <c r="S252" s="229" t="b">
        <f>VLOOKUP(G252,[1]Conceptos!$B$2:$E$588,4,FALSE)</f>
        <v>1</v>
      </c>
      <c r="T252" s="230">
        <f>FIND(".",B252,LEN(B252)-2)</f>
        <v>12</v>
      </c>
      <c r="U252" s="230" t="str">
        <f>MID(B252,1,T252-1)</f>
        <v>A.1.1.2.4.1</v>
      </c>
      <c r="V252" s="231">
        <f t="shared" si="42"/>
        <v>12</v>
      </c>
    </row>
    <row r="253" spans="1:22" s="231" customFormat="1">
      <c r="A253" s="172">
        <f>VLOOKUP(G253,[1]Conceptos!$B$2:$F$587,5,FALSE)</f>
        <v>36</v>
      </c>
      <c r="B253" s="234"/>
      <c r="C253" s="220"/>
      <c r="D253" s="221"/>
      <c r="E253" s="225">
        <v>1</v>
      </c>
      <c r="F253" s="174"/>
      <c r="G253" s="175" t="str">
        <f t="shared" si="41"/>
        <v>A.1.1.2.4.1.1</v>
      </c>
      <c r="H253" s="235" t="e">
        <f t="shared" ref="H253:H262" si="49">VLOOKUP(F253,$W$7:$X$48,2,FALSE)</f>
        <v>#N/A</v>
      </c>
      <c r="I253" s="239"/>
      <c r="J253" s="239"/>
      <c r="K253" s="239"/>
      <c r="L253" s="239"/>
      <c r="M253" s="240"/>
      <c r="N253" s="231">
        <f t="shared" si="45"/>
        <v>1</v>
      </c>
      <c r="O253" s="231">
        <f t="shared" si="43"/>
        <v>0</v>
      </c>
      <c r="P253" s="179">
        <f>VLOOKUP($G253,[1]Conceptos!$B$2:$I$588,6,FALSE)</f>
        <v>1</v>
      </c>
      <c r="Q253" s="179">
        <f>VLOOKUP($G253,[1]Conceptos!$B$2:$I$588,7,FALSE)</f>
        <v>1</v>
      </c>
      <c r="R253" s="179">
        <f>VLOOKUP($G253,[1]Conceptos!$B$2:$I$588,8,FALSE)</f>
        <v>1</v>
      </c>
      <c r="S253" s="229" t="b">
        <f>VLOOKUP(G253,[1]Conceptos!$B$2:$E$588,4,FALSE)</f>
        <v>1</v>
      </c>
      <c r="V253" s="231">
        <f t="shared" si="42"/>
        <v>12</v>
      </c>
    </row>
    <row r="254" spans="1:22" s="231" customFormat="1" hidden="1">
      <c r="A254" s="172">
        <f>VLOOKUP(G254,[1]Conceptos!$B$2:$F$587,5,FALSE)</f>
        <v>36</v>
      </c>
      <c r="B254" s="236"/>
      <c r="C254" s="237"/>
      <c r="D254" s="238"/>
      <c r="E254" s="225">
        <v>2</v>
      </c>
      <c r="F254" s="174"/>
      <c r="G254" s="175" t="str">
        <f t="shared" si="41"/>
        <v>A.1.1.2.4.1.1</v>
      </c>
      <c r="H254" s="235" t="e">
        <f t="shared" si="49"/>
        <v>#N/A</v>
      </c>
      <c r="I254" s="239"/>
      <c r="J254" s="239"/>
      <c r="K254" s="239"/>
      <c r="L254" s="239"/>
      <c r="M254" s="240"/>
      <c r="N254" s="231">
        <f t="shared" si="45"/>
        <v>1</v>
      </c>
      <c r="O254" s="231">
        <f t="shared" si="43"/>
        <v>0</v>
      </c>
      <c r="P254" s="179">
        <f>VLOOKUP($G254,[1]Conceptos!$B$2:$I$588,6,FALSE)</f>
        <v>1</v>
      </c>
      <c r="Q254" s="179">
        <f>VLOOKUP($G254,[1]Conceptos!$B$2:$I$588,7,FALSE)</f>
        <v>1</v>
      </c>
      <c r="R254" s="179">
        <f>VLOOKUP($G254,[1]Conceptos!$B$2:$I$588,8,FALSE)</f>
        <v>1</v>
      </c>
      <c r="S254" s="229" t="b">
        <f>VLOOKUP(G254,[1]Conceptos!$B$2:$E$587,4,FALSE)</f>
        <v>1</v>
      </c>
      <c r="V254" s="231">
        <f t="shared" si="42"/>
        <v>0</v>
      </c>
    </row>
    <row r="255" spans="1:22" s="231" customFormat="1" hidden="1">
      <c r="A255" s="172">
        <f>VLOOKUP(G255,[1]Conceptos!$B$2:$F$587,5,FALSE)</f>
        <v>36</v>
      </c>
      <c r="B255" s="236"/>
      <c r="C255" s="237"/>
      <c r="D255" s="238"/>
      <c r="E255" s="225">
        <v>3</v>
      </c>
      <c r="F255" s="174"/>
      <c r="G255" s="175" t="str">
        <f t="shared" si="41"/>
        <v>A.1.1.2.4.1.1</v>
      </c>
      <c r="H255" s="235" t="e">
        <f t="shared" si="49"/>
        <v>#N/A</v>
      </c>
      <c r="I255" s="239"/>
      <c r="J255" s="239"/>
      <c r="K255" s="239"/>
      <c r="L255" s="239"/>
      <c r="M255" s="240"/>
      <c r="N255" s="231">
        <f t="shared" si="45"/>
        <v>1</v>
      </c>
      <c r="O255" s="231">
        <f t="shared" si="43"/>
        <v>0</v>
      </c>
      <c r="P255" s="179">
        <f>VLOOKUP($G255,[1]Conceptos!$B$2:$I$588,6,FALSE)</f>
        <v>1</v>
      </c>
      <c r="Q255" s="179">
        <f>VLOOKUP($G255,[1]Conceptos!$B$2:$I$588,7,FALSE)</f>
        <v>1</v>
      </c>
      <c r="R255" s="179">
        <f>VLOOKUP($G255,[1]Conceptos!$B$2:$I$588,8,FALSE)</f>
        <v>1</v>
      </c>
      <c r="S255" s="229" t="b">
        <f>VLOOKUP(G255,[1]Conceptos!$B$2:$E$587,4,FALSE)</f>
        <v>1</v>
      </c>
      <c r="V255" s="231">
        <f t="shared" si="42"/>
        <v>0</v>
      </c>
    </row>
    <row r="256" spans="1:22" s="231" customFormat="1" hidden="1">
      <c r="A256" s="172">
        <f>VLOOKUP(G256,[1]Conceptos!$B$2:$F$587,5,FALSE)</f>
        <v>36</v>
      </c>
      <c r="B256" s="236"/>
      <c r="C256" s="237"/>
      <c r="D256" s="238"/>
      <c r="E256" s="225">
        <v>4</v>
      </c>
      <c r="F256" s="174"/>
      <c r="G256" s="175" t="str">
        <f t="shared" si="41"/>
        <v>A.1.1.2.4.1.1</v>
      </c>
      <c r="H256" s="235" t="e">
        <f t="shared" si="49"/>
        <v>#N/A</v>
      </c>
      <c r="I256" s="239"/>
      <c r="J256" s="239"/>
      <c r="K256" s="239"/>
      <c r="L256" s="239"/>
      <c r="M256" s="240"/>
      <c r="N256" s="231">
        <f t="shared" si="45"/>
        <v>1</v>
      </c>
      <c r="O256" s="231">
        <f t="shared" si="43"/>
        <v>0</v>
      </c>
      <c r="P256" s="179">
        <f>VLOOKUP($G256,[1]Conceptos!$B$2:$I$588,6,FALSE)</f>
        <v>1</v>
      </c>
      <c r="Q256" s="179">
        <f>VLOOKUP($G256,[1]Conceptos!$B$2:$I$588,7,FALSE)</f>
        <v>1</v>
      </c>
      <c r="R256" s="179">
        <f>VLOOKUP($G256,[1]Conceptos!$B$2:$I$588,8,FALSE)</f>
        <v>1</v>
      </c>
      <c r="S256" s="229" t="b">
        <f>VLOOKUP(G256,[1]Conceptos!$B$2:$E$587,4,FALSE)</f>
        <v>1</v>
      </c>
      <c r="V256" s="231">
        <f t="shared" si="42"/>
        <v>0</v>
      </c>
    </row>
    <row r="257" spans="1:22" s="231" customFormat="1" hidden="1">
      <c r="A257" s="172">
        <f>VLOOKUP(G257,[1]Conceptos!$B$2:$F$587,5,FALSE)</f>
        <v>36</v>
      </c>
      <c r="B257" s="236"/>
      <c r="C257" s="237"/>
      <c r="D257" s="238"/>
      <c r="E257" s="225">
        <v>5</v>
      </c>
      <c r="F257" s="174"/>
      <c r="G257" s="175" t="str">
        <f t="shared" si="41"/>
        <v>A.1.1.2.4.1.1</v>
      </c>
      <c r="H257" s="235" t="e">
        <f t="shared" si="49"/>
        <v>#N/A</v>
      </c>
      <c r="I257" s="239"/>
      <c r="J257" s="239"/>
      <c r="K257" s="239"/>
      <c r="L257" s="239"/>
      <c r="M257" s="240"/>
      <c r="N257" s="231">
        <f t="shared" si="45"/>
        <v>1</v>
      </c>
      <c r="O257" s="231">
        <f t="shared" si="43"/>
        <v>0</v>
      </c>
      <c r="P257" s="179">
        <f>VLOOKUP($G257,[1]Conceptos!$B$2:$I$588,6,FALSE)</f>
        <v>1</v>
      </c>
      <c r="Q257" s="179">
        <f>VLOOKUP($G257,[1]Conceptos!$B$2:$I$588,7,FALSE)</f>
        <v>1</v>
      </c>
      <c r="R257" s="179">
        <f>VLOOKUP($G257,[1]Conceptos!$B$2:$I$588,8,FALSE)</f>
        <v>1</v>
      </c>
      <c r="S257" s="229" t="b">
        <f>VLOOKUP(G257,[1]Conceptos!$B$2:$E$587,4,FALSE)</f>
        <v>1</v>
      </c>
      <c r="V257" s="231">
        <f t="shared" si="42"/>
        <v>0</v>
      </c>
    </row>
    <row r="258" spans="1:22" s="231" customFormat="1" hidden="1">
      <c r="A258" s="172">
        <f>VLOOKUP(G258,[1]Conceptos!$B$2:$F$587,5,FALSE)</f>
        <v>36</v>
      </c>
      <c r="B258" s="236"/>
      <c r="C258" s="237"/>
      <c r="D258" s="238"/>
      <c r="E258" s="225">
        <v>6</v>
      </c>
      <c r="F258" s="174"/>
      <c r="G258" s="175" t="str">
        <f t="shared" si="41"/>
        <v>A.1.1.2.4.1.1</v>
      </c>
      <c r="H258" s="235" t="e">
        <f t="shared" si="49"/>
        <v>#N/A</v>
      </c>
      <c r="I258" s="239"/>
      <c r="J258" s="239"/>
      <c r="K258" s="239"/>
      <c r="L258" s="239"/>
      <c r="M258" s="240"/>
      <c r="N258" s="231">
        <f t="shared" si="45"/>
        <v>1</v>
      </c>
      <c r="O258" s="231">
        <f t="shared" si="43"/>
        <v>0</v>
      </c>
      <c r="P258" s="179">
        <f>VLOOKUP($G258,[1]Conceptos!$B$2:$I$588,6,FALSE)</f>
        <v>1</v>
      </c>
      <c r="Q258" s="179">
        <f>VLOOKUP($G258,[1]Conceptos!$B$2:$I$588,7,FALSE)</f>
        <v>1</v>
      </c>
      <c r="R258" s="179">
        <f>VLOOKUP($G258,[1]Conceptos!$B$2:$I$588,8,FALSE)</f>
        <v>1</v>
      </c>
      <c r="S258" s="229" t="b">
        <f>VLOOKUP(G258,[1]Conceptos!$B$2:$E$587,4,FALSE)</f>
        <v>1</v>
      </c>
      <c r="V258" s="231">
        <f t="shared" si="42"/>
        <v>0</v>
      </c>
    </row>
    <row r="259" spans="1:22" s="231" customFormat="1" hidden="1">
      <c r="A259" s="172">
        <f>VLOOKUP(G259,[1]Conceptos!$B$2:$F$587,5,FALSE)</f>
        <v>36</v>
      </c>
      <c r="B259" s="236"/>
      <c r="C259" s="237"/>
      <c r="D259" s="238"/>
      <c r="E259" s="225">
        <v>7</v>
      </c>
      <c r="F259" s="174"/>
      <c r="G259" s="175" t="str">
        <f t="shared" si="41"/>
        <v>A.1.1.2.4.1.1</v>
      </c>
      <c r="H259" s="235" t="e">
        <f t="shared" si="49"/>
        <v>#N/A</v>
      </c>
      <c r="I259" s="239"/>
      <c r="J259" s="239"/>
      <c r="K259" s="239"/>
      <c r="L259" s="239"/>
      <c r="M259" s="240"/>
      <c r="N259" s="231">
        <f t="shared" si="45"/>
        <v>1</v>
      </c>
      <c r="O259" s="231">
        <f t="shared" si="43"/>
        <v>0</v>
      </c>
      <c r="P259" s="179">
        <f>VLOOKUP($G259,[1]Conceptos!$B$2:$I$588,6,FALSE)</f>
        <v>1</v>
      </c>
      <c r="Q259" s="179">
        <f>VLOOKUP($G259,[1]Conceptos!$B$2:$I$588,7,FALSE)</f>
        <v>1</v>
      </c>
      <c r="R259" s="179">
        <f>VLOOKUP($G259,[1]Conceptos!$B$2:$I$588,8,FALSE)</f>
        <v>1</v>
      </c>
      <c r="S259" s="229" t="b">
        <f>VLOOKUP(G259,[1]Conceptos!$B$2:$E$587,4,FALSE)</f>
        <v>1</v>
      </c>
      <c r="V259" s="231">
        <f t="shared" si="42"/>
        <v>0</v>
      </c>
    </row>
    <row r="260" spans="1:22" s="231" customFormat="1" hidden="1">
      <c r="A260" s="172">
        <f>VLOOKUP(G260,[1]Conceptos!$B$2:$F$587,5,FALSE)</f>
        <v>36</v>
      </c>
      <c r="B260" s="236"/>
      <c r="C260" s="237"/>
      <c r="D260" s="238"/>
      <c r="E260" s="225">
        <v>8</v>
      </c>
      <c r="F260" s="174"/>
      <c r="G260" s="175" t="str">
        <f t="shared" si="41"/>
        <v>A.1.1.2.4.1.1</v>
      </c>
      <c r="H260" s="235" t="e">
        <f t="shared" si="49"/>
        <v>#N/A</v>
      </c>
      <c r="I260" s="239"/>
      <c r="J260" s="239"/>
      <c r="K260" s="239"/>
      <c r="L260" s="239"/>
      <c r="M260" s="240"/>
      <c r="N260" s="231">
        <f t="shared" si="45"/>
        <v>1</v>
      </c>
      <c r="O260" s="231">
        <f t="shared" si="43"/>
        <v>0</v>
      </c>
      <c r="P260" s="179">
        <f>VLOOKUP($G260,[1]Conceptos!$B$2:$I$588,6,FALSE)</f>
        <v>1</v>
      </c>
      <c r="Q260" s="179">
        <f>VLOOKUP($G260,[1]Conceptos!$B$2:$I$588,7,FALSE)</f>
        <v>1</v>
      </c>
      <c r="R260" s="179">
        <f>VLOOKUP($G260,[1]Conceptos!$B$2:$I$588,8,FALSE)</f>
        <v>1</v>
      </c>
      <c r="S260" s="229" t="b">
        <f>VLOOKUP(G260,[1]Conceptos!$B$2:$E$587,4,FALSE)</f>
        <v>1</v>
      </c>
      <c r="V260" s="231">
        <f t="shared" si="42"/>
        <v>0</v>
      </c>
    </row>
    <row r="261" spans="1:22" s="231" customFormat="1" hidden="1">
      <c r="A261" s="172">
        <f>VLOOKUP(G261,[1]Conceptos!$B$2:$F$587,5,FALSE)</f>
        <v>36</v>
      </c>
      <c r="B261" s="236"/>
      <c r="C261" s="237"/>
      <c r="D261" s="238"/>
      <c r="E261" s="225">
        <v>9</v>
      </c>
      <c r="F261" s="174"/>
      <c r="G261" s="175" t="str">
        <f t="shared" si="41"/>
        <v>A.1.1.2.4.1.1</v>
      </c>
      <c r="H261" s="235" t="e">
        <f t="shared" si="49"/>
        <v>#N/A</v>
      </c>
      <c r="I261" s="239"/>
      <c r="J261" s="239"/>
      <c r="K261" s="239"/>
      <c r="L261" s="239"/>
      <c r="M261" s="240"/>
      <c r="N261" s="231">
        <f t="shared" si="45"/>
        <v>1</v>
      </c>
      <c r="O261" s="231">
        <f t="shared" si="43"/>
        <v>0</v>
      </c>
      <c r="P261" s="179">
        <f>VLOOKUP($G261,[1]Conceptos!$B$2:$I$588,6,FALSE)</f>
        <v>1</v>
      </c>
      <c r="Q261" s="179">
        <f>VLOOKUP($G261,[1]Conceptos!$B$2:$I$588,7,FALSE)</f>
        <v>1</v>
      </c>
      <c r="R261" s="179">
        <f>VLOOKUP($G261,[1]Conceptos!$B$2:$I$588,8,FALSE)</f>
        <v>1</v>
      </c>
      <c r="S261" s="229" t="b">
        <f>VLOOKUP(G261,[1]Conceptos!$B$2:$E$587,4,FALSE)</f>
        <v>1</v>
      </c>
      <c r="V261" s="231">
        <f t="shared" si="42"/>
        <v>0</v>
      </c>
    </row>
    <row r="262" spans="1:22" s="231" customFormat="1" hidden="1">
      <c r="A262" s="172">
        <f>VLOOKUP(G262,[1]Conceptos!$B$2:$F$587,5,FALSE)</f>
        <v>36</v>
      </c>
      <c r="B262" s="236"/>
      <c r="C262" s="237"/>
      <c r="D262" s="238"/>
      <c r="E262" s="225">
        <v>10</v>
      </c>
      <c r="F262" s="174"/>
      <c r="G262" s="175" t="str">
        <f t="shared" si="41"/>
        <v>A.1.1.2.4.1.1</v>
      </c>
      <c r="H262" s="235" t="e">
        <f t="shared" si="49"/>
        <v>#N/A</v>
      </c>
      <c r="I262" s="239"/>
      <c r="J262" s="239"/>
      <c r="K262" s="239"/>
      <c r="L262" s="239"/>
      <c r="M262" s="240"/>
      <c r="N262" s="231">
        <f t="shared" si="45"/>
        <v>1</v>
      </c>
      <c r="O262" s="231">
        <f t="shared" si="43"/>
        <v>0</v>
      </c>
      <c r="P262" s="179">
        <f>VLOOKUP($G262,[1]Conceptos!$B$2:$I$588,6,FALSE)</f>
        <v>1</v>
      </c>
      <c r="Q262" s="179">
        <f>VLOOKUP($G262,[1]Conceptos!$B$2:$I$588,7,FALSE)</f>
        <v>1</v>
      </c>
      <c r="R262" s="179">
        <f>VLOOKUP($G262,[1]Conceptos!$B$2:$I$588,8,FALSE)</f>
        <v>1</v>
      </c>
      <c r="S262" s="229" t="b">
        <f>VLOOKUP(G262,[1]Conceptos!$B$2:$E$587,4,FALSE)</f>
        <v>1</v>
      </c>
      <c r="V262" s="231">
        <f t="shared" si="42"/>
        <v>0</v>
      </c>
    </row>
    <row r="263" spans="1:22" s="231" customFormat="1" ht="38.25">
      <c r="A263" s="172">
        <f>VLOOKUP(G263,[1]Conceptos!$B$2:$F$587,5,FALSE)</f>
        <v>37</v>
      </c>
      <c r="B263" s="219" t="s">
        <v>205</v>
      </c>
      <c r="C263" s="220" t="str">
        <f>VLOOKUP(B263,[1]Conceptos!$B$2:$D$587,2,FALSE)</f>
        <v>APORTES PARA PENSIÓN</v>
      </c>
      <c r="D263" s="221" t="str">
        <f>VLOOKUP(B263,[1]Conceptos!$B$2:$D$587,3,FALSE)</f>
        <v>SUMA DE PAGOS POR CONCEPTO DE COTIZACIÓN PARA PENSIÓN DE LOS DIRECTIVOS DOCENTES NO AFILIADOS AL FONDO, QUE EL PATRÓN EFECTÚA A LOS FONDOS DE PENSIONES PÚBLICOS O PRIVADOS.</v>
      </c>
      <c r="E263" s="222" t="s">
        <v>136</v>
      </c>
      <c r="F263" s="223"/>
      <c r="G263" s="224" t="str">
        <f t="shared" si="41"/>
        <v>A.1.1.2.4.1.2</v>
      </c>
      <c r="H263" s="225"/>
      <c r="I263" s="226">
        <f>SUM(I264:I273)</f>
        <v>0</v>
      </c>
      <c r="J263" s="226">
        <f>SUM(J264:J273)</f>
        <v>0</v>
      </c>
      <c r="K263" s="226">
        <f>SUM(K264:K273)</f>
        <v>0</v>
      </c>
      <c r="L263" s="226">
        <f>SUM(L264:L273)</f>
        <v>0</v>
      </c>
      <c r="M263" s="227">
        <f>SUM(M264:M273)</f>
        <v>0</v>
      </c>
      <c r="N263" s="228">
        <f>IF(AND(E263&lt;&gt;"", E263&lt;&gt;"Registrar Detalle",E263&lt;&gt;"Ocultar Detalle"),1,0)</f>
        <v>0</v>
      </c>
      <c r="O263" s="228">
        <f t="shared" si="43"/>
        <v>0</v>
      </c>
      <c r="P263" s="179">
        <f>VLOOKUP($G263,[1]Conceptos!$B$2:$I$588,6,FALSE)</f>
        <v>1</v>
      </c>
      <c r="Q263" s="179">
        <f>VLOOKUP($G263,[1]Conceptos!$B$2:$I$588,7,FALSE)</f>
        <v>1</v>
      </c>
      <c r="R263" s="179">
        <f>VLOOKUP($G263,[1]Conceptos!$B$2:$I$588,8,FALSE)</f>
        <v>1</v>
      </c>
      <c r="S263" s="229" t="b">
        <f>VLOOKUP(G263,[1]Conceptos!$B$2:$E$588,4,FALSE)</f>
        <v>1</v>
      </c>
      <c r="T263" s="230">
        <f>FIND(".",B263,LEN(B263)-2)</f>
        <v>12</v>
      </c>
      <c r="U263" s="230" t="str">
        <f>MID(B263,1,T263-1)</f>
        <v>A.1.1.2.4.1</v>
      </c>
      <c r="V263" s="231">
        <f t="shared" si="42"/>
        <v>12</v>
      </c>
    </row>
    <row r="264" spans="1:22" s="231" customFormat="1">
      <c r="A264" s="172">
        <f>VLOOKUP(G264,[1]Conceptos!$B$2:$F$587,5,FALSE)</f>
        <v>37</v>
      </c>
      <c r="B264" s="234"/>
      <c r="C264" s="220"/>
      <c r="D264" s="221"/>
      <c r="E264" s="225">
        <v>1</v>
      </c>
      <c r="F264" s="174"/>
      <c r="G264" s="175" t="str">
        <f t="shared" ref="G264:G327" si="50">IF(ISBLANK(B264),G263,B264)</f>
        <v>A.1.1.2.4.1.2</v>
      </c>
      <c r="H264" s="235" t="e">
        <f t="shared" ref="H264:H273" si="51">VLOOKUP(F264,$W$7:$X$48,2,FALSE)</f>
        <v>#N/A</v>
      </c>
      <c r="I264" s="239"/>
      <c r="J264" s="239"/>
      <c r="K264" s="239"/>
      <c r="L264" s="239"/>
      <c r="M264" s="240"/>
      <c r="N264" s="231">
        <f t="shared" si="45"/>
        <v>1</v>
      </c>
      <c r="O264" s="231">
        <f t="shared" si="43"/>
        <v>0</v>
      </c>
      <c r="P264" s="179">
        <f>VLOOKUP($G264,[1]Conceptos!$B$2:$I$588,6,FALSE)</f>
        <v>1</v>
      </c>
      <c r="Q264" s="179">
        <f>VLOOKUP($G264,[1]Conceptos!$B$2:$I$588,7,FALSE)</f>
        <v>1</v>
      </c>
      <c r="R264" s="179">
        <f>VLOOKUP($G264,[1]Conceptos!$B$2:$I$588,8,FALSE)</f>
        <v>1</v>
      </c>
      <c r="S264" s="229" t="b">
        <f>VLOOKUP(G264,[1]Conceptos!$B$2:$E$588,4,FALSE)</f>
        <v>1</v>
      </c>
      <c r="V264" s="231">
        <f t="shared" ref="V264:V327" si="52">IF(T264=0,T263,T264)</f>
        <v>12</v>
      </c>
    </row>
    <row r="265" spans="1:22" s="231" customFormat="1" hidden="1">
      <c r="A265" s="172">
        <f>VLOOKUP(G265,[1]Conceptos!$B$2:$F$587,5,FALSE)</f>
        <v>37</v>
      </c>
      <c r="B265" s="236"/>
      <c r="C265" s="237"/>
      <c r="D265" s="238"/>
      <c r="E265" s="225">
        <v>2</v>
      </c>
      <c r="F265" s="174"/>
      <c r="G265" s="175" t="str">
        <f t="shared" si="50"/>
        <v>A.1.1.2.4.1.2</v>
      </c>
      <c r="H265" s="235" t="e">
        <f t="shared" si="51"/>
        <v>#N/A</v>
      </c>
      <c r="I265" s="239"/>
      <c r="J265" s="239"/>
      <c r="K265" s="239"/>
      <c r="L265" s="239"/>
      <c r="M265" s="240"/>
      <c r="N265" s="231">
        <f t="shared" si="45"/>
        <v>1</v>
      </c>
      <c r="O265" s="231">
        <f t="shared" si="43"/>
        <v>0</v>
      </c>
      <c r="P265" s="179">
        <f>VLOOKUP($G265,[1]Conceptos!$B$2:$I$588,6,FALSE)</f>
        <v>1</v>
      </c>
      <c r="Q265" s="179">
        <f>VLOOKUP($G265,[1]Conceptos!$B$2:$I$588,7,FALSE)</f>
        <v>1</v>
      </c>
      <c r="R265" s="179">
        <f>VLOOKUP($G265,[1]Conceptos!$B$2:$I$588,8,FALSE)</f>
        <v>1</v>
      </c>
      <c r="S265" s="229" t="b">
        <f>VLOOKUP(G265,[1]Conceptos!$B$2:$E$587,4,FALSE)</f>
        <v>1</v>
      </c>
      <c r="V265" s="231">
        <f t="shared" si="52"/>
        <v>0</v>
      </c>
    </row>
    <row r="266" spans="1:22" s="231" customFormat="1" hidden="1">
      <c r="A266" s="172">
        <f>VLOOKUP(G266,[1]Conceptos!$B$2:$F$587,5,FALSE)</f>
        <v>37</v>
      </c>
      <c r="B266" s="236"/>
      <c r="C266" s="237"/>
      <c r="D266" s="238"/>
      <c r="E266" s="225">
        <v>3</v>
      </c>
      <c r="F266" s="174"/>
      <c r="G266" s="175" t="str">
        <f t="shared" si="50"/>
        <v>A.1.1.2.4.1.2</v>
      </c>
      <c r="H266" s="235" t="e">
        <f t="shared" si="51"/>
        <v>#N/A</v>
      </c>
      <c r="I266" s="239"/>
      <c r="J266" s="239"/>
      <c r="K266" s="239"/>
      <c r="L266" s="239"/>
      <c r="M266" s="240"/>
      <c r="N266" s="231">
        <f t="shared" si="45"/>
        <v>1</v>
      </c>
      <c r="O266" s="231">
        <f t="shared" si="43"/>
        <v>0</v>
      </c>
      <c r="P266" s="179">
        <f>VLOOKUP($G266,[1]Conceptos!$B$2:$I$588,6,FALSE)</f>
        <v>1</v>
      </c>
      <c r="Q266" s="179">
        <f>VLOOKUP($G266,[1]Conceptos!$B$2:$I$588,7,FALSE)</f>
        <v>1</v>
      </c>
      <c r="R266" s="179">
        <f>VLOOKUP($G266,[1]Conceptos!$B$2:$I$588,8,FALSE)</f>
        <v>1</v>
      </c>
      <c r="S266" s="229" t="b">
        <f>VLOOKUP(G266,[1]Conceptos!$B$2:$E$587,4,FALSE)</f>
        <v>1</v>
      </c>
      <c r="V266" s="231">
        <f t="shared" si="52"/>
        <v>0</v>
      </c>
    </row>
    <row r="267" spans="1:22" s="231" customFormat="1" hidden="1">
      <c r="A267" s="172">
        <f>VLOOKUP(G267,[1]Conceptos!$B$2:$F$587,5,FALSE)</f>
        <v>37</v>
      </c>
      <c r="B267" s="236"/>
      <c r="C267" s="237"/>
      <c r="D267" s="238"/>
      <c r="E267" s="225">
        <v>4</v>
      </c>
      <c r="F267" s="174"/>
      <c r="G267" s="175" t="str">
        <f t="shared" si="50"/>
        <v>A.1.1.2.4.1.2</v>
      </c>
      <c r="H267" s="235" t="e">
        <f t="shared" si="51"/>
        <v>#N/A</v>
      </c>
      <c r="I267" s="239"/>
      <c r="J267" s="239"/>
      <c r="K267" s="239"/>
      <c r="L267" s="239"/>
      <c r="M267" s="240"/>
      <c r="N267" s="231">
        <f t="shared" si="45"/>
        <v>1</v>
      </c>
      <c r="O267" s="231">
        <f t="shared" si="43"/>
        <v>0</v>
      </c>
      <c r="P267" s="179">
        <f>VLOOKUP($G267,[1]Conceptos!$B$2:$I$588,6,FALSE)</f>
        <v>1</v>
      </c>
      <c r="Q267" s="179">
        <f>VLOOKUP($G267,[1]Conceptos!$B$2:$I$588,7,FALSE)</f>
        <v>1</v>
      </c>
      <c r="R267" s="179">
        <f>VLOOKUP($G267,[1]Conceptos!$B$2:$I$588,8,FALSE)</f>
        <v>1</v>
      </c>
      <c r="S267" s="229" t="b">
        <f>VLOOKUP(G267,[1]Conceptos!$B$2:$E$587,4,FALSE)</f>
        <v>1</v>
      </c>
      <c r="V267" s="231">
        <f t="shared" si="52"/>
        <v>0</v>
      </c>
    </row>
    <row r="268" spans="1:22" s="231" customFormat="1" hidden="1">
      <c r="A268" s="172">
        <f>VLOOKUP(G268,[1]Conceptos!$B$2:$F$587,5,FALSE)</f>
        <v>37</v>
      </c>
      <c r="B268" s="236"/>
      <c r="C268" s="237"/>
      <c r="D268" s="238"/>
      <c r="E268" s="225">
        <v>5</v>
      </c>
      <c r="F268" s="174"/>
      <c r="G268" s="175" t="str">
        <f t="shared" si="50"/>
        <v>A.1.1.2.4.1.2</v>
      </c>
      <c r="H268" s="235" t="e">
        <f t="shared" si="51"/>
        <v>#N/A</v>
      </c>
      <c r="I268" s="239"/>
      <c r="J268" s="239"/>
      <c r="K268" s="239"/>
      <c r="L268" s="239"/>
      <c r="M268" s="240"/>
      <c r="N268" s="231">
        <f t="shared" si="45"/>
        <v>1</v>
      </c>
      <c r="O268" s="231">
        <f t="shared" si="43"/>
        <v>0</v>
      </c>
      <c r="P268" s="179">
        <f>VLOOKUP($G268,[1]Conceptos!$B$2:$I$588,6,FALSE)</f>
        <v>1</v>
      </c>
      <c r="Q268" s="179">
        <f>VLOOKUP($G268,[1]Conceptos!$B$2:$I$588,7,FALSE)</f>
        <v>1</v>
      </c>
      <c r="R268" s="179">
        <f>VLOOKUP($G268,[1]Conceptos!$B$2:$I$588,8,FALSE)</f>
        <v>1</v>
      </c>
      <c r="S268" s="229" t="b">
        <f>VLOOKUP(G268,[1]Conceptos!$B$2:$E$587,4,FALSE)</f>
        <v>1</v>
      </c>
      <c r="V268" s="231">
        <f t="shared" si="52"/>
        <v>0</v>
      </c>
    </row>
    <row r="269" spans="1:22" s="231" customFormat="1" hidden="1">
      <c r="A269" s="172">
        <f>VLOOKUP(G269,[1]Conceptos!$B$2:$F$587,5,FALSE)</f>
        <v>37</v>
      </c>
      <c r="B269" s="236"/>
      <c r="C269" s="237"/>
      <c r="D269" s="238"/>
      <c r="E269" s="225">
        <v>6</v>
      </c>
      <c r="F269" s="174"/>
      <c r="G269" s="175" t="str">
        <f t="shared" si="50"/>
        <v>A.1.1.2.4.1.2</v>
      </c>
      <c r="H269" s="235" t="e">
        <f t="shared" si="51"/>
        <v>#N/A</v>
      </c>
      <c r="I269" s="239"/>
      <c r="J269" s="239"/>
      <c r="K269" s="239"/>
      <c r="L269" s="239"/>
      <c r="M269" s="240"/>
      <c r="N269" s="231">
        <f t="shared" si="45"/>
        <v>1</v>
      </c>
      <c r="O269" s="231">
        <f t="shared" si="43"/>
        <v>0</v>
      </c>
      <c r="P269" s="179">
        <f>VLOOKUP($G269,[1]Conceptos!$B$2:$I$588,6,FALSE)</f>
        <v>1</v>
      </c>
      <c r="Q269" s="179">
        <f>VLOOKUP($G269,[1]Conceptos!$B$2:$I$588,7,FALSE)</f>
        <v>1</v>
      </c>
      <c r="R269" s="179">
        <f>VLOOKUP($G269,[1]Conceptos!$B$2:$I$588,8,FALSE)</f>
        <v>1</v>
      </c>
      <c r="S269" s="229" t="b">
        <f>VLOOKUP(G269,[1]Conceptos!$B$2:$E$587,4,FALSE)</f>
        <v>1</v>
      </c>
      <c r="V269" s="231">
        <f t="shared" si="52"/>
        <v>0</v>
      </c>
    </row>
    <row r="270" spans="1:22" s="231" customFormat="1" hidden="1">
      <c r="A270" s="172">
        <f>VLOOKUP(G270,[1]Conceptos!$B$2:$F$587,5,FALSE)</f>
        <v>37</v>
      </c>
      <c r="B270" s="236"/>
      <c r="C270" s="237"/>
      <c r="D270" s="238"/>
      <c r="E270" s="225">
        <v>7</v>
      </c>
      <c r="F270" s="174"/>
      <c r="G270" s="175" t="str">
        <f t="shared" si="50"/>
        <v>A.1.1.2.4.1.2</v>
      </c>
      <c r="H270" s="235" t="e">
        <f t="shared" si="51"/>
        <v>#N/A</v>
      </c>
      <c r="I270" s="239"/>
      <c r="J270" s="239"/>
      <c r="K270" s="239"/>
      <c r="L270" s="239"/>
      <c r="M270" s="240"/>
      <c r="N270" s="231">
        <f t="shared" si="45"/>
        <v>1</v>
      </c>
      <c r="O270" s="231">
        <f t="shared" ref="O270:O333" si="53">SUM(I270:M270)</f>
        <v>0</v>
      </c>
      <c r="P270" s="179">
        <f>VLOOKUP($G270,[1]Conceptos!$B$2:$I$588,6,FALSE)</f>
        <v>1</v>
      </c>
      <c r="Q270" s="179">
        <f>VLOOKUP($G270,[1]Conceptos!$B$2:$I$588,7,FALSE)</f>
        <v>1</v>
      </c>
      <c r="R270" s="179">
        <f>VLOOKUP($G270,[1]Conceptos!$B$2:$I$588,8,FALSE)</f>
        <v>1</v>
      </c>
      <c r="S270" s="229" t="b">
        <f>VLOOKUP(G270,[1]Conceptos!$B$2:$E$587,4,FALSE)</f>
        <v>1</v>
      </c>
      <c r="V270" s="231">
        <f t="shared" si="52"/>
        <v>0</v>
      </c>
    </row>
    <row r="271" spans="1:22" s="231" customFormat="1" hidden="1">
      <c r="A271" s="172">
        <f>VLOOKUP(G271,[1]Conceptos!$B$2:$F$587,5,FALSE)</f>
        <v>37</v>
      </c>
      <c r="B271" s="236"/>
      <c r="C271" s="237"/>
      <c r="D271" s="238"/>
      <c r="E271" s="225">
        <v>8</v>
      </c>
      <c r="F271" s="174"/>
      <c r="G271" s="175" t="str">
        <f t="shared" si="50"/>
        <v>A.1.1.2.4.1.2</v>
      </c>
      <c r="H271" s="235" t="e">
        <f t="shared" si="51"/>
        <v>#N/A</v>
      </c>
      <c r="I271" s="239"/>
      <c r="J271" s="239"/>
      <c r="K271" s="239"/>
      <c r="L271" s="239"/>
      <c r="M271" s="240"/>
      <c r="N271" s="231">
        <f t="shared" ref="N271:N334" si="54">IF(E271&lt;&gt;"",1,0)</f>
        <v>1</v>
      </c>
      <c r="O271" s="231">
        <f t="shared" si="53"/>
        <v>0</v>
      </c>
      <c r="P271" s="179">
        <f>VLOOKUP($G271,[1]Conceptos!$B$2:$I$588,6,FALSE)</f>
        <v>1</v>
      </c>
      <c r="Q271" s="179">
        <f>VLOOKUP($G271,[1]Conceptos!$B$2:$I$588,7,FALSE)</f>
        <v>1</v>
      </c>
      <c r="R271" s="179">
        <f>VLOOKUP($G271,[1]Conceptos!$B$2:$I$588,8,FALSE)</f>
        <v>1</v>
      </c>
      <c r="S271" s="229" t="b">
        <f>VLOOKUP(G271,[1]Conceptos!$B$2:$E$587,4,FALSE)</f>
        <v>1</v>
      </c>
      <c r="V271" s="231">
        <f t="shared" si="52"/>
        <v>0</v>
      </c>
    </row>
    <row r="272" spans="1:22" s="231" customFormat="1" hidden="1">
      <c r="A272" s="172">
        <f>VLOOKUP(G272,[1]Conceptos!$B$2:$F$587,5,FALSE)</f>
        <v>37</v>
      </c>
      <c r="B272" s="236"/>
      <c r="C272" s="237"/>
      <c r="D272" s="238"/>
      <c r="E272" s="225">
        <v>9</v>
      </c>
      <c r="F272" s="174"/>
      <c r="G272" s="175" t="str">
        <f t="shared" si="50"/>
        <v>A.1.1.2.4.1.2</v>
      </c>
      <c r="H272" s="235" t="e">
        <f t="shared" si="51"/>
        <v>#N/A</v>
      </c>
      <c r="I272" s="239"/>
      <c r="J272" s="239"/>
      <c r="K272" s="239"/>
      <c r="L272" s="239"/>
      <c r="M272" s="240"/>
      <c r="N272" s="231">
        <f t="shared" si="54"/>
        <v>1</v>
      </c>
      <c r="O272" s="231">
        <f t="shared" si="53"/>
        <v>0</v>
      </c>
      <c r="P272" s="179">
        <f>VLOOKUP($G272,[1]Conceptos!$B$2:$I$588,6,FALSE)</f>
        <v>1</v>
      </c>
      <c r="Q272" s="179">
        <f>VLOOKUP($G272,[1]Conceptos!$B$2:$I$588,7,FALSE)</f>
        <v>1</v>
      </c>
      <c r="R272" s="179">
        <f>VLOOKUP($G272,[1]Conceptos!$B$2:$I$588,8,FALSE)</f>
        <v>1</v>
      </c>
      <c r="S272" s="229" t="b">
        <f>VLOOKUP(G272,[1]Conceptos!$B$2:$E$587,4,FALSE)</f>
        <v>1</v>
      </c>
      <c r="V272" s="231">
        <f t="shared" si="52"/>
        <v>0</v>
      </c>
    </row>
    <row r="273" spans="1:22" s="231" customFormat="1" hidden="1">
      <c r="A273" s="172">
        <f>VLOOKUP(G273,[1]Conceptos!$B$2:$F$587,5,FALSE)</f>
        <v>37</v>
      </c>
      <c r="B273" s="236"/>
      <c r="C273" s="237"/>
      <c r="D273" s="238"/>
      <c r="E273" s="225">
        <v>10</v>
      </c>
      <c r="F273" s="174"/>
      <c r="G273" s="175" t="str">
        <f t="shared" si="50"/>
        <v>A.1.1.2.4.1.2</v>
      </c>
      <c r="H273" s="235" t="e">
        <f t="shared" si="51"/>
        <v>#N/A</v>
      </c>
      <c r="I273" s="239"/>
      <c r="J273" s="239"/>
      <c r="K273" s="239"/>
      <c r="L273" s="239"/>
      <c r="M273" s="240"/>
      <c r="N273" s="231">
        <f t="shared" si="54"/>
        <v>1</v>
      </c>
      <c r="O273" s="231">
        <f t="shared" si="53"/>
        <v>0</v>
      </c>
      <c r="P273" s="179">
        <f>VLOOKUP($G273,[1]Conceptos!$B$2:$I$588,6,FALSE)</f>
        <v>1</v>
      </c>
      <c r="Q273" s="179">
        <f>VLOOKUP($G273,[1]Conceptos!$B$2:$I$588,7,FALSE)</f>
        <v>1</v>
      </c>
      <c r="R273" s="179">
        <f>VLOOKUP($G273,[1]Conceptos!$B$2:$I$588,8,FALSE)</f>
        <v>1</v>
      </c>
      <c r="S273" s="229" t="b">
        <f>VLOOKUP(G273,[1]Conceptos!$B$2:$E$587,4,FALSE)</f>
        <v>1</v>
      </c>
      <c r="V273" s="231">
        <f t="shared" si="52"/>
        <v>0</v>
      </c>
    </row>
    <row r="274" spans="1:22" s="231" customFormat="1" ht="51">
      <c r="A274" s="172">
        <f>VLOOKUP(G274,[1]Conceptos!$B$2:$F$587,5,FALSE)</f>
        <v>38</v>
      </c>
      <c r="B274" s="219" t="s">
        <v>206</v>
      </c>
      <c r="C274" s="220" t="str">
        <f>VLOOKUP(B274,[1]Conceptos!$B$2:$D$587,2,FALSE)</f>
        <v>APORTES ARP</v>
      </c>
      <c r="D274" s="221" t="str">
        <f>VLOOKUP(B274,[1]Conceptos!$B$2:$D$587,3,FALSE)</f>
        <v>SUMA DE PAGOS QUE EFECTÚA EL PATRÓN  POR PORCENTAJE DE RIESGO ESTABLECIDO POR LA ADMINISTRADORA DE RIESGOS PROFESIONALES A LA QUE SE ENCUENTRE AFILIADO LA ENTIDAD POR AQUELLOS DIRECTIVOS DOCENTES NO AFILIADOS AL FONDO..</v>
      </c>
      <c r="E274" s="222" t="s">
        <v>136</v>
      </c>
      <c r="F274" s="223"/>
      <c r="G274" s="224" t="str">
        <f t="shared" si="50"/>
        <v>A.1.1.2.4.1.3</v>
      </c>
      <c r="H274" s="225"/>
      <c r="I274" s="226">
        <f>SUM(I275:I284)</f>
        <v>0</v>
      </c>
      <c r="J274" s="226">
        <f>SUM(J275:J284)</f>
        <v>0</v>
      </c>
      <c r="K274" s="226">
        <f>SUM(K275:K284)</f>
        <v>0</v>
      </c>
      <c r="L274" s="226">
        <f>SUM(L275:L284)</f>
        <v>0</v>
      </c>
      <c r="M274" s="227">
        <f>SUM(M275:M284)</f>
        <v>0</v>
      </c>
      <c r="N274" s="228">
        <f>IF(AND(E274&lt;&gt;"", E274&lt;&gt;"Registrar Detalle",E274&lt;&gt;"Ocultar Detalle"),1,0)</f>
        <v>0</v>
      </c>
      <c r="O274" s="228">
        <f t="shared" si="53"/>
        <v>0</v>
      </c>
      <c r="P274" s="179">
        <f>VLOOKUP($G274,[1]Conceptos!$B$2:$I$588,6,FALSE)</f>
        <v>1</v>
      </c>
      <c r="Q274" s="179">
        <f>VLOOKUP($G274,[1]Conceptos!$B$2:$I$588,7,FALSE)</f>
        <v>1</v>
      </c>
      <c r="R274" s="179">
        <f>VLOOKUP($G274,[1]Conceptos!$B$2:$I$588,8,FALSE)</f>
        <v>1</v>
      </c>
      <c r="S274" s="229" t="b">
        <f>VLOOKUP(G274,[1]Conceptos!$B$2:$E$588,4,FALSE)</f>
        <v>1</v>
      </c>
      <c r="T274" s="230">
        <f>FIND(".",B274,LEN(B274)-2)</f>
        <v>12</v>
      </c>
      <c r="U274" s="230" t="str">
        <f>MID(B274,1,T274-1)</f>
        <v>A.1.1.2.4.1</v>
      </c>
      <c r="V274" s="231">
        <f t="shared" si="52"/>
        <v>12</v>
      </c>
    </row>
    <row r="275" spans="1:22" s="231" customFormat="1">
      <c r="A275" s="172">
        <f>VLOOKUP(G275,[1]Conceptos!$B$2:$F$587,5,FALSE)</f>
        <v>38</v>
      </c>
      <c r="B275" s="234"/>
      <c r="C275" s="220"/>
      <c r="D275" s="221"/>
      <c r="E275" s="225">
        <v>1</v>
      </c>
      <c r="F275" s="174"/>
      <c r="G275" s="175" t="str">
        <f t="shared" si="50"/>
        <v>A.1.1.2.4.1.3</v>
      </c>
      <c r="H275" s="235" t="e">
        <f t="shared" ref="H275:H284" si="55">VLOOKUP(F275,$W$7:$X$48,2,FALSE)</f>
        <v>#N/A</v>
      </c>
      <c r="I275" s="239"/>
      <c r="J275" s="239"/>
      <c r="K275" s="239"/>
      <c r="L275" s="239"/>
      <c r="M275" s="240"/>
      <c r="N275" s="231">
        <f t="shared" si="54"/>
        <v>1</v>
      </c>
      <c r="O275" s="231">
        <f t="shared" si="53"/>
        <v>0</v>
      </c>
      <c r="P275" s="179">
        <f>VLOOKUP($G275,[1]Conceptos!$B$2:$I$588,6,FALSE)</f>
        <v>1</v>
      </c>
      <c r="Q275" s="179">
        <f>VLOOKUP($G275,[1]Conceptos!$B$2:$I$588,7,FALSE)</f>
        <v>1</v>
      </c>
      <c r="R275" s="179">
        <f>VLOOKUP($G275,[1]Conceptos!$B$2:$I$588,8,FALSE)</f>
        <v>1</v>
      </c>
      <c r="S275" s="229" t="b">
        <f>VLOOKUP(G275,[1]Conceptos!$B$2:$E$588,4,FALSE)</f>
        <v>1</v>
      </c>
      <c r="V275" s="231">
        <f t="shared" si="52"/>
        <v>12</v>
      </c>
    </row>
    <row r="276" spans="1:22" s="231" customFormat="1" hidden="1">
      <c r="A276" s="172">
        <f>VLOOKUP(G276,[1]Conceptos!$B$2:$F$587,5,FALSE)</f>
        <v>38</v>
      </c>
      <c r="B276" s="236"/>
      <c r="C276" s="237"/>
      <c r="D276" s="238"/>
      <c r="E276" s="225">
        <v>2</v>
      </c>
      <c r="F276" s="174"/>
      <c r="G276" s="175" t="str">
        <f t="shared" si="50"/>
        <v>A.1.1.2.4.1.3</v>
      </c>
      <c r="H276" s="235" t="e">
        <f t="shared" si="55"/>
        <v>#N/A</v>
      </c>
      <c r="I276" s="239"/>
      <c r="J276" s="239"/>
      <c r="K276" s="239"/>
      <c r="L276" s="239"/>
      <c r="M276" s="240"/>
      <c r="N276" s="231">
        <f t="shared" si="54"/>
        <v>1</v>
      </c>
      <c r="O276" s="231">
        <f t="shared" si="53"/>
        <v>0</v>
      </c>
      <c r="P276" s="179">
        <f>VLOOKUP($G276,[1]Conceptos!$B$2:$I$588,6,FALSE)</f>
        <v>1</v>
      </c>
      <c r="Q276" s="179">
        <f>VLOOKUP($G276,[1]Conceptos!$B$2:$I$588,7,FALSE)</f>
        <v>1</v>
      </c>
      <c r="R276" s="179">
        <f>VLOOKUP($G276,[1]Conceptos!$B$2:$I$588,8,FALSE)</f>
        <v>1</v>
      </c>
      <c r="S276" s="229" t="b">
        <f>VLOOKUP(G276,[1]Conceptos!$B$2:$E$587,4,FALSE)</f>
        <v>1</v>
      </c>
      <c r="V276" s="231">
        <f t="shared" si="52"/>
        <v>0</v>
      </c>
    </row>
    <row r="277" spans="1:22" s="231" customFormat="1" hidden="1">
      <c r="A277" s="172">
        <f>VLOOKUP(G277,[1]Conceptos!$B$2:$F$587,5,FALSE)</f>
        <v>38</v>
      </c>
      <c r="B277" s="236"/>
      <c r="C277" s="237"/>
      <c r="D277" s="238"/>
      <c r="E277" s="225">
        <v>3</v>
      </c>
      <c r="F277" s="174"/>
      <c r="G277" s="175" t="str">
        <f t="shared" si="50"/>
        <v>A.1.1.2.4.1.3</v>
      </c>
      <c r="H277" s="235" t="e">
        <f t="shared" si="55"/>
        <v>#N/A</v>
      </c>
      <c r="I277" s="239"/>
      <c r="J277" s="239"/>
      <c r="K277" s="239"/>
      <c r="L277" s="239"/>
      <c r="M277" s="240"/>
      <c r="N277" s="231">
        <f t="shared" si="54"/>
        <v>1</v>
      </c>
      <c r="O277" s="231">
        <f t="shared" si="53"/>
        <v>0</v>
      </c>
      <c r="P277" s="179">
        <f>VLOOKUP($G277,[1]Conceptos!$B$2:$I$588,6,FALSE)</f>
        <v>1</v>
      </c>
      <c r="Q277" s="179">
        <f>VLOOKUP($G277,[1]Conceptos!$B$2:$I$588,7,FALSE)</f>
        <v>1</v>
      </c>
      <c r="R277" s="179">
        <f>VLOOKUP($G277,[1]Conceptos!$B$2:$I$588,8,FALSE)</f>
        <v>1</v>
      </c>
      <c r="S277" s="229" t="b">
        <f>VLOOKUP(G277,[1]Conceptos!$B$2:$E$587,4,FALSE)</f>
        <v>1</v>
      </c>
      <c r="V277" s="231">
        <f t="shared" si="52"/>
        <v>0</v>
      </c>
    </row>
    <row r="278" spans="1:22" s="231" customFormat="1" hidden="1">
      <c r="A278" s="172">
        <f>VLOOKUP(G278,[1]Conceptos!$B$2:$F$587,5,FALSE)</f>
        <v>38</v>
      </c>
      <c r="B278" s="236"/>
      <c r="C278" s="237"/>
      <c r="D278" s="238"/>
      <c r="E278" s="225">
        <v>4</v>
      </c>
      <c r="F278" s="174"/>
      <c r="G278" s="175" t="str">
        <f t="shared" si="50"/>
        <v>A.1.1.2.4.1.3</v>
      </c>
      <c r="H278" s="235" t="e">
        <f t="shared" si="55"/>
        <v>#N/A</v>
      </c>
      <c r="I278" s="239"/>
      <c r="J278" s="239"/>
      <c r="K278" s="239"/>
      <c r="L278" s="239"/>
      <c r="M278" s="240"/>
      <c r="N278" s="231">
        <f t="shared" si="54"/>
        <v>1</v>
      </c>
      <c r="O278" s="231">
        <f t="shared" si="53"/>
        <v>0</v>
      </c>
      <c r="P278" s="179">
        <f>VLOOKUP($G278,[1]Conceptos!$B$2:$I$588,6,FALSE)</f>
        <v>1</v>
      </c>
      <c r="Q278" s="179">
        <f>VLOOKUP($G278,[1]Conceptos!$B$2:$I$588,7,FALSE)</f>
        <v>1</v>
      </c>
      <c r="R278" s="179">
        <f>VLOOKUP($G278,[1]Conceptos!$B$2:$I$588,8,FALSE)</f>
        <v>1</v>
      </c>
      <c r="S278" s="229" t="b">
        <f>VLOOKUP(G278,[1]Conceptos!$B$2:$E$587,4,FALSE)</f>
        <v>1</v>
      </c>
      <c r="V278" s="231">
        <f t="shared" si="52"/>
        <v>0</v>
      </c>
    </row>
    <row r="279" spans="1:22" s="231" customFormat="1" hidden="1">
      <c r="A279" s="172">
        <f>VLOOKUP(G279,[1]Conceptos!$B$2:$F$587,5,FALSE)</f>
        <v>38</v>
      </c>
      <c r="B279" s="236"/>
      <c r="C279" s="237"/>
      <c r="D279" s="238"/>
      <c r="E279" s="225">
        <v>5</v>
      </c>
      <c r="F279" s="174"/>
      <c r="G279" s="175" t="str">
        <f t="shared" si="50"/>
        <v>A.1.1.2.4.1.3</v>
      </c>
      <c r="H279" s="235" t="e">
        <f t="shared" si="55"/>
        <v>#N/A</v>
      </c>
      <c r="I279" s="239"/>
      <c r="J279" s="239"/>
      <c r="K279" s="239"/>
      <c r="L279" s="239"/>
      <c r="M279" s="240"/>
      <c r="N279" s="231">
        <f t="shared" si="54"/>
        <v>1</v>
      </c>
      <c r="O279" s="231">
        <f t="shared" si="53"/>
        <v>0</v>
      </c>
      <c r="P279" s="179">
        <f>VLOOKUP($G279,[1]Conceptos!$B$2:$I$588,6,FALSE)</f>
        <v>1</v>
      </c>
      <c r="Q279" s="179">
        <f>VLOOKUP($G279,[1]Conceptos!$B$2:$I$588,7,FALSE)</f>
        <v>1</v>
      </c>
      <c r="R279" s="179">
        <f>VLOOKUP($G279,[1]Conceptos!$B$2:$I$588,8,FALSE)</f>
        <v>1</v>
      </c>
      <c r="S279" s="229" t="b">
        <f>VLOOKUP(G279,[1]Conceptos!$B$2:$E$587,4,FALSE)</f>
        <v>1</v>
      </c>
      <c r="V279" s="231">
        <f t="shared" si="52"/>
        <v>0</v>
      </c>
    </row>
    <row r="280" spans="1:22" s="231" customFormat="1" hidden="1">
      <c r="A280" s="172">
        <f>VLOOKUP(G280,[1]Conceptos!$B$2:$F$587,5,FALSE)</f>
        <v>38</v>
      </c>
      <c r="B280" s="236"/>
      <c r="C280" s="237"/>
      <c r="D280" s="238"/>
      <c r="E280" s="225">
        <v>6</v>
      </c>
      <c r="F280" s="174"/>
      <c r="G280" s="175" t="str">
        <f t="shared" si="50"/>
        <v>A.1.1.2.4.1.3</v>
      </c>
      <c r="H280" s="235" t="e">
        <f t="shared" si="55"/>
        <v>#N/A</v>
      </c>
      <c r="I280" s="239"/>
      <c r="J280" s="239"/>
      <c r="K280" s="239"/>
      <c r="L280" s="239"/>
      <c r="M280" s="240"/>
      <c r="N280" s="231">
        <f t="shared" si="54"/>
        <v>1</v>
      </c>
      <c r="O280" s="231">
        <f t="shared" si="53"/>
        <v>0</v>
      </c>
      <c r="P280" s="179">
        <f>VLOOKUP($G280,[1]Conceptos!$B$2:$I$588,6,FALSE)</f>
        <v>1</v>
      </c>
      <c r="Q280" s="179">
        <f>VLOOKUP($G280,[1]Conceptos!$B$2:$I$588,7,FALSE)</f>
        <v>1</v>
      </c>
      <c r="R280" s="179">
        <f>VLOOKUP($G280,[1]Conceptos!$B$2:$I$588,8,FALSE)</f>
        <v>1</v>
      </c>
      <c r="S280" s="229" t="b">
        <f>VLOOKUP(G280,[1]Conceptos!$B$2:$E$587,4,FALSE)</f>
        <v>1</v>
      </c>
      <c r="V280" s="231">
        <f t="shared" si="52"/>
        <v>0</v>
      </c>
    </row>
    <row r="281" spans="1:22" s="231" customFormat="1" hidden="1">
      <c r="A281" s="172">
        <f>VLOOKUP(G281,[1]Conceptos!$B$2:$F$587,5,FALSE)</f>
        <v>38</v>
      </c>
      <c r="B281" s="236"/>
      <c r="C281" s="237"/>
      <c r="D281" s="238"/>
      <c r="E281" s="225">
        <v>7</v>
      </c>
      <c r="F281" s="174"/>
      <c r="G281" s="175" t="str">
        <f t="shared" si="50"/>
        <v>A.1.1.2.4.1.3</v>
      </c>
      <c r="H281" s="235" t="e">
        <f t="shared" si="55"/>
        <v>#N/A</v>
      </c>
      <c r="I281" s="239"/>
      <c r="J281" s="239"/>
      <c r="K281" s="239"/>
      <c r="L281" s="239"/>
      <c r="M281" s="240"/>
      <c r="N281" s="231">
        <f t="shared" si="54"/>
        <v>1</v>
      </c>
      <c r="O281" s="231">
        <f t="shared" si="53"/>
        <v>0</v>
      </c>
      <c r="P281" s="179">
        <f>VLOOKUP($G281,[1]Conceptos!$B$2:$I$588,6,FALSE)</f>
        <v>1</v>
      </c>
      <c r="Q281" s="179">
        <f>VLOOKUP($G281,[1]Conceptos!$B$2:$I$588,7,FALSE)</f>
        <v>1</v>
      </c>
      <c r="R281" s="179">
        <f>VLOOKUP($G281,[1]Conceptos!$B$2:$I$588,8,FALSE)</f>
        <v>1</v>
      </c>
      <c r="S281" s="229" t="b">
        <f>VLOOKUP(G281,[1]Conceptos!$B$2:$E$587,4,FALSE)</f>
        <v>1</v>
      </c>
      <c r="V281" s="231">
        <f t="shared" si="52"/>
        <v>0</v>
      </c>
    </row>
    <row r="282" spans="1:22" s="231" customFormat="1" hidden="1">
      <c r="A282" s="172">
        <f>VLOOKUP(G282,[1]Conceptos!$B$2:$F$587,5,FALSE)</f>
        <v>38</v>
      </c>
      <c r="B282" s="236"/>
      <c r="C282" s="237"/>
      <c r="D282" s="238"/>
      <c r="E282" s="225">
        <v>8</v>
      </c>
      <c r="F282" s="174"/>
      <c r="G282" s="175" t="str">
        <f t="shared" si="50"/>
        <v>A.1.1.2.4.1.3</v>
      </c>
      <c r="H282" s="235" t="e">
        <f t="shared" si="55"/>
        <v>#N/A</v>
      </c>
      <c r="I282" s="239"/>
      <c r="J282" s="239"/>
      <c r="K282" s="239"/>
      <c r="L282" s="239"/>
      <c r="M282" s="240"/>
      <c r="N282" s="231">
        <f t="shared" si="54"/>
        <v>1</v>
      </c>
      <c r="O282" s="231">
        <f t="shared" si="53"/>
        <v>0</v>
      </c>
      <c r="P282" s="179">
        <f>VLOOKUP($G282,[1]Conceptos!$B$2:$I$588,6,FALSE)</f>
        <v>1</v>
      </c>
      <c r="Q282" s="179">
        <f>VLOOKUP($G282,[1]Conceptos!$B$2:$I$588,7,FALSE)</f>
        <v>1</v>
      </c>
      <c r="R282" s="179">
        <f>VLOOKUP($G282,[1]Conceptos!$B$2:$I$588,8,FALSE)</f>
        <v>1</v>
      </c>
      <c r="S282" s="229" t="b">
        <f>VLOOKUP(G282,[1]Conceptos!$B$2:$E$587,4,FALSE)</f>
        <v>1</v>
      </c>
      <c r="V282" s="231">
        <f t="shared" si="52"/>
        <v>0</v>
      </c>
    </row>
    <row r="283" spans="1:22" s="231" customFormat="1" hidden="1">
      <c r="A283" s="172">
        <f>VLOOKUP(G283,[1]Conceptos!$B$2:$F$587,5,FALSE)</f>
        <v>38</v>
      </c>
      <c r="B283" s="236"/>
      <c r="C283" s="237"/>
      <c r="D283" s="238"/>
      <c r="E283" s="225">
        <v>9</v>
      </c>
      <c r="F283" s="174"/>
      <c r="G283" s="175" t="str">
        <f t="shared" si="50"/>
        <v>A.1.1.2.4.1.3</v>
      </c>
      <c r="H283" s="235" t="e">
        <f t="shared" si="55"/>
        <v>#N/A</v>
      </c>
      <c r="I283" s="239"/>
      <c r="J283" s="239"/>
      <c r="K283" s="239"/>
      <c r="L283" s="239"/>
      <c r="M283" s="240"/>
      <c r="N283" s="231">
        <f t="shared" si="54"/>
        <v>1</v>
      </c>
      <c r="O283" s="231">
        <f t="shared" si="53"/>
        <v>0</v>
      </c>
      <c r="P283" s="179">
        <f>VLOOKUP($G283,[1]Conceptos!$B$2:$I$588,6,FALSE)</f>
        <v>1</v>
      </c>
      <c r="Q283" s="179">
        <f>VLOOKUP($G283,[1]Conceptos!$B$2:$I$588,7,FALSE)</f>
        <v>1</v>
      </c>
      <c r="R283" s="179">
        <f>VLOOKUP($G283,[1]Conceptos!$B$2:$I$588,8,FALSE)</f>
        <v>1</v>
      </c>
      <c r="S283" s="229" t="b">
        <f>VLOOKUP(G283,[1]Conceptos!$B$2:$E$587,4,FALSE)</f>
        <v>1</v>
      </c>
      <c r="V283" s="231">
        <f t="shared" si="52"/>
        <v>0</v>
      </c>
    </row>
    <row r="284" spans="1:22" s="231" customFormat="1" hidden="1">
      <c r="A284" s="172">
        <f>VLOOKUP(G284,[1]Conceptos!$B$2:$F$587,5,FALSE)</f>
        <v>38</v>
      </c>
      <c r="B284" s="236"/>
      <c r="C284" s="237"/>
      <c r="D284" s="238"/>
      <c r="E284" s="225">
        <v>10</v>
      </c>
      <c r="F284" s="174"/>
      <c r="G284" s="175" t="str">
        <f t="shared" si="50"/>
        <v>A.1.1.2.4.1.3</v>
      </c>
      <c r="H284" s="235" t="e">
        <f t="shared" si="55"/>
        <v>#N/A</v>
      </c>
      <c r="I284" s="239"/>
      <c r="J284" s="239"/>
      <c r="K284" s="239"/>
      <c r="L284" s="239"/>
      <c r="M284" s="240"/>
      <c r="N284" s="231">
        <f t="shared" si="54"/>
        <v>1</v>
      </c>
      <c r="O284" s="231">
        <f t="shared" si="53"/>
        <v>0</v>
      </c>
      <c r="P284" s="179">
        <f>VLOOKUP($G284,[1]Conceptos!$B$2:$I$588,6,FALSE)</f>
        <v>1</v>
      </c>
      <c r="Q284" s="179">
        <f>VLOOKUP($G284,[1]Conceptos!$B$2:$I$588,7,FALSE)</f>
        <v>1</v>
      </c>
      <c r="R284" s="179">
        <f>VLOOKUP($G284,[1]Conceptos!$B$2:$I$588,8,FALSE)</f>
        <v>1</v>
      </c>
      <c r="S284" s="229" t="b">
        <f>VLOOKUP(G284,[1]Conceptos!$B$2:$E$587,4,FALSE)</f>
        <v>1</v>
      </c>
      <c r="V284" s="231">
        <f t="shared" si="52"/>
        <v>0</v>
      </c>
    </row>
    <row r="285" spans="1:22" s="231" customFormat="1" ht="38.25">
      <c r="A285" s="172">
        <f>VLOOKUP(G285,[1]Conceptos!$B$2:$F$587,5,FALSE)</f>
        <v>39</v>
      </c>
      <c r="B285" s="219" t="s">
        <v>207</v>
      </c>
      <c r="C285" s="220" t="str">
        <f>VLOOKUP(B285,[1]Conceptos!$B$2:$D$587,2,FALSE)</f>
        <v>APORTES PARA CESANTÍAS</v>
      </c>
      <c r="D285" s="221" t="str">
        <f>VLOOKUP(B285,[1]Conceptos!$B$2:$D$587,3,FALSE)</f>
        <v>VALOR DEL APORTE PATRONAL LIQUIDADO SOBRE EL COSTO DE LA NÓMINA DEL PERSONAL DIRECTIVO DOCENTE NO AFILIADO AL FONDO CORRESPONDIENTE A CESANTÍAS</v>
      </c>
      <c r="E285" s="222" t="s">
        <v>136</v>
      </c>
      <c r="F285" s="223"/>
      <c r="G285" s="224" t="str">
        <f t="shared" si="50"/>
        <v>A.1.1.2.4.1.4</v>
      </c>
      <c r="H285" s="225"/>
      <c r="I285" s="226">
        <f>SUM(I286:I295)</f>
        <v>0</v>
      </c>
      <c r="J285" s="226">
        <f>SUM(J286:J295)</f>
        <v>0</v>
      </c>
      <c r="K285" s="226">
        <f>SUM(K286:K295)</f>
        <v>0</v>
      </c>
      <c r="L285" s="226">
        <f>SUM(L286:L295)</f>
        <v>0</v>
      </c>
      <c r="M285" s="227">
        <f>SUM(M286:M295)</f>
        <v>0</v>
      </c>
      <c r="N285" s="228">
        <f>IF(AND(E285&lt;&gt;"", E285&lt;&gt;"Registrar Detalle",E285&lt;&gt;"Ocultar Detalle"),1,0)</f>
        <v>0</v>
      </c>
      <c r="O285" s="228">
        <f t="shared" si="53"/>
        <v>0</v>
      </c>
      <c r="P285" s="179">
        <f>VLOOKUP($G285,[1]Conceptos!$B$2:$I$588,6,FALSE)</f>
        <v>1</v>
      </c>
      <c r="Q285" s="179">
        <f>VLOOKUP($G285,[1]Conceptos!$B$2:$I$588,7,FALSE)</f>
        <v>1</v>
      </c>
      <c r="R285" s="179">
        <f>VLOOKUP($G285,[1]Conceptos!$B$2:$I$588,8,FALSE)</f>
        <v>1</v>
      </c>
      <c r="S285" s="229" t="b">
        <f>VLOOKUP(G285,[1]Conceptos!$B$2:$E$588,4,FALSE)</f>
        <v>1</v>
      </c>
      <c r="T285" s="230">
        <f>FIND(".",B285,LEN(B285)-2)</f>
        <v>12</v>
      </c>
      <c r="U285" s="230" t="str">
        <f>MID(B285,1,T285-1)</f>
        <v>A.1.1.2.4.1</v>
      </c>
      <c r="V285" s="231">
        <f t="shared" si="52"/>
        <v>12</v>
      </c>
    </row>
    <row r="286" spans="1:22" s="231" customFormat="1">
      <c r="A286" s="172">
        <f>VLOOKUP(G286,[1]Conceptos!$B$2:$F$587,5,FALSE)</f>
        <v>39</v>
      </c>
      <c r="B286" s="234"/>
      <c r="C286" s="220"/>
      <c r="D286" s="221"/>
      <c r="E286" s="225">
        <v>1</v>
      </c>
      <c r="F286" s="174"/>
      <c r="G286" s="175" t="str">
        <f t="shared" si="50"/>
        <v>A.1.1.2.4.1.4</v>
      </c>
      <c r="H286" s="235" t="e">
        <f t="shared" ref="H286:H295" si="56">VLOOKUP(F286,$W$7:$X$48,2,FALSE)</f>
        <v>#N/A</v>
      </c>
      <c r="I286" s="239"/>
      <c r="J286" s="239"/>
      <c r="K286" s="239"/>
      <c r="L286" s="239"/>
      <c r="M286" s="240"/>
      <c r="N286" s="231">
        <f t="shared" si="54"/>
        <v>1</v>
      </c>
      <c r="O286" s="231">
        <f t="shared" si="53"/>
        <v>0</v>
      </c>
      <c r="P286" s="179">
        <f>VLOOKUP($G286,[1]Conceptos!$B$2:$I$588,6,FALSE)</f>
        <v>1</v>
      </c>
      <c r="Q286" s="179">
        <f>VLOOKUP($G286,[1]Conceptos!$B$2:$I$588,7,FALSE)</f>
        <v>1</v>
      </c>
      <c r="R286" s="179">
        <f>VLOOKUP($G286,[1]Conceptos!$B$2:$I$588,8,FALSE)</f>
        <v>1</v>
      </c>
      <c r="S286" s="229" t="b">
        <f>VLOOKUP(G286,[1]Conceptos!$B$2:$E$588,4,FALSE)</f>
        <v>1</v>
      </c>
      <c r="V286" s="231">
        <f t="shared" si="52"/>
        <v>12</v>
      </c>
    </row>
    <row r="287" spans="1:22" s="231" customFormat="1" hidden="1">
      <c r="A287" s="172">
        <f>VLOOKUP(G287,[1]Conceptos!$B$2:$F$587,5,FALSE)</f>
        <v>39</v>
      </c>
      <c r="B287" s="236"/>
      <c r="C287" s="237"/>
      <c r="D287" s="238"/>
      <c r="E287" s="225">
        <v>2</v>
      </c>
      <c r="F287" s="174"/>
      <c r="G287" s="175" t="str">
        <f t="shared" si="50"/>
        <v>A.1.1.2.4.1.4</v>
      </c>
      <c r="H287" s="235" t="e">
        <f t="shared" si="56"/>
        <v>#N/A</v>
      </c>
      <c r="I287" s="239"/>
      <c r="J287" s="239"/>
      <c r="K287" s="239"/>
      <c r="L287" s="239"/>
      <c r="M287" s="240"/>
      <c r="N287" s="231">
        <f t="shared" si="54"/>
        <v>1</v>
      </c>
      <c r="O287" s="231">
        <f t="shared" si="53"/>
        <v>0</v>
      </c>
      <c r="P287" s="179">
        <f>VLOOKUP($G287,[1]Conceptos!$B$2:$I$588,6,FALSE)</f>
        <v>1</v>
      </c>
      <c r="Q287" s="179">
        <f>VLOOKUP($G287,[1]Conceptos!$B$2:$I$588,7,FALSE)</f>
        <v>1</v>
      </c>
      <c r="R287" s="179">
        <f>VLOOKUP($G287,[1]Conceptos!$B$2:$I$588,8,FALSE)</f>
        <v>1</v>
      </c>
      <c r="S287" s="229" t="b">
        <f>VLOOKUP(G287,[1]Conceptos!$B$2:$E$587,4,FALSE)</f>
        <v>1</v>
      </c>
      <c r="V287" s="231">
        <f t="shared" si="52"/>
        <v>0</v>
      </c>
    </row>
    <row r="288" spans="1:22" s="231" customFormat="1" hidden="1">
      <c r="A288" s="172">
        <f>VLOOKUP(G288,[1]Conceptos!$B$2:$F$587,5,FALSE)</f>
        <v>39</v>
      </c>
      <c r="B288" s="236"/>
      <c r="C288" s="237"/>
      <c r="D288" s="238"/>
      <c r="E288" s="225">
        <v>3</v>
      </c>
      <c r="F288" s="174"/>
      <c r="G288" s="175" t="str">
        <f t="shared" si="50"/>
        <v>A.1.1.2.4.1.4</v>
      </c>
      <c r="H288" s="235" t="e">
        <f t="shared" si="56"/>
        <v>#N/A</v>
      </c>
      <c r="I288" s="239"/>
      <c r="J288" s="239"/>
      <c r="K288" s="239"/>
      <c r="L288" s="239"/>
      <c r="M288" s="240"/>
      <c r="N288" s="231">
        <f t="shared" si="54"/>
        <v>1</v>
      </c>
      <c r="O288" s="231">
        <f t="shared" si="53"/>
        <v>0</v>
      </c>
      <c r="P288" s="179">
        <f>VLOOKUP($G288,[1]Conceptos!$B$2:$I$588,6,FALSE)</f>
        <v>1</v>
      </c>
      <c r="Q288" s="179">
        <f>VLOOKUP($G288,[1]Conceptos!$B$2:$I$588,7,FALSE)</f>
        <v>1</v>
      </c>
      <c r="R288" s="179">
        <f>VLOOKUP($G288,[1]Conceptos!$B$2:$I$588,8,FALSE)</f>
        <v>1</v>
      </c>
      <c r="S288" s="229" t="b">
        <f>VLOOKUP(G288,[1]Conceptos!$B$2:$E$587,4,FALSE)</f>
        <v>1</v>
      </c>
      <c r="V288" s="231">
        <f t="shared" si="52"/>
        <v>0</v>
      </c>
    </row>
    <row r="289" spans="1:22" s="231" customFormat="1" hidden="1">
      <c r="A289" s="172">
        <f>VLOOKUP(G289,[1]Conceptos!$B$2:$F$587,5,FALSE)</f>
        <v>39</v>
      </c>
      <c r="B289" s="236"/>
      <c r="C289" s="237"/>
      <c r="D289" s="238"/>
      <c r="E289" s="225">
        <v>4</v>
      </c>
      <c r="F289" s="174"/>
      <c r="G289" s="175" t="str">
        <f t="shared" si="50"/>
        <v>A.1.1.2.4.1.4</v>
      </c>
      <c r="H289" s="235" t="e">
        <f t="shared" si="56"/>
        <v>#N/A</v>
      </c>
      <c r="I289" s="239"/>
      <c r="J289" s="239"/>
      <c r="K289" s="239"/>
      <c r="L289" s="239"/>
      <c r="M289" s="240"/>
      <c r="N289" s="231">
        <f t="shared" si="54"/>
        <v>1</v>
      </c>
      <c r="O289" s="231">
        <f t="shared" si="53"/>
        <v>0</v>
      </c>
      <c r="P289" s="179">
        <f>VLOOKUP($G289,[1]Conceptos!$B$2:$I$588,6,FALSE)</f>
        <v>1</v>
      </c>
      <c r="Q289" s="179">
        <f>VLOOKUP($G289,[1]Conceptos!$B$2:$I$588,7,FALSE)</f>
        <v>1</v>
      </c>
      <c r="R289" s="179">
        <f>VLOOKUP($G289,[1]Conceptos!$B$2:$I$588,8,FALSE)</f>
        <v>1</v>
      </c>
      <c r="S289" s="229" t="b">
        <f>VLOOKUP(G289,[1]Conceptos!$B$2:$E$587,4,FALSE)</f>
        <v>1</v>
      </c>
      <c r="V289" s="231">
        <f t="shared" si="52"/>
        <v>0</v>
      </c>
    </row>
    <row r="290" spans="1:22" s="231" customFormat="1" hidden="1">
      <c r="A290" s="172">
        <f>VLOOKUP(G290,[1]Conceptos!$B$2:$F$587,5,FALSE)</f>
        <v>39</v>
      </c>
      <c r="B290" s="236"/>
      <c r="C290" s="237"/>
      <c r="D290" s="238"/>
      <c r="E290" s="225">
        <v>5</v>
      </c>
      <c r="F290" s="174"/>
      <c r="G290" s="175" t="str">
        <f t="shared" si="50"/>
        <v>A.1.1.2.4.1.4</v>
      </c>
      <c r="H290" s="235" t="e">
        <f t="shared" si="56"/>
        <v>#N/A</v>
      </c>
      <c r="I290" s="239"/>
      <c r="J290" s="239"/>
      <c r="K290" s="239"/>
      <c r="L290" s="239"/>
      <c r="M290" s="240"/>
      <c r="N290" s="231">
        <f t="shared" si="54"/>
        <v>1</v>
      </c>
      <c r="O290" s="231">
        <f t="shared" si="53"/>
        <v>0</v>
      </c>
      <c r="P290" s="179">
        <f>VLOOKUP($G290,[1]Conceptos!$B$2:$I$588,6,FALSE)</f>
        <v>1</v>
      </c>
      <c r="Q290" s="179">
        <f>VLOOKUP($G290,[1]Conceptos!$B$2:$I$588,7,FALSE)</f>
        <v>1</v>
      </c>
      <c r="R290" s="179">
        <f>VLOOKUP($G290,[1]Conceptos!$B$2:$I$588,8,FALSE)</f>
        <v>1</v>
      </c>
      <c r="S290" s="229" t="b">
        <f>VLOOKUP(G290,[1]Conceptos!$B$2:$E$587,4,FALSE)</f>
        <v>1</v>
      </c>
      <c r="V290" s="231">
        <f t="shared" si="52"/>
        <v>0</v>
      </c>
    </row>
    <row r="291" spans="1:22" s="231" customFormat="1" hidden="1">
      <c r="A291" s="172">
        <f>VLOOKUP(G291,[1]Conceptos!$B$2:$F$587,5,FALSE)</f>
        <v>39</v>
      </c>
      <c r="B291" s="236"/>
      <c r="C291" s="237"/>
      <c r="D291" s="238"/>
      <c r="E291" s="225">
        <v>6</v>
      </c>
      <c r="F291" s="174"/>
      <c r="G291" s="175" t="str">
        <f t="shared" si="50"/>
        <v>A.1.1.2.4.1.4</v>
      </c>
      <c r="H291" s="235" t="e">
        <f t="shared" si="56"/>
        <v>#N/A</v>
      </c>
      <c r="I291" s="239"/>
      <c r="J291" s="239"/>
      <c r="K291" s="239"/>
      <c r="L291" s="239"/>
      <c r="M291" s="240"/>
      <c r="N291" s="231">
        <f t="shared" si="54"/>
        <v>1</v>
      </c>
      <c r="O291" s="231">
        <f t="shared" si="53"/>
        <v>0</v>
      </c>
      <c r="P291" s="179">
        <f>VLOOKUP($G291,[1]Conceptos!$B$2:$I$588,6,FALSE)</f>
        <v>1</v>
      </c>
      <c r="Q291" s="179">
        <f>VLOOKUP($G291,[1]Conceptos!$B$2:$I$588,7,FALSE)</f>
        <v>1</v>
      </c>
      <c r="R291" s="179">
        <f>VLOOKUP($G291,[1]Conceptos!$B$2:$I$588,8,FALSE)</f>
        <v>1</v>
      </c>
      <c r="S291" s="229" t="b">
        <f>VLOOKUP(G291,[1]Conceptos!$B$2:$E$587,4,FALSE)</f>
        <v>1</v>
      </c>
      <c r="V291" s="231">
        <f t="shared" si="52"/>
        <v>0</v>
      </c>
    </row>
    <row r="292" spans="1:22" s="231" customFormat="1" hidden="1">
      <c r="A292" s="172">
        <f>VLOOKUP(G292,[1]Conceptos!$B$2:$F$587,5,FALSE)</f>
        <v>39</v>
      </c>
      <c r="B292" s="236"/>
      <c r="C292" s="237"/>
      <c r="D292" s="238"/>
      <c r="E292" s="225">
        <v>7</v>
      </c>
      <c r="F292" s="174"/>
      <c r="G292" s="175" t="str">
        <f t="shared" si="50"/>
        <v>A.1.1.2.4.1.4</v>
      </c>
      <c r="H292" s="235" t="e">
        <f t="shared" si="56"/>
        <v>#N/A</v>
      </c>
      <c r="I292" s="239"/>
      <c r="J292" s="239"/>
      <c r="K292" s="239"/>
      <c r="L292" s="239"/>
      <c r="M292" s="240"/>
      <c r="N292" s="231">
        <f t="shared" si="54"/>
        <v>1</v>
      </c>
      <c r="O292" s="231">
        <f t="shared" si="53"/>
        <v>0</v>
      </c>
      <c r="P292" s="179">
        <f>VLOOKUP($G292,[1]Conceptos!$B$2:$I$588,6,FALSE)</f>
        <v>1</v>
      </c>
      <c r="Q292" s="179">
        <f>VLOOKUP($G292,[1]Conceptos!$B$2:$I$588,7,FALSE)</f>
        <v>1</v>
      </c>
      <c r="R292" s="179">
        <f>VLOOKUP($G292,[1]Conceptos!$B$2:$I$588,8,FALSE)</f>
        <v>1</v>
      </c>
      <c r="S292" s="229" t="b">
        <f>VLOOKUP(G292,[1]Conceptos!$B$2:$E$587,4,FALSE)</f>
        <v>1</v>
      </c>
      <c r="V292" s="231">
        <f t="shared" si="52"/>
        <v>0</v>
      </c>
    </row>
    <row r="293" spans="1:22" s="231" customFormat="1" hidden="1">
      <c r="A293" s="172">
        <f>VLOOKUP(G293,[1]Conceptos!$B$2:$F$587,5,FALSE)</f>
        <v>39</v>
      </c>
      <c r="B293" s="236"/>
      <c r="C293" s="237"/>
      <c r="D293" s="238"/>
      <c r="E293" s="225">
        <v>8</v>
      </c>
      <c r="F293" s="174"/>
      <c r="G293" s="175" t="str">
        <f t="shared" si="50"/>
        <v>A.1.1.2.4.1.4</v>
      </c>
      <c r="H293" s="235" t="e">
        <f t="shared" si="56"/>
        <v>#N/A</v>
      </c>
      <c r="I293" s="239"/>
      <c r="J293" s="239"/>
      <c r="K293" s="239"/>
      <c r="L293" s="239"/>
      <c r="M293" s="240"/>
      <c r="N293" s="231">
        <f t="shared" si="54"/>
        <v>1</v>
      </c>
      <c r="O293" s="231">
        <f t="shared" si="53"/>
        <v>0</v>
      </c>
      <c r="P293" s="179">
        <f>VLOOKUP($G293,[1]Conceptos!$B$2:$I$588,6,FALSE)</f>
        <v>1</v>
      </c>
      <c r="Q293" s="179">
        <f>VLOOKUP($G293,[1]Conceptos!$B$2:$I$588,7,FALSE)</f>
        <v>1</v>
      </c>
      <c r="R293" s="179">
        <f>VLOOKUP($G293,[1]Conceptos!$B$2:$I$588,8,FALSE)</f>
        <v>1</v>
      </c>
      <c r="S293" s="229" t="b">
        <f>VLOOKUP(G293,[1]Conceptos!$B$2:$E$587,4,FALSE)</f>
        <v>1</v>
      </c>
      <c r="V293" s="231">
        <f t="shared" si="52"/>
        <v>0</v>
      </c>
    </row>
    <row r="294" spans="1:22" s="231" customFormat="1" hidden="1">
      <c r="A294" s="172">
        <f>VLOOKUP(G294,[1]Conceptos!$B$2:$F$587,5,FALSE)</f>
        <v>39</v>
      </c>
      <c r="B294" s="236"/>
      <c r="C294" s="237"/>
      <c r="D294" s="238"/>
      <c r="E294" s="225">
        <v>9</v>
      </c>
      <c r="F294" s="174"/>
      <c r="G294" s="175" t="str">
        <f t="shared" si="50"/>
        <v>A.1.1.2.4.1.4</v>
      </c>
      <c r="H294" s="235" t="e">
        <f t="shared" si="56"/>
        <v>#N/A</v>
      </c>
      <c r="I294" s="239"/>
      <c r="J294" s="239"/>
      <c r="K294" s="239"/>
      <c r="L294" s="239"/>
      <c r="M294" s="240"/>
      <c r="N294" s="231">
        <f t="shared" si="54"/>
        <v>1</v>
      </c>
      <c r="O294" s="231">
        <f t="shared" si="53"/>
        <v>0</v>
      </c>
      <c r="P294" s="179">
        <f>VLOOKUP($G294,[1]Conceptos!$B$2:$I$588,6,FALSE)</f>
        <v>1</v>
      </c>
      <c r="Q294" s="179">
        <f>VLOOKUP($G294,[1]Conceptos!$B$2:$I$588,7,FALSE)</f>
        <v>1</v>
      </c>
      <c r="R294" s="179">
        <f>VLOOKUP($G294,[1]Conceptos!$B$2:$I$588,8,FALSE)</f>
        <v>1</v>
      </c>
      <c r="S294" s="229" t="b">
        <f>VLOOKUP(G294,[1]Conceptos!$B$2:$E$587,4,FALSE)</f>
        <v>1</v>
      </c>
      <c r="V294" s="231">
        <f t="shared" si="52"/>
        <v>0</v>
      </c>
    </row>
    <row r="295" spans="1:22" s="231" customFormat="1" hidden="1">
      <c r="A295" s="172">
        <f>VLOOKUP(G295,[1]Conceptos!$B$2:$F$587,5,FALSE)</f>
        <v>39</v>
      </c>
      <c r="B295" s="236"/>
      <c r="C295" s="237"/>
      <c r="D295" s="238"/>
      <c r="E295" s="225">
        <v>10</v>
      </c>
      <c r="F295" s="174"/>
      <c r="G295" s="175" t="str">
        <f t="shared" si="50"/>
        <v>A.1.1.2.4.1.4</v>
      </c>
      <c r="H295" s="235" t="e">
        <f t="shared" si="56"/>
        <v>#N/A</v>
      </c>
      <c r="I295" s="239"/>
      <c r="J295" s="239"/>
      <c r="K295" s="239"/>
      <c r="L295" s="239"/>
      <c r="M295" s="240"/>
      <c r="N295" s="231">
        <f t="shared" si="54"/>
        <v>1</v>
      </c>
      <c r="O295" s="231">
        <f t="shared" si="53"/>
        <v>0</v>
      </c>
      <c r="P295" s="179">
        <f>VLOOKUP($G295,[1]Conceptos!$B$2:$I$588,6,FALSE)</f>
        <v>1</v>
      </c>
      <c r="Q295" s="179">
        <f>VLOOKUP($G295,[1]Conceptos!$B$2:$I$588,7,FALSE)</f>
        <v>1</v>
      </c>
      <c r="R295" s="179">
        <f>VLOOKUP($G295,[1]Conceptos!$B$2:$I$588,8,FALSE)</f>
        <v>1</v>
      </c>
      <c r="S295" s="229" t="b">
        <f>VLOOKUP(G295,[1]Conceptos!$B$2:$E$587,4,FALSE)</f>
        <v>1</v>
      </c>
      <c r="V295" s="231">
        <f t="shared" si="52"/>
        <v>0</v>
      </c>
    </row>
    <row r="296" spans="1:22" s="231" customFormat="1" ht="51">
      <c r="A296" s="172">
        <f>VLOOKUP(G296,[1]Conceptos!$B$2:$F$587,5,FALSE)</f>
        <v>40</v>
      </c>
      <c r="B296" s="216" t="s">
        <v>208</v>
      </c>
      <c r="C296" s="217" t="str">
        <f>VLOOKUP(B296,[1]Conceptos!$B$2:$D$587,2,FALSE)</f>
        <v xml:space="preserve">APORTES PARAFISCALES </v>
      </c>
      <c r="D296" s="218" t="str">
        <f>VLOOKUP(B296,[1]Conceptos!$B$2:$D$587,3,FALSE)</f>
        <v xml:space="preserve">SUMA DE PAGOS POR CONCEPTO DE GRAVÁMENES ESTABLECIDOS CON CARÁCTER OBLIGATORIO POR LA LEY, QUE AFECTAN A UN DETERMINADO Y ÚNICO GRUPO SOCIAL O ECONÓMICO,QUE SE REALIZAN SOBRE LA NOMINA MENSUAL DE SALARIOS DE DIRECTIVOS DOCENTES </v>
      </c>
      <c r="E296" s="249"/>
      <c r="F296" s="210"/>
      <c r="G296" s="211" t="str">
        <f t="shared" si="50"/>
        <v>A.1.1.2.4.2</v>
      </c>
      <c r="H296" s="249"/>
      <c r="I296" s="213">
        <f>I297+I308+I319+I330+I341</f>
        <v>0</v>
      </c>
      <c r="J296" s="213">
        <f>J297+J308+J319+J330+J341</f>
        <v>0</v>
      </c>
      <c r="K296" s="213">
        <f>K297+K308+K319+K330+K341</f>
        <v>0</v>
      </c>
      <c r="L296" s="213">
        <f>L297+L308+L319+L330+L341</f>
        <v>0</v>
      </c>
      <c r="M296" s="214">
        <f>M297+M308+M319+M330+M341</f>
        <v>0</v>
      </c>
      <c r="N296" s="250">
        <f t="shared" si="54"/>
        <v>0</v>
      </c>
      <c r="O296" s="250">
        <f t="shared" si="53"/>
        <v>0</v>
      </c>
      <c r="P296" s="179">
        <f>VLOOKUP($G296,[1]Conceptos!$B$2:$I$588,6,FALSE)</f>
        <v>1</v>
      </c>
      <c r="Q296" s="179">
        <f>VLOOKUP($G296,[1]Conceptos!$B$2:$I$588,7,FALSE)</f>
        <v>1</v>
      </c>
      <c r="R296" s="179">
        <f>VLOOKUP($G296,[1]Conceptos!$B$2:$I$588,8,FALSE)</f>
        <v>1</v>
      </c>
      <c r="S296" s="229" t="b">
        <f>VLOOKUP(G296,[1]Conceptos!$B$2:$E$588,4,FALSE)</f>
        <v>0</v>
      </c>
      <c r="T296" s="230">
        <f>FIND(".",B296,LEN(B296)-2)</f>
        <v>10</v>
      </c>
      <c r="U296" s="230" t="str">
        <f>MID(B296,1,T296-1)</f>
        <v>A.1.1.2.4</v>
      </c>
      <c r="V296" s="231">
        <f t="shared" si="52"/>
        <v>10</v>
      </c>
    </row>
    <row r="297" spans="1:22" s="231" customFormat="1" ht="25.5">
      <c r="A297" s="172">
        <f>VLOOKUP(G297,[1]Conceptos!$B$2:$F$587,5,FALSE)</f>
        <v>41</v>
      </c>
      <c r="B297" s="219" t="s">
        <v>209</v>
      </c>
      <c r="C297" s="220" t="str">
        <f>VLOOKUP(B297,[1]Conceptos!$B$2:$D$587,2,FALSE)</f>
        <v>SENA</v>
      </c>
      <c r="D297" s="221" t="str">
        <f>VLOOKUP(B297,[1]Conceptos!$B$2:$D$587,3,FALSE)</f>
        <v xml:space="preserve">SUMA DE APORTES DESTINADOS POR LA LEY 21 DE 1982  AL SERVICIO NACIÓNAL DE APRENDIZAJE SENA SOBRE LA NÓMINA DE DIRECTIVOS DOCENTES </v>
      </c>
      <c r="E297" s="222" t="s">
        <v>136</v>
      </c>
      <c r="F297" s="223"/>
      <c r="G297" s="224" t="str">
        <f t="shared" si="50"/>
        <v>A.1.1.2.4.2.1</v>
      </c>
      <c r="H297" s="225"/>
      <c r="I297" s="226">
        <f>SUM(I298:I307)</f>
        <v>0</v>
      </c>
      <c r="J297" s="226">
        <f>SUM(J298:J307)</f>
        <v>0</v>
      </c>
      <c r="K297" s="226">
        <f>SUM(K298:K307)</f>
        <v>0</v>
      </c>
      <c r="L297" s="226">
        <f>SUM(L298:L307)</f>
        <v>0</v>
      </c>
      <c r="M297" s="227">
        <f>SUM(M298:M307)</f>
        <v>0</v>
      </c>
      <c r="N297" s="228">
        <f>IF(AND(E297&lt;&gt;"", E297&lt;&gt;"Registrar Detalle",E297&lt;&gt;"Ocultar Detalle"),1,0)</f>
        <v>0</v>
      </c>
      <c r="O297" s="228">
        <f t="shared" si="53"/>
        <v>0</v>
      </c>
      <c r="P297" s="179">
        <f>VLOOKUP($G297,[1]Conceptos!$B$2:$I$588,6,FALSE)</f>
        <v>1</v>
      </c>
      <c r="Q297" s="179">
        <f>VLOOKUP($G297,[1]Conceptos!$B$2:$I$588,7,FALSE)</f>
        <v>1</v>
      </c>
      <c r="R297" s="179">
        <f>VLOOKUP($G297,[1]Conceptos!$B$2:$I$588,8,FALSE)</f>
        <v>1</v>
      </c>
      <c r="S297" s="229" t="b">
        <f>VLOOKUP(G297,[1]Conceptos!$B$2:$E$588,4,FALSE)</f>
        <v>1</v>
      </c>
      <c r="T297" s="230">
        <f>FIND(".",B297,LEN(B297)-2)</f>
        <v>12</v>
      </c>
      <c r="U297" s="230" t="str">
        <f>MID(B297,1,T297-1)</f>
        <v>A.1.1.2.4.2</v>
      </c>
      <c r="V297" s="231">
        <f t="shared" si="52"/>
        <v>12</v>
      </c>
    </row>
    <row r="298" spans="1:22" s="231" customFormat="1">
      <c r="A298" s="172">
        <f>VLOOKUP(G298,[1]Conceptos!$B$2:$F$587,5,FALSE)</f>
        <v>41</v>
      </c>
      <c r="B298" s="234"/>
      <c r="C298" s="220"/>
      <c r="D298" s="221"/>
      <c r="E298" s="225">
        <v>1</v>
      </c>
      <c r="F298" s="174"/>
      <c r="G298" s="175" t="str">
        <f t="shared" si="50"/>
        <v>A.1.1.2.4.2.1</v>
      </c>
      <c r="H298" s="235" t="e">
        <f t="shared" ref="H298:H307" si="57">VLOOKUP(F298,$W$7:$X$48,2,FALSE)</f>
        <v>#N/A</v>
      </c>
      <c r="I298" s="239"/>
      <c r="J298" s="239"/>
      <c r="K298" s="239"/>
      <c r="L298" s="239"/>
      <c r="M298" s="240"/>
      <c r="N298" s="231">
        <f t="shared" si="54"/>
        <v>1</v>
      </c>
      <c r="O298" s="231">
        <f t="shared" si="53"/>
        <v>0</v>
      </c>
      <c r="P298" s="179">
        <f>VLOOKUP($G298,[1]Conceptos!$B$2:$I$588,6,FALSE)</f>
        <v>1</v>
      </c>
      <c r="Q298" s="179">
        <f>VLOOKUP($G298,[1]Conceptos!$B$2:$I$588,7,FALSE)</f>
        <v>1</v>
      </c>
      <c r="R298" s="179">
        <f>VLOOKUP($G298,[1]Conceptos!$B$2:$I$588,8,FALSE)</f>
        <v>1</v>
      </c>
      <c r="S298" s="229" t="b">
        <f>VLOOKUP(G298,[1]Conceptos!$B$2:$E$588,4,FALSE)</f>
        <v>1</v>
      </c>
      <c r="V298" s="231">
        <f t="shared" si="52"/>
        <v>12</v>
      </c>
    </row>
    <row r="299" spans="1:22" s="231" customFormat="1" hidden="1">
      <c r="A299" s="172">
        <f>VLOOKUP(G299,[1]Conceptos!$B$2:$F$587,5,FALSE)</f>
        <v>41</v>
      </c>
      <c r="B299" s="236"/>
      <c r="C299" s="237"/>
      <c r="D299" s="238"/>
      <c r="E299" s="225">
        <v>2</v>
      </c>
      <c r="F299" s="174"/>
      <c r="G299" s="175" t="str">
        <f t="shared" si="50"/>
        <v>A.1.1.2.4.2.1</v>
      </c>
      <c r="H299" s="235" t="e">
        <f t="shared" si="57"/>
        <v>#N/A</v>
      </c>
      <c r="I299" s="239"/>
      <c r="J299" s="239"/>
      <c r="K299" s="239"/>
      <c r="L299" s="239"/>
      <c r="M299" s="240"/>
      <c r="N299" s="231">
        <f t="shared" si="54"/>
        <v>1</v>
      </c>
      <c r="O299" s="231">
        <f t="shared" si="53"/>
        <v>0</v>
      </c>
      <c r="P299" s="179">
        <f>VLOOKUP($G299,[1]Conceptos!$B$2:$I$588,6,FALSE)</f>
        <v>1</v>
      </c>
      <c r="Q299" s="179">
        <f>VLOOKUP($G299,[1]Conceptos!$B$2:$I$588,7,FALSE)</f>
        <v>1</v>
      </c>
      <c r="R299" s="179">
        <f>VLOOKUP($G299,[1]Conceptos!$B$2:$I$588,8,FALSE)</f>
        <v>1</v>
      </c>
      <c r="S299" s="229" t="b">
        <f>VLOOKUP(G299,[1]Conceptos!$B$2:$E$587,4,FALSE)</f>
        <v>1</v>
      </c>
      <c r="V299" s="231">
        <f t="shared" si="52"/>
        <v>0</v>
      </c>
    </row>
    <row r="300" spans="1:22" s="231" customFormat="1" hidden="1">
      <c r="A300" s="172">
        <f>VLOOKUP(G300,[1]Conceptos!$B$2:$F$587,5,FALSE)</f>
        <v>41</v>
      </c>
      <c r="B300" s="236"/>
      <c r="C300" s="237"/>
      <c r="D300" s="238"/>
      <c r="E300" s="225">
        <v>3</v>
      </c>
      <c r="F300" s="174"/>
      <c r="G300" s="175" t="str">
        <f t="shared" si="50"/>
        <v>A.1.1.2.4.2.1</v>
      </c>
      <c r="H300" s="235" t="e">
        <f t="shared" si="57"/>
        <v>#N/A</v>
      </c>
      <c r="I300" s="239"/>
      <c r="J300" s="239"/>
      <c r="K300" s="239"/>
      <c r="L300" s="239"/>
      <c r="M300" s="240"/>
      <c r="N300" s="231">
        <f t="shared" si="54"/>
        <v>1</v>
      </c>
      <c r="O300" s="231">
        <f t="shared" si="53"/>
        <v>0</v>
      </c>
      <c r="P300" s="179">
        <f>VLOOKUP($G300,[1]Conceptos!$B$2:$I$588,6,FALSE)</f>
        <v>1</v>
      </c>
      <c r="Q300" s="179">
        <f>VLOOKUP($G300,[1]Conceptos!$B$2:$I$588,7,FALSE)</f>
        <v>1</v>
      </c>
      <c r="R300" s="179">
        <f>VLOOKUP($G300,[1]Conceptos!$B$2:$I$588,8,FALSE)</f>
        <v>1</v>
      </c>
      <c r="S300" s="229" t="b">
        <f>VLOOKUP(G300,[1]Conceptos!$B$2:$E$587,4,FALSE)</f>
        <v>1</v>
      </c>
      <c r="V300" s="231">
        <f t="shared" si="52"/>
        <v>0</v>
      </c>
    </row>
    <row r="301" spans="1:22" s="231" customFormat="1" hidden="1">
      <c r="A301" s="172">
        <f>VLOOKUP(G301,[1]Conceptos!$B$2:$F$587,5,FALSE)</f>
        <v>41</v>
      </c>
      <c r="B301" s="236"/>
      <c r="C301" s="237"/>
      <c r="D301" s="238"/>
      <c r="E301" s="225">
        <v>4</v>
      </c>
      <c r="F301" s="174"/>
      <c r="G301" s="175" t="str">
        <f t="shared" si="50"/>
        <v>A.1.1.2.4.2.1</v>
      </c>
      <c r="H301" s="235" t="e">
        <f t="shared" si="57"/>
        <v>#N/A</v>
      </c>
      <c r="I301" s="239"/>
      <c r="J301" s="239"/>
      <c r="K301" s="239"/>
      <c r="L301" s="239"/>
      <c r="M301" s="240"/>
      <c r="N301" s="231">
        <f t="shared" si="54"/>
        <v>1</v>
      </c>
      <c r="O301" s="231">
        <f t="shared" si="53"/>
        <v>0</v>
      </c>
      <c r="P301" s="179">
        <f>VLOOKUP($G301,[1]Conceptos!$B$2:$I$588,6,FALSE)</f>
        <v>1</v>
      </c>
      <c r="Q301" s="179">
        <f>VLOOKUP($G301,[1]Conceptos!$B$2:$I$588,7,FALSE)</f>
        <v>1</v>
      </c>
      <c r="R301" s="179">
        <f>VLOOKUP($G301,[1]Conceptos!$B$2:$I$588,8,FALSE)</f>
        <v>1</v>
      </c>
      <c r="S301" s="229" t="b">
        <f>VLOOKUP(G301,[1]Conceptos!$B$2:$E$587,4,FALSE)</f>
        <v>1</v>
      </c>
      <c r="V301" s="231">
        <f t="shared" si="52"/>
        <v>0</v>
      </c>
    </row>
    <row r="302" spans="1:22" s="231" customFormat="1" hidden="1">
      <c r="A302" s="172">
        <f>VLOOKUP(G302,[1]Conceptos!$B$2:$F$587,5,FALSE)</f>
        <v>41</v>
      </c>
      <c r="B302" s="236"/>
      <c r="C302" s="237"/>
      <c r="D302" s="238"/>
      <c r="E302" s="225">
        <v>5</v>
      </c>
      <c r="F302" s="174"/>
      <c r="G302" s="175" t="str">
        <f t="shared" si="50"/>
        <v>A.1.1.2.4.2.1</v>
      </c>
      <c r="H302" s="235" t="e">
        <f t="shared" si="57"/>
        <v>#N/A</v>
      </c>
      <c r="I302" s="239"/>
      <c r="J302" s="239"/>
      <c r="K302" s="239"/>
      <c r="L302" s="239"/>
      <c r="M302" s="240"/>
      <c r="N302" s="231">
        <f t="shared" si="54"/>
        <v>1</v>
      </c>
      <c r="O302" s="231">
        <f t="shared" si="53"/>
        <v>0</v>
      </c>
      <c r="P302" s="179">
        <f>VLOOKUP($G302,[1]Conceptos!$B$2:$I$588,6,FALSE)</f>
        <v>1</v>
      </c>
      <c r="Q302" s="179">
        <f>VLOOKUP($G302,[1]Conceptos!$B$2:$I$588,7,FALSE)</f>
        <v>1</v>
      </c>
      <c r="R302" s="179">
        <f>VLOOKUP($G302,[1]Conceptos!$B$2:$I$588,8,FALSE)</f>
        <v>1</v>
      </c>
      <c r="S302" s="229" t="b">
        <f>VLOOKUP(G302,[1]Conceptos!$B$2:$E$587,4,FALSE)</f>
        <v>1</v>
      </c>
      <c r="V302" s="231">
        <f t="shared" si="52"/>
        <v>0</v>
      </c>
    </row>
    <row r="303" spans="1:22" s="231" customFormat="1" hidden="1">
      <c r="A303" s="172">
        <f>VLOOKUP(G303,[1]Conceptos!$B$2:$F$587,5,FALSE)</f>
        <v>41</v>
      </c>
      <c r="B303" s="236"/>
      <c r="C303" s="237"/>
      <c r="D303" s="238"/>
      <c r="E303" s="225">
        <v>6</v>
      </c>
      <c r="F303" s="174"/>
      <c r="G303" s="175" t="str">
        <f t="shared" si="50"/>
        <v>A.1.1.2.4.2.1</v>
      </c>
      <c r="H303" s="235" t="e">
        <f t="shared" si="57"/>
        <v>#N/A</v>
      </c>
      <c r="I303" s="239"/>
      <c r="J303" s="239"/>
      <c r="K303" s="239"/>
      <c r="L303" s="239"/>
      <c r="M303" s="240"/>
      <c r="N303" s="231">
        <f t="shared" si="54"/>
        <v>1</v>
      </c>
      <c r="O303" s="231">
        <f t="shared" si="53"/>
        <v>0</v>
      </c>
      <c r="P303" s="179">
        <f>VLOOKUP($G303,[1]Conceptos!$B$2:$I$588,6,FALSE)</f>
        <v>1</v>
      </c>
      <c r="Q303" s="179">
        <f>VLOOKUP($G303,[1]Conceptos!$B$2:$I$588,7,FALSE)</f>
        <v>1</v>
      </c>
      <c r="R303" s="179">
        <f>VLOOKUP($G303,[1]Conceptos!$B$2:$I$588,8,FALSE)</f>
        <v>1</v>
      </c>
      <c r="S303" s="229" t="b">
        <f>VLOOKUP(G303,[1]Conceptos!$B$2:$E$587,4,FALSE)</f>
        <v>1</v>
      </c>
      <c r="V303" s="231">
        <f t="shared" si="52"/>
        <v>0</v>
      </c>
    </row>
    <row r="304" spans="1:22" s="231" customFormat="1" hidden="1">
      <c r="A304" s="172">
        <f>VLOOKUP(G304,[1]Conceptos!$B$2:$F$587,5,FALSE)</f>
        <v>41</v>
      </c>
      <c r="B304" s="236"/>
      <c r="C304" s="237"/>
      <c r="D304" s="238"/>
      <c r="E304" s="225">
        <v>7</v>
      </c>
      <c r="F304" s="174"/>
      <c r="G304" s="175" t="str">
        <f t="shared" si="50"/>
        <v>A.1.1.2.4.2.1</v>
      </c>
      <c r="H304" s="235" t="e">
        <f t="shared" si="57"/>
        <v>#N/A</v>
      </c>
      <c r="I304" s="239"/>
      <c r="J304" s="239"/>
      <c r="K304" s="239"/>
      <c r="L304" s="239"/>
      <c r="M304" s="240"/>
      <c r="N304" s="231">
        <f t="shared" si="54"/>
        <v>1</v>
      </c>
      <c r="O304" s="231">
        <f t="shared" si="53"/>
        <v>0</v>
      </c>
      <c r="P304" s="179">
        <f>VLOOKUP($G304,[1]Conceptos!$B$2:$I$588,6,FALSE)</f>
        <v>1</v>
      </c>
      <c r="Q304" s="179">
        <f>VLOOKUP($G304,[1]Conceptos!$B$2:$I$588,7,FALSE)</f>
        <v>1</v>
      </c>
      <c r="R304" s="179">
        <f>VLOOKUP($G304,[1]Conceptos!$B$2:$I$588,8,FALSE)</f>
        <v>1</v>
      </c>
      <c r="S304" s="229" t="b">
        <f>VLOOKUP(G304,[1]Conceptos!$B$2:$E$587,4,FALSE)</f>
        <v>1</v>
      </c>
      <c r="V304" s="231">
        <f t="shared" si="52"/>
        <v>0</v>
      </c>
    </row>
    <row r="305" spans="1:22" s="231" customFormat="1" hidden="1">
      <c r="A305" s="172">
        <f>VLOOKUP(G305,[1]Conceptos!$B$2:$F$587,5,FALSE)</f>
        <v>41</v>
      </c>
      <c r="B305" s="236"/>
      <c r="C305" s="237"/>
      <c r="D305" s="238"/>
      <c r="E305" s="225">
        <v>8</v>
      </c>
      <c r="F305" s="174"/>
      <c r="G305" s="175" t="str">
        <f t="shared" si="50"/>
        <v>A.1.1.2.4.2.1</v>
      </c>
      <c r="H305" s="235" t="e">
        <f t="shared" si="57"/>
        <v>#N/A</v>
      </c>
      <c r="I305" s="239"/>
      <c r="J305" s="239"/>
      <c r="K305" s="239"/>
      <c r="L305" s="239"/>
      <c r="M305" s="240"/>
      <c r="N305" s="231">
        <f t="shared" si="54"/>
        <v>1</v>
      </c>
      <c r="O305" s="231">
        <f t="shared" si="53"/>
        <v>0</v>
      </c>
      <c r="P305" s="179">
        <f>VLOOKUP($G305,[1]Conceptos!$B$2:$I$588,6,FALSE)</f>
        <v>1</v>
      </c>
      <c r="Q305" s="179">
        <f>VLOOKUP($G305,[1]Conceptos!$B$2:$I$588,7,FALSE)</f>
        <v>1</v>
      </c>
      <c r="R305" s="179">
        <f>VLOOKUP($G305,[1]Conceptos!$B$2:$I$588,8,FALSE)</f>
        <v>1</v>
      </c>
      <c r="S305" s="229" t="b">
        <f>VLOOKUP(G305,[1]Conceptos!$B$2:$E$587,4,FALSE)</f>
        <v>1</v>
      </c>
      <c r="V305" s="231">
        <f t="shared" si="52"/>
        <v>0</v>
      </c>
    </row>
    <row r="306" spans="1:22" s="231" customFormat="1" hidden="1">
      <c r="A306" s="172">
        <f>VLOOKUP(G306,[1]Conceptos!$B$2:$F$587,5,FALSE)</f>
        <v>41</v>
      </c>
      <c r="B306" s="236"/>
      <c r="C306" s="237"/>
      <c r="D306" s="238"/>
      <c r="E306" s="225">
        <v>9</v>
      </c>
      <c r="F306" s="174"/>
      <c r="G306" s="175" t="str">
        <f t="shared" si="50"/>
        <v>A.1.1.2.4.2.1</v>
      </c>
      <c r="H306" s="235" t="e">
        <f t="shared" si="57"/>
        <v>#N/A</v>
      </c>
      <c r="I306" s="239"/>
      <c r="J306" s="239"/>
      <c r="K306" s="239"/>
      <c r="L306" s="239"/>
      <c r="M306" s="240"/>
      <c r="N306" s="231">
        <f t="shared" si="54"/>
        <v>1</v>
      </c>
      <c r="O306" s="231">
        <f t="shared" si="53"/>
        <v>0</v>
      </c>
      <c r="P306" s="179">
        <f>VLOOKUP($G306,[1]Conceptos!$B$2:$I$588,6,FALSE)</f>
        <v>1</v>
      </c>
      <c r="Q306" s="179">
        <f>VLOOKUP($G306,[1]Conceptos!$B$2:$I$588,7,FALSE)</f>
        <v>1</v>
      </c>
      <c r="R306" s="179">
        <f>VLOOKUP($G306,[1]Conceptos!$B$2:$I$588,8,FALSE)</f>
        <v>1</v>
      </c>
      <c r="S306" s="229" t="b">
        <f>VLOOKUP(G306,[1]Conceptos!$B$2:$E$587,4,FALSE)</f>
        <v>1</v>
      </c>
      <c r="V306" s="231">
        <f t="shared" si="52"/>
        <v>0</v>
      </c>
    </row>
    <row r="307" spans="1:22" s="231" customFormat="1" hidden="1">
      <c r="A307" s="172">
        <f>VLOOKUP(G307,[1]Conceptos!$B$2:$F$587,5,FALSE)</f>
        <v>41</v>
      </c>
      <c r="B307" s="236"/>
      <c r="C307" s="237"/>
      <c r="D307" s="238"/>
      <c r="E307" s="225">
        <v>10</v>
      </c>
      <c r="F307" s="174"/>
      <c r="G307" s="175" t="str">
        <f t="shared" si="50"/>
        <v>A.1.1.2.4.2.1</v>
      </c>
      <c r="H307" s="235" t="e">
        <f t="shared" si="57"/>
        <v>#N/A</v>
      </c>
      <c r="I307" s="239"/>
      <c r="J307" s="239"/>
      <c r="K307" s="239"/>
      <c r="L307" s="239"/>
      <c r="M307" s="240"/>
      <c r="N307" s="231">
        <f t="shared" si="54"/>
        <v>1</v>
      </c>
      <c r="O307" s="231">
        <f t="shared" si="53"/>
        <v>0</v>
      </c>
      <c r="P307" s="179">
        <f>VLOOKUP($G307,[1]Conceptos!$B$2:$I$588,6,FALSE)</f>
        <v>1</v>
      </c>
      <c r="Q307" s="179">
        <f>VLOOKUP($G307,[1]Conceptos!$B$2:$I$588,7,FALSE)</f>
        <v>1</v>
      </c>
      <c r="R307" s="179">
        <f>VLOOKUP($G307,[1]Conceptos!$B$2:$I$588,8,FALSE)</f>
        <v>1</v>
      </c>
      <c r="S307" s="229" t="b">
        <f>VLOOKUP(G307,[1]Conceptos!$B$2:$E$587,4,FALSE)</f>
        <v>1</v>
      </c>
      <c r="V307" s="231">
        <f t="shared" si="52"/>
        <v>0</v>
      </c>
    </row>
    <row r="308" spans="1:22" s="231" customFormat="1" ht="38.25">
      <c r="A308" s="172">
        <f>VLOOKUP(G308,[1]Conceptos!$B$2:$F$587,5,FALSE)</f>
        <v>42</v>
      </c>
      <c r="B308" s="219" t="s">
        <v>210</v>
      </c>
      <c r="C308" s="220" t="str">
        <f>VLOOKUP(B308,[1]Conceptos!$B$2:$D$587,2,FALSE)</f>
        <v>ICBF</v>
      </c>
      <c r="D308" s="221" t="str">
        <f>VLOOKUP(B308,[1]Conceptos!$B$2:$D$587,3,FALSE)</f>
        <v>SUMA DE APORTES DESTINADOS POR LA LEY 89 DE 1988 AL INSTITUTO COLOMBIANO DE BIENESTAR FAMILIAR CORRESPONDIENTES AL PERSONAL DIRECTIVO DOCENTE</v>
      </c>
      <c r="E308" s="222" t="s">
        <v>136</v>
      </c>
      <c r="F308" s="223"/>
      <c r="G308" s="224" t="str">
        <f t="shared" si="50"/>
        <v>A.1.1.2.4.2.2</v>
      </c>
      <c r="H308" s="225"/>
      <c r="I308" s="226">
        <f>SUM(I309:I318)</f>
        <v>0</v>
      </c>
      <c r="J308" s="226">
        <f>SUM(J309:J318)</f>
        <v>0</v>
      </c>
      <c r="K308" s="226">
        <f>SUM(K309:K318)</f>
        <v>0</v>
      </c>
      <c r="L308" s="226">
        <f>SUM(L309:L318)</f>
        <v>0</v>
      </c>
      <c r="M308" s="227">
        <f>SUM(M309:M318)</f>
        <v>0</v>
      </c>
      <c r="N308" s="228">
        <f>IF(AND(E308&lt;&gt;"", E308&lt;&gt;"Registrar Detalle",E308&lt;&gt;"Ocultar Detalle"),1,0)</f>
        <v>0</v>
      </c>
      <c r="O308" s="228">
        <f t="shared" si="53"/>
        <v>0</v>
      </c>
      <c r="P308" s="179">
        <f>VLOOKUP($G308,[1]Conceptos!$B$2:$I$588,6,FALSE)</f>
        <v>1</v>
      </c>
      <c r="Q308" s="179">
        <f>VLOOKUP($G308,[1]Conceptos!$B$2:$I$588,7,FALSE)</f>
        <v>1</v>
      </c>
      <c r="R308" s="179">
        <f>VLOOKUP($G308,[1]Conceptos!$B$2:$I$588,8,FALSE)</f>
        <v>1</v>
      </c>
      <c r="S308" s="229" t="b">
        <f>VLOOKUP(G308,[1]Conceptos!$B$2:$E$588,4,FALSE)</f>
        <v>1</v>
      </c>
      <c r="T308" s="230">
        <f>FIND(".",B308,LEN(B308)-2)</f>
        <v>12</v>
      </c>
      <c r="U308" s="230" t="str">
        <f>MID(B308,1,T308-1)</f>
        <v>A.1.1.2.4.2</v>
      </c>
      <c r="V308" s="231">
        <f t="shared" si="52"/>
        <v>12</v>
      </c>
    </row>
    <row r="309" spans="1:22" s="231" customFormat="1">
      <c r="A309" s="172">
        <f>VLOOKUP(G309,[1]Conceptos!$B$2:$F$587,5,FALSE)</f>
        <v>42</v>
      </c>
      <c r="B309" s="234"/>
      <c r="C309" s="220"/>
      <c r="D309" s="221"/>
      <c r="E309" s="225">
        <v>1</v>
      </c>
      <c r="F309" s="174"/>
      <c r="G309" s="175" t="str">
        <f t="shared" si="50"/>
        <v>A.1.1.2.4.2.2</v>
      </c>
      <c r="H309" s="235" t="e">
        <f t="shared" ref="H309:H318" si="58">VLOOKUP(F309,$W$7:$X$48,2,FALSE)</f>
        <v>#N/A</v>
      </c>
      <c r="I309" s="239"/>
      <c r="J309" s="239"/>
      <c r="K309" s="239"/>
      <c r="L309" s="239"/>
      <c r="M309" s="240"/>
      <c r="N309" s="231">
        <f t="shared" si="54"/>
        <v>1</v>
      </c>
      <c r="O309" s="231">
        <f t="shared" si="53"/>
        <v>0</v>
      </c>
      <c r="P309" s="179">
        <f>VLOOKUP($G309,[1]Conceptos!$B$2:$I$588,6,FALSE)</f>
        <v>1</v>
      </c>
      <c r="Q309" s="179">
        <f>VLOOKUP($G309,[1]Conceptos!$B$2:$I$588,7,FALSE)</f>
        <v>1</v>
      </c>
      <c r="R309" s="179">
        <f>VLOOKUP($G309,[1]Conceptos!$B$2:$I$588,8,FALSE)</f>
        <v>1</v>
      </c>
      <c r="S309" s="229" t="b">
        <f>VLOOKUP(G309,[1]Conceptos!$B$2:$E$588,4,FALSE)</f>
        <v>1</v>
      </c>
      <c r="V309" s="231">
        <f t="shared" si="52"/>
        <v>12</v>
      </c>
    </row>
    <row r="310" spans="1:22" s="231" customFormat="1" hidden="1">
      <c r="A310" s="172">
        <f>VLOOKUP(G310,[1]Conceptos!$B$2:$F$587,5,FALSE)</f>
        <v>42</v>
      </c>
      <c r="B310" s="236"/>
      <c r="C310" s="237"/>
      <c r="D310" s="238"/>
      <c r="E310" s="225">
        <v>2</v>
      </c>
      <c r="F310" s="174"/>
      <c r="G310" s="175" t="str">
        <f t="shared" si="50"/>
        <v>A.1.1.2.4.2.2</v>
      </c>
      <c r="H310" s="235" t="e">
        <f t="shared" si="58"/>
        <v>#N/A</v>
      </c>
      <c r="I310" s="239"/>
      <c r="J310" s="239"/>
      <c r="K310" s="239"/>
      <c r="L310" s="239"/>
      <c r="M310" s="240"/>
      <c r="N310" s="231">
        <f t="shared" si="54"/>
        <v>1</v>
      </c>
      <c r="O310" s="231">
        <f t="shared" si="53"/>
        <v>0</v>
      </c>
      <c r="P310" s="179">
        <f>VLOOKUP($G310,[1]Conceptos!$B$2:$I$588,6,FALSE)</f>
        <v>1</v>
      </c>
      <c r="Q310" s="179">
        <f>VLOOKUP($G310,[1]Conceptos!$B$2:$I$588,7,FALSE)</f>
        <v>1</v>
      </c>
      <c r="R310" s="179">
        <f>VLOOKUP($G310,[1]Conceptos!$B$2:$I$588,8,FALSE)</f>
        <v>1</v>
      </c>
      <c r="S310" s="229" t="b">
        <f>VLOOKUP(G310,[1]Conceptos!$B$2:$E$587,4,FALSE)</f>
        <v>1</v>
      </c>
      <c r="V310" s="231">
        <f t="shared" si="52"/>
        <v>0</v>
      </c>
    </row>
    <row r="311" spans="1:22" s="231" customFormat="1" hidden="1">
      <c r="A311" s="172">
        <f>VLOOKUP(G311,[1]Conceptos!$B$2:$F$587,5,FALSE)</f>
        <v>42</v>
      </c>
      <c r="B311" s="236"/>
      <c r="C311" s="237"/>
      <c r="D311" s="238"/>
      <c r="E311" s="225">
        <v>3</v>
      </c>
      <c r="F311" s="174"/>
      <c r="G311" s="175" t="str">
        <f t="shared" si="50"/>
        <v>A.1.1.2.4.2.2</v>
      </c>
      <c r="H311" s="235" t="e">
        <f t="shared" si="58"/>
        <v>#N/A</v>
      </c>
      <c r="I311" s="239"/>
      <c r="J311" s="239"/>
      <c r="K311" s="239"/>
      <c r="L311" s="239"/>
      <c r="M311" s="240"/>
      <c r="N311" s="231">
        <f t="shared" si="54"/>
        <v>1</v>
      </c>
      <c r="O311" s="231">
        <f t="shared" si="53"/>
        <v>0</v>
      </c>
      <c r="P311" s="179">
        <f>VLOOKUP($G311,[1]Conceptos!$B$2:$I$588,6,FALSE)</f>
        <v>1</v>
      </c>
      <c r="Q311" s="179">
        <f>VLOOKUP($G311,[1]Conceptos!$B$2:$I$588,7,FALSE)</f>
        <v>1</v>
      </c>
      <c r="R311" s="179">
        <f>VLOOKUP($G311,[1]Conceptos!$B$2:$I$588,8,FALSE)</f>
        <v>1</v>
      </c>
      <c r="S311" s="229" t="b">
        <f>VLOOKUP(G311,[1]Conceptos!$B$2:$E$587,4,FALSE)</f>
        <v>1</v>
      </c>
      <c r="V311" s="231">
        <f t="shared" si="52"/>
        <v>0</v>
      </c>
    </row>
    <row r="312" spans="1:22" s="231" customFormat="1" hidden="1">
      <c r="A312" s="172">
        <f>VLOOKUP(G312,[1]Conceptos!$B$2:$F$587,5,FALSE)</f>
        <v>42</v>
      </c>
      <c r="B312" s="236"/>
      <c r="C312" s="237"/>
      <c r="D312" s="238"/>
      <c r="E312" s="225">
        <v>4</v>
      </c>
      <c r="F312" s="174"/>
      <c r="G312" s="175" t="str">
        <f t="shared" si="50"/>
        <v>A.1.1.2.4.2.2</v>
      </c>
      <c r="H312" s="235" t="e">
        <f t="shared" si="58"/>
        <v>#N/A</v>
      </c>
      <c r="I312" s="239"/>
      <c r="J312" s="239"/>
      <c r="K312" s="239"/>
      <c r="L312" s="239"/>
      <c r="M312" s="240"/>
      <c r="N312" s="231">
        <f t="shared" si="54"/>
        <v>1</v>
      </c>
      <c r="O312" s="231">
        <f t="shared" si="53"/>
        <v>0</v>
      </c>
      <c r="P312" s="179">
        <f>VLOOKUP($G312,[1]Conceptos!$B$2:$I$588,6,FALSE)</f>
        <v>1</v>
      </c>
      <c r="Q312" s="179">
        <f>VLOOKUP($G312,[1]Conceptos!$B$2:$I$588,7,FALSE)</f>
        <v>1</v>
      </c>
      <c r="R312" s="179">
        <f>VLOOKUP($G312,[1]Conceptos!$B$2:$I$588,8,FALSE)</f>
        <v>1</v>
      </c>
      <c r="S312" s="229" t="b">
        <f>VLOOKUP(G312,[1]Conceptos!$B$2:$E$587,4,FALSE)</f>
        <v>1</v>
      </c>
      <c r="V312" s="231">
        <f t="shared" si="52"/>
        <v>0</v>
      </c>
    </row>
    <row r="313" spans="1:22" s="231" customFormat="1" hidden="1">
      <c r="A313" s="172">
        <f>VLOOKUP(G313,[1]Conceptos!$B$2:$F$587,5,FALSE)</f>
        <v>42</v>
      </c>
      <c r="B313" s="236"/>
      <c r="C313" s="237"/>
      <c r="D313" s="238"/>
      <c r="E313" s="225">
        <v>5</v>
      </c>
      <c r="F313" s="174"/>
      <c r="G313" s="175" t="str">
        <f t="shared" si="50"/>
        <v>A.1.1.2.4.2.2</v>
      </c>
      <c r="H313" s="235" t="e">
        <f t="shared" si="58"/>
        <v>#N/A</v>
      </c>
      <c r="I313" s="239"/>
      <c r="J313" s="239"/>
      <c r="K313" s="239"/>
      <c r="L313" s="239"/>
      <c r="M313" s="240"/>
      <c r="N313" s="231">
        <f t="shared" si="54"/>
        <v>1</v>
      </c>
      <c r="O313" s="231">
        <f t="shared" si="53"/>
        <v>0</v>
      </c>
      <c r="P313" s="179">
        <f>VLOOKUP($G313,[1]Conceptos!$B$2:$I$588,6,FALSE)</f>
        <v>1</v>
      </c>
      <c r="Q313" s="179">
        <f>VLOOKUP($G313,[1]Conceptos!$B$2:$I$588,7,FALSE)</f>
        <v>1</v>
      </c>
      <c r="R313" s="179">
        <f>VLOOKUP($G313,[1]Conceptos!$B$2:$I$588,8,FALSE)</f>
        <v>1</v>
      </c>
      <c r="S313" s="229" t="b">
        <f>VLOOKUP(G313,[1]Conceptos!$B$2:$E$587,4,FALSE)</f>
        <v>1</v>
      </c>
      <c r="V313" s="231">
        <f t="shared" si="52"/>
        <v>0</v>
      </c>
    </row>
    <row r="314" spans="1:22" s="231" customFormat="1" hidden="1">
      <c r="A314" s="172">
        <f>VLOOKUP(G314,[1]Conceptos!$B$2:$F$587,5,FALSE)</f>
        <v>42</v>
      </c>
      <c r="B314" s="236"/>
      <c r="C314" s="237"/>
      <c r="D314" s="238"/>
      <c r="E314" s="225">
        <v>6</v>
      </c>
      <c r="F314" s="174"/>
      <c r="G314" s="175" t="str">
        <f t="shared" si="50"/>
        <v>A.1.1.2.4.2.2</v>
      </c>
      <c r="H314" s="235" t="e">
        <f t="shared" si="58"/>
        <v>#N/A</v>
      </c>
      <c r="I314" s="239"/>
      <c r="J314" s="239"/>
      <c r="K314" s="239"/>
      <c r="L314" s="239"/>
      <c r="M314" s="240"/>
      <c r="N314" s="231">
        <f t="shared" si="54"/>
        <v>1</v>
      </c>
      <c r="O314" s="231">
        <f t="shared" si="53"/>
        <v>0</v>
      </c>
      <c r="P314" s="179">
        <f>VLOOKUP($G314,[1]Conceptos!$B$2:$I$588,6,FALSE)</f>
        <v>1</v>
      </c>
      <c r="Q314" s="179">
        <f>VLOOKUP($G314,[1]Conceptos!$B$2:$I$588,7,FALSE)</f>
        <v>1</v>
      </c>
      <c r="R314" s="179">
        <f>VLOOKUP($G314,[1]Conceptos!$B$2:$I$588,8,FALSE)</f>
        <v>1</v>
      </c>
      <c r="S314" s="229" t="b">
        <f>VLOOKUP(G314,[1]Conceptos!$B$2:$E$587,4,FALSE)</f>
        <v>1</v>
      </c>
      <c r="V314" s="231">
        <f t="shared" si="52"/>
        <v>0</v>
      </c>
    </row>
    <row r="315" spans="1:22" s="231" customFormat="1" hidden="1">
      <c r="A315" s="172">
        <f>VLOOKUP(G315,[1]Conceptos!$B$2:$F$587,5,FALSE)</f>
        <v>42</v>
      </c>
      <c r="B315" s="236"/>
      <c r="C315" s="237"/>
      <c r="D315" s="238"/>
      <c r="E315" s="225">
        <v>7</v>
      </c>
      <c r="F315" s="174"/>
      <c r="G315" s="175" t="str">
        <f t="shared" si="50"/>
        <v>A.1.1.2.4.2.2</v>
      </c>
      <c r="H315" s="235" t="e">
        <f t="shared" si="58"/>
        <v>#N/A</v>
      </c>
      <c r="I315" s="239"/>
      <c r="J315" s="239"/>
      <c r="K315" s="239"/>
      <c r="L315" s="239"/>
      <c r="M315" s="240"/>
      <c r="N315" s="231">
        <f t="shared" si="54"/>
        <v>1</v>
      </c>
      <c r="O315" s="231">
        <f t="shared" si="53"/>
        <v>0</v>
      </c>
      <c r="P315" s="179">
        <f>VLOOKUP($G315,[1]Conceptos!$B$2:$I$588,6,FALSE)</f>
        <v>1</v>
      </c>
      <c r="Q315" s="179">
        <f>VLOOKUP($G315,[1]Conceptos!$B$2:$I$588,7,FALSE)</f>
        <v>1</v>
      </c>
      <c r="R315" s="179">
        <f>VLOOKUP($G315,[1]Conceptos!$B$2:$I$588,8,FALSE)</f>
        <v>1</v>
      </c>
      <c r="S315" s="229" t="b">
        <f>VLOOKUP(G315,[1]Conceptos!$B$2:$E$587,4,FALSE)</f>
        <v>1</v>
      </c>
      <c r="V315" s="231">
        <f t="shared" si="52"/>
        <v>0</v>
      </c>
    </row>
    <row r="316" spans="1:22" s="231" customFormat="1" hidden="1">
      <c r="A316" s="172">
        <f>VLOOKUP(G316,[1]Conceptos!$B$2:$F$587,5,FALSE)</f>
        <v>42</v>
      </c>
      <c r="B316" s="236"/>
      <c r="C316" s="237"/>
      <c r="D316" s="238"/>
      <c r="E316" s="225">
        <v>8</v>
      </c>
      <c r="F316" s="174"/>
      <c r="G316" s="175" t="str">
        <f t="shared" si="50"/>
        <v>A.1.1.2.4.2.2</v>
      </c>
      <c r="H316" s="235" t="e">
        <f t="shared" si="58"/>
        <v>#N/A</v>
      </c>
      <c r="I316" s="239"/>
      <c r="J316" s="239"/>
      <c r="K316" s="239"/>
      <c r="L316" s="239"/>
      <c r="M316" s="240"/>
      <c r="N316" s="231">
        <f t="shared" si="54"/>
        <v>1</v>
      </c>
      <c r="O316" s="231">
        <f t="shared" si="53"/>
        <v>0</v>
      </c>
      <c r="P316" s="179">
        <f>VLOOKUP($G316,[1]Conceptos!$B$2:$I$588,6,FALSE)</f>
        <v>1</v>
      </c>
      <c r="Q316" s="179">
        <f>VLOOKUP($G316,[1]Conceptos!$B$2:$I$588,7,FALSE)</f>
        <v>1</v>
      </c>
      <c r="R316" s="179">
        <f>VLOOKUP($G316,[1]Conceptos!$B$2:$I$588,8,FALSE)</f>
        <v>1</v>
      </c>
      <c r="S316" s="229" t="b">
        <f>VLOOKUP(G316,[1]Conceptos!$B$2:$E$587,4,FALSE)</f>
        <v>1</v>
      </c>
      <c r="V316" s="231">
        <f t="shared" si="52"/>
        <v>0</v>
      </c>
    </row>
    <row r="317" spans="1:22" s="231" customFormat="1" hidden="1">
      <c r="A317" s="172">
        <f>VLOOKUP(G317,[1]Conceptos!$B$2:$F$587,5,FALSE)</f>
        <v>42</v>
      </c>
      <c r="B317" s="236"/>
      <c r="C317" s="237"/>
      <c r="D317" s="238"/>
      <c r="E317" s="225">
        <v>9</v>
      </c>
      <c r="F317" s="174"/>
      <c r="G317" s="175" t="str">
        <f t="shared" si="50"/>
        <v>A.1.1.2.4.2.2</v>
      </c>
      <c r="H317" s="235" t="e">
        <f t="shared" si="58"/>
        <v>#N/A</v>
      </c>
      <c r="I317" s="239"/>
      <c r="J317" s="239"/>
      <c r="K317" s="239"/>
      <c r="L317" s="239"/>
      <c r="M317" s="240"/>
      <c r="N317" s="231">
        <f t="shared" si="54"/>
        <v>1</v>
      </c>
      <c r="O317" s="231">
        <f t="shared" si="53"/>
        <v>0</v>
      </c>
      <c r="P317" s="179">
        <f>VLOOKUP($G317,[1]Conceptos!$B$2:$I$588,6,FALSE)</f>
        <v>1</v>
      </c>
      <c r="Q317" s="179">
        <f>VLOOKUP($G317,[1]Conceptos!$B$2:$I$588,7,FALSE)</f>
        <v>1</v>
      </c>
      <c r="R317" s="179">
        <f>VLOOKUP($G317,[1]Conceptos!$B$2:$I$588,8,FALSE)</f>
        <v>1</v>
      </c>
      <c r="S317" s="229" t="b">
        <f>VLOOKUP(G317,[1]Conceptos!$B$2:$E$587,4,FALSE)</f>
        <v>1</v>
      </c>
      <c r="V317" s="231">
        <f t="shared" si="52"/>
        <v>0</v>
      </c>
    </row>
    <row r="318" spans="1:22" s="231" customFormat="1" hidden="1">
      <c r="A318" s="172">
        <f>VLOOKUP(G318,[1]Conceptos!$B$2:$F$587,5,FALSE)</f>
        <v>42</v>
      </c>
      <c r="B318" s="236"/>
      <c r="C318" s="237"/>
      <c r="D318" s="238"/>
      <c r="E318" s="225">
        <v>10</v>
      </c>
      <c r="F318" s="174"/>
      <c r="G318" s="175" t="str">
        <f t="shared" si="50"/>
        <v>A.1.1.2.4.2.2</v>
      </c>
      <c r="H318" s="235" t="e">
        <f t="shared" si="58"/>
        <v>#N/A</v>
      </c>
      <c r="I318" s="239"/>
      <c r="J318" s="239"/>
      <c r="K318" s="239"/>
      <c r="L318" s="239"/>
      <c r="M318" s="240"/>
      <c r="N318" s="231">
        <f t="shared" si="54"/>
        <v>1</v>
      </c>
      <c r="O318" s="231">
        <f t="shared" si="53"/>
        <v>0</v>
      </c>
      <c r="P318" s="179">
        <f>VLOOKUP($G318,[1]Conceptos!$B$2:$I$588,6,FALSE)</f>
        <v>1</v>
      </c>
      <c r="Q318" s="179">
        <f>VLOOKUP($G318,[1]Conceptos!$B$2:$I$588,7,FALSE)</f>
        <v>1</v>
      </c>
      <c r="R318" s="179">
        <f>VLOOKUP($G318,[1]Conceptos!$B$2:$I$588,8,FALSE)</f>
        <v>1</v>
      </c>
      <c r="S318" s="229" t="b">
        <f>VLOOKUP(G318,[1]Conceptos!$B$2:$E$587,4,FALSE)</f>
        <v>1</v>
      </c>
      <c r="V318" s="231">
        <f t="shared" si="52"/>
        <v>0</v>
      </c>
    </row>
    <row r="319" spans="1:22" s="231" customFormat="1" ht="38.25">
      <c r="A319" s="172">
        <f>VLOOKUP(G319,[1]Conceptos!$B$2:$F$587,5,FALSE)</f>
        <v>43</v>
      </c>
      <c r="B319" s="219" t="s">
        <v>211</v>
      </c>
      <c r="C319" s="220" t="str">
        <f>VLOOKUP(B319,[1]Conceptos!$B$2:$D$587,2,FALSE)</f>
        <v>ESAP</v>
      </c>
      <c r="D319" s="221" t="str">
        <f>VLOOKUP(B319,[1]Conceptos!$B$2:$D$587,3,FALSE)</f>
        <v>SUMA DE APORTES DESTINADOS POR LA LEY 21 DE 1982 PARA LA ESCUELA SUPERIOR DE ADMINISTRACIÓN PUBLICA CORRESPONDIENTE AL PERSONAL DIRECTIVO</v>
      </c>
      <c r="E319" s="222" t="s">
        <v>136</v>
      </c>
      <c r="F319" s="223"/>
      <c r="G319" s="224" t="str">
        <f t="shared" si="50"/>
        <v>A.1.1.2.4.2.3</v>
      </c>
      <c r="H319" s="225"/>
      <c r="I319" s="226">
        <f>SUM(I320:I329)</f>
        <v>0</v>
      </c>
      <c r="J319" s="226">
        <f>SUM(J320:J329)</f>
        <v>0</v>
      </c>
      <c r="K319" s="226">
        <f>SUM(K320:K329)</f>
        <v>0</v>
      </c>
      <c r="L319" s="226">
        <f>SUM(L320:L329)</f>
        <v>0</v>
      </c>
      <c r="M319" s="227">
        <f>SUM(M320:M329)</f>
        <v>0</v>
      </c>
      <c r="N319" s="228">
        <f>IF(AND(E319&lt;&gt;"", E319&lt;&gt;"Registrar Detalle",E319&lt;&gt;"Ocultar Detalle"),1,0)</f>
        <v>0</v>
      </c>
      <c r="O319" s="228">
        <f t="shared" si="53"/>
        <v>0</v>
      </c>
      <c r="P319" s="179">
        <f>VLOOKUP($G319,[1]Conceptos!$B$2:$I$588,6,FALSE)</f>
        <v>1</v>
      </c>
      <c r="Q319" s="179">
        <f>VLOOKUP($G319,[1]Conceptos!$B$2:$I$588,7,FALSE)</f>
        <v>1</v>
      </c>
      <c r="R319" s="179">
        <f>VLOOKUP($G319,[1]Conceptos!$B$2:$I$588,8,FALSE)</f>
        <v>1</v>
      </c>
      <c r="S319" s="229" t="b">
        <f>VLOOKUP(G319,[1]Conceptos!$B$2:$E$588,4,FALSE)</f>
        <v>1</v>
      </c>
      <c r="T319" s="230">
        <f>FIND(".",B319,LEN(B319)-2)</f>
        <v>12</v>
      </c>
      <c r="U319" s="230" t="str">
        <f>MID(B319,1,T319-1)</f>
        <v>A.1.1.2.4.2</v>
      </c>
      <c r="V319" s="231">
        <f t="shared" si="52"/>
        <v>12</v>
      </c>
    </row>
    <row r="320" spans="1:22" s="231" customFormat="1">
      <c r="A320" s="172">
        <f>VLOOKUP(G320,[1]Conceptos!$B$2:$F$587,5,FALSE)</f>
        <v>43</v>
      </c>
      <c r="B320" s="234"/>
      <c r="C320" s="220"/>
      <c r="D320" s="221"/>
      <c r="E320" s="225">
        <v>1</v>
      </c>
      <c r="F320" s="174"/>
      <c r="G320" s="175" t="str">
        <f t="shared" si="50"/>
        <v>A.1.1.2.4.2.3</v>
      </c>
      <c r="H320" s="235" t="e">
        <f t="shared" ref="H320:H329" si="59">VLOOKUP(F320,$W$7:$X$48,2,FALSE)</f>
        <v>#N/A</v>
      </c>
      <c r="I320" s="239"/>
      <c r="J320" s="239"/>
      <c r="K320" s="239"/>
      <c r="L320" s="239"/>
      <c r="M320" s="240"/>
      <c r="N320" s="231">
        <f t="shared" si="54"/>
        <v>1</v>
      </c>
      <c r="O320" s="231">
        <f t="shared" si="53"/>
        <v>0</v>
      </c>
      <c r="P320" s="179">
        <f>VLOOKUP($G320,[1]Conceptos!$B$2:$I$588,6,FALSE)</f>
        <v>1</v>
      </c>
      <c r="Q320" s="179">
        <f>VLOOKUP($G320,[1]Conceptos!$B$2:$I$588,7,FALSE)</f>
        <v>1</v>
      </c>
      <c r="R320" s="179">
        <f>VLOOKUP($G320,[1]Conceptos!$B$2:$I$588,8,FALSE)</f>
        <v>1</v>
      </c>
      <c r="S320" s="229" t="b">
        <f>VLOOKUP(G320,[1]Conceptos!$B$2:$E$588,4,FALSE)</f>
        <v>1</v>
      </c>
      <c r="V320" s="231">
        <f t="shared" si="52"/>
        <v>12</v>
      </c>
    </row>
    <row r="321" spans="1:22" s="231" customFormat="1" hidden="1">
      <c r="A321" s="172">
        <f>VLOOKUP(G321,[1]Conceptos!$B$2:$F$587,5,FALSE)</f>
        <v>43</v>
      </c>
      <c r="B321" s="236"/>
      <c r="C321" s="237"/>
      <c r="D321" s="238"/>
      <c r="E321" s="225">
        <v>2</v>
      </c>
      <c r="F321" s="174"/>
      <c r="G321" s="175" t="str">
        <f t="shared" si="50"/>
        <v>A.1.1.2.4.2.3</v>
      </c>
      <c r="H321" s="235" t="e">
        <f t="shared" si="59"/>
        <v>#N/A</v>
      </c>
      <c r="I321" s="239"/>
      <c r="J321" s="239"/>
      <c r="K321" s="239"/>
      <c r="L321" s="239"/>
      <c r="M321" s="240"/>
      <c r="N321" s="231">
        <f t="shared" si="54"/>
        <v>1</v>
      </c>
      <c r="O321" s="231">
        <f t="shared" si="53"/>
        <v>0</v>
      </c>
      <c r="P321" s="179">
        <f>VLOOKUP($G321,[1]Conceptos!$B$2:$I$588,6,FALSE)</f>
        <v>1</v>
      </c>
      <c r="Q321" s="179">
        <f>VLOOKUP($G321,[1]Conceptos!$B$2:$I$588,7,FALSE)</f>
        <v>1</v>
      </c>
      <c r="R321" s="179">
        <f>VLOOKUP($G321,[1]Conceptos!$B$2:$I$588,8,FALSE)</f>
        <v>1</v>
      </c>
      <c r="S321" s="229" t="b">
        <f>VLOOKUP(G321,[1]Conceptos!$B$2:$E$587,4,FALSE)</f>
        <v>1</v>
      </c>
      <c r="V321" s="231">
        <f t="shared" si="52"/>
        <v>0</v>
      </c>
    </row>
    <row r="322" spans="1:22" s="231" customFormat="1" hidden="1">
      <c r="A322" s="172">
        <f>VLOOKUP(G322,[1]Conceptos!$B$2:$F$587,5,FALSE)</f>
        <v>43</v>
      </c>
      <c r="B322" s="236"/>
      <c r="C322" s="237"/>
      <c r="D322" s="238"/>
      <c r="E322" s="225">
        <v>3</v>
      </c>
      <c r="F322" s="174"/>
      <c r="G322" s="175" t="str">
        <f t="shared" si="50"/>
        <v>A.1.1.2.4.2.3</v>
      </c>
      <c r="H322" s="235" t="e">
        <f t="shared" si="59"/>
        <v>#N/A</v>
      </c>
      <c r="I322" s="239"/>
      <c r="J322" s="239"/>
      <c r="K322" s="239"/>
      <c r="L322" s="239"/>
      <c r="M322" s="240"/>
      <c r="N322" s="231">
        <f t="shared" si="54"/>
        <v>1</v>
      </c>
      <c r="O322" s="231">
        <f t="shared" si="53"/>
        <v>0</v>
      </c>
      <c r="P322" s="179">
        <f>VLOOKUP($G322,[1]Conceptos!$B$2:$I$588,6,FALSE)</f>
        <v>1</v>
      </c>
      <c r="Q322" s="179">
        <f>VLOOKUP($G322,[1]Conceptos!$B$2:$I$588,7,FALSE)</f>
        <v>1</v>
      </c>
      <c r="R322" s="179">
        <f>VLOOKUP($G322,[1]Conceptos!$B$2:$I$588,8,FALSE)</f>
        <v>1</v>
      </c>
      <c r="S322" s="229" t="b">
        <f>VLOOKUP(G322,[1]Conceptos!$B$2:$E$587,4,FALSE)</f>
        <v>1</v>
      </c>
      <c r="V322" s="231">
        <f t="shared" si="52"/>
        <v>0</v>
      </c>
    </row>
    <row r="323" spans="1:22" s="231" customFormat="1" hidden="1">
      <c r="A323" s="172">
        <f>VLOOKUP(G323,[1]Conceptos!$B$2:$F$587,5,FALSE)</f>
        <v>43</v>
      </c>
      <c r="B323" s="236"/>
      <c r="C323" s="237"/>
      <c r="D323" s="238"/>
      <c r="E323" s="225">
        <v>4</v>
      </c>
      <c r="F323" s="174"/>
      <c r="G323" s="175" t="str">
        <f t="shared" si="50"/>
        <v>A.1.1.2.4.2.3</v>
      </c>
      <c r="H323" s="235" t="e">
        <f t="shared" si="59"/>
        <v>#N/A</v>
      </c>
      <c r="I323" s="239"/>
      <c r="J323" s="239"/>
      <c r="K323" s="239"/>
      <c r="L323" s="239"/>
      <c r="M323" s="240"/>
      <c r="N323" s="231">
        <f t="shared" si="54"/>
        <v>1</v>
      </c>
      <c r="O323" s="231">
        <f t="shared" si="53"/>
        <v>0</v>
      </c>
      <c r="P323" s="179">
        <f>VLOOKUP($G323,[1]Conceptos!$B$2:$I$588,6,FALSE)</f>
        <v>1</v>
      </c>
      <c r="Q323" s="179">
        <f>VLOOKUP($G323,[1]Conceptos!$B$2:$I$588,7,FALSE)</f>
        <v>1</v>
      </c>
      <c r="R323" s="179">
        <f>VLOOKUP($G323,[1]Conceptos!$B$2:$I$588,8,FALSE)</f>
        <v>1</v>
      </c>
      <c r="S323" s="229" t="b">
        <f>VLOOKUP(G323,[1]Conceptos!$B$2:$E$587,4,FALSE)</f>
        <v>1</v>
      </c>
      <c r="V323" s="231">
        <f t="shared" si="52"/>
        <v>0</v>
      </c>
    </row>
    <row r="324" spans="1:22" s="231" customFormat="1" hidden="1">
      <c r="A324" s="172">
        <f>VLOOKUP(G324,[1]Conceptos!$B$2:$F$587,5,FALSE)</f>
        <v>43</v>
      </c>
      <c r="B324" s="236"/>
      <c r="C324" s="237"/>
      <c r="D324" s="238"/>
      <c r="E324" s="225">
        <v>5</v>
      </c>
      <c r="F324" s="174"/>
      <c r="G324" s="175" t="str">
        <f t="shared" si="50"/>
        <v>A.1.1.2.4.2.3</v>
      </c>
      <c r="H324" s="235" t="e">
        <f t="shared" si="59"/>
        <v>#N/A</v>
      </c>
      <c r="I324" s="239"/>
      <c r="J324" s="239"/>
      <c r="K324" s="239"/>
      <c r="L324" s="239"/>
      <c r="M324" s="240"/>
      <c r="N324" s="231">
        <f t="shared" si="54"/>
        <v>1</v>
      </c>
      <c r="O324" s="231">
        <f t="shared" si="53"/>
        <v>0</v>
      </c>
      <c r="P324" s="179">
        <f>VLOOKUP($G324,[1]Conceptos!$B$2:$I$588,6,FALSE)</f>
        <v>1</v>
      </c>
      <c r="Q324" s="179">
        <f>VLOOKUP($G324,[1]Conceptos!$B$2:$I$588,7,FALSE)</f>
        <v>1</v>
      </c>
      <c r="R324" s="179">
        <f>VLOOKUP($G324,[1]Conceptos!$B$2:$I$588,8,FALSE)</f>
        <v>1</v>
      </c>
      <c r="S324" s="229" t="b">
        <f>VLOOKUP(G324,[1]Conceptos!$B$2:$E$587,4,FALSE)</f>
        <v>1</v>
      </c>
      <c r="V324" s="231">
        <f t="shared" si="52"/>
        <v>0</v>
      </c>
    </row>
    <row r="325" spans="1:22" s="231" customFormat="1" hidden="1">
      <c r="A325" s="172">
        <f>VLOOKUP(G325,[1]Conceptos!$B$2:$F$587,5,FALSE)</f>
        <v>43</v>
      </c>
      <c r="B325" s="236"/>
      <c r="C325" s="237"/>
      <c r="D325" s="238"/>
      <c r="E325" s="225">
        <v>6</v>
      </c>
      <c r="F325" s="174"/>
      <c r="G325" s="175" t="str">
        <f t="shared" si="50"/>
        <v>A.1.1.2.4.2.3</v>
      </c>
      <c r="H325" s="235" t="e">
        <f t="shared" si="59"/>
        <v>#N/A</v>
      </c>
      <c r="I325" s="239"/>
      <c r="J325" s="239"/>
      <c r="K325" s="239"/>
      <c r="L325" s="239"/>
      <c r="M325" s="240"/>
      <c r="N325" s="231">
        <f t="shared" si="54"/>
        <v>1</v>
      </c>
      <c r="O325" s="231">
        <f t="shared" si="53"/>
        <v>0</v>
      </c>
      <c r="P325" s="179">
        <f>VLOOKUP($G325,[1]Conceptos!$B$2:$I$588,6,FALSE)</f>
        <v>1</v>
      </c>
      <c r="Q325" s="179">
        <f>VLOOKUP($G325,[1]Conceptos!$B$2:$I$588,7,FALSE)</f>
        <v>1</v>
      </c>
      <c r="R325" s="179">
        <f>VLOOKUP($G325,[1]Conceptos!$B$2:$I$588,8,FALSE)</f>
        <v>1</v>
      </c>
      <c r="S325" s="229" t="b">
        <f>VLOOKUP(G325,[1]Conceptos!$B$2:$E$587,4,FALSE)</f>
        <v>1</v>
      </c>
      <c r="V325" s="231">
        <f t="shared" si="52"/>
        <v>0</v>
      </c>
    </row>
    <row r="326" spans="1:22" s="231" customFormat="1" hidden="1">
      <c r="A326" s="172">
        <f>VLOOKUP(G326,[1]Conceptos!$B$2:$F$587,5,FALSE)</f>
        <v>43</v>
      </c>
      <c r="B326" s="236"/>
      <c r="C326" s="237"/>
      <c r="D326" s="238"/>
      <c r="E326" s="225">
        <v>7</v>
      </c>
      <c r="F326" s="174"/>
      <c r="G326" s="175" t="str">
        <f t="shared" si="50"/>
        <v>A.1.1.2.4.2.3</v>
      </c>
      <c r="H326" s="235" t="e">
        <f t="shared" si="59"/>
        <v>#N/A</v>
      </c>
      <c r="I326" s="239"/>
      <c r="J326" s="239"/>
      <c r="K326" s="239"/>
      <c r="L326" s="239"/>
      <c r="M326" s="240"/>
      <c r="N326" s="231">
        <f t="shared" si="54"/>
        <v>1</v>
      </c>
      <c r="O326" s="231">
        <f t="shared" si="53"/>
        <v>0</v>
      </c>
      <c r="P326" s="179">
        <f>VLOOKUP($G326,[1]Conceptos!$B$2:$I$588,6,FALSE)</f>
        <v>1</v>
      </c>
      <c r="Q326" s="179">
        <f>VLOOKUP($G326,[1]Conceptos!$B$2:$I$588,7,FALSE)</f>
        <v>1</v>
      </c>
      <c r="R326" s="179">
        <f>VLOOKUP($G326,[1]Conceptos!$B$2:$I$588,8,FALSE)</f>
        <v>1</v>
      </c>
      <c r="S326" s="229" t="b">
        <f>VLOOKUP(G326,[1]Conceptos!$B$2:$E$587,4,FALSE)</f>
        <v>1</v>
      </c>
      <c r="V326" s="231">
        <f t="shared" si="52"/>
        <v>0</v>
      </c>
    </row>
    <row r="327" spans="1:22" s="231" customFormat="1" hidden="1">
      <c r="A327" s="172">
        <f>VLOOKUP(G327,[1]Conceptos!$B$2:$F$587,5,FALSE)</f>
        <v>43</v>
      </c>
      <c r="B327" s="236"/>
      <c r="C327" s="237"/>
      <c r="D327" s="238"/>
      <c r="E327" s="225">
        <v>8</v>
      </c>
      <c r="F327" s="174"/>
      <c r="G327" s="175" t="str">
        <f t="shared" si="50"/>
        <v>A.1.1.2.4.2.3</v>
      </c>
      <c r="H327" s="235" t="e">
        <f t="shared" si="59"/>
        <v>#N/A</v>
      </c>
      <c r="I327" s="239"/>
      <c r="J327" s="239"/>
      <c r="K327" s="239"/>
      <c r="L327" s="239"/>
      <c r="M327" s="240"/>
      <c r="N327" s="231">
        <f t="shared" si="54"/>
        <v>1</v>
      </c>
      <c r="O327" s="231">
        <f t="shared" si="53"/>
        <v>0</v>
      </c>
      <c r="P327" s="179">
        <f>VLOOKUP($G327,[1]Conceptos!$B$2:$I$588,6,FALSE)</f>
        <v>1</v>
      </c>
      <c r="Q327" s="179">
        <f>VLOOKUP($G327,[1]Conceptos!$B$2:$I$588,7,FALSE)</f>
        <v>1</v>
      </c>
      <c r="R327" s="179">
        <f>VLOOKUP($G327,[1]Conceptos!$B$2:$I$588,8,FALSE)</f>
        <v>1</v>
      </c>
      <c r="S327" s="229" t="b">
        <f>VLOOKUP(G327,[1]Conceptos!$B$2:$E$587,4,FALSE)</f>
        <v>1</v>
      </c>
      <c r="V327" s="231">
        <f t="shared" si="52"/>
        <v>0</v>
      </c>
    </row>
    <row r="328" spans="1:22" s="231" customFormat="1" hidden="1">
      <c r="A328" s="172">
        <f>VLOOKUP(G328,[1]Conceptos!$B$2:$F$587,5,FALSE)</f>
        <v>43</v>
      </c>
      <c r="B328" s="236"/>
      <c r="C328" s="237"/>
      <c r="D328" s="238"/>
      <c r="E328" s="225">
        <v>9</v>
      </c>
      <c r="F328" s="174"/>
      <c r="G328" s="175" t="str">
        <f t="shared" ref="G328:G391" si="60">IF(ISBLANK(B328),G327,B328)</f>
        <v>A.1.1.2.4.2.3</v>
      </c>
      <c r="H328" s="235" t="e">
        <f t="shared" si="59"/>
        <v>#N/A</v>
      </c>
      <c r="I328" s="239"/>
      <c r="J328" s="239"/>
      <c r="K328" s="239"/>
      <c r="L328" s="239"/>
      <c r="M328" s="240"/>
      <c r="N328" s="231">
        <f t="shared" si="54"/>
        <v>1</v>
      </c>
      <c r="O328" s="231">
        <f t="shared" si="53"/>
        <v>0</v>
      </c>
      <c r="P328" s="179">
        <f>VLOOKUP($G328,[1]Conceptos!$B$2:$I$588,6,FALSE)</f>
        <v>1</v>
      </c>
      <c r="Q328" s="179">
        <f>VLOOKUP($G328,[1]Conceptos!$B$2:$I$588,7,FALSE)</f>
        <v>1</v>
      </c>
      <c r="R328" s="179">
        <f>VLOOKUP($G328,[1]Conceptos!$B$2:$I$588,8,FALSE)</f>
        <v>1</v>
      </c>
      <c r="S328" s="229" t="b">
        <f>VLOOKUP(G328,[1]Conceptos!$B$2:$E$587,4,FALSE)</f>
        <v>1</v>
      </c>
      <c r="V328" s="231">
        <f t="shared" ref="V328:V391" si="61">IF(T328=0,T327,T328)</f>
        <v>0</v>
      </c>
    </row>
    <row r="329" spans="1:22" s="231" customFormat="1" hidden="1">
      <c r="A329" s="172">
        <f>VLOOKUP(G329,[1]Conceptos!$B$2:$F$587,5,FALSE)</f>
        <v>43</v>
      </c>
      <c r="B329" s="236"/>
      <c r="C329" s="237"/>
      <c r="D329" s="238"/>
      <c r="E329" s="225">
        <v>10</v>
      </c>
      <c r="F329" s="174"/>
      <c r="G329" s="175" t="str">
        <f t="shared" si="60"/>
        <v>A.1.1.2.4.2.3</v>
      </c>
      <c r="H329" s="235" t="e">
        <f t="shared" si="59"/>
        <v>#N/A</v>
      </c>
      <c r="I329" s="239"/>
      <c r="J329" s="239"/>
      <c r="K329" s="239"/>
      <c r="L329" s="239"/>
      <c r="M329" s="240"/>
      <c r="N329" s="231">
        <f t="shared" si="54"/>
        <v>1</v>
      </c>
      <c r="O329" s="231">
        <f t="shared" si="53"/>
        <v>0</v>
      </c>
      <c r="P329" s="179">
        <f>VLOOKUP($G329,[1]Conceptos!$B$2:$I$588,6,FALSE)</f>
        <v>1</v>
      </c>
      <c r="Q329" s="179">
        <f>VLOOKUP($G329,[1]Conceptos!$B$2:$I$588,7,FALSE)</f>
        <v>1</v>
      </c>
      <c r="R329" s="179">
        <f>VLOOKUP($G329,[1]Conceptos!$B$2:$I$588,8,FALSE)</f>
        <v>1</v>
      </c>
      <c r="S329" s="229" t="b">
        <f>VLOOKUP(G329,[1]Conceptos!$B$2:$E$587,4,FALSE)</f>
        <v>1</v>
      </c>
      <c r="V329" s="231">
        <f t="shared" si="61"/>
        <v>0</v>
      </c>
    </row>
    <row r="330" spans="1:22" s="231" customFormat="1" ht="25.5">
      <c r="A330" s="172">
        <f>VLOOKUP(G330,[1]Conceptos!$B$2:$F$587,5,FALSE)</f>
        <v>44</v>
      </c>
      <c r="B330" s="219" t="s">
        <v>212</v>
      </c>
      <c r="C330" s="220" t="str">
        <f>VLOOKUP(B330,[1]Conceptos!$B$2:$D$587,2,FALSE)</f>
        <v>CAJAS DE COMPENSACIÓN FAMILIAR</v>
      </c>
      <c r="D330" s="221" t="str">
        <f>VLOOKUP(B330,[1]Conceptos!$B$2:$D$587,3,FALSE)</f>
        <v>APORTES DESTINADOS POR LA LEY 21 DE 1982 PARA  PROVEER EL PAGO DEL SUBSIDIO FAMILIAR CORRESPONDIENTES A DIRECTIVOS DOCENTES</v>
      </c>
      <c r="E330" s="222" t="s">
        <v>136</v>
      </c>
      <c r="F330" s="223"/>
      <c r="G330" s="224" t="str">
        <f t="shared" si="60"/>
        <v>A.1.1.2.4.2.4</v>
      </c>
      <c r="H330" s="225"/>
      <c r="I330" s="226">
        <f>SUM(I331:I340)</f>
        <v>0</v>
      </c>
      <c r="J330" s="226">
        <f>SUM(J331:J340)</f>
        <v>0</v>
      </c>
      <c r="K330" s="226">
        <f>SUM(K331:K340)</f>
        <v>0</v>
      </c>
      <c r="L330" s="226">
        <f>SUM(L331:L340)</f>
        <v>0</v>
      </c>
      <c r="M330" s="227">
        <f>SUM(M331:M340)</f>
        <v>0</v>
      </c>
      <c r="N330" s="228">
        <f>IF(AND(E330&lt;&gt;"", E330&lt;&gt;"Registrar Detalle",E330&lt;&gt;"Ocultar Detalle"),1,0)</f>
        <v>0</v>
      </c>
      <c r="O330" s="228">
        <f t="shared" si="53"/>
        <v>0</v>
      </c>
      <c r="P330" s="179">
        <f>VLOOKUP($G330,[1]Conceptos!$B$2:$I$588,6,FALSE)</f>
        <v>1</v>
      </c>
      <c r="Q330" s="179">
        <f>VLOOKUP($G330,[1]Conceptos!$B$2:$I$588,7,FALSE)</f>
        <v>1</v>
      </c>
      <c r="R330" s="179">
        <f>VLOOKUP($G330,[1]Conceptos!$B$2:$I$588,8,FALSE)</f>
        <v>1</v>
      </c>
      <c r="S330" s="229" t="b">
        <f>VLOOKUP(G330,[1]Conceptos!$B$2:$E$588,4,FALSE)</f>
        <v>1</v>
      </c>
      <c r="T330" s="230">
        <f>FIND(".",B330,LEN(B330)-2)</f>
        <v>12</v>
      </c>
      <c r="U330" s="230" t="str">
        <f>MID(B330,1,T330-1)</f>
        <v>A.1.1.2.4.2</v>
      </c>
      <c r="V330" s="231">
        <f t="shared" si="61"/>
        <v>12</v>
      </c>
    </row>
    <row r="331" spans="1:22" s="231" customFormat="1">
      <c r="A331" s="172">
        <f>VLOOKUP(G331,[1]Conceptos!$B$2:$F$587,5,FALSE)</f>
        <v>44</v>
      </c>
      <c r="B331" s="234"/>
      <c r="C331" s="220"/>
      <c r="D331" s="221"/>
      <c r="E331" s="225">
        <v>1</v>
      </c>
      <c r="F331" s="174"/>
      <c r="G331" s="175" t="str">
        <f t="shared" si="60"/>
        <v>A.1.1.2.4.2.4</v>
      </c>
      <c r="H331" s="235" t="e">
        <f t="shared" ref="H331:H340" si="62">VLOOKUP(F331,$W$7:$X$48,2,FALSE)</f>
        <v>#N/A</v>
      </c>
      <c r="I331" s="239"/>
      <c r="J331" s="239"/>
      <c r="K331" s="239"/>
      <c r="L331" s="239"/>
      <c r="M331" s="240"/>
      <c r="N331" s="231">
        <f t="shared" si="54"/>
        <v>1</v>
      </c>
      <c r="O331" s="231">
        <f t="shared" si="53"/>
        <v>0</v>
      </c>
      <c r="P331" s="179">
        <f>VLOOKUP($G331,[1]Conceptos!$B$2:$I$588,6,FALSE)</f>
        <v>1</v>
      </c>
      <c r="Q331" s="179">
        <f>VLOOKUP($G331,[1]Conceptos!$B$2:$I$588,7,FALSE)</f>
        <v>1</v>
      </c>
      <c r="R331" s="179">
        <f>VLOOKUP($G331,[1]Conceptos!$B$2:$I$588,8,FALSE)</f>
        <v>1</v>
      </c>
      <c r="S331" s="229" t="b">
        <f>VLOOKUP(G331,[1]Conceptos!$B$2:$E$588,4,FALSE)</f>
        <v>1</v>
      </c>
      <c r="V331" s="231">
        <f t="shared" si="61"/>
        <v>12</v>
      </c>
    </row>
    <row r="332" spans="1:22" s="231" customFormat="1" hidden="1">
      <c r="A332" s="172">
        <f>VLOOKUP(G332,[1]Conceptos!$B$2:$F$587,5,FALSE)</f>
        <v>44</v>
      </c>
      <c r="B332" s="236"/>
      <c r="C332" s="237"/>
      <c r="D332" s="238"/>
      <c r="E332" s="225">
        <v>2</v>
      </c>
      <c r="F332" s="174"/>
      <c r="G332" s="175" t="str">
        <f t="shared" si="60"/>
        <v>A.1.1.2.4.2.4</v>
      </c>
      <c r="H332" s="235" t="e">
        <f t="shared" si="62"/>
        <v>#N/A</v>
      </c>
      <c r="I332" s="239"/>
      <c r="J332" s="239"/>
      <c r="K332" s="239"/>
      <c r="L332" s="239"/>
      <c r="M332" s="240"/>
      <c r="N332" s="231">
        <f t="shared" si="54"/>
        <v>1</v>
      </c>
      <c r="O332" s="231">
        <f t="shared" si="53"/>
        <v>0</v>
      </c>
      <c r="P332" s="179">
        <f>VLOOKUP($G332,[1]Conceptos!$B$2:$I$588,6,FALSE)</f>
        <v>1</v>
      </c>
      <c r="Q332" s="179">
        <f>VLOOKUP($G332,[1]Conceptos!$B$2:$I$588,7,FALSE)</f>
        <v>1</v>
      </c>
      <c r="R332" s="179">
        <f>VLOOKUP($G332,[1]Conceptos!$B$2:$I$588,8,FALSE)</f>
        <v>1</v>
      </c>
      <c r="S332" s="229" t="b">
        <f>VLOOKUP(G332,[1]Conceptos!$B$2:$E$587,4,FALSE)</f>
        <v>1</v>
      </c>
      <c r="V332" s="231">
        <f t="shared" si="61"/>
        <v>0</v>
      </c>
    </row>
    <row r="333" spans="1:22" s="231" customFormat="1" hidden="1">
      <c r="A333" s="172">
        <f>VLOOKUP(G333,[1]Conceptos!$B$2:$F$587,5,FALSE)</f>
        <v>44</v>
      </c>
      <c r="B333" s="236"/>
      <c r="C333" s="237"/>
      <c r="D333" s="238"/>
      <c r="E333" s="225">
        <v>3</v>
      </c>
      <c r="F333" s="174"/>
      <c r="G333" s="175" t="str">
        <f t="shared" si="60"/>
        <v>A.1.1.2.4.2.4</v>
      </c>
      <c r="H333" s="235" t="e">
        <f t="shared" si="62"/>
        <v>#N/A</v>
      </c>
      <c r="I333" s="239"/>
      <c r="J333" s="239"/>
      <c r="K333" s="239"/>
      <c r="L333" s="239"/>
      <c r="M333" s="240"/>
      <c r="N333" s="231">
        <f t="shared" si="54"/>
        <v>1</v>
      </c>
      <c r="O333" s="231">
        <f t="shared" si="53"/>
        <v>0</v>
      </c>
      <c r="P333" s="179">
        <f>VLOOKUP($G333,[1]Conceptos!$B$2:$I$588,6,FALSE)</f>
        <v>1</v>
      </c>
      <c r="Q333" s="179">
        <f>VLOOKUP($G333,[1]Conceptos!$B$2:$I$588,7,FALSE)</f>
        <v>1</v>
      </c>
      <c r="R333" s="179">
        <f>VLOOKUP($G333,[1]Conceptos!$B$2:$I$588,8,FALSE)</f>
        <v>1</v>
      </c>
      <c r="S333" s="229" t="b">
        <f>VLOOKUP(G333,[1]Conceptos!$B$2:$E$587,4,FALSE)</f>
        <v>1</v>
      </c>
      <c r="V333" s="231">
        <f t="shared" si="61"/>
        <v>0</v>
      </c>
    </row>
    <row r="334" spans="1:22" s="231" customFormat="1" hidden="1">
      <c r="A334" s="172">
        <f>VLOOKUP(G334,[1]Conceptos!$B$2:$F$587,5,FALSE)</f>
        <v>44</v>
      </c>
      <c r="B334" s="236"/>
      <c r="C334" s="237"/>
      <c r="D334" s="238"/>
      <c r="E334" s="225">
        <v>4</v>
      </c>
      <c r="F334" s="174"/>
      <c r="G334" s="175" t="str">
        <f t="shared" si="60"/>
        <v>A.1.1.2.4.2.4</v>
      </c>
      <c r="H334" s="235" t="e">
        <f t="shared" si="62"/>
        <v>#N/A</v>
      </c>
      <c r="I334" s="239"/>
      <c r="J334" s="239"/>
      <c r="K334" s="239"/>
      <c r="L334" s="239"/>
      <c r="M334" s="240"/>
      <c r="N334" s="231">
        <f t="shared" si="54"/>
        <v>1</v>
      </c>
      <c r="O334" s="231">
        <f t="shared" ref="O334:O398" si="63">SUM(I334:M334)</f>
        <v>0</v>
      </c>
      <c r="P334" s="179">
        <f>VLOOKUP($G334,[1]Conceptos!$B$2:$I$588,6,FALSE)</f>
        <v>1</v>
      </c>
      <c r="Q334" s="179">
        <f>VLOOKUP($G334,[1]Conceptos!$B$2:$I$588,7,FALSE)</f>
        <v>1</v>
      </c>
      <c r="R334" s="179">
        <f>VLOOKUP($G334,[1]Conceptos!$B$2:$I$588,8,FALSE)</f>
        <v>1</v>
      </c>
      <c r="S334" s="229" t="b">
        <f>VLOOKUP(G334,[1]Conceptos!$B$2:$E$587,4,FALSE)</f>
        <v>1</v>
      </c>
      <c r="V334" s="231">
        <f t="shared" si="61"/>
        <v>0</v>
      </c>
    </row>
    <row r="335" spans="1:22" s="231" customFormat="1" hidden="1">
      <c r="A335" s="172">
        <f>VLOOKUP(G335,[1]Conceptos!$B$2:$F$587,5,FALSE)</f>
        <v>44</v>
      </c>
      <c r="B335" s="236"/>
      <c r="C335" s="237"/>
      <c r="D335" s="238"/>
      <c r="E335" s="225">
        <v>5</v>
      </c>
      <c r="F335" s="174"/>
      <c r="G335" s="175" t="str">
        <f t="shared" si="60"/>
        <v>A.1.1.2.4.2.4</v>
      </c>
      <c r="H335" s="235" t="e">
        <f t="shared" si="62"/>
        <v>#N/A</v>
      </c>
      <c r="I335" s="239"/>
      <c r="J335" s="239"/>
      <c r="K335" s="239"/>
      <c r="L335" s="239"/>
      <c r="M335" s="240"/>
      <c r="N335" s="231">
        <f t="shared" ref="N335:N398" si="64">IF(E335&lt;&gt;"",1,0)</f>
        <v>1</v>
      </c>
      <c r="O335" s="231">
        <f t="shared" si="63"/>
        <v>0</v>
      </c>
      <c r="P335" s="179">
        <f>VLOOKUP($G335,[1]Conceptos!$B$2:$I$588,6,FALSE)</f>
        <v>1</v>
      </c>
      <c r="Q335" s="179">
        <f>VLOOKUP($G335,[1]Conceptos!$B$2:$I$588,7,FALSE)</f>
        <v>1</v>
      </c>
      <c r="R335" s="179">
        <f>VLOOKUP($G335,[1]Conceptos!$B$2:$I$588,8,FALSE)</f>
        <v>1</v>
      </c>
      <c r="S335" s="229" t="b">
        <f>VLOOKUP(G335,[1]Conceptos!$B$2:$E$587,4,FALSE)</f>
        <v>1</v>
      </c>
      <c r="V335" s="231">
        <f t="shared" si="61"/>
        <v>0</v>
      </c>
    </row>
    <row r="336" spans="1:22" s="231" customFormat="1" hidden="1">
      <c r="A336" s="172">
        <f>VLOOKUP(G336,[1]Conceptos!$B$2:$F$587,5,FALSE)</f>
        <v>44</v>
      </c>
      <c r="B336" s="236"/>
      <c r="C336" s="237"/>
      <c r="D336" s="238"/>
      <c r="E336" s="225">
        <v>6</v>
      </c>
      <c r="F336" s="174"/>
      <c r="G336" s="175" t="str">
        <f t="shared" si="60"/>
        <v>A.1.1.2.4.2.4</v>
      </c>
      <c r="H336" s="235" t="e">
        <f t="shared" si="62"/>
        <v>#N/A</v>
      </c>
      <c r="I336" s="239"/>
      <c r="J336" s="239"/>
      <c r="K336" s="239"/>
      <c r="L336" s="239"/>
      <c r="M336" s="240"/>
      <c r="N336" s="231">
        <f t="shared" si="64"/>
        <v>1</v>
      </c>
      <c r="O336" s="231">
        <f t="shared" si="63"/>
        <v>0</v>
      </c>
      <c r="P336" s="179">
        <f>VLOOKUP($G336,[1]Conceptos!$B$2:$I$588,6,FALSE)</f>
        <v>1</v>
      </c>
      <c r="Q336" s="179">
        <f>VLOOKUP($G336,[1]Conceptos!$B$2:$I$588,7,FALSE)</f>
        <v>1</v>
      </c>
      <c r="R336" s="179">
        <f>VLOOKUP($G336,[1]Conceptos!$B$2:$I$588,8,FALSE)</f>
        <v>1</v>
      </c>
      <c r="S336" s="229" t="b">
        <f>VLOOKUP(G336,[1]Conceptos!$B$2:$E$587,4,FALSE)</f>
        <v>1</v>
      </c>
      <c r="V336" s="231">
        <f t="shared" si="61"/>
        <v>0</v>
      </c>
    </row>
    <row r="337" spans="1:22" s="231" customFormat="1" hidden="1">
      <c r="A337" s="172">
        <f>VLOOKUP(G337,[1]Conceptos!$B$2:$F$587,5,FALSE)</f>
        <v>44</v>
      </c>
      <c r="B337" s="236"/>
      <c r="C337" s="237"/>
      <c r="D337" s="238"/>
      <c r="E337" s="225">
        <v>7</v>
      </c>
      <c r="F337" s="174"/>
      <c r="G337" s="175" t="str">
        <f t="shared" si="60"/>
        <v>A.1.1.2.4.2.4</v>
      </c>
      <c r="H337" s="235" t="e">
        <f t="shared" si="62"/>
        <v>#N/A</v>
      </c>
      <c r="I337" s="239"/>
      <c r="J337" s="239"/>
      <c r="K337" s="239"/>
      <c r="L337" s="239"/>
      <c r="M337" s="240"/>
      <c r="N337" s="231">
        <f t="shared" si="64"/>
        <v>1</v>
      </c>
      <c r="O337" s="231">
        <f t="shared" si="63"/>
        <v>0</v>
      </c>
      <c r="P337" s="179">
        <f>VLOOKUP($G337,[1]Conceptos!$B$2:$I$588,6,FALSE)</f>
        <v>1</v>
      </c>
      <c r="Q337" s="179">
        <f>VLOOKUP($G337,[1]Conceptos!$B$2:$I$588,7,FALSE)</f>
        <v>1</v>
      </c>
      <c r="R337" s="179">
        <f>VLOOKUP($G337,[1]Conceptos!$B$2:$I$588,8,FALSE)</f>
        <v>1</v>
      </c>
      <c r="S337" s="229" t="b">
        <f>VLOOKUP(G337,[1]Conceptos!$B$2:$E$587,4,FALSE)</f>
        <v>1</v>
      </c>
      <c r="V337" s="231">
        <f t="shared" si="61"/>
        <v>0</v>
      </c>
    </row>
    <row r="338" spans="1:22" s="231" customFormat="1" hidden="1">
      <c r="A338" s="172">
        <f>VLOOKUP(G338,[1]Conceptos!$B$2:$F$587,5,FALSE)</f>
        <v>44</v>
      </c>
      <c r="B338" s="236"/>
      <c r="C338" s="237"/>
      <c r="D338" s="238"/>
      <c r="E338" s="225">
        <v>8</v>
      </c>
      <c r="F338" s="174"/>
      <c r="G338" s="175" t="str">
        <f t="shared" si="60"/>
        <v>A.1.1.2.4.2.4</v>
      </c>
      <c r="H338" s="235" t="e">
        <f t="shared" si="62"/>
        <v>#N/A</v>
      </c>
      <c r="I338" s="239"/>
      <c r="J338" s="239"/>
      <c r="K338" s="239"/>
      <c r="L338" s="239"/>
      <c r="M338" s="240"/>
      <c r="N338" s="231">
        <f t="shared" si="64"/>
        <v>1</v>
      </c>
      <c r="O338" s="231">
        <f t="shared" si="63"/>
        <v>0</v>
      </c>
      <c r="P338" s="179">
        <f>VLOOKUP($G338,[1]Conceptos!$B$2:$I$588,6,FALSE)</f>
        <v>1</v>
      </c>
      <c r="Q338" s="179">
        <f>VLOOKUP($G338,[1]Conceptos!$B$2:$I$588,7,FALSE)</f>
        <v>1</v>
      </c>
      <c r="R338" s="179">
        <f>VLOOKUP($G338,[1]Conceptos!$B$2:$I$588,8,FALSE)</f>
        <v>1</v>
      </c>
      <c r="S338" s="229" t="b">
        <f>VLOOKUP(G338,[1]Conceptos!$B$2:$E$587,4,FALSE)</f>
        <v>1</v>
      </c>
      <c r="V338" s="231">
        <f t="shared" si="61"/>
        <v>0</v>
      </c>
    </row>
    <row r="339" spans="1:22" s="231" customFormat="1" hidden="1">
      <c r="A339" s="172">
        <f>VLOOKUP(G339,[1]Conceptos!$B$2:$F$587,5,FALSE)</f>
        <v>44</v>
      </c>
      <c r="B339" s="236"/>
      <c r="C339" s="237"/>
      <c r="D339" s="238"/>
      <c r="E339" s="225">
        <v>9</v>
      </c>
      <c r="F339" s="174"/>
      <c r="G339" s="175" t="str">
        <f t="shared" si="60"/>
        <v>A.1.1.2.4.2.4</v>
      </c>
      <c r="H339" s="235" t="e">
        <f t="shared" si="62"/>
        <v>#N/A</v>
      </c>
      <c r="I339" s="239"/>
      <c r="J339" s="239"/>
      <c r="K339" s="239"/>
      <c r="L339" s="239"/>
      <c r="M339" s="240"/>
      <c r="N339" s="231">
        <f t="shared" si="64"/>
        <v>1</v>
      </c>
      <c r="O339" s="231">
        <f t="shared" si="63"/>
        <v>0</v>
      </c>
      <c r="P339" s="179">
        <f>VLOOKUP($G339,[1]Conceptos!$B$2:$I$588,6,FALSE)</f>
        <v>1</v>
      </c>
      <c r="Q339" s="179">
        <f>VLOOKUP($G339,[1]Conceptos!$B$2:$I$588,7,FALSE)</f>
        <v>1</v>
      </c>
      <c r="R339" s="179">
        <f>VLOOKUP($G339,[1]Conceptos!$B$2:$I$588,8,FALSE)</f>
        <v>1</v>
      </c>
      <c r="S339" s="229" t="b">
        <f>VLOOKUP(G339,[1]Conceptos!$B$2:$E$587,4,FALSE)</f>
        <v>1</v>
      </c>
      <c r="V339" s="231">
        <f t="shared" si="61"/>
        <v>0</v>
      </c>
    </row>
    <row r="340" spans="1:22" s="231" customFormat="1" hidden="1">
      <c r="A340" s="172">
        <f>VLOOKUP(G340,[1]Conceptos!$B$2:$F$587,5,FALSE)</f>
        <v>44</v>
      </c>
      <c r="B340" s="236"/>
      <c r="C340" s="237"/>
      <c r="D340" s="238"/>
      <c r="E340" s="225">
        <v>10</v>
      </c>
      <c r="F340" s="174"/>
      <c r="G340" s="175" t="str">
        <f t="shared" si="60"/>
        <v>A.1.1.2.4.2.4</v>
      </c>
      <c r="H340" s="235" t="e">
        <f t="shared" si="62"/>
        <v>#N/A</v>
      </c>
      <c r="I340" s="239"/>
      <c r="J340" s="239"/>
      <c r="K340" s="239"/>
      <c r="L340" s="239"/>
      <c r="M340" s="240"/>
      <c r="N340" s="231">
        <f t="shared" si="64"/>
        <v>1</v>
      </c>
      <c r="O340" s="231">
        <f t="shared" si="63"/>
        <v>0</v>
      </c>
      <c r="P340" s="179">
        <f>VLOOKUP($G340,[1]Conceptos!$B$2:$I$588,6,FALSE)</f>
        <v>1</v>
      </c>
      <c r="Q340" s="179">
        <f>VLOOKUP($G340,[1]Conceptos!$B$2:$I$588,7,FALSE)</f>
        <v>1</v>
      </c>
      <c r="R340" s="179">
        <f>VLOOKUP($G340,[1]Conceptos!$B$2:$I$588,8,FALSE)</f>
        <v>1</v>
      </c>
      <c r="S340" s="229" t="b">
        <f>VLOOKUP(G340,[1]Conceptos!$B$2:$E$587,4,FALSE)</f>
        <v>1</v>
      </c>
      <c r="V340" s="231">
        <f t="shared" si="61"/>
        <v>0</v>
      </c>
    </row>
    <row r="341" spans="1:22" s="231" customFormat="1" ht="51">
      <c r="A341" s="172">
        <f>VLOOKUP(G341,[1]Conceptos!$B$2:$F$587,5,FALSE)</f>
        <v>45</v>
      </c>
      <c r="B341" s="219" t="s">
        <v>213</v>
      </c>
      <c r="C341" s="220" t="str">
        <f>VLOOKUP(B341,[1]Conceptos!$B$2:$D$587,2,FALSE)</f>
        <v>INSTITUTOS TÉCNICOS</v>
      </c>
      <c r="D341" s="221" t="str">
        <f>VLOOKUP(B341,[1]Conceptos!$B$2:$D$587,3,FALSE)</f>
        <v>SUMA DE APORTES DESTINADOS POR LA LEY 21 DE 1982 PARA LAS ESCUELAS INDUSTRIALES E INSTITUTOS TÉCNICOS NACIÓNALES, DEPARTAMENTALES, (INTENDENCIALES, COMISARIALES), DISTRITALES O MUNICIPALES CORRESPONDIENTES AL PERSONAL DIRECTIVO DOCENTE</v>
      </c>
      <c r="E341" s="222" t="s">
        <v>136</v>
      </c>
      <c r="F341" s="223"/>
      <c r="G341" s="224" t="str">
        <f t="shared" si="60"/>
        <v>A.1.1.2.4.2.5</v>
      </c>
      <c r="H341" s="225"/>
      <c r="I341" s="226">
        <f>SUM(I342:I351)</f>
        <v>0</v>
      </c>
      <c r="J341" s="226">
        <f>SUM(J342:J351)</f>
        <v>0</v>
      </c>
      <c r="K341" s="226">
        <f>SUM(K342:K351)</f>
        <v>0</v>
      </c>
      <c r="L341" s="226">
        <f>SUM(L342:L351)</f>
        <v>0</v>
      </c>
      <c r="M341" s="227">
        <f>SUM(M342:M351)</f>
        <v>0</v>
      </c>
      <c r="N341" s="228">
        <f>IF(AND(E341&lt;&gt;"", E341&lt;&gt;"Registrar Detalle",E341&lt;&gt;"Ocultar Detalle"),1,0)</f>
        <v>0</v>
      </c>
      <c r="O341" s="228">
        <f t="shared" si="63"/>
        <v>0</v>
      </c>
      <c r="P341" s="179">
        <f>VLOOKUP($G341,[1]Conceptos!$B$2:$I$588,6,FALSE)</f>
        <v>1</v>
      </c>
      <c r="Q341" s="179">
        <f>VLOOKUP($G341,[1]Conceptos!$B$2:$I$588,7,FALSE)</f>
        <v>1</v>
      </c>
      <c r="R341" s="179">
        <f>VLOOKUP($G341,[1]Conceptos!$B$2:$I$588,8,FALSE)</f>
        <v>1</v>
      </c>
      <c r="S341" s="229" t="b">
        <f>VLOOKUP(G341,[1]Conceptos!$B$2:$E$588,4,FALSE)</f>
        <v>1</v>
      </c>
      <c r="T341" s="230">
        <f>FIND(".",B341,LEN(B341)-2)</f>
        <v>12</v>
      </c>
      <c r="U341" s="230" t="str">
        <f>MID(B341,1,T341-1)</f>
        <v>A.1.1.2.4.2</v>
      </c>
      <c r="V341" s="231">
        <f t="shared" si="61"/>
        <v>12</v>
      </c>
    </row>
    <row r="342" spans="1:22" s="231" customFormat="1">
      <c r="A342" s="172">
        <f>VLOOKUP(G342,[1]Conceptos!$B$2:$F$587,5,FALSE)</f>
        <v>45</v>
      </c>
      <c r="B342" s="234"/>
      <c r="C342" s="220"/>
      <c r="D342" s="221"/>
      <c r="E342" s="225">
        <v>1</v>
      </c>
      <c r="F342" s="174"/>
      <c r="G342" s="175" t="str">
        <f t="shared" si="60"/>
        <v>A.1.1.2.4.2.5</v>
      </c>
      <c r="H342" s="235" t="e">
        <f t="shared" ref="H342:H351" si="65">VLOOKUP(F342,$W$7:$X$48,2,FALSE)</f>
        <v>#N/A</v>
      </c>
      <c r="I342" s="239"/>
      <c r="J342" s="239"/>
      <c r="K342" s="239"/>
      <c r="L342" s="239"/>
      <c r="M342" s="240"/>
      <c r="N342" s="231">
        <f t="shared" si="64"/>
        <v>1</v>
      </c>
      <c r="O342" s="231">
        <f t="shared" si="63"/>
        <v>0</v>
      </c>
      <c r="P342" s="179">
        <f>VLOOKUP($G342,[1]Conceptos!$B$2:$I$588,6,FALSE)</f>
        <v>1</v>
      </c>
      <c r="Q342" s="179">
        <f>VLOOKUP($G342,[1]Conceptos!$B$2:$I$588,7,FALSE)</f>
        <v>1</v>
      </c>
      <c r="R342" s="179">
        <f>VLOOKUP($G342,[1]Conceptos!$B$2:$I$588,8,FALSE)</f>
        <v>1</v>
      </c>
      <c r="S342" s="229" t="b">
        <f>VLOOKUP(G342,[1]Conceptos!$B$2:$E$588,4,FALSE)</f>
        <v>1</v>
      </c>
      <c r="V342" s="231">
        <f t="shared" si="61"/>
        <v>12</v>
      </c>
    </row>
    <row r="343" spans="1:22" s="231" customFormat="1" hidden="1">
      <c r="A343" s="172">
        <f>VLOOKUP(G343,[1]Conceptos!$B$2:$F$587,5,FALSE)</f>
        <v>45</v>
      </c>
      <c r="B343" s="236"/>
      <c r="C343" s="237"/>
      <c r="D343" s="238"/>
      <c r="E343" s="225">
        <v>2</v>
      </c>
      <c r="F343" s="174"/>
      <c r="G343" s="175" t="str">
        <f t="shared" si="60"/>
        <v>A.1.1.2.4.2.5</v>
      </c>
      <c r="H343" s="235" t="e">
        <f t="shared" si="65"/>
        <v>#N/A</v>
      </c>
      <c r="I343" s="239"/>
      <c r="J343" s="239"/>
      <c r="K343" s="239"/>
      <c r="L343" s="239"/>
      <c r="M343" s="240"/>
      <c r="N343" s="231">
        <f t="shared" si="64"/>
        <v>1</v>
      </c>
      <c r="O343" s="231">
        <f t="shared" si="63"/>
        <v>0</v>
      </c>
      <c r="P343" s="179">
        <f>VLOOKUP($G343,[1]Conceptos!$B$2:$I$588,6,FALSE)</f>
        <v>1</v>
      </c>
      <c r="Q343" s="179">
        <f>VLOOKUP($G343,[1]Conceptos!$B$2:$I$588,7,FALSE)</f>
        <v>1</v>
      </c>
      <c r="R343" s="179">
        <f>VLOOKUP($G343,[1]Conceptos!$B$2:$I$588,8,FALSE)</f>
        <v>1</v>
      </c>
      <c r="S343" s="229" t="b">
        <f>VLOOKUP(G343,[1]Conceptos!$B$2:$E$587,4,FALSE)</f>
        <v>1</v>
      </c>
      <c r="V343" s="231">
        <f t="shared" si="61"/>
        <v>0</v>
      </c>
    </row>
    <row r="344" spans="1:22" s="231" customFormat="1" hidden="1">
      <c r="A344" s="172">
        <f>VLOOKUP(G344,[1]Conceptos!$B$2:$F$587,5,FALSE)</f>
        <v>45</v>
      </c>
      <c r="B344" s="236"/>
      <c r="C344" s="237"/>
      <c r="D344" s="238"/>
      <c r="E344" s="225">
        <v>3</v>
      </c>
      <c r="F344" s="174"/>
      <c r="G344" s="175" t="str">
        <f t="shared" si="60"/>
        <v>A.1.1.2.4.2.5</v>
      </c>
      <c r="H344" s="235" t="e">
        <f t="shared" si="65"/>
        <v>#N/A</v>
      </c>
      <c r="I344" s="239"/>
      <c r="J344" s="239"/>
      <c r="K344" s="239"/>
      <c r="L344" s="239"/>
      <c r="M344" s="240"/>
      <c r="N344" s="231">
        <f t="shared" si="64"/>
        <v>1</v>
      </c>
      <c r="O344" s="231">
        <f t="shared" si="63"/>
        <v>0</v>
      </c>
      <c r="P344" s="179">
        <f>VLOOKUP($G344,[1]Conceptos!$B$2:$I$588,6,FALSE)</f>
        <v>1</v>
      </c>
      <c r="Q344" s="179">
        <f>VLOOKUP($G344,[1]Conceptos!$B$2:$I$588,7,FALSE)</f>
        <v>1</v>
      </c>
      <c r="R344" s="179">
        <f>VLOOKUP($G344,[1]Conceptos!$B$2:$I$588,8,FALSE)</f>
        <v>1</v>
      </c>
      <c r="S344" s="229" t="b">
        <f>VLOOKUP(G344,[1]Conceptos!$B$2:$E$587,4,FALSE)</f>
        <v>1</v>
      </c>
      <c r="V344" s="231">
        <f t="shared" si="61"/>
        <v>0</v>
      </c>
    </row>
    <row r="345" spans="1:22" s="231" customFormat="1" hidden="1">
      <c r="A345" s="172">
        <f>VLOOKUP(G345,[1]Conceptos!$B$2:$F$587,5,FALSE)</f>
        <v>45</v>
      </c>
      <c r="B345" s="236"/>
      <c r="C345" s="237"/>
      <c r="D345" s="238"/>
      <c r="E345" s="225">
        <v>4</v>
      </c>
      <c r="F345" s="174"/>
      <c r="G345" s="175" t="str">
        <f t="shared" si="60"/>
        <v>A.1.1.2.4.2.5</v>
      </c>
      <c r="H345" s="235" t="e">
        <f t="shared" si="65"/>
        <v>#N/A</v>
      </c>
      <c r="I345" s="239"/>
      <c r="J345" s="239"/>
      <c r="K345" s="239"/>
      <c r="L345" s="239"/>
      <c r="M345" s="240"/>
      <c r="N345" s="231">
        <f t="shared" si="64"/>
        <v>1</v>
      </c>
      <c r="O345" s="231">
        <f t="shared" si="63"/>
        <v>0</v>
      </c>
      <c r="P345" s="179">
        <f>VLOOKUP($G345,[1]Conceptos!$B$2:$I$588,6,FALSE)</f>
        <v>1</v>
      </c>
      <c r="Q345" s="179">
        <f>VLOOKUP($G345,[1]Conceptos!$B$2:$I$588,7,FALSE)</f>
        <v>1</v>
      </c>
      <c r="R345" s="179">
        <f>VLOOKUP($G345,[1]Conceptos!$B$2:$I$588,8,FALSE)</f>
        <v>1</v>
      </c>
      <c r="S345" s="229" t="b">
        <f>VLOOKUP(G345,[1]Conceptos!$B$2:$E$587,4,FALSE)</f>
        <v>1</v>
      </c>
      <c r="V345" s="231">
        <f t="shared" si="61"/>
        <v>0</v>
      </c>
    </row>
    <row r="346" spans="1:22" s="231" customFormat="1" hidden="1">
      <c r="A346" s="172">
        <f>VLOOKUP(G346,[1]Conceptos!$B$2:$F$587,5,FALSE)</f>
        <v>45</v>
      </c>
      <c r="B346" s="236"/>
      <c r="C346" s="237"/>
      <c r="D346" s="238"/>
      <c r="E346" s="225">
        <v>5</v>
      </c>
      <c r="F346" s="174"/>
      <c r="G346" s="175" t="str">
        <f t="shared" si="60"/>
        <v>A.1.1.2.4.2.5</v>
      </c>
      <c r="H346" s="235" t="e">
        <f t="shared" si="65"/>
        <v>#N/A</v>
      </c>
      <c r="I346" s="239"/>
      <c r="J346" s="239"/>
      <c r="K346" s="239"/>
      <c r="L346" s="239"/>
      <c r="M346" s="240"/>
      <c r="N346" s="231">
        <f t="shared" si="64"/>
        <v>1</v>
      </c>
      <c r="O346" s="231">
        <f t="shared" si="63"/>
        <v>0</v>
      </c>
      <c r="P346" s="179">
        <f>VLOOKUP($G346,[1]Conceptos!$B$2:$I$588,6,FALSE)</f>
        <v>1</v>
      </c>
      <c r="Q346" s="179">
        <f>VLOOKUP($G346,[1]Conceptos!$B$2:$I$588,7,FALSE)</f>
        <v>1</v>
      </c>
      <c r="R346" s="179">
        <f>VLOOKUP($G346,[1]Conceptos!$B$2:$I$588,8,FALSE)</f>
        <v>1</v>
      </c>
      <c r="S346" s="229" t="b">
        <f>VLOOKUP(G346,[1]Conceptos!$B$2:$E$587,4,FALSE)</f>
        <v>1</v>
      </c>
      <c r="V346" s="231">
        <f t="shared" si="61"/>
        <v>0</v>
      </c>
    </row>
    <row r="347" spans="1:22" s="231" customFormat="1" hidden="1">
      <c r="A347" s="172">
        <f>VLOOKUP(G347,[1]Conceptos!$B$2:$F$587,5,FALSE)</f>
        <v>45</v>
      </c>
      <c r="B347" s="236"/>
      <c r="C347" s="237"/>
      <c r="D347" s="238"/>
      <c r="E347" s="225">
        <v>6</v>
      </c>
      <c r="F347" s="174"/>
      <c r="G347" s="175" t="str">
        <f t="shared" si="60"/>
        <v>A.1.1.2.4.2.5</v>
      </c>
      <c r="H347" s="235" t="e">
        <f t="shared" si="65"/>
        <v>#N/A</v>
      </c>
      <c r="I347" s="239"/>
      <c r="J347" s="239"/>
      <c r="K347" s="239"/>
      <c r="L347" s="239"/>
      <c r="M347" s="240"/>
      <c r="N347" s="231">
        <f t="shared" si="64"/>
        <v>1</v>
      </c>
      <c r="O347" s="231">
        <f t="shared" si="63"/>
        <v>0</v>
      </c>
      <c r="P347" s="179">
        <f>VLOOKUP($G347,[1]Conceptos!$B$2:$I$588,6,FALSE)</f>
        <v>1</v>
      </c>
      <c r="Q347" s="179">
        <f>VLOOKUP($G347,[1]Conceptos!$B$2:$I$588,7,FALSE)</f>
        <v>1</v>
      </c>
      <c r="R347" s="179">
        <f>VLOOKUP($G347,[1]Conceptos!$B$2:$I$588,8,FALSE)</f>
        <v>1</v>
      </c>
      <c r="S347" s="229" t="b">
        <f>VLOOKUP(G347,[1]Conceptos!$B$2:$E$587,4,FALSE)</f>
        <v>1</v>
      </c>
      <c r="V347" s="231">
        <f t="shared" si="61"/>
        <v>0</v>
      </c>
    </row>
    <row r="348" spans="1:22" s="231" customFormat="1" hidden="1">
      <c r="A348" s="172">
        <f>VLOOKUP(G348,[1]Conceptos!$B$2:$F$587,5,FALSE)</f>
        <v>45</v>
      </c>
      <c r="B348" s="236"/>
      <c r="C348" s="237"/>
      <c r="D348" s="238"/>
      <c r="E348" s="225">
        <v>7</v>
      </c>
      <c r="F348" s="174"/>
      <c r="G348" s="175" t="str">
        <f t="shared" si="60"/>
        <v>A.1.1.2.4.2.5</v>
      </c>
      <c r="H348" s="235" t="e">
        <f t="shared" si="65"/>
        <v>#N/A</v>
      </c>
      <c r="I348" s="239"/>
      <c r="J348" s="239"/>
      <c r="K348" s="239"/>
      <c r="L348" s="239"/>
      <c r="M348" s="240"/>
      <c r="N348" s="231">
        <f t="shared" si="64"/>
        <v>1</v>
      </c>
      <c r="O348" s="231">
        <f t="shared" si="63"/>
        <v>0</v>
      </c>
      <c r="P348" s="179">
        <f>VLOOKUP($G348,[1]Conceptos!$B$2:$I$588,6,FALSE)</f>
        <v>1</v>
      </c>
      <c r="Q348" s="179">
        <f>VLOOKUP($G348,[1]Conceptos!$B$2:$I$588,7,FALSE)</f>
        <v>1</v>
      </c>
      <c r="R348" s="179">
        <f>VLOOKUP($G348,[1]Conceptos!$B$2:$I$588,8,FALSE)</f>
        <v>1</v>
      </c>
      <c r="S348" s="229" t="b">
        <f>VLOOKUP(G348,[1]Conceptos!$B$2:$E$587,4,FALSE)</f>
        <v>1</v>
      </c>
      <c r="V348" s="231">
        <f t="shared" si="61"/>
        <v>0</v>
      </c>
    </row>
    <row r="349" spans="1:22" s="231" customFormat="1" hidden="1">
      <c r="A349" s="172">
        <f>VLOOKUP(G349,[1]Conceptos!$B$2:$F$587,5,FALSE)</f>
        <v>45</v>
      </c>
      <c r="B349" s="236"/>
      <c r="C349" s="237"/>
      <c r="D349" s="238"/>
      <c r="E349" s="225">
        <v>8</v>
      </c>
      <c r="F349" s="174"/>
      <c r="G349" s="175" t="str">
        <f t="shared" si="60"/>
        <v>A.1.1.2.4.2.5</v>
      </c>
      <c r="H349" s="235" t="e">
        <f t="shared" si="65"/>
        <v>#N/A</v>
      </c>
      <c r="I349" s="239"/>
      <c r="J349" s="239"/>
      <c r="K349" s="239"/>
      <c r="L349" s="239"/>
      <c r="M349" s="240"/>
      <c r="N349" s="231">
        <f t="shared" si="64"/>
        <v>1</v>
      </c>
      <c r="O349" s="231">
        <f t="shared" si="63"/>
        <v>0</v>
      </c>
      <c r="P349" s="179">
        <f>VLOOKUP($G349,[1]Conceptos!$B$2:$I$588,6,FALSE)</f>
        <v>1</v>
      </c>
      <c r="Q349" s="179">
        <f>VLOOKUP($G349,[1]Conceptos!$B$2:$I$588,7,FALSE)</f>
        <v>1</v>
      </c>
      <c r="R349" s="179">
        <f>VLOOKUP($G349,[1]Conceptos!$B$2:$I$588,8,FALSE)</f>
        <v>1</v>
      </c>
      <c r="S349" s="229" t="b">
        <f>VLOOKUP(G349,[1]Conceptos!$B$2:$E$587,4,FALSE)</f>
        <v>1</v>
      </c>
      <c r="V349" s="231">
        <f t="shared" si="61"/>
        <v>0</v>
      </c>
    </row>
    <row r="350" spans="1:22" s="231" customFormat="1" hidden="1">
      <c r="A350" s="172">
        <f>VLOOKUP(G350,[1]Conceptos!$B$2:$F$587,5,FALSE)</f>
        <v>45</v>
      </c>
      <c r="B350" s="236"/>
      <c r="C350" s="237"/>
      <c r="D350" s="238"/>
      <c r="E350" s="225">
        <v>9</v>
      </c>
      <c r="F350" s="174"/>
      <c r="G350" s="175" t="str">
        <f t="shared" si="60"/>
        <v>A.1.1.2.4.2.5</v>
      </c>
      <c r="H350" s="235" t="e">
        <f t="shared" si="65"/>
        <v>#N/A</v>
      </c>
      <c r="I350" s="239"/>
      <c r="J350" s="239"/>
      <c r="K350" s="239"/>
      <c r="L350" s="239"/>
      <c r="M350" s="240"/>
      <c r="N350" s="231">
        <f t="shared" si="64"/>
        <v>1</v>
      </c>
      <c r="O350" s="231">
        <f t="shared" si="63"/>
        <v>0</v>
      </c>
      <c r="P350" s="179">
        <f>VLOOKUP($G350,[1]Conceptos!$B$2:$I$588,6,FALSE)</f>
        <v>1</v>
      </c>
      <c r="Q350" s="179">
        <f>VLOOKUP($G350,[1]Conceptos!$B$2:$I$588,7,FALSE)</f>
        <v>1</v>
      </c>
      <c r="R350" s="179">
        <f>VLOOKUP($G350,[1]Conceptos!$B$2:$I$588,8,FALSE)</f>
        <v>1</v>
      </c>
      <c r="S350" s="229" t="b">
        <f>VLOOKUP(G350,[1]Conceptos!$B$2:$E$587,4,FALSE)</f>
        <v>1</v>
      </c>
      <c r="V350" s="231">
        <f t="shared" si="61"/>
        <v>0</v>
      </c>
    </row>
    <row r="351" spans="1:22" s="231" customFormat="1" hidden="1">
      <c r="A351" s="172">
        <f>VLOOKUP(G351,[1]Conceptos!$B$2:$F$587,5,FALSE)</f>
        <v>45</v>
      </c>
      <c r="B351" s="236"/>
      <c r="C351" s="237"/>
      <c r="D351" s="238"/>
      <c r="E351" s="225">
        <v>10</v>
      </c>
      <c r="F351" s="174"/>
      <c r="G351" s="175" t="str">
        <f t="shared" si="60"/>
        <v>A.1.1.2.4.2.5</v>
      </c>
      <c r="H351" s="235" t="e">
        <f t="shared" si="65"/>
        <v>#N/A</v>
      </c>
      <c r="I351" s="239"/>
      <c r="J351" s="239"/>
      <c r="K351" s="239"/>
      <c r="L351" s="239"/>
      <c r="M351" s="240"/>
      <c r="N351" s="231">
        <f t="shared" si="64"/>
        <v>1</v>
      </c>
      <c r="O351" s="231">
        <f t="shared" si="63"/>
        <v>0</v>
      </c>
      <c r="P351" s="179">
        <f>VLOOKUP($G351,[1]Conceptos!$B$2:$I$588,6,FALSE)</f>
        <v>1</v>
      </c>
      <c r="Q351" s="179">
        <f>VLOOKUP($G351,[1]Conceptos!$B$2:$I$588,7,FALSE)</f>
        <v>1</v>
      </c>
      <c r="R351" s="179">
        <f>VLOOKUP($G351,[1]Conceptos!$B$2:$I$588,8,FALSE)</f>
        <v>1</v>
      </c>
      <c r="S351" s="229" t="b">
        <f>VLOOKUP(G351,[1]Conceptos!$B$2:$E$587,4,FALSE)</f>
        <v>1</v>
      </c>
      <c r="V351" s="231">
        <f t="shared" si="61"/>
        <v>0</v>
      </c>
    </row>
    <row r="352" spans="1:22" s="231" customFormat="1" ht="38.25">
      <c r="A352" s="172">
        <f>VLOOKUP(G352,[1]Conceptos!$B$2:$F$587,5,FALSE)</f>
        <v>46</v>
      </c>
      <c r="B352" s="216" t="s">
        <v>214</v>
      </c>
      <c r="C352" s="217" t="str">
        <f>VLOOKUP(B352,[1]Conceptos!$B$2:$D$587,2,FALSE)</f>
        <v>PERSONAL ADMINISTRATIVO DE INSTITUCIONES EDUCATIVAS</v>
      </c>
      <c r="D352" s="218" t="str">
        <f>VLOOKUP(B352,[1]Conceptos!$B$2:$D$587,3,FALSE)</f>
        <v>SUMA DE LOS PAGOS DE LOS APORTES DE CESANTÍAS Y PREVISIÓN SOCIAL CORRESPONDIENTES AL PERSONAL ADMINISTRATIVO DEL SECTOR EDUCATIVO</v>
      </c>
      <c r="E352" s="249"/>
      <c r="F352" s="210"/>
      <c r="G352" s="211" t="str">
        <f t="shared" si="60"/>
        <v>A.1.1.2.5</v>
      </c>
      <c r="H352" s="249"/>
      <c r="I352" s="213">
        <f>I353+I398</f>
        <v>0</v>
      </c>
      <c r="J352" s="213">
        <f>J353+J398</f>
        <v>0</v>
      </c>
      <c r="K352" s="213">
        <f>K353+K398</f>
        <v>0</v>
      </c>
      <c r="L352" s="213">
        <f>L353+L398</f>
        <v>0</v>
      </c>
      <c r="M352" s="214">
        <f>M353+M398</f>
        <v>0</v>
      </c>
      <c r="N352" s="250">
        <f t="shared" si="64"/>
        <v>0</v>
      </c>
      <c r="O352" s="250">
        <f t="shared" si="63"/>
        <v>0</v>
      </c>
      <c r="P352" s="179">
        <f>VLOOKUP($G352,[1]Conceptos!$B$2:$I$588,6,FALSE)</f>
        <v>1</v>
      </c>
      <c r="Q352" s="179">
        <f>VLOOKUP($G352,[1]Conceptos!$B$2:$I$588,7,FALSE)</f>
        <v>1</v>
      </c>
      <c r="R352" s="179">
        <f>VLOOKUP($G352,[1]Conceptos!$B$2:$I$588,8,FALSE)</f>
        <v>1</v>
      </c>
      <c r="S352" s="229" t="b">
        <f>VLOOKUP(G352,[1]Conceptos!$B$2:$E$588,4,FALSE)</f>
        <v>0</v>
      </c>
      <c r="T352" s="230">
        <f>FIND(".",B352,LEN(B352)-2)</f>
        <v>8</v>
      </c>
      <c r="U352" s="230" t="str">
        <f>MID(B352,1,T352-1)</f>
        <v>A.1.1.2</v>
      </c>
      <c r="V352" s="231">
        <f t="shared" si="61"/>
        <v>8</v>
      </c>
    </row>
    <row r="353" spans="1:22" s="231" customFormat="1" ht="38.25">
      <c r="A353" s="172">
        <f>VLOOKUP(G353,[1]Conceptos!$B$2:$F$587,5,FALSE)</f>
        <v>47</v>
      </c>
      <c r="B353" s="216" t="s">
        <v>215</v>
      </c>
      <c r="C353" s="217" t="str">
        <f>VLOOKUP(B353,[1]Conceptos!$B$2:$D$587,2,FALSE)</f>
        <v xml:space="preserve">APORTES DE PREVISIÓN SOCIAL </v>
      </c>
      <c r="D353" s="218" t="str">
        <f>VLOOKUP(B353,[1]Conceptos!$B$2:$D$587,3,FALSE)</f>
        <v>SUMA DE APORTES PATRONALES HECHOS POR CONCEPTO DE CESANTÍAS, SALUD, PENSIONES Y ARP DEL PERSONAL ADMINISTRATIVO DEL SECTOR EDUCATIVO</v>
      </c>
      <c r="E353" s="249"/>
      <c r="F353" s="210"/>
      <c r="G353" s="211" t="str">
        <f t="shared" si="60"/>
        <v>A.1.1.2.5.1</v>
      </c>
      <c r="H353" s="249"/>
      <c r="I353" s="213">
        <f>I354+I365+I376+I387</f>
        <v>0</v>
      </c>
      <c r="J353" s="213">
        <f>J354+J365+J376+J387</f>
        <v>0</v>
      </c>
      <c r="K353" s="213">
        <f>K354+K365+K376+K387</f>
        <v>0</v>
      </c>
      <c r="L353" s="213">
        <f>L354+L365+L376+L387</f>
        <v>0</v>
      </c>
      <c r="M353" s="214">
        <f>M354+M365+M376+M387</f>
        <v>0</v>
      </c>
      <c r="N353" s="250">
        <f>IF(E353&lt;&gt;"",1,0)</f>
        <v>0</v>
      </c>
      <c r="O353" s="250">
        <f>SUM(I353:M353)</f>
        <v>0</v>
      </c>
      <c r="P353" s="179">
        <f>VLOOKUP($G353,[1]Conceptos!$B$2:$I$588,6,FALSE)</f>
        <v>1</v>
      </c>
      <c r="Q353" s="179">
        <f>VLOOKUP($G353,[1]Conceptos!$B$2:$I$588,7,FALSE)</f>
        <v>1</v>
      </c>
      <c r="R353" s="179">
        <f>VLOOKUP($G353,[1]Conceptos!$B$2:$I$588,8,FALSE)</f>
        <v>1</v>
      </c>
      <c r="S353" s="229" t="b">
        <f>VLOOKUP(G353,[1]Conceptos!$B$2:$E$588,4,FALSE)</f>
        <v>0</v>
      </c>
      <c r="T353" s="230">
        <f>FIND(".",B353,LEN(B353)-2)</f>
        <v>10</v>
      </c>
      <c r="U353" s="230" t="str">
        <f>MID(B353,1,T353-1)</f>
        <v>A.1.1.2.5</v>
      </c>
      <c r="V353" s="231">
        <f t="shared" si="61"/>
        <v>10</v>
      </c>
    </row>
    <row r="354" spans="1:22" s="231" customFormat="1" ht="38.25">
      <c r="A354" s="172">
        <f>VLOOKUP(G354,[1]Conceptos!$B$2:$F$587,5,FALSE)</f>
        <v>48</v>
      </c>
      <c r="B354" s="219" t="s">
        <v>216</v>
      </c>
      <c r="C354" s="220" t="str">
        <f>VLOOKUP(B354,[1]Conceptos!$B$2:$D$587,2,FALSE)</f>
        <v>APORTES PARA SALUD</v>
      </c>
      <c r="D354" s="221" t="str">
        <f>VLOOKUP(B354,[1]Conceptos!$B$2:$D$587,3,FALSE)</f>
        <v xml:space="preserve">SUMA DE APORTES PATRONALES POR CONCEPTO DE SALUD ESTABLECIDO DE CONFORMIDAD CON LO DISPUESTO EN LA LEY 100 DE 1993 DEL PERSONAL ADMINISTRATIVO </v>
      </c>
      <c r="E354" s="222" t="s">
        <v>136</v>
      </c>
      <c r="F354" s="223"/>
      <c r="G354" s="224" t="str">
        <f t="shared" si="60"/>
        <v>A.1.1.2.5.1.1</v>
      </c>
      <c r="H354" s="225"/>
      <c r="I354" s="226">
        <f>SUM(I355:I364)</f>
        <v>0</v>
      </c>
      <c r="J354" s="226">
        <f>SUM(J355:J364)</f>
        <v>0</v>
      </c>
      <c r="K354" s="226">
        <f>SUM(K355:K364)</f>
        <v>0</v>
      </c>
      <c r="L354" s="226">
        <f>SUM(L355:L364)</f>
        <v>0</v>
      </c>
      <c r="M354" s="227">
        <f>SUM(M355:M364)</f>
        <v>0</v>
      </c>
      <c r="N354" s="228">
        <f>IF(AND(E354&lt;&gt;"", E354&lt;&gt;"Registrar Detalle",E354&lt;&gt;"Ocultar Detalle"),1,0)</f>
        <v>0</v>
      </c>
      <c r="O354" s="228">
        <f t="shared" si="63"/>
        <v>0</v>
      </c>
      <c r="P354" s="179">
        <f>VLOOKUP($G354,[1]Conceptos!$B$2:$I$588,6,FALSE)</f>
        <v>1</v>
      </c>
      <c r="Q354" s="179">
        <f>VLOOKUP($G354,[1]Conceptos!$B$2:$I$588,7,FALSE)</f>
        <v>1</v>
      </c>
      <c r="R354" s="179">
        <f>VLOOKUP($G354,[1]Conceptos!$B$2:$I$588,8,FALSE)</f>
        <v>1</v>
      </c>
      <c r="S354" s="229" t="b">
        <f>VLOOKUP(G354,[1]Conceptos!$B$2:$E$588,4,FALSE)</f>
        <v>1</v>
      </c>
      <c r="T354" s="230">
        <f>FIND(".",B354,LEN(B354)-2)</f>
        <v>12</v>
      </c>
      <c r="U354" s="230" t="str">
        <f>MID(B354,1,T354-1)</f>
        <v>A.1.1.2.5.1</v>
      </c>
      <c r="V354" s="231">
        <f t="shared" si="61"/>
        <v>12</v>
      </c>
    </row>
    <row r="355" spans="1:22" s="231" customFormat="1">
      <c r="A355" s="172">
        <f>VLOOKUP(G355,[1]Conceptos!$B$2:$F$587,5,FALSE)</f>
        <v>48</v>
      </c>
      <c r="B355" s="234"/>
      <c r="C355" s="220"/>
      <c r="D355" s="221"/>
      <c r="E355" s="225">
        <v>1</v>
      </c>
      <c r="F355" s="174"/>
      <c r="G355" s="175" t="str">
        <f t="shared" si="60"/>
        <v>A.1.1.2.5.1.1</v>
      </c>
      <c r="H355" s="235" t="e">
        <f t="shared" ref="H355:H364" si="66">VLOOKUP(F355,$W$7:$X$48,2,FALSE)</f>
        <v>#N/A</v>
      </c>
      <c r="I355" s="239"/>
      <c r="J355" s="239"/>
      <c r="K355" s="239"/>
      <c r="L355" s="239"/>
      <c r="M355" s="240"/>
      <c r="N355" s="231">
        <f t="shared" si="64"/>
        <v>1</v>
      </c>
      <c r="O355" s="231">
        <f t="shared" si="63"/>
        <v>0</v>
      </c>
      <c r="P355" s="179">
        <f>VLOOKUP($G355,[1]Conceptos!$B$2:$I$588,6,FALSE)</f>
        <v>1</v>
      </c>
      <c r="Q355" s="179">
        <f>VLOOKUP($G355,[1]Conceptos!$B$2:$I$588,7,FALSE)</f>
        <v>1</v>
      </c>
      <c r="R355" s="179">
        <f>VLOOKUP($G355,[1]Conceptos!$B$2:$I$588,8,FALSE)</f>
        <v>1</v>
      </c>
      <c r="S355" s="229" t="b">
        <f>VLOOKUP(G355,[1]Conceptos!$B$2:$E$588,4,FALSE)</f>
        <v>1</v>
      </c>
      <c r="V355" s="231">
        <f t="shared" si="61"/>
        <v>12</v>
      </c>
    </row>
    <row r="356" spans="1:22" s="231" customFormat="1" hidden="1">
      <c r="A356" s="172">
        <f>VLOOKUP(G356,[1]Conceptos!$B$2:$F$587,5,FALSE)</f>
        <v>48</v>
      </c>
      <c r="B356" s="236"/>
      <c r="C356" s="237"/>
      <c r="D356" s="238"/>
      <c r="E356" s="225">
        <v>2</v>
      </c>
      <c r="F356" s="174"/>
      <c r="G356" s="175" t="str">
        <f t="shared" si="60"/>
        <v>A.1.1.2.5.1.1</v>
      </c>
      <c r="H356" s="235" t="e">
        <f t="shared" si="66"/>
        <v>#N/A</v>
      </c>
      <c r="I356" s="239"/>
      <c r="J356" s="239"/>
      <c r="K356" s="239"/>
      <c r="L356" s="239"/>
      <c r="M356" s="240"/>
      <c r="N356" s="231">
        <f t="shared" si="64"/>
        <v>1</v>
      </c>
      <c r="O356" s="231">
        <f t="shared" si="63"/>
        <v>0</v>
      </c>
      <c r="P356" s="179">
        <f>VLOOKUP($G356,[1]Conceptos!$B$2:$I$588,6,FALSE)</f>
        <v>1</v>
      </c>
      <c r="Q356" s="179">
        <f>VLOOKUP($G356,[1]Conceptos!$B$2:$I$588,7,FALSE)</f>
        <v>1</v>
      </c>
      <c r="R356" s="179">
        <f>VLOOKUP($G356,[1]Conceptos!$B$2:$I$588,8,FALSE)</f>
        <v>1</v>
      </c>
      <c r="S356" s="229" t="b">
        <f>VLOOKUP(G356,[1]Conceptos!$B$2:$E$587,4,FALSE)</f>
        <v>1</v>
      </c>
      <c r="V356" s="231">
        <f t="shared" si="61"/>
        <v>0</v>
      </c>
    </row>
    <row r="357" spans="1:22" s="231" customFormat="1" hidden="1">
      <c r="A357" s="172">
        <f>VLOOKUP(G357,[1]Conceptos!$B$2:$F$587,5,FALSE)</f>
        <v>48</v>
      </c>
      <c r="B357" s="236"/>
      <c r="C357" s="237"/>
      <c r="D357" s="238"/>
      <c r="E357" s="225">
        <v>3</v>
      </c>
      <c r="F357" s="174"/>
      <c r="G357" s="175" t="str">
        <f t="shared" si="60"/>
        <v>A.1.1.2.5.1.1</v>
      </c>
      <c r="H357" s="235" t="e">
        <f t="shared" si="66"/>
        <v>#N/A</v>
      </c>
      <c r="I357" s="239"/>
      <c r="J357" s="239"/>
      <c r="K357" s="239"/>
      <c r="L357" s="239"/>
      <c r="M357" s="240"/>
      <c r="N357" s="231">
        <f t="shared" si="64"/>
        <v>1</v>
      </c>
      <c r="O357" s="231">
        <f t="shared" si="63"/>
        <v>0</v>
      </c>
      <c r="P357" s="179">
        <f>VLOOKUP($G357,[1]Conceptos!$B$2:$I$588,6,FALSE)</f>
        <v>1</v>
      </c>
      <c r="Q357" s="179">
        <f>VLOOKUP($G357,[1]Conceptos!$B$2:$I$588,7,FALSE)</f>
        <v>1</v>
      </c>
      <c r="R357" s="179">
        <f>VLOOKUP($G357,[1]Conceptos!$B$2:$I$588,8,FALSE)</f>
        <v>1</v>
      </c>
      <c r="S357" s="229" t="b">
        <f>VLOOKUP(G357,[1]Conceptos!$B$2:$E$587,4,FALSE)</f>
        <v>1</v>
      </c>
      <c r="V357" s="231">
        <f t="shared" si="61"/>
        <v>0</v>
      </c>
    </row>
    <row r="358" spans="1:22" s="231" customFormat="1" hidden="1">
      <c r="A358" s="172">
        <f>VLOOKUP(G358,[1]Conceptos!$B$2:$F$587,5,FALSE)</f>
        <v>48</v>
      </c>
      <c r="B358" s="236"/>
      <c r="C358" s="237"/>
      <c r="D358" s="238"/>
      <c r="E358" s="225">
        <v>4</v>
      </c>
      <c r="F358" s="174"/>
      <c r="G358" s="175" t="str">
        <f t="shared" si="60"/>
        <v>A.1.1.2.5.1.1</v>
      </c>
      <c r="H358" s="235" t="e">
        <f t="shared" si="66"/>
        <v>#N/A</v>
      </c>
      <c r="I358" s="239"/>
      <c r="J358" s="239"/>
      <c r="K358" s="239"/>
      <c r="L358" s="239"/>
      <c r="M358" s="240"/>
      <c r="N358" s="231">
        <f t="shared" si="64"/>
        <v>1</v>
      </c>
      <c r="O358" s="231">
        <f t="shared" si="63"/>
        <v>0</v>
      </c>
      <c r="P358" s="179">
        <f>VLOOKUP($G358,[1]Conceptos!$B$2:$I$588,6,FALSE)</f>
        <v>1</v>
      </c>
      <c r="Q358" s="179">
        <f>VLOOKUP($G358,[1]Conceptos!$B$2:$I$588,7,FALSE)</f>
        <v>1</v>
      </c>
      <c r="R358" s="179">
        <f>VLOOKUP($G358,[1]Conceptos!$B$2:$I$588,8,FALSE)</f>
        <v>1</v>
      </c>
      <c r="S358" s="229" t="b">
        <f>VLOOKUP(G358,[1]Conceptos!$B$2:$E$587,4,FALSE)</f>
        <v>1</v>
      </c>
      <c r="V358" s="231">
        <f t="shared" si="61"/>
        <v>0</v>
      </c>
    </row>
    <row r="359" spans="1:22" s="231" customFormat="1" hidden="1">
      <c r="A359" s="172">
        <f>VLOOKUP(G359,[1]Conceptos!$B$2:$F$587,5,FALSE)</f>
        <v>48</v>
      </c>
      <c r="B359" s="236"/>
      <c r="C359" s="237"/>
      <c r="D359" s="238"/>
      <c r="E359" s="225">
        <v>5</v>
      </c>
      <c r="F359" s="174"/>
      <c r="G359" s="175" t="str">
        <f t="shared" si="60"/>
        <v>A.1.1.2.5.1.1</v>
      </c>
      <c r="H359" s="235" t="e">
        <f t="shared" si="66"/>
        <v>#N/A</v>
      </c>
      <c r="I359" s="239"/>
      <c r="J359" s="239"/>
      <c r="K359" s="239"/>
      <c r="L359" s="239"/>
      <c r="M359" s="240"/>
      <c r="N359" s="231">
        <f t="shared" si="64"/>
        <v>1</v>
      </c>
      <c r="O359" s="231">
        <f t="shared" si="63"/>
        <v>0</v>
      </c>
      <c r="P359" s="179">
        <f>VLOOKUP($G359,[1]Conceptos!$B$2:$I$588,6,FALSE)</f>
        <v>1</v>
      </c>
      <c r="Q359" s="179">
        <f>VLOOKUP($G359,[1]Conceptos!$B$2:$I$588,7,FALSE)</f>
        <v>1</v>
      </c>
      <c r="R359" s="179">
        <f>VLOOKUP($G359,[1]Conceptos!$B$2:$I$588,8,FALSE)</f>
        <v>1</v>
      </c>
      <c r="S359" s="229" t="b">
        <f>VLOOKUP(G359,[1]Conceptos!$B$2:$E$587,4,FALSE)</f>
        <v>1</v>
      </c>
      <c r="V359" s="231">
        <f t="shared" si="61"/>
        <v>0</v>
      </c>
    </row>
    <row r="360" spans="1:22" s="231" customFormat="1" hidden="1">
      <c r="A360" s="172">
        <f>VLOOKUP(G360,[1]Conceptos!$B$2:$F$587,5,FALSE)</f>
        <v>48</v>
      </c>
      <c r="B360" s="236"/>
      <c r="C360" s="237"/>
      <c r="D360" s="238"/>
      <c r="E360" s="225">
        <v>6</v>
      </c>
      <c r="F360" s="174"/>
      <c r="G360" s="175" t="str">
        <f t="shared" si="60"/>
        <v>A.1.1.2.5.1.1</v>
      </c>
      <c r="H360" s="235" t="e">
        <f t="shared" si="66"/>
        <v>#N/A</v>
      </c>
      <c r="I360" s="239"/>
      <c r="J360" s="239"/>
      <c r="K360" s="239"/>
      <c r="L360" s="239"/>
      <c r="M360" s="240"/>
      <c r="N360" s="231">
        <f t="shared" si="64"/>
        <v>1</v>
      </c>
      <c r="O360" s="231">
        <f t="shared" si="63"/>
        <v>0</v>
      </c>
      <c r="P360" s="179">
        <f>VLOOKUP($G360,[1]Conceptos!$B$2:$I$588,6,FALSE)</f>
        <v>1</v>
      </c>
      <c r="Q360" s="179">
        <f>VLOOKUP($G360,[1]Conceptos!$B$2:$I$588,7,FALSE)</f>
        <v>1</v>
      </c>
      <c r="R360" s="179">
        <f>VLOOKUP($G360,[1]Conceptos!$B$2:$I$588,8,FALSE)</f>
        <v>1</v>
      </c>
      <c r="S360" s="229" t="b">
        <f>VLOOKUP(G360,[1]Conceptos!$B$2:$E$587,4,FALSE)</f>
        <v>1</v>
      </c>
      <c r="V360" s="231">
        <f t="shared" si="61"/>
        <v>0</v>
      </c>
    </row>
    <row r="361" spans="1:22" s="231" customFormat="1" hidden="1">
      <c r="A361" s="172">
        <f>VLOOKUP(G361,[1]Conceptos!$B$2:$F$587,5,FALSE)</f>
        <v>48</v>
      </c>
      <c r="B361" s="236"/>
      <c r="C361" s="237"/>
      <c r="D361" s="238"/>
      <c r="E361" s="225">
        <v>7</v>
      </c>
      <c r="F361" s="174"/>
      <c r="G361" s="175" t="str">
        <f t="shared" si="60"/>
        <v>A.1.1.2.5.1.1</v>
      </c>
      <c r="H361" s="235" t="e">
        <f t="shared" si="66"/>
        <v>#N/A</v>
      </c>
      <c r="I361" s="239"/>
      <c r="J361" s="239"/>
      <c r="K361" s="239"/>
      <c r="L361" s="239"/>
      <c r="M361" s="240"/>
      <c r="N361" s="231">
        <f t="shared" si="64"/>
        <v>1</v>
      </c>
      <c r="O361" s="231">
        <f t="shared" si="63"/>
        <v>0</v>
      </c>
      <c r="P361" s="179">
        <f>VLOOKUP($G361,[1]Conceptos!$B$2:$I$588,6,FALSE)</f>
        <v>1</v>
      </c>
      <c r="Q361" s="179">
        <f>VLOOKUP($G361,[1]Conceptos!$B$2:$I$588,7,FALSE)</f>
        <v>1</v>
      </c>
      <c r="R361" s="179">
        <f>VLOOKUP($G361,[1]Conceptos!$B$2:$I$588,8,FALSE)</f>
        <v>1</v>
      </c>
      <c r="S361" s="229" t="b">
        <f>VLOOKUP(G361,[1]Conceptos!$B$2:$E$587,4,FALSE)</f>
        <v>1</v>
      </c>
      <c r="V361" s="231">
        <f t="shared" si="61"/>
        <v>0</v>
      </c>
    </row>
    <row r="362" spans="1:22" s="231" customFormat="1" hidden="1">
      <c r="A362" s="172">
        <f>VLOOKUP(G362,[1]Conceptos!$B$2:$F$587,5,FALSE)</f>
        <v>48</v>
      </c>
      <c r="B362" s="236"/>
      <c r="C362" s="237"/>
      <c r="D362" s="238"/>
      <c r="E362" s="225">
        <v>8</v>
      </c>
      <c r="F362" s="174"/>
      <c r="G362" s="175" t="str">
        <f t="shared" si="60"/>
        <v>A.1.1.2.5.1.1</v>
      </c>
      <c r="H362" s="235" t="e">
        <f t="shared" si="66"/>
        <v>#N/A</v>
      </c>
      <c r="I362" s="239"/>
      <c r="J362" s="239"/>
      <c r="K362" s="239"/>
      <c r="L362" s="239"/>
      <c r="M362" s="240"/>
      <c r="N362" s="231">
        <f t="shared" si="64"/>
        <v>1</v>
      </c>
      <c r="O362" s="231">
        <f t="shared" si="63"/>
        <v>0</v>
      </c>
      <c r="P362" s="179">
        <f>VLOOKUP($G362,[1]Conceptos!$B$2:$I$588,6,FALSE)</f>
        <v>1</v>
      </c>
      <c r="Q362" s="179">
        <f>VLOOKUP($G362,[1]Conceptos!$B$2:$I$588,7,FALSE)</f>
        <v>1</v>
      </c>
      <c r="R362" s="179">
        <f>VLOOKUP($G362,[1]Conceptos!$B$2:$I$588,8,FALSE)</f>
        <v>1</v>
      </c>
      <c r="S362" s="229" t="b">
        <f>VLOOKUP(G362,[1]Conceptos!$B$2:$E$587,4,FALSE)</f>
        <v>1</v>
      </c>
      <c r="V362" s="231">
        <f t="shared" si="61"/>
        <v>0</v>
      </c>
    </row>
    <row r="363" spans="1:22" s="231" customFormat="1" hidden="1">
      <c r="A363" s="172">
        <f>VLOOKUP(G363,[1]Conceptos!$B$2:$F$587,5,FALSE)</f>
        <v>48</v>
      </c>
      <c r="B363" s="236"/>
      <c r="C363" s="237"/>
      <c r="D363" s="238"/>
      <c r="E363" s="225">
        <v>9</v>
      </c>
      <c r="F363" s="174"/>
      <c r="G363" s="175" t="str">
        <f t="shared" si="60"/>
        <v>A.1.1.2.5.1.1</v>
      </c>
      <c r="H363" s="235" t="e">
        <f t="shared" si="66"/>
        <v>#N/A</v>
      </c>
      <c r="I363" s="239"/>
      <c r="J363" s="239"/>
      <c r="K363" s="239"/>
      <c r="L363" s="239"/>
      <c r="M363" s="240"/>
      <c r="N363" s="231">
        <f t="shared" si="64"/>
        <v>1</v>
      </c>
      <c r="O363" s="231">
        <f t="shared" si="63"/>
        <v>0</v>
      </c>
      <c r="P363" s="179">
        <f>VLOOKUP($G363,[1]Conceptos!$B$2:$I$588,6,FALSE)</f>
        <v>1</v>
      </c>
      <c r="Q363" s="179">
        <f>VLOOKUP($G363,[1]Conceptos!$B$2:$I$588,7,FALSE)</f>
        <v>1</v>
      </c>
      <c r="R363" s="179">
        <f>VLOOKUP($G363,[1]Conceptos!$B$2:$I$588,8,FALSE)</f>
        <v>1</v>
      </c>
      <c r="S363" s="229" t="b">
        <f>VLOOKUP(G363,[1]Conceptos!$B$2:$E$587,4,FALSE)</f>
        <v>1</v>
      </c>
      <c r="V363" s="231">
        <f t="shared" si="61"/>
        <v>0</v>
      </c>
    </row>
    <row r="364" spans="1:22" s="231" customFormat="1" hidden="1">
      <c r="A364" s="172">
        <f>VLOOKUP(G364,[1]Conceptos!$B$2:$F$587,5,FALSE)</f>
        <v>48</v>
      </c>
      <c r="B364" s="236"/>
      <c r="C364" s="237"/>
      <c r="D364" s="238"/>
      <c r="E364" s="225">
        <v>10</v>
      </c>
      <c r="F364" s="174"/>
      <c r="G364" s="175" t="str">
        <f t="shared" si="60"/>
        <v>A.1.1.2.5.1.1</v>
      </c>
      <c r="H364" s="235" t="e">
        <f t="shared" si="66"/>
        <v>#N/A</v>
      </c>
      <c r="I364" s="239"/>
      <c r="J364" s="239"/>
      <c r="K364" s="239"/>
      <c r="L364" s="239"/>
      <c r="M364" s="240"/>
      <c r="N364" s="231">
        <f t="shared" si="64"/>
        <v>1</v>
      </c>
      <c r="O364" s="231">
        <f t="shared" si="63"/>
        <v>0</v>
      </c>
      <c r="P364" s="179">
        <f>VLOOKUP($G364,[1]Conceptos!$B$2:$I$588,6,FALSE)</f>
        <v>1</v>
      </c>
      <c r="Q364" s="179">
        <f>VLOOKUP($G364,[1]Conceptos!$B$2:$I$588,7,FALSE)</f>
        <v>1</v>
      </c>
      <c r="R364" s="179">
        <f>VLOOKUP($G364,[1]Conceptos!$B$2:$I$588,8,FALSE)</f>
        <v>1</v>
      </c>
      <c r="S364" s="229" t="b">
        <f>VLOOKUP(G364,[1]Conceptos!$B$2:$E$587,4,FALSE)</f>
        <v>1</v>
      </c>
      <c r="V364" s="231">
        <f t="shared" si="61"/>
        <v>0</v>
      </c>
    </row>
    <row r="365" spans="1:22" s="231" customFormat="1" ht="25.5">
      <c r="A365" s="172">
        <f>VLOOKUP(G365,[1]Conceptos!$B$2:$F$587,5,FALSE)</f>
        <v>49</v>
      </c>
      <c r="B365" s="219" t="s">
        <v>217</v>
      </c>
      <c r="C365" s="220" t="str">
        <f>VLOOKUP(B365,[1]Conceptos!$B$2:$D$587,2,FALSE)</f>
        <v>APORTES PARA PENSIÓN</v>
      </c>
      <c r="D365" s="221" t="str">
        <f>VLOOKUP(B365,[1]Conceptos!$B$2:$D$587,3,FALSE)</f>
        <v>SUMA DE COTIZACIÓN PARA PENSIÓN DEL PERSONAL ADMINISTRATIVO QUE EL PATRÓN EFECTÚA A LOS FONDOS DE PENSIONES PÚBLICOS O PRIVADOS.</v>
      </c>
      <c r="E365" s="222" t="s">
        <v>136</v>
      </c>
      <c r="F365" s="223"/>
      <c r="G365" s="224" t="str">
        <f t="shared" si="60"/>
        <v>A.1.1.2.5.1.2</v>
      </c>
      <c r="H365" s="225"/>
      <c r="I365" s="226">
        <f>SUM(I366:I375)</f>
        <v>0</v>
      </c>
      <c r="J365" s="226">
        <f>SUM(J366:J375)</f>
        <v>0</v>
      </c>
      <c r="K365" s="226">
        <f>SUM(K366:K375)</f>
        <v>0</v>
      </c>
      <c r="L365" s="226">
        <f>SUM(L366:L375)</f>
        <v>0</v>
      </c>
      <c r="M365" s="227">
        <f>SUM(M366:M375)</f>
        <v>0</v>
      </c>
      <c r="N365" s="228">
        <f>IF(AND(E365&lt;&gt;"", E365&lt;&gt;"Registrar Detalle",E365&lt;&gt;"Ocultar Detalle"),1,0)</f>
        <v>0</v>
      </c>
      <c r="O365" s="228">
        <f t="shared" si="63"/>
        <v>0</v>
      </c>
      <c r="P365" s="179">
        <f>VLOOKUP($G365,[1]Conceptos!$B$2:$I$588,6,FALSE)</f>
        <v>1</v>
      </c>
      <c r="Q365" s="179">
        <f>VLOOKUP($G365,[1]Conceptos!$B$2:$I$588,7,FALSE)</f>
        <v>1</v>
      </c>
      <c r="R365" s="179">
        <f>VLOOKUP($G365,[1]Conceptos!$B$2:$I$588,8,FALSE)</f>
        <v>1</v>
      </c>
      <c r="S365" s="229" t="b">
        <f>VLOOKUP(G365,[1]Conceptos!$B$2:$E$588,4,FALSE)</f>
        <v>1</v>
      </c>
      <c r="T365" s="230">
        <f>FIND(".",B365,LEN(B365)-2)</f>
        <v>12</v>
      </c>
      <c r="U365" s="230" t="str">
        <f>MID(B365,1,T365-1)</f>
        <v>A.1.1.2.5.1</v>
      </c>
      <c r="V365" s="231">
        <f t="shared" si="61"/>
        <v>12</v>
      </c>
    </row>
    <row r="366" spans="1:22" s="231" customFormat="1">
      <c r="A366" s="172">
        <f>VLOOKUP(G366,[1]Conceptos!$B$2:$F$587,5,FALSE)</f>
        <v>49</v>
      </c>
      <c r="B366" s="234"/>
      <c r="C366" s="220"/>
      <c r="D366" s="221"/>
      <c r="E366" s="225">
        <v>1</v>
      </c>
      <c r="F366" s="174"/>
      <c r="G366" s="175" t="str">
        <f t="shared" si="60"/>
        <v>A.1.1.2.5.1.2</v>
      </c>
      <c r="H366" s="235" t="e">
        <f t="shared" ref="H366:H375" si="67">VLOOKUP(F366,$W$7:$X$48,2,FALSE)</f>
        <v>#N/A</v>
      </c>
      <c r="I366" s="239"/>
      <c r="J366" s="239"/>
      <c r="K366" s="239"/>
      <c r="L366" s="239"/>
      <c r="M366" s="240"/>
      <c r="N366" s="231">
        <f t="shared" si="64"/>
        <v>1</v>
      </c>
      <c r="O366" s="231">
        <f t="shared" si="63"/>
        <v>0</v>
      </c>
      <c r="P366" s="179">
        <f>VLOOKUP($G366,[1]Conceptos!$B$2:$I$588,6,FALSE)</f>
        <v>1</v>
      </c>
      <c r="Q366" s="179">
        <f>VLOOKUP($G366,[1]Conceptos!$B$2:$I$588,7,FALSE)</f>
        <v>1</v>
      </c>
      <c r="R366" s="179">
        <f>VLOOKUP($G366,[1]Conceptos!$B$2:$I$588,8,FALSE)</f>
        <v>1</v>
      </c>
      <c r="S366" s="229" t="b">
        <f>VLOOKUP(G366,[1]Conceptos!$B$2:$E$588,4,FALSE)</f>
        <v>1</v>
      </c>
      <c r="V366" s="231">
        <f t="shared" si="61"/>
        <v>12</v>
      </c>
    </row>
    <row r="367" spans="1:22" s="231" customFormat="1" hidden="1">
      <c r="A367" s="172">
        <f>VLOOKUP(G367,[1]Conceptos!$B$2:$F$587,5,FALSE)</f>
        <v>49</v>
      </c>
      <c r="B367" s="236"/>
      <c r="C367" s="237"/>
      <c r="D367" s="238"/>
      <c r="E367" s="225">
        <v>2</v>
      </c>
      <c r="F367" s="174"/>
      <c r="G367" s="175" t="str">
        <f t="shared" si="60"/>
        <v>A.1.1.2.5.1.2</v>
      </c>
      <c r="H367" s="235" t="e">
        <f t="shared" si="67"/>
        <v>#N/A</v>
      </c>
      <c r="I367" s="239"/>
      <c r="J367" s="239"/>
      <c r="K367" s="239"/>
      <c r="L367" s="239"/>
      <c r="M367" s="240"/>
      <c r="N367" s="231">
        <f t="shared" si="64"/>
        <v>1</v>
      </c>
      <c r="O367" s="231">
        <f t="shared" si="63"/>
        <v>0</v>
      </c>
      <c r="P367" s="179">
        <f>VLOOKUP($G367,[1]Conceptos!$B$2:$I$588,6,FALSE)</f>
        <v>1</v>
      </c>
      <c r="Q367" s="179">
        <f>VLOOKUP($G367,[1]Conceptos!$B$2:$I$588,7,FALSE)</f>
        <v>1</v>
      </c>
      <c r="R367" s="179">
        <f>VLOOKUP($G367,[1]Conceptos!$B$2:$I$588,8,FALSE)</f>
        <v>1</v>
      </c>
      <c r="S367" s="229" t="b">
        <f>VLOOKUP(G367,[1]Conceptos!$B$2:$E$587,4,FALSE)</f>
        <v>1</v>
      </c>
      <c r="V367" s="231">
        <f t="shared" si="61"/>
        <v>0</v>
      </c>
    </row>
    <row r="368" spans="1:22" s="231" customFormat="1" hidden="1">
      <c r="A368" s="172">
        <f>VLOOKUP(G368,[1]Conceptos!$B$2:$F$587,5,FALSE)</f>
        <v>49</v>
      </c>
      <c r="B368" s="236"/>
      <c r="C368" s="237"/>
      <c r="D368" s="238"/>
      <c r="E368" s="225">
        <v>3</v>
      </c>
      <c r="F368" s="174"/>
      <c r="G368" s="175" t="str">
        <f t="shared" si="60"/>
        <v>A.1.1.2.5.1.2</v>
      </c>
      <c r="H368" s="235" t="e">
        <f t="shared" si="67"/>
        <v>#N/A</v>
      </c>
      <c r="I368" s="239"/>
      <c r="J368" s="239"/>
      <c r="K368" s="239"/>
      <c r="L368" s="239"/>
      <c r="M368" s="240"/>
      <c r="N368" s="231">
        <f t="shared" si="64"/>
        <v>1</v>
      </c>
      <c r="O368" s="231">
        <f t="shared" si="63"/>
        <v>0</v>
      </c>
      <c r="P368" s="179">
        <f>VLOOKUP($G368,[1]Conceptos!$B$2:$I$588,6,FALSE)</f>
        <v>1</v>
      </c>
      <c r="Q368" s="179">
        <f>VLOOKUP($G368,[1]Conceptos!$B$2:$I$588,7,FALSE)</f>
        <v>1</v>
      </c>
      <c r="R368" s="179">
        <f>VLOOKUP($G368,[1]Conceptos!$B$2:$I$588,8,FALSE)</f>
        <v>1</v>
      </c>
      <c r="S368" s="229" t="b">
        <f>VLOOKUP(G368,[1]Conceptos!$B$2:$E$587,4,FALSE)</f>
        <v>1</v>
      </c>
      <c r="V368" s="231">
        <f t="shared" si="61"/>
        <v>0</v>
      </c>
    </row>
    <row r="369" spans="1:22" s="231" customFormat="1" hidden="1">
      <c r="A369" s="172">
        <f>VLOOKUP(G369,[1]Conceptos!$B$2:$F$587,5,FALSE)</f>
        <v>49</v>
      </c>
      <c r="B369" s="236"/>
      <c r="C369" s="237"/>
      <c r="D369" s="238"/>
      <c r="E369" s="225">
        <v>4</v>
      </c>
      <c r="F369" s="174"/>
      <c r="G369" s="175" t="str">
        <f t="shared" si="60"/>
        <v>A.1.1.2.5.1.2</v>
      </c>
      <c r="H369" s="235" t="e">
        <f t="shared" si="67"/>
        <v>#N/A</v>
      </c>
      <c r="I369" s="239"/>
      <c r="J369" s="239"/>
      <c r="K369" s="239"/>
      <c r="L369" s="239"/>
      <c r="M369" s="240"/>
      <c r="N369" s="231">
        <f t="shared" si="64"/>
        <v>1</v>
      </c>
      <c r="O369" s="231">
        <f t="shared" si="63"/>
        <v>0</v>
      </c>
      <c r="P369" s="179">
        <f>VLOOKUP($G369,[1]Conceptos!$B$2:$I$588,6,FALSE)</f>
        <v>1</v>
      </c>
      <c r="Q369" s="179">
        <f>VLOOKUP($G369,[1]Conceptos!$B$2:$I$588,7,FALSE)</f>
        <v>1</v>
      </c>
      <c r="R369" s="179">
        <f>VLOOKUP($G369,[1]Conceptos!$B$2:$I$588,8,FALSE)</f>
        <v>1</v>
      </c>
      <c r="S369" s="229" t="b">
        <f>VLOOKUP(G369,[1]Conceptos!$B$2:$E$587,4,FALSE)</f>
        <v>1</v>
      </c>
      <c r="V369" s="231">
        <f t="shared" si="61"/>
        <v>0</v>
      </c>
    </row>
    <row r="370" spans="1:22" s="231" customFormat="1" hidden="1">
      <c r="A370" s="172">
        <f>VLOOKUP(G370,[1]Conceptos!$B$2:$F$587,5,FALSE)</f>
        <v>49</v>
      </c>
      <c r="B370" s="236"/>
      <c r="C370" s="237"/>
      <c r="D370" s="238"/>
      <c r="E370" s="225">
        <v>5</v>
      </c>
      <c r="F370" s="174"/>
      <c r="G370" s="175" t="str">
        <f t="shared" si="60"/>
        <v>A.1.1.2.5.1.2</v>
      </c>
      <c r="H370" s="235" t="e">
        <f t="shared" si="67"/>
        <v>#N/A</v>
      </c>
      <c r="I370" s="239"/>
      <c r="J370" s="239"/>
      <c r="K370" s="239"/>
      <c r="L370" s="239"/>
      <c r="M370" s="240"/>
      <c r="N370" s="231">
        <f t="shared" si="64"/>
        <v>1</v>
      </c>
      <c r="O370" s="231">
        <f t="shared" si="63"/>
        <v>0</v>
      </c>
      <c r="P370" s="179">
        <f>VLOOKUP($G370,[1]Conceptos!$B$2:$I$588,6,FALSE)</f>
        <v>1</v>
      </c>
      <c r="Q370" s="179">
        <f>VLOOKUP($G370,[1]Conceptos!$B$2:$I$588,7,FALSE)</f>
        <v>1</v>
      </c>
      <c r="R370" s="179">
        <f>VLOOKUP($G370,[1]Conceptos!$B$2:$I$588,8,FALSE)</f>
        <v>1</v>
      </c>
      <c r="S370" s="229" t="b">
        <f>VLOOKUP(G370,[1]Conceptos!$B$2:$E$587,4,FALSE)</f>
        <v>1</v>
      </c>
      <c r="V370" s="231">
        <f t="shared" si="61"/>
        <v>0</v>
      </c>
    </row>
    <row r="371" spans="1:22" s="231" customFormat="1" hidden="1">
      <c r="A371" s="172">
        <f>VLOOKUP(G371,[1]Conceptos!$B$2:$F$587,5,FALSE)</f>
        <v>49</v>
      </c>
      <c r="B371" s="236"/>
      <c r="C371" s="237"/>
      <c r="D371" s="238"/>
      <c r="E371" s="225">
        <v>6</v>
      </c>
      <c r="F371" s="174"/>
      <c r="G371" s="175" t="str">
        <f t="shared" si="60"/>
        <v>A.1.1.2.5.1.2</v>
      </c>
      <c r="H371" s="235" t="e">
        <f t="shared" si="67"/>
        <v>#N/A</v>
      </c>
      <c r="I371" s="239"/>
      <c r="J371" s="239"/>
      <c r="K371" s="239"/>
      <c r="L371" s="239"/>
      <c r="M371" s="240"/>
      <c r="N371" s="231">
        <f t="shared" si="64"/>
        <v>1</v>
      </c>
      <c r="O371" s="231">
        <f t="shared" si="63"/>
        <v>0</v>
      </c>
      <c r="P371" s="179">
        <f>VLOOKUP($G371,[1]Conceptos!$B$2:$I$588,6,FALSE)</f>
        <v>1</v>
      </c>
      <c r="Q371" s="179">
        <f>VLOOKUP($G371,[1]Conceptos!$B$2:$I$588,7,FALSE)</f>
        <v>1</v>
      </c>
      <c r="R371" s="179">
        <f>VLOOKUP($G371,[1]Conceptos!$B$2:$I$588,8,FALSE)</f>
        <v>1</v>
      </c>
      <c r="S371" s="229" t="b">
        <f>VLOOKUP(G371,[1]Conceptos!$B$2:$E$587,4,FALSE)</f>
        <v>1</v>
      </c>
      <c r="V371" s="231">
        <f t="shared" si="61"/>
        <v>0</v>
      </c>
    </row>
    <row r="372" spans="1:22" s="231" customFormat="1" hidden="1">
      <c r="A372" s="172">
        <f>VLOOKUP(G372,[1]Conceptos!$B$2:$F$587,5,FALSE)</f>
        <v>49</v>
      </c>
      <c r="B372" s="236"/>
      <c r="C372" s="237"/>
      <c r="D372" s="238"/>
      <c r="E372" s="225">
        <v>7</v>
      </c>
      <c r="F372" s="174"/>
      <c r="G372" s="175" t="str">
        <f t="shared" si="60"/>
        <v>A.1.1.2.5.1.2</v>
      </c>
      <c r="H372" s="235" t="e">
        <f t="shared" si="67"/>
        <v>#N/A</v>
      </c>
      <c r="I372" s="239"/>
      <c r="J372" s="239"/>
      <c r="K372" s="239"/>
      <c r="L372" s="239"/>
      <c r="M372" s="240"/>
      <c r="N372" s="231">
        <f t="shared" si="64"/>
        <v>1</v>
      </c>
      <c r="O372" s="231">
        <f t="shared" si="63"/>
        <v>0</v>
      </c>
      <c r="P372" s="179">
        <f>VLOOKUP($G372,[1]Conceptos!$B$2:$I$588,6,FALSE)</f>
        <v>1</v>
      </c>
      <c r="Q372" s="179">
        <f>VLOOKUP($G372,[1]Conceptos!$B$2:$I$588,7,FALSE)</f>
        <v>1</v>
      </c>
      <c r="R372" s="179">
        <f>VLOOKUP($G372,[1]Conceptos!$B$2:$I$588,8,FALSE)</f>
        <v>1</v>
      </c>
      <c r="S372" s="229" t="b">
        <f>VLOOKUP(G372,[1]Conceptos!$B$2:$E$587,4,FALSE)</f>
        <v>1</v>
      </c>
      <c r="V372" s="231">
        <f t="shared" si="61"/>
        <v>0</v>
      </c>
    </row>
    <row r="373" spans="1:22" s="231" customFormat="1" hidden="1">
      <c r="A373" s="172">
        <f>VLOOKUP(G373,[1]Conceptos!$B$2:$F$587,5,FALSE)</f>
        <v>49</v>
      </c>
      <c r="B373" s="236"/>
      <c r="C373" s="237"/>
      <c r="D373" s="238"/>
      <c r="E373" s="225">
        <v>8</v>
      </c>
      <c r="F373" s="174"/>
      <c r="G373" s="175" t="str">
        <f t="shared" si="60"/>
        <v>A.1.1.2.5.1.2</v>
      </c>
      <c r="H373" s="235" t="e">
        <f t="shared" si="67"/>
        <v>#N/A</v>
      </c>
      <c r="I373" s="239"/>
      <c r="J373" s="239"/>
      <c r="K373" s="239"/>
      <c r="L373" s="239"/>
      <c r="M373" s="240"/>
      <c r="N373" s="231">
        <f t="shared" si="64"/>
        <v>1</v>
      </c>
      <c r="O373" s="231">
        <f t="shared" si="63"/>
        <v>0</v>
      </c>
      <c r="P373" s="179">
        <f>VLOOKUP($G373,[1]Conceptos!$B$2:$I$588,6,FALSE)</f>
        <v>1</v>
      </c>
      <c r="Q373" s="179">
        <f>VLOOKUP($G373,[1]Conceptos!$B$2:$I$588,7,FALSE)</f>
        <v>1</v>
      </c>
      <c r="R373" s="179">
        <f>VLOOKUP($G373,[1]Conceptos!$B$2:$I$588,8,FALSE)</f>
        <v>1</v>
      </c>
      <c r="S373" s="229" t="b">
        <f>VLOOKUP(G373,[1]Conceptos!$B$2:$E$587,4,FALSE)</f>
        <v>1</v>
      </c>
      <c r="V373" s="231">
        <f t="shared" si="61"/>
        <v>0</v>
      </c>
    </row>
    <row r="374" spans="1:22" s="231" customFormat="1" hidden="1">
      <c r="A374" s="172">
        <f>VLOOKUP(G374,[1]Conceptos!$B$2:$F$587,5,FALSE)</f>
        <v>49</v>
      </c>
      <c r="B374" s="236"/>
      <c r="C374" s="237"/>
      <c r="D374" s="238"/>
      <c r="E374" s="225">
        <v>9</v>
      </c>
      <c r="F374" s="174"/>
      <c r="G374" s="175" t="str">
        <f t="shared" si="60"/>
        <v>A.1.1.2.5.1.2</v>
      </c>
      <c r="H374" s="235" t="e">
        <f t="shared" si="67"/>
        <v>#N/A</v>
      </c>
      <c r="I374" s="239"/>
      <c r="J374" s="239"/>
      <c r="K374" s="239"/>
      <c r="L374" s="239"/>
      <c r="M374" s="240"/>
      <c r="N374" s="231">
        <f t="shared" si="64"/>
        <v>1</v>
      </c>
      <c r="O374" s="231">
        <f t="shared" si="63"/>
        <v>0</v>
      </c>
      <c r="P374" s="179">
        <f>VLOOKUP($G374,[1]Conceptos!$B$2:$I$588,6,FALSE)</f>
        <v>1</v>
      </c>
      <c r="Q374" s="179">
        <f>VLOOKUP($G374,[1]Conceptos!$B$2:$I$588,7,FALSE)</f>
        <v>1</v>
      </c>
      <c r="R374" s="179">
        <f>VLOOKUP($G374,[1]Conceptos!$B$2:$I$588,8,FALSE)</f>
        <v>1</v>
      </c>
      <c r="S374" s="229" t="b">
        <f>VLOOKUP(G374,[1]Conceptos!$B$2:$E$587,4,FALSE)</f>
        <v>1</v>
      </c>
      <c r="V374" s="231">
        <f t="shared" si="61"/>
        <v>0</v>
      </c>
    </row>
    <row r="375" spans="1:22" s="231" customFormat="1" hidden="1">
      <c r="A375" s="172">
        <f>VLOOKUP(G375,[1]Conceptos!$B$2:$F$587,5,FALSE)</f>
        <v>49</v>
      </c>
      <c r="B375" s="236"/>
      <c r="C375" s="237"/>
      <c r="D375" s="238"/>
      <c r="E375" s="225">
        <v>10</v>
      </c>
      <c r="F375" s="174"/>
      <c r="G375" s="175" t="str">
        <f t="shared" si="60"/>
        <v>A.1.1.2.5.1.2</v>
      </c>
      <c r="H375" s="235" t="e">
        <f t="shared" si="67"/>
        <v>#N/A</v>
      </c>
      <c r="I375" s="239"/>
      <c r="J375" s="239"/>
      <c r="K375" s="239"/>
      <c r="L375" s="239"/>
      <c r="M375" s="240"/>
      <c r="N375" s="231">
        <f t="shared" si="64"/>
        <v>1</v>
      </c>
      <c r="O375" s="231">
        <f t="shared" si="63"/>
        <v>0</v>
      </c>
      <c r="P375" s="179">
        <f>VLOOKUP($G375,[1]Conceptos!$B$2:$I$588,6,FALSE)</f>
        <v>1</v>
      </c>
      <c r="Q375" s="179">
        <f>VLOOKUP($G375,[1]Conceptos!$B$2:$I$588,7,FALSE)</f>
        <v>1</v>
      </c>
      <c r="R375" s="179">
        <f>VLOOKUP($G375,[1]Conceptos!$B$2:$I$588,8,FALSE)</f>
        <v>1</v>
      </c>
      <c r="S375" s="229" t="b">
        <f>VLOOKUP(G375,[1]Conceptos!$B$2:$E$587,4,FALSE)</f>
        <v>1</v>
      </c>
      <c r="V375" s="231">
        <f t="shared" si="61"/>
        <v>0</v>
      </c>
    </row>
    <row r="376" spans="1:22" s="231" customFormat="1" ht="51">
      <c r="A376" s="172">
        <f>VLOOKUP(G376,[1]Conceptos!$B$2:$F$587,5,FALSE)</f>
        <v>50</v>
      </c>
      <c r="B376" s="219" t="s">
        <v>218</v>
      </c>
      <c r="C376" s="220" t="str">
        <f>VLOOKUP(B376,[1]Conceptos!$B$2:$D$587,2,FALSE)</f>
        <v>APORTES ARP</v>
      </c>
      <c r="D376" s="221" t="str">
        <f>VLOOKUP(B376,[1]Conceptos!$B$2:$D$587,3,FALSE)</f>
        <v>PAGOS QUE EFECTÚA EL PATRÓN  POR PORCENTAJE DE RIESGO ESTABLECIDO POR LA ADMINISTRADORA DE RIESGOS PROFESIONALES A LA QUE SE ENCUENTRE AFILIADO LA ENTIDAD CORRESPONDIENTES AL PERSONAL ADMINISTRATIVO DEL SECTOR EDUCATIVO</v>
      </c>
      <c r="E376" s="222" t="s">
        <v>136</v>
      </c>
      <c r="F376" s="223"/>
      <c r="G376" s="224" t="str">
        <f t="shared" si="60"/>
        <v>A.1.1.2.5.1.3</v>
      </c>
      <c r="H376" s="225"/>
      <c r="I376" s="226">
        <f>SUM(I377:I386)</f>
        <v>0</v>
      </c>
      <c r="J376" s="226">
        <f>SUM(J377:J386)</f>
        <v>0</v>
      </c>
      <c r="K376" s="226">
        <f>SUM(K377:K386)</f>
        <v>0</v>
      </c>
      <c r="L376" s="226">
        <f>SUM(L377:L386)</f>
        <v>0</v>
      </c>
      <c r="M376" s="227">
        <f>SUM(M377:M386)</f>
        <v>0</v>
      </c>
      <c r="N376" s="228">
        <f>IF(AND(E376&lt;&gt;"", E376&lt;&gt;"Registrar Detalle",E376&lt;&gt;"Ocultar Detalle"),1,0)</f>
        <v>0</v>
      </c>
      <c r="O376" s="228">
        <f t="shared" si="63"/>
        <v>0</v>
      </c>
      <c r="P376" s="179">
        <f>VLOOKUP($G376,[1]Conceptos!$B$2:$I$588,6,FALSE)</f>
        <v>1</v>
      </c>
      <c r="Q376" s="179">
        <f>VLOOKUP($G376,[1]Conceptos!$B$2:$I$588,7,FALSE)</f>
        <v>1</v>
      </c>
      <c r="R376" s="179">
        <f>VLOOKUP($G376,[1]Conceptos!$B$2:$I$588,8,FALSE)</f>
        <v>1</v>
      </c>
      <c r="S376" s="229" t="b">
        <f>VLOOKUP(G376,[1]Conceptos!$B$2:$E$588,4,FALSE)</f>
        <v>1</v>
      </c>
      <c r="T376" s="230">
        <f>FIND(".",B376,LEN(B376)-2)</f>
        <v>12</v>
      </c>
      <c r="U376" s="230" t="str">
        <f>MID(B376,1,T376-1)</f>
        <v>A.1.1.2.5.1</v>
      </c>
      <c r="V376" s="231">
        <f t="shared" si="61"/>
        <v>12</v>
      </c>
    </row>
    <row r="377" spans="1:22" s="231" customFormat="1">
      <c r="A377" s="172">
        <f>VLOOKUP(G377,[1]Conceptos!$B$2:$F$587,5,FALSE)</f>
        <v>50</v>
      </c>
      <c r="B377" s="234"/>
      <c r="C377" s="220"/>
      <c r="D377" s="221"/>
      <c r="E377" s="225">
        <v>1</v>
      </c>
      <c r="F377" s="174"/>
      <c r="G377" s="175" t="str">
        <f t="shared" si="60"/>
        <v>A.1.1.2.5.1.3</v>
      </c>
      <c r="H377" s="235" t="e">
        <f t="shared" ref="H377:H386" si="68">VLOOKUP(F377,$W$7:$X$48,2,FALSE)</f>
        <v>#N/A</v>
      </c>
      <c r="I377" s="239"/>
      <c r="J377" s="239"/>
      <c r="K377" s="239"/>
      <c r="L377" s="239"/>
      <c r="M377" s="240"/>
      <c r="N377" s="231">
        <f t="shared" si="64"/>
        <v>1</v>
      </c>
      <c r="O377" s="231">
        <f t="shared" si="63"/>
        <v>0</v>
      </c>
      <c r="P377" s="179">
        <f>VLOOKUP($G377,[1]Conceptos!$B$2:$I$588,6,FALSE)</f>
        <v>1</v>
      </c>
      <c r="Q377" s="179">
        <f>VLOOKUP($G377,[1]Conceptos!$B$2:$I$588,7,FALSE)</f>
        <v>1</v>
      </c>
      <c r="R377" s="179">
        <f>VLOOKUP($G377,[1]Conceptos!$B$2:$I$588,8,FALSE)</f>
        <v>1</v>
      </c>
      <c r="S377" s="229" t="b">
        <f>VLOOKUP(G377,[1]Conceptos!$B$2:$E$588,4,FALSE)</f>
        <v>1</v>
      </c>
      <c r="V377" s="231">
        <f t="shared" si="61"/>
        <v>12</v>
      </c>
    </row>
    <row r="378" spans="1:22" s="231" customFormat="1" hidden="1">
      <c r="A378" s="172">
        <f>VLOOKUP(G378,[1]Conceptos!$B$2:$F$587,5,FALSE)</f>
        <v>50</v>
      </c>
      <c r="B378" s="236"/>
      <c r="C378" s="237"/>
      <c r="D378" s="238"/>
      <c r="E378" s="225">
        <v>2</v>
      </c>
      <c r="F378" s="174"/>
      <c r="G378" s="175" t="str">
        <f t="shared" si="60"/>
        <v>A.1.1.2.5.1.3</v>
      </c>
      <c r="H378" s="235" t="e">
        <f t="shared" si="68"/>
        <v>#N/A</v>
      </c>
      <c r="I378" s="239"/>
      <c r="J378" s="239"/>
      <c r="K378" s="239"/>
      <c r="L378" s="239"/>
      <c r="M378" s="240"/>
      <c r="N378" s="231">
        <f t="shared" si="64"/>
        <v>1</v>
      </c>
      <c r="O378" s="231">
        <f t="shared" si="63"/>
        <v>0</v>
      </c>
      <c r="P378" s="179">
        <f>VLOOKUP($G378,[1]Conceptos!$B$2:$I$588,6,FALSE)</f>
        <v>1</v>
      </c>
      <c r="Q378" s="179">
        <f>VLOOKUP($G378,[1]Conceptos!$B$2:$I$588,7,FALSE)</f>
        <v>1</v>
      </c>
      <c r="R378" s="179">
        <f>VLOOKUP($G378,[1]Conceptos!$B$2:$I$588,8,FALSE)</f>
        <v>1</v>
      </c>
      <c r="S378" s="229" t="b">
        <f>VLOOKUP(G378,[1]Conceptos!$B$2:$E$587,4,FALSE)</f>
        <v>1</v>
      </c>
      <c r="V378" s="231">
        <f t="shared" si="61"/>
        <v>0</v>
      </c>
    </row>
    <row r="379" spans="1:22" s="231" customFormat="1" hidden="1">
      <c r="A379" s="172">
        <f>VLOOKUP(G379,[1]Conceptos!$B$2:$F$587,5,FALSE)</f>
        <v>50</v>
      </c>
      <c r="B379" s="236"/>
      <c r="C379" s="237"/>
      <c r="D379" s="238"/>
      <c r="E379" s="225">
        <v>3</v>
      </c>
      <c r="F379" s="174"/>
      <c r="G379" s="175" t="str">
        <f t="shared" si="60"/>
        <v>A.1.1.2.5.1.3</v>
      </c>
      <c r="H379" s="235" t="e">
        <f t="shared" si="68"/>
        <v>#N/A</v>
      </c>
      <c r="I379" s="239"/>
      <c r="J379" s="239"/>
      <c r="K379" s="239"/>
      <c r="L379" s="239"/>
      <c r="M379" s="240"/>
      <c r="N379" s="231">
        <f t="shared" si="64"/>
        <v>1</v>
      </c>
      <c r="O379" s="231">
        <f t="shared" si="63"/>
        <v>0</v>
      </c>
      <c r="P379" s="179">
        <f>VLOOKUP($G379,[1]Conceptos!$B$2:$I$588,6,FALSE)</f>
        <v>1</v>
      </c>
      <c r="Q379" s="179">
        <f>VLOOKUP($G379,[1]Conceptos!$B$2:$I$588,7,FALSE)</f>
        <v>1</v>
      </c>
      <c r="R379" s="179">
        <f>VLOOKUP($G379,[1]Conceptos!$B$2:$I$588,8,FALSE)</f>
        <v>1</v>
      </c>
      <c r="S379" s="229" t="b">
        <f>VLOOKUP(G379,[1]Conceptos!$B$2:$E$587,4,FALSE)</f>
        <v>1</v>
      </c>
      <c r="V379" s="231">
        <f t="shared" si="61"/>
        <v>0</v>
      </c>
    </row>
    <row r="380" spans="1:22" s="231" customFormat="1" hidden="1">
      <c r="A380" s="172">
        <f>VLOOKUP(G380,[1]Conceptos!$B$2:$F$587,5,FALSE)</f>
        <v>50</v>
      </c>
      <c r="B380" s="236"/>
      <c r="C380" s="237"/>
      <c r="D380" s="238"/>
      <c r="E380" s="225">
        <v>4</v>
      </c>
      <c r="F380" s="174"/>
      <c r="G380" s="175" t="str">
        <f t="shared" si="60"/>
        <v>A.1.1.2.5.1.3</v>
      </c>
      <c r="H380" s="235" t="e">
        <f t="shared" si="68"/>
        <v>#N/A</v>
      </c>
      <c r="I380" s="239"/>
      <c r="J380" s="239"/>
      <c r="K380" s="239"/>
      <c r="L380" s="239"/>
      <c r="M380" s="240"/>
      <c r="N380" s="231">
        <f t="shared" si="64"/>
        <v>1</v>
      </c>
      <c r="O380" s="231">
        <f t="shared" si="63"/>
        <v>0</v>
      </c>
      <c r="P380" s="179">
        <f>VLOOKUP($G380,[1]Conceptos!$B$2:$I$588,6,FALSE)</f>
        <v>1</v>
      </c>
      <c r="Q380" s="179">
        <f>VLOOKUP($G380,[1]Conceptos!$B$2:$I$588,7,FALSE)</f>
        <v>1</v>
      </c>
      <c r="R380" s="179">
        <f>VLOOKUP($G380,[1]Conceptos!$B$2:$I$588,8,FALSE)</f>
        <v>1</v>
      </c>
      <c r="S380" s="229" t="b">
        <f>VLOOKUP(G380,[1]Conceptos!$B$2:$E$587,4,FALSE)</f>
        <v>1</v>
      </c>
      <c r="V380" s="231">
        <f t="shared" si="61"/>
        <v>0</v>
      </c>
    </row>
    <row r="381" spans="1:22" s="231" customFormat="1" hidden="1">
      <c r="A381" s="172">
        <f>VLOOKUP(G381,[1]Conceptos!$B$2:$F$587,5,FALSE)</f>
        <v>50</v>
      </c>
      <c r="B381" s="236"/>
      <c r="C381" s="237"/>
      <c r="D381" s="238"/>
      <c r="E381" s="225">
        <v>5</v>
      </c>
      <c r="F381" s="174"/>
      <c r="G381" s="175" t="str">
        <f t="shared" si="60"/>
        <v>A.1.1.2.5.1.3</v>
      </c>
      <c r="H381" s="235" t="e">
        <f t="shared" si="68"/>
        <v>#N/A</v>
      </c>
      <c r="I381" s="239"/>
      <c r="J381" s="239"/>
      <c r="K381" s="239"/>
      <c r="L381" s="239"/>
      <c r="M381" s="240"/>
      <c r="N381" s="231">
        <f t="shared" si="64"/>
        <v>1</v>
      </c>
      <c r="O381" s="231">
        <f t="shared" si="63"/>
        <v>0</v>
      </c>
      <c r="P381" s="179">
        <f>VLOOKUP($G381,[1]Conceptos!$B$2:$I$588,6,FALSE)</f>
        <v>1</v>
      </c>
      <c r="Q381" s="179">
        <f>VLOOKUP($G381,[1]Conceptos!$B$2:$I$588,7,FALSE)</f>
        <v>1</v>
      </c>
      <c r="R381" s="179">
        <f>VLOOKUP($G381,[1]Conceptos!$B$2:$I$588,8,FALSE)</f>
        <v>1</v>
      </c>
      <c r="S381" s="229" t="b">
        <f>VLOOKUP(G381,[1]Conceptos!$B$2:$E$587,4,FALSE)</f>
        <v>1</v>
      </c>
      <c r="V381" s="231">
        <f t="shared" si="61"/>
        <v>0</v>
      </c>
    </row>
    <row r="382" spans="1:22" s="231" customFormat="1" hidden="1">
      <c r="A382" s="172">
        <f>VLOOKUP(G382,[1]Conceptos!$B$2:$F$587,5,FALSE)</f>
        <v>50</v>
      </c>
      <c r="B382" s="236"/>
      <c r="C382" s="237"/>
      <c r="D382" s="238"/>
      <c r="E382" s="225">
        <v>6</v>
      </c>
      <c r="F382" s="174"/>
      <c r="G382" s="175" t="str">
        <f t="shared" si="60"/>
        <v>A.1.1.2.5.1.3</v>
      </c>
      <c r="H382" s="235" t="e">
        <f t="shared" si="68"/>
        <v>#N/A</v>
      </c>
      <c r="I382" s="239"/>
      <c r="J382" s="239"/>
      <c r="K382" s="239"/>
      <c r="L382" s="239"/>
      <c r="M382" s="240"/>
      <c r="N382" s="231">
        <f t="shared" si="64"/>
        <v>1</v>
      </c>
      <c r="O382" s="231">
        <f t="shared" si="63"/>
        <v>0</v>
      </c>
      <c r="P382" s="179">
        <f>VLOOKUP($G382,[1]Conceptos!$B$2:$I$588,6,FALSE)</f>
        <v>1</v>
      </c>
      <c r="Q382" s="179">
        <f>VLOOKUP($G382,[1]Conceptos!$B$2:$I$588,7,FALSE)</f>
        <v>1</v>
      </c>
      <c r="R382" s="179">
        <f>VLOOKUP($G382,[1]Conceptos!$B$2:$I$588,8,FALSE)</f>
        <v>1</v>
      </c>
      <c r="S382" s="229" t="b">
        <f>VLOOKUP(G382,[1]Conceptos!$B$2:$E$587,4,FALSE)</f>
        <v>1</v>
      </c>
      <c r="V382" s="231">
        <f t="shared" si="61"/>
        <v>0</v>
      </c>
    </row>
    <row r="383" spans="1:22" s="231" customFormat="1" hidden="1">
      <c r="A383" s="172">
        <f>VLOOKUP(G383,[1]Conceptos!$B$2:$F$587,5,FALSE)</f>
        <v>50</v>
      </c>
      <c r="B383" s="236"/>
      <c r="C383" s="237"/>
      <c r="D383" s="238"/>
      <c r="E383" s="225">
        <v>7</v>
      </c>
      <c r="F383" s="174"/>
      <c r="G383" s="175" t="str">
        <f t="shared" si="60"/>
        <v>A.1.1.2.5.1.3</v>
      </c>
      <c r="H383" s="235" t="e">
        <f t="shared" si="68"/>
        <v>#N/A</v>
      </c>
      <c r="I383" s="239"/>
      <c r="J383" s="239"/>
      <c r="K383" s="239"/>
      <c r="L383" s="239"/>
      <c r="M383" s="240"/>
      <c r="N383" s="231">
        <f t="shared" si="64"/>
        <v>1</v>
      </c>
      <c r="O383" s="231">
        <f t="shared" si="63"/>
        <v>0</v>
      </c>
      <c r="P383" s="179">
        <f>VLOOKUP($G383,[1]Conceptos!$B$2:$I$588,6,FALSE)</f>
        <v>1</v>
      </c>
      <c r="Q383" s="179">
        <f>VLOOKUP($G383,[1]Conceptos!$B$2:$I$588,7,FALSE)</f>
        <v>1</v>
      </c>
      <c r="R383" s="179">
        <f>VLOOKUP($G383,[1]Conceptos!$B$2:$I$588,8,FALSE)</f>
        <v>1</v>
      </c>
      <c r="S383" s="229" t="b">
        <f>VLOOKUP(G383,[1]Conceptos!$B$2:$E$587,4,FALSE)</f>
        <v>1</v>
      </c>
      <c r="V383" s="231">
        <f t="shared" si="61"/>
        <v>0</v>
      </c>
    </row>
    <row r="384" spans="1:22" s="231" customFormat="1" hidden="1">
      <c r="A384" s="172">
        <f>VLOOKUP(G384,[1]Conceptos!$B$2:$F$587,5,FALSE)</f>
        <v>50</v>
      </c>
      <c r="B384" s="236"/>
      <c r="C384" s="237"/>
      <c r="D384" s="238"/>
      <c r="E384" s="225">
        <v>8</v>
      </c>
      <c r="F384" s="174"/>
      <c r="G384" s="175" t="str">
        <f t="shared" si="60"/>
        <v>A.1.1.2.5.1.3</v>
      </c>
      <c r="H384" s="235" t="e">
        <f t="shared" si="68"/>
        <v>#N/A</v>
      </c>
      <c r="I384" s="239"/>
      <c r="J384" s="239"/>
      <c r="K384" s="239"/>
      <c r="L384" s="239"/>
      <c r="M384" s="240"/>
      <c r="N384" s="231">
        <f t="shared" si="64"/>
        <v>1</v>
      </c>
      <c r="O384" s="231">
        <f t="shared" si="63"/>
        <v>0</v>
      </c>
      <c r="P384" s="179">
        <f>VLOOKUP($G384,[1]Conceptos!$B$2:$I$588,6,FALSE)</f>
        <v>1</v>
      </c>
      <c r="Q384" s="179">
        <f>VLOOKUP($G384,[1]Conceptos!$B$2:$I$588,7,FALSE)</f>
        <v>1</v>
      </c>
      <c r="R384" s="179">
        <f>VLOOKUP($G384,[1]Conceptos!$B$2:$I$588,8,FALSE)</f>
        <v>1</v>
      </c>
      <c r="S384" s="229" t="b">
        <f>VLOOKUP(G384,[1]Conceptos!$B$2:$E$587,4,FALSE)</f>
        <v>1</v>
      </c>
      <c r="V384" s="231">
        <f t="shared" si="61"/>
        <v>0</v>
      </c>
    </row>
    <row r="385" spans="1:22" s="231" customFormat="1" hidden="1">
      <c r="A385" s="172">
        <f>VLOOKUP(G385,[1]Conceptos!$B$2:$F$587,5,FALSE)</f>
        <v>50</v>
      </c>
      <c r="B385" s="236"/>
      <c r="C385" s="237"/>
      <c r="D385" s="238"/>
      <c r="E385" s="225">
        <v>9</v>
      </c>
      <c r="F385" s="174"/>
      <c r="G385" s="175" t="str">
        <f t="shared" si="60"/>
        <v>A.1.1.2.5.1.3</v>
      </c>
      <c r="H385" s="235" t="e">
        <f t="shared" si="68"/>
        <v>#N/A</v>
      </c>
      <c r="I385" s="239"/>
      <c r="J385" s="239"/>
      <c r="K385" s="239"/>
      <c r="L385" s="239"/>
      <c r="M385" s="240"/>
      <c r="N385" s="231">
        <f t="shared" si="64"/>
        <v>1</v>
      </c>
      <c r="O385" s="231">
        <f t="shared" si="63"/>
        <v>0</v>
      </c>
      <c r="P385" s="179">
        <f>VLOOKUP($G385,[1]Conceptos!$B$2:$I$588,6,FALSE)</f>
        <v>1</v>
      </c>
      <c r="Q385" s="179">
        <f>VLOOKUP($G385,[1]Conceptos!$B$2:$I$588,7,FALSE)</f>
        <v>1</v>
      </c>
      <c r="R385" s="179">
        <f>VLOOKUP($G385,[1]Conceptos!$B$2:$I$588,8,FALSE)</f>
        <v>1</v>
      </c>
      <c r="S385" s="229" t="b">
        <f>VLOOKUP(G385,[1]Conceptos!$B$2:$E$587,4,FALSE)</f>
        <v>1</v>
      </c>
      <c r="V385" s="231">
        <f t="shared" si="61"/>
        <v>0</v>
      </c>
    </row>
    <row r="386" spans="1:22" s="231" customFormat="1" hidden="1">
      <c r="A386" s="172">
        <f>VLOOKUP(G386,[1]Conceptos!$B$2:$F$587,5,FALSE)</f>
        <v>50</v>
      </c>
      <c r="B386" s="236"/>
      <c r="C386" s="237"/>
      <c r="D386" s="238"/>
      <c r="E386" s="225">
        <v>10</v>
      </c>
      <c r="F386" s="174"/>
      <c r="G386" s="175" t="str">
        <f t="shared" si="60"/>
        <v>A.1.1.2.5.1.3</v>
      </c>
      <c r="H386" s="235" t="e">
        <f t="shared" si="68"/>
        <v>#N/A</v>
      </c>
      <c r="I386" s="239"/>
      <c r="J386" s="239"/>
      <c r="K386" s="239"/>
      <c r="L386" s="239"/>
      <c r="M386" s="240"/>
      <c r="N386" s="231">
        <f t="shared" si="64"/>
        <v>1</v>
      </c>
      <c r="O386" s="231">
        <f t="shared" si="63"/>
        <v>0</v>
      </c>
      <c r="P386" s="179">
        <f>VLOOKUP($G386,[1]Conceptos!$B$2:$I$588,6,FALSE)</f>
        <v>1</v>
      </c>
      <c r="Q386" s="179">
        <f>VLOOKUP($G386,[1]Conceptos!$B$2:$I$588,7,FALSE)</f>
        <v>1</v>
      </c>
      <c r="R386" s="179">
        <f>VLOOKUP($G386,[1]Conceptos!$B$2:$I$588,8,FALSE)</f>
        <v>1</v>
      </c>
      <c r="S386" s="229" t="b">
        <f>VLOOKUP(G386,[1]Conceptos!$B$2:$E$587,4,FALSE)</f>
        <v>1</v>
      </c>
      <c r="V386" s="231">
        <f t="shared" si="61"/>
        <v>0</v>
      </c>
    </row>
    <row r="387" spans="1:22" s="231" customFormat="1" ht="25.5">
      <c r="A387" s="172">
        <f>VLOOKUP(G387,[1]Conceptos!$B$2:$F$587,5,FALSE)</f>
        <v>51</v>
      </c>
      <c r="B387" s="219" t="s">
        <v>219</v>
      </c>
      <c r="C387" s="220" t="str">
        <f>VLOOKUP(B387,[1]Conceptos!$B$2:$D$587,2,FALSE)</f>
        <v>APORTES PARA CESANTÍAS</v>
      </c>
      <c r="D387" s="221" t="str">
        <f>VLOOKUP(B387,[1]Conceptos!$B$2:$D$587,3,FALSE)</f>
        <v>SUMA DE APORTES PATRONALES LIQUIDADOS SOBRE EL VALOR DE LA NÓMINA DEL PERSONAL ADMINISTRATIVO  CORRESPONDIENTE A CESANTÍAS</v>
      </c>
      <c r="E387" s="222" t="s">
        <v>136</v>
      </c>
      <c r="F387" s="223"/>
      <c r="G387" s="224" t="str">
        <f t="shared" si="60"/>
        <v>A.1.1.2.5.1.4</v>
      </c>
      <c r="H387" s="225"/>
      <c r="I387" s="226">
        <f>SUM(I388:I397)</f>
        <v>0</v>
      </c>
      <c r="J387" s="226">
        <f>SUM(J388:J397)</f>
        <v>0</v>
      </c>
      <c r="K387" s="226">
        <f>SUM(K388:K397)</f>
        <v>0</v>
      </c>
      <c r="L387" s="226">
        <f>SUM(L388:L397)</f>
        <v>0</v>
      </c>
      <c r="M387" s="227">
        <f>SUM(M388:M397)</f>
        <v>0</v>
      </c>
      <c r="N387" s="228">
        <f>IF(AND(E387&lt;&gt;"", E387&lt;&gt;"Registrar Detalle",E387&lt;&gt;"Ocultar Detalle"),1,0)</f>
        <v>0</v>
      </c>
      <c r="O387" s="228">
        <f t="shared" si="63"/>
        <v>0</v>
      </c>
      <c r="P387" s="179">
        <f>VLOOKUP($G387,[1]Conceptos!$B$2:$I$588,6,FALSE)</f>
        <v>1</v>
      </c>
      <c r="Q387" s="179">
        <f>VLOOKUP($G387,[1]Conceptos!$B$2:$I$588,7,FALSE)</f>
        <v>1</v>
      </c>
      <c r="R387" s="179">
        <f>VLOOKUP($G387,[1]Conceptos!$B$2:$I$588,8,FALSE)</f>
        <v>1</v>
      </c>
      <c r="S387" s="229" t="b">
        <f>VLOOKUP(G387,[1]Conceptos!$B$2:$E$588,4,FALSE)</f>
        <v>1</v>
      </c>
      <c r="T387" s="230">
        <f>FIND(".",B387,LEN(B387)-2)</f>
        <v>12</v>
      </c>
      <c r="U387" s="230" t="str">
        <f>MID(B387,1,T387-1)</f>
        <v>A.1.1.2.5.1</v>
      </c>
      <c r="V387" s="231">
        <f t="shared" si="61"/>
        <v>12</v>
      </c>
    </row>
    <row r="388" spans="1:22" s="231" customFormat="1">
      <c r="A388" s="172">
        <f>VLOOKUP(G388,[1]Conceptos!$B$2:$F$587,5,FALSE)</f>
        <v>51</v>
      </c>
      <c r="B388" s="234"/>
      <c r="C388" s="220"/>
      <c r="D388" s="221"/>
      <c r="E388" s="225">
        <v>1</v>
      </c>
      <c r="F388" s="174"/>
      <c r="G388" s="175" t="str">
        <f t="shared" si="60"/>
        <v>A.1.1.2.5.1.4</v>
      </c>
      <c r="H388" s="235" t="e">
        <f t="shared" ref="H388:H397" si="69">VLOOKUP(F388,$W$7:$X$48,2,FALSE)</f>
        <v>#N/A</v>
      </c>
      <c r="I388" s="239"/>
      <c r="J388" s="239"/>
      <c r="K388" s="239"/>
      <c r="L388" s="239"/>
      <c r="M388" s="240"/>
      <c r="N388" s="231">
        <f t="shared" si="64"/>
        <v>1</v>
      </c>
      <c r="O388" s="231">
        <f t="shared" si="63"/>
        <v>0</v>
      </c>
      <c r="P388" s="179">
        <f>VLOOKUP($G388,[1]Conceptos!$B$2:$I$588,6,FALSE)</f>
        <v>1</v>
      </c>
      <c r="Q388" s="179">
        <f>VLOOKUP($G388,[1]Conceptos!$B$2:$I$588,7,FALSE)</f>
        <v>1</v>
      </c>
      <c r="R388" s="179">
        <f>VLOOKUP($G388,[1]Conceptos!$B$2:$I$588,8,FALSE)</f>
        <v>1</v>
      </c>
      <c r="S388" s="229" t="b">
        <f>VLOOKUP(G388,[1]Conceptos!$B$2:$E$588,4,FALSE)</f>
        <v>1</v>
      </c>
      <c r="V388" s="231">
        <f t="shared" si="61"/>
        <v>12</v>
      </c>
    </row>
    <row r="389" spans="1:22" s="231" customFormat="1" hidden="1">
      <c r="A389" s="172">
        <f>VLOOKUP(G389,[1]Conceptos!$B$2:$F$587,5,FALSE)</f>
        <v>51</v>
      </c>
      <c r="B389" s="236"/>
      <c r="C389" s="237"/>
      <c r="D389" s="238"/>
      <c r="E389" s="225">
        <v>2</v>
      </c>
      <c r="F389" s="174"/>
      <c r="G389" s="175" t="str">
        <f t="shared" si="60"/>
        <v>A.1.1.2.5.1.4</v>
      </c>
      <c r="H389" s="235" t="e">
        <f t="shared" si="69"/>
        <v>#N/A</v>
      </c>
      <c r="I389" s="239"/>
      <c r="J389" s="239"/>
      <c r="K389" s="239"/>
      <c r="L389" s="239"/>
      <c r="M389" s="240"/>
      <c r="N389" s="231">
        <f t="shared" si="64"/>
        <v>1</v>
      </c>
      <c r="O389" s="231">
        <f t="shared" si="63"/>
        <v>0</v>
      </c>
      <c r="P389" s="179">
        <f>VLOOKUP($G389,[1]Conceptos!$B$2:$I$588,6,FALSE)</f>
        <v>1</v>
      </c>
      <c r="Q389" s="179">
        <f>VLOOKUP($G389,[1]Conceptos!$B$2:$I$588,7,FALSE)</f>
        <v>1</v>
      </c>
      <c r="R389" s="179">
        <f>VLOOKUP($G389,[1]Conceptos!$B$2:$I$588,8,FALSE)</f>
        <v>1</v>
      </c>
      <c r="S389" s="229" t="b">
        <f>VLOOKUP(G389,[1]Conceptos!$B$2:$E$587,4,FALSE)</f>
        <v>1</v>
      </c>
      <c r="V389" s="231">
        <f t="shared" si="61"/>
        <v>0</v>
      </c>
    </row>
    <row r="390" spans="1:22" s="231" customFormat="1" hidden="1">
      <c r="A390" s="172">
        <f>VLOOKUP(G390,[1]Conceptos!$B$2:$F$587,5,FALSE)</f>
        <v>51</v>
      </c>
      <c r="B390" s="236"/>
      <c r="C390" s="237"/>
      <c r="D390" s="238"/>
      <c r="E390" s="225">
        <v>3</v>
      </c>
      <c r="F390" s="174"/>
      <c r="G390" s="175" t="str">
        <f t="shared" si="60"/>
        <v>A.1.1.2.5.1.4</v>
      </c>
      <c r="H390" s="235" t="e">
        <f t="shared" si="69"/>
        <v>#N/A</v>
      </c>
      <c r="I390" s="239"/>
      <c r="J390" s="239"/>
      <c r="K390" s="239"/>
      <c r="L390" s="239"/>
      <c r="M390" s="240"/>
      <c r="N390" s="231">
        <f t="shared" si="64"/>
        <v>1</v>
      </c>
      <c r="O390" s="231">
        <f t="shared" si="63"/>
        <v>0</v>
      </c>
      <c r="P390" s="179">
        <f>VLOOKUP($G390,[1]Conceptos!$B$2:$I$588,6,FALSE)</f>
        <v>1</v>
      </c>
      <c r="Q390" s="179">
        <f>VLOOKUP($G390,[1]Conceptos!$B$2:$I$588,7,FALSE)</f>
        <v>1</v>
      </c>
      <c r="R390" s="179">
        <f>VLOOKUP($G390,[1]Conceptos!$B$2:$I$588,8,FALSE)</f>
        <v>1</v>
      </c>
      <c r="S390" s="229" t="b">
        <f>VLOOKUP(G390,[1]Conceptos!$B$2:$E$587,4,FALSE)</f>
        <v>1</v>
      </c>
      <c r="V390" s="231">
        <f t="shared" si="61"/>
        <v>0</v>
      </c>
    </row>
    <row r="391" spans="1:22" s="231" customFormat="1" hidden="1">
      <c r="A391" s="172">
        <f>VLOOKUP(G391,[1]Conceptos!$B$2:$F$587,5,FALSE)</f>
        <v>51</v>
      </c>
      <c r="B391" s="236"/>
      <c r="C391" s="237"/>
      <c r="D391" s="238"/>
      <c r="E391" s="225">
        <v>4</v>
      </c>
      <c r="F391" s="174"/>
      <c r="G391" s="175" t="str">
        <f t="shared" si="60"/>
        <v>A.1.1.2.5.1.4</v>
      </c>
      <c r="H391" s="235" t="e">
        <f t="shared" si="69"/>
        <v>#N/A</v>
      </c>
      <c r="I391" s="239"/>
      <c r="J391" s="239"/>
      <c r="K391" s="239"/>
      <c r="L391" s="239"/>
      <c r="M391" s="240"/>
      <c r="N391" s="231">
        <f t="shared" si="64"/>
        <v>1</v>
      </c>
      <c r="O391" s="231">
        <f t="shared" si="63"/>
        <v>0</v>
      </c>
      <c r="P391" s="179">
        <f>VLOOKUP($G391,[1]Conceptos!$B$2:$I$588,6,FALSE)</f>
        <v>1</v>
      </c>
      <c r="Q391" s="179">
        <f>VLOOKUP($G391,[1]Conceptos!$B$2:$I$588,7,FALSE)</f>
        <v>1</v>
      </c>
      <c r="R391" s="179">
        <f>VLOOKUP($G391,[1]Conceptos!$B$2:$I$588,8,FALSE)</f>
        <v>1</v>
      </c>
      <c r="S391" s="229" t="b">
        <f>VLOOKUP(G391,[1]Conceptos!$B$2:$E$587,4,FALSE)</f>
        <v>1</v>
      </c>
      <c r="V391" s="231">
        <f t="shared" si="61"/>
        <v>0</v>
      </c>
    </row>
    <row r="392" spans="1:22" s="231" customFormat="1" hidden="1">
      <c r="A392" s="172">
        <f>VLOOKUP(G392,[1]Conceptos!$B$2:$F$587,5,FALSE)</f>
        <v>51</v>
      </c>
      <c r="B392" s="236"/>
      <c r="C392" s="237"/>
      <c r="D392" s="238"/>
      <c r="E392" s="225">
        <v>5</v>
      </c>
      <c r="F392" s="174"/>
      <c r="G392" s="175" t="str">
        <f t="shared" ref="G392:G455" si="70">IF(ISBLANK(B392),G391,B392)</f>
        <v>A.1.1.2.5.1.4</v>
      </c>
      <c r="H392" s="235" t="e">
        <f t="shared" si="69"/>
        <v>#N/A</v>
      </c>
      <c r="I392" s="239"/>
      <c r="J392" s="239"/>
      <c r="K392" s="239"/>
      <c r="L392" s="239"/>
      <c r="M392" s="240"/>
      <c r="N392" s="231">
        <f t="shared" si="64"/>
        <v>1</v>
      </c>
      <c r="O392" s="231">
        <f t="shared" si="63"/>
        <v>0</v>
      </c>
      <c r="P392" s="179">
        <f>VLOOKUP($G392,[1]Conceptos!$B$2:$I$588,6,FALSE)</f>
        <v>1</v>
      </c>
      <c r="Q392" s="179">
        <f>VLOOKUP($G392,[1]Conceptos!$B$2:$I$588,7,FALSE)</f>
        <v>1</v>
      </c>
      <c r="R392" s="179">
        <f>VLOOKUP($G392,[1]Conceptos!$B$2:$I$588,8,FALSE)</f>
        <v>1</v>
      </c>
      <c r="S392" s="229" t="b">
        <f>VLOOKUP(G392,[1]Conceptos!$B$2:$E$587,4,FALSE)</f>
        <v>1</v>
      </c>
      <c r="V392" s="231">
        <f t="shared" ref="V392:V455" si="71">IF(T392=0,T391,T392)</f>
        <v>0</v>
      </c>
    </row>
    <row r="393" spans="1:22" s="231" customFormat="1" hidden="1">
      <c r="A393" s="172">
        <f>VLOOKUP(G393,[1]Conceptos!$B$2:$F$587,5,FALSE)</f>
        <v>51</v>
      </c>
      <c r="B393" s="236"/>
      <c r="C393" s="237"/>
      <c r="D393" s="238"/>
      <c r="E393" s="225">
        <v>6</v>
      </c>
      <c r="F393" s="174"/>
      <c r="G393" s="175" t="str">
        <f t="shared" si="70"/>
        <v>A.1.1.2.5.1.4</v>
      </c>
      <c r="H393" s="235" t="e">
        <f t="shared" si="69"/>
        <v>#N/A</v>
      </c>
      <c r="I393" s="239"/>
      <c r="J393" s="239"/>
      <c r="K393" s="239"/>
      <c r="L393" s="239"/>
      <c r="M393" s="240"/>
      <c r="N393" s="231">
        <f t="shared" si="64"/>
        <v>1</v>
      </c>
      <c r="O393" s="231">
        <f t="shared" si="63"/>
        <v>0</v>
      </c>
      <c r="P393" s="179">
        <f>VLOOKUP($G393,[1]Conceptos!$B$2:$I$588,6,FALSE)</f>
        <v>1</v>
      </c>
      <c r="Q393" s="179">
        <f>VLOOKUP($G393,[1]Conceptos!$B$2:$I$588,7,FALSE)</f>
        <v>1</v>
      </c>
      <c r="R393" s="179">
        <f>VLOOKUP($G393,[1]Conceptos!$B$2:$I$588,8,FALSE)</f>
        <v>1</v>
      </c>
      <c r="S393" s="229" t="b">
        <f>VLOOKUP(G393,[1]Conceptos!$B$2:$E$587,4,FALSE)</f>
        <v>1</v>
      </c>
      <c r="V393" s="231">
        <f t="shared" si="71"/>
        <v>0</v>
      </c>
    </row>
    <row r="394" spans="1:22" s="231" customFormat="1" hidden="1">
      <c r="A394" s="172">
        <f>VLOOKUP(G394,[1]Conceptos!$B$2:$F$587,5,FALSE)</f>
        <v>51</v>
      </c>
      <c r="B394" s="236"/>
      <c r="C394" s="237"/>
      <c r="D394" s="238"/>
      <c r="E394" s="225">
        <v>7</v>
      </c>
      <c r="F394" s="174"/>
      <c r="G394" s="175" t="str">
        <f t="shared" si="70"/>
        <v>A.1.1.2.5.1.4</v>
      </c>
      <c r="H394" s="235" t="e">
        <f t="shared" si="69"/>
        <v>#N/A</v>
      </c>
      <c r="I394" s="239"/>
      <c r="J394" s="239"/>
      <c r="K394" s="239"/>
      <c r="L394" s="239"/>
      <c r="M394" s="240"/>
      <c r="N394" s="231">
        <f t="shared" si="64"/>
        <v>1</v>
      </c>
      <c r="O394" s="231">
        <f t="shared" si="63"/>
        <v>0</v>
      </c>
      <c r="P394" s="179">
        <f>VLOOKUP($G394,[1]Conceptos!$B$2:$I$588,6,FALSE)</f>
        <v>1</v>
      </c>
      <c r="Q394" s="179">
        <f>VLOOKUP($G394,[1]Conceptos!$B$2:$I$588,7,FALSE)</f>
        <v>1</v>
      </c>
      <c r="R394" s="179">
        <f>VLOOKUP($G394,[1]Conceptos!$B$2:$I$588,8,FALSE)</f>
        <v>1</v>
      </c>
      <c r="S394" s="229" t="b">
        <f>VLOOKUP(G394,[1]Conceptos!$B$2:$E$587,4,FALSE)</f>
        <v>1</v>
      </c>
      <c r="V394" s="231">
        <f t="shared" si="71"/>
        <v>0</v>
      </c>
    </row>
    <row r="395" spans="1:22" s="231" customFormat="1" hidden="1">
      <c r="A395" s="172">
        <f>VLOOKUP(G395,[1]Conceptos!$B$2:$F$587,5,FALSE)</f>
        <v>51</v>
      </c>
      <c r="B395" s="236"/>
      <c r="C395" s="237"/>
      <c r="D395" s="238"/>
      <c r="E395" s="225">
        <v>8</v>
      </c>
      <c r="F395" s="174"/>
      <c r="G395" s="175" t="str">
        <f t="shared" si="70"/>
        <v>A.1.1.2.5.1.4</v>
      </c>
      <c r="H395" s="235" t="e">
        <f t="shared" si="69"/>
        <v>#N/A</v>
      </c>
      <c r="I395" s="239"/>
      <c r="J395" s="239"/>
      <c r="K395" s="239"/>
      <c r="L395" s="239"/>
      <c r="M395" s="240"/>
      <c r="N395" s="231">
        <f t="shared" si="64"/>
        <v>1</v>
      </c>
      <c r="O395" s="231">
        <f t="shared" si="63"/>
        <v>0</v>
      </c>
      <c r="P395" s="179">
        <f>VLOOKUP($G395,[1]Conceptos!$B$2:$I$588,6,FALSE)</f>
        <v>1</v>
      </c>
      <c r="Q395" s="179">
        <f>VLOOKUP($G395,[1]Conceptos!$B$2:$I$588,7,FALSE)</f>
        <v>1</v>
      </c>
      <c r="R395" s="179">
        <f>VLOOKUP($G395,[1]Conceptos!$B$2:$I$588,8,FALSE)</f>
        <v>1</v>
      </c>
      <c r="S395" s="229" t="b">
        <f>VLOOKUP(G395,[1]Conceptos!$B$2:$E$587,4,FALSE)</f>
        <v>1</v>
      </c>
      <c r="V395" s="231">
        <f t="shared" si="71"/>
        <v>0</v>
      </c>
    </row>
    <row r="396" spans="1:22" s="231" customFormat="1" hidden="1">
      <c r="A396" s="172">
        <f>VLOOKUP(G396,[1]Conceptos!$B$2:$F$587,5,FALSE)</f>
        <v>51</v>
      </c>
      <c r="B396" s="236"/>
      <c r="C396" s="237"/>
      <c r="D396" s="238"/>
      <c r="E396" s="225">
        <v>9</v>
      </c>
      <c r="F396" s="174"/>
      <c r="G396" s="175" t="str">
        <f t="shared" si="70"/>
        <v>A.1.1.2.5.1.4</v>
      </c>
      <c r="H396" s="235" t="e">
        <f t="shared" si="69"/>
        <v>#N/A</v>
      </c>
      <c r="I396" s="239"/>
      <c r="J396" s="239"/>
      <c r="K396" s="239"/>
      <c r="L396" s="239"/>
      <c r="M396" s="240"/>
      <c r="N396" s="231">
        <f t="shared" si="64"/>
        <v>1</v>
      </c>
      <c r="O396" s="231">
        <f t="shared" si="63"/>
        <v>0</v>
      </c>
      <c r="P396" s="179">
        <f>VLOOKUP($G396,[1]Conceptos!$B$2:$I$588,6,FALSE)</f>
        <v>1</v>
      </c>
      <c r="Q396" s="179">
        <f>VLOOKUP($G396,[1]Conceptos!$B$2:$I$588,7,FALSE)</f>
        <v>1</v>
      </c>
      <c r="R396" s="179">
        <f>VLOOKUP($G396,[1]Conceptos!$B$2:$I$588,8,FALSE)</f>
        <v>1</v>
      </c>
      <c r="S396" s="229" t="b">
        <f>VLOOKUP(G396,[1]Conceptos!$B$2:$E$587,4,FALSE)</f>
        <v>1</v>
      </c>
      <c r="V396" s="231">
        <f t="shared" si="71"/>
        <v>0</v>
      </c>
    </row>
    <row r="397" spans="1:22" s="231" customFormat="1" hidden="1">
      <c r="A397" s="172">
        <f>VLOOKUP(G397,[1]Conceptos!$B$2:$F$587,5,FALSE)</f>
        <v>51</v>
      </c>
      <c r="B397" s="236"/>
      <c r="C397" s="237"/>
      <c r="D397" s="238"/>
      <c r="E397" s="225">
        <v>10</v>
      </c>
      <c r="F397" s="174"/>
      <c r="G397" s="175" t="str">
        <f t="shared" si="70"/>
        <v>A.1.1.2.5.1.4</v>
      </c>
      <c r="H397" s="235" t="e">
        <f t="shared" si="69"/>
        <v>#N/A</v>
      </c>
      <c r="I397" s="239"/>
      <c r="J397" s="239"/>
      <c r="K397" s="239"/>
      <c r="L397" s="239"/>
      <c r="M397" s="240"/>
      <c r="N397" s="231">
        <f t="shared" si="64"/>
        <v>1</v>
      </c>
      <c r="O397" s="231">
        <f t="shared" si="63"/>
        <v>0</v>
      </c>
      <c r="P397" s="179">
        <f>VLOOKUP($G397,[1]Conceptos!$B$2:$I$588,6,FALSE)</f>
        <v>1</v>
      </c>
      <c r="Q397" s="179">
        <f>VLOOKUP($G397,[1]Conceptos!$B$2:$I$588,7,FALSE)</f>
        <v>1</v>
      </c>
      <c r="R397" s="179">
        <f>VLOOKUP($G397,[1]Conceptos!$B$2:$I$588,8,FALSE)</f>
        <v>1</v>
      </c>
      <c r="S397" s="229" t="b">
        <f>VLOOKUP(G397,[1]Conceptos!$B$2:$E$587,4,FALSE)</f>
        <v>1</v>
      </c>
      <c r="V397" s="231">
        <f t="shared" si="71"/>
        <v>0</v>
      </c>
    </row>
    <row r="398" spans="1:22" s="231" customFormat="1" ht="51">
      <c r="A398" s="172">
        <f>VLOOKUP(G398,[1]Conceptos!$B$2:$F$587,5,FALSE)</f>
        <v>52</v>
      </c>
      <c r="B398" s="216" t="s">
        <v>220</v>
      </c>
      <c r="C398" s="217" t="str">
        <f>VLOOKUP(B398,[1]Conceptos!$B$2:$D$587,2,FALSE)</f>
        <v xml:space="preserve">APORTES PARAFISCALES </v>
      </c>
      <c r="D398" s="218" t="str">
        <f>VLOOKUP(B398,[1]Conceptos!$B$2:$D$587,3,FALSE)</f>
        <v>SUMA DE PAGOS POR CONCEPTO DE GRAVÁMENES ESTABLECIDOS CON CARÁCTER OBLIGATORIO POR LA LEY, QUE AFECTAN A UN DETERMINADO Y ÚNICO GRUPO SOCIAL  ECONÓMICO,QUE SE REALIZAN SOBRE LA NOMINA DE SALARIOS DE DIRECTIVOS DOCENTES DE ACUERDO A LA LEY.</v>
      </c>
      <c r="E398" s="249"/>
      <c r="F398" s="210"/>
      <c r="G398" s="211" t="str">
        <f t="shared" si="70"/>
        <v>A.1.1.2.5.2</v>
      </c>
      <c r="H398" s="249"/>
      <c r="I398" s="213">
        <f>I399+I410+I421+I432+I443</f>
        <v>0</v>
      </c>
      <c r="J398" s="213">
        <f>J399+J410+J421+J432+J443</f>
        <v>0</v>
      </c>
      <c r="K398" s="213">
        <f>K399+K410+K421+K432+K443</f>
        <v>0</v>
      </c>
      <c r="L398" s="213">
        <f>L399+L410+L421+L432+L443</f>
        <v>0</v>
      </c>
      <c r="M398" s="214">
        <f>M399+M410+M421+M432+M443</f>
        <v>0</v>
      </c>
      <c r="N398" s="250">
        <f t="shared" si="64"/>
        <v>0</v>
      </c>
      <c r="O398" s="250">
        <f t="shared" si="63"/>
        <v>0</v>
      </c>
      <c r="P398" s="179">
        <f>VLOOKUP($G398,[1]Conceptos!$B$2:$I$588,6,FALSE)</f>
        <v>1</v>
      </c>
      <c r="Q398" s="179">
        <f>VLOOKUP($G398,[1]Conceptos!$B$2:$I$588,7,FALSE)</f>
        <v>1</v>
      </c>
      <c r="R398" s="179">
        <f>VLOOKUP($G398,[1]Conceptos!$B$2:$I$588,8,FALSE)</f>
        <v>1</v>
      </c>
      <c r="S398" s="229" t="b">
        <f>VLOOKUP(G398,[1]Conceptos!$B$2:$E$588,4,FALSE)</f>
        <v>0</v>
      </c>
      <c r="T398" s="230">
        <f>FIND(".",B398,LEN(B398)-2)</f>
        <v>10</v>
      </c>
      <c r="U398" s="230" t="str">
        <f>MID(B398,1,T398-1)</f>
        <v>A.1.1.2.5</v>
      </c>
      <c r="V398" s="231">
        <f t="shared" si="71"/>
        <v>10</v>
      </c>
    </row>
    <row r="399" spans="1:22" s="231" customFormat="1" ht="25.5">
      <c r="A399" s="172">
        <f>VLOOKUP(G399,[1]Conceptos!$B$2:$F$587,5,FALSE)</f>
        <v>53</v>
      </c>
      <c r="B399" s="219" t="s">
        <v>221</v>
      </c>
      <c r="C399" s="220" t="str">
        <f>VLOOKUP(B399,[1]Conceptos!$B$2:$D$587,2,FALSE)</f>
        <v>SENA</v>
      </c>
      <c r="D399" s="221" t="str">
        <f>VLOOKUP(B399,[1]Conceptos!$B$2:$D$587,3,FALSE)</f>
        <v>SUMA DE APORTES DESTINADOS POR LA LEY 21 DE 1982  AL SERVICIO NACIÓNAL DE APRENDIZAJE SENA SOBRE LA NÓMINA DE ADMINISTRATIVOS</v>
      </c>
      <c r="E399" s="222" t="s">
        <v>136</v>
      </c>
      <c r="F399" s="223"/>
      <c r="G399" s="224" t="str">
        <f t="shared" si="70"/>
        <v>A.1.1.2.5.2.1</v>
      </c>
      <c r="H399" s="225"/>
      <c r="I399" s="226">
        <f>SUM(I400:I409)</f>
        <v>0</v>
      </c>
      <c r="J399" s="226">
        <f>SUM(J400:J409)</f>
        <v>0</v>
      </c>
      <c r="K399" s="226">
        <f>SUM(K400:K409)</f>
        <v>0</v>
      </c>
      <c r="L399" s="226">
        <f>SUM(L400:L409)</f>
        <v>0</v>
      </c>
      <c r="M399" s="227">
        <f>SUM(M400:M409)</f>
        <v>0</v>
      </c>
      <c r="N399" s="228">
        <f>IF(AND(E399&lt;&gt;"", E399&lt;&gt;"Registrar Detalle",E399&lt;&gt;"Ocultar Detalle"),1,0)</f>
        <v>0</v>
      </c>
      <c r="O399" s="228">
        <f t="shared" ref="O399:O462" si="72">SUM(I399:M399)</f>
        <v>0</v>
      </c>
      <c r="P399" s="179">
        <f>VLOOKUP($G399,[1]Conceptos!$B$2:$I$588,6,FALSE)</f>
        <v>1</v>
      </c>
      <c r="Q399" s="179">
        <f>VLOOKUP($G399,[1]Conceptos!$B$2:$I$588,7,FALSE)</f>
        <v>1</v>
      </c>
      <c r="R399" s="179">
        <f>VLOOKUP($G399,[1]Conceptos!$B$2:$I$588,8,FALSE)</f>
        <v>1</v>
      </c>
      <c r="S399" s="229" t="b">
        <f>VLOOKUP(G399,[1]Conceptos!$B$2:$E$588,4,FALSE)</f>
        <v>1</v>
      </c>
      <c r="T399" s="230">
        <f>FIND(".",B399,LEN(B399)-2)</f>
        <v>12</v>
      </c>
      <c r="U399" s="230" t="str">
        <f>MID(B399,1,T399-1)</f>
        <v>A.1.1.2.5.2</v>
      </c>
      <c r="V399" s="231">
        <f t="shared" si="71"/>
        <v>12</v>
      </c>
    </row>
    <row r="400" spans="1:22" s="231" customFormat="1">
      <c r="A400" s="172">
        <f>VLOOKUP(G400,[1]Conceptos!$B$2:$F$587,5,FALSE)</f>
        <v>53</v>
      </c>
      <c r="B400" s="234"/>
      <c r="C400" s="220"/>
      <c r="D400" s="221"/>
      <c r="E400" s="225">
        <v>1</v>
      </c>
      <c r="F400" s="174"/>
      <c r="G400" s="175" t="str">
        <f t="shared" si="70"/>
        <v>A.1.1.2.5.2.1</v>
      </c>
      <c r="H400" s="235" t="e">
        <f t="shared" ref="H400:H409" si="73">VLOOKUP(F400,$W$7:$X$48,2,FALSE)</f>
        <v>#N/A</v>
      </c>
      <c r="I400" s="239"/>
      <c r="J400" s="239"/>
      <c r="K400" s="239"/>
      <c r="L400" s="239"/>
      <c r="M400" s="240"/>
      <c r="N400" s="231">
        <f t="shared" ref="N400:N448" si="74">IF(E400&lt;&gt;"",1,0)</f>
        <v>1</v>
      </c>
      <c r="O400" s="231">
        <f t="shared" si="72"/>
        <v>0</v>
      </c>
      <c r="P400" s="179">
        <f>VLOOKUP($G400,[1]Conceptos!$B$2:$I$588,6,FALSE)</f>
        <v>1</v>
      </c>
      <c r="Q400" s="179">
        <f>VLOOKUP($G400,[1]Conceptos!$B$2:$I$588,7,FALSE)</f>
        <v>1</v>
      </c>
      <c r="R400" s="179">
        <f>VLOOKUP($G400,[1]Conceptos!$B$2:$I$588,8,FALSE)</f>
        <v>1</v>
      </c>
      <c r="S400" s="229" t="b">
        <f>VLOOKUP(G400,[1]Conceptos!$B$2:$E$588,4,FALSE)</f>
        <v>1</v>
      </c>
      <c r="V400" s="231">
        <f t="shared" si="71"/>
        <v>12</v>
      </c>
    </row>
    <row r="401" spans="1:22" s="231" customFormat="1" hidden="1">
      <c r="A401" s="172">
        <f>VLOOKUP(G401,[1]Conceptos!$B$2:$F$587,5,FALSE)</f>
        <v>53</v>
      </c>
      <c r="B401" s="236"/>
      <c r="C401" s="237"/>
      <c r="D401" s="238"/>
      <c r="E401" s="225">
        <v>2</v>
      </c>
      <c r="F401" s="174"/>
      <c r="G401" s="175" t="str">
        <f t="shared" si="70"/>
        <v>A.1.1.2.5.2.1</v>
      </c>
      <c r="H401" s="235" t="e">
        <f t="shared" si="73"/>
        <v>#N/A</v>
      </c>
      <c r="I401" s="239"/>
      <c r="J401" s="239"/>
      <c r="K401" s="239"/>
      <c r="L401" s="239"/>
      <c r="M401" s="240"/>
      <c r="N401" s="231">
        <f t="shared" si="74"/>
        <v>1</v>
      </c>
      <c r="O401" s="231">
        <f t="shared" si="72"/>
        <v>0</v>
      </c>
      <c r="P401" s="179">
        <f>VLOOKUP($G401,[1]Conceptos!$B$2:$I$588,6,FALSE)</f>
        <v>1</v>
      </c>
      <c r="Q401" s="179">
        <f>VLOOKUP($G401,[1]Conceptos!$B$2:$I$588,7,FALSE)</f>
        <v>1</v>
      </c>
      <c r="R401" s="179">
        <f>VLOOKUP($G401,[1]Conceptos!$B$2:$I$588,8,FALSE)</f>
        <v>1</v>
      </c>
      <c r="S401" s="229" t="b">
        <f>VLOOKUP(G401,[1]Conceptos!$B$2:$E$587,4,FALSE)</f>
        <v>1</v>
      </c>
      <c r="V401" s="231">
        <f t="shared" si="71"/>
        <v>0</v>
      </c>
    </row>
    <row r="402" spans="1:22" s="231" customFormat="1" hidden="1">
      <c r="A402" s="172">
        <f>VLOOKUP(G402,[1]Conceptos!$B$2:$F$587,5,FALSE)</f>
        <v>53</v>
      </c>
      <c r="B402" s="236"/>
      <c r="C402" s="237"/>
      <c r="D402" s="238"/>
      <c r="E402" s="225">
        <v>3</v>
      </c>
      <c r="F402" s="174"/>
      <c r="G402" s="175" t="str">
        <f t="shared" si="70"/>
        <v>A.1.1.2.5.2.1</v>
      </c>
      <c r="H402" s="235" t="e">
        <f t="shared" si="73"/>
        <v>#N/A</v>
      </c>
      <c r="I402" s="239"/>
      <c r="J402" s="239"/>
      <c r="K402" s="239"/>
      <c r="L402" s="239"/>
      <c r="M402" s="240"/>
      <c r="N402" s="231">
        <f t="shared" si="74"/>
        <v>1</v>
      </c>
      <c r="O402" s="231">
        <f t="shared" si="72"/>
        <v>0</v>
      </c>
      <c r="P402" s="179">
        <f>VLOOKUP($G402,[1]Conceptos!$B$2:$I$588,6,FALSE)</f>
        <v>1</v>
      </c>
      <c r="Q402" s="179">
        <f>VLOOKUP($G402,[1]Conceptos!$B$2:$I$588,7,FALSE)</f>
        <v>1</v>
      </c>
      <c r="R402" s="179">
        <f>VLOOKUP($G402,[1]Conceptos!$B$2:$I$588,8,FALSE)</f>
        <v>1</v>
      </c>
      <c r="S402" s="229" t="b">
        <f>VLOOKUP(G402,[1]Conceptos!$B$2:$E$587,4,FALSE)</f>
        <v>1</v>
      </c>
      <c r="V402" s="231">
        <f t="shared" si="71"/>
        <v>0</v>
      </c>
    </row>
    <row r="403" spans="1:22" s="231" customFormat="1" hidden="1">
      <c r="A403" s="172">
        <f>VLOOKUP(G403,[1]Conceptos!$B$2:$F$587,5,FALSE)</f>
        <v>53</v>
      </c>
      <c r="B403" s="236"/>
      <c r="C403" s="237"/>
      <c r="D403" s="238"/>
      <c r="E403" s="225">
        <v>4</v>
      </c>
      <c r="F403" s="174"/>
      <c r="G403" s="175" t="str">
        <f t="shared" si="70"/>
        <v>A.1.1.2.5.2.1</v>
      </c>
      <c r="H403" s="235" t="e">
        <f t="shared" si="73"/>
        <v>#N/A</v>
      </c>
      <c r="I403" s="239"/>
      <c r="J403" s="239"/>
      <c r="K403" s="239"/>
      <c r="L403" s="239"/>
      <c r="M403" s="240"/>
      <c r="N403" s="231">
        <f t="shared" si="74"/>
        <v>1</v>
      </c>
      <c r="O403" s="231">
        <f t="shared" si="72"/>
        <v>0</v>
      </c>
      <c r="P403" s="179">
        <f>VLOOKUP($G403,[1]Conceptos!$B$2:$I$588,6,FALSE)</f>
        <v>1</v>
      </c>
      <c r="Q403" s="179">
        <f>VLOOKUP($G403,[1]Conceptos!$B$2:$I$588,7,FALSE)</f>
        <v>1</v>
      </c>
      <c r="R403" s="179">
        <f>VLOOKUP($G403,[1]Conceptos!$B$2:$I$588,8,FALSE)</f>
        <v>1</v>
      </c>
      <c r="S403" s="229" t="b">
        <f>VLOOKUP(G403,[1]Conceptos!$B$2:$E$587,4,FALSE)</f>
        <v>1</v>
      </c>
      <c r="V403" s="231">
        <f t="shared" si="71"/>
        <v>0</v>
      </c>
    </row>
    <row r="404" spans="1:22" s="231" customFormat="1" hidden="1">
      <c r="A404" s="172">
        <f>VLOOKUP(G404,[1]Conceptos!$B$2:$F$587,5,FALSE)</f>
        <v>53</v>
      </c>
      <c r="B404" s="236"/>
      <c r="C404" s="237"/>
      <c r="D404" s="238"/>
      <c r="E404" s="225">
        <v>5</v>
      </c>
      <c r="F404" s="174"/>
      <c r="G404" s="175" t="str">
        <f t="shared" si="70"/>
        <v>A.1.1.2.5.2.1</v>
      </c>
      <c r="H404" s="235" t="e">
        <f t="shared" si="73"/>
        <v>#N/A</v>
      </c>
      <c r="I404" s="239"/>
      <c r="J404" s="239"/>
      <c r="K404" s="239"/>
      <c r="L404" s="239"/>
      <c r="M404" s="240"/>
      <c r="N404" s="231">
        <f t="shared" si="74"/>
        <v>1</v>
      </c>
      <c r="O404" s="231">
        <f t="shared" si="72"/>
        <v>0</v>
      </c>
      <c r="P404" s="179">
        <f>VLOOKUP($G404,[1]Conceptos!$B$2:$I$588,6,FALSE)</f>
        <v>1</v>
      </c>
      <c r="Q404" s="179">
        <f>VLOOKUP($G404,[1]Conceptos!$B$2:$I$588,7,FALSE)</f>
        <v>1</v>
      </c>
      <c r="R404" s="179">
        <f>VLOOKUP($G404,[1]Conceptos!$B$2:$I$588,8,FALSE)</f>
        <v>1</v>
      </c>
      <c r="S404" s="229" t="b">
        <f>VLOOKUP(G404,[1]Conceptos!$B$2:$E$587,4,FALSE)</f>
        <v>1</v>
      </c>
      <c r="V404" s="231">
        <f t="shared" si="71"/>
        <v>0</v>
      </c>
    </row>
    <row r="405" spans="1:22" s="231" customFormat="1" hidden="1">
      <c r="A405" s="172">
        <f>VLOOKUP(G405,[1]Conceptos!$B$2:$F$587,5,FALSE)</f>
        <v>53</v>
      </c>
      <c r="B405" s="236"/>
      <c r="C405" s="237"/>
      <c r="D405" s="238"/>
      <c r="E405" s="225">
        <v>6</v>
      </c>
      <c r="F405" s="174"/>
      <c r="G405" s="175" t="str">
        <f t="shared" si="70"/>
        <v>A.1.1.2.5.2.1</v>
      </c>
      <c r="H405" s="235" t="e">
        <f t="shared" si="73"/>
        <v>#N/A</v>
      </c>
      <c r="I405" s="239"/>
      <c r="J405" s="239"/>
      <c r="K405" s="239"/>
      <c r="L405" s="239"/>
      <c r="M405" s="240"/>
      <c r="N405" s="231">
        <f t="shared" si="74"/>
        <v>1</v>
      </c>
      <c r="O405" s="231">
        <f t="shared" si="72"/>
        <v>0</v>
      </c>
      <c r="P405" s="179">
        <f>VLOOKUP($G405,[1]Conceptos!$B$2:$I$588,6,FALSE)</f>
        <v>1</v>
      </c>
      <c r="Q405" s="179">
        <f>VLOOKUP($G405,[1]Conceptos!$B$2:$I$588,7,FALSE)</f>
        <v>1</v>
      </c>
      <c r="R405" s="179">
        <f>VLOOKUP($G405,[1]Conceptos!$B$2:$I$588,8,FALSE)</f>
        <v>1</v>
      </c>
      <c r="S405" s="229" t="b">
        <f>VLOOKUP(G405,[1]Conceptos!$B$2:$E$587,4,FALSE)</f>
        <v>1</v>
      </c>
      <c r="V405" s="231">
        <f t="shared" si="71"/>
        <v>0</v>
      </c>
    </row>
    <row r="406" spans="1:22" s="231" customFormat="1" hidden="1">
      <c r="A406" s="172">
        <f>VLOOKUP(G406,[1]Conceptos!$B$2:$F$587,5,FALSE)</f>
        <v>53</v>
      </c>
      <c r="B406" s="236"/>
      <c r="C406" s="237"/>
      <c r="D406" s="238"/>
      <c r="E406" s="225">
        <v>7</v>
      </c>
      <c r="F406" s="174"/>
      <c r="G406" s="175" t="str">
        <f t="shared" si="70"/>
        <v>A.1.1.2.5.2.1</v>
      </c>
      <c r="H406" s="235" t="e">
        <f t="shared" si="73"/>
        <v>#N/A</v>
      </c>
      <c r="I406" s="239"/>
      <c r="J406" s="239"/>
      <c r="K406" s="239"/>
      <c r="L406" s="239"/>
      <c r="M406" s="240"/>
      <c r="N406" s="231">
        <f t="shared" si="74"/>
        <v>1</v>
      </c>
      <c r="O406" s="231">
        <f t="shared" si="72"/>
        <v>0</v>
      </c>
      <c r="P406" s="179">
        <f>VLOOKUP($G406,[1]Conceptos!$B$2:$I$588,6,FALSE)</f>
        <v>1</v>
      </c>
      <c r="Q406" s="179">
        <f>VLOOKUP($G406,[1]Conceptos!$B$2:$I$588,7,FALSE)</f>
        <v>1</v>
      </c>
      <c r="R406" s="179">
        <f>VLOOKUP($G406,[1]Conceptos!$B$2:$I$588,8,FALSE)</f>
        <v>1</v>
      </c>
      <c r="S406" s="229" t="b">
        <f>VLOOKUP(G406,[1]Conceptos!$B$2:$E$587,4,FALSE)</f>
        <v>1</v>
      </c>
      <c r="V406" s="231">
        <f t="shared" si="71"/>
        <v>0</v>
      </c>
    </row>
    <row r="407" spans="1:22" s="231" customFormat="1" hidden="1">
      <c r="A407" s="172">
        <f>VLOOKUP(G407,[1]Conceptos!$B$2:$F$587,5,FALSE)</f>
        <v>53</v>
      </c>
      <c r="B407" s="236"/>
      <c r="C407" s="237"/>
      <c r="D407" s="238"/>
      <c r="E407" s="225">
        <v>8</v>
      </c>
      <c r="F407" s="174"/>
      <c r="G407" s="175" t="str">
        <f t="shared" si="70"/>
        <v>A.1.1.2.5.2.1</v>
      </c>
      <c r="H407" s="235" t="e">
        <f t="shared" si="73"/>
        <v>#N/A</v>
      </c>
      <c r="I407" s="239"/>
      <c r="J407" s="239"/>
      <c r="K407" s="239"/>
      <c r="L407" s="239"/>
      <c r="M407" s="240"/>
      <c r="N407" s="231">
        <f t="shared" si="74"/>
        <v>1</v>
      </c>
      <c r="O407" s="231">
        <f t="shared" si="72"/>
        <v>0</v>
      </c>
      <c r="P407" s="179">
        <f>VLOOKUP($G407,[1]Conceptos!$B$2:$I$588,6,FALSE)</f>
        <v>1</v>
      </c>
      <c r="Q407" s="179">
        <f>VLOOKUP($G407,[1]Conceptos!$B$2:$I$588,7,FALSE)</f>
        <v>1</v>
      </c>
      <c r="R407" s="179">
        <f>VLOOKUP($G407,[1]Conceptos!$B$2:$I$588,8,FALSE)</f>
        <v>1</v>
      </c>
      <c r="S407" s="229" t="b">
        <f>VLOOKUP(G407,[1]Conceptos!$B$2:$E$587,4,FALSE)</f>
        <v>1</v>
      </c>
      <c r="V407" s="231">
        <f t="shared" si="71"/>
        <v>0</v>
      </c>
    </row>
    <row r="408" spans="1:22" s="231" customFormat="1" hidden="1">
      <c r="A408" s="172">
        <f>VLOOKUP(G408,[1]Conceptos!$B$2:$F$587,5,FALSE)</f>
        <v>53</v>
      </c>
      <c r="B408" s="236"/>
      <c r="C408" s="237"/>
      <c r="D408" s="238"/>
      <c r="E408" s="225">
        <v>9</v>
      </c>
      <c r="F408" s="174"/>
      <c r="G408" s="175" t="str">
        <f t="shared" si="70"/>
        <v>A.1.1.2.5.2.1</v>
      </c>
      <c r="H408" s="235" t="e">
        <f t="shared" si="73"/>
        <v>#N/A</v>
      </c>
      <c r="I408" s="239"/>
      <c r="J408" s="239"/>
      <c r="K408" s="239"/>
      <c r="L408" s="239"/>
      <c r="M408" s="240"/>
      <c r="N408" s="231">
        <f t="shared" si="74"/>
        <v>1</v>
      </c>
      <c r="O408" s="231">
        <f t="shared" si="72"/>
        <v>0</v>
      </c>
      <c r="P408" s="179">
        <f>VLOOKUP($G408,[1]Conceptos!$B$2:$I$588,6,FALSE)</f>
        <v>1</v>
      </c>
      <c r="Q408" s="179">
        <f>VLOOKUP($G408,[1]Conceptos!$B$2:$I$588,7,FALSE)</f>
        <v>1</v>
      </c>
      <c r="R408" s="179">
        <f>VLOOKUP($G408,[1]Conceptos!$B$2:$I$588,8,FALSE)</f>
        <v>1</v>
      </c>
      <c r="S408" s="229" t="b">
        <f>VLOOKUP(G408,[1]Conceptos!$B$2:$E$587,4,FALSE)</f>
        <v>1</v>
      </c>
      <c r="V408" s="231">
        <f t="shared" si="71"/>
        <v>0</v>
      </c>
    </row>
    <row r="409" spans="1:22" s="231" customFormat="1" hidden="1">
      <c r="A409" s="172">
        <f>VLOOKUP(G409,[1]Conceptos!$B$2:$F$587,5,FALSE)</f>
        <v>53</v>
      </c>
      <c r="B409" s="236"/>
      <c r="C409" s="237"/>
      <c r="D409" s="238"/>
      <c r="E409" s="225">
        <v>10</v>
      </c>
      <c r="F409" s="174"/>
      <c r="G409" s="175" t="str">
        <f t="shared" si="70"/>
        <v>A.1.1.2.5.2.1</v>
      </c>
      <c r="H409" s="235" t="e">
        <f t="shared" si="73"/>
        <v>#N/A</v>
      </c>
      <c r="I409" s="239"/>
      <c r="J409" s="239"/>
      <c r="K409" s="239"/>
      <c r="L409" s="239"/>
      <c r="M409" s="240"/>
      <c r="N409" s="231">
        <f t="shared" si="74"/>
        <v>1</v>
      </c>
      <c r="O409" s="231">
        <f t="shared" si="72"/>
        <v>0</v>
      </c>
      <c r="P409" s="179">
        <f>VLOOKUP($G409,[1]Conceptos!$B$2:$I$588,6,FALSE)</f>
        <v>1</v>
      </c>
      <c r="Q409" s="179">
        <f>VLOOKUP($G409,[1]Conceptos!$B$2:$I$588,7,FALSE)</f>
        <v>1</v>
      </c>
      <c r="R409" s="179">
        <f>VLOOKUP($G409,[1]Conceptos!$B$2:$I$588,8,FALSE)</f>
        <v>1</v>
      </c>
      <c r="S409" s="229" t="b">
        <f>VLOOKUP(G409,[1]Conceptos!$B$2:$E$587,4,FALSE)</f>
        <v>1</v>
      </c>
      <c r="V409" s="231">
        <f t="shared" si="71"/>
        <v>0</v>
      </c>
    </row>
    <row r="410" spans="1:22" s="231" customFormat="1" ht="38.25">
      <c r="A410" s="172">
        <f>VLOOKUP(G410,[1]Conceptos!$B$2:$F$587,5,FALSE)</f>
        <v>54</v>
      </c>
      <c r="B410" s="219" t="s">
        <v>222</v>
      </c>
      <c r="C410" s="220" t="str">
        <f>VLOOKUP(B410,[1]Conceptos!$B$2:$D$587,2,FALSE)</f>
        <v>ICBF</v>
      </c>
      <c r="D410" s="221" t="str">
        <f>VLOOKUP(B410,[1]Conceptos!$B$2:$D$587,3,FALSE)</f>
        <v>SUMA DE APORTES DESTINADOS POR LA LEY 89 DE 1988 AL INSTITUTO COLOMBIANO DE BIENESTAR FAMILIAR CORRESPONDIENTES AL PERSONAL ADMINISTRATIVO</v>
      </c>
      <c r="E410" s="222" t="s">
        <v>136</v>
      </c>
      <c r="F410" s="223"/>
      <c r="G410" s="224" t="str">
        <f t="shared" si="70"/>
        <v>A.1.1.2.5.2.2</v>
      </c>
      <c r="H410" s="225"/>
      <c r="I410" s="226">
        <f>SUM(I411:I420)</f>
        <v>0</v>
      </c>
      <c r="J410" s="226">
        <f>SUM(J411:J420)</f>
        <v>0</v>
      </c>
      <c r="K410" s="226">
        <f>SUM(K411:K420)</f>
        <v>0</v>
      </c>
      <c r="L410" s="226">
        <f>SUM(L411:L420)</f>
        <v>0</v>
      </c>
      <c r="M410" s="227">
        <f>SUM(M411:M420)</f>
        <v>0</v>
      </c>
      <c r="N410" s="228">
        <f>IF(AND(E410&lt;&gt;"", E410&lt;&gt;"Registrar Detalle",E410&lt;&gt;"Ocultar Detalle"),1,0)</f>
        <v>0</v>
      </c>
      <c r="O410" s="228">
        <f t="shared" si="72"/>
        <v>0</v>
      </c>
      <c r="P410" s="179">
        <f>VLOOKUP($G410,[1]Conceptos!$B$2:$I$588,6,FALSE)</f>
        <v>1</v>
      </c>
      <c r="Q410" s="179">
        <f>VLOOKUP($G410,[1]Conceptos!$B$2:$I$588,7,FALSE)</f>
        <v>1</v>
      </c>
      <c r="R410" s="179">
        <f>VLOOKUP($G410,[1]Conceptos!$B$2:$I$588,8,FALSE)</f>
        <v>1</v>
      </c>
      <c r="S410" s="229" t="b">
        <f>VLOOKUP(G410,[1]Conceptos!$B$2:$E$588,4,FALSE)</f>
        <v>1</v>
      </c>
      <c r="T410" s="230">
        <f>FIND(".",B410,LEN(B410)-2)</f>
        <v>12</v>
      </c>
      <c r="U410" s="230" t="str">
        <f>MID(B410,1,T410-1)</f>
        <v>A.1.1.2.5.2</v>
      </c>
      <c r="V410" s="231">
        <f t="shared" si="71"/>
        <v>12</v>
      </c>
    </row>
    <row r="411" spans="1:22" s="231" customFormat="1">
      <c r="A411" s="172">
        <f>VLOOKUP(G411,[1]Conceptos!$B$2:$F$587,5,FALSE)</f>
        <v>54</v>
      </c>
      <c r="B411" s="234"/>
      <c r="C411" s="220"/>
      <c r="D411" s="221"/>
      <c r="E411" s="225">
        <v>1</v>
      </c>
      <c r="F411" s="174"/>
      <c r="G411" s="175" t="str">
        <f t="shared" si="70"/>
        <v>A.1.1.2.5.2.2</v>
      </c>
      <c r="H411" s="235" t="e">
        <f t="shared" ref="H411:H420" si="75">VLOOKUP(F411,$W$7:$X$48,2,FALSE)</f>
        <v>#N/A</v>
      </c>
      <c r="I411" s="239"/>
      <c r="J411" s="239"/>
      <c r="K411" s="239"/>
      <c r="L411" s="239"/>
      <c r="M411" s="240"/>
      <c r="N411" s="231">
        <f t="shared" si="74"/>
        <v>1</v>
      </c>
      <c r="O411" s="231">
        <f t="shared" si="72"/>
        <v>0</v>
      </c>
      <c r="P411" s="179">
        <f>VLOOKUP($G411,[1]Conceptos!$B$2:$I$588,6,FALSE)</f>
        <v>1</v>
      </c>
      <c r="Q411" s="179">
        <f>VLOOKUP($G411,[1]Conceptos!$B$2:$I$588,7,FALSE)</f>
        <v>1</v>
      </c>
      <c r="R411" s="179">
        <f>VLOOKUP($G411,[1]Conceptos!$B$2:$I$588,8,FALSE)</f>
        <v>1</v>
      </c>
      <c r="S411" s="229" t="b">
        <f>VLOOKUP(G411,[1]Conceptos!$B$2:$E$588,4,FALSE)</f>
        <v>1</v>
      </c>
      <c r="V411" s="231">
        <f t="shared" si="71"/>
        <v>12</v>
      </c>
    </row>
    <row r="412" spans="1:22" s="231" customFormat="1" hidden="1">
      <c r="A412" s="172">
        <f>VLOOKUP(G412,[1]Conceptos!$B$2:$F$587,5,FALSE)</f>
        <v>54</v>
      </c>
      <c r="B412" s="236"/>
      <c r="C412" s="237"/>
      <c r="D412" s="238"/>
      <c r="E412" s="225">
        <v>2</v>
      </c>
      <c r="F412" s="174"/>
      <c r="G412" s="175" t="str">
        <f t="shared" si="70"/>
        <v>A.1.1.2.5.2.2</v>
      </c>
      <c r="H412" s="235" t="e">
        <f t="shared" si="75"/>
        <v>#N/A</v>
      </c>
      <c r="I412" s="239"/>
      <c r="J412" s="239"/>
      <c r="K412" s="239"/>
      <c r="L412" s="239"/>
      <c r="M412" s="240"/>
      <c r="N412" s="231">
        <f t="shared" si="74"/>
        <v>1</v>
      </c>
      <c r="O412" s="231">
        <f t="shared" si="72"/>
        <v>0</v>
      </c>
      <c r="P412" s="179">
        <f>VLOOKUP($G412,[1]Conceptos!$B$2:$I$588,6,FALSE)</f>
        <v>1</v>
      </c>
      <c r="Q412" s="179">
        <f>VLOOKUP($G412,[1]Conceptos!$B$2:$I$588,7,FALSE)</f>
        <v>1</v>
      </c>
      <c r="R412" s="179">
        <f>VLOOKUP($G412,[1]Conceptos!$B$2:$I$588,8,FALSE)</f>
        <v>1</v>
      </c>
      <c r="S412" s="229" t="b">
        <f>VLOOKUP(G412,[1]Conceptos!$B$2:$E$587,4,FALSE)</f>
        <v>1</v>
      </c>
      <c r="V412" s="231">
        <f t="shared" si="71"/>
        <v>0</v>
      </c>
    </row>
    <row r="413" spans="1:22" s="231" customFormat="1" hidden="1">
      <c r="A413" s="172">
        <f>VLOOKUP(G413,[1]Conceptos!$B$2:$F$587,5,FALSE)</f>
        <v>54</v>
      </c>
      <c r="B413" s="236"/>
      <c r="C413" s="237"/>
      <c r="D413" s="238"/>
      <c r="E413" s="225">
        <v>3</v>
      </c>
      <c r="F413" s="174"/>
      <c r="G413" s="175" t="str">
        <f t="shared" si="70"/>
        <v>A.1.1.2.5.2.2</v>
      </c>
      <c r="H413" s="235" t="e">
        <f t="shared" si="75"/>
        <v>#N/A</v>
      </c>
      <c r="I413" s="239"/>
      <c r="J413" s="239"/>
      <c r="K413" s="239"/>
      <c r="L413" s="239"/>
      <c r="M413" s="240"/>
      <c r="N413" s="231">
        <f t="shared" si="74"/>
        <v>1</v>
      </c>
      <c r="O413" s="231">
        <f t="shared" si="72"/>
        <v>0</v>
      </c>
      <c r="P413" s="179">
        <f>VLOOKUP($G413,[1]Conceptos!$B$2:$I$588,6,FALSE)</f>
        <v>1</v>
      </c>
      <c r="Q413" s="179">
        <f>VLOOKUP($G413,[1]Conceptos!$B$2:$I$588,7,FALSE)</f>
        <v>1</v>
      </c>
      <c r="R413" s="179">
        <f>VLOOKUP($G413,[1]Conceptos!$B$2:$I$588,8,FALSE)</f>
        <v>1</v>
      </c>
      <c r="S413" s="229" t="b">
        <f>VLOOKUP(G413,[1]Conceptos!$B$2:$E$587,4,FALSE)</f>
        <v>1</v>
      </c>
      <c r="V413" s="231">
        <f t="shared" si="71"/>
        <v>0</v>
      </c>
    </row>
    <row r="414" spans="1:22" s="231" customFormat="1" hidden="1">
      <c r="A414" s="172">
        <f>VLOOKUP(G414,[1]Conceptos!$B$2:$F$587,5,FALSE)</f>
        <v>54</v>
      </c>
      <c r="B414" s="236"/>
      <c r="C414" s="237"/>
      <c r="D414" s="238"/>
      <c r="E414" s="225">
        <v>4</v>
      </c>
      <c r="F414" s="174"/>
      <c r="G414" s="175" t="str">
        <f t="shared" si="70"/>
        <v>A.1.1.2.5.2.2</v>
      </c>
      <c r="H414" s="235" t="e">
        <f t="shared" si="75"/>
        <v>#N/A</v>
      </c>
      <c r="I414" s="239"/>
      <c r="J414" s="239"/>
      <c r="K414" s="239"/>
      <c r="L414" s="239"/>
      <c r="M414" s="240"/>
      <c r="N414" s="231">
        <f t="shared" si="74"/>
        <v>1</v>
      </c>
      <c r="O414" s="231">
        <f t="shared" si="72"/>
        <v>0</v>
      </c>
      <c r="P414" s="179">
        <f>VLOOKUP($G414,[1]Conceptos!$B$2:$I$588,6,FALSE)</f>
        <v>1</v>
      </c>
      <c r="Q414" s="179">
        <f>VLOOKUP($G414,[1]Conceptos!$B$2:$I$588,7,FALSE)</f>
        <v>1</v>
      </c>
      <c r="R414" s="179">
        <f>VLOOKUP($G414,[1]Conceptos!$B$2:$I$588,8,FALSE)</f>
        <v>1</v>
      </c>
      <c r="S414" s="229" t="b">
        <f>VLOOKUP(G414,[1]Conceptos!$B$2:$E$587,4,FALSE)</f>
        <v>1</v>
      </c>
      <c r="V414" s="231">
        <f t="shared" si="71"/>
        <v>0</v>
      </c>
    </row>
    <row r="415" spans="1:22" s="231" customFormat="1" hidden="1">
      <c r="A415" s="172">
        <f>VLOOKUP(G415,[1]Conceptos!$B$2:$F$587,5,FALSE)</f>
        <v>54</v>
      </c>
      <c r="B415" s="236"/>
      <c r="C415" s="237"/>
      <c r="D415" s="238"/>
      <c r="E415" s="225">
        <v>5</v>
      </c>
      <c r="F415" s="174"/>
      <c r="G415" s="175" t="str">
        <f t="shared" si="70"/>
        <v>A.1.1.2.5.2.2</v>
      </c>
      <c r="H415" s="235" t="e">
        <f t="shared" si="75"/>
        <v>#N/A</v>
      </c>
      <c r="I415" s="239"/>
      <c r="J415" s="239"/>
      <c r="K415" s="239"/>
      <c r="L415" s="239"/>
      <c r="M415" s="240"/>
      <c r="N415" s="231">
        <f t="shared" si="74"/>
        <v>1</v>
      </c>
      <c r="O415" s="231">
        <f t="shared" si="72"/>
        <v>0</v>
      </c>
      <c r="P415" s="179">
        <f>VLOOKUP($G415,[1]Conceptos!$B$2:$I$588,6,FALSE)</f>
        <v>1</v>
      </c>
      <c r="Q415" s="179">
        <f>VLOOKUP($G415,[1]Conceptos!$B$2:$I$588,7,FALSE)</f>
        <v>1</v>
      </c>
      <c r="R415" s="179">
        <f>VLOOKUP($G415,[1]Conceptos!$B$2:$I$588,8,FALSE)</f>
        <v>1</v>
      </c>
      <c r="S415" s="229" t="b">
        <f>VLOOKUP(G415,[1]Conceptos!$B$2:$E$587,4,FALSE)</f>
        <v>1</v>
      </c>
      <c r="V415" s="231">
        <f t="shared" si="71"/>
        <v>0</v>
      </c>
    </row>
    <row r="416" spans="1:22" s="231" customFormat="1" hidden="1">
      <c r="A416" s="172">
        <f>VLOOKUP(G416,[1]Conceptos!$B$2:$F$587,5,FALSE)</f>
        <v>54</v>
      </c>
      <c r="B416" s="236"/>
      <c r="C416" s="237"/>
      <c r="D416" s="238"/>
      <c r="E416" s="225">
        <v>6</v>
      </c>
      <c r="F416" s="174"/>
      <c r="G416" s="175" t="str">
        <f t="shared" si="70"/>
        <v>A.1.1.2.5.2.2</v>
      </c>
      <c r="H416" s="235" t="e">
        <f t="shared" si="75"/>
        <v>#N/A</v>
      </c>
      <c r="I416" s="239"/>
      <c r="J416" s="239"/>
      <c r="K416" s="239"/>
      <c r="L416" s="239"/>
      <c r="M416" s="240"/>
      <c r="N416" s="231">
        <f t="shared" si="74"/>
        <v>1</v>
      </c>
      <c r="O416" s="231">
        <f t="shared" si="72"/>
        <v>0</v>
      </c>
      <c r="P416" s="179">
        <f>VLOOKUP($G416,[1]Conceptos!$B$2:$I$588,6,FALSE)</f>
        <v>1</v>
      </c>
      <c r="Q416" s="179">
        <f>VLOOKUP($G416,[1]Conceptos!$B$2:$I$588,7,FALSE)</f>
        <v>1</v>
      </c>
      <c r="R416" s="179">
        <f>VLOOKUP($G416,[1]Conceptos!$B$2:$I$588,8,FALSE)</f>
        <v>1</v>
      </c>
      <c r="S416" s="229" t="b">
        <f>VLOOKUP(G416,[1]Conceptos!$B$2:$E$587,4,FALSE)</f>
        <v>1</v>
      </c>
      <c r="V416" s="231">
        <f t="shared" si="71"/>
        <v>0</v>
      </c>
    </row>
    <row r="417" spans="1:22" s="231" customFormat="1" hidden="1">
      <c r="A417" s="172">
        <f>VLOOKUP(G417,[1]Conceptos!$B$2:$F$587,5,FALSE)</f>
        <v>54</v>
      </c>
      <c r="B417" s="236"/>
      <c r="C417" s="237"/>
      <c r="D417" s="238"/>
      <c r="E417" s="225">
        <v>7</v>
      </c>
      <c r="F417" s="174"/>
      <c r="G417" s="175" t="str">
        <f t="shared" si="70"/>
        <v>A.1.1.2.5.2.2</v>
      </c>
      <c r="H417" s="235" t="e">
        <f t="shared" si="75"/>
        <v>#N/A</v>
      </c>
      <c r="I417" s="239"/>
      <c r="J417" s="239"/>
      <c r="K417" s="239"/>
      <c r="L417" s="239"/>
      <c r="M417" s="240"/>
      <c r="N417" s="231">
        <f t="shared" si="74"/>
        <v>1</v>
      </c>
      <c r="O417" s="231">
        <f t="shared" si="72"/>
        <v>0</v>
      </c>
      <c r="P417" s="179">
        <f>VLOOKUP($G417,[1]Conceptos!$B$2:$I$588,6,FALSE)</f>
        <v>1</v>
      </c>
      <c r="Q417" s="179">
        <f>VLOOKUP($G417,[1]Conceptos!$B$2:$I$588,7,FALSE)</f>
        <v>1</v>
      </c>
      <c r="R417" s="179">
        <f>VLOOKUP($G417,[1]Conceptos!$B$2:$I$588,8,FALSE)</f>
        <v>1</v>
      </c>
      <c r="S417" s="229" t="b">
        <f>VLOOKUP(G417,[1]Conceptos!$B$2:$E$587,4,FALSE)</f>
        <v>1</v>
      </c>
      <c r="V417" s="231">
        <f t="shared" si="71"/>
        <v>0</v>
      </c>
    </row>
    <row r="418" spans="1:22" s="231" customFormat="1" hidden="1">
      <c r="A418" s="172">
        <f>VLOOKUP(G418,[1]Conceptos!$B$2:$F$587,5,FALSE)</f>
        <v>54</v>
      </c>
      <c r="B418" s="236"/>
      <c r="C418" s="237"/>
      <c r="D418" s="238"/>
      <c r="E418" s="225">
        <v>8</v>
      </c>
      <c r="F418" s="174"/>
      <c r="G418" s="175" t="str">
        <f t="shared" si="70"/>
        <v>A.1.1.2.5.2.2</v>
      </c>
      <c r="H418" s="235" t="e">
        <f t="shared" si="75"/>
        <v>#N/A</v>
      </c>
      <c r="I418" s="239"/>
      <c r="J418" s="239"/>
      <c r="K418" s="239"/>
      <c r="L418" s="239"/>
      <c r="M418" s="240"/>
      <c r="N418" s="231">
        <f t="shared" si="74"/>
        <v>1</v>
      </c>
      <c r="O418" s="231">
        <f t="shared" si="72"/>
        <v>0</v>
      </c>
      <c r="P418" s="179">
        <f>VLOOKUP($G418,[1]Conceptos!$B$2:$I$588,6,FALSE)</f>
        <v>1</v>
      </c>
      <c r="Q418" s="179">
        <f>VLOOKUP($G418,[1]Conceptos!$B$2:$I$588,7,FALSE)</f>
        <v>1</v>
      </c>
      <c r="R418" s="179">
        <f>VLOOKUP($G418,[1]Conceptos!$B$2:$I$588,8,FALSE)</f>
        <v>1</v>
      </c>
      <c r="S418" s="229" t="b">
        <f>VLOOKUP(G418,[1]Conceptos!$B$2:$E$587,4,FALSE)</f>
        <v>1</v>
      </c>
      <c r="V418" s="231">
        <f t="shared" si="71"/>
        <v>0</v>
      </c>
    </row>
    <row r="419" spans="1:22" s="231" customFormat="1" hidden="1">
      <c r="A419" s="172">
        <f>VLOOKUP(G419,[1]Conceptos!$B$2:$F$587,5,FALSE)</f>
        <v>54</v>
      </c>
      <c r="B419" s="236"/>
      <c r="C419" s="237"/>
      <c r="D419" s="238"/>
      <c r="E419" s="225">
        <v>9</v>
      </c>
      <c r="F419" s="174"/>
      <c r="G419" s="175" t="str">
        <f t="shared" si="70"/>
        <v>A.1.1.2.5.2.2</v>
      </c>
      <c r="H419" s="235" t="e">
        <f t="shared" si="75"/>
        <v>#N/A</v>
      </c>
      <c r="I419" s="239"/>
      <c r="J419" s="239"/>
      <c r="K419" s="239"/>
      <c r="L419" s="239"/>
      <c r="M419" s="240"/>
      <c r="N419" s="231">
        <f t="shared" si="74"/>
        <v>1</v>
      </c>
      <c r="O419" s="231">
        <f t="shared" si="72"/>
        <v>0</v>
      </c>
      <c r="P419" s="179">
        <f>VLOOKUP($G419,[1]Conceptos!$B$2:$I$588,6,FALSE)</f>
        <v>1</v>
      </c>
      <c r="Q419" s="179">
        <f>VLOOKUP($G419,[1]Conceptos!$B$2:$I$588,7,FALSE)</f>
        <v>1</v>
      </c>
      <c r="R419" s="179">
        <f>VLOOKUP($G419,[1]Conceptos!$B$2:$I$588,8,FALSE)</f>
        <v>1</v>
      </c>
      <c r="S419" s="229" t="b">
        <f>VLOOKUP(G419,[1]Conceptos!$B$2:$E$587,4,FALSE)</f>
        <v>1</v>
      </c>
      <c r="V419" s="231">
        <f t="shared" si="71"/>
        <v>0</v>
      </c>
    </row>
    <row r="420" spans="1:22" s="231" customFormat="1" hidden="1">
      <c r="A420" s="172">
        <f>VLOOKUP(G420,[1]Conceptos!$B$2:$F$587,5,FALSE)</f>
        <v>54</v>
      </c>
      <c r="B420" s="236"/>
      <c r="C420" s="237"/>
      <c r="D420" s="238"/>
      <c r="E420" s="225">
        <v>10</v>
      </c>
      <c r="F420" s="174"/>
      <c r="G420" s="175" t="str">
        <f t="shared" si="70"/>
        <v>A.1.1.2.5.2.2</v>
      </c>
      <c r="H420" s="235" t="e">
        <f t="shared" si="75"/>
        <v>#N/A</v>
      </c>
      <c r="I420" s="239"/>
      <c r="J420" s="239"/>
      <c r="K420" s="239"/>
      <c r="L420" s="239"/>
      <c r="M420" s="240"/>
      <c r="N420" s="231">
        <f t="shared" si="74"/>
        <v>1</v>
      </c>
      <c r="O420" s="231">
        <f t="shared" si="72"/>
        <v>0</v>
      </c>
      <c r="P420" s="179">
        <f>VLOOKUP($G420,[1]Conceptos!$B$2:$I$588,6,FALSE)</f>
        <v>1</v>
      </c>
      <c r="Q420" s="179">
        <f>VLOOKUP($G420,[1]Conceptos!$B$2:$I$588,7,FALSE)</f>
        <v>1</v>
      </c>
      <c r="R420" s="179">
        <f>VLOOKUP($G420,[1]Conceptos!$B$2:$I$588,8,FALSE)</f>
        <v>1</v>
      </c>
      <c r="S420" s="229" t="b">
        <f>VLOOKUP(G420,[1]Conceptos!$B$2:$E$587,4,FALSE)</f>
        <v>1</v>
      </c>
      <c r="V420" s="231">
        <f t="shared" si="71"/>
        <v>0</v>
      </c>
    </row>
    <row r="421" spans="1:22" s="231" customFormat="1" ht="38.25">
      <c r="A421" s="172">
        <f>VLOOKUP(G421,[1]Conceptos!$B$2:$F$587,5,FALSE)</f>
        <v>55</v>
      </c>
      <c r="B421" s="219" t="s">
        <v>223</v>
      </c>
      <c r="C421" s="220" t="str">
        <f>VLOOKUP(B421,[1]Conceptos!$B$2:$D$587,2,FALSE)</f>
        <v>ESAP</v>
      </c>
      <c r="D421" s="221" t="str">
        <f>VLOOKUP(B421,[1]Conceptos!$B$2:$D$587,3,FALSE)</f>
        <v>SUMA DE APORTES DESTINADOS POR LA LEY 21 DE 1982 PARA LA ESCUELA SUPERIOR DE ADMINISTRACIÓN PUBLICA CORRESPONDIENTE AL PERSONAL ADMINISTRATIVO</v>
      </c>
      <c r="E421" s="222" t="s">
        <v>136</v>
      </c>
      <c r="F421" s="223"/>
      <c r="G421" s="224" t="str">
        <f t="shared" si="70"/>
        <v>A.1.1.2.5.2.3</v>
      </c>
      <c r="H421" s="225"/>
      <c r="I421" s="226">
        <f>SUM(I422:I431)</f>
        <v>0</v>
      </c>
      <c r="J421" s="226">
        <f>SUM(J422:J431)</f>
        <v>0</v>
      </c>
      <c r="K421" s="226">
        <f>SUM(K422:K431)</f>
        <v>0</v>
      </c>
      <c r="L421" s="226">
        <f>SUM(L422:L431)</f>
        <v>0</v>
      </c>
      <c r="M421" s="227">
        <f>SUM(M422:M431)</f>
        <v>0</v>
      </c>
      <c r="N421" s="228">
        <f>IF(AND(E421&lt;&gt;"", E421&lt;&gt;"Registrar Detalle",E421&lt;&gt;"Ocultar Detalle"),1,0)</f>
        <v>0</v>
      </c>
      <c r="O421" s="228">
        <f t="shared" si="72"/>
        <v>0</v>
      </c>
      <c r="P421" s="179">
        <f>VLOOKUP($G421,[1]Conceptos!$B$2:$I$588,6,FALSE)</f>
        <v>1</v>
      </c>
      <c r="Q421" s="179">
        <f>VLOOKUP($G421,[1]Conceptos!$B$2:$I$588,7,FALSE)</f>
        <v>1</v>
      </c>
      <c r="R421" s="179">
        <f>VLOOKUP($G421,[1]Conceptos!$B$2:$I$588,8,FALSE)</f>
        <v>1</v>
      </c>
      <c r="S421" s="229" t="b">
        <f>VLOOKUP(G421,[1]Conceptos!$B$2:$E$588,4,FALSE)</f>
        <v>1</v>
      </c>
      <c r="T421" s="230">
        <f>FIND(".",B421,LEN(B421)-2)</f>
        <v>12</v>
      </c>
      <c r="U421" s="230" t="str">
        <f>MID(B421,1,T421-1)</f>
        <v>A.1.1.2.5.2</v>
      </c>
      <c r="V421" s="231">
        <f t="shared" si="71"/>
        <v>12</v>
      </c>
    </row>
    <row r="422" spans="1:22" s="231" customFormat="1">
      <c r="A422" s="172">
        <f>VLOOKUP(G422,[1]Conceptos!$B$2:$F$587,5,FALSE)</f>
        <v>55</v>
      </c>
      <c r="B422" s="234"/>
      <c r="C422" s="220"/>
      <c r="D422" s="221"/>
      <c r="E422" s="225">
        <v>1</v>
      </c>
      <c r="F422" s="174"/>
      <c r="G422" s="175" t="str">
        <f t="shared" si="70"/>
        <v>A.1.1.2.5.2.3</v>
      </c>
      <c r="H422" s="235" t="e">
        <f t="shared" ref="H422:H431" si="76">VLOOKUP(F422,$W$7:$X$48,2,FALSE)</f>
        <v>#N/A</v>
      </c>
      <c r="I422" s="239"/>
      <c r="J422" s="239"/>
      <c r="K422" s="239"/>
      <c r="L422" s="239"/>
      <c r="M422" s="240"/>
      <c r="N422" s="231">
        <f t="shared" si="74"/>
        <v>1</v>
      </c>
      <c r="O422" s="231">
        <f t="shared" si="72"/>
        <v>0</v>
      </c>
      <c r="P422" s="179">
        <f>VLOOKUP($G422,[1]Conceptos!$B$2:$I$588,6,FALSE)</f>
        <v>1</v>
      </c>
      <c r="Q422" s="179">
        <f>VLOOKUP($G422,[1]Conceptos!$B$2:$I$588,7,FALSE)</f>
        <v>1</v>
      </c>
      <c r="R422" s="179">
        <f>VLOOKUP($G422,[1]Conceptos!$B$2:$I$588,8,FALSE)</f>
        <v>1</v>
      </c>
      <c r="S422" s="229" t="b">
        <f>VLOOKUP(G422,[1]Conceptos!$B$2:$E$588,4,FALSE)</f>
        <v>1</v>
      </c>
      <c r="V422" s="231">
        <f t="shared" si="71"/>
        <v>12</v>
      </c>
    </row>
    <row r="423" spans="1:22" s="231" customFormat="1" hidden="1">
      <c r="A423" s="172">
        <f>VLOOKUP(G423,[1]Conceptos!$B$2:$F$587,5,FALSE)</f>
        <v>55</v>
      </c>
      <c r="B423" s="236"/>
      <c r="C423" s="237"/>
      <c r="D423" s="238"/>
      <c r="E423" s="225">
        <v>2</v>
      </c>
      <c r="F423" s="174"/>
      <c r="G423" s="175" t="str">
        <f t="shared" si="70"/>
        <v>A.1.1.2.5.2.3</v>
      </c>
      <c r="H423" s="235" t="e">
        <f t="shared" si="76"/>
        <v>#N/A</v>
      </c>
      <c r="I423" s="239"/>
      <c r="J423" s="239"/>
      <c r="K423" s="239"/>
      <c r="L423" s="239"/>
      <c r="M423" s="240"/>
      <c r="N423" s="231">
        <f t="shared" si="74"/>
        <v>1</v>
      </c>
      <c r="O423" s="231">
        <f t="shared" si="72"/>
        <v>0</v>
      </c>
      <c r="P423" s="179">
        <f>VLOOKUP($G423,[1]Conceptos!$B$2:$I$588,6,FALSE)</f>
        <v>1</v>
      </c>
      <c r="Q423" s="179">
        <f>VLOOKUP($G423,[1]Conceptos!$B$2:$I$588,7,FALSE)</f>
        <v>1</v>
      </c>
      <c r="R423" s="179">
        <f>VLOOKUP($G423,[1]Conceptos!$B$2:$I$588,8,FALSE)</f>
        <v>1</v>
      </c>
      <c r="S423" s="229" t="b">
        <f>VLOOKUP(G423,[1]Conceptos!$B$2:$E$587,4,FALSE)</f>
        <v>1</v>
      </c>
      <c r="V423" s="231">
        <f t="shared" si="71"/>
        <v>0</v>
      </c>
    </row>
    <row r="424" spans="1:22" s="231" customFormat="1" hidden="1">
      <c r="A424" s="172">
        <f>VLOOKUP(G424,[1]Conceptos!$B$2:$F$587,5,FALSE)</f>
        <v>55</v>
      </c>
      <c r="B424" s="236"/>
      <c r="C424" s="237"/>
      <c r="D424" s="238"/>
      <c r="E424" s="225">
        <v>3</v>
      </c>
      <c r="F424" s="174"/>
      <c r="G424" s="175" t="str">
        <f t="shared" si="70"/>
        <v>A.1.1.2.5.2.3</v>
      </c>
      <c r="H424" s="235" t="e">
        <f t="shared" si="76"/>
        <v>#N/A</v>
      </c>
      <c r="I424" s="239"/>
      <c r="J424" s="239"/>
      <c r="K424" s="239"/>
      <c r="L424" s="239"/>
      <c r="M424" s="240"/>
      <c r="N424" s="231">
        <f t="shared" si="74"/>
        <v>1</v>
      </c>
      <c r="O424" s="231">
        <f t="shared" si="72"/>
        <v>0</v>
      </c>
      <c r="P424" s="179">
        <f>VLOOKUP($G424,[1]Conceptos!$B$2:$I$588,6,FALSE)</f>
        <v>1</v>
      </c>
      <c r="Q424" s="179">
        <f>VLOOKUP($G424,[1]Conceptos!$B$2:$I$588,7,FALSE)</f>
        <v>1</v>
      </c>
      <c r="R424" s="179">
        <f>VLOOKUP($G424,[1]Conceptos!$B$2:$I$588,8,FALSE)</f>
        <v>1</v>
      </c>
      <c r="S424" s="229" t="b">
        <f>VLOOKUP(G424,[1]Conceptos!$B$2:$E$587,4,FALSE)</f>
        <v>1</v>
      </c>
      <c r="V424" s="231">
        <f t="shared" si="71"/>
        <v>0</v>
      </c>
    </row>
    <row r="425" spans="1:22" s="231" customFormat="1" hidden="1">
      <c r="A425" s="172">
        <f>VLOOKUP(G425,[1]Conceptos!$B$2:$F$587,5,FALSE)</f>
        <v>55</v>
      </c>
      <c r="B425" s="236"/>
      <c r="C425" s="237"/>
      <c r="D425" s="238"/>
      <c r="E425" s="225">
        <v>4</v>
      </c>
      <c r="F425" s="174"/>
      <c r="G425" s="175" t="str">
        <f t="shared" si="70"/>
        <v>A.1.1.2.5.2.3</v>
      </c>
      <c r="H425" s="235" t="e">
        <f t="shared" si="76"/>
        <v>#N/A</v>
      </c>
      <c r="I425" s="239"/>
      <c r="J425" s="239"/>
      <c r="K425" s="239"/>
      <c r="L425" s="239"/>
      <c r="M425" s="240"/>
      <c r="N425" s="231">
        <f t="shared" si="74"/>
        <v>1</v>
      </c>
      <c r="O425" s="231">
        <f t="shared" si="72"/>
        <v>0</v>
      </c>
      <c r="P425" s="179">
        <f>VLOOKUP($G425,[1]Conceptos!$B$2:$I$588,6,FALSE)</f>
        <v>1</v>
      </c>
      <c r="Q425" s="179">
        <f>VLOOKUP($G425,[1]Conceptos!$B$2:$I$588,7,FALSE)</f>
        <v>1</v>
      </c>
      <c r="R425" s="179">
        <f>VLOOKUP($G425,[1]Conceptos!$B$2:$I$588,8,FALSE)</f>
        <v>1</v>
      </c>
      <c r="S425" s="229" t="b">
        <f>VLOOKUP(G425,[1]Conceptos!$B$2:$E$587,4,FALSE)</f>
        <v>1</v>
      </c>
      <c r="V425" s="231">
        <f t="shared" si="71"/>
        <v>0</v>
      </c>
    </row>
    <row r="426" spans="1:22" s="231" customFormat="1" hidden="1">
      <c r="A426" s="172">
        <f>VLOOKUP(G426,[1]Conceptos!$B$2:$F$587,5,FALSE)</f>
        <v>55</v>
      </c>
      <c r="B426" s="236"/>
      <c r="C426" s="237"/>
      <c r="D426" s="238"/>
      <c r="E426" s="225">
        <v>5</v>
      </c>
      <c r="F426" s="174"/>
      <c r="G426" s="175" t="str">
        <f t="shared" si="70"/>
        <v>A.1.1.2.5.2.3</v>
      </c>
      <c r="H426" s="235" t="e">
        <f t="shared" si="76"/>
        <v>#N/A</v>
      </c>
      <c r="I426" s="239"/>
      <c r="J426" s="239"/>
      <c r="K426" s="239"/>
      <c r="L426" s="239"/>
      <c r="M426" s="240"/>
      <c r="N426" s="231">
        <f t="shared" si="74"/>
        <v>1</v>
      </c>
      <c r="O426" s="231">
        <f t="shared" si="72"/>
        <v>0</v>
      </c>
      <c r="P426" s="179">
        <f>VLOOKUP($G426,[1]Conceptos!$B$2:$I$588,6,FALSE)</f>
        <v>1</v>
      </c>
      <c r="Q426" s="179">
        <f>VLOOKUP($G426,[1]Conceptos!$B$2:$I$588,7,FALSE)</f>
        <v>1</v>
      </c>
      <c r="R426" s="179">
        <f>VLOOKUP($G426,[1]Conceptos!$B$2:$I$588,8,FALSE)</f>
        <v>1</v>
      </c>
      <c r="S426" s="229" t="b">
        <f>VLOOKUP(G426,[1]Conceptos!$B$2:$E$587,4,FALSE)</f>
        <v>1</v>
      </c>
      <c r="V426" s="231">
        <f t="shared" si="71"/>
        <v>0</v>
      </c>
    </row>
    <row r="427" spans="1:22" s="231" customFormat="1" hidden="1">
      <c r="A427" s="172">
        <f>VLOOKUP(G427,[1]Conceptos!$B$2:$F$587,5,FALSE)</f>
        <v>55</v>
      </c>
      <c r="B427" s="236"/>
      <c r="C427" s="237"/>
      <c r="D427" s="238"/>
      <c r="E427" s="225">
        <v>6</v>
      </c>
      <c r="F427" s="174"/>
      <c r="G427" s="175" t="str">
        <f t="shared" si="70"/>
        <v>A.1.1.2.5.2.3</v>
      </c>
      <c r="H427" s="235" t="e">
        <f t="shared" si="76"/>
        <v>#N/A</v>
      </c>
      <c r="I427" s="239"/>
      <c r="J427" s="239"/>
      <c r="K427" s="239"/>
      <c r="L427" s="239"/>
      <c r="M427" s="240"/>
      <c r="N427" s="231">
        <f t="shared" si="74"/>
        <v>1</v>
      </c>
      <c r="O427" s="231">
        <f t="shared" si="72"/>
        <v>0</v>
      </c>
      <c r="P427" s="179">
        <f>VLOOKUP($G427,[1]Conceptos!$B$2:$I$588,6,FALSE)</f>
        <v>1</v>
      </c>
      <c r="Q427" s="179">
        <f>VLOOKUP($G427,[1]Conceptos!$B$2:$I$588,7,FALSE)</f>
        <v>1</v>
      </c>
      <c r="R427" s="179">
        <f>VLOOKUP($G427,[1]Conceptos!$B$2:$I$588,8,FALSE)</f>
        <v>1</v>
      </c>
      <c r="S427" s="229" t="b">
        <f>VLOOKUP(G427,[1]Conceptos!$B$2:$E$587,4,FALSE)</f>
        <v>1</v>
      </c>
      <c r="V427" s="231">
        <f t="shared" si="71"/>
        <v>0</v>
      </c>
    </row>
    <row r="428" spans="1:22" s="231" customFormat="1" hidden="1">
      <c r="A428" s="172">
        <f>VLOOKUP(G428,[1]Conceptos!$B$2:$F$587,5,FALSE)</f>
        <v>55</v>
      </c>
      <c r="B428" s="236"/>
      <c r="C428" s="237"/>
      <c r="D428" s="238"/>
      <c r="E428" s="225">
        <v>7</v>
      </c>
      <c r="F428" s="174"/>
      <c r="G428" s="175" t="str">
        <f t="shared" si="70"/>
        <v>A.1.1.2.5.2.3</v>
      </c>
      <c r="H428" s="235" t="e">
        <f t="shared" si="76"/>
        <v>#N/A</v>
      </c>
      <c r="I428" s="239"/>
      <c r="J428" s="239"/>
      <c r="K428" s="239"/>
      <c r="L428" s="239"/>
      <c r="M428" s="240"/>
      <c r="N428" s="231">
        <f t="shared" si="74"/>
        <v>1</v>
      </c>
      <c r="O428" s="231">
        <f t="shared" si="72"/>
        <v>0</v>
      </c>
      <c r="P428" s="179">
        <f>VLOOKUP($G428,[1]Conceptos!$B$2:$I$588,6,FALSE)</f>
        <v>1</v>
      </c>
      <c r="Q428" s="179">
        <f>VLOOKUP($G428,[1]Conceptos!$B$2:$I$588,7,FALSE)</f>
        <v>1</v>
      </c>
      <c r="R428" s="179">
        <f>VLOOKUP($G428,[1]Conceptos!$B$2:$I$588,8,FALSE)</f>
        <v>1</v>
      </c>
      <c r="S428" s="229" t="b">
        <f>VLOOKUP(G428,[1]Conceptos!$B$2:$E$587,4,FALSE)</f>
        <v>1</v>
      </c>
      <c r="V428" s="231">
        <f t="shared" si="71"/>
        <v>0</v>
      </c>
    </row>
    <row r="429" spans="1:22" s="231" customFormat="1" hidden="1">
      <c r="A429" s="172">
        <f>VLOOKUP(G429,[1]Conceptos!$B$2:$F$587,5,FALSE)</f>
        <v>55</v>
      </c>
      <c r="B429" s="236"/>
      <c r="C429" s="237"/>
      <c r="D429" s="238"/>
      <c r="E429" s="225">
        <v>8</v>
      </c>
      <c r="F429" s="174"/>
      <c r="G429" s="175" t="str">
        <f t="shared" si="70"/>
        <v>A.1.1.2.5.2.3</v>
      </c>
      <c r="H429" s="235" t="e">
        <f t="shared" si="76"/>
        <v>#N/A</v>
      </c>
      <c r="I429" s="239"/>
      <c r="J429" s="239"/>
      <c r="K429" s="239"/>
      <c r="L429" s="239"/>
      <c r="M429" s="240"/>
      <c r="N429" s="231">
        <f t="shared" si="74"/>
        <v>1</v>
      </c>
      <c r="O429" s="231">
        <f t="shared" si="72"/>
        <v>0</v>
      </c>
      <c r="P429" s="179">
        <f>VLOOKUP($G429,[1]Conceptos!$B$2:$I$588,6,FALSE)</f>
        <v>1</v>
      </c>
      <c r="Q429" s="179">
        <f>VLOOKUP($G429,[1]Conceptos!$B$2:$I$588,7,FALSE)</f>
        <v>1</v>
      </c>
      <c r="R429" s="179">
        <f>VLOOKUP($G429,[1]Conceptos!$B$2:$I$588,8,FALSE)</f>
        <v>1</v>
      </c>
      <c r="S429" s="229" t="b">
        <f>VLOOKUP(G429,[1]Conceptos!$B$2:$E$587,4,FALSE)</f>
        <v>1</v>
      </c>
      <c r="V429" s="231">
        <f t="shared" si="71"/>
        <v>0</v>
      </c>
    </row>
    <row r="430" spans="1:22" s="231" customFormat="1" hidden="1">
      <c r="A430" s="172">
        <f>VLOOKUP(G430,[1]Conceptos!$B$2:$F$587,5,FALSE)</f>
        <v>55</v>
      </c>
      <c r="B430" s="236"/>
      <c r="C430" s="237"/>
      <c r="D430" s="238"/>
      <c r="E430" s="225">
        <v>9</v>
      </c>
      <c r="F430" s="174"/>
      <c r="G430" s="175" t="str">
        <f t="shared" si="70"/>
        <v>A.1.1.2.5.2.3</v>
      </c>
      <c r="H430" s="235" t="e">
        <f t="shared" si="76"/>
        <v>#N/A</v>
      </c>
      <c r="I430" s="239"/>
      <c r="J430" s="239"/>
      <c r="K430" s="239"/>
      <c r="L430" s="239"/>
      <c r="M430" s="240"/>
      <c r="N430" s="231">
        <f t="shared" si="74"/>
        <v>1</v>
      </c>
      <c r="O430" s="231">
        <f t="shared" si="72"/>
        <v>0</v>
      </c>
      <c r="P430" s="179">
        <f>VLOOKUP($G430,[1]Conceptos!$B$2:$I$588,6,FALSE)</f>
        <v>1</v>
      </c>
      <c r="Q430" s="179">
        <f>VLOOKUP($G430,[1]Conceptos!$B$2:$I$588,7,FALSE)</f>
        <v>1</v>
      </c>
      <c r="R430" s="179">
        <f>VLOOKUP($G430,[1]Conceptos!$B$2:$I$588,8,FALSE)</f>
        <v>1</v>
      </c>
      <c r="S430" s="229" t="b">
        <f>VLOOKUP(G430,[1]Conceptos!$B$2:$E$587,4,FALSE)</f>
        <v>1</v>
      </c>
      <c r="V430" s="231">
        <f t="shared" si="71"/>
        <v>0</v>
      </c>
    </row>
    <row r="431" spans="1:22" s="231" customFormat="1" hidden="1">
      <c r="A431" s="172">
        <f>VLOOKUP(G431,[1]Conceptos!$B$2:$F$587,5,FALSE)</f>
        <v>55</v>
      </c>
      <c r="B431" s="236"/>
      <c r="C431" s="237"/>
      <c r="D431" s="238"/>
      <c r="E431" s="225">
        <v>10</v>
      </c>
      <c r="F431" s="174"/>
      <c r="G431" s="175" t="str">
        <f t="shared" si="70"/>
        <v>A.1.1.2.5.2.3</v>
      </c>
      <c r="H431" s="235" t="e">
        <f t="shared" si="76"/>
        <v>#N/A</v>
      </c>
      <c r="I431" s="239"/>
      <c r="J431" s="239"/>
      <c r="K431" s="239"/>
      <c r="L431" s="239"/>
      <c r="M431" s="240"/>
      <c r="N431" s="231">
        <f t="shared" si="74"/>
        <v>1</v>
      </c>
      <c r="O431" s="231">
        <f t="shared" si="72"/>
        <v>0</v>
      </c>
      <c r="P431" s="179">
        <f>VLOOKUP($G431,[1]Conceptos!$B$2:$I$588,6,FALSE)</f>
        <v>1</v>
      </c>
      <c r="Q431" s="179">
        <f>VLOOKUP($G431,[1]Conceptos!$B$2:$I$588,7,FALSE)</f>
        <v>1</v>
      </c>
      <c r="R431" s="179">
        <f>VLOOKUP($G431,[1]Conceptos!$B$2:$I$588,8,FALSE)</f>
        <v>1</v>
      </c>
      <c r="S431" s="229" t="b">
        <f>VLOOKUP(G431,[1]Conceptos!$B$2:$E$587,4,FALSE)</f>
        <v>1</v>
      </c>
      <c r="V431" s="231">
        <f t="shared" si="71"/>
        <v>0</v>
      </c>
    </row>
    <row r="432" spans="1:22" s="231" customFormat="1" ht="25.5">
      <c r="A432" s="172">
        <f>VLOOKUP(G432,[1]Conceptos!$B$2:$F$587,5,FALSE)</f>
        <v>56</v>
      </c>
      <c r="B432" s="219" t="s">
        <v>224</v>
      </c>
      <c r="C432" s="220" t="str">
        <f>VLOOKUP(B432,[1]Conceptos!$B$2:$D$587,2,FALSE)</f>
        <v>CAJAS DE COMPENSACIÓN FAMILIAR</v>
      </c>
      <c r="D432" s="221" t="str">
        <f>VLOOKUP(B432,[1]Conceptos!$B$2:$D$587,3,FALSE)</f>
        <v>APORTES DESTINADOS POR LA LEY 21 DE 1982 PARA  PROVEER EL PAGO DEL SUBSIDIO FAMILIAR CORRESPONDIENTES A PERSONAL ADMINISTRATIVO</v>
      </c>
      <c r="E432" s="222" t="s">
        <v>136</v>
      </c>
      <c r="F432" s="223"/>
      <c r="G432" s="224" t="str">
        <f t="shared" si="70"/>
        <v>A.1.1.2.5.2.4</v>
      </c>
      <c r="H432" s="225"/>
      <c r="I432" s="226">
        <f>SUM(I433:I442)</f>
        <v>0</v>
      </c>
      <c r="J432" s="226">
        <f>SUM(J433:J442)</f>
        <v>0</v>
      </c>
      <c r="K432" s="226">
        <f>SUM(K433:K442)</f>
        <v>0</v>
      </c>
      <c r="L432" s="226">
        <f>SUM(L433:L442)</f>
        <v>0</v>
      </c>
      <c r="M432" s="227">
        <f>SUM(M433:M442)</f>
        <v>0</v>
      </c>
      <c r="N432" s="228">
        <f>IF(AND(E432&lt;&gt;"", E432&lt;&gt;"Registrar Detalle",E432&lt;&gt;"Ocultar Detalle"),1,0)</f>
        <v>0</v>
      </c>
      <c r="O432" s="228">
        <f t="shared" si="72"/>
        <v>0</v>
      </c>
      <c r="P432" s="179">
        <f>VLOOKUP($G432,[1]Conceptos!$B$2:$I$588,6,FALSE)</f>
        <v>1</v>
      </c>
      <c r="Q432" s="179">
        <f>VLOOKUP($G432,[1]Conceptos!$B$2:$I$588,7,FALSE)</f>
        <v>1</v>
      </c>
      <c r="R432" s="179">
        <f>VLOOKUP($G432,[1]Conceptos!$B$2:$I$588,8,FALSE)</f>
        <v>1</v>
      </c>
      <c r="S432" s="229" t="b">
        <f>VLOOKUP(G432,[1]Conceptos!$B$2:$E$588,4,FALSE)</f>
        <v>1</v>
      </c>
      <c r="T432" s="230">
        <f>FIND(".",B432,LEN(B432)-2)</f>
        <v>12</v>
      </c>
      <c r="U432" s="230" t="str">
        <f>MID(B432,1,T432-1)</f>
        <v>A.1.1.2.5.2</v>
      </c>
      <c r="V432" s="231">
        <f t="shared" si="71"/>
        <v>12</v>
      </c>
    </row>
    <row r="433" spans="1:22" s="231" customFormat="1">
      <c r="A433" s="172">
        <f>VLOOKUP(G433,[1]Conceptos!$B$2:$F$587,5,FALSE)</f>
        <v>56</v>
      </c>
      <c r="B433" s="234"/>
      <c r="C433" s="220"/>
      <c r="D433" s="221"/>
      <c r="E433" s="225">
        <v>1</v>
      </c>
      <c r="F433" s="174"/>
      <c r="G433" s="175" t="str">
        <f t="shared" si="70"/>
        <v>A.1.1.2.5.2.4</v>
      </c>
      <c r="H433" s="235" t="e">
        <f t="shared" ref="H433:H442" si="77">VLOOKUP(F433,$W$7:$X$48,2,FALSE)</f>
        <v>#N/A</v>
      </c>
      <c r="I433" s="239"/>
      <c r="J433" s="239"/>
      <c r="K433" s="239"/>
      <c r="L433" s="239"/>
      <c r="M433" s="240"/>
      <c r="N433" s="231">
        <f t="shared" si="74"/>
        <v>1</v>
      </c>
      <c r="O433" s="231">
        <f t="shared" si="72"/>
        <v>0</v>
      </c>
      <c r="P433" s="179">
        <f>VLOOKUP($G433,[1]Conceptos!$B$2:$I$588,6,FALSE)</f>
        <v>1</v>
      </c>
      <c r="Q433" s="179">
        <f>VLOOKUP($G433,[1]Conceptos!$B$2:$I$588,7,FALSE)</f>
        <v>1</v>
      </c>
      <c r="R433" s="179">
        <f>VLOOKUP($G433,[1]Conceptos!$B$2:$I$588,8,FALSE)</f>
        <v>1</v>
      </c>
      <c r="S433" s="229" t="b">
        <f>VLOOKUP(G433,[1]Conceptos!$B$2:$E$588,4,FALSE)</f>
        <v>1</v>
      </c>
      <c r="V433" s="231">
        <f t="shared" si="71"/>
        <v>12</v>
      </c>
    </row>
    <row r="434" spans="1:22" s="231" customFormat="1" hidden="1">
      <c r="A434" s="172">
        <f>VLOOKUP(G434,[1]Conceptos!$B$2:$F$587,5,FALSE)</f>
        <v>56</v>
      </c>
      <c r="B434" s="236"/>
      <c r="C434" s="237"/>
      <c r="D434" s="238"/>
      <c r="E434" s="225">
        <v>2</v>
      </c>
      <c r="F434" s="174"/>
      <c r="G434" s="175" t="str">
        <f t="shared" si="70"/>
        <v>A.1.1.2.5.2.4</v>
      </c>
      <c r="H434" s="235" t="e">
        <f t="shared" si="77"/>
        <v>#N/A</v>
      </c>
      <c r="I434" s="239"/>
      <c r="J434" s="239"/>
      <c r="K434" s="239"/>
      <c r="L434" s="239"/>
      <c r="M434" s="240"/>
      <c r="N434" s="231">
        <f t="shared" si="74"/>
        <v>1</v>
      </c>
      <c r="O434" s="231">
        <f t="shared" si="72"/>
        <v>0</v>
      </c>
      <c r="P434" s="179">
        <f>VLOOKUP($G434,[1]Conceptos!$B$2:$I$588,6,FALSE)</f>
        <v>1</v>
      </c>
      <c r="Q434" s="179">
        <f>VLOOKUP($G434,[1]Conceptos!$B$2:$I$588,7,FALSE)</f>
        <v>1</v>
      </c>
      <c r="R434" s="179">
        <f>VLOOKUP($G434,[1]Conceptos!$B$2:$I$588,8,FALSE)</f>
        <v>1</v>
      </c>
      <c r="S434" s="229" t="b">
        <f>VLOOKUP(G434,[1]Conceptos!$B$2:$E$587,4,FALSE)</f>
        <v>1</v>
      </c>
      <c r="V434" s="231">
        <f t="shared" si="71"/>
        <v>0</v>
      </c>
    </row>
    <row r="435" spans="1:22" s="231" customFormat="1" hidden="1">
      <c r="A435" s="172">
        <f>VLOOKUP(G435,[1]Conceptos!$B$2:$F$587,5,FALSE)</f>
        <v>56</v>
      </c>
      <c r="B435" s="236"/>
      <c r="C435" s="237"/>
      <c r="D435" s="238"/>
      <c r="E435" s="225">
        <v>3</v>
      </c>
      <c r="F435" s="174"/>
      <c r="G435" s="175" t="str">
        <f t="shared" si="70"/>
        <v>A.1.1.2.5.2.4</v>
      </c>
      <c r="H435" s="235" t="e">
        <f t="shared" si="77"/>
        <v>#N/A</v>
      </c>
      <c r="I435" s="239"/>
      <c r="J435" s="239"/>
      <c r="K435" s="239"/>
      <c r="L435" s="239"/>
      <c r="M435" s="240"/>
      <c r="N435" s="231">
        <f t="shared" si="74"/>
        <v>1</v>
      </c>
      <c r="O435" s="231">
        <f t="shared" si="72"/>
        <v>0</v>
      </c>
      <c r="P435" s="179">
        <f>VLOOKUP($G435,[1]Conceptos!$B$2:$I$588,6,FALSE)</f>
        <v>1</v>
      </c>
      <c r="Q435" s="179">
        <f>VLOOKUP($G435,[1]Conceptos!$B$2:$I$588,7,FALSE)</f>
        <v>1</v>
      </c>
      <c r="R435" s="179">
        <f>VLOOKUP($G435,[1]Conceptos!$B$2:$I$588,8,FALSE)</f>
        <v>1</v>
      </c>
      <c r="S435" s="229" t="b">
        <f>VLOOKUP(G435,[1]Conceptos!$B$2:$E$587,4,FALSE)</f>
        <v>1</v>
      </c>
      <c r="V435" s="231">
        <f t="shared" si="71"/>
        <v>0</v>
      </c>
    </row>
    <row r="436" spans="1:22" s="231" customFormat="1" hidden="1">
      <c r="A436" s="172">
        <f>VLOOKUP(G436,[1]Conceptos!$B$2:$F$587,5,FALSE)</f>
        <v>56</v>
      </c>
      <c r="B436" s="236"/>
      <c r="C436" s="237"/>
      <c r="D436" s="238"/>
      <c r="E436" s="225">
        <v>4</v>
      </c>
      <c r="F436" s="174"/>
      <c r="G436" s="175" t="str">
        <f t="shared" si="70"/>
        <v>A.1.1.2.5.2.4</v>
      </c>
      <c r="H436" s="235" t="e">
        <f t="shared" si="77"/>
        <v>#N/A</v>
      </c>
      <c r="I436" s="239"/>
      <c r="J436" s="239"/>
      <c r="K436" s="239"/>
      <c r="L436" s="239"/>
      <c r="M436" s="240"/>
      <c r="N436" s="231">
        <f t="shared" si="74"/>
        <v>1</v>
      </c>
      <c r="O436" s="231">
        <f t="shared" si="72"/>
        <v>0</v>
      </c>
      <c r="P436" s="179">
        <f>VLOOKUP($G436,[1]Conceptos!$B$2:$I$588,6,FALSE)</f>
        <v>1</v>
      </c>
      <c r="Q436" s="179">
        <f>VLOOKUP($G436,[1]Conceptos!$B$2:$I$588,7,FALSE)</f>
        <v>1</v>
      </c>
      <c r="R436" s="179">
        <f>VLOOKUP($G436,[1]Conceptos!$B$2:$I$588,8,FALSE)</f>
        <v>1</v>
      </c>
      <c r="S436" s="229" t="b">
        <f>VLOOKUP(G436,[1]Conceptos!$B$2:$E$587,4,FALSE)</f>
        <v>1</v>
      </c>
      <c r="V436" s="231">
        <f t="shared" si="71"/>
        <v>0</v>
      </c>
    </row>
    <row r="437" spans="1:22" s="231" customFormat="1" hidden="1">
      <c r="A437" s="172">
        <f>VLOOKUP(G437,[1]Conceptos!$B$2:$F$587,5,FALSE)</f>
        <v>56</v>
      </c>
      <c r="B437" s="236"/>
      <c r="C437" s="237"/>
      <c r="D437" s="238"/>
      <c r="E437" s="225">
        <v>5</v>
      </c>
      <c r="F437" s="174"/>
      <c r="G437" s="175" t="str">
        <f t="shared" si="70"/>
        <v>A.1.1.2.5.2.4</v>
      </c>
      <c r="H437" s="235" t="e">
        <f t="shared" si="77"/>
        <v>#N/A</v>
      </c>
      <c r="I437" s="239"/>
      <c r="J437" s="239"/>
      <c r="K437" s="239"/>
      <c r="L437" s="239"/>
      <c r="M437" s="240"/>
      <c r="N437" s="231">
        <f t="shared" si="74"/>
        <v>1</v>
      </c>
      <c r="O437" s="231">
        <f t="shared" si="72"/>
        <v>0</v>
      </c>
      <c r="P437" s="179">
        <f>VLOOKUP($G437,[1]Conceptos!$B$2:$I$588,6,FALSE)</f>
        <v>1</v>
      </c>
      <c r="Q437" s="179">
        <f>VLOOKUP($G437,[1]Conceptos!$B$2:$I$588,7,FALSE)</f>
        <v>1</v>
      </c>
      <c r="R437" s="179">
        <f>VLOOKUP($G437,[1]Conceptos!$B$2:$I$588,8,FALSE)</f>
        <v>1</v>
      </c>
      <c r="S437" s="229" t="b">
        <f>VLOOKUP(G437,[1]Conceptos!$B$2:$E$587,4,FALSE)</f>
        <v>1</v>
      </c>
      <c r="V437" s="231">
        <f t="shared" si="71"/>
        <v>0</v>
      </c>
    </row>
    <row r="438" spans="1:22" s="231" customFormat="1" hidden="1">
      <c r="A438" s="172">
        <f>VLOOKUP(G438,[1]Conceptos!$B$2:$F$587,5,FALSE)</f>
        <v>56</v>
      </c>
      <c r="B438" s="236"/>
      <c r="C438" s="237"/>
      <c r="D438" s="238"/>
      <c r="E438" s="225">
        <v>6</v>
      </c>
      <c r="F438" s="174"/>
      <c r="G438" s="175" t="str">
        <f t="shared" si="70"/>
        <v>A.1.1.2.5.2.4</v>
      </c>
      <c r="H438" s="235" t="e">
        <f t="shared" si="77"/>
        <v>#N/A</v>
      </c>
      <c r="I438" s="239"/>
      <c r="J438" s="239"/>
      <c r="K438" s="239"/>
      <c r="L438" s="239"/>
      <c r="M438" s="240"/>
      <c r="N438" s="231">
        <f t="shared" si="74"/>
        <v>1</v>
      </c>
      <c r="O438" s="231">
        <f t="shared" si="72"/>
        <v>0</v>
      </c>
      <c r="P438" s="179">
        <f>VLOOKUP($G438,[1]Conceptos!$B$2:$I$588,6,FALSE)</f>
        <v>1</v>
      </c>
      <c r="Q438" s="179">
        <f>VLOOKUP($G438,[1]Conceptos!$B$2:$I$588,7,FALSE)</f>
        <v>1</v>
      </c>
      <c r="R438" s="179">
        <f>VLOOKUP($G438,[1]Conceptos!$B$2:$I$588,8,FALSE)</f>
        <v>1</v>
      </c>
      <c r="S438" s="229" t="b">
        <f>VLOOKUP(G438,[1]Conceptos!$B$2:$E$587,4,FALSE)</f>
        <v>1</v>
      </c>
      <c r="V438" s="231">
        <f t="shared" si="71"/>
        <v>0</v>
      </c>
    </row>
    <row r="439" spans="1:22" s="231" customFormat="1" hidden="1">
      <c r="A439" s="172">
        <f>VLOOKUP(G439,[1]Conceptos!$B$2:$F$587,5,FALSE)</f>
        <v>56</v>
      </c>
      <c r="B439" s="236"/>
      <c r="C439" s="237"/>
      <c r="D439" s="238"/>
      <c r="E439" s="225">
        <v>7</v>
      </c>
      <c r="F439" s="174"/>
      <c r="G439" s="175" t="str">
        <f t="shared" si="70"/>
        <v>A.1.1.2.5.2.4</v>
      </c>
      <c r="H439" s="235" t="e">
        <f t="shared" si="77"/>
        <v>#N/A</v>
      </c>
      <c r="I439" s="239"/>
      <c r="J439" s="239"/>
      <c r="K439" s="239"/>
      <c r="L439" s="239"/>
      <c r="M439" s="240"/>
      <c r="N439" s="231">
        <f t="shared" si="74"/>
        <v>1</v>
      </c>
      <c r="O439" s="231">
        <f t="shared" si="72"/>
        <v>0</v>
      </c>
      <c r="P439" s="179">
        <f>VLOOKUP($G439,[1]Conceptos!$B$2:$I$588,6,FALSE)</f>
        <v>1</v>
      </c>
      <c r="Q439" s="179">
        <f>VLOOKUP($G439,[1]Conceptos!$B$2:$I$588,7,FALSE)</f>
        <v>1</v>
      </c>
      <c r="R439" s="179">
        <f>VLOOKUP($G439,[1]Conceptos!$B$2:$I$588,8,FALSE)</f>
        <v>1</v>
      </c>
      <c r="S439" s="229" t="b">
        <f>VLOOKUP(G439,[1]Conceptos!$B$2:$E$587,4,FALSE)</f>
        <v>1</v>
      </c>
      <c r="V439" s="231">
        <f t="shared" si="71"/>
        <v>0</v>
      </c>
    </row>
    <row r="440" spans="1:22" s="231" customFormat="1" hidden="1">
      <c r="A440" s="172">
        <f>VLOOKUP(G440,[1]Conceptos!$B$2:$F$587,5,FALSE)</f>
        <v>56</v>
      </c>
      <c r="B440" s="236"/>
      <c r="C440" s="237"/>
      <c r="D440" s="238"/>
      <c r="E440" s="225">
        <v>8</v>
      </c>
      <c r="F440" s="174"/>
      <c r="G440" s="175" t="str">
        <f t="shared" si="70"/>
        <v>A.1.1.2.5.2.4</v>
      </c>
      <c r="H440" s="235" t="e">
        <f t="shared" si="77"/>
        <v>#N/A</v>
      </c>
      <c r="I440" s="239"/>
      <c r="J440" s="239"/>
      <c r="K440" s="239"/>
      <c r="L440" s="239"/>
      <c r="M440" s="240"/>
      <c r="N440" s="231">
        <f t="shared" si="74"/>
        <v>1</v>
      </c>
      <c r="O440" s="231">
        <f t="shared" si="72"/>
        <v>0</v>
      </c>
      <c r="P440" s="179">
        <f>VLOOKUP($G440,[1]Conceptos!$B$2:$I$588,6,FALSE)</f>
        <v>1</v>
      </c>
      <c r="Q440" s="179">
        <f>VLOOKUP($G440,[1]Conceptos!$B$2:$I$588,7,FALSE)</f>
        <v>1</v>
      </c>
      <c r="R440" s="179">
        <f>VLOOKUP($G440,[1]Conceptos!$B$2:$I$588,8,FALSE)</f>
        <v>1</v>
      </c>
      <c r="S440" s="229" t="b">
        <f>VLOOKUP(G440,[1]Conceptos!$B$2:$E$587,4,FALSE)</f>
        <v>1</v>
      </c>
      <c r="V440" s="231">
        <f t="shared" si="71"/>
        <v>0</v>
      </c>
    </row>
    <row r="441" spans="1:22" s="231" customFormat="1" hidden="1">
      <c r="A441" s="172">
        <f>VLOOKUP(G441,[1]Conceptos!$B$2:$F$587,5,FALSE)</f>
        <v>56</v>
      </c>
      <c r="B441" s="236"/>
      <c r="C441" s="237"/>
      <c r="D441" s="238"/>
      <c r="E441" s="225">
        <v>9</v>
      </c>
      <c r="F441" s="174"/>
      <c r="G441" s="175" t="str">
        <f t="shared" si="70"/>
        <v>A.1.1.2.5.2.4</v>
      </c>
      <c r="H441" s="235" t="e">
        <f t="shared" si="77"/>
        <v>#N/A</v>
      </c>
      <c r="I441" s="239"/>
      <c r="J441" s="239"/>
      <c r="K441" s="239"/>
      <c r="L441" s="239"/>
      <c r="M441" s="240"/>
      <c r="N441" s="231">
        <f t="shared" si="74"/>
        <v>1</v>
      </c>
      <c r="O441" s="231">
        <f t="shared" si="72"/>
        <v>0</v>
      </c>
      <c r="P441" s="179">
        <f>VLOOKUP($G441,[1]Conceptos!$B$2:$I$588,6,FALSE)</f>
        <v>1</v>
      </c>
      <c r="Q441" s="179">
        <f>VLOOKUP($G441,[1]Conceptos!$B$2:$I$588,7,FALSE)</f>
        <v>1</v>
      </c>
      <c r="R441" s="179">
        <f>VLOOKUP($G441,[1]Conceptos!$B$2:$I$588,8,FALSE)</f>
        <v>1</v>
      </c>
      <c r="S441" s="229" t="b">
        <f>VLOOKUP(G441,[1]Conceptos!$B$2:$E$587,4,FALSE)</f>
        <v>1</v>
      </c>
      <c r="V441" s="231">
        <f t="shared" si="71"/>
        <v>0</v>
      </c>
    </row>
    <row r="442" spans="1:22" s="231" customFormat="1" hidden="1">
      <c r="A442" s="172">
        <f>VLOOKUP(G442,[1]Conceptos!$B$2:$F$587,5,FALSE)</f>
        <v>56</v>
      </c>
      <c r="B442" s="236"/>
      <c r="C442" s="237"/>
      <c r="D442" s="238"/>
      <c r="E442" s="225">
        <v>10</v>
      </c>
      <c r="F442" s="174"/>
      <c r="G442" s="175" t="str">
        <f t="shared" si="70"/>
        <v>A.1.1.2.5.2.4</v>
      </c>
      <c r="H442" s="235" t="e">
        <f t="shared" si="77"/>
        <v>#N/A</v>
      </c>
      <c r="I442" s="239"/>
      <c r="J442" s="239"/>
      <c r="K442" s="239"/>
      <c r="L442" s="239"/>
      <c r="M442" s="240"/>
      <c r="N442" s="231">
        <f t="shared" si="74"/>
        <v>1</v>
      </c>
      <c r="O442" s="231">
        <f t="shared" si="72"/>
        <v>0</v>
      </c>
      <c r="P442" s="179">
        <f>VLOOKUP($G442,[1]Conceptos!$B$2:$I$588,6,FALSE)</f>
        <v>1</v>
      </c>
      <c r="Q442" s="179">
        <f>VLOOKUP($G442,[1]Conceptos!$B$2:$I$588,7,FALSE)</f>
        <v>1</v>
      </c>
      <c r="R442" s="179">
        <f>VLOOKUP($G442,[1]Conceptos!$B$2:$I$588,8,FALSE)</f>
        <v>1</v>
      </c>
      <c r="S442" s="229" t="b">
        <f>VLOOKUP(G442,[1]Conceptos!$B$2:$E$587,4,FALSE)</f>
        <v>1</v>
      </c>
      <c r="V442" s="231">
        <f t="shared" si="71"/>
        <v>0</v>
      </c>
    </row>
    <row r="443" spans="1:22" s="231" customFormat="1" ht="51">
      <c r="A443" s="172">
        <f>VLOOKUP(G443,[1]Conceptos!$B$2:$F$587,5,FALSE)</f>
        <v>57</v>
      </c>
      <c r="B443" s="219" t="s">
        <v>225</v>
      </c>
      <c r="C443" s="220" t="str">
        <f>VLOOKUP(B443,[1]Conceptos!$B$2:$D$587,2,FALSE)</f>
        <v>INSTITUTOS TÉCNICOS</v>
      </c>
      <c r="D443" s="221" t="str">
        <f>VLOOKUP(B443,[1]Conceptos!$B$2:$D$587,3,FALSE)</f>
        <v xml:space="preserve">SUMA DE APORTES DESTINADOS POR LA LEY 21 DE 1982 PARA LAS ESCUELAS INDUSTRIALES E INSTITUTOS TÉCNICOS NACIÓNALES, DEPARTAMENTALES, (INTENDENCIALES, COMISARIALES), DISTRITALES O MUNICIPALES CORRESPONDIENTES AL PERSONAL ADMINISTRATIVO </v>
      </c>
      <c r="E443" s="222" t="s">
        <v>136</v>
      </c>
      <c r="F443" s="223"/>
      <c r="G443" s="224" t="str">
        <f t="shared" si="70"/>
        <v>A.1.1.2.5.2.5</v>
      </c>
      <c r="H443" s="225"/>
      <c r="I443" s="226">
        <f>SUM(I444:I453)</f>
        <v>0</v>
      </c>
      <c r="J443" s="226">
        <f>SUM(J444:J453)</f>
        <v>0</v>
      </c>
      <c r="K443" s="226">
        <f>SUM(K444:K453)</f>
        <v>0</v>
      </c>
      <c r="L443" s="226">
        <f>SUM(L444:L453)</f>
        <v>0</v>
      </c>
      <c r="M443" s="227">
        <f>SUM(M444:M453)</f>
        <v>0</v>
      </c>
      <c r="N443" s="228">
        <f>IF(AND(E443&lt;&gt;"", E443&lt;&gt;"Registrar Detalle",E443&lt;&gt;"Ocultar Detalle"),1,0)</f>
        <v>0</v>
      </c>
      <c r="O443" s="228">
        <f t="shared" si="72"/>
        <v>0</v>
      </c>
      <c r="P443" s="179">
        <f>VLOOKUP($G443,[1]Conceptos!$B$2:$I$588,6,FALSE)</f>
        <v>1</v>
      </c>
      <c r="Q443" s="179">
        <f>VLOOKUP($G443,[1]Conceptos!$B$2:$I$588,7,FALSE)</f>
        <v>1</v>
      </c>
      <c r="R443" s="179">
        <f>VLOOKUP($G443,[1]Conceptos!$B$2:$I$588,8,FALSE)</f>
        <v>1</v>
      </c>
      <c r="S443" s="229" t="b">
        <f>VLOOKUP(G443,[1]Conceptos!$B$2:$E$588,4,FALSE)</f>
        <v>1</v>
      </c>
      <c r="T443" s="230">
        <f>FIND(".",B443,LEN(B443)-2)</f>
        <v>12</v>
      </c>
      <c r="U443" s="230" t="str">
        <f>MID(B443,1,T443-1)</f>
        <v>A.1.1.2.5.2</v>
      </c>
      <c r="V443" s="231">
        <f t="shared" si="71"/>
        <v>12</v>
      </c>
    </row>
    <row r="444" spans="1:22" s="231" customFormat="1">
      <c r="A444" s="172">
        <f>VLOOKUP(G444,[1]Conceptos!$B$2:$F$587,5,FALSE)</f>
        <v>57</v>
      </c>
      <c r="B444" s="234"/>
      <c r="C444" s="220"/>
      <c r="D444" s="221"/>
      <c r="E444" s="225">
        <v>1</v>
      </c>
      <c r="F444" s="174"/>
      <c r="G444" s="175" t="str">
        <f t="shared" si="70"/>
        <v>A.1.1.2.5.2.5</v>
      </c>
      <c r="H444" s="235" t="e">
        <f t="shared" ref="H444:H453" si="78">VLOOKUP(F444,$W$7:$X$48,2,FALSE)</f>
        <v>#N/A</v>
      </c>
      <c r="I444" s="239"/>
      <c r="J444" s="239"/>
      <c r="K444" s="239"/>
      <c r="L444" s="239"/>
      <c r="M444" s="240"/>
      <c r="N444" s="231">
        <f t="shared" si="74"/>
        <v>1</v>
      </c>
      <c r="O444" s="231">
        <f t="shared" si="72"/>
        <v>0</v>
      </c>
      <c r="P444" s="179">
        <f>VLOOKUP($G444,[1]Conceptos!$B$2:$I$588,6,FALSE)</f>
        <v>1</v>
      </c>
      <c r="Q444" s="179">
        <f>VLOOKUP($G444,[1]Conceptos!$B$2:$I$588,7,FALSE)</f>
        <v>1</v>
      </c>
      <c r="R444" s="179">
        <f>VLOOKUP($G444,[1]Conceptos!$B$2:$I$588,8,FALSE)</f>
        <v>1</v>
      </c>
      <c r="S444" s="229" t="b">
        <f>VLOOKUP(G444,[1]Conceptos!$B$2:$E$588,4,FALSE)</f>
        <v>1</v>
      </c>
      <c r="V444" s="231">
        <f t="shared" si="71"/>
        <v>12</v>
      </c>
    </row>
    <row r="445" spans="1:22" s="231" customFormat="1" hidden="1">
      <c r="A445" s="172">
        <f>VLOOKUP(G445,[1]Conceptos!$B$2:$F$587,5,FALSE)</f>
        <v>57</v>
      </c>
      <c r="B445" s="236"/>
      <c r="C445" s="237"/>
      <c r="D445" s="238"/>
      <c r="E445" s="225">
        <v>2</v>
      </c>
      <c r="F445" s="174"/>
      <c r="G445" s="175" t="str">
        <f t="shared" si="70"/>
        <v>A.1.1.2.5.2.5</v>
      </c>
      <c r="H445" s="235" t="e">
        <f t="shared" si="78"/>
        <v>#N/A</v>
      </c>
      <c r="I445" s="239"/>
      <c r="J445" s="239"/>
      <c r="K445" s="239"/>
      <c r="L445" s="239"/>
      <c r="M445" s="240"/>
      <c r="N445" s="231">
        <f t="shared" si="74"/>
        <v>1</v>
      </c>
      <c r="O445" s="231">
        <f t="shared" si="72"/>
        <v>0</v>
      </c>
      <c r="P445" s="179">
        <f>VLOOKUP($G445,[1]Conceptos!$B$2:$I$588,6,FALSE)</f>
        <v>1</v>
      </c>
      <c r="Q445" s="179">
        <f>VLOOKUP($G445,[1]Conceptos!$B$2:$I$588,7,FALSE)</f>
        <v>1</v>
      </c>
      <c r="R445" s="179">
        <f>VLOOKUP($G445,[1]Conceptos!$B$2:$I$588,8,FALSE)</f>
        <v>1</v>
      </c>
      <c r="S445" s="229" t="b">
        <f>VLOOKUP(G445,[1]Conceptos!$B$2:$E$587,4,FALSE)</f>
        <v>1</v>
      </c>
      <c r="V445" s="231">
        <f t="shared" si="71"/>
        <v>0</v>
      </c>
    </row>
    <row r="446" spans="1:22" s="231" customFormat="1" hidden="1">
      <c r="A446" s="172">
        <f>VLOOKUP(G446,[1]Conceptos!$B$2:$F$587,5,FALSE)</f>
        <v>57</v>
      </c>
      <c r="B446" s="236"/>
      <c r="C446" s="237"/>
      <c r="D446" s="238"/>
      <c r="E446" s="225">
        <v>3</v>
      </c>
      <c r="F446" s="174"/>
      <c r="G446" s="175" t="str">
        <f t="shared" si="70"/>
        <v>A.1.1.2.5.2.5</v>
      </c>
      <c r="H446" s="235" t="e">
        <f t="shared" si="78"/>
        <v>#N/A</v>
      </c>
      <c r="I446" s="239"/>
      <c r="J446" s="239"/>
      <c r="K446" s="239"/>
      <c r="L446" s="239"/>
      <c r="M446" s="240"/>
      <c r="N446" s="231">
        <f t="shared" si="74"/>
        <v>1</v>
      </c>
      <c r="O446" s="231">
        <f t="shared" si="72"/>
        <v>0</v>
      </c>
      <c r="P446" s="179">
        <f>VLOOKUP($G446,[1]Conceptos!$B$2:$I$588,6,FALSE)</f>
        <v>1</v>
      </c>
      <c r="Q446" s="179">
        <f>VLOOKUP($G446,[1]Conceptos!$B$2:$I$588,7,FALSE)</f>
        <v>1</v>
      </c>
      <c r="R446" s="179">
        <f>VLOOKUP($G446,[1]Conceptos!$B$2:$I$588,8,FALSE)</f>
        <v>1</v>
      </c>
      <c r="S446" s="229" t="b">
        <f>VLOOKUP(G446,[1]Conceptos!$B$2:$E$587,4,FALSE)</f>
        <v>1</v>
      </c>
      <c r="V446" s="231">
        <f t="shared" si="71"/>
        <v>0</v>
      </c>
    </row>
    <row r="447" spans="1:22" s="231" customFormat="1" hidden="1">
      <c r="A447" s="172">
        <f>VLOOKUP(G447,[1]Conceptos!$B$2:$F$587,5,FALSE)</f>
        <v>57</v>
      </c>
      <c r="B447" s="236"/>
      <c r="C447" s="237"/>
      <c r="D447" s="238"/>
      <c r="E447" s="225">
        <v>4</v>
      </c>
      <c r="F447" s="174"/>
      <c r="G447" s="175" t="str">
        <f t="shared" si="70"/>
        <v>A.1.1.2.5.2.5</v>
      </c>
      <c r="H447" s="235" t="e">
        <f t="shared" si="78"/>
        <v>#N/A</v>
      </c>
      <c r="I447" s="239"/>
      <c r="J447" s="239"/>
      <c r="K447" s="239"/>
      <c r="L447" s="239"/>
      <c r="M447" s="240"/>
      <c r="N447" s="231">
        <f t="shared" si="74"/>
        <v>1</v>
      </c>
      <c r="O447" s="231">
        <f t="shared" si="72"/>
        <v>0</v>
      </c>
      <c r="P447" s="179">
        <f>VLOOKUP($G447,[1]Conceptos!$B$2:$I$588,6,FALSE)</f>
        <v>1</v>
      </c>
      <c r="Q447" s="179">
        <f>VLOOKUP($G447,[1]Conceptos!$B$2:$I$588,7,FALSE)</f>
        <v>1</v>
      </c>
      <c r="R447" s="179">
        <f>VLOOKUP($G447,[1]Conceptos!$B$2:$I$588,8,FALSE)</f>
        <v>1</v>
      </c>
      <c r="S447" s="229" t="b">
        <f>VLOOKUP(G447,[1]Conceptos!$B$2:$E$587,4,FALSE)</f>
        <v>1</v>
      </c>
      <c r="V447" s="231">
        <f t="shared" si="71"/>
        <v>0</v>
      </c>
    </row>
    <row r="448" spans="1:22" s="231" customFormat="1" hidden="1">
      <c r="A448" s="172">
        <f>VLOOKUP(G448,[1]Conceptos!$B$2:$F$587,5,FALSE)</f>
        <v>57</v>
      </c>
      <c r="B448" s="236"/>
      <c r="C448" s="237"/>
      <c r="D448" s="238"/>
      <c r="E448" s="225">
        <v>5</v>
      </c>
      <c r="F448" s="174"/>
      <c r="G448" s="175" t="str">
        <f t="shared" si="70"/>
        <v>A.1.1.2.5.2.5</v>
      </c>
      <c r="H448" s="235" t="e">
        <f t="shared" si="78"/>
        <v>#N/A</v>
      </c>
      <c r="I448" s="239"/>
      <c r="J448" s="239"/>
      <c r="K448" s="239"/>
      <c r="L448" s="239"/>
      <c r="M448" s="240"/>
      <c r="N448" s="231">
        <f t="shared" si="74"/>
        <v>1</v>
      </c>
      <c r="O448" s="231">
        <f t="shared" si="72"/>
        <v>0</v>
      </c>
      <c r="P448" s="179">
        <f>VLOOKUP($G448,[1]Conceptos!$B$2:$I$588,6,FALSE)</f>
        <v>1</v>
      </c>
      <c r="Q448" s="179">
        <f>VLOOKUP($G448,[1]Conceptos!$B$2:$I$588,7,FALSE)</f>
        <v>1</v>
      </c>
      <c r="R448" s="179">
        <f>VLOOKUP($G448,[1]Conceptos!$B$2:$I$588,8,FALSE)</f>
        <v>1</v>
      </c>
      <c r="S448" s="229" t="b">
        <f>VLOOKUP(G448,[1]Conceptos!$B$2:$E$587,4,FALSE)</f>
        <v>1</v>
      </c>
      <c r="V448" s="231">
        <f t="shared" si="71"/>
        <v>0</v>
      </c>
    </row>
    <row r="449" spans="1:22" s="231" customFormat="1" hidden="1">
      <c r="A449" s="172">
        <f>VLOOKUP(G449,[1]Conceptos!$B$2:$F$587,5,FALSE)</f>
        <v>57</v>
      </c>
      <c r="B449" s="236"/>
      <c r="C449" s="237"/>
      <c r="D449" s="238"/>
      <c r="E449" s="225">
        <v>6</v>
      </c>
      <c r="F449" s="174"/>
      <c r="G449" s="175" t="str">
        <f t="shared" si="70"/>
        <v>A.1.1.2.5.2.5</v>
      </c>
      <c r="H449" s="235" t="e">
        <f t="shared" si="78"/>
        <v>#N/A</v>
      </c>
      <c r="I449" s="239"/>
      <c r="J449" s="239"/>
      <c r="K449" s="239"/>
      <c r="L449" s="239"/>
      <c r="M449" s="240"/>
      <c r="N449" s="231">
        <f>IF(E449&lt;&gt;"",1,0)</f>
        <v>1</v>
      </c>
      <c r="O449" s="231">
        <f t="shared" si="72"/>
        <v>0</v>
      </c>
      <c r="P449" s="179">
        <f>VLOOKUP($G449,[1]Conceptos!$B$2:$I$588,6,FALSE)</f>
        <v>1</v>
      </c>
      <c r="Q449" s="179">
        <f>VLOOKUP($G449,[1]Conceptos!$B$2:$I$588,7,FALSE)</f>
        <v>1</v>
      </c>
      <c r="R449" s="179">
        <f>VLOOKUP($G449,[1]Conceptos!$B$2:$I$588,8,FALSE)</f>
        <v>1</v>
      </c>
      <c r="S449" s="229" t="b">
        <f>VLOOKUP(G449,[1]Conceptos!$B$2:$E$587,4,FALSE)</f>
        <v>1</v>
      </c>
      <c r="V449" s="231">
        <f t="shared" si="71"/>
        <v>0</v>
      </c>
    </row>
    <row r="450" spans="1:22" s="231" customFormat="1" hidden="1">
      <c r="A450" s="172">
        <f>VLOOKUP(G450,[1]Conceptos!$B$2:$F$587,5,FALSE)</f>
        <v>57</v>
      </c>
      <c r="B450" s="236"/>
      <c r="C450" s="237"/>
      <c r="D450" s="238"/>
      <c r="E450" s="225">
        <v>7</v>
      </c>
      <c r="F450" s="174"/>
      <c r="G450" s="175" t="str">
        <f t="shared" si="70"/>
        <v>A.1.1.2.5.2.5</v>
      </c>
      <c r="H450" s="235" t="e">
        <f t="shared" si="78"/>
        <v>#N/A</v>
      </c>
      <c r="I450" s="239"/>
      <c r="J450" s="239"/>
      <c r="K450" s="239"/>
      <c r="L450" s="239"/>
      <c r="M450" s="240"/>
      <c r="N450" s="231">
        <f>IF(E450&lt;&gt;"",1,0)</f>
        <v>1</v>
      </c>
      <c r="O450" s="231">
        <f t="shared" si="72"/>
        <v>0</v>
      </c>
      <c r="P450" s="179">
        <f>VLOOKUP($G450,[1]Conceptos!$B$2:$I$588,6,FALSE)</f>
        <v>1</v>
      </c>
      <c r="Q450" s="179">
        <f>VLOOKUP($G450,[1]Conceptos!$B$2:$I$588,7,FALSE)</f>
        <v>1</v>
      </c>
      <c r="R450" s="179">
        <f>VLOOKUP($G450,[1]Conceptos!$B$2:$I$588,8,FALSE)</f>
        <v>1</v>
      </c>
      <c r="S450" s="229" t="b">
        <f>VLOOKUP(G450,[1]Conceptos!$B$2:$E$587,4,FALSE)</f>
        <v>1</v>
      </c>
      <c r="V450" s="231">
        <f t="shared" si="71"/>
        <v>0</v>
      </c>
    </row>
    <row r="451" spans="1:22" s="231" customFormat="1" hidden="1">
      <c r="A451" s="172">
        <f>VLOOKUP(G451,[1]Conceptos!$B$2:$F$587,5,FALSE)</f>
        <v>57</v>
      </c>
      <c r="B451" s="236"/>
      <c r="C451" s="237"/>
      <c r="D451" s="238"/>
      <c r="E451" s="225">
        <v>8</v>
      </c>
      <c r="F451" s="174"/>
      <c r="G451" s="175" t="str">
        <f t="shared" si="70"/>
        <v>A.1.1.2.5.2.5</v>
      </c>
      <c r="H451" s="235" t="e">
        <f t="shared" si="78"/>
        <v>#N/A</v>
      </c>
      <c r="I451" s="239"/>
      <c r="J451" s="239"/>
      <c r="K451" s="239"/>
      <c r="L451" s="239"/>
      <c r="M451" s="240"/>
      <c r="N451" s="231">
        <f>IF(E451&lt;&gt;"",1,0)</f>
        <v>1</v>
      </c>
      <c r="O451" s="231">
        <f t="shared" si="72"/>
        <v>0</v>
      </c>
      <c r="P451" s="179">
        <f>VLOOKUP($G451,[1]Conceptos!$B$2:$I$588,6,FALSE)</f>
        <v>1</v>
      </c>
      <c r="Q451" s="179">
        <f>VLOOKUP($G451,[1]Conceptos!$B$2:$I$588,7,FALSE)</f>
        <v>1</v>
      </c>
      <c r="R451" s="179">
        <f>VLOOKUP($G451,[1]Conceptos!$B$2:$I$588,8,FALSE)</f>
        <v>1</v>
      </c>
      <c r="S451" s="229" t="b">
        <f>VLOOKUP(G451,[1]Conceptos!$B$2:$E$587,4,FALSE)</f>
        <v>1</v>
      </c>
      <c r="V451" s="231">
        <f t="shared" si="71"/>
        <v>0</v>
      </c>
    </row>
    <row r="452" spans="1:22" s="231" customFormat="1" hidden="1">
      <c r="A452" s="172">
        <f>VLOOKUP(G452,[1]Conceptos!$B$2:$F$587,5,FALSE)</f>
        <v>57</v>
      </c>
      <c r="B452" s="236"/>
      <c r="C452" s="237"/>
      <c r="D452" s="238"/>
      <c r="E452" s="225">
        <v>9</v>
      </c>
      <c r="F452" s="174"/>
      <c r="G452" s="175" t="str">
        <f t="shared" si="70"/>
        <v>A.1.1.2.5.2.5</v>
      </c>
      <c r="H452" s="235" t="e">
        <f t="shared" si="78"/>
        <v>#N/A</v>
      </c>
      <c r="I452" s="239"/>
      <c r="J452" s="239"/>
      <c r="K452" s="239"/>
      <c r="L452" s="239"/>
      <c r="M452" s="240"/>
      <c r="N452" s="231">
        <f>IF(E452&lt;&gt;"",1,0)</f>
        <v>1</v>
      </c>
      <c r="O452" s="231">
        <f t="shared" si="72"/>
        <v>0</v>
      </c>
      <c r="P452" s="179">
        <f>VLOOKUP($G452,[1]Conceptos!$B$2:$I$588,6,FALSE)</f>
        <v>1</v>
      </c>
      <c r="Q452" s="179">
        <f>VLOOKUP($G452,[1]Conceptos!$B$2:$I$588,7,FALSE)</f>
        <v>1</v>
      </c>
      <c r="R452" s="179">
        <f>VLOOKUP($G452,[1]Conceptos!$B$2:$I$588,8,FALSE)</f>
        <v>1</v>
      </c>
      <c r="S452" s="229" t="b">
        <f>VLOOKUP(G452,[1]Conceptos!$B$2:$E$587,4,FALSE)</f>
        <v>1</v>
      </c>
      <c r="V452" s="231">
        <f t="shared" si="71"/>
        <v>0</v>
      </c>
    </row>
    <row r="453" spans="1:22" s="231" customFormat="1" hidden="1">
      <c r="A453" s="172">
        <f>VLOOKUP(G453,[1]Conceptos!$B$2:$F$587,5,FALSE)</f>
        <v>57</v>
      </c>
      <c r="B453" s="236"/>
      <c r="C453" s="237"/>
      <c r="D453" s="238"/>
      <c r="E453" s="225">
        <v>10</v>
      </c>
      <c r="F453" s="174"/>
      <c r="G453" s="175" t="str">
        <f t="shared" si="70"/>
        <v>A.1.1.2.5.2.5</v>
      </c>
      <c r="H453" s="235" t="e">
        <f t="shared" si="78"/>
        <v>#N/A</v>
      </c>
      <c r="I453" s="239"/>
      <c r="J453" s="239"/>
      <c r="K453" s="239"/>
      <c r="L453" s="239"/>
      <c r="M453" s="240"/>
      <c r="N453" s="231">
        <f>IF(E453&lt;&gt;"",1,0)</f>
        <v>1</v>
      </c>
      <c r="O453" s="231">
        <f t="shared" si="72"/>
        <v>0</v>
      </c>
      <c r="P453" s="179">
        <f>VLOOKUP($G453,[1]Conceptos!$B$2:$I$588,6,FALSE)</f>
        <v>1</v>
      </c>
      <c r="Q453" s="179">
        <f>VLOOKUP($G453,[1]Conceptos!$B$2:$I$588,7,FALSE)</f>
        <v>1</v>
      </c>
      <c r="R453" s="179">
        <f>VLOOKUP($G453,[1]Conceptos!$B$2:$I$588,8,FALSE)</f>
        <v>1</v>
      </c>
      <c r="S453" s="229" t="b">
        <f>VLOOKUP(G453,[1]Conceptos!$B$2:$E$587,4,FALSE)</f>
        <v>1</v>
      </c>
      <c r="V453" s="231">
        <f t="shared" si="71"/>
        <v>0</v>
      </c>
    </row>
    <row r="454" spans="1:22" s="231" customFormat="1" ht="51">
      <c r="A454" s="172">
        <f>VLOOKUP(G454,[1]Conceptos!$B$2:$F$587,5,FALSE)</f>
        <v>58</v>
      </c>
      <c r="B454" s="219" t="s">
        <v>226</v>
      </c>
      <c r="C454" s="220" t="str">
        <f>VLOOKUP(B454,[1]Conceptos!$B$2:$D$587,2,FALSE)</f>
        <v xml:space="preserve">CONTRATOS PARA LA PRESTACIÓN DEL SERVICIO EDUCATIVO </v>
      </c>
      <c r="D454" s="221" t="str">
        <f>VLOOKUP(B454,[1]Conceptos!$B$2:$D$587,3,FALSE)</f>
        <v>VALOR DE LA CONTRATACIÓN DE LA PRESTACIÓN DEL SERVICIO EDUCATIVO POR EL AÑO LECTIVO REALIZADA POR LA ENTIDAD TERRITORIAL CERTIFICADA CUANDO SE DEMUESTRE UNA INSUFICIENCIA DE PLANTELES EDUCATIVOS ESTATALES, DE CONFORMIDAD CON EL DECRETO 4313 DE 2004.</v>
      </c>
      <c r="E454" s="222" t="s">
        <v>136</v>
      </c>
      <c r="F454" s="223"/>
      <c r="G454" s="224" t="str">
        <f t="shared" si="70"/>
        <v>A.1.1.3</v>
      </c>
      <c r="H454" s="225"/>
      <c r="I454" s="226">
        <f>SUM(I455:I464)</f>
        <v>0</v>
      </c>
      <c r="J454" s="226">
        <f>SUM(J455:J464)</f>
        <v>0</v>
      </c>
      <c r="K454" s="226">
        <f>SUM(K455:K464)</f>
        <v>0</v>
      </c>
      <c r="L454" s="226">
        <f>SUM(L455:L464)</f>
        <v>0</v>
      </c>
      <c r="M454" s="227">
        <f>SUM(M455:M464)</f>
        <v>0</v>
      </c>
      <c r="N454" s="228">
        <f>IF(AND(E454&lt;&gt;"", E454&lt;&gt;"Registrar Detalle",E454&lt;&gt;"Ocultar Detalle"),1,0)</f>
        <v>0</v>
      </c>
      <c r="O454" s="228">
        <f t="shared" si="72"/>
        <v>0</v>
      </c>
      <c r="P454" s="179">
        <f>VLOOKUP($G454,[1]Conceptos!$B$2:$I$588,6,FALSE)</f>
        <v>1</v>
      </c>
      <c r="Q454" s="179">
        <f>VLOOKUP($G454,[1]Conceptos!$B$2:$I$588,7,FALSE)</f>
        <v>1</v>
      </c>
      <c r="R454" s="179">
        <f>VLOOKUP($G454,[1]Conceptos!$B$2:$I$588,8,FALSE)</f>
        <v>1</v>
      </c>
      <c r="S454" s="229" t="b">
        <f>VLOOKUP(G454,[1]Conceptos!$B$2:$E$588,4,FALSE)</f>
        <v>1</v>
      </c>
      <c r="T454" s="230">
        <f>FIND(".",B454,LEN(B454)-2)</f>
        <v>6</v>
      </c>
      <c r="U454" s="230" t="str">
        <f>MID(B454,1,T454-1)</f>
        <v>A.1.1</v>
      </c>
      <c r="V454" s="231">
        <f t="shared" si="71"/>
        <v>6</v>
      </c>
    </row>
    <row r="455" spans="1:22" s="231" customFormat="1">
      <c r="A455" s="172">
        <f>VLOOKUP(G455,[1]Conceptos!$B$2:$F$587,5,FALSE)</f>
        <v>58</v>
      </c>
      <c r="B455" s="234"/>
      <c r="C455" s="220"/>
      <c r="D455" s="221"/>
      <c r="E455" s="225">
        <v>1</v>
      </c>
      <c r="F455" s="174"/>
      <c r="G455" s="175" t="str">
        <f t="shared" si="70"/>
        <v>A.1.1.3</v>
      </c>
      <c r="H455" s="235" t="e">
        <f t="shared" ref="H455:H464" si="79">VLOOKUP(F455,$W$7:$X$48,2,FALSE)</f>
        <v>#N/A</v>
      </c>
      <c r="I455" s="239"/>
      <c r="J455" s="239"/>
      <c r="K455" s="239"/>
      <c r="L455" s="239"/>
      <c r="M455" s="240"/>
      <c r="N455" s="231">
        <f t="shared" ref="N455:N464" si="80">IF(E455&lt;&gt;"",1,0)</f>
        <v>1</v>
      </c>
      <c r="O455" s="231">
        <f t="shared" si="72"/>
        <v>0</v>
      </c>
      <c r="P455" s="179">
        <f>VLOOKUP($G455,[1]Conceptos!$B$2:$I$588,6,FALSE)</f>
        <v>1</v>
      </c>
      <c r="Q455" s="179">
        <f>VLOOKUP($G455,[1]Conceptos!$B$2:$I$588,7,FALSE)</f>
        <v>1</v>
      </c>
      <c r="R455" s="179">
        <f>VLOOKUP($G455,[1]Conceptos!$B$2:$I$588,8,FALSE)</f>
        <v>1</v>
      </c>
      <c r="S455" s="229" t="b">
        <f>VLOOKUP(G455,[1]Conceptos!$B$2:$E$588,4,FALSE)</f>
        <v>1</v>
      </c>
      <c r="V455" s="231">
        <f t="shared" si="71"/>
        <v>6</v>
      </c>
    </row>
    <row r="456" spans="1:22" s="231" customFormat="1" hidden="1">
      <c r="A456" s="172">
        <f>VLOOKUP(G456,[1]Conceptos!$B$2:$F$587,5,FALSE)</f>
        <v>58</v>
      </c>
      <c r="B456" s="236"/>
      <c r="C456" s="237"/>
      <c r="D456" s="238"/>
      <c r="E456" s="225">
        <v>2</v>
      </c>
      <c r="F456" s="174"/>
      <c r="G456" s="175" t="str">
        <f t="shared" ref="G456:G519" si="81">IF(ISBLANK(B456),G455,B456)</f>
        <v>A.1.1.3</v>
      </c>
      <c r="H456" s="235" t="e">
        <f t="shared" si="79"/>
        <v>#N/A</v>
      </c>
      <c r="I456" s="239"/>
      <c r="J456" s="239"/>
      <c r="K456" s="239"/>
      <c r="L456" s="239"/>
      <c r="M456" s="240"/>
      <c r="N456" s="231">
        <f t="shared" si="80"/>
        <v>1</v>
      </c>
      <c r="O456" s="231">
        <f t="shared" si="72"/>
        <v>0</v>
      </c>
      <c r="P456" s="179">
        <f>VLOOKUP($G456,[1]Conceptos!$B$2:$I$588,6,FALSE)</f>
        <v>1</v>
      </c>
      <c r="Q456" s="179">
        <f>VLOOKUP($G456,[1]Conceptos!$B$2:$I$588,7,FALSE)</f>
        <v>1</v>
      </c>
      <c r="R456" s="179">
        <f>VLOOKUP($G456,[1]Conceptos!$B$2:$I$588,8,FALSE)</f>
        <v>1</v>
      </c>
      <c r="S456" s="229" t="b">
        <f>VLOOKUP(G456,[1]Conceptos!$B$2:$E$587,4,FALSE)</f>
        <v>1</v>
      </c>
      <c r="V456" s="231">
        <f t="shared" ref="V456:V520" si="82">IF(T456=0,T455,T456)</f>
        <v>0</v>
      </c>
    </row>
    <row r="457" spans="1:22" s="231" customFormat="1" hidden="1">
      <c r="A457" s="172">
        <f>VLOOKUP(G457,[1]Conceptos!$B$2:$F$587,5,FALSE)</f>
        <v>58</v>
      </c>
      <c r="B457" s="236"/>
      <c r="C457" s="237"/>
      <c r="D457" s="238"/>
      <c r="E457" s="225">
        <v>3</v>
      </c>
      <c r="F457" s="174"/>
      <c r="G457" s="175" t="str">
        <f t="shared" si="81"/>
        <v>A.1.1.3</v>
      </c>
      <c r="H457" s="235" t="e">
        <f t="shared" si="79"/>
        <v>#N/A</v>
      </c>
      <c r="I457" s="239"/>
      <c r="J457" s="239"/>
      <c r="K457" s="239"/>
      <c r="L457" s="239"/>
      <c r="M457" s="240"/>
      <c r="N457" s="231">
        <f t="shared" si="80"/>
        <v>1</v>
      </c>
      <c r="O457" s="231">
        <f t="shared" si="72"/>
        <v>0</v>
      </c>
      <c r="P457" s="179">
        <f>VLOOKUP($G457,[1]Conceptos!$B$2:$I$588,6,FALSE)</f>
        <v>1</v>
      </c>
      <c r="Q457" s="179">
        <f>VLOOKUP($G457,[1]Conceptos!$B$2:$I$588,7,FALSE)</f>
        <v>1</v>
      </c>
      <c r="R457" s="179">
        <f>VLOOKUP($G457,[1]Conceptos!$B$2:$I$588,8,FALSE)</f>
        <v>1</v>
      </c>
      <c r="S457" s="229" t="b">
        <f>VLOOKUP(G457,[1]Conceptos!$B$2:$E$587,4,FALSE)</f>
        <v>1</v>
      </c>
      <c r="V457" s="231">
        <f t="shared" si="82"/>
        <v>0</v>
      </c>
    </row>
    <row r="458" spans="1:22" s="231" customFormat="1" hidden="1">
      <c r="A458" s="172">
        <f>VLOOKUP(G458,[1]Conceptos!$B$2:$F$587,5,FALSE)</f>
        <v>58</v>
      </c>
      <c r="B458" s="236"/>
      <c r="C458" s="237"/>
      <c r="D458" s="238"/>
      <c r="E458" s="225">
        <v>4</v>
      </c>
      <c r="F458" s="174"/>
      <c r="G458" s="175" t="str">
        <f t="shared" si="81"/>
        <v>A.1.1.3</v>
      </c>
      <c r="H458" s="235" t="e">
        <f t="shared" si="79"/>
        <v>#N/A</v>
      </c>
      <c r="I458" s="239"/>
      <c r="J458" s="239"/>
      <c r="K458" s="239"/>
      <c r="L458" s="239"/>
      <c r="M458" s="240"/>
      <c r="N458" s="231">
        <f t="shared" si="80"/>
        <v>1</v>
      </c>
      <c r="O458" s="231">
        <f t="shared" si="72"/>
        <v>0</v>
      </c>
      <c r="P458" s="179">
        <f>VLOOKUP($G458,[1]Conceptos!$B$2:$I$588,6,FALSE)</f>
        <v>1</v>
      </c>
      <c r="Q458" s="179">
        <f>VLOOKUP($G458,[1]Conceptos!$B$2:$I$588,7,FALSE)</f>
        <v>1</v>
      </c>
      <c r="R458" s="179">
        <f>VLOOKUP($G458,[1]Conceptos!$B$2:$I$588,8,FALSE)</f>
        <v>1</v>
      </c>
      <c r="S458" s="229" t="b">
        <f>VLOOKUP(G458,[1]Conceptos!$B$2:$E$587,4,FALSE)</f>
        <v>1</v>
      </c>
      <c r="V458" s="231">
        <f t="shared" si="82"/>
        <v>0</v>
      </c>
    </row>
    <row r="459" spans="1:22" s="231" customFormat="1" hidden="1">
      <c r="A459" s="172">
        <f>VLOOKUP(G459,[1]Conceptos!$B$2:$F$587,5,FALSE)</f>
        <v>58</v>
      </c>
      <c r="B459" s="236"/>
      <c r="C459" s="237"/>
      <c r="D459" s="238"/>
      <c r="E459" s="225">
        <v>5</v>
      </c>
      <c r="F459" s="174"/>
      <c r="G459" s="175" t="str">
        <f t="shared" si="81"/>
        <v>A.1.1.3</v>
      </c>
      <c r="H459" s="235" t="e">
        <f t="shared" si="79"/>
        <v>#N/A</v>
      </c>
      <c r="I459" s="239"/>
      <c r="J459" s="239"/>
      <c r="K459" s="239"/>
      <c r="L459" s="239"/>
      <c r="M459" s="240"/>
      <c r="N459" s="231">
        <f t="shared" si="80"/>
        <v>1</v>
      </c>
      <c r="O459" s="231">
        <f t="shared" si="72"/>
        <v>0</v>
      </c>
      <c r="P459" s="179">
        <f>VLOOKUP($G459,[1]Conceptos!$B$2:$I$588,6,FALSE)</f>
        <v>1</v>
      </c>
      <c r="Q459" s="179">
        <f>VLOOKUP($G459,[1]Conceptos!$B$2:$I$588,7,FALSE)</f>
        <v>1</v>
      </c>
      <c r="R459" s="179">
        <f>VLOOKUP($G459,[1]Conceptos!$B$2:$I$588,8,FALSE)</f>
        <v>1</v>
      </c>
      <c r="S459" s="229" t="b">
        <f>VLOOKUP(G459,[1]Conceptos!$B$2:$E$587,4,FALSE)</f>
        <v>1</v>
      </c>
      <c r="V459" s="231">
        <f t="shared" si="82"/>
        <v>0</v>
      </c>
    </row>
    <row r="460" spans="1:22" s="231" customFormat="1" hidden="1">
      <c r="A460" s="172">
        <f>VLOOKUP(G460,[1]Conceptos!$B$2:$F$587,5,FALSE)</f>
        <v>58</v>
      </c>
      <c r="B460" s="236"/>
      <c r="C460" s="237"/>
      <c r="D460" s="238"/>
      <c r="E460" s="225">
        <v>6</v>
      </c>
      <c r="F460" s="174"/>
      <c r="G460" s="175" t="str">
        <f t="shared" si="81"/>
        <v>A.1.1.3</v>
      </c>
      <c r="H460" s="235" t="e">
        <f t="shared" si="79"/>
        <v>#N/A</v>
      </c>
      <c r="I460" s="239"/>
      <c r="J460" s="239"/>
      <c r="K460" s="239"/>
      <c r="L460" s="239"/>
      <c r="M460" s="240"/>
      <c r="N460" s="231">
        <f t="shared" si="80"/>
        <v>1</v>
      </c>
      <c r="O460" s="231">
        <f t="shared" si="72"/>
        <v>0</v>
      </c>
      <c r="P460" s="179">
        <f>VLOOKUP($G460,[1]Conceptos!$B$2:$I$588,6,FALSE)</f>
        <v>1</v>
      </c>
      <c r="Q460" s="179">
        <f>VLOOKUP($G460,[1]Conceptos!$B$2:$I$588,7,FALSE)</f>
        <v>1</v>
      </c>
      <c r="R460" s="179">
        <f>VLOOKUP($G460,[1]Conceptos!$B$2:$I$588,8,FALSE)</f>
        <v>1</v>
      </c>
      <c r="S460" s="229" t="b">
        <f>VLOOKUP(G460,[1]Conceptos!$B$2:$E$587,4,FALSE)</f>
        <v>1</v>
      </c>
      <c r="V460" s="231">
        <f t="shared" si="82"/>
        <v>0</v>
      </c>
    </row>
    <row r="461" spans="1:22" s="231" customFormat="1" hidden="1">
      <c r="A461" s="172">
        <f>VLOOKUP(G461,[1]Conceptos!$B$2:$F$587,5,FALSE)</f>
        <v>58</v>
      </c>
      <c r="B461" s="236"/>
      <c r="C461" s="237"/>
      <c r="D461" s="238"/>
      <c r="E461" s="225">
        <v>7</v>
      </c>
      <c r="F461" s="174"/>
      <c r="G461" s="175" t="str">
        <f t="shared" si="81"/>
        <v>A.1.1.3</v>
      </c>
      <c r="H461" s="235" t="e">
        <f t="shared" si="79"/>
        <v>#N/A</v>
      </c>
      <c r="I461" s="239"/>
      <c r="J461" s="239"/>
      <c r="K461" s="239"/>
      <c r="L461" s="239"/>
      <c r="M461" s="240"/>
      <c r="N461" s="231">
        <f t="shared" si="80"/>
        <v>1</v>
      </c>
      <c r="O461" s="231">
        <f t="shared" si="72"/>
        <v>0</v>
      </c>
      <c r="P461" s="179">
        <f>VLOOKUP($G461,[1]Conceptos!$B$2:$I$588,6,FALSE)</f>
        <v>1</v>
      </c>
      <c r="Q461" s="179">
        <f>VLOOKUP($G461,[1]Conceptos!$B$2:$I$588,7,FALSE)</f>
        <v>1</v>
      </c>
      <c r="R461" s="179">
        <f>VLOOKUP($G461,[1]Conceptos!$B$2:$I$588,8,FALSE)</f>
        <v>1</v>
      </c>
      <c r="S461" s="229" t="b">
        <f>VLOOKUP(G461,[1]Conceptos!$B$2:$E$587,4,FALSE)</f>
        <v>1</v>
      </c>
      <c r="V461" s="231">
        <f t="shared" si="82"/>
        <v>0</v>
      </c>
    </row>
    <row r="462" spans="1:22" s="231" customFormat="1" hidden="1">
      <c r="A462" s="172">
        <f>VLOOKUP(G462,[1]Conceptos!$B$2:$F$587,5,FALSE)</f>
        <v>58</v>
      </c>
      <c r="B462" s="236"/>
      <c r="C462" s="237"/>
      <c r="D462" s="238"/>
      <c r="E462" s="225">
        <v>8</v>
      </c>
      <c r="F462" s="174"/>
      <c r="G462" s="175" t="str">
        <f t="shared" si="81"/>
        <v>A.1.1.3</v>
      </c>
      <c r="H462" s="235" t="e">
        <f t="shared" si="79"/>
        <v>#N/A</v>
      </c>
      <c r="I462" s="239"/>
      <c r="J462" s="239"/>
      <c r="K462" s="239"/>
      <c r="L462" s="239"/>
      <c r="M462" s="240"/>
      <c r="N462" s="231">
        <f t="shared" si="80"/>
        <v>1</v>
      </c>
      <c r="O462" s="231">
        <f t="shared" si="72"/>
        <v>0</v>
      </c>
      <c r="P462" s="179">
        <f>VLOOKUP($G462,[1]Conceptos!$B$2:$I$588,6,FALSE)</f>
        <v>1</v>
      </c>
      <c r="Q462" s="179">
        <f>VLOOKUP($G462,[1]Conceptos!$B$2:$I$588,7,FALSE)</f>
        <v>1</v>
      </c>
      <c r="R462" s="179">
        <f>VLOOKUP($G462,[1]Conceptos!$B$2:$I$588,8,FALSE)</f>
        <v>1</v>
      </c>
      <c r="S462" s="229" t="b">
        <f>VLOOKUP(G462,[1]Conceptos!$B$2:$E$587,4,FALSE)</f>
        <v>1</v>
      </c>
      <c r="V462" s="231">
        <f t="shared" si="82"/>
        <v>0</v>
      </c>
    </row>
    <row r="463" spans="1:22" s="231" customFormat="1" hidden="1">
      <c r="A463" s="172">
        <f>VLOOKUP(G463,[1]Conceptos!$B$2:$F$587,5,FALSE)</f>
        <v>58</v>
      </c>
      <c r="B463" s="236"/>
      <c r="C463" s="237"/>
      <c r="D463" s="238"/>
      <c r="E463" s="225">
        <v>9</v>
      </c>
      <c r="F463" s="174"/>
      <c r="G463" s="175" t="str">
        <f t="shared" si="81"/>
        <v>A.1.1.3</v>
      </c>
      <c r="H463" s="235" t="e">
        <f t="shared" si="79"/>
        <v>#N/A</v>
      </c>
      <c r="I463" s="239"/>
      <c r="J463" s="239"/>
      <c r="K463" s="239"/>
      <c r="L463" s="239"/>
      <c r="M463" s="240"/>
      <c r="N463" s="231">
        <f t="shared" si="80"/>
        <v>1</v>
      </c>
      <c r="O463" s="231">
        <f t="shared" ref="O463:O509" si="83">SUM(I463:M463)</f>
        <v>0</v>
      </c>
      <c r="P463" s="179">
        <f>VLOOKUP($G463,[1]Conceptos!$B$2:$I$588,6,FALSE)</f>
        <v>1</v>
      </c>
      <c r="Q463" s="179">
        <f>VLOOKUP($G463,[1]Conceptos!$B$2:$I$588,7,FALSE)</f>
        <v>1</v>
      </c>
      <c r="R463" s="179">
        <f>VLOOKUP($G463,[1]Conceptos!$B$2:$I$588,8,FALSE)</f>
        <v>1</v>
      </c>
      <c r="S463" s="229" t="b">
        <f>VLOOKUP(G463,[1]Conceptos!$B$2:$E$587,4,FALSE)</f>
        <v>1</v>
      </c>
      <c r="V463" s="231">
        <f t="shared" si="82"/>
        <v>0</v>
      </c>
    </row>
    <row r="464" spans="1:22" s="231" customFormat="1" hidden="1">
      <c r="A464" s="172">
        <f>VLOOKUP(G464,[1]Conceptos!$B$2:$F$587,5,FALSE)</f>
        <v>58</v>
      </c>
      <c r="B464" s="236"/>
      <c r="C464" s="237"/>
      <c r="D464" s="238"/>
      <c r="E464" s="225">
        <v>10</v>
      </c>
      <c r="F464" s="174"/>
      <c r="G464" s="175" t="str">
        <f t="shared" si="81"/>
        <v>A.1.1.3</v>
      </c>
      <c r="H464" s="235" t="e">
        <f t="shared" si="79"/>
        <v>#N/A</v>
      </c>
      <c r="I464" s="239"/>
      <c r="J464" s="239"/>
      <c r="K464" s="239"/>
      <c r="L464" s="239"/>
      <c r="M464" s="240"/>
      <c r="N464" s="231">
        <f t="shared" si="80"/>
        <v>1</v>
      </c>
      <c r="O464" s="231">
        <f t="shared" si="83"/>
        <v>0</v>
      </c>
      <c r="P464" s="179">
        <f>VLOOKUP($G464,[1]Conceptos!$B$2:$I$588,6,FALSE)</f>
        <v>1</v>
      </c>
      <c r="Q464" s="179">
        <f>VLOOKUP($G464,[1]Conceptos!$B$2:$I$588,7,FALSE)</f>
        <v>1</v>
      </c>
      <c r="R464" s="179">
        <f>VLOOKUP($G464,[1]Conceptos!$B$2:$I$588,8,FALSE)</f>
        <v>1</v>
      </c>
      <c r="S464" s="229" t="b">
        <f>VLOOKUP(G464,[1]Conceptos!$B$2:$E$587,4,FALSE)</f>
        <v>1</v>
      </c>
      <c r="V464" s="231">
        <f t="shared" si="82"/>
        <v>0</v>
      </c>
    </row>
    <row r="465" spans="1:22" s="231" customFormat="1" ht="63.75">
      <c r="A465" s="172">
        <f>VLOOKUP(G465,[1]Conceptos!$B$2:$F$587,5,FALSE)</f>
        <v>59</v>
      </c>
      <c r="B465" s="219" t="s">
        <v>227</v>
      </c>
      <c r="C465" s="220" t="str">
        <f>VLOOKUP(B465,[1]Conceptos!$B$2:$D$587,2,FALSE)</f>
        <v>CONTRATOS PARA LA ADMINISTRACIÓN DE LA PRESTACIÓN DEL SERVICIO EDUCATIVO</v>
      </c>
      <c r="D465" s="221" t="str">
        <f>VLOOKUP(B465,[1]Conceptos!$B$2:$D$587,3,FALSE)</f>
        <v>VALOR DE LA CONTRATACIÓN DE ADMINISTRACIÓN SERVICIO EDUCATIVO POR PARTE DE LA ENTIDAD TERRITORIAL CERTIFICADA EN LA CUAL EL CONTRATISTA APORTA SU CAPACIDAD DE ADMINISTRACIÓN,DIRECCIÓN,COORDINACIÓN Y ORGANIZACIÓN DE CONFORMIDAD CON DECRETO 4313/2004</v>
      </c>
      <c r="E465" s="222" t="s">
        <v>136</v>
      </c>
      <c r="F465" s="223"/>
      <c r="G465" s="224" t="str">
        <f t="shared" si="81"/>
        <v>A.1.1.4</v>
      </c>
      <c r="H465" s="225"/>
      <c r="I465" s="226">
        <f>SUM(I466:I475)</f>
        <v>0</v>
      </c>
      <c r="J465" s="226">
        <f>SUM(J466:J475)</f>
        <v>0</v>
      </c>
      <c r="K465" s="226">
        <f>SUM(K466:K475)</f>
        <v>0</v>
      </c>
      <c r="L465" s="226">
        <f>SUM(L466:L475)</f>
        <v>0</v>
      </c>
      <c r="M465" s="227">
        <f>SUM(M466:M475)</f>
        <v>0</v>
      </c>
      <c r="N465" s="228">
        <f>IF(AND(E465&lt;&gt;"", E465&lt;&gt;"Registrar Detalle",E465&lt;&gt;"Ocultar Detalle"),1,0)</f>
        <v>0</v>
      </c>
      <c r="O465" s="228">
        <f t="shared" si="83"/>
        <v>0</v>
      </c>
      <c r="P465" s="179">
        <f>VLOOKUP($G465,[1]Conceptos!$B$2:$I$588,6,FALSE)</f>
        <v>1</v>
      </c>
      <c r="Q465" s="179">
        <f>VLOOKUP($G465,[1]Conceptos!$B$2:$I$588,7,FALSE)</f>
        <v>1</v>
      </c>
      <c r="R465" s="179">
        <f>VLOOKUP($G465,[1]Conceptos!$B$2:$I$588,8,FALSE)</f>
        <v>1</v>
      </c>
      <c r="S465" s="229" t="b">
        <f>VLOOKUP(G465,[1]Conceptos!$B$2:$E$588,4,FALSE)</f>
        <v>1</v>
      </c>
      <c r="T465" s="230">
        <f>FIND(".",B465,LEN(B465)-2)</f>
        <v>6</v>
      </c>
      <c r="U465" s="230" t="str">
        <f>MID(B465,1,T465-1)</f>
        <v>A.1.1</v>
      </c>
      <c r="V465" s="231">
        <f t="shared" si="82"/>
        <v>6</v>
      </c>
    </row>
    <row r="466" spans="1:22" s="231" customFormat="1">
      <c r="A466" s="172">
        <f>VLOOKUP(G466,[1]Conceptos!$B$2:$F$587,5,FALSE)</f>
        <v>59</v>
      </c>
      <c r="B466" s="234"/>
      <c r="C466" s="220"/>
      <c r="D466" s="221"/>
      <c r="E466" s="225">
        <v>1</v>
      </c>
      <c r="F466" s="174"/>
      <c r="G466" s="175" t="str">
        <f t="shared" si="81"/>
        <v>A.1.1.4</v>
      </c>
      <c r="H466" s="235" t="e">
        <f t="shared" ref="H466:H475" si="84">VLOOKUP(F466,$W$7:$X$48,2,FALSE)</f>
        <v>#N/A</v>
      </c>
      <c r="I466" s="239"/>
      <c r="J466" s="239"/>
      <c r="K466" s="239"/>
      <c r="L466" s="239"/>
      <c r="M466" s="240"/>
      <c r="N466" s="231">
        <f t="shared" ref="N466:N475" si="85">IF(E466&lt;&gt;"",1,0)</f>
        <v>1</v>
      </c>
      <c r="O466" s="231">
        <f t="shared" si="83"/>
        <v>0</v>
      </c>
      <c r="P466" s="179">
        <f>VLOOKUP($G466,[1]Conceptos!$B$2:$I$588,6,FALSE)</f>
        <v>1</v>
      </c>
      <c r="Q466" s="179">
        <f>VLOOKUP($G466,[1]Conceptos!$B$2:$I$588,7,FALSE)</f>
        <v>1</v>
      </c>
      <c r="R466" s="179">
        <f>VLOOKUP($G466,[1]Conceptos!$B$2:$I$588,8,FALSE)</f>
        <v>1</v>
      </c>
      <c r="S466" s="229" t="b">
        <f>VLOOKUP(G466,[1]Conceptos!$B$2:$E$588,4,FALSE)</f>
        <v>1</v>
      </c>
      <c r="V466" s="231">
        <f t="shared" si="82"/>
        <v>6</v>
      </c>
    </row>
    <row r="467" spans="1:22" s="231" customFormat="1" hidden="1">
      <c r="A467" s="172">
        <f>VLOOKUP(G467,[1]Conceptos!$B$2:$F$587,5,FALSE)</f>
        <v>59</v>
      </c>
      <c r="B467" s="236"/>
      <c r="C467" s="237"/>
      <c r="D467" s="238"/>
      <c r="E467" s="225">
        <v>2</v>
      </c>
      <c r="F467" s="174"/>
      <c r="G467" s="175" t="str">
        <f t="shared" si="81"/>
        <v>A.1.1.4</v>
      </c>
      <c r="H467" s="235" t="e">
        <f t="shared" si="84"/>
        <v>#N/A</v>
      </c>
      <c r="I467" s="239"/>
      <c r="J467" s="239"/>
      <c r="K467" s="239"/>
      <c r="L467" s="239"/>
      <c r="M467" s="240"/>
      <c r="N467" s="231">
        <f t="shared" si="85"/>
        <v>1</v>
      </c>
      <c r="O467" s="231">
        <f t="shared" si="83"/>
        <v>0</v>
      </c>
      <c r="P467" s="179">
        <f>VLOOKUP($G467,[1]Conceptos!$B$2:$I$588,6,FALSE)</f>
        <v>1</v>
      </c>
      <c r="Q467" s="179">
        <f>VLOOKUP($G467,[1]Conceptos!$B$2:$I$588,7,FALSE)</f>
        <v>1</v>
      </c>
      <c r="R467" s="179">
        <f>VLOOKUP($G467,[1]Conceptos!$B$2:$I$588,8,FALSE)</f>
        <v>1</v>
      </c>
      <c r="S467" s="229" t="b">
        <f>VLOOKUP(G467,[1]Conceptos!$B$2:$E$587,4,FALSE)</f>
        <v>1</v>
      </c>
      <c r="V467" s="231">
        <f t="shared" si="82"/>
        <v>0</v>
      </c>
    </row>
    <row r="468" spans="1:22" s="231" customFormat="1" hidden="1">
      <c r="A468" s="172">
        <f>VLOOKUP(G468,[1]Conceptos!$B$2:$F$587,5,FALSE)</f>
        <v>59</v>
      </c>
      <c r="B468" s="236"/>
      <c r="C468" s="237"/>
      <c r="D468" s="238"/>
      <c r="E468" s="225">
        <v>3</v>
      </c>
      <c r="F468" s="174"/>
      <c r="G468" s="175" t="str">
        <f t="shared" si="81"/>
        <v>A.1.1.4</v>
      </c>
      <c r="H468" s="235" t="e">
        <f t="shared" si="84"/>
        <v>#N/A</v>
      </c>
      <c r="I468" s="239"/>
      <c r="J468" s="239"/>
      <c r="K468" s="239"/>
      <c r="L468" s="239"/>
      <c r="M468" s="240"/>
      <c r="N468" s="231">
        <f t="shared" si="85"/>
        <v>1</v>
      </c>
      <c r="O468" s="231">
        <f t="shared" si="83"/>
        <v>0</v>
      </c>
      <c r="P468" s="179">
        <f>VLOOKUP($G468,[1]Conceptos!$B$2:$I$588,6,FALSE)</f>
        <v>1</v>
      </c>
      <c r="Q468" s="179">
        <f>VLOOKUP($G468,[1]Conceptos!$B$2:$I$588,7,FALSE)</f>
        <v>1</v>
      </c>
      <c r="R468" s="179">
        <f>VLOOKUP($G468,[1]Conceptos!$B$2:$I$588,8,FALSE)</f>
        <v>1</v>
      </c>
      <c r="S468" s="229" t="b">
        <f>VLOOKUP(G468,[1]Conceptos!$B$2:$E$587,4,FALSE)</f>
        <v>1</v>
      </c>
      <c r="V468" s="231">
        <f t="shared" si="82"/>
        <v>0</v>
      </c>
    </row>
    <row r="469" spans="1:22" s="231" customFormat="1" hidden="1">
      <c r="A469" s="172">
        <f>VLOOKUP(G469,[1]Conceptos!$B$2:$F$587,5,FALSE)</f>
        <v>59</v>
      </c>
      <c r="B469" s="236"/>
      <c r="C469" s="237"/>
      <c r="D469" s="238"/>
      <c r="E469" s="225">
        <v>4</v>
      </c>
      <c r="F469" s="174"/>
      <c r="G469" s="175" t="str">
        <f t="shared" si="81"/>
        <v>A.1.1.4</v>
      </c>
      <c r="H469" s="235" t="e">
        <f t="shared" si="84"/>
        <v>#N/A</v>
      </c>
      <c r="I469" s="239"/>
      <c r="J469" s="239"/>
      <c r="K469" s="239"/>
      <c r="L469" s="239"/>
      <c r="M469" s="240"/>
      <c r="N469" s="231">
        <f t="shared" si="85"/>
        <v>1</v>
      </c>
      <c r="O469" s="231">
        <f t="shared" si="83"/>
        <v>0</v>
      </c>
      <c r="P469" s="179">
        <f>VLOOKUP($G469,[1]Conceptos!$B$2:$I$588,6,FALSE)</f>
        <v>1</v>
      </c>
      <c r="Q469" s="179">
        <f>VLOOKUP($G469,[1]Conceptos!$B$2:$I$588,7,FALSE)</f>
        <v>1</v>
      </c>
      <c r="R469" s="179">
        <f>VLOOKUP($G469,[1]Conceptos!$B$2:$I$588,8,FALSE)</f>
        <v>1</v>
      </c>
      <c r="S469" s="229" t="b">
        <f>VLOOKUP(G469,[1]Conceptos!$B$2:$E$587,4,FALSE)</f>
        <v>1</v>
      </c>
      <c r="V469" s="231">
        <f t="shared" si="82"/>
        <v>0</v>
      </c>
    </row>
    <row r="470" spans="1:22" s="231" customFormat="1" hidden="1">
      <c r="A470" s="172">
        <f>VLOOKUP(G470,[1]Conceptos!$B$2:$F$587,5,FALSE)</f>
        <v>59</v>
      </c>
      <c r="B470" s="236"/>
      <c r="C470" s="237"/>
      <c r="D470" s="238"/>
      <c r="E470" s="225">
        <v>5</v>
      </c>
      <c r="F470" s="174"/>
      <c r="G470" s="175" t="str">
        <f t="shared" si="81"/>
        <v>A.1.1.4</v>
      </c>
      <c r="H470" s="235" t="e">
        <f t="shared" si="84"/>
        <v>#N/A</v>
      </c>
      <c r="I470" s="239"/>
      <c r="J470" s="239"/>
      <c r="K470" s="239"/>
      <c r="L470" s="239"/>
      <c r="M470" s="240"/>
      <c r="N470" s="231">
        <f t="shared" si="85"/>
        <v>1</v>
      </c>
      <c r="O470" s="231">
        <f t="shared" si="83"/>
        <v>0</v>
      </c>
      <c r="P470" s="179">
        <f>VLOOKUP($G470,[1]Conceptos!$B$2:$I$588,6,FALSE)</f>
        <v>1</v>
      </c>
      <c r="Q470" s="179">
        <f>VLOOKUP($G470,[1]Conceptos!$B$2:$I$588,7,FALSE)</f>
        <v>1</v>
      </c>
      <c r="R470" s="179">
        <f>VLOOKUP($G470,[1]Conceptos!$B$2:$I$588,8,FALSE)</f>
        <v>1</v>
      </c>
      <c r="S470" s="229" t="b">
        <f>VLOOKUP(G470,[1]Conceptos!$B$2:$E$587,4,FALSE)</f>
        <v>1</v>
      </c>
      <c r="V470" s="231">
        <f t="shared" si="82"/>
        <v>0</v>
      </c>
    </row>
    <row r="471" spans="1:22" s="231" customFormat="1" hidden="1">
      <c r="A471" s="172">
        <f>VLOOKUP(G471,[1]Conceptos!$B$2:$F$587,5,FALSE)</f>
        <v>59</v>
      </c>
      <c r="B471" s="236"/>
      <c r="C471" s="237"/>
      <c r="D471" s="238"/>
      <c r="E471" s="225">
        <v>6</v>
      </c>
      <c r="F471" s="174"/>
      <c r="G471" s="175" t="str">
        <f t="shared" si="81"/>
        <v>A.1.1.4</v>
      </c>
      <c r="H471" s="235" t="e">
        <f t="shared" si="84"/>
        <v>#N/A</v>
      </c>
      <c r="I471" s="239"/>
      <c r="J471" s="239"/>
      <c r="K471" s="239"/>
      <c r="L471" s="239"/>
      <c r="M471" s="240"/>
      <c r="N471" s="231">
        <f t="shared" si="85"/>
        <v>1</v>
      </c>
      <c r="O471" s="231">
        <f t="shared" si="83"/>
        <v>0</v>
      </c>
      <c r="P471" s="179">
        <f>VLOOKUP($G471,[1]Conceptos!$B$2:$I$588,6,FALSE)</f>
        <v>1</v>
      </c>
      <c r="Q471" s="179">
        <f>VLOOKUP($G471,[1]Conceptos!$B$2:$I$588,7,FALSE)</f>
        <v>1</v>
      </c>
      <c r="R471" s="179">
        <f>VLOOKUP($G471,[1]Conceptos!$B$2:$I$588,8,FALSE)</f>
        <v>1</v>
      </c>
      <c r="S471" s="229" t="b">
        <f>VLOOKUP(G471,[1]Conceptos!$B$2:$E$587,4,FALSE)</f>
        <v>1</v>
      </c>
      <c r="V471" s="231">
        <f t="shared" si="82"/>
        <v>0</v>
      </c>
    </row>
    <row r="472" spans="1:22" s="231" customFormat="1" hidden="1">
      <c r="A472" s="172">
        <f>VLOOKUP(G472,[1]Conceptos!$B$2:$F$587,5,FALSE)</f>
        <v>59</v>
      </c>
      <c r="B472" s="236"/>
      <c r="C472" s="237"/>
      <c r="D472" s="238"/>
      <c r="E472" s="225">
        <v>7</v>
      </c>
      <c r="F472" s="174"/>
      <c r="G472" s="175" t="str">
        <f t="shared" si="81"/>
        <v>A.1.1.4</v>
      </c>
      <c r="H472" s="235" t="e">
        <f t="shared" si="84"/>
        <v>#N/A</v>
      </c>
      <c r="I472" s="239"/>
      <c r="J472" s="239"/>
      <c r="K472" s="239"/>
      <c r="L472" s="239"/>
      <c r="M472" s="240"/>
      <c r="N472" s="231">
        <f t="shared" si="85"/>
        <v>1</v>
      </c>
      <c r="O472" s="231">
        <f t="shared" si="83"/>
        <v>0</v>
      </c>
      <c r="P472" s="179">
        <f>VLOOKUP($G472,[1]Conceptos!$B$2:$I$588,6,FALSE)</f>
        <v>1</v>
      </c>
      <c r="Q472" s="179">
        <f>VLOOKUP($G472,[1]Conceptos!$B$2:$I$588,7,FALSE)</f>
        <v>1</v>
      </c>
      <c r="R472" s="179">
        <f>VLOOKUP($G472,[1]Conceptos!$B$2:$I$588,8,FALSE)</f>
        <v>1</v>
      </c>
      <c r="S472" s="229" t="b">
        <f>VLOOKUP(G472,[1]Conceptos!$B$2:$E$587,4,FALSE)</f>
        <v>1</v>
      </c>
      <c r="V472" s="231">
        <f t="shared" si="82"/>
        <v>0</v>
      </c>
    </row>
    <row r="473" spans="1:22" s="231" customFormat="1" hidden="1">
      <c r="A473" s="172">
        <f>VLOOKUP(G473,[1]Conceptos!$B$2:$F$587,5,FALSE)</f>
        <v>59</v>
      </c>
      <c r="B473" s="236"/>
      <c r="C473" s="237"/>
      <c r="D473" s="238"/>
      <c r="E473" s="225">
        <v>8</v>
      </c>
      <c r="F473" s="174"/>
      <c r="G473" s="175" t="str">
        <f t="shared" si="81"/>
        <v>A.1.1.4</v>
      </c>
      <c r="H473" s="235" t="e">
        <f t="shared" si="84"/>
        <v>#N/A</v>
      </c>
      <c r="I473" s="239"/>
      <c r="J473" s="239"/>
      <c r="K473" s="239"/>
      <c r="L473" s="239"/>
      <c r="M473" s="240"/>
      <c r="N473" s="231">
        <f t="shared" si="85"/>
        <v>1</v>
      </c>
      <c r="O473" s="231">
        <f t="shared" si="83"/>
        <v>0</v>
      </c>
      <c r="P473" s="179">
        <f>VLOOKUP($G473,[1]Conceptos!$B$2:$I$588,6,FALSE)</f>
        <v>1</v>
      </c>
      <c r="Q473" s="179">
        <f>VLOOKUP($G473,[1]Conceptos!$B$2:$I$588,7,FALSE)</f>
        <v>1</v>
      </c>
      <c r="R473" s="179">
        <f>VLOOKUP($G473,[1]Conceptos!$B$2:$I$588,8,FALSE)</f>
        <v>1</v>
      </c>
      <c r="S473" s="229" t="b">
        <f>VLOOKUP(G473,[1]Conceptos!$B$2:$E$587,4,FALSE)</f>
        <v>1</v>
      </c>
      <c r="V473" s="231">
        <f t="shared" si="82"/>
        <v>0</v>
      </c>
    </row>
    <row r="474" spans="1:22" s="231" customFormat="1" hidden="1">
      <c r="A474" s="172">
        <f>VLOOKUP(G474,[1]Conceptos!$B$2:$F$587,5,FALSE)</f>
        <v>59</v>
      </c>
      <c r="B474" s="236"/>
      <c r="C474" s="237"/>
      <c r="D474" s="238"/>
      <c r="E474" s="225">
        <v>9</v>
      </c>
      <c r="F474" s="174"/>
      <c r="G474" s="175" t="str">
        <f t="shared" si="81"/>
        <v>A.1.1.4</v>
      </c>
      <c r="H474" s="235" t="e">
        <f t="shared" si="84"/>
        <v>#N/A</v>
      </c>
      <c r="I474" s="239"/>
      <c r="J474" s="239"/>
      <c r="K474" s="239"/>
      <c r="L474" s="239"/>
      <c r="M474" s="240"/>
      <c r="N474" s="231">
        <f t="shared" si="85"/>
        <v>1</v>
      </c>
      <c r="O474" s="231">
        <f t="shared" si="83"/>
        <v>0</v>
      </c>
      <c r="P474" s="179">
        <f>VLOOKUP($G474,[1]Conceptos!$B$2:$I$588,6,FALSE)</f>
        <v>1</v>
      </c>
      <c r="Q474" s="179">
        <f>VLOOKUP($G474,[1]Conceptos!$B$2:$I$588,7,FALSE)</f>
        <v>1</v>
      </c>
      <c r="R474" s="179">
        <f>VLOOKUP($G474,[1]Conceptos!$B$2:$I$588,8,FALSE)</f>
        <v>1</v>
      </c>
      <c r="S474" s="229" t="b">
        <f>VLOOKUP(G474,[1]Conceptos!$B$2:$E$587,4,FALSE)</f>
        <v>1</v>
      </c>
      <c r="V474" s="231">
        <f t="shared" si="82"/>
        <v>0</v>
      </c>
    </row>
    <row r="475" spans="1:22" s="231" customFormat="1" hidden="1">
      <c r="A475" s="172">
        <f>VLOOKUP(G475,[1]Conceptos!$B$2:$F$587,5,FALSE)</f>
        <v>59</v>
      </c>
      <c r="B475" s="236"/>
      <c r="C475" s="237"/>
      <c r="D475" s="238"/>
      <c r="E475" s="225">
        <v>10</v>
      </c>
      <c r="F475" s="174"/>
      <c r="G475" s="175" t="str">
        <f t="shared" si="81"/>
        <v>A.1.1.4</v>
      </c>
      <c r="H475" s="235" t="e">
        <f t="shared" si="84"/>
        <v>#N/A</v>
      </c>
      <c r="I475" s="239"/>
      <c r="J475" s="239"/>
      <c r="K475" s="239"/>
      <c r="L475" s="239"/>
      <c r="M475" s="240"/>
      <c r="N475" s="231">
        <f t="shared" si="85"/>
        <v>1</v>
      </c>
      <c r="O475" s="231">
        <f t="shared" si="83"/>
        <v>0</v>
      </c>
      <c r="P475" s="179">
        <f>VLOOKUP($G475,[1]Conceptos!$B$2:$I$588,6,FALSE)</f>
        <v>1</v>
      </c>
      <c r="Q475" s="179">
        <f>VLOOKUP($G475,[1]Conceptos!$B$2:$I$588,7,FALSE)</f>
        <v>1</v>
      </c>
      <c r="R475" s="179">
        <f>VLOOKUP($G475,[1]Conceptos!$B$2:$I$588,8,FALSE)</f>
        <v>1</v>
      </c>
      <c r="S475" s="229" t="b">
        <f>VLOOKUP(G475,[1]Conceptos!$B$2:$E$587,4,FALSE)</f>
        <v>1</v>
      </c>
      <c r="V475" s="231">
        <f t="shared" si="82"/>
        <v>0</v>
      </c>
    </row>
    <row r="476" spans="1:22" s="231" customFormat="1" ht="51">
      <c r="A476" s="172">
        <f>VLOOKUP(G476,[1]Conceptos!$B$2:$F$587,5,FALSE)</f>
        <v>60</v>
      </c>
      <c r="B476" s="219" t="s">
        <v>228</v>
      </c>
      <c r="C476" s="220" t="str">
        <f>VLOOKUP(B476,[1]Conceptos!$B$2:$D$587,2,FALSE)</f>
        <v>CONTRATACIÓN PARA EDUCACIÓN PARA JÓVENES Y ADULTOS</v>
      </c>
      <c r="D476" s="221" t="str">
        <f>VLOOKUP(B476,[1]Conceptos!$B$2:$D$587,3,FALSE)</f>
        <v xml:space="preserve">VALOR DE LA CONTRATACIÓN CON ENTIDADES DE RECONOCIDA IDONDEIDAD PARA EL DESARROLLO LOS PROGRAMAS QUE SE AJUSTEN A LAS NECESIDADES ESPECÍFICAS DE LA POBLACIÓN CON NECESIDADES DE APRENDIZAJE DE LA POBLACIÓN JOVEN Y ADULTA  </v>
      </c>
      <c r="E476" s="222" t="s">
        <v>136</v>
      </c>
      <c r="F476" s="223"/>
      <c r="G476" s="224" t="str">
        <f t="shared" si="81"/>
        <v>A.1.1.5</v>
      </c>
      <c r="H476" s="225"/>
      <c r="I476" s="226">
        <f>SUM(I477:I486)</f>
        <v>0</v>
      </c>
      <c r="J476" s="226">
        <f>SUM(J477:J486)</f>
        <v>0</v>
      </c>
      <c r="K476" s="226">
        <f>SUM(K477:K486)</f>
        <v>0</v>
      </c>
      <c r="L476" s="226">
        <f>SUM(L477:L486)</f>
        <v>0</v>
      </c>
      <c r="M476" s="227">
        <f>SUM(M477:M486)</f>
        <v>0</v>
      </c>
      <c r="N476" s="228">
        <f>IF(AND(E476&lt;&gt;"", E476&lt;&gt;"Registrar Detalle",E476&lt;&gt;"Ocultar Detalle"),1,0)</f>
        <v>0</v>
      </c>
      <c r="O476" s="228">
        <f t="shared" si="83"/>
        <v>0</v>
      </c>
      <c r="P476" s="179">
        <f>VLOOKUP($G476,[1]Conceptos!$B$2:$I$588,6,FALSE)</f>
        <v>1</v>
      </c>
      <c r="Q476" s="179">
        <f>VLOOKUP($G476,[1]Conceptos!$B$2:$I$588,7,FALSE)</f>
        <v>1</v>
      </c>
      <c r="R476" s="179">
        <f>VLOOKUP($G476,[1]Conceptos!$B$2:$I$588,8,FALSE)</f>
        <v>1</v>
      </c>
      <c r="S476" s="229" t="b">
        <f>VLOOKUP(G476,[1]Conceptos!$B$2:$E$588,4,FALSE)</f>
        <v>1</v>
      </c>
      <c r="T476" s="230">
        <f>FIND(".",B476,LEN(B476)-2)</f>
        <v>6</v>
      </c>
      <c r="U476" s="230" t="str">
        <f>MID(B476,1,T476-1)</f>
        <v>A.1.1</v>
      </c>
      <c r="V476" s="231">
        <f t="shared" si="82"/>
        <v>6</v>
      </c>
    </row>
    <row r="477" spans="1:22" s="231" customFormat="1">
      <c r="A477" s="172">
        <f>VLOOKUP(G477,[1]Conceptos!$B$2:$F$587,5,FALSE)</f>
        <v>60</v>
      </c>
      <c r="B477" s="234"/>
      <c r="C477" s="220"/>
      <c r="D477" s="221"/>
      <c r="E477" s="225">
        <v>1</v>
      </c>
      <c r="F477" s="174"/>
      <c r="G477" s="175" t="str">
        <f t="shared" si="81"/>
        <v>A.1.1.5</v>
      </c>
      <c r="H477" s="235" t="e">
        <f t="shared" ref="H477:H486" si="86">VLOOKUP(F477,$W$7:$X$48,2,FALSE)</f>
        <v>#N/A</v>
      </c>
      <c r="I477" s="239"/>
      <c r="J477" s="239"/>
      <c r="K477" s="239"/>
      <c r="L477" s="239"/>
      <c r="M477" s="240"/>
      <c r="N477" s="231">
        <f t="shared" ref="N477:N486" si="87">IF(E477&lt;&gt;"",1,0)</f>
        <v>1</v>
      </c>
      <c r="O477" s="231">
        <f t="shared" si="83"/>
        <v>0</v>
      </c>
      <c r="P477" s="179">
        <f>VLOOKUP($G477,[1]Conceptos!$B$2:$I$588,6,FALSE)</f>
        <v>1</v>
      </c>
      <c r="Q477" s="179">
        <f>VLOOKUP($G477,[1]Conceptos!$B$2:$I$588,7,FALSE)</f>
        <v>1</v>
      </c>
      <c r="R477" s="179">
        <f>VLOOKUP($G477,[1]Conceptos!$B$2:$I$588,8,FALSE)</f>
        <v>1</v>
      </c>
      <c r="S477" s="229" t="b">
        <f>VLOOKUP(G477,[1]Conceptos!$B$2:$E$588,4,FALSE)</f>
        <v>1</v>
      </c>
      <c r="V477" s="231">
        <f t="shared" si="82"/>
        <v>6</v>
      </c>
    </row>
    <row r="478" spans="1:22" s="231" customFormat="1" hidden="1">
      <c r="A478" s="172">
        <f>VLOOKUP(G478,[1]Conceptos!$B$2:$F$587,5,FALSE)</f>
        <v>60</v>
      </c>
      <c r="B478" s="236"/>
      <c r="C478" s="237"/>
      <c r="D478" s="238"/>
      <c r="E478" s="225">
        <v>2</v>
      </c>
      <c r="F478" s="174"/>
      <c r="G478" s="175" t="str">
        <f t="shared" si="81"/>
        <v>A.1.1.5</v>
      </c>
      <c r="H478" s="235" t="e">
        <f t="shared" si="86"/>
        <v>#N/A</v>
      </c>
      <c r="I478" s="239"/>
      <c r="J478" s="239"/>
      <c r="K478" s="239"/>
      <c r="L478" s="239"/>
      <c r="M478" s="240"/>
      <c r="N478" s="231">
        <f t="shared" si="87"/>
        <v>1</v>
      </c>
      <c r="O478" s="231">
        <f t="shared" si="83"/>
        <v>0</v>
      </c>
      <c r="P478" s="179">
        <f>VLOOKUP($G478,[1]Conceptos!$B$2:$I$588,6,FALSE)</f>
        <v>1</v>
      </c>
      <c r="Q478" s="179">
        <f>VLOOKUP($G478,[1]Conceptos!$B$2:$I$588,7,FALSE)</f>
        <v>1</v>
      </c>
      <c r="R478" s="179">
        <f>VLOOKUP($G478,[1]Conceptos!$B$2:$I$588,8,FALSE)</f>
        <v>1</v>
      </c>
      <c r="S478" s="229" t="b">
        <f>VLOOKUP(G478,[1]Conceptos!$B$2:$E$587,4,FALSE)</f>
        <v>1</v>
      </c>
      <c r="V478" s="231">
        <f t="shared" si="82"/>
        <v>0</v>
      </c>
    </row>
    <row r="479" spans="1:22" s="231" customFormat="1" hidden="1">
      <c r="A479" s="172">
        <f>VLOOKUP(G479,[1]Conceptos!$B$2:$F$587,5,FALSE)</f>
        <v>60</v>
      </c>
      <c r="B479" s="236"/>
      <c r="C479" s="237"/>
      <c r="D479" s="238"/>
      <c r="E479" s="225">
        <v>3</v>
      </c>
      <c r="F479" s="174"/>
      <c r="G479" s="175" t="str">
        <f t="shared" si="81"/>
        <v>A.1.1.5</v>
      </c>
      <c r="H479" s="235" t="e">
        <f t="shared" si="86"/>
        <v>#N/A</v>
      </c>
      <c r="I479" s="239"/>
      <c r="J479" s="239"/>
      <c r="K479" s="239"/>
      <c r="L479" s="239"/>
      <c r="M479" s="240"/>
      <c r="N479" s="231">
        <f t="shared" si="87"/>
        <v>1</v>
      </c>
      <c r="O479" s="231">
        <f t="shared" si="83"/>
        <v>0</v>
      </c>
      <c r="P479" s="179">
        <f>VLOOKUP($G479,[1]Conceptos!$B$2:$I$588,6,FALSE)</f>
        <v>1</v>
      </c>
      <c r="Q479" s="179">
        <f>VLOOKUP($G479,[1]Conceptos!$B$2:$I$588,7,FALSE)</f>
        <v>1</v>
      </c>
      <c r="R479" s="179">
        <f>VLOOKUP($G479,[1]Conceptos!$B$2:$I$588,8,FALSE)</f>
        <v>1</v>
      </c>
      <c r="S479" s="229" t="b">
        <f>VLOOKUP(G479,[1]Conceptos!$B$2:$E$587,4,FALSE)</f>
        <v>1</v>
      </c>
      <c r="V479" s="231">
        <f t="shared" si="82"/>
        <v>0</v>
      </c>
    </row>
    <row r="480" spans="1:22" s="231" customFormat="1" hidden="1">
      <c r="A480" s="172">
        <f>VLOOKUP(G480,[1]Conceptos!$B$2:$F$587,5,FALSE)</f>
        <v>60</v>
      </c>
      <c r="B480" s="236"/>
      <c r="C480" s="237"/>
      <c r="D480" s="238"/>
      <c r="E480" s="225">
        <v>4</v>
      </c>
      <c r="F480" s="174"/>
      <c r="G480" s="175" t="str">
        <f t="shared" si="81"/>
        <v>A.1.1.5</v>
      </c>
      <c r="H480" s="235" t="e">
        <f t="shared" si="86"/>
        <v>#N/A</v>
      </c>
      <c r="I480" s="239"/>
      <c r="J480" s="239"/>
      <c r="K480" s="239"/>
      <c r="L480" s="239"/>
      <c r="M480" s="240"/>
      <c r="N480" s="231">
        <f t="shared" si="87"/>
        <v>1</v>
      </c>
      <c r="O480" s="231">
        <f t="shared" si="83"/>
        <v>0</v>
      </c>
      <c r="P480" s="179">
        <f>VLOOKUP($G480,[1]Conceptos!$B$2:$I$588,6,FALSE)</f>
        <v>1</v>
      </c>
      <c r="Q480" s="179">
        <f>VLOOKUP($G480,[1]Conceptos!$B$2:$I$588,7,FALSE)</f>
        <v>1</v>
      </c>
      <c r="R480" s="179">
        <f>VLOOKUP($G480,[1]Conceptos!$B$2:$I$588,8,FALSE)</f>
        <v>1</v>
      </c>
      <c r="S480" s="229" t="b">
        <f>VLOOKUP(G480,[1]Conceptos!$B$2:$E$587,4,FALSE)</f>
        <v>1</v>
      </c>
      <c r="V480" s="231">
        <f t="shared" si="82"/>
        <v>0</v>
      </c>
    </row>
    <row r="481" spans="1:22" s="231" customFormat="1" hidden="1">
      <c r="A481" s="172">
        <f>VLOOKUP(G481,[1]Conceptos!$B$2:$F$587,5,FALSE)</f>
        <v>60</v>
      </c>
      <c r="B481" s="236"/>
      <c r="C481" s="237"/>
      <c r="D481" s="238"/>
      <c r="E481" s="225">
        <v>5</v>
      </c>
      <c r="F481" s="174"/>
      <c r="G481" s="175" t="str">
        <f t="shared" si="81"/>
        <v>A.1.1.5</v>
      </c>
      <c r="H481" s="235" t="e">
        <f t="shared" si="86"/>
        <v>#N/A</v>
      </c>
      <c r="I481" s="239"/>
      <c r="J481" s="239"/>
      <c r="K481" s="239"/>
      <c r="L481" s="239"/>
      <c r="M481" s="240"/>
      <c r="N481" s="231">
        <f t="shared" si="87"/>
        <v>1</v>
      </c>
      <c r="O481" s="231">
        <f t="shared" si="83"/>
        <v>0</v>
      </c>
      <c r="P481" s="179">
        <f>VLOOKUP($G481,[1]Conceptos!$B$2:$I$588,6,FALSE)</f>
        <v>1</v>
      </c>
      <c r="Q481" s="179">
        <f>VLOOKUP($G481,[1]Conceptos!$B$2:$I$588,7,FALSE)</f>
        <v>1</v>
      </c>
      <c r="R481" s="179">
        <f>VLOOKUP($G481,[1]Conceptos!$B$2:$I$588,8,FALSE)</f>
        <v>1</v>
      </c>
      <c r="S481" s="229" t="b">
        <f>VLOOKUP(G481,[1]Conceptos!$B$2:$E$587,4,FALSE)</f>
        <v>1</v>
      </c>
      <c r="V481" s="231">
        <f t="shared" si="82"/>
        <v>0</v>
      </c>
    </row>
    <row r="482" spans="1:22" s="231" customFormat="1" hidden="1">
      <c r="A482" s="172">
        <f>VLOOKUP(G482,[1]Conceptos!$B$2:$F$587,5,FALSE)</f>
        <v>60</v>
      </c>
      <c r="B482" s="236"/>
      <c r="C482" s="237"/>
      <c r="D482" s="238"/>
      <c r="E482" s="225">
        <v>6</v>
      </c>
      <c r="F482" s="174"/>
      <c r="G482" s="175" t="str">
        <f t="shared" si="81"/>
        <v>A.1.1.5</v>
      </c>
      <c r="H482" s="235" t="e">
        <f t="shared" si="86"/>
        <v>#N/A</v>
      </c>
      <c r="I482" s="239"/>
      <c r="J482" s="239"/>
      <c r="K482" s="239"/>
      <c r="L482" s="239"/>
      <c r="M482" s="240"/>
      <c r="N482" s="231">
        <f t="shared" si="87"/>
        <v>1</v>
      </c>
      <c r="O482" s="231">
        <f t="shared" si="83"/>
        <v>0</v>
      </c>
      <c r="P482" s="179">
        <f>VLOOKUP($G482,[1]Conceptos!$B$2:$I$588,6,FALSE)</f>
        <v>1</v>
      </c>
      <c r="Q482" s="179">
        <f>VLOOKUP($G482,[1]Conceptos!$B$2:$I$588,7,FALSE)</f>
        <v>1</v>
      </c>
      <c r="R482" s="179">
        <f>VLOOKUP($G482,[1]Conceptos!$B$2:$I$588,8,FALSE)</f>
        <v>1</v>
      </c>
      <c r="S482" s="229" t="b">
        <f>VLOOKUP(G482,[1]Conceptos!$B$2:$E$587,4,FALSE)</f>
        <v>1</v>
      </c>
      <c r="V482" s="231">
        <f t="shared" si="82"/>
        <v>0</v>
      </c>
    </row>
    <row r="483" spans="1:22" s="231" customFormat="1" hidden="1">
      <c r="A483" s="172">
        <f>VLOOKUP(G483,[1]Conceptos!$B$2:$F$587,5,FALSE)</f>
        <v>60</v>
      </c>
      <c r="B483" s="236"/>
      <c r="C483" s="237"/>
      <c r="D483" s="238"/>
      <c r="E483" s="225">
        <v>7</v>
      </c>
      <c r="F483" s="174"/>
      <c r="G483" s="175" t="str">
        <f t="shared" si="81"/>
        <v>A.1.1.5</v>
      </c>
      <c r="H483" s="235" t="e">
        <f t="shared" si="86"/>
        <v>#N/A</v>
      </c>
      <c r="I483" s="239"/>
      <c r="J483" s="239"/>
      <c r="K483" s="239"/>
      <c r="L483" s="239"/>
      <c r="M483" s="240"/>
      <c r="N483" s="231">
        <f t="shared" si="87"/>
        <v>1</v>
      </c>
      <c r="O483" s="231">
        <f t="shared" si="83"/>
        <v>0</v>
      </c>
      <c r="P483" s="179">
        <f>VLOOKUP($G483,[1]Conceptos!$B$2:$I$588,6,FALSE)</f>
        <v>1</v>
      </c>
      <c r="Q483" s="179">
        <f>VLOOKUP($G483,[1]Conceptos!$B$2:$I$588,7,FALSE)</f>
        <v>1</v>
      </c>
      <c r="R483" s="179">
        <f>VLOOKUP($G483,[1]Conceptos!$B$2:$I$588,8,FALSE)</f>
        <v>1</v>
      </c>
      <c r="S483" s="229" t="b">
        <f>VLOOKUP(G483,[1]Conceptos!$B$2:$E$587,4,FALSE)</f>
        <v>1</v>
      </c>
      <c r="V483" s="231">
        <f t="shared" si="82"/>
        <v>0</v>
      </c>
    </row>
    <row r="484" spans="1:22" s="231" customFormat="1" hidden="1">
      <c r="A484" s="172">
        <f>VLOOKUP(G484,[1]Conceptos!$B$2:$F$587,5,FALSE)</f>
        <v>60</v>
      </c>
      <c r="B484" s="236"/>
      <c r="C484" s="237"/>
      <c r="D484" s="238"/>
      <c r="E484" s="225">
        <v>8</v>
      </c>
      <c r="F484" s="174"/>
      <c r="G484" s="175" t="str">
        <f t="shared" si="81"/>
        <v>A.1.1.5</v>
      </c>
      <c r="H484" s="235" t="e">
        <f t="shared" si="86"/>
        <v>#N/A</v>
      </c>
      <c r="I484" s="239"/>
      <c r="J484" s="239"/>
      <c r="K484" s="239"/>
      <c r="L484" s="239"/>
      <c r="M484" s="240"/>
      <c r="N484" s="231">
        <f t="shared" si="87"/>
        <v>1</v>
      </c>
      <c r="O484" s="231">
        <f t="shared" si="83"/>
        <v>0</v>
      </c>
      <c r="P484" s="179">
        <f>VLOOKUP($G484,[1]Conceptos!$B$2:$I$588,6,FALSE)</f>
        <v>1</v>
      </c>
      <c r="Q484" s="179">
        <f>VLOOKUP($G484,[1]Conceptos!$B$2:$I$588,7,FALSE)</f>
        <v>1</v>
      </c>
      <c r="R484" s="179">
        <f>VLOOKUP($G484,[1]Conceptos!$B$2:$I$588,8,FALSE)</f>
        <v>1</v>
      </c>
      <c r="S484" s="229" t="b">
        <f>VLOOKUP(G484,[1]Conceptos!$B$2:$E$587,4,FALSE)</f>
        <v>1</v>
      </c>
      <c r="V484" s="231">
        <f t="shared" si="82"/>
        <v>0</v>
      </c>
    </row>
    <row r="485" spans="1:22" s="231" customFormat="1" hidden="1">
      <c r="A485" s="172">
        <f>VLOOKUP(G485,[1]Conceptos!$B$2:$F$587,5,FALSE)</f>
        <v>60</v>
      </c>
      <c r="B485" s="236"/>
      <c r="C485" s="237"/>
      <c r="D485" s="238"/>
      <c r="E485" s="225">
        <v>9</v>
      </c>
      <c r="F485" s="174"/>
      <c r="G485" s="175" t="str">
        <f t="shared" si="81"/>
        <v>A.1.1.5</v>
      </c>
      <c r="H485" s="235" t="e">
        <f t="shared" si="86"/>
        <v>#N/A</v>
      </c>
      <c r="I485" s="239"/>
      <c r="J485" s="239"/>
      <c r="K485" s="239"/>
      <c r="L485" s="239"/>
      <c r="M485" s="240"/>
      <c r="N485" s="231">
        <f t="shared" si="87"/>
        <v>1</v>
      </c>
      <c r="O485" s="231">
        <f t="shared" si="83"/>
        <v>0</v>
      </c>
      <c r="P485" s="179">
        <f>VLOOKUP($G485,[1]Conceptos!$B$2:$I$588,6,FALSE)</f>
        <v>1</v>
      </c>
      <c r="Q485" s="179">
        <f>VLOOKUP($G485,[1]Conceptos!$B$2:$I$588,7,FALSE)</f>
        <v>1</v>
      </c>
      <c r="R485" s="179">
        <f>VLOOKUP($G485,[1]Conceptos!$B$2:$I$588,8,FALSE)</f>
        <v>1</v>
      </c>
      <c r="S485" s="229" t="b">
        <f>VLOOKUP(G485,[1]Conceptos!$B$2:$E$587,4,FALSE)</f>
        <v>1</v>
      </c>
      <c r="V485" s="231">
        <f t="shared" si="82"/>
        <v>0</v>
      </c>
    </row>
    <row r="486" spans="1:22" s="231" customFormat="1" hidden="1">
      <c r="A486" s="172">
        <f>VLOOKUP(G486,[1]Conceptos!$B$2:$F$587,5,FALSE)</f>
        <v>60</v>
      </c>
      <c r="B486" s="236"/>
      <c r="C486" s="237"/>
      <c r="D486" s="238"/>
      <c r="E486" s="225">
        <v>10</v>
      </c>
      <c r="F486" s="174"/>
      <c r="G486" s="175" t="str">
        <f t="shared" si="81"/>
        <v>A.1.1.5</v>
      </c>
      <c r="H486" s="235" t="e">
        <f t="shared" si="86"/>
        <v>#N/A</v>
      </c>
      <c r="I486" s="239"/>
      <c r="J486" s="239"/>
      <c r="K486" s="239"/>
      <c r="L486" s="239"/>
      <c r="M486" s="240"/>
      <c r="N486" s="231">
        <f t="shared" si="87"/>
        <v>1</v>
      </c>
      <c r="O486" s="231">
        <f t="shared" si="83"/>
        <v>0</v>
      </c>
      <c r="P486" s="179">
        <f>VLOOKUP($G486,[1]Conceptos!$B$2:$I$588,6,FALSE)</f>
        <v>1</v>
      </c>
      <c r="Q486" s="179">
        <f>VLOOKUP($G486,[1]Conceptos!$B$2:$I$588,7,FALSE)</f>
        <v>1</v>
      </c>
      <c r="R486" s="179">
        <f>VLOOKUP($G486,[1]Conceptos!$B$2:$I$588,8,FALSE)</f>
        <v>1</v>
      </c>
      <c r="S486" s="229" t="b">
        <f>VLOOKUP(G486,[1]Conceptos!$B$2:$E$587,4,FALSE)</f>
        <v>1</v>
      </c>
      <c r="V486" s="231">
        <f t="shared" si="82"/>
        <v>0</v>
      </c>
    </row>
    <row r="487" spans="1:22" s="231" customFormat="1" ht="38.25">
      <c r="A487" s="172">
        <f>VLOOKUP(G487,[1]Conceptos!$B$2:$F$587,5,FALSE)</f>
        <v>61</v>
      </c>
      <c r="B487" s="219" t="s">
        <v>229</v>
      </c>
      <c r="C487" s="220" t="str">
        <f>VLOOKUP(B487,[1]Conceptos!$B$2:$D$587,2,FALSE)</f>
        <v>CONTRATACIÓN DE ASEO A LOS ESTABLECIMIENTOS EDUCATIVOS ESTATALES</v>
      </c>
      <c r="D487" s="221" t="str">
        <f>VLOOKUP(B487,[1]Conceptos!$B$2:$D$587,3,FALSE)</f>
        <v>VALOR DE LOS CONTRATOS REALIZADOS POR LA ENTIDAD TERRITORIAL CERTIFICADA  PARA LA PRESTACIÓN DEL SERVICIO DE ASEO DE LOS ESTABLECIMIENTOS EDUCATIVOS</v>
      </c>
      <c r="E487" s="222" t="s">
        <v>136</v>
      </c>
      <c r="F487" s="223"/>
      <c r="G487" s="224" t="str">
        <f t="shared" si="81"/>
        <v>A.1.1.6</v>
      </c>
      <c r="H487" s="225"/>
      <c r="I487" s="226">
        <f>SUM(I488:I497)</f>
        <v>0</v>
      </c>
      <c r="J487" s="226">
        <f>SUM(J488:J497)</f>
        <v>0</v>
      </c>
      <c r="K487" s="226">
        <f>SUM(K488:K497)</f>
        <v>0</v>
      </c>
      <c r="L487" s="226">
        <f>SUM(L488:L497)</f>
        <v>0</v>
      </c>
      <c r="M487" s="227">
        <f>SUM(M488:M497)</f>
        <v>0</v>
      </c>
      <c r="N487" s="228">
        <f>IF(AND(E487&lt;&gt;"", E487&lt;&gt;"Registrar Detalle",E487&lt;&gt;"Ocultar Detalle"),1,0)</f>
        <v>0</v>
      </c>
      <c r="O487" s="228">
        <f t="shared" si="83"/>
        <v>0</v>
      </c>
      <c r="P487" s="179">
        <f>VLOOKUP($G487,[1]Conceptos!$B$2:$I$588,6,FALSE)</f>
        <v>1</v>
      </c>
      <c r="Q487" s="179">
        <f>VLOOKUP($G487,[1]Conceptos!$B$2:$I$588,7,FALSE)</f>
        <v>1</v>
      </c>
      <c r="R487" s="179">
        <f>VLOOKUP($G487,[1]Conceptos!$B$2:$I$588,8,FALSE)</f>
        <v>1</v>
      </c>
      <c r="S487" s="229" t="b">
        <f>VLOOKUP(G487,[1]Conceptos!$B$2:$E$588,4,FALSE)</f>
        <v>1</v>
      </c>
      <c r="T487" s="230">
        <f>FIND(".",B487,LEN(B487)-2)</f>
        <v>6</v>
      </c>
      <c r="U487" s="230" t="str">
        <f>MID(B487,1,T487-1)</f>
        <v>A.1.1</v>
      </c>
      <c r="V487" s="231">
        <f t="shared" si="82"/>
        <v>6</v>
      </c>
    </row>
    <row r="488" spans="1:22" s="231" customFormat="1">
      <c r="A488" s="172">
        <f>VLOOKUP(G488,[1]Conceptos!$B$2:$F$587,5,FALSE)</f>
        <v>61</v>
      </c>
      <c r="B488" s="234"/>
      <c r="C488" s="220"/>
      <c r="D488" s="221"/>
      <c r="E488" s="225">
        <v>1</v>
      </c>
      <c r="F488" s="174"/>
      <c r="G488" s="175" t="str">
        <f t="shared" si="81"/>
        <v>A.1.1.6</v>
      </c>
      <c r="H488" s="235" t="e">
        <f t="shared" ref="H488:H497" si="88">VLOOKUP(F488,$W$7:$X$48,2,FALSE)</f>
        <v>#N/A</v>
      </c>
      <c r="I488" s="239"/>
      <c r="J488" s="239"/>
      <c r="K488" s="239"/>
      <c r="L488" s="239"/>
      <c r="M488" s="240"/>
      <c r="N488" s="231">
        <f t="shared" ref="N488:N497" si="89">IF(E488&lt;&gt;"",1,0)</f>
        <v>1</v>
      </c>
      <c r="O488" s="231">
        <f t="shared" si="83"/>
        <v>0</v>
      </c>
      <c r="P488" s="179">
        <f>VLOOKUP($G488,[1]Conceptos!$B$2:$I$588,6,FALSE)</f>
        <v>1</v>
      </c>
      <c r="Q488" s="179">
        <f>VLOOKUP($G488,[1]Conceptos!$B$2:$I$588,7,FALSE)</f>
        <v>1</v>
      </c>
      <c r="R488" s="179">
        <f>VLOOKUP($G488,[1]Conceptos!$B$2:$I$588,8,FALSE)</f>
        <v>1</v>
      </c>
      <c r="S488" s="229" t="b">
        <f>VLOOKUP(G488,[1]Conceptos!$B$2:$E$588,4,FALSE)</f>
        <v>1</v>
      </c>
      <c r="V488" s="231">
        <f t="shared" si="82"/>
        <v>6</v>
      </c>
    </row>
    <row r="489" spans="1:22" s="231" customFormat="1" hidden="1">
      <c r="A489" s="172">
        <f>VLOOKUP(G489,[1]Conceptos!$B$2:$F$587,5,FALSE)</f>
        <v>61</v>
      </c>
      <c r="B489" s="236"/>
      <c r="C489" s="237"/>
      <c r="D489" s="238"/>
      <c r="E489" s="225">
        <v>2</v>
      </c>
      <c r="F489" s="174"/>
      <c r="G489" s="175" t="str">
        <f t="shared" si="81"/>
        <v>A.1.1.6</v>
      </c>
      <c r="H489" s="235" t="e">
        <f t="shared" si="88"/>
        <v>#N/A</v>
      </c>
      <c r="I489" s="239"/>
      <c r="J489" s="239"/>
      <c r="K489" s="239"/>
      <c r="L489" s="239"/>
      <c r="M489" s="240"/>
      <c r="N489" s="231">
        <f t="shared" si="89"/>
        <v>1</v>
      </c>
      <c r="O489" s="231">
        <f t="shared" si="83"/>
        <v>0</v>
      </c>
      <c r="P489" s="179">
        <f>VLOOKUP($G489,[1]Conceptos!$B$2:$I$588,6,FALSE)</f>
        <v>1</v>
      </c>
      <c r="Q489" s="179">
        <f>VLOOKUP($G489,[1]Conceptos!$B$2:$I$588,7,FALSE)</f>
        <v>1</v>
      </c>
      <c r="R489" s="179">
        <f>VLOOKUP($G489,[1]Conceptos!$B$2:$I$588,8,FALSE)</f>
        <v>1</v>
      </c>
      <c r="S489" s="229" t="b">
        <f>VLOOKUP(G489,[1]Conceptos!$B$2:$E$587,4,FALSE)</f>
        <v>1</v>
      </c>
      <c r="V489" s="231">
        <f t="shared" si="82"/>
        <v>0</v>
      </c>
    </row>
    <row r="490" spans="1:22" s="231" customFormat="1" hidden="1">
      <c r="A490" s="172">
        <f>VLOOKUP(G490,[1]Conceptos!$B$2:$F$587,5,FALSE)</f>
        <v>61</v>
      </c>
      <c r="B490" s="236"/>
      <c r="C490" s="237"/>
      <c r="D490" s="238"/>
      <c r="E490" s="225">
        <v>3</v>
      </c>
      <c r="F490" s="174"/>
      <c r="G490" s="175" t="str">
        <f t="shared" si="81"/>
        <v>A.1.1.6</v>
      </c>
      <c r="H490" s="235" t="e">
        <f t="shared" si="88"/>
        <v>#N/A</v>
      </c>
      <c r="I490" s="239"/>
      <c r="J490" s="239"/>
      <c r="K490" s="239"/>
      <c r="L490" s="239"/>
      <c r="M490" s="240"/>
      <c r="N490" s="231">
        <f t="shared" si="89"/>
        <v>1</v>
      </c>
      <c r="O490" s="231">
        <f t="shared" si="83"/>
        <v>0</v>
      </c>
      <c r="P490" s="179">
        <f>VLOOKUP($G490,[1]Conceptos!$B$2:$I$588,6,FALSE)</f>
        <v>1</v>
      </c>
      <c r="Q490" s="179">
        <f>VLOOKUP($G490,[1]Conceptos!$B$2:$I$588,7,FALSE)</f>
        <v>1</v>
      </c>
      <c r="R490" s="179">
        <f>VLOOKUP($G490,[1]Conceptos!$B$2:$I$588,8,FALSE)</f>
        <v>1</v>
      </c>
      <c r="S490" s="229" t="b">
        <f>VLOOKUP(G490,[1]Conceptos!$B$2:$E$587,4,FALSE)</f>
        <v>1</v>
      </c>
      <c r="V490" s="231">
        <f t="shared" si="82"/>
        <v>0</v>
      </c>
    </row>
    <row r="491" spans="1:22" s="231" customFormat="1" hidden="1">
      <c r="A491" s="172">
        <f>VLOOKUP(G491,[1]Conceptos!$B$2:$F$587,5,FALSE)</f>
        <v>61</v>
      </c>
      <c r="B491" s="236"/>
      <c r="C491" s="237"/>
      <c r="D491" s="238"/>
      <c r="E491" s="225">
        <v>4</v>
      </c>
      <c r="F491" s="174"/>
      <c r="G491" s="175" t="str">
        <f t="shared" si="81"/>
        <v>A.1.1.6</v>
      </c>
      <c r="H491" s="235" t="e">
        <f t="shared" si="88"/>
        <v>#N/A</v>
      </c>
      <c r="I491" s="239"/>
      <c r="J491" s="239"/>
      <c r="K491" s="239"/>
      <c r="L491" s="239"/>
      <c r="M491" s="240"/>
      <c r="N491" s="231">
        <f t="shared" si="89"/>
        <v>1</v>
      </c>
      <c r="O491" s="231">
        <f t="shared" si="83"/>
        <v>0</v>
      </c>
      <c r="P491" s="179">
        <f>VLOOKUP($G491,[1]Conceptos!$B$2:$I$588,6,FALSE)</f>
        <v>1</v>
      </c>
      <c r="Q491" s="179">
        <f>VLOOKUP($G491,[1]Conceptos!$B$2:$I$588,7,FALSE)</f>
        <v>1</v>
      </c>
      <c r="R491" s="179">
        <f>VLOOKUP($G491,[1]Conceptos!$B$2:$I$588,8,FALSE)</f>
        <v>1</v>
      </c>
      <c r="S491" s="229" t="b">
        <f>VLOOKUP(G491,[1]Conceptos!$B$2:$E$587,4,FALSE)</f>
        <v>1</v>
      </c>
      <c r="V491" s="231">
        <f t="shared" si="82"/>
        <v>0</v>
      </c>
    </row>
    <row r="492" spans="1:22" s="231" customFormat="1" hidden="1">
      <c r="A492" s="172">
        <f>VLOOKUP(G492,[1]Conceptos!$B$2:$F$587,5,FALSE)</f>
        <v>61</v>
      </c>
      <c r="B492" s="236"/>
      <c r="C492" s="237"/>
      <c r="D492" s="238"/>
      <c r="E492" s="225">
        <v>5</v>
      </c>
      <c r="F492" s="174"/>
      <c r="G492" s="175" t="str">
        <f t="shared" si="81"/>
        <v>A.1.1.6</v>
      </c>
      <c r="H492" s="235" t="e">
        <f t="shared" si="88"/>
        <v>#N/A</v>
      </c>
      <c r="I492" s="239"/>
      <c r="J492" s="239"/>
      <c r="K492" s="239"/>
      <c r="L492" s="239"/>
      <c r="M492" s="240"/>
      <c r="N492" s="231">
        <f t="shared" si="89"/>
        <v>1</v>
      </c>
      <c r="O492" s="231">
        <f t="shared" si="83"/>
        <v>0</v>
      </c>
      <c r="P492" s="179">
        <f>VLOOKUP($G492,[1]Conceptos!$B$2:$I$588,6,FALSE)</f>
        <v>1</v>
      </c>
      <c r="Q492" s="179">
        <f>VLOOKUP($G492,[1]Conceptos!$B$2:$I$588,7,FALSE)</f>
        <v>1</v>
      </c>
      <c r="R492" s="179">
        <f>VLOOKUP($G492,[1]Conceptos!$B$2:$I$588,8,FALSE)</f>
        <v>1</v>
      </c>
      <c r="S492" s="229" t="b">
        <f>VLOOKUP(G492,[1]Conceptos!$B$2:$E$587,4,FALSE)</f>
        <v>1</v>
      </c>
      <c r="V492" s="231">
        <f t="shared" si="82"/>
        <v>0</v>
      </c>
    </row>
    <row r="493" spans="1:22" s="231" customFormat="1" hidden="1">
      <c r="A493" s="172">
        <f>VLOOKUP(G493,[1]Conceptos!$B$2:$F$587,5,FALSE)</f>
        <v>61</v>
      </c>
      <c r="B493" s="236"/>
      <c r="C493" s="237"/>
      <c r="D493" s="238"/>
      <c r="E493" s="225">
        <v>6</v>
      </c>
      <c r="F493" s="174"/>
      <c r="G493" s="175" t="str">
        <f t="shared" si="81"/>
        <v>A.1.1.6</v>
      </c>
      <c r="H493" s="235" t="e">
        <f t="shared" si="88"/>
        <v>#N/A</v>
      </c>
      <c r="I493" s="239"/>
      <c r="J493" s="239"/>
      <c r="K493" s="239"/>
      <c r="L493" s="239"/>
      <c r="M493" s="240"/>
      <c r="N493" s="231">
        <f t="shared" si="89"/>
        <v>1</v>
      </c>
      <c r="O493" s="231">
        <f t="shared" si="83"/>
        <v>0</v>
      </c>
      <c r="P493" s="179">
        <f>VLOOKUP($G493,[1]Conceptos!$B$2:$I$588,6,FALSE)</f>
        <v>1</v>
      </c>
      <c r="Q493" s="179">
        <f>VLOOKUP($G493,[1]Conceptos!$B$2:$I$588,7,FALSE)</f>
        <v>1</v>
      </c>
      <c r="R493" s="179">
        <f>VLOOKUP($G493,[1]Conceptos!$B$2:$I$588,8,FALSE)</f>
        <v>1</v>
      </c>
      <c r="S493" s="229" t="b">
        <f>VLOOKUP(G493,[1]Conceptos!$B$2:$E$587,4,FALSE)</f>
        <v>1</v>
      </c>
      <c r="V493" s="231">
        <f t="shared" si="82"/>
        <v>0</v>
      </c>
    </row>
    <row r="494" spans="1:22" s="231" customFormat="1" hidden="1">
      <c r="A494" s="172">
        <f>VLOOKUP(G494,[1]Conceptos!$B$2:$F$587,5,FALSE)</f>
        <v>61</v>
      </c>
      <c r="B494" s="236"/>
      <c r="C494" s="237"/>
      <c r="D494" s="238"/>
      <c r="E494" s="225">
        <v>7</v>
      </c>
      <c r="F494" s="174"/>
      <c r="G494" s="175" t="str">
        <f t="shared" si="81"/>
        <v>A.1.1.6</v>
      </c>
      <c r="H494" s="235" t="e">
        <f t="shared" si="88"/>
        <v>#N/A</v>
      </c>
      <c r="I494" s="239"/>
      <c r="J494" s="239"/>
      <c r="K494" s="239"/>
      <c r="L494" s="239"/>
      <c r="M494" s="240"/>
      <c r="N494" s="231">
        <f t="shared" si="89"/>
        <v>1</v>
      </c>
      <c r="O494" s="231">
        <f t="shared" si="83"/>
        <v>0</v>
      </c>
      <c r="P494" s="179">
        <f>VLOOKUP($G494,[1]Conceptos!$B$2:$I$588,6,FALSE)</f>
        <v>1</v>
      </c>
      <c r="Q494" s="179">
        <f>VLOOKUP($G494,[1]Conceptos!$B$2:$I$588,7,FALSE)</f>
        <v>1</v>
      </c>
      <c r="R494" s="179">
        <f>VLOOKUP($G494,[1]Conceptos!$B$2:$I$588,8,FALSE)</f>
        <v>1</v>
      </c>
      <c r="S494" s="229" t="b">
        <f>VLOOKUP(G494,[1]Conceptos!$B$2:$E$587,4,FALSE)</f>
        <v>1</v>
      </c>
      <c r="V494" s="231">
        <f t="shared" si="82"/>
        <v>0</v>
      </c>
    </row>
    <row r="495" spans="1:22" s="231" customFormat="1" hidden="1">
      <c r="A495" s="172">
        <f>VLOOKUP(G495,[1]Conceptos!$B$2:$F$587,5,FALSE)</f>
        <v>61</v>
      </c>
      <c r="B495" s="236"/>
      <c r="C495" s="237"/>
      <c r="D495" s="238"/>
      <c r="E495" s="225">
        <v>8</v>
      </c>
      <c r="F495" s="174"/>
      <c r="G495" s="175" t="str">
        <f t="shared" si="81"/>
        <v>A.1.1.6</v>
      </c>
      <c r="H495" s="235" t="e">
        <f t="shared" si="88"/>
        <v>#N/A</v>
      </c>
      <c r="I495" s="239"/>
      <c r="J495" s="239"/>
      <c r="K495" s="239"/>
      <c r="L495" s="239"/>
      <c r="M495" s="240"/>
      <c r="N495" s="231">
        <f t="shared" si="89"/>
        <v>1</v>
      </c>
      <c r="O495" s="231">
        <f t="shared" si="83"/>
        <v>0</v>
      </c>
      <c r="P495" s="179">
        <f>VLOOKUP($G495,[1]Conceptos!$B$2:$I$588,6,FALSE)</f>
        <v>1</v>
      </c>
      <c r="Q495" s="179">
        <f>VLOOKUP($G495,[1]Conceptos!$B$2:$I$588,7,FALSE)</f>
        <v>1</v>
      </c>
      <c r="R495" s="179">
        <f>VLOOKUP($G495,[1]Conceptos!$B$2:$I$588,8,FALSE)</f>
        <v>1</v>
      </c>
      <c r="S495" s="229" t="b">
        <f>VLOOKUP(G495,[1]Conceptos!$B$2:$E$587,4,FALSE)</f>
        <v>1</v>
      </c>
      <c r="V495" s="231">
        <f t="shared" si="82"/>
        <v>0</v>
      </c>
    </row>
    <row r="496" spans="1:22" s="231" customFormat="1" hidden="1">
      <c r="A496" s="172">
        <f>VLOOKUP(G496,[1]Conceptos!$B$2:$F$587,5,FALSE)</f>
        <v>61</v>
      </c>
      <c r="B496" s="236"/>
      <c r="C496" s="237"/>
      <c r="D496" s="238"/>
      <c r="E496" s="225">
        <v>9</v>
      </c>
      <c r="F496" s="174"/>
      <c r="G496" s="175" t="str">
        <f t="shared" si="81"/>
        <v>A.1.1.6</v>
      </c>
      <c r="H496" s="235" t="e">
        <f t="shared" si="88"/>
        <v>#N/A</v>
      </c>
      <c r="I496" s="239"/>
      <c r="J496" s="239"/>
      <c r="K496" s="239"/>
      <c r="L496" s="239"/>
      <c r="M496" s="240"/>
      <c r="N496" s="231">
        <f t="shared" si="89"/>
        <v>1</v>
      </c>
      <c r="O496" s="231">
        <f t="shared" si="83"/>
        <v>0</v>
      </c>
      <c r="P496" s="179">
        <f>VLOOKUP($G496,[1]Conceptos!$B$2:$I$588,6,FALSE)</f>
        <v>1</v>
      </c>
      <c r="Q496" s="179">
        <f>VLOOKUP($G496,[1]Conceptos!$B$2:$I$588,7,FALSE)</f>
        <v>1</v>
      </c>
      <c r="R496" s="179">
        <f>VLOOKUP($G496,[1]Conceptos!$B$2:$I$588,8,FALSE)</f>
        <v>1</v>
      </c>
      <c r="S496" s="229" t="b">
        <f>VLOOKUP(G496,[1]Conceptos!$B$2:$E$587,4,FALSE)</f>
        <v>1</v>
      </c>
      <c r="V496" s="231">
        <f t="shared" si="82"/>
        <v>0</v>
      </c>
    </row>
    <row r="497" spans="1:22" s="231" customFormat="1" hidden="1">
      <c r="A497" s="172">
        <f>VLOOKUP(G497,[1]Conceptos!$B$2:$F$587,5,FALSE)</f>
        <v>61</v>
      </c>
      <c r="B497" s="236"/>
      <c r="C497" s="237"/>
      <c r="D497" s="238"/>
      <c r="E497" s="225">
        <v>10</v>
      </c>
      <c r="F497" s="174"/>
      <c r="G497" s="175" t="str">
        <f t="shared" si="81"/>
        <v>A.1.1.6</v>
      </c>
      <c r="H497" s="235" t="e">
        <f t="shared" si="88"/>
        <v>#N/A</v>
      </c>
      <c r="I497" s="239"/>
      <c r="J497" s="239"/>
      <c r="K497" s="239"/>
      <c r="L497" s="239"/>
      <c r="M497" s="240"/>
      <c r="N497" s="231">
        <f t="shared" si="89"/>
        <v>1</v>
      </c>
      <c r="O497" s="231">
        <f t="shared" si="83"/>
        <v>0</v>
      </c>
      <c r="P497" s="179">
        <f>VLOOKUP($G497,[1]Conceptos!$B$2:$I$588,6,FALSE)</f>
        <v>1</v>
      </c>
      <c r="Q497" s="179">
        <f>VLOOKUP($G497,[1]Conceptos!$B$2:$I$588,7,FALSE)</f>
        <v>1</v>
      </c>
      <c r="R497" s="179">
        <f>VLOOKUP($G497,[1]Conceptos!$B$2:$I$588,8,FALSE)</f>
        <v>1</v>
      </c>
      <c r="S497" s="229" t="b">
        <f>VLOOKUP(G497,[1]Conceptos!$B$2:$E$587,4,FALSE)</f>
        <v>1</v>
      </c>
      <c r="V497" s="231">
        <f t="shared" si="82"/>
        <v>0</v>
      </c>
    </row>
    <row r="498" spans="1:22" s="231" customFormat="1" ht="38.25">
      <c r="A498" s="172">
        <f>VLOOKUP(G498,[1]Conceptos!$B$2:$F$587,5,FALSE)</f>
        <v>62</v>
      </c>
      <c r="B498" s="219" t="s">
        <v>230</v>
      </c>
      <c r="C498" s="220" t="str">
        <f>VLOOKUP(B498,[1]Conceptos!$B$2:$D$587,2,FALSE)</f>
        <v>CONTRATACIÓN DE VIGILANCIA A LOS ESTABLECIMIENTOS EDUCATIVOS ESTATALES</v>
      </c>
      <c r="D498" s="221" t="str">
        <f>VLOOKUP(B498,[1]Conceptos!$B$2:$D$587,3,FALSE)</f>
        <v>VALOR DE LOS CONTRATOS  REALIZADOS PÓR LA ENTIDAD TERRITORIAL CERTIFICADA  PARA LA PRESTACIÓN DEL SERVICIO DE VIGILANCIA DE LOS ESTABLECIMIENTOS EDUCATIVOS</v>
      </c>
      <c r="E498" s="222" t="s">
        <v>136</v>
      </c>
      <c r="F498" s="223"/>
      <c r="G498" s="224" t="str">
        <f t="shared" si="81"/>
        <v>A.1.1.7</v>
      </c>
      <c r="H498" s="225"/>
      <c r="I498" s="226">
        <f>SUM(I499:I508)</f>
        <v>0</v>
      </c>
      <c r="J498" s="226">
        <f>SUM(J499:J508)</f>
        <v>0</v>
      </c>
      <c r="K498" s="226">
        <f>SUM(K499:K508)</f>
        <v>0</v>
      </c>
      <c r="L498" s="226">
        <f>SUM(L499:L508)</f>
        <v>0</v>
      </c>
      <c r="M498" s="227">
        <f>SUM(M499:M508)</f>
        <v>0</v>
      </c>
      <c r="N498" s="228">
        <f>IF(AND(E498&lt;&gt;"", E498&lt;&gt;"Registrar Detalle",E498&lt;&gt;"Ocultar Detalle"),1,0)</f>
        <v>0</v>
      </c>
      <c r="O498" s="228">
        <f t="shared" si="83"/>
        <v>0</v>
      </c>
      <c r="P498" s="179">
        <f>VLOOKUP($G498,[1]Conceptos!$B$2:$I$588,6,FALSE)</f>
        <v>1</v>
      </c>
      <c r="Q498" s="179">
        <f>VLOOKUP($G498,[1]Conceptos!$B$2:$I$588,7,FALSE)</f>
        <v>1</v>
      </c>
      <c r="R498" s="179">
        <f>VLOOKUP($G498,[1]Conceptos!$B$2:$I$588,8,FALSE)</f>
        <v>1</v>
      </c>
      <c r="S498" s="229" t="b">
        <f>VLOOKUP(G498,[1]Conceptos!$B$2:$E$588,4,FALSE)</f>
        <v>1</v>
      </c>
      <c r="T498" s="230">
        <f>FIND(".",B498,LEN(B498)-2)</f>
        <v>6</v>
      </c>
      <c r="U498" s="230" t="str">
        <f>MID(B498,1,T498-1)</f>
        <v>A.1.1</v>
      </c>
      <c r="V498" s="231">
        <f t="shared" si="82"/>
        <v>6</v>
      </c>
    </row>
    <row r="499" spans="1:22" s="231" customFormat="1">
      <c r="A499" s="172">
        <f>VLOOKUP(G499,[1]Conceptos!$B$2:$F$587,5,FALSE)</f>
        <v>62</v>
      </c>
      <c r="B499" s="234"/>
      <c r="C499" s="220"/>
      <c r="D499" s="221"/>
      <c r="E499" s="225">
        <v>1</v>
      </c>
      <c r="F499" s="174"/>
      <c r="G499" s="175" t="str">
        <f t="shared" si="81"/>
        <v>A.1.1.7</v>
      </c>
      <c r="H499" s="235" t="e">
        <f t="shared" ref="H499:H508" si="90">VLOOKUP(F499,$W$7:$X$48,2,FALSE)</f>
        <v>#N/A</v>
      </c>
      <c r="I499" s="239"/>
      <c r="J499" s="239"/>
      <c r="K499" s="239"/>
      <c r="L499" s="239"/>
      <c r="M499" s="240"/>
      <c r="N499" s="231">
        <f t="shared" ref="N499:N509" si="91">IF(E499&lt;&gt;"",1,0)</f>
        <v>1</v>
      </c>
      <c r="O499" s="231">
        <f t="shared" si="83"/>
        <v>0</v>
      </c>
      <c r="P499" s="179">
        <f>VLOOKUP($G499,[1]Conceptos!$B$2:$I$588,6,FALSE)</f>
        <v>1</v>
      </c>
      <c r="Q499" s="179">
        <f>VLOOKUP($G499,[1]Conceptos!$B$2:$I$588,7,FALSE)</f>
        <v>1</v>
      </c>
      <c r="R499" s="179">
        <f>VLOOKUP($G499,[1]Conceptos!$B$2:$I$588,8,FALSE)</f>
        <v>1</v>
      </c>
      <c r="S499" s="229" t="b">
        <f>VLOOKUP(G499,[1]Conceptos!$B$2:$E$588,4,FALSE)</f>
        <v>1</v>
      </c>
      <c r="V499" s="231">
        <f t="shared" si="82"/>
        <v>6</v>
      </c>
    </row>
    <row r="500" spans="1:22" s="231" customFormat="1" hidden="1">
      <c r="A500" s="172">
        <f>VLOOKUP(G500,[1]Conceptos!$B$2:$F$587,5,FALSE)</f>
        <v>62</v>
      </c>
      <c r="B500" s="236"/>
      <c r="C500" s="237"/>
      <c r="D500" s="238"/>
      <c r="E500" s="225">
        <v>2</v>
      </c>
      <c r="F500" s="174"/>
      <c r="G500" s="175" t="str">
        <f t="shared" si="81"/>
        <v>A.1.1.7</v>
      </c>
      <c r="H500" s="235" t="e">
        <f t="shared" si="90"/>
        <v>#N/A</v>
      </c>
      <c r="I500" s="239"/>
      <c r="J500" s="239"/>
      <c r="K500" s="239"/>
      <c r="L500" s="239"/>
      <c r="M500" s="240"/>
      <c r="N500" s="231">
        <f t="shared" si="91"/>
        <v>1</v>
      </c>
      <c r="O500" s="231">
        <f t="shared" si="83"/>
        <v>0</v>
      </c>
      <c r="P500" s="179">
        <f>VLOOKUP($G500,[1]Conceptos!$B$2:$I$588,6,FALSE)</f>
        <v>1</v>
      </c>
      <c r="Q500" s="179">
        <f>VLOOKUP($G500,[1]Conceptos!$B$2:$I$588,7,FALSE)</f>
        <v>1</v>
      </c>
      <c r="R500" s="179">
        <f>VLOOKUP($G500,[1]Conceptos!$B$2:$I$588,8,FALSE)</f>
        <v>1</v>
      </c>
      <c r="S500" s="229" t="b">
        <f>VLOOKUP(G500,[1]Conceptos!$B$2:$E$587,4,FALSE)</f>
        <v>1</v>
      </c>
      <c r="V500" s="231">
        <f t="shared" si="82"/>
        <v>0</v>
      </c>
    </row>
    <row r="501" spans="1:22" s="231" customFormat="1" hidden="1">
      <c r="A501" s="172">
        <f>VLOOKUP(G501,[1]Conceptos!$B$2:$F$587,5,FALSE)</f>
        <v>62</v>
      </c>
      <c r="B501" s="236"/>
      <c r="C501" s="237"/>
      <c r="D501" s="238"/>
      <c r="E501" s="225">
        <v>3</v>
      </c>
      <c r="F501" s="174"/>
      <c r="G501" s="175" t="str">
        <f t="shared" si="81"/>
        <v>A.1.1.7</v>
      </c>
      <c r="H501" s="235" t="e">
        <f t="shared" si="90"/>
        <v>#N/A</v>
      </c>
      <c r="I501" s="239"/>
      <c r="J501" s="239"/>
      <c r="K501" s="239"/>
      <c r="L501" s="239"/>
      <c r="M501" s="240"/>
      <c r="N501" s="231">
        <f t="shared" si="91"/>
        <v>1</v>
      </c>
      <c r="O501" s="231">
        <f t="shared" si="83"/>
        <v>0</v>
      </c>
      <c r="P501" s="179">
        <f>VLOOKUP($G501,[1]Conceptos!$B$2:$I$588,6,FALSE)</f>
        <v>1</v>
      </c>
      <c r="Q501" s="179">
        <f>VLOOKUP($G501,[1]Conceptos!$B$2:$I$588,7,FALSE)</f>
        <v>1</v>
      </c>
      <c r="R501" s="179">
        <f>VLOOKUP($G501,[1]Conceptos!$B$2:$I$588,8,FALSE)</f>
        <v>1</v>
      </c>
      <c r="S501" s="229" t="b">
        <f>VLOOKUP(G501,[1]Conceptos!$B$2:$E$587,4,FALSE)</f>
        <v>1</v>
      </c>
      <c r="V501" s="231">
        <f t="shared" si="82"/>
        <v>0</v>
      </c>
    </row>
    <row r="502" spans="1:22" s="231" customFormat="1" hidden="1">
      <c r="A502" s="172">
        <f>VLOOKUP(G502,[1]Conceptos!$B$2:$F$587,5,FALSE)</f>
        <v>62</v>
      </c>
      <c r="B502" s="236"/>
      <c r="C502" s="237"/>
      <c r="D502" s="238"/>
      <c r="E502" s="225">
        <v>4</v>
      </c>
      <c r="F502" s="174"/>
      <c r="G502" s="175" t="str">
        <f t="shared" si="81"/>
        <v>A.1.1.7</v>
      </c>
      <c r="H502" s="235" t="e">
        <f t="shared" si="90"/>
        <v>#N/A</v>
      </c>
      <c r="I502" s="239"/>
      <c r="J502" s="239"/>
      <c r="K502" s="239"/>
      <c r="L502" s="239"/>
      <c r="M502" s="240"/>
      <c r="N502" s="231">
        <f t="shared" si="91"/>
        <v>1</v>
      </c>
      <c r="O502" s="231">
        <f t="shared" si="83"/>
        <v>0</v>
      </c>
      <c r="P502" s="179">
        <f>VLOOKUP($G502,[1]Conceptos!$B$2:$I$588,6,FALSE)</f>
        <v>1</v>
      </c>
      <c r="Q502" s="179">
        <f>VLOOKUP($G502,[1]Conceptos!$B$2:$I$588,7,FALSE)</f>
        <v>1</v>
      </c>
      <c r="R502" s="179">
        <f>VLOOKUP($G502,[1]Conceptos!$B$2:$I$588,8,FALSE)</f>
        <v>1</v>
      </c>
      <c r="S502" s="229" t="b">
        <f>VLOOKUP(G502,[1]Conceptos!$B$2:$E$587,4,FALSE)</f>
        <v>1</v>
      </c>
      <c r="V502" s="231">
        <f t="shared" si="82"/>
        <v>0</v>
      </c>
    </row>
    <row r="503" spans="1:22" s="231" customFormat="1" hidden="1">
      <c r="A503" s="172">
        <f>VLOOKUP(G503,[1]Conceptos!$B$2:$F$587,5,FALSE)</f>
        <v>62</v>
      </c>
      <c r="B503" s="236"/>
      <c r="C503" s="237"/>
      <c r="D503" s="238"/>
      <c r="E503" s="225">
        <v>5</v>
      </c>
      <c r="F503" s="174"/>
      <c r="G503" s="175" t="str">
        <f t="shared" si="81"/>
        <v>A.1.1.7</v>
      </c>
      <c r="H503" s="235" t="e">
        <f t="shared" si="90"/>
        <v>#N/A</v>
      </c>
      <c r="I503" s="239"/>
      <c r="J503" s="239"/>
      <c r="K503" s="239"/>
      <c r="L503" s="239"/>
      <c r="M503" s="240"/>
      <c r="N503" s="231">
        <f t="shared" si="91"/>
        <v>1</v>
      </c>
      <c r="O503" s="231">
        <f t="shared" si="83"/>
        <v>0</v>
      </c>
      <c r="P503" s="179">
        <f>VLOOKUP($G503,[1]Conceptos!$B$2:$I$588,6,FALSE)</f>
        <v>1</v>
      </c>
      <c r="Q503" s="179">
        <f>VLOOKUP($G503,[1]Conceptos!$B$2:$I$588,7,FALSE)</f>
        <v>1</v>
      </c>
      <c r="R503" s="179">
        <f>VLOOKUP($G503,[1]Conceptos!$B$2:$I$588,8,FALSE)</f>
        <v>1</v>
      </c>
      <c r="S503" s="229" t="b">
        <f>VLOOKUP(G503,[1]Conceptos!$B$2:$E$587,4,FALSE)</f>
        <v>1</v>
      </c>
      <c r="V503" s="231">
        <f t="shared" si="82"/>
        <v>0</v>
      </c>
    </row>
    <row r="504" spans="1:22" s="231" customFormat="1" hidden="1">
      <c r="A504" s="172">
        <f>VLOOKUP(G504,[1]Conceptos!$B$2:$F$587,5,FALSE)</f>
        <v>62</v>
      </c>
      <c r="B504" s="236"/>
      <c r="C504" s="237"/>
      <c r="D504" s="238"/>
      <c r="E504" s="225">
        <v>6</v>
      </c>
      <c r="F504" s="174"/>
      <c r="G504" s="175" t="str">
        <f t="shared" si="81"/>
        <v>A.1.1.7</v>
      </c>
      <c r="H504" s="235" t="e">
        <f t="shared" si="90"/>
        <v>#N/A</v>
      </c>
      <c r="I504" s="239"/>
      <c r="J504" s="239"/>
      <c r="K504" s="239"/>
      <c r="L504" s="239"/>
      <c r="M504" s="240"/>
      <c r="N504" s="231">
        <f t="shared" si="91"/>
        <v>1</v>
      </c>
      <c r="O504" s="231">
        <f t="shared" si="83"/>
        <v>0</v>
      </c>
      <c r="P504" s="179">
        <f>VLOOKUP($G504,[1]Conceptos!$B$2:$I$588,6,FALSE)</f>
        <v>1</v>
      </c>
      <c r="Q504" s="179">
        <f>VLOOKUP($G504,[1]Conceptos!$B$2:$I$588,7,FALSE)</f>
        <v>1</v>
      </c>
      <c r="R504" s="179">
        <f>VLOOKUP($G504,[1]Conceptos!$B$2:$I$588,8,FALSE)</f>
        <v>1</v>
      </c>
      <c r="S504" s="229" t="b">
        <f>VLOOKUP(G504,[1]Conceptos!$B$2:$E$587,4,FALSE)</f>
        <v>1</v>
      </c>
      <c r="V504" s="231">
        <f t="shared" si="82"/>
        <v>0</v>
      </c>
    </row>
    <row r="505" spans="1:22" s="231" customFormat="1" hidden="1">
      <c r="A505" s="172">
        <f>VLOOKUP(G505,[1]Conceptos!$B$2:$F$587,5,FALSE)</f>
        <v>62</v>
      </c>
      <c r="B505" s="236"/>
      <c r="C505" s="237"/>
      <c r="D505" s="238"/>
      <c r="E505" s="225">
        <v>7</v>
      </c>
      <c r="F505" s="174"/>
      <c r="G505" s="175" t="str">
        <f t="shared" si="81"/>
        <v>A.1.1.7</v>
      </c>
      <c r="H505" s="235" t="e">
        <f t="shared" si="90"/>
        <v>#N/A</v>
      </c>
      <c r="I505" s="239"/>
      <c r="J505" s="239"/>
      <c r="K505" s="239"/>
      <c r="L505" s="239"/>
      <c r="M505" s="240"/>
      <c r="N505" s="231">
        <f t="shared" si="91"/>
        <v>1</v>
      </c>
      <c r="O505" s="231">
        <f t="shared" si="83"/>
        <v>0</v>
      </c>
      <c r="P505" s="179">
        <f>VLOOKUP($G505,[1]Conceptos!$B$2:$I$588,6,FALSE)</f>
        <v>1</v>
      </c>
      <c r="Q505" s="179">
        <f>VLOOKUP($G505,[1]Conceptos!$B$2:$I$588,7,FALSE)</f>
        <v>1</v>
      </c>
      <c r="R505" s="179">
        <f>VLOOKUP($G505,[1]Conceptos!$B$2:$I$588,8,FALSE)</f>
        <v>1</v>
      </c>
      <c r="S505" s="229" t="b">
        <f>VLOOKUP(G505,[1]Conceptos!$B$2:$E$587,4,FALSE)</f>
        <v>1</v>
      </c>
      <c r="V505" s="231">
        <f t="shared" si="82"/>
        <v>0</v>
      </c>
    </row>
    <row r="506" spans="1:22" s="231" customFormat="1" hidden="1">
      <c r="A506" s="172">
        <f>VLOOKUP(G506,[1]Conceptos!$B$2:$F$587,5,FALSE)</f>
        <v>62</v>
      </c>
      <c r="B506" s="236"/>
      <c r="C506" s="237"/>
      <c r="D506" s="238"/>
      <c r="E506" s="225">
        <v>8</v>
      </c>
      <c r="F506" s="174"/>
      <c r="G506" s="175" t="str">
        <f t="shared" si="81"/>
        <v>A.1.1.7</v>
      </c>
      <c r="H506" s="235" t="e">
        <f t="shared" si="90"/>
        <v>#N/A</v>
      </c>
      <c r="I506" s="239"/>
      <c r="J506" s="239"/>
      <c r="K506" s="239"/>
      <c r="L506" s="239"/>
      <c r="M506" s="240"/>
      <c r="N506" s="231">
        <f t="shared" si="91"/>
        <v>1</v>
      </c>
      <c r="O506" s="231">
        <f t="shared" si="83"/>
        <v>0</v>
      </c>
      <c r="P506" s="179">
        <f>VLOOKUP($G506,[1]Conceptos!$B$2:$I$588,6,FALSE)</f>
        <v>1</v>
      </c>
      <c r="Q506" s="179">
        <f>VLOOKUP($G506,[1]Conceptos!$B$2:$I$588,7,FALSE)</f>
        <v>1</v>
      </c>
      <c r="R506" s="179">
        <f>VLOOKUP($G506,[1]Conceptos!$B$2:$I$588,8,FALSE)</f>
        <v>1</v>
      </c>
      <c r="S506" s="229" t="b">
        <f>VLOOKUP(G506,[1]Conceptos!$B$2:$E$587,4,FALSE)</f>
        <v>1</v>
      </c>
      <c r="V506" s="231">
        <f t="shared" si="82"/>
        <v>0</v>
      </c>
    </row>
    <row r="507" spans="1:22" s="231" customFormat="1" hidden="1">
      <c r="A507" s="172">
        <f>VLOOKUP(G507,[1]Conceptos!$B$2:$F$587,5,FALSE)</f>
        <v>62</v>
      </c>
      <c r="B507" s="236"/>
      <c r="C507" s="237"/>
      <c r="D507" s="238"/>
      <c r="E507" s="225">
        <v>9</v>
      </c>
      <c r="F507" s="174"/>
      <c r="G507" s="175" t="str">
        <f t="shared" si="81"/>
        <v>A.1.1.7</v>
      </c>
      <c r="H507" s="235" t="e">
        <f t="shared" si="90"/>
        <v>#N/A</v>
      </c>
      <c r="I507" s="239"/>
      <c r="J507" s="239"/>
      <c r="K507" s="239"/>
      <c r="L507" s="239"/>
      <c r="M507" s="240"/>
      <c r="N507" s="231">
        <f t="shared" si="91"/>
        <v>1</v>
      </c>
      <c r="O507" s="231">
        <f t="shared" si="83"/>
        <v>0</v>
      </c>
      <c r="P507" s="179">
        <f>VLOOKUP($G507,[1]Conceptos!$B$2:$I$588,6,FALSE)</f>
        <v>1</v>
      </c>
      <c r="Q507" s="179">
        <f>VLOOKUP($G507,[1]Conceptos!$B$2:$I$588,7,FALSE)</f>
        <v>1</v>
      </c>
      <c r="R507" s="179">
        <f>VLOOKUP($G507,[1]Conceptos!$B$2:$I$588,8,FALSE)</f>
        <v>1</v>
      </c>
      <c r="S507" s="229" t="b">
        <f>VLOOKUP(G507,[1]Conceptos!$B$2:$E$587,4,FALSE)</f>
        <v>1</v>
      </c>
      <c r="V507" s="231">
        <f t="shared" si="82"/>
        <v>0</v>
      </c>
    </row>
    <row r="508" spans="1:22" s="231" customFormat="1" hidden="1">
      <c r="A508" s="172">
        <f>VLOOKUP(G508,[1]Conceptos!$B$2:$F$587,5,FALSE)</f>
        <v>62</v>
      </c>
      <c r="B508" s="236"/>
      <c r="C508" s="237"/>
      <c r="D508" s="238"/>
      <c r="E508" s="225">
        <v>10</v>
      </c>
      <c r="F508" s="174"/>
      <c r="G508" s="175" t="str">
        <f t="shared" si="81"/>
        <v>A.1.1.7</v>
      </c>
      <c r="H508" s="235" t="e">
        <f t="shared" si="90"/>
        <v>#N/A</v>
      </c>
      <c r="I508" s="239"/>
      <c r="J508" s="239"/>
      <c r="K508" s="239"/>
      <c r="L508" s="239"/>
      <c r="M508" s="240"/>
      <c r="N508" s="231">
        <f t="shared" si="91"/>
        <v>1</v>
      </c>
      <c r="O508" s="231">
        <f t="shared" si="83"/>
        <v>0</v>
      </c>
      <c r="P508" s="179">
        <f>VLOOKUP($G508,[1]Conceptos!$B$2:$I$588,6,FALSE)</f>
        <v>1</v>
      </c>
      <c r="Q508" s="179">
        <f>VLOOKUP($G508,[1]Conceptos!$B$2:$I$588,7,FALSE)</f>
        <v>1</v>
      </c>
      <c r="R508" s="179">
        <f>VLOOKUP($G508,[1]Conceptos!$B$2:$I$588,8,FALSE)</f>
        <v>1</v>
      </c>
      <c r="S508" s="229" t="b">
        <f>VLOOKUP(G508,[1]Conceptos!$B$2:$E$587,4,FALSE)</f>
        <v>1</v>
      </c>
      <c r="V508" s="231">
        <f t="shared" si="82"/>
        <v>0</v>
      </c>
    </row>
    <row r="509" spans="1:22" s="231" customFormat="1" ht="25.5">
      <c r="A509" s="172">
        <f>VLOOKUP(G509,[1]Conceptos!$B$2:$F$587,5,FALSE)</f>
        <v>63</v>
      </c>
      <c r="B509" s="216" t="s">
        <v>231</v>
      </c>
      <c r="C509" s="217" t="str">
        <f>VLOOKUP(B509,[1]Conceptos!$B$2:$D$587,2,FALSE)</f>
        <v>CALIDAD - MATRÍCULA</v>
      </c>
      <c r="D509" s="218" t="str">
        <f>VLOOKUP(B509,[1]Conceptos!$B$2:$D$587,3,FALSE)</f>
        <v xml:space="preserve">SUMATORIA DE LOS RECURSOS DESTINADOS A  MEJORAR LA CALIDAD DEL SERVICIO EDUCATIVO ESTATAL </v>
      </c>
      <c r="E509" s="249"/>
      <c r="F509" s="210"/>
      <c r="G509" s="211" t="str">
        <f t="shared" si="81"/>
        <v>A.1.2</v>
      </c>
      <c r="H509" s="249"/>
      <c r="I509" s="213">
        <f>I510+I544+I555+I566+I577+I588+I644+I655+I666+I677+I745</f>
        <v>0</v>
      </c>
      <c r="J509" s="213">
        <f>J510+J544+J555+J566+J577+J588+J644+J655+J666+J677+J745</f>
        <v>0</v>
      </c>
      <c r="K509" s="213">
        <f>K510+K544+K555+K566+K577+K588+K644+K655+K666+K677+K745</f>
        <v>0</v>
      </c>
      <c r="L509" s="213">
        <f>L510+L544+L555+L566+L577+L588+L644+L655+L666+L677+L745</f>
        <v>0</v>
      </c>
      <c r="M509" s="214">
        <f>M510+M544+M555+M566+M577+M588+M644+M655+M666+M677+M745</f>
        <v>0</v>
      </c>
      <c r="N509" s="250">
        <f t="shared" si="91"/>
        <v>0</v>
      </c>
      <c r="O509" s="250">
        <f t="shared" si="83"/>
        <v>0</v>
      </c>
      <c r="P509" s="179">
        <f>VLOOKUP($G509,[1]Conceptos!$B$2:$I$588,6,FALSE)</f>
        <v>1</v>
      </c>
      <c r="Q509" s="179">
        <f>VLOOKUP($G509,[1]Conceptos!$B$2:$I$588,7,FALSE)</f>
        <v>1</v>
      </c>
      <c r="R509" s="179">
        <f>VLOOKUP($G509,[1]Conceptos!$B$2:$I$588,8,FALSE)</f>
        <v>1</v>
      </c>
      <c r="S509" s="229" t="b">
        <f>VLOOKUP(G509,[1]Conceptos!$B$2:$E$588,4,FALSE)</f>
        <v>0</v>
      </c>
      <c r="T509" s="230">
        <f>FIND(".",B509,LEN(B509)-2)</f>
        <v>4</v>
      </c>
      <c r="U509" s="230" t="str">
        <f>MID(B509,1,T509-1)</f>
        <v>A.1</v>
      </c>
      <c r="V509" s="231">
        <f t="shared" si="82"/>
        <v>4</v>
      </c>
    </row>
    <row r="510" spans="1:22" s="231" customFormat="1" ht="63.75">
      <c r="A510" s="172">
        <f>VLOOKUP(G510,[1]Conceptos!$B$2:$F$587,5,FALSE)</f>
        <v>64</v>
      </c>
      <c r="B510" s="216" t="s">
        <v>232</v>
      </c>
      <c r="C510" s="217" t="str">
        <f>VLOOKUP(B510,[1]Conceptos!$B$2:$D$587,2,FALSE)</f>
        <v>PREINVERSIÓN: ESTUDIOS, DISEÑOS, CONSULTORIAS, ASESORIAS E INTERVENTORIAS</v>
      </c>
      <c r="D510" s="218" t="str">
        <f>VLOOKUP(B510,[1]Conceptos!$B$2:$D$587,3,FALSE)</f>
        <v>RECURSOS INVERTIDOS EN LA PRIMERA ETAPA DEL PROYECTO; ES DECIR,AQUELLA DONDE SE REALIZAN LOS ESTUDIOS NECESARIOS PARA TOMAR LA DECISIÓN DE REALIZAR O NO EL PROYECTO.ADICIONALMENTE, SE DEBEN REGISTRAR GASTOS DE CONSULTORIAS, ASESORIAS E INTERVENTORIAS</v>
      </c>
      <c r="E510" s="249"/>
      <c r="F510" s="210"/>
      <c r="G510" s="211" t="str">
        <f t="shared" si="81"/>
        <v>A.1.2.1</v>
      </c>
      <c r="H510" s="249"/>
      <c r="I510" s="213">
        <f>I511+I522+I533</f>
        <v>0</v>
      </c>
      <c r="J510" s="213">
        <f>J511+J522+J533</f>
        <v>0</v>
      </c>
      <c r="K510" s="213">
        <f>K511+K522+K533</f>
        <v>0</v>
      </c>
      <c r="L510" s="213">
        <f>L511+L522+L533</f>
        <v>0</v>
      </c>
      <c r="M510" s="214">
        <f>M511+M522+M533</f>
        <v>0</v>
      </c>
      <c r="N510" s="250">
        <f>IF(E510&lt;&gt;"",1,0)</f>
        <v>0</v>
      </c>
      <c r="O510" s="250">
        <f>SUM(I510:M510)</f>
        <v>0</v>
      </c>
      <c r="P510" s="179">
        <f>VLOOKUP($G510,[1]Conceptos!$B$2:$I$588,6,FALSE)</f>
        <v>1</v>
      </c>
      <c r="Q510" s="179">
        <f>VLOOKUP($G510,[1]Conceptos!$B$2:$I$588,7,FALSE)</f>
        <v>1</v>
      </c>
      <c r="R510" s="179">
        <f>VLOOKUP($G510,[1]Conceptos!$B$2:$I$588,8,FALSE)</f>
        <v>1</v>
      </c>
      <c r="S510" s="229" t="b">
        <f>VLOOKUP(G510,[1]Conceptos!$B$2:$E$588,4,FALSE)</f>
        <v>0</v>
      </c>
      <c r="T510" s="230">
        <f>FIND(".",B510,LEN(B510)-2)</f>
        <v>6</v>
      </c>
      <c r="U510" s="230" t="str">
        <f>MID(B510,1,T510-1)</f>
        <v>A.1.2</v>
      </c>
      <c r="V510" s="231">
        <f>IF(T510=0,T509,T510)</f>
        <v>6</v>
      </c>
    </row>
    <row r="511" spans="1:22" s="231" customFormat="1" ht="38.25">
      <c r="A511" s="172">
        <f>VLOOKUP(G511,[1]Conceptos!$B$2:$F$587,5,FALSE)</f>
        <v>65</v>
      </c>
      <c r="B511" s="219" t="s">
        <v>233</v>
      </c>
      <c r="C511" s="220" t="str">
        <f>VLOOKUP(B511,[1]Conceptos!$B$2:$D$587,2,FALSE)</f>
        <v>ESTUDIOS Y DISEÑOS</v>
      </c>
      <c r="D511" s="221" t="str">
        <f>VLOOKUP(B511,[1]Conceptos!$B$2:$D$587,3,FALSE)</f>
        <v>RECURSOS INVERTIDOS EN LA PRIMERA ETAPA DEL PROYECTO; ES DECIR,AQUELLA DONDE SE REALIZAN LOS ESTUDIOS NECESARIOS PARA TOMAR LA DECISIÓN DE REALIZAR O NO EL PROYECTO</v>
      </c>
      <c r="E511" s="222" t="s">
        <v>136</v>
      </c>
      <c r="F511" s="223"/>
      <c r="G511" s="224" t="str">
        <f t="shared" si="81"/>
        <v>A.1.2.1.1</v>
      </c>
      <c r="H511" s="225"/>
      <c r="I511" s="226">
        <f>SUM(I512:I521)</f>
        <v>0</v>
      </c>
      <c r="J511" s="226">
        <f>SUM(J512:J521)</f>
        <v>0</v>
      </c>
      <c r="K511" s="226">
        <f>SUM(K512:K521)</f>
        <v>0</v>
      </c>
      <c r="L511" s="226">
        <f>SUM(L512:L521)</f>
        <v>0</v>
      </c>
      <c r="M511" s="227">
        <f>SUM(M512:M521)</f>
        <v>0</v>
      </c>
      <c r="N511" s="228">
        <f>IF(AND(E511&lt;&gt;"", E511&lt;&gt;"Registrar Detalle",E511&lt;&gt;"Ocultar Detalle"),1,0)</f>
        <v>0</v>
      </c>
      <c r="O511" s="228">
        <f t="shared" ref="O511:O665" si="92">SUM(I511:M511)</f>
        <v>0</v>
      </c>
      <c r="P511" s="179">
        <f>VLOOKUP($G511,[1]Conceptos!$B$2:$I$588,6,FALSE)</f>
        <v>1</v>
      </c>
      <c r="Q511" s="179">
        <f>VLOOKUP($G511,[1]Conceptos!$B$2:$I$588,7,FALSE)</f>
        <v>1</v>
      </c>
      <c r="R511" s="179">
        <f>VLOOKUP($G511,[1]Conceptos!$B$2:$I$588,8,FALSE)</f>
        <v>1</v>
      </c>
      <c r="S511" s="229" t="b">
        <f>VLOOKUP(G511,[1]Conceptos!$B$2:$E$588,4,FALSE)</f>
        <v>1</v>
      </c>
      <c r="T511" s="230">
        <f>FIND(".",B511,LEN(B511)-2)</f>
        <v>8</v>
      </c>
      <c r="U511" s="230" t="str">
        <f>MID(B511,1,T511-1)</f>
        <v>A.1.2.1</v>
      </c>
      <c r="V511" s="231">
        <f>IF(T511=0,T509,T511)</f>
        <v>8</v>
      </c>
    </row>
    <row r="512" spans="1:22" s="231" customFormat="1">
      <c r="A512" s="172">
        <f>VLOOKUP(G512,[1]Conceptos!$B$2:$F$587,5,FALSE)</f>
        <v>65</v>
      </c>
      <c r="B512" s="234"/>
      <c r="C512" s="220"/>
      <c r="D512" s="221"/>
      <c r="E512" s="225">
        <v>1</v>
      </c>
      <c r="F512" s="174"/>
      <c r="G512" s="224" t="str">
        <f t="shared" si="81"/>
        <v>A.1.2.1.1</v>
      </c>
      <c r="H512" s="235" t="e">
        <f t="shared" ref="H512:H521" si="93">VLOOKUP(F512,$W$7:$X$48,2,FALSE)</f>
        <v>#N/A</v>
      </c>
      <c r="I512" s="239"/>
      <c r="J512" s="239"/>
      <c r="K512" s="239"/>
      <c r="L512" s="239"/>
      <c r="M512" s="240"/>
      <c r="N512" s="231">
        <f t="shared" ref="N512:N521" si="94">IF(E512&lt;&gt;"",1,0)</f>
        <v>1</v>
      </c>
      <c r="O512" s="231">
        <f t="shared" si="92"/>
        <v>0</v>
      </c>
      <c r="P512" s="179">
        <f>VLOOKUP($G512,[1]Conceptos!$B$2:$I$588,6,FALSE)</f>
        <v>1</v>
      </c>
      <c r="Q512" s="179">
        <f>VLOOKUP($G512,[1]Conceptos!$B$2:$I$588,7,FALSE)</f>
        <v>1</v>
      </c>
      <c r="R512" s="179">
        <f>VLOOKUP($G512,[1]Conceptos!$B$2:$I$588,8,FALSE)</f>
        <v>1</v>
      </c>
      <c r="S512" s="229" t="b">
        <f>VLOOKUP(G512,[1]Conceptos!$B$2:$E$588,4,FALSE)</f>
        <v>1</v>
      </c>
      <c r="V512" s="231">
        <f t="shared" si="82"/>
        <v>8</v>
      </c>
    </row>
    <row r="513" spans="1:22" s="231" customFormat="1" hidden="1">
      <c r="A513" s="172">
        <f>VLOOKUP(G513,[1]Conceptos!$B$2:$F$587,5,FALSE)</f>
        <v>65</v>
      </c>
      <c r="B513" s="236"/>
      <c r="C513" s="237"/>
      <c r="D513" s="238"/>
      <c r="E513" s="225">
        <v>2</v>
      </c>
      <c r="F513" s="174"/>
      <c r="G513" s="224" t="str">
        <f t="shared" si="81"/>
        <v>A.1.2.1.1</v>
      </c>
      <c r="H513" s="235" t="e">
        <f t="shared" si="93"/>
        <v>#N/A</v>
      </c>
      <c r="I513" s="239"/>
      <c r="J513" s="239"/>
      <c r="K513" s="239"/>
      <c r="L513" s="239"/>
      <c r="M513" s="240"/>
      <c r="N513" s="231">
        <f t="shared" si="94"/>
        <v>1</v>
      </c>
      <c r="O513" s="231">
        <f t="shared" si="92"/>
        <v>0</v>
      </c>
      <c r="P513" s="179">
        <f>VLOOKUP($G513,[1]Conceptos!$B$2:$I$588,6,FALSE)</f>
        <v>1</v>
      </c>
      <c r="Q513" s="179">
        <f>VLOOKUP($G513,[1]Conceptos!$B$2:$I$588,7,FALSE)</f>
        <v>1</v>
      </c>
      <c r="R513" s="179">
        <f>VLOOKUP($G513,[1]Conceptos!$B$2:$I$588,8,FALSE)</f>
        <v>1</v>
      </c>
      <c r="S513" s="229" t="b">
        <f>VLOOKUP(G513,[1]Conceptos!$B$2:$E$587,4,FALSE)</f>
        <v>1</v>
      </c>
      <c r="V513" s="231">
        <f t="shared" si="82"/>
        <v>0</v>
      </c>
    </row>
    <row r="514" spans="1:22" s="231" customFormat="1" hidden="1">
      <c r="A514" s="172">
        <f>VLOOKUP(G514,[1]Conceptos!$B$2:$F$587,5,FALSE)</f>
        <v>65</v>
      </c>
      <c r="B514" s="236"/>
      <c r="C514" s="237"/>
      <c r="D514" s="238"/>
      <c r="E514" s="225">
        <v>3</v>
      </c>
      <c r="F514" s="174"/>
      <c r="G514" s="224" t="str">
        <f t="shared" si="81"/>
        <v>A.1.2.1.1</v>
      </c>
      <c r="H514" s="235" t="e">
        <f t="shared" si="93"/>
        <v>#N/A</v>
      </c>
      <c r="I514" s="239"/>
      <c r="J514" s="239"/>
      <c r="K514" s="239"/>
      <c r="L514" s="239"/>
      <c r="M514" s="240"/>
      <c r="N514" s="231">
        <f t="shared" si="94"/>
        <v>1</v>
      </c>
      <c r="O514" s="231">
        <f t="shared" si="92"/>
        <v>0</v>
      </c>
      <c r="P514" s="179">
        <f>VLOOKUP($G514,[1]Conceptos!$B$2:$I$588,6,FALSE)</f>
        <v>1</v>
      </c>
      <c r="Q514" s="179">
        <f>VLOOKUP($G514,[1]Conceptos!$B$2:$I$588,7,FALSE)</f>
        <v>1</v>
      </c>
      <c r="R514" s="179">
        <f>VLOOKUP($G514,[1]Conceptos!$B$2:$I$588,8,FALSE)</f>
        <v>1</v>
      </c>
      <c r="S514" s="229" t="b">
        <f>VLOOKUP(G514,[1]Conceptos!$B$2:$E$587,4,FALSE)</f>
        <v>1</v>
      </c>
      <c r="V514" s="231">
        <f t="shared" si="82"/>
        <v>0</v>
      </c>
    </row>
    <row r="515" spans="1:22" s="231" customFormat="1" hidden="1">
      <c r="A515" s="172">
        <f>VLOOKUP(G515,[1]Conceptos!$B$2:$F$587,5,FALSE)</f>
        <v>65</v>
      </c>
      <c r="B515" s="236"/>
      <c r="C515" s="237"/>
      <c r="D515" s="238"/>
      <c r="E515" s="225">
        <v>4</v>
      </c>
      <c r="F515" s="174"/>
      <c r="G515" s="224" t="str">
        <f t="shared" si="81"/>
        <v>A.1.2.1.1</v>
      </c>
      <c r="H515" s="235" t="e">
        <f t="shared" si="93"/>
        <v>#N/A</v>
      </c>
      <c r="I515" s="239"/>
      <c r="J515" s="239"/>
      <c r="K515" s="239"/>
      <c r="L515" s="239"/>
      <c r="M515" s="240"/>
      <c r="N515" s="231">
        <f t="shared" si="94"/>
        <v>1</v>
      </c>
      <c r="O515" s="231">
        <f t="shared" si="92"/>
        <v>0</v>
      </c>
      <c r="P515" s="179">
        <f>VLOOKUP($G515,[1]Conceptos!$B$2:$I$588,6,FALSE)</f>
        <v>1</v>
      </c>
      <c r="Q515" s="179">
        <f>VLOOKUP($G515,[1]Conceptos!$B$2:$I$588,7,FALSE)</f>
        <v>1</v>
      </c>
      <c r="R515" s="179">
        <f>VLOOKUP($G515,[1]Conceptos!$B$2:$I$588,8,FALSE)</f>
        <v>1</v>
      </c>
      <c r="S515" s="229" t="b">
        <f>VLOOKUP(G515,[1]Conceptos!$B$2:$E$587,4,FALSE)</f>
        <v>1</v>
      </c>
      <c r="V515" s="231">
        <f t="shared" si="82"/>
        <v>0</v>
      </c>
    </row>
    <row r="516" spans="1:22" s="231" customFormat="1" hidden="1">
      <c r="A516" s="172">
        <f>VLOOKUP(G516,[1]Conceptos!$B$2:$F$587,5,FALSE)</f>
        <v>65</v>
      </c>
      <c r="B516" s="236"/>
      <c r="C516" s="237"/>
      <c r="D516" s="238"/>
      <c r="E516" s="225">
        <v>5</v>
      </c>
      <c r="F516" s="174"/>
      <c r="G516" s="224" t="str">
        <f t="shared" si="81"/>
        <v>A.1.2.1.1</v>
      </c>
      <c r="H516" s="235" t="e">
        <f t="shared" si="93"/>
        <v>#N/A</v>
      </c>
      <c r="I516" s="239"/>
      <c r="J516" s="239"/>
      <c r="K516" s="239"/>
      <c r="L516" s="239"/>
      <c r="M516" s="240"/>
      <c r="N516" s="231">
        <f t="shared" si="94"/>
        <v>1</v>
      </c>
      <c r="O516" s="231">
        <f t="shared" si="92"/>
        <v>0</v>
      </c>
      <c r="P516" s="179">
        <f>VLOOKUP($G516,[1]Conceptos!$B$2:$I$588,6,FALSE)</f>
        <v>1</v>
      </c>
      <c r="Q516" s="179">
        <f>VLOOKUP($G516,[1]Conceptos!$B$2:$I$588,7,FALSE)</f>
        <v>1</v>
      </c>
      <c r="R516" s="179">
        <f>VLOOKUP($G516,[1]Conceptos!$B$2:$I$588,8,FALSE)</f>
        <v>1</v>
      </c>
      <c r="S516" s="229" t="b">
        <f>VLOOKUP(G516,[1]Conceptos!$B$2:$E$587,4,FALSE)</f>
        <v>1</v>
      </c>
      <c r="V516" s="231">
        <f t="shared" si="82"/>
        <v>0</v>
      </c>
    </row>
    <row r="517" spans="1:22" s="231" customFormat="1" hidden="1">
      <c r="A517" s="172">
        <f>VLOOKUP(G517,[1]Conceptos!$B$2:$F$587,5,FALSE)</f>
        <v>65</v>
      </c>
      <c r="B517" s="236"/>
      <c r="C517" s="237"/>
      <c r="D517" s="238"/>
      <c r="E517" s="225">
        <v>6</v>
      </c>
      <c r="F517" s="174"/>
      <c r="G517" s="224" t="str">
        <f t="shared" si="81"/>
        <v>A.1.2.1.1</v>
      </c>
      <c r="H517" s="235" t="e">
        <f t="shared" si="93"/>
        <v>#N/A</v>
      </c>
      <c r="I517" s="239"/>
      <c r="J517" s="239"/>
      <c r="K517" s="239"/>
      <c r="L517" s="239"/>
      <c r="M517" s="240"/>
      <c r="N517" s="231">
        <f t="shared" si="94"/>
        <v>1</v>
      </c>
      <c r="O517" s="231">
        <f t="shared" si="92"/>
        <v>0</v>
      </c>
      <c r="P517" s="179">
        <f>VLOOKUP($G517,[1]Conceptos!$B$2:$I$588,6,FALSE)</f>
        <v>1</v>
      </c>
      <c r="Q517" s="179">
        <f>VLOOKUP($G517,[1]Conceptos!$B$2:$I$588,7,FALSE)</f>
        <v>1</v>
      </c>
      <c r="R517" s="179">
        <f>VLOOKUP($G517,[1]Conceptos!$B$2:$I$588,8,FALSE)</f>
        <v>1</v>
      </c>
      <c r="S517" s="229" t="b">
        <f>VLOOKUP(G517,[1]Conceptos!$B$2:$E$587,4,FALSE)</f>
        <v>1</v>
      </c>
      <c r="V517" s="231">
        <f t="shared" si="82"/>
        <v>0</v>
      </c>
    </row>
    <row r="518" spans="1:22" s="231" customFormat="1" hidden="1">
      <c r="A518" s="172">
        <f>VLOOKUP(G518,[1]Conceptos!$B$2:$F$587,5,FALSE)</f>
        <v>65</v>
      </c>
      <c r="B518" s="236"/>
      <c r="C518" s="237"/>
      <c r="D518" s="238"/>
      <c r="E518" s="225">
        <v>7</v>
      </c>
      <c r="F518" s="174"/>
      <c r="G518" s="224" t="str">
        <f t="shared" si="81"/>
        <v>A.1.2.1.1</v>
      </c>
      <c r="H518" s="235" t="e">
        <f t="shared" si="93"/>
        <v>#N/A</v>
      </c>
      <c r="I518" s="239"/>
      <c r="J518" s="239"/>
      <c r="K518" s="239"/>
      <c r="L518" s="239"/>
      <c r="M518" s="240"/>
      <c r="N518" s="231">
        <f t="shared" si="94"/>
        <v>1</v>
      </c>
      <c r="O518" s="231">
        <f t="shared" si="92"/>
        <v>0</v>
      </c>
      <c r="P518" s="179">
        <f>VLOOKUP($G518,[1]Conceptos!$B$2:$I$588,6,FALSE)</f>
        <v>1</v>
      </c>
      <c r="Q518" s="179">
        <f>VLOOKUP($G518,[1]Conceptos!$B$2:$I$588,7,FALSE)</f>
        <v>1</v>
      </c>
      <c r="R518" s="179">
        <f>VLOOKUP($G518,[1]Conceptos!$B$2:$I$588,8,FALSE)</f>
        <v>1</v>
      </c>
      <c r="S518" s="229" t="b">
        <f>VLOOKUP(G518,[1]Conceptos!$B$2:$E$587,4,FALSE)</f>
        <v>1</v>
      </c>
      <c r="V518" s="231">
        <f t="shared" si="82"/>
        <v>0</v>
      </c>
    </row>
    <row r="519" spans="1:22" s="231" customFormat="1" hidden="1">
      <c r="A519" s="172">
        <f>VLOOKUP(G519,[1]Conceptos!$B$2:$F$587,5,FALSE)</f>
        <v>65</v>
      </c>
      <c r="B519" s="236"/>
      <c r="C519" s="237"/>
      <c r="D519" s="238"/>
      <c r="E519" s="225">
        <v>8</v>
      </c>
      <c r="F519" s="174"/>
      <c r="G519" s="224" t="str">
        <f t="shared" si="81"/>
        <v>A.1.2.1.1</v>
      </c>
      <c r="H519" s="235" t="e">
        <f t="shared" si="93"/>
        <v>#N/A</v>
      </c>
      <c r="I519" s="239"/>
      <c r="J519" s="239"/>
      <c r="K519" s="239"/>
      <c r="L519" s="239"/>
      <c r="M519" s="240"/>
      <c r="N519" s="231">
        <f t="shared" si="94"/>
        <v>1</v>
      </c>
      <c r="O519" s="231">
        <f t="shared" si="92"/>
        <v>0</v>
      </c>
      <c r="P519" s="179">
        <f>VLOOKUP($G519,[1]Conceptos!$B$2:$I$588,6,FALSE)</f>
        <v>1</v>
      </c>
      <c r="Q519" s="179">
        <f>VLOOKUP($G519,[1]Conceptos!$B$2:$I$588,7,FALSE)</f>
        <v>1</v>
      </c>
      <c r="R519" s="179">
        <f>VLOOKUP($G519,[1]Conceptos!$B$2:$I$588,8,FALSE)</f>
        <v>1</v>
      </c>
      <c r="S519" s="229" t="b">
        <f>VLOOKUP(G519,[1]Conceptos!$B$2:$E$587,4,FALSE)</f>
        <v>1</v>
      </c>
      <c r="V519" s="231">
        <f t="shared" si="82"/>
        <v>0</v>
      </c>
    </row>
    <row r="520" spans="1:22" s="231" customFormat="1" hidden="1">
      <c r="A520" s="172">
        <f>VLOOKUP(G520,[1]Conceptos!$B$2:$F$587,5,FALSE)</f>
        <v>65</v>
      </c>
      <c r="B520" s="236"/>
      <c r="C520" s="237"/>
      <c r="D520" s="238"/>
      <c r="E520" s="225">
        <v>9</v>
      </c>
      <c r="F520" s="174"/>
      <c r="G520" s="224" t="str">
        <f t="shared" ref="G520:G583" si="95">IF(ISBLANK(B520),G519,B520)</f>
        <v>A.1.2.1.1</v>
      </c>
      <c r="H520" s="235" t="e">
        <f t="shared" si="93"/>
        <v>#N/A</v>
      </c>
      <c r="I520" s="239"/>
      <c r="J520" s="239"/>
      <c r="K520" s="239"/>
      <c r="L520" s="239"/>
      <c r="M520" s="240"/>
      <c r="N520" s="231">
        <f t="shared" si="94"/>
        <v>1</v>
      </c>
      <c r="O520" s="231">
        <f t="shared" si="92"/>
        <v>0</v>
      </c>
      <c r="P520" s="179">
        <f>VLOOKUP($G520,[1]Conceptos!$B$2:$I$588,6,FALSE)</f>
        <v>1</v>
      </c>
      <c r="Q520" s="179">
        <f>VLOOKUP($G520,[1]Conceptos!$B$2:$I$588,7,FALSE)</f>
        <v>1</v>
      </c>
      <c r="R520" s="179">
        <f>VLOOKUP($G520,[1]Conceptos!$B$2:$I$588,8,FALSE)</f>
        <v>1</v>
      </c>
      <c r="S520" s="229" t="b">
        <f>VLOOKUP(G520,[1]Conceptos!$B$2:$E$587,4,FALSE)</f>
        <v>1</v>
      </c>
      <c r="V520" s="231">
        <f t="shared" si="82"/>
        <v>0</v>
      </c>
    </row>
    <row r="521" spans="1:22" s="231" customFormat="1" hidden="1">
      <c r="A521" s="172">
        <f>VLOOKUP(G521,[1]Conceptos!$B$2:$F$587,5,FALSE)</f>
        <v>65</v>
      </c>
      <c r="B521" s="236"/>
      <c r="C521" s="237"/>
      <c r="D521" s="238"/>
      <c r="E521" s="225">
        <v>10</v>
      </c>
      <c r="F521" s="174"/>
      <c r="G521" s="224" t="str">
        <f t="shared" si="95"/>
        <v>A.1.2.1.1</v>
      </c>
      <c r="H521" s="235" t="e">
        <f t="shared" si="93"/>
        <v>#N/A</v>
      </c>
      <c r="I521" s="239"/>
      <c r="J521" s="239"/>
      <c r="K521" s="239"/>
      <c r="L521" s="239"/>
      <c r="M521" s="240"/>
      <c r="N521" s="231">
        <f t="shared" si="94"/>
        <v>1</v>
      </c>
      <c r="O521" s="231">
        <f t="shared" si="92"/>
        <v>0</v>
      </c>
      <c r="P521" s="179">
        <f>VLOOKUP($G521,[1]Conceptos!$B$2:$I$588,6,FALSE)</f>
        <v>1</v>
      </c>
      <c r="Q521" s="179">
        <f>VLOOKUP($G521,[1]Conceptos!$B$2:$I$588,7,FALSE)</f>
        <v>1</v>
      </c>
      <c r="R521" s="179">
        <f>VLOOKUP($G521,[1]Conceptos!$B$2:$I$588,8,FALSE)</f>
        <v>1</v>
      </c>
      <c r="S521" s="229" t="b">
        <f>VLOOKUP(G521,[1]Conceptos!$B$2:$E$587,4,FALSE)</f>
        <v>1</v>
      </c>
      <c r="V521" s="231">
        <f t="shared" ref="V521:V606" si="96">IF(T521=0,T520,T521)</f>
        <v>0</v>
      </c>
    </row>
    <row r="522" spans="1:22" s="231" customFormat="1" ht="24">
      <c r="A522" s="172">
        <f>VLOOKUP(G522,[1]Conceptos!$B$2:$F$587,5,FALSE)</f>
        <v>66</v>
      </c>
      <c r="B522" s="219" t="s">
        <v>234</v>
      </c>
      <c r="C522" s="220" t="str">
        <f>VLOOKUP(B522,[1]Conceptos!$B$2:$D$587,2,FALSE)</f>
        <v>CONSULTORIAS Y ASESORIAS</v>
      </c>
      <c r="D522" s="221" t="str">
        <f>VLOOKUP(B522,[1]Conceptos!$B$2:$D$587,3,FALSE)</f>
        <v>RECURSOS INVERTIDOS EN LA CONTRATACIÓN DE CONSULTORIAS</v>
      </c>
      <c r="E522" s="222" t="s">
        <v>136</v>
      </c>
      <c r="F522" s="223"/>
      <c r="G522" s="224" t="str">
        <f t="shared" si="95"/>
        <v>A.1.2.1.2</v>
      </c>
      <c r="H522" s="225"/>
      <c r="I522" s="226">
        <f>SUM(I523:I532)</f>
        <v>0</v>
      </c>
      <c r="J522" s="226">
        <f>SUM(J523:J532)</f>
        <v>0</v>
      </c>
      <c r="K522" s="226">
        <f>SUM(K523:K532)</f>
        <v>0</v>
      </c>
      <c r="L522" s="226">
        <f>SUM(L523:L532)</f>
        <v>0</v>
      </c>
      <c r="M522" s="227">
        <f>SUM(M523:M532)</f>
        <v>0</v>
      </c>
      <c r="N522" s="228">
        <f>IF(AND(E522&lt;&gt;"", E522&lt;&gt;"Registrar Detalle",E522&lt;&gt;"Ocultar Detalle"),1,0)</f>
        <v>0</v>
      </c>
      <c r="O522" s="228">
        <f t="shared" si="92"/>
        <v>0</v>
      </c>
      <c r="P522" s="179">
        <f>VLOOKUP($G522,[1]Conceptos!$B$2:$I$588,6,FALSE)</f>
        <v>1</v>
      </c>
      <c r="Q522" s="179">
        <f>VLOOKUP($G522,[1]Conceptos!$B$2:$I$588,7,FALSE)</f>
        <v>1</v>
      </c>
      <c r="R522" s="179">
        <f>VLOOKUP($G522,[1]Conceptos!$B$2:$I$588,8,FALSE)</f>
        <v>1</v>
      </c>
      <c r="S522" s="229" t="b">
        <f>VLOOKUP(G522,[1]Conceptos!$B$2:$E$588,4,FALSE)</f>
        <v>1</v>
      </c>
      <c r="T522" s="230">
        <f>FIND(".",B522,LEN(B522)-2)</f>
        <v>8</v>
      </c>
      <c r="U522" s="230" t="str">
        <f>MID(B522,1,T522-1)</f>
        <v>A.1.2.1</v>
      </c>
      <c r="V522" s="231">
        <f>IF(T522=0,T520,T522)</f>
        <v>8</v>
      </c>
    </row>
    <row r="523" spans="1:22" s="231" customFormat="1">
      <c r="A523" s="172">
        <f>VLOOKUP(G523,[1]Conceptos!$B$2:$F$587,5,FALSE)</f>
        <v>66</v>
      </c>
      <c r="B523" s="234"/>
      <c r="C523" s="220"/>
      <c r="D523" s="221"/>
      <c r="E523" s="225">
        <v>1</v>
      </c>
      <c r="F523" s="174"/>
      <c r="G523" s="224" t="str">
        <f t="shared" si="95"/>
        <v>A.1.2.1.2</v>
      </c>
      <c r="H523" s="235" t="e">
        <f t="shared" ref="H523:H532" si="97">VLOOKUP(F523,$W$7:$X$48,2,FALSE)</f>
        <v>#N/A</v>
      </c>
      <c r="I523" s="239"/>
      <c r="J523" s="239"/>
      <c r="K523" s="239"/>
      <c r="L523" s="239"/>
      <c r="M523" s="240"/>
      <c r="N523" s="231">
        <f t="shared" ref="N523:N532" si="98">IF(E523&lt;&gt;"",1,0)</f>
        <v>1</v>
      </c>
      <c r="O523" s="231">
        <f t="shared" si="92"/>
        <v>0</v>
      </c>
      <c r="P523" s="179">
        <f>VLOOKUP($G523,[1]Conceptos!$B$2:$I$588,6,FALSE)</f>
        <v>1</v>
      </c>
      <c r="Q523" s="179">
        <f>VLOOKUP($G523,[1]Conceptos!$B$2:$I$588,7,FALSE)</f>
        <v>1</v>
      </c>
      <c r="R523" s="179">
        <f>VLOOKUP($G523,[1]Conceptos!$B$2:$I$588,8,FALSE)</f>
        <v>1</v>
      </c>
      <c r="S523" s="229" t="b">
        <f>VLOOKUP(G523,[1]Conceptos!$B$2:$E$588,4,FALSE)</f>
        <v>1</v>
      </c>
      <c r="V523" s="231">
        <f t="shared" ref="V523:V532" si="99">IF(T523=0,T522,T523)</f>
        <v>8</v>
      </c>
    </row>
    <row r="524" spans="1:22" s="231" customFormat="1" hidden="1">
      <c r="A524" s="172">
        <f>VLOOKUP(G524,[1]Conceptos!$B$2:$F$587,5,FALSE)</f>
        <v>66</v>
      </c>
      <c r="B524" s="236"/>
      <c r="C524" s="237"/>
      <c r="D524" s="238"/>
      <c r="E524" s="225">
        <v>2</v>
      </c>
      <c r="F524" s="174"/>
      <c r="G524" s="224" t="str">
        <f t="shared" si="95"/>
        <v>A.1.2.1.2</v>
      </c>
      <c r="H524" s="235" t="e">
        <f t="shared" si="97"/>
        <v>#N/A</v>
      </c>
      <c r="I524" s="239"/>
      <c r="J524" s="239"/>
      <c r="K524" s="239"/>
      <c r="L524" s="239"/>
      <c r="M524" s="240"/>
      <c r="N524" s="231">
        <f t="shared" si="98"/>
        <v>1</v>
      </c>
      <c r="O524" s="231">
        <f t="shared" si="92"/>
        <v>0</v>
      </c>
      <c r="P524" s="179">
        <f>VLOOKUP($G524,[1]Conceptos!$B$2:$I$588,6,FALSE)</f>
        <v>1</v>
      </c>
      <c r="Q524" s="179">
        <f>VLOOKUP($G524,[1]Conceptos!$B$2:$I$588,7,FALSE)</f>
        <v>1</v>
      </c>
      <c r="R524" s="179">
        <f>VLOOKUP($G524,[1]Conceptos!$B$2:$I$588,8,FALSE)</f>
        <v>1</v>
      </c>
      <c r="S524" s="229" t="b">
        <f>VLOOKUP(G524,[1]Conceptos!$B$2:$E$587,4,FALSE)</f>
        <v>1</v>
      </c>
      <c r="V524" s="231">
        <f t="shared" si="99"/>
        <v>0</v>
      </c>
    </row>
    <row r="525" spans="1:22" s="231" customFormat="1" hidden="1">
      <c r="A525" s="172">
        <f>VLOOKUP(G525,[1]Conceptos!$B$2:$F$587,5,FALSE)</f>
        <v>66</v>
      </c>
      <c r="B525" s="236"/>
      <c r="C525" s="237"/>
      <c r="D525" s="238"/>
      <c r="E525" s="225">
        <v>3</v>
      </c>
      <c r="F525" s="174"/>
      <c r="G525" s="224" t="str">
        <f t="shared" si="95"/>
        <v>A.1.2.1.2</v>
      </c>
      <c r="H525" s="235" t="e">
        <f t="shared" si="97"/>
        <v>#N/A</v>
      </c>
      <c r="I525" s="239"/>
      <c r="J525" s="239"/>
      <c r="K525" s="239"/>
      <c r="L525" s="239"/>
      <c r="M525" s="240"/>
      <c r="N525" s="231">
        <f t="shared" si="98"/>
        <v>1</v>
      </c>
      <c r="O525" s="231">
        <f t="shared" si="92"/>
        <v>0</v>
      </c>
      <c r="P525" s="179">
        <f>VLOOKUP($G525,[1]Conceptos!$B$2:$I$588,6,FALSE)</f>
        <v>1</v>
      </c>
      <c r="Q525" s="179">
        <f>VLOOKUP($G525,[1]Conceptos!$B$2:$I$588,7,FALSE)</f>
        <v>1</v>
      </c>
      <c r="R525" s="179">
        <f>VLOOKUP($G525,[1]Conceptos!$B$2:$I$588,8,FALSE)</f>
        <v>1</v>
      </c>
      <c r="S525" s="229" t="b">
        <f>VLOOKUP(G525,[1]Conceptos!$B$2:$E$587,4,FALSE)</f>
        <v>1</v>
      </c>
      <c r="V525" s="231">
        <f t="shared" si="99"/>
        <v>0</v>
      </c>
    </row>
    <row r="526" spans="1:22" s="231" customFormat="1" hidden="1">
      <c r="A526" s="172">
        <f>VLOOKUP(G526,[1]Conceptos!$B$2:$F$587,5,FALSE)</f>
        <v>66</v>
      </c>
      <c r="B526" s="236"/>
      <c r="C526" s="237"/>
      <c r="D526" s="238"/>
      <c r="E526" s="225">
        <v>4</v>
      </c>
      <c r="F526" s="174"/>
      <c r="G526" s="224" t="str">
        <f t="shared" si="95"/>
        <v>A.1.2.1.2</v>
      </c>
      <c r="H526" s="235" t="e">
        <f t="shared" si="97"/>
        <v>#N/A</v>
      </c>
      <c r="I526" s="239"/>
      <c r="J526" s="239"/>
      <c r="K526" s="239"/>
      <c r="L526" s="239"/>
      <c r="M526" s="240"/>
      <c r="N526" s="231">
        <f t="shared" si="98"/>
        <v>1</v>
      </c>
      <c r="O526" s="231">
        <f t="shared" si="92"/>
        <v>0</v>
      </c>
      <c r="P526" s="179">
        <f>VLOOKUP($G526,[1]Conceptos!$B$2:$I$588,6,FALSE)</f>
        <v>1</v>
      </c>
      <c r="Q526" s="179">
        <f>VLOOKUP($G526,[1]Conceptos!$B$2:$I$588,7,FALSE)</f>
        <v>1</v>
      </c>
      <c r="R526" s="179">
        <f>VLOOKUP($G526,[1]Conceptos!$B$2:$I$588,8,FALSE)</f>
        <v>1</v>
      </c>
      <c r="S526" s="229" t="b">
        <f>VLOOKUP(G526,[1]Conceptos!$B$2:$E$587,4,FALSE)</f>
        <v>1</v>
      </c>
      <c r="V526" s="231">
        <f t="shared" si="99"/>
        <v>0</v>
      </c>
    </row>
    <row r="527" spans="1:22" s="231" customFormat="1" hidden="1">
      <c r="A527" s="172">
        <f>VLOOKUP(G527,[1]Conceptos!$B$2:$F$587,5,FALSE)</f>
        <v>66</v>
      </c>
      <c r="B527" s="236"/>
      <c r="C527" s="237"/>
      <c r="D527" s="238"/>
      <c r="E527" s="225">
        <v>5</v>
      </c>
      <c r="F527" s="174"/>
      <c r="G527" s="224" t="str">
        <f t="shared" si="95"/>
        <v>A.1.2.1.2</v>
      </c>
      <c r="H527" s="235" t="e">
        <f t="shared" si="97"/>
        <v>#N/A</v>
      </c>
      <c r="I527" s="239"/>
      <c r="J527" s="239"/>
      <c r="K527" s="239"/>
      <c r="L527" s="239"/>
      <c r="M527" s="240"/>
      <c r="N527" s="231">
        <f t="shared" si="98"/>
        <v>1</v>
      </c>
      <c r="O527" s="231">
        <f t="shared" si="92"/>
        <v>0</v>
      </c>
      <c r="P527" s="179">
        <f>VLOOKUP($G527,[1]Conceptos!$B$2:$I$588,6,FALSE)</f>
        <v>1</v>
      </c>
      <c r="Q527" s="179">
        <f>VLOOKUP($G527,[1]Conceptos!$B$2:$I$588,7,FALSE)</f>
        <v>1</v>
      </c>
      <c r="R527" s="179">
        <f>VLOOKUP($G527,[1]Conceptos!$B$2:$I$588,8,FALSE)</f>
        <v>1</v>
      </c>
      <c r="S527" s="229" t="b">
        <f>VLOOKUP(G527,[1]Conceptos!$B$2:$E$587,4,FALSE)</f>
        <v>1</v>
      </c>
      <c r="V527" s="231">
        <f t="shared" si="99"/>
        <v>0</v>
      </c>
    </row>
    <row r="528" spans="1:22" s="231" customFormat="1" hidden="1">
      <c r="A528" s="172">
        <f>VLOOKUP(G528,[1]Conceptos!$B$2:$F$587,5,FALSE)</f>
        <v>66</v>
      </c>
      <c r="B528" s="236"/>
      <c r="C528" s="237"/>
      <c r="D528" s="238"/>
      <c r="E528" s="225">
        <v>6</v>
      </c>
      <c r="F528" s="174"/>
      <c r="G528" s="224" t="str">
        <f t="shared" si="95"/>
        <v>A.1.2.1.2</v>
      </c>
      <c r="H528" s="235" t="e">
        <f t="shared" si="97"/>
        <v>#N/A</v>
      </c>
      <c r="I528" s="239"/>
      <c r="J528" s="239"/>
      <c r="K528" s="239"/>
      <c r="L528" s="239"/>
      <c r="M528" s="240"/>
      <c r="N528" s="231">
        <f t="shared" si="98"/>
        <v>1</v>
      </c>
      <c r="O528" s="231">
        <f t="shared" si="92"/>
        <v>0</v>
      </c>
      <c r="P528" s="179">
        <f>VLOOKUP($G528,[1]Conceptos!$B$2:$I$588,6,FALSE)</f>
        <v>1</v>
      </c>
      <c r="Q528" s="179">
        <f>VLOOKUP($G528,[1]Conceptos!$B$2:$I$588,7,FALSE)</f>
        <v>1</v>
      </c>
      <c r="R528" s="179">
        <f>VLOOKUP($G528,[1]Conceptos!$B$2:$I$588,8,FALSE)</f>
        <v>1</v>
      </c>
      <c r="S528" s="229" t="b">
        <f>VLOOKUP(G528,[1]Conceptos!$B$2:$E$587,4,FALSE)</f>
        <v>1</v>
      </c>
      <c r="V528" s="231">
        <f t="shared" si="99"/>
        <v>0</v>
      </c>
    </row>
    <row r="529" spans="1:22" s="231" customFormat="1" hidden="1">
      <c r="A529" s="172">
        <f>VLOOKUP(G529,[1]Conceptos!$B$2:$F$587,5,FALSE)</f>
        <v>66</v>
      </c>
      <c r="B529" s="236"/>
      <c r="C529" s="237"/>
      <c r="D529" s="238"/>
      <c r="E529" s="225">
        <v>7</v>
      </c>
      <c r="F529" s="174"/>
      <c r="G529" s="224" t="str">
        <f t="shared" si="95"/>
        <v>A.1.2.1.2</v>
      </c>
      <c r="H529" s="235" t="e">
        <f t="shared" si="97"/>
        <v>#N/A</v>
      </c>
      <c r="I529" s="239"/>
      <c r="J529" s="239"/>
      <c r="K529" s="239"/>
      <c r="L529" s="239"/>
      <c r="M529" s="240"/>
      <c r="N529" s="231">
        <f t="shared" si="98"/>
        <v>1</v>
      </c>
      <c r="O529" s="231">
        <f t="shared" si="92"/>
        <v>0</v>
      </c>
      <c r="P529" s="179">
        <f>VLOOKUP($G529,[1]Conceptos!$B$2:$I$588,6,FALSE)</f>
        <v>1</v>
      </c>
      <c r="Q529" s="179">
        <f>VLOOKUP($G529,[1]Conceptos!$B$2:$I$588,7,FALSE)</f>
        <v>1</v>
      </c>
      <c r="R529" s="179">
        <f>VLOOKUP($G529,[1]Conceptos!$B$2:$I$588,8,FALSE)</f>
        <v>1</v>
      </c>
      <c r="S529" s="229" t="b">
        <f>VLOOKUP(G529,[1]Conceptos!$B$2:$E$587,4,FALSE)</f>
        <v>1</v>
      </c>
      <c r="V529" s="231">
        <f t="shared" si="99"/>
        <v>0</v>
      </c>
    </row>
    <row r="530" spans="1:22" s="231" customFormat="1" hidden="1">
      <c r="A530" s="172">
        <f>VLOOKUP(G530,[1]Conceptos!$B$2:$F$587,5,FALSE)</f>
        <v>66</v>
      </c>
      <c r="B530" s="236"/>
      <c r="C530" s="237"/>
      <c r="D530" s="238"/>
      <c r="E530" s="225">
        <v>8</v>
      </c>
      <c r="F530" s="174"/>
      <c r="G530" s="224" t="str">
        <f t="shared" si="95"/>
        <v>A.1.2.1.2</v>
      </c>
      <c r="H530" s="235" t="e">
        <f t="shared" si="97"/>
        <v>#N/A</v>
      </c>
      <c r="I530" s="239"/>
      <c r="J530" s="239"/>
      <c r="K530" s="239"/>
      <c r="L530" s="239"/>
      <c r="M530" s="240"/>
      <c r="N530" s="231">
        <f t="shared" si="98"/>
        <v>1</v>
      </c>
      <c r="O530" s="231">
        <f t="shared" si="92"/>
        <v>0</v>
      </c>
      <c r="P530" s="179">
        <f>VLOOKUP($G530,[1]Conceptos!$B$2:$I$588,6,FALSE)</f>
        <v>1</v>
      </c>
      <c r="Q530" s="179">
        <f>VLOOKUP($G530,[1]Conceptos!$B$2:$I$588,7,FALSE)</f>
        <v>1</v>
      </c>
      <c r="R530" s="179">
        <f>VLOOKUP($G530,[1]Conceptos!$B$2:$I$588,8,FALSE)</f>
        <v>1</v>
      </c>
      <c r="S530" s="229" t="b">
        <f>VLOOKUP(G530,[1]Conceptos!$B$2:$E$587,4,FALSE)</f>
        <v>1</v>
      </c>
      <c r="V530" s="231">
        <f t="shared" si="99"/>
        <v>0</v>
      </c>
    </row>
    <row r="531" spans="1:22" s="231" customFormat="1" hidden="1">
      <c r="A531" s="172">
        <f>VLOOKUP(G531,[1]Conceptos!$B$2:$F$587,5,FALSE)</f>
        <v>66</v>
      </c>
      <c r="B531" s="236"/>
      <c r="C531" s="237"/>
      <c r="D531" s="238"/>
      <c r="E531" s="225">
        <v>9</v>
      </c>
      <c r="F531" s="174"/>
      <c r="G531" s="224" t="str">
        <f t="shared" si="95"/>
        <v>A.1.2.1.2</v>
      </c>
      <c r="H531" s="235" t="e">
        <f t="shared" si="97"/>
        <v>#N/A</v>
      </c>
      <c r="I531" s="239"/>
      <c r="J531" s="239"/>
      <c r="K531" s="239"/>
      <c r="L531" s="239"/>
      <c r="M531" s="240"/>
      <c r="N531" s="231">
        <f t="shared" si="98"/>
        <v>1</v>
      </c>
      <c r="O531" s="231">
        <f t="shared" si="92"/>
        <v>0</v>
      </c>
      <c r="P531" s="179">
        <f>VLOOKUP($G531,[1]Conceptos!$B$2:$I$588,6,FALSE)</f>
        <v>1</v>
      </c>
      <c r="Q531" s="179">
        <f>VLOOKUP($G531,[1]Conceptos!$B$2:$I$588,7,FALSE)</f>
        <v>1</v>
      </c>
      <c r="R531" s="179">
        <f>VLOOKUP($G531,[1]Conceptos!$B$2:$I$588,8,FALSE)</f>
        <v>1</v>
      </c>
      <c r="S531" s="229" t="b">
        <f>VLOOKUP(G531,[1]Conceptos!$B$2:$E$587,4,FALSE)</f>
        <v>1</v>
      </c>
      <c r="V531" s="231">
        <f t="shared" si="99"/>
        <v>0</v>
      </c>
    </row>
    <row r="532" spans="1:22" s="231" customFormat="1" hidden="1">
      <c r="A532" s="172">
        <f>VLOOKUP(G532,[1]Conceptos!$B$2:$F$587,5,FALSE)</f>
        <v>66</v>
      </c>
      <c r="B532" s="236"/>
      <c r="C532" s="237"/>
      <c r="D532" s="238"/>
      <c r="E532" s="225">
        <v>10</v>
      </c>
      <c r="F532" s="174"/>
      <c r="G532" s="224" t="str">
        <f t="shared" si="95"/>
        <v>A.1.2.1.2</v>
      </c>
      <c r="H532" s="235" t="e">
        <f t="shared" si="97"/>
        <v>#N/A</v>
      </c>
      <c r="I532" s="239"/>
      <c r="J532" s="239"/>
      <c r="K532" s="239"/>
      <c r="L532" s="239"/>
      <c r="M532" s="240"/>
      <c r="N532" s="231">
        <f t="shared" si="98"/>
        <v>1</v>
      </c>
      <c r="O532" s="231">
        <f t="shared" si="92"/>
        <v>0</v>
      </c>
      <c r="P532" s="179">
        <f>VLOOKUP($G532,[1]Conceptos!$B$2:$I$588,6,FALSE)</f>
        <v>1</v>
      </c>
      <c r="Q532" s="179">
        <f>VLOOKUP($G532,[1]Conceptos!$B$2:$I$588,7,FALSE)</f>
        <v>1</v>
      </c>
      <c r="R532" s="179">
        <f>VLOOKUP($G532,[1]Conceptos!$B$2:$I$588,8,FALSE)</f>
        <v>1</v>
      </c>
      <c r="S532" s="229" t="b">
        <f>VLOOKUP(G532,[1]Conceptos!$B$2:$E$587,4,FALSE)</f>
        <v>1</v>
      </c>
      <c r="V532" s="231">
        <f t="shared" si="99"/>
        <v>0</v>
      </c>
    </row>
    <row r="533" spans="1:22" s="231" customFormat="1" ht="24">
      <c r="A533" s="172">
        <f>VLOOKUP(G533,[1]Conceptos!$B$2:$F$587,5,FALSE)</f>
        <v>67</v>
      </c>
      <c r="B533" s="219" t="s">
        <v>235</v>
      </c>
      <c r="C533" s="220" t="str">
        <f>VLOOKUP(B533,[1]Conceptos!$B$2:$D$587,2,FALSE)</f>
        <v>INTERVENTORIAS</v>
      </c>
      <c r="D533" s="221" t="str">
        <f>VLOOKUP(B533,[1]Conceptos!$B$2:$D$587,3,FALSE)</f>
        <v>RECURSOS INVERTIDOS EN LA CONTRATACIÓN DE INTERVENTORIAS</v>
      </c>
      <c r="E533" s="222" t="s">
        <v>136</v>
      </c>
      <c r="F533" s="223"/>
      <c r="G533" s="224" t="str">
        <f t="shared" si="95"/>
        <v>A.1.2.1.3</v>
      </c>
      <c r="H533" s="225"/>
      <c r="I533" s="226">
        <f>SUM(I534:I543)</f>
        <v>0</v>
      </c>
      <c r="J533" s="226">
        <f>SUM(J534:J543)</f>
        <v>0</v>
      </c>
      <c r="K533" s="226">
        <f>SUM(K534:K543)</f>
        <v>0</v>
      </c>
      <c r="L533" s="226">
        <f>SUM(L534:L543)</f>
        <v>0</v>
      </c>
      <c r="M533" s="227">
        <f>SUM(M534:M543)</f>
        <v>0</v>
      </c>
      <c r="N533" s="228">
        <f>IF(AND(E533&lt;&gt;"", E533&lt;&gt;"Registrar Detalle",E533&lt;&gt;"Ocultar Detalle"),1,0)</f>
        <v>0</v>
      </c>
      <c r="O533" s="228">
        <f t="shared" si="92"/>
        <v>0</v>
      </c>
      <c r="P533" s="179">
        <f>VLOOKUP($G533,[1]Conceptos!$B$2:$I$588,6,FALSE)</f>
        <v>1</v>
      </c>
      <c r="Q533" s="179">
        <f>VLOOKUP($G533,[1]Conceptos!$B$2:$I$588,7,FALSE)</f>
        <v>1</v>
      </c>
      <c r="R533" s="179">
        <f>VLOOKUP($G533,[1]Conceptos!$B$2:$I$588,8,FALSE)</f>
        <v>1</v>
      </c>
      <c r="S533" s="229" t="b">
        <f>VLOOKUP(G533,[1]Conceptos!$B$2:$E$588,4,FALSE)</f>
        <v>1</v>
      </c>
      <c r="T533" s="230">
        <f>FIND(".",B533,LEN(B533)-2)</f>
        <v>8</v>
      </c>
      <c r="U533" s="230" t="str">
        <f>MID(B533,1,T533-1)</f>
        <v>A.1.2.1</v>
      </c>
      <c r="V533" s="231">
        <f>IF(T533=0,T531,T533)</f>
        <v>8</v>
      </c>
    </row>
    <row r="534" spans="1:22" s="231" customFormat="1">
      <c r="A534" s="172">
        <f>VLOOKUP(G534,[1]Conceptos!$B$2:$F$587,5,FALSE)</f>
        <v>67</v>
      </c>
      <c r="B534" s="234"/>
      <c r="C534" s="220"/>
      <c r="D534" s="221"/>
      <c r="E534" s="225">
        <v>1</v>
      </c>
      <c r="F534" s="174"/>
      <c r="G534" s="224" t="str">
        <f t="shared" si="95"/>
        <v>A.1.2.1.3</v>
      </c>
      <c r="H534" s="235" t="e">
        <f t="shared" ref="H534:H543" si="100">VLOOKUP(F534,$W$7:$X$48,2,FALSE)</f>
        <v>#N/A</v>
      </c>
      <c r="I534" s="239"/>
      <c r="J534" s="239"/>
      <c r="K534" s="239"/>
      <c r="L534" s="239"/>
      <c r="M534" s="240"/>
      <c r="N534" s="231">
        <f t="shared" ref="N534:N543" si="101">IF(E534&lt;&gt;"",1,0)</f>
        <v>1</v>
      </c>
      <c r="O534" s="231">
        <f t="shared" si="92"/>
        <v>0</v>
      </c>
      <c r="P534" s="179">
        <f>VLOOKUP($G534,[1]Conceptos!$B$2:$I$588,6,FALSE)</f>
        <v>1</v>
      </c>
      <c r="Q534" s="179">
        <f>VLOOKUP($G534,[1]Conceptos!$B$2:$I$588,7,FALSE)</f>
        <v>1</v>
      </c>
      <c r="R534" s="179">
        <f>VLOOKUP($G534,[1]Conceptos!$B$2:$I$588,8,FALSE)</f>
        <v>1</v>
      </c>
      <c r="S534" s="229" t="b">
        <f>VLOOKUP(G534,[1]Conceptos!$B$2:$E$588,4,FALSE)</f>
        <v>1</v>
      </c>
      <c r="V534" s="231">
        <f t="shared" ref="V534:V543" si="102">IF(T534=0,T533,T534)</f>
        <v>8</v>
      </c>
    </row>
    <row r="535" spans="1:22" s="231" customFormat="1" hidden="1">
      <c r="A535" s="172">
        <f>VLOOKUP(G535,[1]Conceptos!$B$2:$F$587,5,FALSE)</f>
        <v>67</v>
      </c>
      <c r="B535" s="236"/>
      <c r="C535" s="237"/>
      <c r="D535" s="238"/>
      <c r="E535" s="225">
        <v>2</v>
      </c>
      <c r="F535" s="174"/>
      <c r="G535" s="224" t="str">
        <f t="shared" si="95"/>
        <v>A.1.2.1.3</v>
      </c>
      <c r="H535" s="235" t="e">
        <f t="shared" si="100"/>
        <v>#N/A</v>
      </c>
      <c r="I535" s="239"/>
      <c r="J535" s="239"/>
      <c r="K535" s="239"/>
      <c r="L535" s="239"/>
      <c r="M535" s="240"/>
      <c r="N535" s="231">
        <f t="shared" si="101"/>
        <v>1</v>
      </c>
      <c r="O535" s="231">
        <f t="shared" si="92"/>
        <v>0</v>
      </c>
      <c r="P535" s="179">
        <f>VLOOKUP($G535,[1]Conceptos!$B$2:$I$588,6,FALSE)</f>
        <v>1</v>
      </c>
      <c r="Q535" s="179">
        <f>VLOOKUP($G535,[1]Conceptos!$B$2:$I$588,7,FALSE)</f>
        <v>1</v>
      </c>
      <c r="R535" s="179">
        <f>VLOOKUP($G535,[1]Conceptos!$B$2:$I$588,8,FALSE)</f>
        <v>1</v>
      </c>
      <c r="S535" s="229" t="b">
        <f>VLOOKUP(G535,[1]Conceptos!$B$2:$E$587,4,FALSE)</f>
        <v>1</v>
      </c>
      <c r="V535" s="231">
        <f t="shared" si="102"/>
        <v>0</v>
      </c>
    </row>
    <row r="536" spans="1:22" s="231" customFormat="1" hidden="1">
      <c r="A536" s="172">
        <f>VLOOKUP(G536,[1]Conceptos!$B$2:$F$587,5,FALSE)</f>
        <v>67</v>
      </c>
      <c r="B536" s="236"/>
      <c r="C536" s="237"/>
      <c r="D536" s="238"/>
      <c r="E536" s="225">
        <v>3</v>
      </c>
      <c r="F536" s="174"/>
      <c r="G536" s="224" t="str">
        <f t="shared" si="95"/>
        <v>A.1.2.1.3</v>
      </c>
      <c r="H536" s="235" t="e">
        <f t="shared" si="100"/>
        <v>#N/A</v>
      </c>
      <c r="I536" s="239"/>
      <c r="J536" s="239"/>
      <c r="K536" s="239"/>
      <c r="L536" s="239"/>
      <c r="M536" s="240"/>
      <c r="N536" s="231">
        <f t="shared" si="101"/>
        <v>1</v>
      </c>
      <c r="O536" s="231">
        <f t="shared" si="92"/>
        <v>0</v>
      </c>
      <c r="P536" s="179">
        <f>VLOOKUP($G536,[1]Conceptos!$B$2:$I$588,6,FALSE)</f>
        <v>1</v>
      </c>
      <c r="Q536" s="179">
        <f>VLOOKUP($G536,[1]Conceptos!$B$2:$I$588,7,FALSE)</f>
        <v>1</v>
      </c>
      <c r="R536" s="179">
        <f>VLOOKUP($G536,[1]Conceptos!$B$2:$I$588,8,FALSE)</f>
        <v>1</v>
      </c>
      <c r="S536" s="229" t="b">
        <f>VLOOKUP(G536,[1]Conceptos!$B$2:$E$587,4,FALSE)</f>
        <v>1</v>
      </c>
      <c r="V536" s="231">
        <f t="shared" si="102"/>
        <v>0</v>
      </c>
    </row>
    <row r="537" spans="1:22" s="231" customFormat="1" hidden="1">
      <c r="A537" s="172">
        <f>VLOOKUP(G537,[1]Conceptos!$B$2:$F$587,5,FALSE)</f>
        <v>67</v>
      </c>
      <c r="B537" s="236"/>
      <c r="C537" s="237"/>
      <c r="D537" s="238"/>
      <c r="E537" s="225">
        <v>4</v>
      </c>
      <c r="F537" s="174"/>
      <c r="G537" s="224" t="str">
        <f t="shared" si="95"/>
        <v>A.1.2.1.3</v>
      </c>
      <c r="H537" s="235" t="e">
        <f t="shared" si="100"/>
        <v>#N/A</v>
      </c>
      <c r="I537" s="239"/>
      <c r="J537" s="239"/>
      <c r="K537" s="239"/>
      <c r="L537" s="239"/>
      <c r="M537" s="240"/>
      <c r="N537" s="231">
        <f t="shared" si="101"/>
        <v>1</v>
      </c>
      <c r="O537" s="231">
        <f t="shared" si="92"/>
        <v>0</v>
      </c>
      <c r="P537" s="179">
        <f>VLOOKUP($G537,[1]Conceptos!$B$2:$I$588,6,FALSE)</f>
        <v>1</v>
      </c>
      <c r="Q537" s="179">
        <f>VLOOKUP($G537,[1]Conceptos!$B$2:$I$588,7,FALSE)</f>
        <v>1</v>
      </c>
      <c r="R537" s="179">
        <f>VLOOKUP($G537,[1]Conceptos!$B$2:$I$588,8,FALSE)</f>
        <v>1</v>
      </c>
      <c r="S537" s="229" t="b">
        <f>VLOOKUP(G537,[1]Conceptos!$B$2:$E$587,4,FALSE)</f>
        <v>1</v>
      </c>
      <c r="V537" s="231">
        <f t="shared" si="102"/>
        <v>0</v>
      </c>
    </row>
    <row r="538" spans="1:22" s="231" customFormat="1" hidden="1">
      <c r="A538" s="172">
        <f>VLOOKUP(G538,[1]Conceptos!$B$2:$F$587,5,FALSE)</f>
        <v>67</v>
      </c>
      <c r="B538" s="236"/>
      <c r="C538" s="237"/>
      <c r="D538" s="238"/>
      <c r="E538" s="225">
        <v>5</v>
      </c>
      <c r="F538" s="174"/>
      <c r="G538" s="224" t="str">
        <f t="shared" si="95"/>
        <v>A.1.2.1.3</v>
      </c>
      <c r="H538" s="235" t="e">
        <f t="shared" si="100"/>
        <v>#N/A</v>
      </c>
      <c r="I538" s="239"/>
      <c r="J538" s="239"/>
      <c r="K538" s="239"/>
      <c r="L538" s="239"/>
      <c r="M538" s="240"/>
      <c r="N538" s="231">
        <f t="shared" si="101"/>
        <v>1</v>
      </c>
      <c r="O538" s="231">
        <f t="shared" si="92"/>
        <v>0</v>
      </c>
      <c r="P538" s="179">
        <f>VLOOKUP($G538,[1]Conceptos!$B$2:$I$588,6,FALSE)</f>
        <v>1</v>
      </c>
      <c r="Q538" s="179">
        <f>VLOOKUP($G538,[1]Conceptos!$B$2:$I$588,7,FALSE)</f>
        <v>1</v>
      </c>
      <c r="R538" s="179">
        <f>VLOOKUP($G538,[1]Conceptos!$B$2:$I$588,8,FALSE)</f>
        <v>1</v>
      </c>
      <c r="S538" s="229" t="b">
        <f>VLOOKUP(G538,[1]Conceptos!$B$2:$E$587,4,FALSE)</f>
        <v>1</v>
      </c>
      <c r="V538" s="231">
        <f t="shared" si="102"/>
        <v>0</v>
      </c>
    </row>
    <row r="539" spans="1:22" s="231" customFormat="1" hidden="1">
      <c r="A539" s="172">
        <f>VLOOKUP(G539,[1]Conceptos!$B$2:$F$587,5,FALSE)</f>
        <v>67</v>
      </c>
      <c r="B539" s="236"/>
      <c r="C539" s="237"/>
      <c r="D539" s="238"/>
      <c r="E539" s="225">
        <v>6</v>
      </c>
      <c r="F539" s="174"/>
      <c r="G539" s="224" t="str">
        <f t="shared" si="95"/>
        <v>A.1.2.1.3</v>
      </c>
      <c r="H539" s="235" t="e">
        <f t="shared" si="100"/>
        <v>#N/A</v>
      </c>
      <c r="I539" s="239"/>
      <c r="J539" s="239"/>
      <c r="K539" s="239"/>
      <c r="L539" s="239"/>
      <c r="M539" s="240"/>
      <c r="N539" s="231">
        <f t="shared" si="101"/>
        <v>1</v>
      </c>
      <c r="O539" s="231">
        <f t="shared" si="92"/>
        <v>0</v>
      </c>
      <c r="P539" s="179">
        <f>VLOOKUP($G539,[1]Conceptos!$B$2:$I$588,6,FALSE)</f>
        <v>1</v>
      </c>
      <c r="Q539" s="179">
        <f>VLOOKUP($G539,[1]Conceptos!$B$2:$I$588,7,FALSE)</f>
        <v>1</v>
      </c>
      <c r="R539" s="179">
        <f>VLOOKUP($G539,[1]Conceptos!$B$2:$I$588,8,FALSE)</f>
        <v>1</v>
      </c>
      <c r="S539" s="229" t="b">
        <f>VLOOKUP(G539,[1]Conceptos!$B$2:$E$587,4,FALSE)</f>
        <v>1</v>
      </c>
      <c r="V539" s="231">
        <f t="shared" si="102"/>
        <v>0</v>
      </c>
    </row>
    <row r="540" spans="1:22" s="231" customFormat="1" hidden="1">
      <c r="A540" s="172">
        <f>VLOOKUP(G540,[1]Conceptos!$B$2:$F$587,5,FALSE)</f>
        <v>67</v>
      </c>
      <c r="B540" s="236"/>
      <c r="C540" s="237"/>
      <c r="D540" s="238"/>
      <c r="E540" s="225">
        <v>7</v>
      </c>
      <c r="F540" s="174"/>
      <c r="G540" s="224" t="str">
        <f t="shared" si="95"/>
        <v>A.1.2.1.3</v>
      </c>
      <c r="H540" s="235" t="e">
        <f t="shared" si="100"/>
        <v>#N/A</v>
      </c>
      <c r="I540" s="239"/>
      <c r="J540" s="239"/>
      <c r="K540" s="239"/>
      <c r="L540" s="239"/>
      <c r="M540" s="240"/>
      <c r="N540" s="231">
        <f t="shared" si="101"/>
        <v>1</v>
      </c>
      <c r="O540" s="231">
        <f t="shared" si="92"/>
        <v>0</v>
      </c>
      <c r="P540" s="179">
        <f>VLOOKUP($G540,[1]Conceptos!$B$2:$I$588,6,FALSE)</f>
        <v>1</v>
      </c>
      <c r="Q540" s="179">
        <f>VLOOKUP($G540,[1]Conceptos!$B$2:$I$588,7,FALSE)</f>
        <v>1</v>
      </c>
      <c r="R540" s="179">
        <f>VLOOKUP($G540,[1]Conceptos!$B$2:$I$588,8,FALSE)</f>
        <v>1</v>
      </c>
      <c r="S540" s="229" t="b">
        <f>VLOOKUP(G540,[1]Conceptos!$B$2:$E$587,4,FALSE)</f>
        <v>1</v>
      </c>
      <c r="V540" s="231">
        <f t="shared" si="102"/>
        <v>0</v>
      </c>
    </row>
    <row r="541" spans="1:22" s="231" customFormat="1" hidden="1">
      <c r="A541" s="172">
        <f>VLOOKUP(G541,[1]Conceptos!$B$2:$F$587,5,FALSE)</f>
        <v>67</v>
      </c>
      <c r="B541" s="236"/>
      <c r="C541" s="237"/>
      <c r="D541" s="238"/>
      <c r="E541" s="225">
        <v>8</v>
      </c>
      <c r="F541" s="174"/>
      <c r="G541" s="224" t="str">
        <f t="shared" si="95"/>
        <v>A.1.2.1.3</v>
      </c>
      <c r="H541" s="235" t="e">
        <f t="shared" si="100"/>
        <v>#N/A</v>
      </c>
      <c r="I541" s="239"/>
      <c r="J541" s="239"/>
      <c r="K541" s="239"/>
      <c r="L541" s="239"/>
      <c r="M541" s="240"/>
      <c r="N541" s="231">
        <f t="shared" si="101"/>
        <v>1</v>
      </c>
      <c r="O541" s="231">
        <f t="shared" si="92"/>
        <v>0</v>
      </c>
      <c r="P541" s="179">
        <f>VLOOKUP($G541,[1]Conceptos!$B$2:$I$588,6,FALSE)</f>
        <v>1</v>
      </c>
      <c r="Q541" s="179">
        <f>VLOOKUP($G541,[1]Conceptos!$B$2:$I$588,7,FALSE)</f>
        <v>1</v>
      </c>
      <c r="R541" s="179">
        <f>VLOOKUP($G541,[1]Conceptos!$B$2:$I$588,8,FALSE)</f>
        <v>1</v>
      </c>
      <c r="S541" s="229" t="b">
        <f>VLOOKUP(G541,[1]Conceptos!$B$2:$E$587,4,FALSE)</f>
        <v>1</v>
      </c>
      <c r="V541" s="231">
        <f t="shared" si="102"/>
        <v>0</v>
      </c>
    </row>
    <row r="542" spans="1:22" s="231" customFormat="1" hidden="1">
      <c r="A542" s="172">
        <f>VLOOKUP(G542,[1]Conceptos!$B$2:$F$587,5,FALSE)</f>
        <v>67</v>
      </c>
      <c r="B542" s="236"/>
      <c r="C542" s="237"/>
      <c r="D542" s="238"/>
      <c r="E542" s="225">
        <v>9</v>
      </c>
      <c r="F542" s="174"/>
      <c r="G542" s="224" t="str">
        <f t="shared" si="95"/>
        <v>A.1.2.1.3</v>
      </c>
      <c r="H542" s="235" t="e">
        <f t="shared" si="100"/>
        <v>#N/A</v>
      </c>
      <c r="I542" s="239"/>
      <c r="J542" s="239"/>
      <c r="K542" s="239"/>
      <c r="L542" s="239"/>
      <c r="M542" s="240"/>
      <c r="N542" s="231">
        <f t="shared" si="101"/>
        <v>1</v>
      </c>
      <c r="O542" s="231">
        <f t="shared" si="92"/>
        <v>0</v>
      </c>
      <c r="P542" s="179">
        <f>VLOOKUP($G542,[1]Conceptos!$B$2:$I$588,6,FALSE)</f>
        <v>1</v>
      </c>
      <c r="Q542" s="179">
        <f>VLOOKUP($G542,[1]Conceptos!$B$2:$I$588,7,FALSE)</f>
        <v>1</v>
      </c>
      <c r="R542" s="179">
        <f>VLOOKUP($G542,[1]Conceptos!$B$2:$I$588,8,FALSE)</f>
        <v>1</v>
      </c>
      <c r="S542" s="229" t="b">
        <f>VLOOKUP(G542,[1]Conceptos!$B$2:$E$587,4,FALSE)</f>
        <v>1</v>
      </c>
      <c r="V542" s="231">
        <f t="shared" si="102"/>
        <v>0</v>
      </c>
    </row>
    <row r="543" spans="1:22" s="231" customFormat="1" hidden="1">
      <c r="A543" s="172">
        <f>VLOOKUP(G543,[1]Conceptos!$B$2:$F$587,5,FALSE)</f>
        <v>67</v>
      </c>
      <c r="B543" s="236"/>
      <c r="C543" s="237"/>
      <c r="D543" s="238"/>
      <c r="E543" s="225">
        <v>10</v>
      </c>
      <c r="F543" s="174"/>
      <c r="G543" s="224" t="str">
        <f t="shared" si="95"/>
        <v>A.1.2.1.3</v>
      </c>
      <c r="H543" s="235" t="e">
        <f t="shared" si="100"/>
        <v>#N/A</v>
      </c>
      <c r="I543" s="239"/>
      <c r="J543" s="239"/>
      <c r="K543" s="239"/>
      <c r="L543" s="239"/>
      <c r="M543" s="240"/>
      <c r="N543" s="231">
        <f t="shared" si="101"/>
        <v>1</v>
      </c>
      <c r="O543" s="231">
        <f t="shared" si="92"/>
        <v>0</v>
      </c>
      <c r="P543" s="179">
        <f>VLOOKUP($G543,[1]Conceptos!$B$2:$I$588,6,FALSE)</f>
        <v>1</v>
      </c>
      <c r="Q543" s="179">
        <f>VLOOKUP($G543,[1]Conceptos!$B$2:$I$588,7,FALSE)</f>
        <v>1</v>
      </c>
      <c r="R543" s="179">
        <f>VLOOKUP($G543,[1]Conceptos!$B$2:$I$588,8,FALSE)</f>
        <v>1</v>
      </c>
      <c r="S543" s="229" t="b">
        <f>VLOOKUP(G543,[1]Conceptos!$B$2:$E$587,4,FALSE)</f>
        <v>1</v>
      </c>
      <c r="V543" s="231">
        <f t="shared" si="102"/>
        <v>0</v>
      </c>
    </row>
    <row r="544" spans="1:22" s="231" customFormat="1" ht="51">
      <c r="A544" s="172">
        <f>VLOOKUP(G544,[1]Conceptos!$B$2:$F$587,5,FALSE)</f>
        <v>68</v>
      </c>
      <c r="B544" s="219" t="s">
        <v>236</v>
      </c>
      <c r="C544" s="220" t="str">
        <f>VLOOKUP(B544,[1]Conceptos!$B$2:$D$587,2,FALSE)</f>
        <v>CONSTRUCCIÓN AMPLIACIÓN Y ADECUACIÓN DE INFRAESTRUCTURA EDUCATIVA</v>
      </c>
      <c r="D544" s="221" t="str">
        <f>VLOOKUP(B544,[1]Conceptos!$B$2:$D$587,3,FALSE)</f>
        <v>RECURSOS DESTINADOS A LA EJECUCIÓN DE OBRAS DE ADECUACIÓN, AMPLIACIÓN O CONSTRUCCIÓN EN LOS ESTABLECIMIENTOS EDUCATIVOS ESTATALES  PARA MEJORAR LA CALIDAD Y COBERTURA DEL SERVICIO EDUCATIVO QUE MODIFICAN LA INFRAESTRUCTURA EXISTENTE</v>
      </c>
      <c r="E544" s="222" t="s">
        <v>136</v>
      </c>
      <c r="F544" s="223"/>
      <c r="G544" s="224" t="str">
        <f t="shared" si="95"/>
        <v>A.1.2.2</v>
      </c>
      <c r="H544" s="225"/>
      <c r="I544" s="226">
        <f>SUM(I545:I554)</f>
        <v>0</v>
      </c>
      <c r="J544" s="226">
        <f>SUM(J545:J554)</f>
        <v>0</v>
      </c>
      <c r="K544" s="226">
        <f>SUM(K545:K554)</f>
        <v>0</v>
      </c>
      <c r="L544" s="226">
        <f>SUM(L545:L554)</f>
        <v>0</v>
      </c>
      <c r="M544" s="227">
        <f>SUM(M545:M554)</f>
        <v>0</v>
      </c>
      <c r="N544" s="228">
        <f>IF(AND(E544&lt;&gt;"", E544&lt;&gt;"Registrar Detalle",E544&lt;&gt;"Ocultar Detalle"),1,0)</f>
        <v>0</v>
      </c>
      <c r="O544" s="228">
        <f t="shared" si="92"/>
        <v>0</v>
      </c>
      <c r="P544" s="179">
        <f>VLOOKUP($G544,[1]Conceptos!$B$2:$I$588,6,FALSE)</f>
        <v>1</v>
      </c>
      <c r="Q544" s="179">
        <f>VLOOKUP($G544,[1]Conceptos!$B$2:$I$588,7,FALSE)</f>
        <v>1</v>
      </c>
      <c r="R544" s="179">
        <f>VLOOKUP($G544,[1]Conceptos!$B$2:$I$588,8,FALSE)</f>
        <v>1</v>
      </c>
      <c r="S544" s="229" t="b">
        <f>VLOOKUP(G544,[1]Conceptos!$B$2:$E$588,4,FALSE)</f>
        <v>1</v>
      </c>
      <c r="T544" s="230">
        <f>FIND(".",B544,LEN(B544)-2)</f>
        <v>6</v>
      </c>
      <c r="U544" s="230" t="str">
        <f>MID(B544,1,T544-1)</f>
        <v>A.1.2</v>
      </c>
      <c r="V544" s="231">
        <f>IF(T544=0,T521,T544)</f>
        <v>6</v>
      </c>
    </row>
    <row r="545" spans="1:22" s="231" customFormat="1">
      <c r="A545" s="172">
        <f>VLOOKUP(G545,[1]Conceptos!$B$2:$F$587,5,FALSE)</f>
        <v>68</v>
      </c>
      <c r="B545" s="234"/>
      <c r="C545" s="220"/>
      <c r="D545" s="221"/>
      <c r="E545" s="225">
        <v>1</v>
      </c>
      <c r="F545" s="174"/>
      <c r="G545" s="175" t="str">
        <f t="shared" si="95"/>
        <v>A.1.2.2</v>
      </c>
      <c r="H545" s="235" t="e">
        <f t="shared" ref="H545:H554" si="103">VLOOKUP(F545,$W$7:$X$48,2,FALSE)</f>
        <v>#N/A</v>
      </c>
      <c r="I545" s="239"/>
      <c r="J545" s="239"/>
      <c r="K545" s="239"/>
      <c r="L545" s="239"/>
      <c r="M545" s="240"/>
      <c r="N545" s="231">
        <f t="shared" ref="N545:N554" si="104">IF(E545&lt;&gt;"",1,0)</f>
        <v>1</v>
      </c>
      <c r="O545" s="231">
        <f t="shared" si="92"/>
        <v>0</v>
      </c>
      <c r="P545" s="179">
        <f>VLOOKUP($G545,[1]Conceptos!$B$2:$I$588,6,FALSE)</f>
        <v>1</v>
      </c>
      <c r="Q545" s="179">
        <f>VLOOKUP($G545,[1]Conceptos!$B$2:$I$588,7,FALSE)</f>
        <v>1</v>
      </c>
      <c r="R545" s="179">
        <f>VLOOKUP($G545,[1]Conceptos!$B$2:$I$588,8,FALSE)</f>
        <v>1</v>
      </c>
      <c r="S545" s="229" t="b">
        <f>VLOOKUP(G545,[1]Conceptos!$B$2:$E$588,4,FALSE)</f>
        <v>1</v>
      </c>
      <c r="V545" s="231">
        <f t="shared" si="96"/>
        <v>6</v>
      </c>
    </row>
    <row r="546" spans="1:22" s="231" customFormat="1" hidden="1">
      <c r="A546" s="172">
        <f>VLOOKUP(G546,[1]Conceptos!$B$2:$F$587,5,FALSE)</f>
        <v>68</v>
      </c>
      <c r="B546" s="236"/>
      <c r="C546" s="237"/>
      <c r="D546" s="238"/>
      <c r="E546" s="225">
        <v>2</v>
      </c>
      <c r="F546" s="174"/>
      <c r="G546" s="175" t="str">
        <f t="shared" si="95"/>
        <v>A.1.2.2</v>
      </c>
      <c r="H546" s="235" t="e">
        <f t="shared" si="103"/>
        <v>#N/A</v>
      </c>
      <c r="I546" s="239"/>
      <c r="J546" s="239"/>
      <c r="K546" s="239"/>
      <c r="L546" s="239"/>
      <c r="M546" s="240"/>
      <c r="N546" s="231">
        <f t="shared" si="104"/>
        <v>1</v>
      </c>
      <c r="O546" s="231">
        <f t="shared" si="92"/>
        <v>0</v>
      </c>
      <c r="P546" s="179">
        <f>VLOOKUP($G546,[1]Conceptos!$B$2:$I$588,6,FALSE)</f>
        <v>1</v>
      </c>
      <c r="Q546" s="179">
        <f>VLOOKUP($G546,[1]Conceptos!$B$2:$I$588,7,FALSE)</f>
        <v>1</v>
      </c>
      <c r="R546" s="179">
        <f>VLOOKUP($G546,[1]Conceptos!$B$2:$I$588,8,FALSE)</f>
        <v>1</v>
      </c>
      <c r="S546" s="229" t="b">
        <f>VLOOKUP(G546,[1]Conceptos!$B$2:$E$587,4,FALSE)</f>
        <v>1</v>
      </c>
      <c r="V546" s="231">
        <f t="shared" si="96"/>
        <v>0</v>
      </c>
    </row>
    <row r="547" spans="1:22" s="231" customFormat="1" hidden="1">
      <c r="A547" s="172">
        <f>VLOOKUP(G547,[1]Conceptos!$B$2:$F$587,5,FALSE)</f>
        <v>68</v>
      </c>
      <c r="B547" s="236"/>
      <c r="C547" s="237"/>
      <c r="D547" s="238"/>
      <c r="E547" s="225">
        <v>3</v>
      </c>
      <c r="F547" s="174"/>
      <c r="G547" s="175" t="str">
        <f t="shared" si="95"/>
        <v>A.1.2.2</v>
      </c>
      <c r="H547" s="235" t="e">
        <f t="shared" si="103"/>
        <v>#N/A</v>
      </c>
      <c r="I547" s="239"/>
      <c r="J547" s="239"/>
      <c r="K547" s="239"/>
      <c r="L547" s="239"/>
      <c r="M547" s="240"/>
      <c r="N547" s="231">
        <f t="shared" si="104"/>
        <v>1</v>
      </c>
      <c r="O547" s="231">
        <f t="shared" si="92"/>
        <v>0</v>
      </c>
      <c r="P547" s="179">
        <f>VLOOKUP($G547,[1]Conceptos!$B$2:$I$588,6,FALSE)</f>
        <v>1</v>
      </c>
      <c r="Q547" s="179">
        <f>VLOOKUP($G547,[1]Conceptos!$B$2:$I$588,7,FALSE)</f>
        <v>1</v>
      </c>
      <c r="R547" s="179">
        <f>VLOOKUP($G547,[1]Conceptos!$B$2:$I$588,8,FALSE)</f>
        <v>1</v>
      </c>
      <c r="S547" s="229" t="b">
        <f>VLOOKUP(G547,[1]Conceptos!$B$2:$E$587,4,FALSE)</f>
        <v>1</v>
      </c>
      <c r="V547" s="231">
        <f t="shared" si="96"/>
        <v>0</v>
      </c>
    </row>
    <row r="548" spans="1:22" s="231" customFormat="1" hidden="1">
      <c r="A548" s="172">
        <f>VLOOKUP(G548,[1]Conceptos!$B$2:$F$587,5,FALSE)</f>
        <v>68</v>
      </c>
      <c r="B548" s="236"/>
      <c r="C548" s="237"/>
      <c r="D548" s="238"/>
      <c r="E548" s="225">
        <v>4</v>
      </c>
      <c r="F548" s="174"/>
      <c r="G548" s="175" t="str">
        <f t="shared" si="95"/>
        <v>A.1.2.2</v>
      </c>
      <c r="H548" s="235" t="e">
        <f t="shared" si="103"/>
        <v>#N/A</v>
      </c>
      <c r="I548" s="239"/>
      <c r="J548" s="239"/>
      <c r="K548" s="239"/>
      <c r="L548" s="239"/>
      <c r="M548" s="240"/>
      <c r="N548" s="231">
        <f t="shared" si="104"/>
        <v>1</v>
      </c>
      <c r="O548" s="231">
        <f t="shared" si="92"/>
        <v>0</v>
      </c>
      <c r="P548" s="179">
        <f>VLOOKUP($G548,[1]Conceptos!$B$2:$I$588,6,FALSE)</f>
        <v>1</v>
      </c>
      <c r="Q548" s="179">
        <f>VLOOKUP($G548,[1]Conceptos!$B$2:$I$588,7,FALSE)</f>
        <v>1</v>
      </c>
      <c r="R548" s="179">
        <f>VLOOKUP($G548,[1]Conceptos!$B$2:$I$588,8,FALSE)</f>
        <v>1</v>
      </c>
      <c r="S548" s="229" t="b">
        <f>VLOOKUP(G548,[1]Conceptos!$B$2:$E$587,4,FALSE)</f>
        <v>1</v>
      </c>
      <c r="V548" s="231">
        <f t="shared" si="96"/>
        <v>0</v>
      </c>
    </row>
    <row r="549" spans="1:22" s="231" customFormat="1" hidden="1">
      <c r="A549" s="172">
        <f>VLOOKUP(G549,[1]Conceptos!$B$2:$F$587,5,FALSE)</f>
        <v>68</v>
      </c>
      <c r="B549" s="236"/>
      <c r="C549" s="237"/>
      <c r="D549" s="238"/>
      <c r="E549" s="225">
        <v>5</v>
      </c>
      <c r="F549" s="174"/>
      <c r="G549" s="175" t="str">
        <f t="shared" si="95"/>
        <v>A.1.2.2</v>
      </c>
      <c r="H549" s="235" t="e">
        <f t="shared" si="103"/>
        <v>#N/A</v>
      </c>
      <c r="I549" s="239"/>
      <c r="J549" s="239"/>
      <c r="K549" s="239"/>
      <c r="L549" s="239"/>
      <c r="M549" s="240"/>
      <c r="N549" s="231">
        <f t="shared" si="104"/>
        <v>1</v>
      </c>
      <c r="O549" s="231">
        <f t="shared" si="92"/>
        <v>0</v>
      </c>
      <c r="P549" s="179">
        <f>VLOOKUP($G549,[1]Conceptos!$B$2:$I$588,6,FALSE)</f>
        <v>1</v>
      </c>
      <c r="Q549" s="179">
        <f>VLOOKUP($G549,[1]Conceptos!$B$2:$I$588,7,FALSE)</f>
        <v>1</v>
      </c>
      <c r="R549" s="179">
        <f>VLOOKUP($G549,[1]Conceptos!$B$2:$I$588,8,FALSE)</f>
        <v>1</v>
      </c>
      <c r="S549" s="229" t="b">
        <f>VLOOKUP(G549,[1]Conceptos!$B$2:$E$587,4,FALSE)</f>
        <v>1</v>
      </c>
      <c r="V549" s="231">
        <f t="shared" si="96"/>
        <v>0</v>
      </c>
    </row>
    <row r="550" spans="1:22" s="231" customFormat="1" hidden="1">
      <c r="A550" s="172">
        <f>VLOOKUP(G550,[1]Conceptos!$B$2:$F$587,5,FALSE)</f>
        <v>68</v>
      </c>
      <c r="B550" s="236"/>
      <c r="C550" s="237"/>
      <c r="D550" s="238"/>
      <c r="E550" s="225">
        <v>6</v>
      </c>
      <c r="F550" s="174"/>
      <c r="G550" s="175" t="str">
        <f t="shared" si="95"/>
        <v>A.1.2.2</v>
      </c>
      <c r="H550" s="235" t="e">
        <f t="shared" si="103"/>
        <v>#N/A</v>
      </c>
      <c r="I550" s="239"/>
      <c r="J550" s="239"/>
      <c r="K550" s="239"/>
      <c r="L550" s="239"/>
      <c r="M550" s="240"/>
      <c r="N550" s="231">
        <f t="shared" si="104"/>
        <v>1</v>
      </c>
      <c r="O550" s="231">
        <f t="shared" si="92"/>
        <v>0</v>
      </c>
      <c r="P550" s="179">
        <f>VLOOKUP($G550,[1]Conceptos!$B$2:$I$588,6,FALSE)</f>
        <v>1</v>
      </c>
      <c r="Q550" s="179">
        <f>VLOOKUP($G550,[1]Conceptos!$B$2:$I$588,7,FALSE)</f>
        <v>1</v>
      </c>
      <c r="R550" s="179">
        <f>VLOOKUP($G550,[1]Conceptos!$B$2:$I$588,8,FALSE)</f>
        <v>1</v>
      </c>
      <c r="S550" s="229" t="b">
        <f>VLOOKUP(G550,[1]Conceptos!$B$2:$E$587,4,FALSE)</f>
        <v>1</v>
      </c>
      <c r="V550" s="231">
        <f t="shared" si="96"/>
        <v>0</v>
      </c>
    </row>
    <row r="551" spans="1:22" s="231" customFormat="1" hidden="1">
      <c r="A551" s="172">
        <f>VLOOKUP(G551,[1]Conceptos!$B$2:$F$587,5,FALSE)</f>
        <v>68</v>
      </c>
      <c r="B551" s="236"/>
      <c r="C551" s="237"/>
      <c r="D551" s="238"/>
      <c r="E551" s="225">
        <v>7</v>
      </c>
      <c r="F551" s="174"/>
      <c r="G551" s="175" t="str">
        <f t="shared" si="95"/>
        <v>A.1.2.2</v>
      </c>
      <c r="H551" s="235" t="e">
        <f t="shared" si="103"/>
        <v>#N/A</v>
      </c>
      <c r="I551" s="239"/>
      <c r="J551" s="239"/>
      <c r="K551" s="239"/>
      <c r="L551" s="239"/>
      <c r="M551" s="240"/>
      <c r="N551" s="231">
        <f t="shared" si="104"/>
        <v>1</v>
      </c>
      <c r="O551" s="231">
        <f t="shared" si="92"/>
        <v>0</v>
      </c>
      <c r="P551" s="179">
        <f>VLOOKUP($G551,[1]Conceptos!$B$2:$I$588,6,FALSE)</f>
        <v>1</v>
      </c>
      <c r="Q551" s="179">
        <f>VLOOKUP($G551,[1]Conceptos!$B$2:$I$588,7,FALSE)</f>
        <v>1</v>
      </c>
      <c r="R551" s="179">
        <f>VLOOKUP($G551,[1]Conceptos!$B$2:$I$588,8,FALSE)</f>
        <v>1</v>
      </c>
      <c r="S551" s="229" t="b">
        <f>VLOOKUP(G551,[1]Conceptos!$B$2:$E$587,4,FALSE)</f>
        <v>1</v>
      </c>
      <c r="V551" s="231">
        <f t="shared" si="96"/>
        <v>0</v>
      </c>
    </row>
    <row r="552" spans="1:22" s="231" customFormat="1" hidden="1">
      <c r="A552" s="172">
        <f>VLOOKUP(G552,[1]Conceptos!$B$2:$F$587,5,FALSE)</f>
        <v>68</v>
      </c>
      <c r="B552" s="236"/>
      <c r="C552" s="237"/>
      <c r="D552" s="238"/>
      <c r="E552" s="225">
        <v>8</v>
      </c>
      <c r="F552" s="174"/>
      <c r="G552" s="175" t="str">
        <f t="shared" si="95"/>
        <v>A.1.2.2</v>
      </c>
      <c r="H552" s="235" t="e">
        <f t="shared" si="103"/>
        <v>#N/A</v>
      </c>
      <c r="I552" s="239"/>
      <c r="J552" s="239"/>
      <c r="K552" s="239"/>
      <c r="L552" s="239"/>
      <c r="M552" s="240"/>
      <c r="N552" s="231">
        <f t="shared" si="104"/>
        <v>1</v>
      </c>
      <c r="O552" s="231">
        <f t="shared" si="92"/>
        <v>0</v>
      </c>
      <c r="P552" s="179">
        <f>VLOOKUP($G552,[1]Conceptos!$B$2:$I$588,6,FALSE)</f>
        <v>1</v>
      </c>
      <c r="Q552" s="179">
        <f>VLOOKUP($G552,[1]Conceptos!$B$2:$I$588,7,FALSE)</f>
        <v>1</v>
      </c>
      <c r="R552" s="179">
        <f>VLOOKUP($G552,[1]Conceptos!$B$2:$I$588,8,FALSE)</f>
        <v>1</v>
      </c>
      <c r="S552" s="229" t="b">
        <f>VLOOKUP(G552,[1]Conceptos!$B$2:$E$587,4,FALSE)</f>
        <v>1</v>
      </c>
      <c r="V552" s="231">
        <f t="shared" si="96"/>
        <v>0</v>
      </c>
    </row>
    <row r="553" spans="1:22" s="231" customFormat="1" hidden="1">
      <c r="A553" s="172">
        <f>VLOOKUP(G553,[1]Conceptos!$B$2:$F$587,5,FALSE)</f>
        <v>68</v>
      </c>
      <c r="B553" s="236"/>
      <c r="C553" s="237"/>
      <c r="D553" s="238"/>
      <c r="E553" s="225">
        <v>9</v>
      </c>
      <c r="F553" s="174"/>
      <c r="G553" s="175" t="str">
        <f t="shared" si="95"/>
        <v>A.1.2.2</v>
      </c>
      <c r="H553" s="235" t="e">
        <f t="shared" si="103"/>
        <v>#N/A</v>
      </c>
      <c r="I553" s="239"/>
      <c r="J553" s="239"/>
      <c r="K553" s="239"/>
      <c r="L553" s="239"/>
      <c r="M553" s="240"/>
      <c r="N553" s="231">
        <f t="shared" si="104"/>
        <v>1</v>
      </c>
      <c r="O553" s="231">
        <f t="shared" si="92"/>
        <v>0</v>
      </c>
      <c r="P553" s="179">
        <f>VLOOKUP($G553,[1]Conceptos!$B$2:$I$588,6,FALSE)</f>
        <v>1</v>
      </c>
      <c r="Q553" s="179">
        <f>VLOOKUP($G553,[1]Conceptos!$B$2:$I$588,7,FALSE)</f>
        <v>1</v>
      </c>
      <c r="R553" s="179">
        <f>VLOOKUP($G553,[1]Conceptos!$B$2:$I$588,8,FALSE)</f>
        <v>1</v>
      </c>
      <c r="S553" s="229" t="b">
        <f>VLOOKUP(G553,[1]Conceptos!$B$2:$E$587,4,FALSE)</f>
        <v>1</v>
      </c>
      <c r="V553" s="231">
        <f t="shared" si="96"/>
        <v>0</v>
      </c>
    </row>
    <row r="554" spans="1:22" s="231" customFormat="1" hidden="1">
      <c r="A554" s="172">
        <f>VLOOKUP(G554,[1]Conceptos!$B$2:$F$587,5,FALSE)</f>
        <v>68</v>
      </c>
      <c r="B554" s="236"/>
      <c r="C554" s="237"/>
      <c r="D554" s="238"/>
      <c r="E554" s="225">
        <v>10</v>
      </c>
      <c r="F554" s="174"/>
      <c r="G554" s="175" t="str">
        <f t="shared" si="95"/>
        <v>A.1.2.2</v>
      </c>
      <c r="H554" s="235" t="e">
        <f t="shared" si="103"/>
        <v>#N/A</v>
      </c>
      <c r="I554" s="239"/>
      <c r="J554" s="239"/>
      <c r="K554" s="239"/>
      <c r="L554" s="239"/>
      <c r="M554" s="240"/>
      <c r="N554" s="231">
        <f t="shared" si="104"/>
        <v>1</v>
      </c>
      <c r="O554" s="231">
        <f t="shared" si="92"/>
        <v>0</v>
      </c>
      <c r="P554" s="179">
        <f>VLOOKUP($G554,[1]Conceptos!$B$2:$I$588,6,FALSE)</f>
        <v>1</v>
      </c>
      <c r="Q554" s="179">
        <f>VLOOKUP($G554,[1]Conceptos!$B$2:$I$588,7,FALSE)</f>
        <v>1</v>
      </c>
      <c r="R554" s="179">
        <f>VLOOKUP($G554,[1]Conceptos!$B$2:$I$588,8,FALSE)</f>
        <v>1</v>
      </c>
      <c r="S554" s="229" t="b">
        <f>VLOOKUP(G554,[1]Conceptos!$B$2:$E$587,4,FALSE)</f>
        <v>1</v>
      </c>
      <c r="V554" s="231">
        <f t="shared" si="96"/>
        <v>0</v>
      </c>
    </row>
    <row r="555" spans="1:22" s="231" customFormat="1" ht="51">
      <c r="A555" s="172">
        <f>VLOOKUP(G555,[1]Conceptos!$B$2:$F$587,5,FALSE)</f>
        <v>69</v>
      </c>
      <c r="B555" s="219" t="s">
        <v>237</v>
      </c>
      <c r="C555" s="220" t="str">
        <f>VLOOKUP(B555,[1]Conceptos!$B$2:$D$587,2,FALSE)</f>
        <v>MANTENIMIENTO DE INFRAESTRUCTURA EDUCATIVA</v>
      </c>
      <c r="D555" s="221" t="str">
        <f>VLOOKUP(B555,[1]Conceptos!$B$2:$D$587,3,FALSE)</f>
        <v>RECURSOS DESTINADOS A LA EJECUCIÓN DE OBRAS DE CONSERVACIÓN PREVENTIVA Y CORRECTIVA Y MEJORAMIENTO DE LOS ESTABLECIMIENTOS  EDUCATIVOS  CON EL OBJETO DE QUE PUEDAN FUNCIONAR ADECUADAMENTE, SIN MODIFICAR LA INFRAESTRUCTURA EXISTENTE.</v>
      </c>
      <c r="E555" s="222" t="s">
        <v>136</v>
      </c>
      <c r="F555" s="223"/>
      <c r="G555" s="224" t="str">
        <f t="shared" si="95"/>
        <v>A.1.2.3</v>
      </c>
      <c r="H555" s="225"/>
      <c r="I555" s="226">
        <f>SUM(I556:I565)</f>
        <v>0</v>
      </c>
      <c r="J555" s="226">
        <f>SUM(J556:J565)</f>
        <v>0</v>
      </c>
      <c r="K555" s="226">
        <f>SUM(K556:K565)</f>
        <v>0</v>
      </c>
      <c r="L555" s="226">
        <f>SUM(L556:L565)</f>
        <v>0</v>
      </c>
      <c r="M555" s="227">
        <f>SUM(M556:M565)</f>
        <v>0</v>
      </c>
      <c r="N555" s="228">
        <f>IF(AND(E555&lt;&gt;"", E555&lt;&gt;"Registrar Detalle",E555&lt;&gt;"Ocultar Detalle"),1,0)</f>
        <v>0</v>
      </c>
      <c r="O555" s="228">
        <f t="shared" si="92"/>
        <v>0</v>
      </c>
      <c r="P555" s="179">
        <f>VLOOKUP($G555,[1]Conceptos!$B$2:$I$588,6,FALSE)</f>
        <v>1</v>
      </c>
      <c r="Q555" s="179">
        <f>VLOOKUP($G555,[1]Conceptos!$B$2:$I$588,7,FALSE)</f>
        <v>1</v>
      </c>
      <c r="R555" s="179">
        <f>VLOOKUP($G555,[1]Conceptos!$B$2:$I$588,8,FALSE)</f>
        <v>1</v>
      </c>
      <c r="S555" s="229" t="b">
        <f>VLOOKUP(G555,[1]Conceptos!$B$2:$E$588,4,FALSE)</f>
        <v>1</v>
      </c>
      <c r="T555" s="230">
        <f>FIND(".",B555,LEN(B555)-2)</f>
        <v>6</v>
      </c>
      <c r="U555" s="230" t="str">
        <f>MID(B555,1,T555-1)</f>
        <v>A.1.2</v>
      </c>
      <c r="V555" s="231">
        <f t="shared" si="96"/>
        <v>6</v>
      </c>
    </row>
    <row r="556" spans="1:22" s="231" customFormat="1">
      <c r="A556" s="172">
        <f>VLOOKUP(G556,[1]Conceptos!$B$2:$F$587,5,FALSE)</f>
        <v>69</v>
      </c>
      <c r="B556" s="234"/>
      <c r="C556" s="220"/>
      <c r="D556" s="221"/>
      <c r="E556" s="225">
        <v>1</v>
      </c>
      <c r="F556" s="174"/>
      <c r="G556" s="175" t="str">
        <f t="shared" si="95"/>
        <v>A.1.2.3</v>
      </c>
      <c r="H556" s="235" t="e">
        <f t="shared" ref="H556:H565" si="105">VLOOKUP(F556,$W$7:$X$48,2,FALSE)</f>
        <v>#N/A</v>
      </c>
      <c r="I556" s="239"/>
      <c r="J556" s="239"/>
      <c r="K556" s="239"/>
      <c r="L556" s="239"/>
      <c r="M556" s="240"/>
      <c r="N556" s="231">
        <f t="shared" ref="N556:N565" si="106">IF(E556&lt;&gt;"",1,0)</f>
        <v>1</v>
      </c>
      <c r="O556" s="231">
        <f t="shared" si="92"/>
        <v>0</v>
      </c>
      <c r="P556" s="179">
        <f>VLOOKUP($G556,[1]Conceptos!$B$2:$I$588,6,FALSE)</f>
        <v>1</v>
      </c>
      <c r="Q556" s="179">
        <f>VLOOKUP($G556,[1]Conceptos!$B$2:$I$588,7,FALSE)</f>
        <v>1</v>
      </c>
      <c r="R556" s="179">
        <f>VLOOKUP($G556,[1]Conceptos!$B$2:$I$588,8,FALSE)</f>
        <v>1</v>
      </c>
      <c r="S556" s="229" t="b">
        <f>VLOOKUP(G556,[1]Conceptos!$B$2:$E$588,4,FALSE)</f>
        <v>1</v>
      </c>
      <c r="V556" s="231">
        <f t="shared" si="96"/>
        <v>6</v>
      </c>
    </row>
    <row r="557" spans="1:22" s="231" customFormat="1" hidden="1">
      <c r="A557" s="172">
        <f>VLOOKUP(G557,[1]Conceptos!$B$2:$F$587,5,FALSE)</f>
        <v>69</v>
      </c>
      <c r="B557" s="236"/>
      <c r="C557" s="237"/>
      <c r="D557" s="238"/>
      <c r="E557" s="225">
        <v>2</v>
      </c>
      <c r="F557" s="174"/>
      <c r="G557" s="175" t="str">
        <f t="shared" si="95"/>
        <v>A.1.2.3</v>
      </c>
      <c r="H557" s="235" t="e">
        <f t="shared" si="105"/>
        <v>#N/A</v>
      </c>
      <c r="I557" s="239"/>
      <c r="J557" s="239"/>
      <c r="K557" s="239"/>
      <c r="L557" s="239"/>
      <c r="M557" s="240"/>
      <c r="N557" s="231">
        <f t="shared" si="106"/>
        <v>1</v>
      </c>
      <c r="O557" s="231">
        <f t="shared" si="92"/>
        <v>0</v>
      </c>
      <c r="P557" s="179">
        <f>VLOOKUP($G557,[1]Conceptos!$B$2:$I$588,6,FALSE)</f>
        <v>1</v>
      </c>
      <c r="Q557" s="179">
        <f>VLOOKUP($G557,[1]Conceptos!$B$2:$I$588,7,FALSE)</f>
        <v>1</v>
      </c>
      <c r="R557" s="179">
        <f>VLOOKUP($G557,[1]Conceptos!$B$2:$I$588,8,FALSE)</f>
        <v>1</v>
      </c>
      <c r="S557" s="229" t="b">
        <f>VLOOKUP(G557,[1]Conceptos!$B$2:$E$587,4,FALSE)</f>
        <v>1</v>
      </c>
      <c r="V557" s="231">
        <f t="shared" si="96"/>
        <v>0</v>
      </c>
    </row>
    <row r="558" spans="1:22" s="231" customFormat="1" hidden="1">
      <c r="A558" s="172">
        <f>VLOOKUP(G558,[1]Conceptos!$B$2:$F$587,5,FALSE)</f>
        <v>69</v>
      </c>
      <c r="B558" s="236"/>
      <c r="C558" s="237"/>
      <c r="D558" s="238"/>
      <c r="E558" s="225">
        <v>3</v>
      </c>
      <c r="F558" s="174"/>
      <c r="G558" s="175" t="str">
        <f t="shared" si="95"/>
        <v>A.1.2.3</v>
      </c>
      <c r="H558" s="235" t="e">
        <f t="shared" si="105"/>
        <v>#N/A</v>
      </c>
      <c r="I558" s="239"/>
      <c r="J558" s="239"/>
      <c r="K558" s="239"/>
      <c r="L558" s="239"/>
      <c r="M558" s="240"/>
      <c r="N558" s="231">
        <f t="shared" si="106"/>
        <v>1</v>
      </c>
      <c r="O558" s="231">
        <f t="shared" si="92"/>
        <v>0</v>
      </c>
      <c r="P558" s="179">
        <f>VLOOKUP($G558,[1]Conceptos!$B$2:$I$588,6,FALSE)</f>
        <v>1</v>
      </c>
      <c r="Q558" s="179">
        <f>VLOOKUP($G558,[1]Conceptos!$B$2:$I$588,7,FALSE)</f>
        <v>1</v>
      </c>
      <c r="R558" s="179">
        <f>VLOOKUP($G558,[1]Conceptos!$B$2:$I$588,8,FALSE)</f>
        <v>1</v>
      </c>
      <c r="S558" s="229" t="b">
        <f>VLOOKUP(G558,[1]Conceptos!$B$2:$E$587,4,FALSE)</f>
        <v>1</v>
      </c>
      <c r="V558" s="231">
        <f t="shared" si="96"/>
        <v>0</v>
      </c>
    </row>
    <row r="559" spans="1:22" s="231" customFormat="1" hidden="1">
      <c r="A559" s="172">
        <f>VLOOKUP(G559,[1]Conceptos!$B$2:$F$587,5,FALSE)</f>
        <v>69</v>
      </c>
      <c r="B559" s="236"/>
      <c r="C559" s="237"/>
      <c r="D559" s="238"/>
      <c r="E559" s="225">
        <v>4</v>
      </c>
      <c r="F559" s="174"/>
      <c r="G559" s="175" t="str">
        <f t="shared" si="95"/>
        <v>A.1.2.3</v>
      </c>
      <c r="H559" s="235" t="e">
        <f t="shared" si="105"/>
        <v>#N/A</v>
      </c>
      <c r="I559" s="239"/>
      <c r="J559" s="239"/>
      <c r="K559" s="239"/>
      <c r="L559" s="239"/>
      <c r="M559" s="240"/>
      <c r="N559" s="231">
        <f t="shared" si="106"/>
        <v>1</v>
      </c>
      <c r="O559" s="231">
        <f t="shared" si="92"/>
        <v>0</v>
      </c>
      <c r="P559" s="179">
        <f>VLOOKUP($G559,[1]Conceptos!$B$2:$I$588,6,FALSE)</f>
        <v>1</v>
      </c>
      <c r="Q559" s="179">
        <f>VLOOKUP($G559,[1]Conceptos!$B$2:$I$588,7,FALSE)</f>
        <v>1</v>
      </c>
      <c r="R559" s="179">
        <f>VLOOKUP($G559,[1]Conceptos!$B$2:$I$588,8,FALSE)</f>
        <v>1</v>
      </c>
      <c r="S559" s="229" t="b">
        <f>VLOOKUP(G559,[1]Conceptos!$B$2:$E$587,4,FALSE)</f>
        <v>1</v>
      </c>
      <c r="V559" s="231">
        <f t="shared" si="96"/>
        <v>0</v>
      </c>
    </row>
    <row r="560" spans="1:22" s="231" customFormat="1" hidden="1">
      <c r="A560" s="172">
        <f>VLOOKUP(G560,[1]Conceptos!$B$2:$F$587,5,FALSE)</f>
        <v>69</v>
      </c>
      <c r="B560" s="236"/>
      <c r="C560" s="237"/>
      <c r="D560" s="238"/>
      <c r="E560" s="225">
        <v>5</v>
      </c>
      <c r="F560" s="174"/>
      <c r="G560" s="175" t="str">
        <f t="shared" si="95"/>
        <v>A.1.2.3</v>
      </c>
      <c r="H560" s="235" t="e">
        <f t="shared" si="105"/>
        <v>#N/A</v>
      </c>
      <c r="I560" s="239"/>
      <c r="J560" s="239"/>
      <c r="K560" s="239"/>
      <c r="L560" s="239"/>
      <c r="M560" s="240"/>
      <c r="N560" s="231">
        <f t="shared" si="106"/>
        <v>1</v>
      </c>
      <c r="O560" s="231">
        <f t="shared" si="92"/>
        <v>0</v>
      </c>
      <c r="P560" s="179">
        <f>VLOOKUP($G560,[1]Conceptos!$B$2:$I$588,6,FALSE)</f>
        <v>1</v>
      </c>
      <c r="Q560" s="179">
        <f>VLOOKUP($G560,[1]Conceptos!$B$2:$I$588,7,FALSE)</f>
        <v>1</v>
      </c>
      <c r="R560" s="179">
        <f>VLOOKUP($G560,[1]Conceptos!$B$2:$I$588,8,FALSE)</f>
        <v>1</v>
      </c>
      <c r="S560" s="229" t="b">
        <f>VLOOKUP(G560,[1]Conceptos!$B$2:$E$587,4,FALSE)</f>
        <v>1</v>
      </c>
      <c r="V560" s="231">
        <f t="shared" si="96"/>
        <v>0</v>
      </c>
    </row>
    <row r="561" spans="1:22" s="231" customFormat="1" hidden="1">
      <c r="A561" s="172">
        <f>VLOOKUP(G561,[1]Conceptos!$B$2:$F$587,5,FALSE)</f>
        <v>69</v>
      </c>
      <c r="B561" s="236"/>
      <c r="C561" s="237"/>
      <c r="D561" s="238"/>
      <c r="E561" s="225">
        <v>6</v>
      </c>
      <c r="F561" s="174"/>
      <c r="G561" s="175" t="str">
        <f t="shared" si="95"/>
        <v>A.1.2.3</v>
      </c>
      <c r="H561" s="235" t="e">
        <f t="shared" si="105"/>
        <v>#N/A</v>
      </c>
      <c r="I561" s="239"/>
      <c r="J561" s="239"/>
      <c r="K561" s="239"/>
      <c r="L561" s="239"/>
      <c r="M561" s="240"/>
      <c r="N561" s="231">
        <f t="shared" si="106"/>
        <v>1</v>
      </c>
      <c r="O561" s="231">
        <f t="shared" si="92"/>
        <v>0</v>
      </c>
      <c r="P561" s="179">
        <f>VLOOKUP($G561,[1]Conceptos!$B$2:$I$588,6,FALSE)</f>
        <v>1</v>
      </c>
      <c r="Q561" s="179">
        <f>VLOOKUP($G561,[1]Conceptos!$B$2:$I$588,7,FALSE)</f>
        <v>1</v>
      </c>
      <c r="R561" s="179">
        <f>VLOOKUP($G561,[1]Conceptos!$B$2:$I$588,8,FALSE)</f>
        <v>1</v>
      </c>
      <c r="S561" s="229" t="b">
        <f>VLOOKUP(G561,[1]Conceptos!$B$2:$E$587,4,FALSE)</f>
        <v>1</v>
      </c>
      <c r="V561" s="231">
        <f t="shared" si="96"/>
        <v>0</v>
      </c>
    </row>
    <row r="562" spans="1:22" s="231" customFormat="1" hidden="1">
      <c r="A562" s="172">
        <f>VLOOKUP(G562,[1]Conceptos!$B$2:$F$587,5,FALSE)</f>
        <v>69</v>
      </c>
      <c r="B562" s="236"/>
      <c r="C562" s="237"/>
      <c r="D562" s="238"/>
      <c r="E562" s="225">
        <v>7</v>
      </c>
      <c r="F562" s="174"/>
      <c r="G562" s="175" t="str">
        <f t="shared" si="95"/>
        <v>A.1.2.3</v>
      </c>
      <c r="H562" s="235" t="e">
        <f t="shared" si="105"/>
        <v>#N/A</v>
      </c>
      <c r="I562" s="239"/>
      <c r="J562" s="239"/>
      <c r="K562" s="239"/>
      <c r="L562" s="239"/>
      <c r="M562" s="240"/>
      <c r="N562" s="231">
        <f t="shared" si="106"/>
        <v>1</v>
      </c>
      <c r="O562" s="231">
        <f t="shared" si="92"/>
        <v>0</v>
      </c>
      <c r="P562" s="179">
        <f>VLOOKUP($G562,[1]Conceptos!$B$2:$I$588,6,FALSE)</f>
        <v>1</v>
      </c>
      <c r="Q562" s="179">
        <f>VLOOKUP($G562,[1]Conceptos!$B$2:$I$588,7,FALSE)</f>
        <v>1</v>
      </c>
      <c r="R562" s="179">
        <f>VLOOKUP($G562,[1]Conceptos!$B$2:$I$588,8,FALSE)</f>
        <v>1</v>
      </c>
      <c r="S562" s="229" t="b">
        <f>VLOOKUP(G562,[1]Conceptos!$B$2:$E$587,4,FALSE)</f>
        <v>1</v>
      </c>
      <c r="V562" s="231">
        <f t="shared" si="96"/>
        <v>0</v>
      </c>
    </row>
    <row r="563" spans="1:22" s="231" customFormat="1" hidden="1">
      <c r="A563" s="172">
        <f>VLOOKUP(G563,[1]Conceptos!$B$2:$F$587,5,FALSE)</f>
        <v>69</v>
      </c>
      <c r="B563" s="236"/>
      <c r="C563" s="237"/>
      <c r="D563" s="238"/>
      <c r="E563" s="225">
        <v>8</v>
      </c>
      <c r="F563" s="174"/>
      <c r="G563" s="175" t="str">
        <f t="shared" si="95"/>
        <v>A.1.2.3</v>
      </c>
      <c r="H563" s="235" t="e">
        <f t="shared" si="105"/>
        <v>#N/A</v>
      </c>
      <c r="I563" s="239"/>
      <c r="J563" s="239"/>
      <c r="K563" s="239"/>
      <c r="L563" s="239"/>
      <c r="M563" s="240"/>
      <c r="N563" s="231">
        <f t="shared" si="106"/>
        <v>1</v>
      </c>
      <c r="O563" s="231">
        <f t="shared" si="92"/>
        <v>0</v>
      </c>
      <c r="P563" s="179">
        <f>VLOOKUP($G563,[1]Conceptos!$B$2:$I$588,6,FALSE)</f>
        <v>1</v>
      </c>
      <c r="Q563" s="179">
        <f>VLOOKUP($G563,[1]Conceptos!$B$2:$I$588,7,FALSE)</f>
        <v>1</v>
      </c>
      <c r="R563" s="179">
        <f>VLOOKUP($G563,[1]Conceptos!$B$2:$I$588,8,FALSE)</f>
        <v>1</v>
      </c>
      <c r="S563" s="229" t="b">
        <f>VLOOKUP(G563,[1]Conceptos!$B$2:$E$587,4,FALSE)</f>
        <v>1</v>
      </c>
      <c r="V563" s="231">
        <f t="shared" si="96"/>
        <v>0</v>
      </c>
    </row>
    <row r="564" spans="1:22" s="231" customFormat="1" hidden="1">
      <c r="A564" s="172">
        <f>VLOOKUP(G564,[1]Conceptos!$B$2:$F$587,5,FALSE)</f>
        <v>69</v>
      </c>
      <c r="B564" s="236"/>
      <c r="C564" s="237"/>
      <c r="D564" s="238"/>
      <c r="E564" s="225">
        <v>9</v>
      </c>
      <c r="F564" s="174"/>
      <c r="G564" s="175" t="str">
        <f t="shared" si="95"/>
        <v>A.1.2.3</v>
      </c>
      <c r="H564" s="235" t="e">
        <f t="shared" si="105"/>
        <v>#N/A</v>
      </c>
      <c r="I564" s="239"/>
      <c r="J564" s="239"/>
      <c r="K564" s="239"/>
      <c r="L564" s="239"/>
      <c r="M564" s="240"/>
      <c r="N564" s="231">
        <f t="shared" si="106"/>
        <v>1</v>
      </c>
      <c r="O564" s="231">
        <f t="shared" si="92"/>
        <v>0</v>
      </c>
      <c r="P564" s="179">
        <f>VLOOKUP($G564,[1]Conceptos!$B$2:$I$588,6,FALSE)</f>
        <v>1</v>
      </c>
      <c r="Q564" s="179">
        <f>VLOOKUP($G564,[1]Conceptos!$B$2:$I$588,7,FALSE)</f>
        <v>1</v>
      </c>
      <c r="R564" s="179">
        <f>VLOOKUP($G564,[1]Conceptos!$B$2:$I$588,8,FALSE)</f>
        <v>1</v>
      </c>
      <c r="S564" s="229" t="b">
        <f>VLOOKUP(G564,[1]Conceptos!$B$2:$E$587,4,FALSE)</f>
        <v>1</v>
      </c>
      <c r="V564" s="231">
        <f t="shared" si="96"/>
        <v>0</v>
      </c>
    </row>
    <row r="565" spans="1:22" s="231" customFormat="1" hidden="1">
      <c r="A565" s="172">
        <f>VLOOKUP(G565,[1]Conceptos!$B$2:$F$587,5,FALSE)</f>
        <v>69</v>
      </c>
      <c r="B565" s="236"/>
      <c r="C565" s="237"/>
      <c r="D565" s="238"/>
      <c r="E565" s="225">
        <v>10</v>
      </c>
      <c r="F565" s="174"/>
      <c r="G565" s="175" t="str">
        <f t="shared" si="95"/>
        <v>A.1.2.3</v>
      </c>
      <c r="H565" s="235" t="e">
        <f t="shared" si="105"/>
        <v>#N/A</v>
      </c>
      <c r="I565" s="239"/>
      <c r="J565" s="239"/>
      <c r="K565" s="239"/>
      <c r="L565" s="239"/>
      <c r="M565" s="240"/>
      <c r="N565" s="231">
        <f t="shared" si="106"/>
        <v>1</v>
      </c>
      <c r="O565" s="231">
        <f t="shared" si="92"/>
        <v>0</v>
      </c>
      <c r="P565" s="179">
        <f>VLOOKUP($G565,[1]Conceptos!$B$2:$I$588,6,FALSE)</f>
        <v>1</v>
      </c>
      <c r="Q565" s="179">
        <f>VLOOKUP($G565,[1]Conceptos!$B$2:$I$588,7,FALSE)</f>
        <v>1</v>
      </c>
      <c r="R565" s="179">
        <f>VLOOKUP($G565,[1]Conceptos!$B$2:$I$588,8,FALSE)</f>
        <v>1</v>
      </c>
      <c r="S565" s="229" t="b">
        <f>VLOOKUP(G565,[1]Conceptos!$B$2:$E$587,4,FALSE)</f>
        <v>1</v>
      </c>
      <c r="V565" s="231">
        <f t="shared" si="96"/>
        <v>0</v>
      </c>
    </row>
    <row r="566" spans="1:22" s="231" customFormat="1" ht="51">
      <c r="A566" s="172">
        <f>VLOOKUP(G566,[1]Conceptos!$B$2:$F$587,5,FALSE)</f>
        <v>70</v>
      </c>
      <c r="B566" s="219" t="s">
        <v>238</v>
      </c>
      <c r="C566" s="220" t="str">
        <f>VLOOKUP(B566,[1]Conceptos!$B$2:$D$587,2,FALSE)</f>
        <v>DOTACIÓN INSTITUCIONAL DE INFRAESTRUCTURA EDUCATIVA</v>
      </c>
      <c r="D566" s="221" t="str">
        <f>VLOOKUP(B566,[1]Conceptos!$B$2:$D$587,3,FALSE)</f>
        <v>CONTEMPLA LOS RECURSOS DESTINADOS A DOTACIÓN DE MOBILIARIO ESCOLAR BÁSICO, EQUIPOS DIDÁCTICOS Y HERRAMIENTAS PARA TALLERES Y AMBIENTES ESPECIALIZADOS PARA LA EDUCACIÓN MEDIA TÉCNICA PARA USO INSTITUCIONAL.</v>
      </c>
      <c r="E566" s="222" t="s">
        <v>136</v>
      </c>
      <c r="F566" s="223"/>
      <c r="G566" s="224" t="str">
        <f t="shared" si="95"/>
        <v>A.1.2.4</v>
      </c>
      <c r="H566" s="225"/>
      <c r="I566" s="226">
        <f>SUM(I567:I576)</f>
        <v>0</v>
      </c>
      <c r="J566" s="226">
        <f>SUM(J567:J576)</f>
        <v>0</v>
      </c>
      <c r="K566" s="226">
        <f>SUM(K567:K576)</f>
        <v>0</v>
      </c>
      <c r="L566" s="226">
        <f>SUM(L567:L576)</f>
        <v>0</v>
      </c>
      <c r="M566" s="227">
        <f>SUM(M567:M576)</f>
        <v>0</v>
      </c>
      <c r="N566" s="228">
        <f>IF(AND(E566&lt;&gt;"", E566&lt;&gt;"Registrar Detalle",E566&lt;&gt;"Ocultar Detalle"),1,0)</f>
        <v>0</v>
      </c>
      <c r="O566" s="228">
        <f t="shared" si="92"/>
        <v>0</v>
      </c>
      <c r="P566" s="179">
        <f>VLOOKUP($G566,[1]Conceptos!$B$2:$I$588,6,FALSE)</f>
        <v>1</v>
      </c>
      <c r="Q566" s="179">
        <f>VLOOKUP($G566,[1]Conceptos!$B$2:$I$588,7,FALSE)</f>
        <v>1</v>
      </c>
      <c r="R566" s="179">
        <f>VLOOKUP($G566,[1]Conceptos!$B$2:$I$588,8,FALSE)</f>
        <v>1</v>
      </c>
      <c r="S566" s="229" t="b">
        <f>VLOOKUP(G566,[1]Conceptos!$B$2:$E$588,4,FALSE)</f>
        <v>1</v>
      </c>
      <c r="T566" s="230">
        <f>FIND(".",B566,LEN(B566)-2)</f>
        <v>6</v>
      </c>
      <c r="U566" s="230" t="str">
        <f>MID(B566,1,T566-1)</f>
        <v>A.1.2</v>
      </c>
      <c r="V566" s="231">
        <f t="shared" si="96"/>
        <v>6</v>
      </c>
    </row>
    <row r="567" spans="1:22" s="231" customFormat="1">
      <c r="A567" s="172">
        <f>VLOOKUP(G567,[1]Conceptos!$B$2:$F$587,5,FALSE)</f>
        <v>70</v>
      </c>
      <c r="B567" s="234"/>
      <c r="C567" s="220"/>
      <c r="D567" s="221"/>
      <c r="E567" s="225">
        <v>1</v>
      </c>
      <c r="F567" s="174"/>
      <c r="G567" s="175" t="str">
        <f t="shared" si="95"/>
        <v>A.1.2.4</v>
      </c>
      <c r="H567" s="235" t="e">
        <f t="shared" ref="H567:H576" si="107">VLOOKUP(F567,$W$7:$X$48,2,FALSE)</f>
        <v>#N/A</v>
      </c>
      <c r="I567" s="239"/>
      <c r="J567" s="239"/>
      <c r="K567" s="239"/>
      <c r="L567" s="239"/>
      <c r="M567" s="240"/>
      <c r="N567" s="231">
        <f t="shared" ref="N567:N576" si="108">IF(E567&lt;&gt;"",1,0)</f>
        <v>1</v>
      </c>
      <c r="O567" s="231">
        <f t="shared" si="92"/>
        <v>0</v>
      </c>
      <c r="P567" s="179">
        <f>VLOOKUP($G567,[1]Conceptos!$B$2:$I$588,6,FALSE)</f>
        <v>1</v>
      </c>
      <c r="Q567" s="179">
        <f>VLOOKUP($G567,[1]Conceptos!$B$2:$I$588,7,FALSE)</f>
        <v>1</v>
      </c>
      <c r="R567" s="179">
        <f>VLOOKUP($G567,[1]Conceptos!$B$2:$I$588,8,FALSE)</f>
        <v>1</v>
      </c>
      <c r="S567" s="229" t="b">
        <f>VLOOKUP(G567,[1]Conceptos!$B$2:$E$588,4,FALSE)</f>
        <v>1</v>
      </c>
      <c r="V567" s="231">
        <f t="shared" si="96"/>
        <v>6</v>
      </c>
    </row>
    <row r="568" spans="1:22" s="231" customFormat="1" hidden="1">
      <c r="A568" s="172">
        <f>VLOOKUP(G568,[1]Conceptos!$B$2:$F$587,5,FALSE)</f>
        <v>70</v>
      </c>
      <c r="B568" s="236"/>
      <c r="C568" s="237"/>
      <c r="D568" s="238"/>
      <c r="E568" s="225">
        <v>2</v>
      </c>
      <c r="F568" s="174"/>
      <c r="G568" s="175" t="str">
        <f t="shared" si="95"/>
        <v>A.1.2.4</v>
      </c>
      <c r="H568" s="235" t="e">
        <f t="shared" si="107"/>
        <v>#N/A</v>
      </c>
      <c r="I568" s="239"/>
      <c r="J568" s="239"/>
      <c r="K568" s="239"/>
      <c r="L568" s="239"/>
      <c r="M568" s="240"/>
      <c r="N568" s="231">
        <f t="shared" si="108"/>
        <v>1</v>
      </c>
      <c r="O568" s="231">
        <f t="shared" si="92"/>
        <v>0</v>
      </c>
      <c r="P568" s="179">
        <f>VLOOKUP($G568,[1]Conceptos!$B$2:$I$588,6,FALSE)</f>
        <v>1</v>
      </c>
      <c r="Q568" s="179">
        <f>VLOOKUP($G568,[1]Conceptos!$B$2:$I$588,7,FALSE)</f>
        <v>1</v>
      </c>
      <c r="R568" s="179">
        <f>VLOOKUP($G568,[1]Conceptos!$B$2:$I$588,8,FALSE)</f>
        <v>1</v>
      </c>
      <c r="S568" s="229" t="b">
        <f>VLOOKUP(G568,[1]Conceptos!$B$2:$E$587,4,FALSE)</f>
        <v>1</v>
      </c>
      <c r="V568" s="231">
        <f t="shared" si="96"/>
        <v>0</v>
      </c>
    </row>
    <row r="569" spans="1:22" s="231" customFormat="1" hidden="1">
      <c r="A569" s="172">
        <f>VLOOKUP(G569,[1]Conceptos!$B$2:$F$587,5,FALSE)</f>
        <v>70</v>
      </c>
      <c r="B569" s="236"/>
      <c r="C569" s="237"/>
      <c r="D569" s="238"/>
      <c r="E569" s="225">
        <v>3</v>
      </c>
      <c r="F569" s="174"/>
      <c r="G569" s="175" t="str">
        <f t="shared" si="95"/>
        <v>A.1.2.4</v>
      </c>
      <c r="H569" s="235" t="e">
        <f t="shared" si="107"/>
        <v>#N/A</v>
      </c>
      <c r="I569" s="239"/>
      <c r="J569" s="239"/>
      <c r="K569" s="239"/>
      <c r="L569" s="239"/>
      <c r="M569" s="240"/>
      <c r="N569" s="231">
        <f t="shared" si="108"/>
        <v>1</v>
      </c>
      <c r="O569" s="231">
        <f t="shared" si="92"/>
        <v>0</v>
      </c>
      <c r="P569" s="179">
        <f>VLOOKUP($G569,[1]Conceptos!$B$2:$I$588,6,FALSE)</f>
        <v>1</v>
      </c>
      <c r="Q569" s="179">
        <f>VLOOKUP($G569,[1]Conceptos!$B$2:$I$588,7,FALSE)</f>
        <v>1</v>
      </c>
      <c r="R569" s="179">
        <f>VLOOKUP($G569,[1]Conceptos!$B$2:$I$588,8,FALSE)</f>
        <v>1</v>
      </c>
      <c r="S569" s="229" t="b">
        <f>VLOOKUP(G569,[1]Conceptos!$B$2:$E$587,4,FALSE)</f>
        <v>1</v>
      </c>
      <c r="V569" s="231">
        <f t="shared" si="96"/>
        <v>0</v>
      </c>
    </row>
    <row r="570" spans="1:22" s="231" customFormat="1" hidden="1">
      <c r="A570" s="172">
        <f>VLOOKUP(G570,[1]Conceptos!$B$2:$F$587,5,FALSE)</f>
        <v>70</v>
      </c>
      <c r="B570" s="236"/>
      <c r="C570" s="237"/>
      <c r="D570" s="238"/>
      <c r="E570" s="225">
        <v>4</v>
      </c>
      <c r="F570" s="174"/>
      <c r="G570" s="175" t="str">
        <f t="shared" si="95"/>
        <v>A.1.2.4</v>
      </c>
      <c r="H570" s="235" t="e">
        <f t="shared" si="107"/>
        <v>#N/A</v>
      </c>
      <c r="I570" s="239"/>
      <c r="J570" s="239"/>
      <c r="K570" s="239"/>
      <c r="L570" s="239"/>
      <c r="M570" s="240"/>
      <c r="N570" s="231">
        <f t="shared" si="108"/>
        <v>1</v>
      </c>
      <c r="O570" s="231">
        <f t="shared" si="92"/>
        <v>0</v>
      </c>
      <c r="P570" s="179">
        <f>VLOOKUP($G570,[1]Conceptos!$B$2:$I$588,6,FALSE)</f>
        <v>1</v>
      </c>
      <c r="Q570" s="179">
        <f>VLOOKUP($G570,[1]Conceptos!$B$2:$I$588,7,FALSE)</f>
        <v>1</v>
      </c>
      <c r="R570" s="179">
        <f>VLOOKUP($G570,[1]Conceptos!$B$2:$I$588,8,FALSE)</f>
        <v>1</v>
      </c>
      <c r="S570" s="229" t="b">
        <f>VLOOKUP(G570,[1]Conceptos!$B$2:$E$587,4,FALSE)</f>
        <v>1</v>
      </c>
      <c r="V570" s="231">
        <f t="shared" si="96"/>
        <v>0</v>
      </c>
    </row>
    <row r="571" spans="1:22" s="231" customFormat="1" hidden="1">
      <c r="A571" s="172">
        <f>VLOOKUP(G571,[1]Conceptos!$B$2:$F$587,5,FALSE)</f>
        <v>70</v>
      </c>
      <c r="B571" s="236"/>
      <c r="C571" s="237"/>
      <c r="D571" s="238"/>
      <c r="E571" s="225">
        <v>5</v>
      </c>
      <c r="F571" s="174"/>
      <c r="G571" s="175" t="str">
        <f t="shared" si="95"/>
        <v>A.1.2.4</v>
      </c>
      <c r="H571" s="235" t="e">
        <f t="shared" si="107"/>
        <v>#N/A</v>
      </c>
      <c r="I571" s="239"/>
      <c r="J571" s="239"/>
      <c r="K571" s="239"/>
      <c r="L571" s="239"/>
      <c r="M571" s="240"/>
      <c r="N571" s="231">
        <f t="shared" si="108"/>
        <v>1</v>
      </c>
      <c r="O571" s="231">
        <f t="shared" si="92"/>
        <v>0</v>
      </c>
      <c r="P571" s="179">
        <f>VLOOKUP($G571,[1]Conceptos!$B$2:$I$588,6,FALSE)</f>
        <v>1</v>
      </c>
      <c r="Q571" s="179">
        <f>VLOOKUP($G571,[1]Conceptos!$B$2:$I$588,7,FALSE)</f>
        <v>1</v>
      </c>
      <c r="R571" s="179">
        <f>VLOOKUP($G571,[1]Conceptos!$B$2:$I$588,8,FALSE)</f>
        <v>1</v>
      </c>
      <c r="S571" s="229" t="b">
        <f>VLOOKUP(G571,[1]Conceptos!$B$2:$E$587,4,FALSE)</f>
        <v>1</v>
      </c>
      <c r="V571" s="231">
        <f t="shared" si="96"/>
        <v>0</v>
      </c>
    </row>
    <row r="572" spans="1:22" s="231" customFormat="1" hidden="1">
      <c r="A572" s="172">
        <f>VLOOKUP(G572,[1]Conceptos!$B$2:$F$587,5,FALSE)</f>
        <v>70</v>
      </c>
      <c r="B572" s="236"/>
      <c r="C572" s="237"/>
      <c r="D572" s="238"/>
      <c r="E572" s="225">
        <v>6</v>
      </c>
      <c r="F572" s="174"/>
      <c r="G572" s="175" t="str">
        <f t="shared" si="95"/>
        <v>A.1.2.4</v>
      </c>
      <c r="H572" s="235" t="e">
        <f t="shared" si="107"/>
        <v>#N/A</v>
      </c>
      <c r="I572" s="239"/>
      <c r="J572" s="239"/>
      <c r="K572" s="239"/>
      <c r="L572" s="239"/>
      <c r="M572" s="240"/>
      <c r="N572" s="231">
        <f t="shared" si="108"/>
        <v>1</v>
      </c>
      <c r="O572" s="231">
        <f t="shared" si="92"/>
        <v>0</v>
      </c>
      <c r="P572" s="179">
        <f>VLOOKUP($G572,[1]Conceptos!$B$2:$I$588,6,FALSE)</f>
        <v>1</v>
      </c>
      <c r="Q572" s="179">
        <f>VLOOKUP($G572,[1]Conceptos!$B$2:$I$588,7,FALSE)</f>
        <v>1</v>
      </c>
      <c r="R572" s="179">
        <f>VLOOKUP($G572,[1]Conceptos!$B$2:$I$588,8,FALSE)</f>
        <v>1</v>
      </c>
      <c r="S572" s="229" t="b">
        <f>VLOOKUP(G572,[1]Conceptos!$B$2:$E$587,4,FALSE)</f>
        <v>1</v>
      </c>
      <c r="V572" s="231">
        <f t="shared" si="96"/>
        <v>0</v>
      </c>
    </row>
    <row r="573" spans="1:22" s="231" customFormat="1" hidden="1">
      <c r="A573" s="172">
        <f>VLOOKUP(G573,[1]Conceptos!$B$2:$F$587,5,FALSE)</f>
        <v>70</v>
      </c>
      <c r="B573" s="236"/>
      <c r="C573" s="237"/>
      <c r="D573" s="238"/>
      <c r="E573" s="225">
        <v>7</v>
      </c>
      <c r="F573" s="174"/>
      <c r="G573" s="175" t="str">
        <f t="shared" si="95"/>
        <v>A.1.2.4</v>
      </c>
      <c r="H573" s="235" t="e">
        <f t="shared" si="107"/>
        <v>#N/A</v>
      </c>
      <c r="I573" s="239"/>
      <c r="J573" s="239"/>
      <c r="K573" s="239"/>
      <c r="L573" s="239"/>
      <c r="M573" s="240"/>
      <c r="N573" s="231">
        <f t="shared" si="108"/>
        <v>1</v>
      </c>
      <c r="O573" s="231">
        <f t="shared" si="92"/>
        <v>0</v>
      </c>
      <c r="P573" s="179">
        <f>VLOOKUP($G573,[1]Conceptos!$B$2:$I$588,6,FALSE)</f>
        <v>1</v>
      </c>
      <c r="Q573" s="179">
        <f>VLOOKUP($G573,[1]Conceptos!$B$2:$I$588,7,FALSE)</f>
        <v>1</v>
      </c>
      <c r="R573" s="179">
        <f>VLOOKUP($G573,[1]Conceptos!$B$2:$I$588,8,FALSE)</f>
        <v>1</v>
      </c>
      <c r="S573" s="229" t="b">
        <f>VLOOKUP(G573,[1]Conceptos!$B$2:$E$587,4,FALSE)</f>
        <v>1</v>
      </c>
      <c r="V573" s="231">
        <f t="shared" si="96"/>
        <v>0</v>
      </c>
    </row>
    <row r="574" spans="1:22" s="231" customFormat="1" hidden="1">
      <c r="A574" s="172">
        <f>VLOOKUP(G574,[1]Conceptos!$B$2:$F$587,5,FALSE)</f>
        <v>70</v>
      </c>
      <c r="B574" s="236"/>
      <c r="C574" s="237"/>
      <c r="D574" s="238"/>
      <c r="E574" s="225">
        <v>8</v>
      </c>
      <c r="F574" s="174"/>
      <c r="G574" s="175" t="str">
        <f t="shared" si="95"/>
        <v>A.1.2.4</v>
      </c>
      <c r="H574" s="235" t="e">
        <f t="shared" si="107"/>
        <v>#N/A</v>
      </c>
      <c r="I574" s="239"/>
      <c r="J574" s="239"/>
      <c r="K574" s="239"/>
      <c r="L574" s="239"/>
      <c r="M574" s="240"/>
      <c r="N574" s="231">
        <f t="shared" si="108"/>
        <v>1</v>
      </c>
      <c r="O574" s="231">
        <f t="shared" si="92"/>
        <v>0</v>
      </c>
      <c r="P574" s="179">
        <f>VLOOKUP($G574,[1]Conceptos!$B$2:$I$588,6,FALSE)</f>
        <v>1</v>
      </c>
      <c r="Q574" s="179">
        <f>VLOOKUP($G574,[1]Conceptos!$B$2:$I$588,7,FALSE)</f>
        <v>1</v>
      </c>
      <c r="R574" s="179">
        <f>VLOOKUP($G574,[1]Conceptos!$B$2:$I$588,8,FALSE)</f>
        <v>1</v>
      </c>
      <c r="S574" s="229" t="b">
        <f>VLOOKUP(G574,[1]Conceptos!$B$2:$E$587,4,FALSE)</f>
        <v>1</v>
      </c>
      <c r="V574" s="231">
        <f t="shared" si="96"/>
        <v>0</v>
      </c>
    </row>
    <row r="575" spans="1:22" s="231" customFormat="1" hidden="1">
      <c r="A575" s="172">
        <f>VLOOKUP(G575,[1]Conceptos!$B$2:$F$587,5,FALSE)</f>
        <v>70</v>
      </c>
      <c r="B575" s="236"/>
      <c r="C575" s="237"/>
      <c r="D575" s="238"/>
      <c r="E575" s="225">
        <v>9</v>
      </c>
      <c r="F575" s="174"/>
      <c r="G575" s="175" t="str">
        <f t="shared" si="95"/>
        <v>A.1.2.4</v>
      </c>
      <c r="H575" s="235" t="e">
        <f t="shared" si="107"/>
        <v>#N/A</v>
      </c>
      <c r="I575" s="239"/>
      <c r="J575" s="239"/>
      <c r="K575" s="239"/>
      <c r="L575" s="239"/>
      <c r="M575" s="240"/>
      <c r="N575" s="231">
        <f t="shared" si="108"/>
        <v>1</v>
      </c>
      <c r="O575" s="231">
        <f t="shared" si="92"/>
        <v>0</v>
      </c>
      <c r="P575" s="179">
        <f>VLOOKUP($G575,[1]Conceptos!$B$2:$I$588,6,FALSE)</f>
        <v>1</v>
      </c>
      <c r="Q575" s="179">
        <f>VLOOKUP($G575,[1]Conceptos!$B$2:$I$588,7,FALSE)</f>
        <v>1</v>
      </c>
      <c r="R575" s="179">
        <f>VLOOKUP($G575,[1]Conceptos!$B$2:$I$588,8,FALSE)</f>
        <v>1</v>
      </c>
      <c r="S575" s="229" t="b">
        <f>VLOOKUP(G575,[1]Conceptos!$B$2:$E$587,4,FALSE)</f>
        <v>1</v>
      </c>
      <c r="V575" s="231">
        <f t="shared" si="96"/>
        <v>0</v>
      </c>
    </row>
    <row r="576" spans="1:22" s="231" customFormat="1" hidden="1">
      <c r="A576" s="172">
        <f>VLOOKUP(G576,[1]Conceptos!$B$2:$F$587,5,FALSE)</f>
        <v>70</v>
      </c>
      <c r="B576" s="236"/>
      <c r="C576" s="237"/>
      <c r="D576" s="238"/>
      <c r="E576" s="225">
        <v>10</v>
      </c>
      <c r="F576" s="174"/>
      <c r="G576" s="175" t="str">
        <f t="shared" si="95"/>
        <v>A.1.2.4</v>
      </c>
      <c r="H576" s="235" t="e">
        <f t="shared" si="107"/>
        <v>#N/A</v>
      </c>
      <c r="I576" s="239"/>
      <c r="J576" s="239"/>
      <c r="K576" s="239"/>
      <c r="L576" s="239"/>
      <c r="M576" s="240"/>
      <c r="N576" s="231">
        <f t="shared" si="108"/>
        <v>1</v>
      </c>
      <c r="O576" s="231">
        <f t="shared" si="92"/>
        <v>0</v>
      </c>
      <c r="P576" s="179">
        <f>VLOOKUP($G576,[1]Conceptos!$B$2:$I$588,6,FALSE)</f>
        <v>1</v>
      </c>
      <c r="Q576" s="179">
        <f>VLOOKUP($G576,[1]Conceptos!$B$2:$I$588,7,FALSE)</f>
        <v>1</v>
      </c>
      <c r="R576" s="179">
        <f>VLOOKUP($G576,[1]Conceptos!$B$2:$I$588,8,FALSE)</f>
        <v>1</v>
      </c>
      <c r="S576" s="229" t="b">
        <f>VLOOKUP(G576,[1]Conceptos!$B$2:$E$587,4,FALSE)</f>
        <v>1</v>
      </c>
      <c r="V576" s="231">
        <f t="shared" si="96"/>
        <v>0</v>
      </c>
    </row>
    <row r="577" spans="1:22" s="231" customFormat="1" ht="51">
      <c r="A577" s="172">
        <f>VLOOKUP(G577,[1]Conceptos!$B$2:$F$587,5,FALSE)</f>
        <v>71</v>
      </c>
      <c r="B577" s="219" t="s">
        <v>239</v>
      </c>
      <c r="C577" s="220" t="str">
        <f>VLOOKUP(B577,[1]Conceptos!$B$2:$D$587,2,FALSE)</f>
        <v>DOTACIÓN INSTITUCIONAL DE MATERIAL Y MEDIOS PEDAGÓGICOS PARA EL APRENDIZAJE</v>
      </c>
      <c r="D577" s="221" t="str">
        <f>VLOOKUP(B577,[1]Conceptos!$B$2:$D$587,3,FALSE)</f>
        <v>CONTEMPLA LAS ASIGNACIÓNES DIRIGIDAS A LA DOTACIÓN DE MEDIOS Y RECURSOS PEDAGÓGICOS PARA EL APRENDIZAJE: AUDIOVISUALES, TEXTOS, LIBROS DE REFERENCIA Y CONSULTA GENERAL, MATERIAL DE LABORATORIO PARA USO INSTITUCIONAL</v>
      </c>
      <c r="E577" s="222" t="s">
        <v>136</v>
      </c>
      <c r="F577" s="223"/>
      <c r="G577" s="224" t="str">
        <f t="shared" si="95"/>
        <v>A.1.2.5</v>
      </c>
      <c r="H577" s="225"/>
      <c r="I577" s="226">
        <f>SUM(I578:I587)</f>
        <v>0</v>
      </c>
      <c r="J577" s="226">
        <f>SUM(J578:J587)</f>
        <v>0</v>
      </c>
      <c r="K577" s="226">
        <f>SUM(K578:K587)</f>
        <v>0</v>
      </c>
      <c r="L577" s="226">
        <f>SUM(L578:L587)</f>
        <v>0</v>
      </c>
      <c r="M577" s="227">
        <f>SUM(M578:M587)</f>
        <v>0</v>
      </c>
      <c r="N577" s="228">
        <f>IF(AND(E577&lt;&gt;"", E577&lt;&gt;"Registrar Detalle",E577&lt;&gt;"Ocultar Detalle"),1,0)</f>
        <v>0</v>
      </c>
      <c r="O577" s="228">
        <f t="shared" si="92"/>
        <v>0</v>
      </c>
      <c r="P577" s="179">
        <f>VLOOKUP($G577,[1]Conceptos!$B$2:$I$588,6,FALSE)</f>
        <v>1</v>
      </c>
      <c r="Q577" s="179">
        <f>VLOOKUP($G577,[1]Conceptos!$B$2:$I$588,7,FALSE)</f>
        <v>1</v>
      </c>
      <c r="R577" s="179">
        <f>VLOOKUP($G577,[1]Conceptos!$B$2:$I$588,8,FALSE)</f>
        <v>1</v>
      </c>
      <c r="S577" s="229" t="b">
        <f>VLOOKUP(G577,[1]Conceptos!$B$2:$E$588,4,FALSE)</f>
        <v>1</v>
      </c>
      <c r="T577" s="230">
        <f>FIND(".",B577,LEN(B577)-2)</f>
        <v>6</v>
      </c>
      <c r="U577" s="230" t="str">
        <f>MID(B577,1,T577-1)</f>
        <v>A.1.2</v>
      </c>
      <c r="V577" s="231">
        <f t="shared" si="96"/>
        <v>6</v>
      </c>
    </row>
    <row r="578" spans="1:22" s="231" customFormat="1">
      <c r="A578" s="172">
        <f>VLOOKUP(G578,[1]Conceptos!$B$2:$F$587,5,FALSE)</f>
        <v>71</v>
      </c>
      <c r="B578" s="234"/>
      <c r="C578" s="220"/>
      <c r="D578" s="221"/>
      <c r="E578" s="225">
        <v>1</v>
      </c>
      <c r="F578" s="174"/>
      <c r="G578" s="175" t="str">
        <f t="shared" si="95"/>
        <v>A.1.2.5</v>
      </c>
      <c r="H578" s="235" t="e">
        <f t="shared" ref="H578:H587" si="109">VLOOKUP(F578,$W$7:$X$48,2,FALSE)</f>
        <v>#N/A</v>
      </c>
      <c r="I578" s="239"/>
      <c r="J578" s="239"/>
      <c r="K578" s="239"/>
      <c r="L578" s="239"/>
      <c r="M578" s="240"/>
      <c r="N578" s="231">
        <f t="shared" ref="N578:N587" si="110">IF(E578&lt;&gt;"",1,0)</f>
        <v>1</v>
      </c>
      <c r="O578" s="231">
        <f t="shared" si="92"/>
        <v>0</v>
      </c>
      <c r="P578" s="179">
        <f>VLOOKUP($G578,[1]Conceptos!$B$2:$I$588,6,FALSE)</f>
        <v>1</v>
      </c>
      <c r="Q578" s="179">
        <f>VLOOKUP($G578,[1]Conceptos!$B$2:$I$588,7,FALSE)</f>
        <v>1</v>
      </c>
      <c r="R578" s="179">
        <f>VLOOKUP($G578,[1]Conceptos!$B$2:$I$588,8,FALSE)</f>
        <v>1</v>
      </c>
      <c r="S578" s="229" t="b">
        <f>VLOOKUP(G578,[1]Conceptos!$B$2:$E$588,4,FALSE)</f>
        <v>1</v>
      </c>
      <c r="V578" s="231">
        <f t="shared" si="96"/>
        <v>6</v>
      </c>
    </row>
    <row r="579" spans="1:22" s="231" customFormat="1" hidden="1">
      <c r="A579" s="172">
        <f>VLOOKUP(G579,[1]Conceptos!$B$2:$F$587,5,FALSE)</f>
        <v>71</v>
      </c>
      <c r="B579" s="236"/>
      <c r="C579" s="237"/>
      <c r="D579" s="238"/>
      <c r="E579" s="225">
        <v>2</v>
      </c>
      <c r="F579" s="174"/>
      <c r="G579" s="175" t="str">
        <f t="shared" si="95"/>
        <v>A.1.2.5</v>
      </c>
      <c r="H579" s="235" t="e">
        <f t="shared" si="109"/>
        <v>#N/A</v>
      </c>
      <c r="I579" s="239"/>
      <c r="J579" s="239"/>
      <c r="K579" s="239"/>
      <c r="L579" s="239"/>
      <c r="M579" s="240"/>
      <c r="N579" s="231">
        <f t="shared" si="110"/>
        <v>1</v>
      </c>
      <c r="O579" s="231">
        <f t="shared" si="92"/>
        <v>0</v>
      </c>
      <c r="P579" s="179">
        <f>VLOOKUP($G579,[1]Conceptos!$B$2:$I$588,6,FALSE)</f>
        <v>1</v>
      </c>
      <c r="Q579" s="179">
        <f>VLOOKUP($G579,[1]Conceptos!$B$2:$I$588,7,FALSE)</f>
        <v>1</v>
      </c>
      <c r="R579" s="179">
        <f>VLOOKUP($G579,[1]Conceptos!$B$2:$I$588,8,FALSE)</f>
        <v>1</v>
      </c>
      <c r="S579" s="229" t="b">
        <f>VLOOKUP(G579,[1]Conceptos!$B$2:$E$587,4,FALSE)</f>
        <v>1</v>
      </c>
      <c r="V579" s="231">
        <f t="shared" si="96"/>
        <v>0</v>
      </c>
    </row>
    <row r="580" spans="1:22" s="231" customFormat="1" hidden="1">
      <c r="A580" s="172">
        <f>VLOOKUP(G580,[1]Conceptos!$B$2:$F$587,5,FALSE)</f>
        <v>71</v>
      </c>
      <c r="B580" s="236"/>
      <c r="C580" s="237"/>
      <c r="D580" s="238"/>
      <c r="E580" s="225">
        <v>3</v>
      </c>
      <c r="F580" s="174"/>
      <c r="G580" s="175" t="str">
        <f t="shared" si="95"/>
        <v>A.1.2.5</v>
      </c>
      <c r="H580" s="235" t="e">
        <f t="shared" si="109"/>
        <v>#N/A</v>
      </c>
      <c r="I580" s="239"/>
      <c r="J580" s="239"/>
      <c r="K580" s="239"/>
      <c r="L580" s="239"/>
      <c r="M580" s="240"/>
      <c r="N580" s="231">
        <f t="shared" si="110"/>
        <v>1</v>
      </c>
      <c r="O580" s="231">
        <f t="shared" si="92"/>
        <v>0</v>
      </c>
      <c r="P580" s="179">
        <f>VLOOKUP($G580,[1]Conceptos!$B$2:$I$588,6,FALSE)</f>
        <v>1</v>
      </c>
      <c r="Q580" s="179">
        <f>VLOOKUP($G580,[1]Conceptos!$B$2:$I$588,7,FALSE)</f>
        <v>1</v>
      </c>
      <c r="R580" s="179">
        <f>VLOOKUP($G580,[1]Conceptos!$B$2:$I$588,8,FALSE)</f>
        <v>1</v>
      </c>
      <c r="S580" s="229" t="b">
        <f>VLOOKUP(G580,[1]Conceptos!$B$2:$E$587,4,FALSE)</f>
        <v>1</v>
      </c>
      <c r="V580" s="231">
        <f t="shared" si="96"/>
        <v>0</v>
      </c>
    </row>
    <row r="581" spans="1:22" s="231" customFormat="1" hidden="1">
      <c r="A581" s="172">
        <f>VLOOKUP(G581,[1]Conceptos!$B$2:$F$587,5,FALSE)</f>
        <v>71</v>
      </c>
      <c r="B581" s="236"/>
      <c r="C581" s="237"/>
      <c r="D581" s="238"/>
      <c r="E581" s="225">
        <v>4</v>
      </c>
      <c r="F581" s="174"/>
      <c r="G581" s="175" t="str">
        <f t="shared" si="95"/>
        <v>A.1.2.5</v>
      </c>
      <c r="H581" s="235" t="e">
        <f t="shared" si="109"/>
        <v>#N/A</v>
      </c>
      <c r="I581" s="239"/>
      <c r="J581" s="239"/>
      <c r="K581" s="239"/>
      <c r="L581" s="239"/>
      <c r="M581" s="240"/>
      <c r="N581" s="231">
        <f t="shared" si="110"/>
        <v>1</v>
      </c>
      <c r="O581" s="231">
        <f t="shared" si="92"/>
        <v>0</v>
      </c>
      <c r="P581" s="179">
        <f>VLOOKUP($G581,[1]Conceptos!$B$2:$I$588,6,FALSE)</f>
        <v>1</v>
      </c>
      <c r="Q581" s="179">
        <f>VLOOKUP($G581,[1]Conceptos!$B$2:$I$588,7,FALSE)</f>
        <v>1</v>
      </c>
      <c r="R581" s="179">
        <f>VLOOKUP($G581,[1]Conceptos!$B$2:$I$588,8,FALSE)</f>
        <v>1</v>
      </c>
      <c r="S581" s="229" t="b">
        <f>VLOOKUP(G581,[1]Conceptos!$B$2:$E$587,4,FALSE)</f>
        <v>1</v>
      </c>
      <c r="V581" s="231">
        <f t="shared" si="96"/>
        <v>0</v>
      </c>
    </row>
    <row r="582" spans="1:22" s="231" customFormat="1" hidden="1">
      <c r="A582" s="172">
        <f>VLOOKUP(G582,[1]Conceptos!$B$2:$F$587,5,FALSE)</f>
        <v>71</v>
      </c>
      <c r="B582" s="236"/>
      <c r="C582" s="237"/>
      <c r="D582" s="238"/>
      <c r="E582" s="225">
        <v>5</v>
      </c>
      <c r="F582" s="174"/>
      <c r="G582" s="175" t="str">
        <f t="shared" si="95"/>
        <v>A.1.2.5</v>
      </c>
      <c r="H582" s="235" t="e">
        <f t="shared" si="109"/>
        <v>#N/A</v>
      </c>
      <c r="I582" s="239"/>
      <c r="J582" s="239"/>
      <c r="K582" s="239"/>
      <c r="L582" s="239"/>
      <c r="M582" s="240"/>
      <c r="N582" s="231">
        <f t="shared" si="110"/>
        <v>1</v>
      </c>
      <c r="O582" s="231">
        <f t="shared" si="92"/>
        <v>0</v>
      </c>
      <c r="P582" s="179">
        <f>VLOOKUP($G582,[1]Conceptos!$B$2:$I$588,6,FALSE)</f>
        <v>1</v>
      </c>
      <c r="Q582" s="179">
        <f>VLOOKUP($G582,[1]Conceptos!$B$2:$I$588,7,FALSE)</f>
        <v>1</v>
      </c>
      <c r="R582" s="179">
        <f>VLOOKUP($G582,[1]Conceptos!$B$2:$I$588,8,FALSE)</f>
        <v>1</v>
      </c>
      <c r="S582" s="229" t="b">
        <f>VLOOKUP(G582,[1]Conceptos!$B$2:$E$587,4,FALSE)</f>
        <v>1</v>
      </c>
      <c r="V582" s="231">
        <f t="shared" si="96"/>
        <v>0</v>
      </c>
    </row>
    <row r="583" spans="1:22" s="231" customFormat="1" hidden="1">
      <c r="A583" s="172">
        <f>VLOOKUP(G583,[1]Conceptos!$B$2:$F$587,5,FALSE)</f>
        <v>71</v>
      </c>
      <c r="B583" s="236"/>
      <c r="C583" s="237"/>
      <c r="D583" s="238"/>
      <c r="E583" s="225">
        <v>6</v>
      </c>
      <c r="F583" s="174"/>
      <c r="G583" s="175" t="str">
        <f t="shared" si="95"/>
        <v>A.1.2.5</v>
      </c>
      <c r="H583" s="235" t="e">
        <f t="shared" si="109"/>
        <v>#N/A</v>
      </c>
      <c r="I583" s="239"/>
      <c r="J583" s="239"/>
      <c r="K583" s="239"/>
      <c r="L583" s="239"/>
      <c r="M583" s="240"/>
      <c r="N583" s="231">
        <f t="shared" si="110"/>
        <v>1</v>
      </c>
      <c r="O583" s="231">
        <f t="shared" si="92"/>
        <v>0</v>
      </c>
      <c r="P583" s="179">
        <f>VLOOKUP($G583,[1]Conceptos!$B$2:$I$588,6,FALSE)</f>
        <v>1</v>
      </c>
      <c r="Q583" s="179">
        <f>VLOOKUP($G583,[1]Conceptos!$B$2:$I$588,7,FALSE)</f>
        <v>1</v>
      </c>
      <c r="R583" s="179">
        <f>VLOOKUP($G583,[1]Conceptos!$B$2:$I$588,8,FALSE)</f>
        <v>1</v>
      </c>
      <c r="S583" s="229" t="b">
        <f>VLOOKUP(G583,[1]Conceptos!$B$2:$E$587,4,FALSE)</f>
        <v>1</v>
      </c>
      <c r="V583" s="231">
        <f t="shared" si="96"/>
        <v>0</v>
      </c>
    </row>
    <row r="584" spans="1:22" s="231" customFormat="1" hidden="1">
      <c r="A584" s="172">
        <f>VLOOKUP(G584,[1]Conceptos!$B$2:$F$587,5,FALSE)</f>
        <v>71</v>
      </c>
      <c r="B584" s="236"/>
      <c r="C584" s="237"/>
      <c r="D584" s="238"/>
      <c r="E584" s="225">
        <v>7</v>
      </c>
      <c r="F584" s="174"/>
      <c r="G584" s="175" t="str">
        <f t="shared" ref="G584:G647" si="111">IF(ISBLANK(B584),G583,B584)</f>
        <v>A.1.2.5</v>
      </c>
      <c r="H584" s="235" t="e">
        <f t="shared" si="109"/>
        <v>#N/A</v>
      </c>
      <c r="I584" s="239"/>
      <c r="J584" s="239"/>
      <c r="K584" s="239"/>
      <c r="L584" s="239"/>
      <c r="M584" s="240"/>
      <c r="N584" s="231">
        <f t="shared" si="110"/>
        <v>1</v>
      </c>
      <c r="O584" s="231">
        <f t="shared" si="92"/>
        <v>0</v>
      </c>
      <c r="P584" s="179">
        <f>VLOOKUP($G584,[1]Conceptos!$B$2:$I$588,6,FALSE)</f>
        <v>1</v>
      </c>
      <c r="Q584" s="179">
        <f>VLOOKUP($G584,[1]Conceptos!$B$2:$I$588,7,FALSE)</f>
        <v>1</v>
      </c>
      <c r="R584" s="179">
        <f>VLOOKUP($G584,[1]Conceptos!$B$2:$I$588,8,FALSE)</f>
        <v>1</v>
      </c>
      <c r="S584" s="229" t="b">
        <f>VLOOKUP(G584,[1]Conceptos!$B$2:$E$587,4,FALSE)</f>
        <v>1</v>
      </c>
      <c r="V584" s="231">
        <f t="shared" si="96"/>
        <v>0</v>
      </c>
    </row>
    <row r="585" spans="1:22" s="231" customFormat="1" hidden="1">
      <c r="A585" s="172">
        <f>VLOOKUP(G585,[1]Conceptos!$B$2:$F$587,5,FALSE)</f>
        <v>71</v>
      </c>
      <c r="B585" s="236"/>
      <c r="C585" s="237"/>
      <c r="D585" s="238"/>
      <c r="E585" s="225">
        <v>8</v>
      </c>
      <c r="F585" s="174"/>
      <c r="G585" s="175" t="str">
        <f t="shared" si="111"/>
        <v>A.1.2.5</v>
      </c>
      <c r="H585" s="235" t="e">
        <f t="shared" si="109"/>
        <v>#N/A</v>
      </c>
      <c r="I585" s="239"/>
      <c r="J585" s="239"/>
      <c r="K585" s="239"/>
      <c r="L585" s="239"/>
      <c r="M585" s="240"/>
      <c r="N585" s="231">
        <f t="shared" si="110"/>
        <v>1</v>
      </c>
      <c r="O585" s="231">
        <f t="shared" si="92"/>
        <v>0</v>
      </c>
      <c r="P585" s="179">
        <f>VLOOKUP($G585,[1]Conceptos!$B$2:$I$588,6,FALSE)</f>
        <v>1</v>
      </c>
      <c r="Q585" s="179">
        <f>VLOOKUP($G585,[1]Conceptos!$B$2:$I$588,7,FALSE)</f>
        <v>1</v>
      </c>
      <c r="R585" s="179">
        <f>VLOOKUP($G585,[1]Conceptos!$B$2:$I$588,8,FALSE)</f>
        <v>1</v>
      </c>
      <c r="S585" s="229" t="b">
        <f>VLOOKUP(G585,[1]Conceptos!$B$2:$E$587,4,FALSE)</f>
        <v>1</v>
      </c>
      <c r="V585" s="231">
        <f t="shared" si="96"/>
        <v>0</v>
      </c>
    </row>
    <row r="586" spans="1:22" s="231" customFormat="1" hidden="1">
      <c r="A586" s="172">
        <f>VLOOKUP(G586,[1]Conceptos!$B$2:$F$587,5,FALSE)</f>
        <v>71</v>
      </c>
      <c r="B586" s="236"/>
      <c r="C586" s="237"/>
      <c r="D586" s="238"/>
      <c r="E586" s="225">
        <v>9</v>
      </c>
      <c r="F586" s="174"/>
      <c r="G586" s="175" t="str">
        <f t="shared" si="111"/>
        <v>A.1.2.5</v>
      </c>
      <c r="H586" s="235" t="e">
        <f t="shared" si="109"/>
        <v>#N/A</v>
      </c>
      <c r="I586" s="239"/>
      <c r="J586" s="239"/>
      <c r="K586" s="239"/>
      <c r="L586" s="239"/>
      <c r="M586" s="240"/>
      <c r="N586" s="231">
        <f t="shared" si="110"/>
        <v>1</v>
      </c>
      <c r="O586" s="231">
        <f t="shared" si="92"/>
        <v>0</v>
      </c>
      <c r="P586" s="179">
        <f>VLOOKUP($G586,[1]Conceptos!$B$2:$I$588,6,FALSE)</f>
        <v>1</v>
      </c>
      <c r="Q586" s="179">
        <f>VLOOKUP($G586,[1]Conceptos!$B$2:$I$588,7,FALSE)</f>
        <v>1</v>
      </c>
      <c r="R586" s="179">
        <f>VLOOKUP($G586,[1]Conceptos!$B$2:$I$588,8,FALSE)</f>
        <v>1</v>
      </c>
      <c r="S586" s="229" t="b">
        <f>VLOOKUP(G586,[1]Conceptos!$B$2:$E$587,4,FALSE)</f>
        <v>1</v>
      </c>
      <c r="V586" s="231">
        <f t="shared" si="96"/>
        <v>0</v>
      </c>
    </row>
    <row r="587" spans="1:22" s="231" customFormat="1" hidden="1">
      <c r="A587" s="172">
        <f>VLOOKUP(G587,[1]Conceptos!$B$2:$F$587,5,FALSE)</f>
        <v>71</v>
      </c>
      <c r="B587" s="236"/>
      <c r="C587" s="237"/>
      <c r="D587" s="238"/>
      <c r="E587" s="225">
        <v>10</v>
      </c>
      <c r="F587" s="174"/>
      <c r="G587" s="175" t="str">
        <f t="shared" si="111"/>
        <v>A.1.2.5</v>
      </c>
      <c r="H587" s="235" t="e">
        <f t="shared" si="109"/>
        <v>#N/A</v>
      </c>
      <c r="I587" s="239"/>
      <c r="J587" s="239"/>
      <c r="K587" s="239"/>
      <c r="L587" s="239"/>
      <c r="M587" s="240"/>
      <c r="N587" s="231">
        <f t="shared" si="110"/>
        <v>1</v>
      </c>
      <c r="O587" s="231">
        <f t="shared" si="92"/>
        <v>0</v>
      </c>
      <c r="P587" s="179">
        <f>VLOOKUP($G587,[1]Conceptos!$B$2:$I$588,6,FALSE)</f>
        <v>1</v>
      </c>
      <c r="Q587" s="179">
        <f>VLOOKUP($G587,[1]Conceptos!$B$2:$I$588,7,FALSE)</f>
        <v>1</v>
      </c>
      <c r="R587" s="179">
        <f>VLOOKUP($G587,[1]Conceptos!$B$2:$I$588,8,FALSE)</f>
        <v>1</v>
      </c>
      <c r="S587" s="229" t="b">
        <f>VLOOKUP(G587,[1]Conceptos!$B$2:$E$587,4,FALSE)</f>
        <v>1</v>
      </c>
      <c r="V587" s="231">
        <f t="shared" si="96"/>
        <v>0</v>
      </c>
    </row>
    <row r="588" spans="1:22" s="231" customFormat="1" ht="38.25">
      <c r="A588" s="172">
        <f>VLOOKUP(G588,[1]Conceptos!$B$2:$F$587,5,FALSE)</f>
        <v>72</v>
      </c>
      <c r="B588" s="216" t="s">
        <v>240</v>
      </c>
      <c r="C588" s="217" t="str">
        <f>VLOOKUP(B588,[1]Conceptos!$B$2:$D$587,2,FALSE)</f>
        <v>PAGO DE SERVICIOS PÚBLICOS DE LAS INSTITUCIONES EDUCATIVAS</v>
      </c>
      <c r="D588" s="218" t="str">
        <f>VLOOKUP(B588,[1]Conceptos!$B$2:$D$587,3,FALSE)</f>
        <v>SUMATORIA DE RECURSOS DESTINADOS A CANCELAR LOS SERVICIOS PÚBLICOS UTILIZADOS EN LA OPERACIÓN DE LOS ESTABLECIMIENTOS EDUCATIVOS ESTATALES</v>
      </c>
      <c r="E588" s="249"/>
      <c r="F588" s="210"/>
      <c r="G588" s="211" t="str">
        <f t="shared" si="111"/>
        <v>A.1.2.6</v>
      </c>
      <c r="H588" s="249"/>
      <c r="I588" s="213">
        <f>I589+I600+I611+I622+I633</f>
        <v>0</v>
      </c>
      <c r="J588" s="213">
        <f>J589+J600+J611+J622+J633</f>
        <v>0</v>
      </c>
      <c r="K588" s="213">
        <f>K589+K600+K611+K622+K633</f>
        <v>0</v>
      </c>
      <c r="L588" s="213">
        <f>L589+L600+L611+L622+L633</f>
        <v>0</v>
      </c>
      <c r="M588" s="214">
        <f>M589+M600+M611+M622+M633</f>
        <v>0</v>
      </c>
      <c r="N588" s="250">
        <f>IF(E588&lt;&gt;"",1,0)</f>
        <v>0</v>
      </c>
      <c r="O588" s="250">
        <f t="shared" si="92"/>
        <v>0</v>
      </c>
      <c r="P588" s="179">
        <f>VLOOKUP($G588,[1]Conceptos!$B$2:$I$588,6,FALSE)</f>
        <v>1</v>
      </c>
      <c r="Q588" s="179">
        <f>VLOOKUP($G588,[1]Conceptos!$B$2:$I$588,7,FALSE)</f>
        <v>1</v>
      </c>
      <c r="R588" s="179">
        <f>VLOOKUP($G588,[1]Conceptos!$B$2:$I$588,8,FALSE)</f>
        <v>1</v>
      </c>
      <c r="S588" s="229" t="b">
        <f>VLOOKUP(G588,[1]Conceptos!$B$2:$E$588,4,FALSE)</f>
        <v>0</v>
      </c>
      <c r="T588" s="230">
        <f>FIND(".",B588,LEN(B588)-2)</f>
        <v>6</v>
      </c>
      <c r="U588" s="230" t="str">
        <f>MID(B588,1,T588-1)</f>
        <v>A.1.2</v>
      </c>
      <c r="V588" s="231">
        <f t="shared" si="96"/>
        <v>6</v>
      </c>
    </row>
    <row r="589" spans="1:22" s="231" customFormat="1" ht="38.25">
      <c r="A589" s="172">
        <f>VLOOKUP(G589,[1]Conceptos!$B$2:$F$587,5,FALSE)</f>
        <v>73</v>
      </c>
      <c r="B589" s="219" t="s">
        <v>241</v>
      </c>
      <c r="C589" s="220" t="str">
        <f>VLOOKUP(B589,[1]Conceptos!$B$2:$D$587,2,FALSE)</f>
        <v>ACUEDUCTO, ALCANTARILLADO Y ASEO</v>
      </c>
      <c r="D589" s="221" t="str">
        <f>VLOOKUP(B589,[1]Conceptos!$B$2:$D$587,3,FALSE)</f>
        <v>VALOR CANCELADO POR CONCEPTO DE PROVISIÓN DE AGUA , RECOLECCIÓN Y TRATAMIENTO DE RESIDUOS SÓLIDOS, RECOLECCIÓN DE RESIDUOS LIQUIDOS, Y/O AGUAS LLUVIAS.</v>
      </c>
      <c r="E589" s="222" t="s">
        <v>136</v>
      </c>
      <c r="F589" s="223"/>
      <c r="G589" s="224" t="str">
        <f t="shared" si="111"/>
        <v>A.1.2.6.1</v>
      </c>
      <c r="H589" s="225"/>
      <c r="I589" s="226">
        <f>SUM(I590:I599)</f>
        <v>0</v>
      </c>
      <c r="J589" s="226">
        <f>SUM(J590:J599)</f>
        <v>0</v>
      </c>
      <c r="K589" s="226">
        <f>SUM(K590:K599)</f>
        <v>0</v>
      </c>
      <c r="L589" s="226">
        <f>SUM(L590:L599)</f>
        <v>0</v>
      </c>
      <c r="M589" s="227">
        <f>SUM(M590:M599)</f>
        <v>0</v>
      </c>
      <c r="N589" s="228">
        <f>IF(AND(E589&lt;&gt;"", E589&lt;&gt;"Registrar Detalle",E589&lt;&gt;"Ocultar Detalle"),1,0)</f>
        <v>0</v>
      </c>
      <c r="O589" s="228">
        <f t="shared" si="92"/>
        <v>0</v>
      </c>
      <c r="P589" s="179">
        <f>VLOOKUP($G589,[1]Conceptos!$B$2:$I$588,6,FALSE)</f>
        <v>1</v>
      </c>
      <c r="Q589" s="179">
        <f>VLOOKUP($G589,[1]Conceptos!$B$2:$I$588,7,FALSE)</f>
        <v>1</v>
      </c>
      <c r="R589" s="179">
        <f>VLOOKUP($G589,[1]Conceptos!$B$2:$I$588,8,FALSE)</f>
        <v>1</v>
      </c>
      <c r="S589" s="229" t="b">
        <f>VLOOKUP(G589,[1]Conceptos!$B$2:$E$588,4,FALSE)</f>
        <v>1</v>
      </c>
      <c r="T589" s="230">
        <f>FIND(".",B589,LEN(B589)-2)</f>
        <v>8</v>
      </c>
      <c r="U589" s="230" t="str">
        <f>MID(B589,1,T589-1)</f>
        <v>A.1.2.6</v>
      </c>
      <c r="V589" s="231">
        <f t="shared" si="96"/>
        <v>8</v>
      </c>
    </row>
    <row r="590" spans="1:22" s="231" customFormat="1">
      <c r="A590" s="172">
        <f>VLOOKUP(G590,[1]Conceptos!$B$2:$F$587,5,FALSE)</f>
        <v>73</v>
      </c>
      <c r="B590" s="234"/>
      <c r="C590" s="220"/>
      <c r="D590" s="221"/>
      <c r="E590" s="225">
        <v>1</v>
      </c>
      <c r="F590" s="174"/>
      <c r="G590" s="175" t="str">
        <f t="shared" si="111"/>
        <v>A.1.2.6.1</v>
      </c>
      <c r="H590" s="235" t="e">
        <f t="shared" ref="H590:H599" si="112">VLOOKUP(F590,$W$7:$X$48,2,FALSE)</f>
        <v>#N/A</v>
      </c>
      <c r="I590" s="239"/>
      <c r="J590" s="239"/>
      <c r="K590" s="239"/>
      <c r="L590" s="239"/>
      <c r="M590" s="240"/>
      <c r="N590" s="231">
        <f t="shared" ref="N590:N599" si="113">IF(E590&lt;&gt;"",1,0)</f>
        <v>1</v>
      </c>
      <c r="O590" s="231">
        <f t="shared" si="92"/>
        <v>0</v>
      </c>
      <c r="P590" s="179">
        <f>VLOOKUP($G590,[1]Conceptos!$B$2:$I$588,6,FALSE)</f>
        <v>1</v>
      </c>
      <c r="Q590" s="179">
        <f>VLOOKUP($G590,[1]Conceptos!$B$2:$I$588,7,FALSE)</f>
        <v>1</v>
      </c>
      <c r="R590" s="179">
        <f>VLOOKUP($G590,[1]Conceptos!$B$2:$I$588,8,FALSE)</f>
        <v>1</v>
      </c>
      <c r="S590" s="229" t="b">
        <f>VLOOKUP(G590,[1]Conceptos!$B$2:$E$588,4,FALSE)</f>
        <v>1</v>
      </c>
      <c r="V590" s="231">
        <f t="shared" si="96"/>
        <v>8</v>
      </c>
    </row>
    <row r="591" spans="1:22" s="231" customFormat="1" hidden="1">
      <c r="A591" s="172">
        <f>VLOOKUP(G591,[1]Conceptos!$B$2:$F$587,5,FALSE)</f>
        <v>73</v>
      </c>
      <c r="B591" s="236"/>
      <c r="C591" s="237"/>
      <c r="D591" s="238"/>
      <c r="E591" s="225">
        <v>2</v>
      </c>
      <c r="F591" s="174"/>
      <c r="G591" s="175" t="str">
        <f t="shared" si="111"/>
        <v>A.1.2.6.1</v>
      </c>
      <c r="H591" s="235" t="e">
        <f t="shared" si="112"/>
        <v>#N/A</v>
      </c>
      <c r="I591" s="239"/>
      <c r="J591" s="239"/>
      <c r="K591" s="239"/>
      <c r="L591" s="239"/>
      <c r="M591" s="240"/>
      <c r="N591" s="231">
        <f t="shared" si="113"/>
        <v>1</v>
      </c>
      <c r="O591" s="231">
        <f t="shared" si="92"/>
        <v>0</v>
      </c>
      <c r="P591" s="179">
        <f>VLOOKUP($G591,[1]Conceptos!$B$2:$I$588,6,FALSE)</f>
        <v>1</v>
      </c>
      <c r="Q591" s="179">
        <f>VLOOKUP($G591,[1]Conceptos!$B$2:$I$588,7,FALSE)</f>
        <v>1</v>
      </c>
      <c r="R591" s="179">
        <f>VLOOKUP($G591,[1]Conceptos!$B$2:$I$588,8,FALSE)</f>
        <v>1</v>
      </c>
      <c r="S591" s="229" t="b">
        <f>VLOOKUP(G591,[1]Conceptos!$B$2:$E$587,4,FALSE)</f>
        <v>1</v>
      </c>
      <c r="V591" s="231">
        <f t="shared" si="96"/>
        <v>0</v>
      </c>
    </row>
    <row r="592" spans="1:22" s="231" customFormat="1" hidden="1">
      <c r="A592" s="172">
        <f>VLOOKUP(G592,[1]Conceptos!$B$2:$F$587,5,FALSE)</f>
        <v>73</v>
      </c>
      <c r="B592" s="236"/>
      <c r="C592" s="237"/>
      <c r="D592" s="238"/>
      <c r="E592" s="225">
        <v>3</v>
      </c>
      <c r="F592" s="174"/>
      <c r="G592" s="175" t="str">
        <f t="shared" si="111"/>
        <v>A.1.2.6.1</v>
      </c>
      <c r="H592" s="235" t="e">
        <f t="shared" si="112"/>
        <v>#N/A</v>
      </c>
      <c r="I592" s="239"/>
      <c r="J592" s="239"/>
      <c r="K592" s="239"/>
      <c r="L592" s="239"/>
      <c r="M592" s="240"/>
      <c r="N592" s="231">
        <f t="shared" si="113"/>
        <v>1</v>
      </c>
      <c r="O592" s="231">
        <f t="shared" si="92"/>
        <v>0</v>
      </c>
      <c r="P592" s="179">
        <f>VLOOKUP($G592,[1]Conceptos!$B$2:$I$588,6,FALSE)</f>
        <v>1</v>
      </c>
      <c r="Q592" s="179">
        <f>VLOOKUP($G592,[1]Conceptos!$B$2:$I$588,7,FALSE)</f>
        <v>1</v>
      </c>
      <c r="R592" s="179">
        <f>VLOOKUP($G592,[1]Conceptos!$B$2:$I$588,8,FALSE)</f>
        <v>1</v>
      </c>
      <c r="S592" s="229" t="b">
        <f>VLOOKUP(G592,[1]Conceptos!$B$2:$E$587,4,FALSE)</f>
        <v>1</v>
      </c>
      <c r="V592" s="231">
        <f t="shared" si="96"/>
        <v>0</v>
      </c>
    </row>
    <row r="593" spans="1:22" s="231" customFormat="1" hidden="1">
      <c r="A593" s="172">
        <f>VLOOKUP(G593,[1]Conceptos!$B$2:$F$587,5,FALSE)</f>
        <v>73</v>
      </c>
      <c r="B593" s="236"/>
      <c r="C593" s="237"/>
      <c r="D593" s="238"/>
      <c r="E593" s="225">
        <v>4</v>
      </c>
      <c r="F593" s="174"/>
      <c r="G593" s="175" t="str">
        <f t="shared" si="111"/>
        <v>A.1.2.6.1</v>
      </c>
      <c r="H593" s="235" t="e">
        <f t="shared" si="112"/>
        <v>#N/A</v>
      </c>
      <c r="I593" s="239"/>
      <c r="J593" s="239"/>
      <c r="K593" s="239"/>
      <c r="L593" s="239"/>
      <c r="M593" s="240"/>
      <c r="N593" s="231">
        <f t="shared" si="113"/>
        <v>1</v>
      </c>
      <c r="O593" s="231">
        <f t="shared" si="92"/>
        <v>0</v>
      </c>
      <c r="P593" s="179">
        <f>VLOOKUP($G593,[1]Conceptos!$B$2:$I$588,6,FALSE)</f>
        <v>1</v>
      </c>
      <c r="Q593" s="179">
        <f>VLOOKUP($G593,[1]Conceptos!$B$2:$I$588,7,FALSE)</f>
        <v>1</v>
      </c>
      <c r="R593" s="179">
        <f>VLOOKUP($G593,[1]Conceptos!$B$2:$I$588,8,FALSE)</f>
        <v>1</v>
      </c>
      <c r="S593" s="229" t="b">
        <f>VLOOKUP(G593,[1]Conceptos!$B$2:$E$587,4,FALSE)</f>
        <v>1</v>
      </c>
      <c r="V593" s="231">
        <f t="shared" si="96"/>
        <v>0</v>
      </c>
    </row>
    <row r="594" spans="1:22" s="231" customFormat="1" hidden="1">
      <c r="A594" s="172">
        <f>VLOOKUP(G594,[1]Conceptos!$B$2:$F$587,5,FALSE)</f>
        <v>73</v>
      </c>
      <c r="B594" s="236"/>
      <c r="C594" s="237"/>
      <c r="D594" s="238"/>
      <c r="E594" s="225">
        <v>5</v>
      </c>
      <c r="F594" s="174"/>
      <c r="G594" s="175" t="str">
        <f t="shared" si="111"/>
        <v>A.1.2.6.1</v>
      </c>
      <c r="H594" s="235" t="e">
        <f t="shared" si="112"/>
        <v>#N/A</v>
      </c>
      <c r="I594" s="239"/>
      <c r="J594" s="239"/>
      <c r="K594" s="239"/>
      <c r="L594" s="239"/>
      <c r="M594" s="240"/>
      <c r="N594" s="231">
        <f t="shared" si="113"/>
        <v>1</v>
      </c>
      <c r="O594" s="231">
        <f t="shared" si="92"/>
        <v>0</v>
      </c>
      <c r="P594" s="179">
        <f>VLOOKUP($G594,[1]Conceptos!$B$2:$I$588,6,FALSE)</f>
        <v>1</v>
      </c>
      <c r="Q594" s="179">
        <f>VLOOKUP($G594,[1]Conceptos!$B$2:$I$588,7,FALSE)</f>
        <v>1</v>
      </c>
      <c r="R594" s="179">
        <f>VLOOKUP($G594,[1]Conceptos!$B$2:$I$588,8,FALSE)</f>
        <v>1</v>
      </c>
      <c r="S594" s="229" t="b">
        <f>VLOOKUP(G594,[1]Conceptos!$B$2:$E$587,4,FALSE)</f>
        <v>1</v>
      </c>
      <c r="V594" s="231">
        <f t="shared" si="96"/>
        <v>0</v>
      </c>
    </row>
    <row r="595" spans="1:22" s="231" customFormat="1" hidden="1">
      <c r="A595" s="172">
        <f>VLOOKUP(G595,[1]Conceptos!$B$2:$F$587,5,FALSE)</f>
        <v>73</v>
      </c>
      <c r="B595" s="236"/>
      <c r="C595" s="237"/>
      <c r="D595" s="238"/>
      <c r="E595" s="225">
        <v>6</v>
      </c>
      <c r="F595" s="174"/>
      <c r="G595" s="175" t="str">
        <f t="shared" si="111"/>
        <v>A.1.2.6.1</v>
      </c>
      <c r="H595" s="235" t="e">
        <f t="shared" si="112"/>
        <v>#N/A</v>
      </c>
      <c r="I595" s="239"/>
      <c r="J595" s="239"/>
      <c r="K595" s="239"/>
      <c r="L595" s="239"/>
      <c r="M595" s="240"/>
      <c r="N595" s="231">
        <f t="shared" si="113"/>
        <v>1</v>
      </c>
      <c r="O595" s="231">
        <f t="shared" si="92"/>
        <v>0</v>
      </c>
      <c r="P595" s="179">
        <f>VLOOKUP($G595,[1]Conceptos!$B$2:$I$588,6,FALSE)</f>
        <v>1</v>
      </c>
      <c r="Q595" s="179">
        <f>VLOOKUP($G595,[1]Conceptos!$B$2:$I$588,7,FALSE)</f>
        <v>1</v>
      </c>
      <c r="R595" s="179">
        <f>VLOOKUP($G595,[1]Conceptos!$B$2:$I$588,8,FALSE)</f>
        <v>1</v>
      </c>
      <c r="S595" s="229" t="b">
        <f>VLOOKUP(G595,[1]Conceptos!$B$2:$E$587,4,FALSE)</f>
        <v>1</v>
      </c>
      <c r="V595" s="231">
        <f t="shared" si="96"/>
        <v>0</v>
      </c>
    </row>
    <row r="596" spans="1:22" s="231" customFormat="1" hidden="1">
      <c r="A596" s="172">
        <f>VLOOKUP(G596,[1]Conceptos!$B$2:$F$587,5,FALSE)</f>
        <v>73</v>
      </c>
      <c r="B596" s="236"/>
      <c r="C596" s="237"/>
      <c r="D596" s="238"/>
      <c r="E596" s="225">
        <v>7</v>
      </c>
      <c r="F596" s="174"/>
      <c r="G596" s="175" t="str">
        <f t="shared" si="111"/>
        <v>A.1.2.6.1</v>
      </c>
      <c r="H596" s="235" t="e">
        <f t="shared" si="112"/>
        <v>#N/A</v>
      </c>
      <c r="I596" s="239"/>
      <c r="J596" s="239"/>
      <c r="K596" s="239"/>
      <c r="L596" s="239"/>
      <c r="M596" s="240"/>
      <c r="N596" s="231">
        <f t="shared" si="113"/>
        <v>1</v>
      </c>
      <c r="O596" s="231">
        <f t="shared" si="92"/>
        <v>0</v>
      </c>
      <c r="P596" s="179">
        <f>VLOOKUP($G596,[1]Conceptos!$B$2:$I$588,6,FALSE)</f>
        <v>1</v>
      </c>
      <c r="Q596" s="179">
        <f>VLOOKUP($G596,[1]Conceptos!$B$2:$I$588,7,FALSE)</f>
        <v>1</v>
      </c>
      <c r="R596" s="179">
        <f>VLOOKUP($G596,[1]Conceptos!$B$2:$I$588,8,FALSE)</f>
        <v>1</v>
      </c>
      <c r="S596" s="229" t="b">
        <f>VLOOKUP(G596,[1]Conceptos!$B$2:$E$587,4,FALSE)</f>
        <v>1</v>
      </c>
      <c r="V596" s="231">
        <f t="shared" si="96"/>
        <v>0</v>
      </c>
    </row>
    <row r="597" spans="1:22" s="231" customFormat="1" hidden="1">
      <c r="A597" s="172">
        <f>VLOOKUP(G597,[1]Conceptos!$B$2:$F$587,5,FALSE)</f>
        <v>73</v>
      </c>
      <c r="B597" s="236"/>
      <c r="C597" s="237"/>
      <c r="D597" s="238"/>
      <c r="E597" s="225">
        <v>8</v>
      </c>
      <c r="F597" s="174"/>
      <c r="G597" s="175" t="str">
        <f t="shared" si="111"/>
        <v>A.1.2.6.1</v>
      </c>
      <c r="H597" s="235" t="e">
        <f t="shared" si="112"/>
        <v>#N/A</v>
      </c>
      <c r="I597" s="239"/>
      <c r="J597" s="239"/>
      <c r="K597" s="239"/>
      <c r="L597" s="239"/>
      <c r="M597" s="240"/>
      <c r="N597" s="231">
        <f t="shared" si="113"/>
        <v>1</v>
      </c>
      <c r="O597" s="231">
        <f t="shared" si="92"/>
        <v>0</v>
      </c>
      <c r="P597" s="179">
        <f>VLOOKUP($G597,[1]Conceptos!$B$2:$I$588,6,FALSE)</f>
        <v>1</v>
      </c>
      <c r="Q597" s="179">
        <f>VLOOKUP($G597,[1]Conceptos!$B$2:$I$588,7,FALSE)</f>
        <v>1</v>
      </c>
      <c r="R597" s="179">
        <f>VLOOKUP($G597,[1]Conceptos!$B$2:$I$588,8,FALSE)</f>
        <v>1</v>
      </c>
      <c r="S597" s="229" t="b">
        <f>VLOOKUP(G597,[1]Conceptos!$B$2:$E$587,4,FALSE)</f>
        <v>1</v>
      </c>
      <c r="V597" s="231">
        <f t="shared" si="96"/>
        <v>0</v>
      </c>
    </row>
    <row r="598" spans="1:22" s="231" customFormat="1" hidden="1">
      <c r="A598" s="172">
        <f>VLOOKUP(G598,[1]Conceptos!$B$2:$F$587,5,FALSE)</f>
        <v>73</v>
      </c>
      <c r="B598" s="236"/>
      <c r="C598" s="237"/>
      <c r="D598" s="238"/>
      <c r="E598" s="225">
        <v>9</v>
      </c>
      <c r="F598" s="174"/>
      <c r="G598" s="175" t="str">
        <f t="shared" si="111"/>
        <v>A.1.2.6.1</v>
      </c>
      <c r="H598" s="235" t="e">
        <f t="shared" si="112"/>
        <v>#N/A</v>
      </c>
      <c r="I598" s="239"/>
      <c r="J598" s="239"/>
      <c r="K598" s="239"/>
      <c r="L598" s="239"/>
      <c r="M598" s="240"/>
      <c r="N598" s="231">
        <f t="shared" si="113"/>
        <v>1</v>
      </c>
      <c r="O598" s="231">
        <f t="shared" si="92"/>
        <v>0</v>
      </c>
      <c r="P598" s="179">
        <f>VLOOKUP($G598,[1]Conceptos!$B$2:$I$588,6,FALSE)</f>
        <v>1</v>
      </c>
      <c r="Q598" s="179">
        <f>VLOOKUP($G598,[1]Conceptos!$B$2:$I$588,7,FALSE)</f>
        <v>1</v>
      </c>
      <c r="R598" s="179">
        <f>VLOOKUP($G598,[1]Conceptos!$B$2:$I$588,8,FALSE)</f>
        <v>1</v>
      </c>
      <c r="S598" s="229" t="b">
        <f>VLOOKUP(G598,[1]Conceptos!$B$2:$E$587,4,FALSE)</f>
        <v>1</v>
      </c>
      <c r="V598" s="231">
        <f t="shared" si="96"/>
        <v>0</v>
      </c>
    </row>
    <row r="599" spans="1:22" s="231" customFormat="1" hidden="1">
      <c r="A599" s="172">
        <f>VLOOKUP(G599,[1]Conceptos!$B$2:$F$587,5,FALSE)</f>
        <v>73</v>
      </c>
      <c r="B599" s="236"/>
      <c r="C599" s="237"/>
      <c r="D599" s="238"/>
      <c r="E599" s="225">
        <v>10</v>
      </c>
      <c r="F599" s="174"/>
      <c r="G599" s="175" t="str">
        <f t="shared" si="111"/>
        <v>A.1.2.6.1</v>
      </c>
      <c r="H599" s="235" t="e">
        <f t="shared" si="112"/>
        <v>#N/A</v>
      </c>
      <c r="I599" s="239"/>
      <c r="J599" s="239"/>
      <c r="K599" s="239"/>
      <c r="L599" s="239"/>
      <c r="M599" s="240"/>
      <c r="N599" s="231">
        <f t="shared" si="113"/>
        <v>1</v>
      </c>
      <c r="O599" s="231">
        <f t="shared" si="92"/>
        <v>0</v>
      </c>
      <c r="P599" s="179">
        <f>VLOOKUP($G599,[1]Conceptos!$B$2:$I$588,6,FALSE)</f>
        <v>1</v>
      </c>
      <c r="Q599" s="179">
        <f>VLOOKUP($G599,[1]Conceptos!$B$2:$I$588,7,FALSE)</f>
        <v>1</v>
      </c>
      <c r="R599" s="179">
        <f>VLOOKUP($G599,[1]Conceptos!$B$2:$I$588,8,FALSE)</f>
        <v>1</v>
      </c>
      <c r="S599" s="229" t="b">
        <f>VLOOKUP(G599,[1]Conceptos!$B$2:$E$587,4,FALSE)</f>
        <v>1</v>
      </c>
      <c r="V599" s="231">
        <f t="shared" si="96"/>
        <v>0</v>
      </c>
    </row>
    <row r="600" spans="1:22" s="231" customFormat="1" ht="25.5">
      <c r="A600" s="172">
        <f>VLOOKUP(G600,[1]Conceptos!$B$2:$F$587,5,FALSE)</f>
        <v>74</v>
      </c>
      <c r="B600" s="219" t="s">
        <v>242</v>
      </c>
      <c r="C600" s="220" t="str">
        <f>VLOOKUP(B600,[1]Conceptos!$B$2:$D$587,2,FALSE)</f>
        <v>ENERGÍA</v>
      </c>
      <c r="D600" s="221" t="str">
        <f>VLOOKUP(B600,[1]Conceptos!$B$2:$D$587,3,FALSE)</f>
        <v>VALOR CANCELADO POR SERVICIO PÚBLICO DE ENERGÍA UTILIZADO EN LA OPERACIÓN DE LOS ESTABLECIMIENTOS EDUCATIVOS ESTATALES</v>
      </c>
      <c r="E600" s="222" t="s">
        <v>136</v>
      </c>
      <c r="F600" s="223"/>
      <c r="G600" s="224" t="str">
        <f t="shared" si="111"/>
        <v>A.1.2.6.2</v>
      </c>
      <c r="H600" s="225"/>
      <c r="I600" s="226">
        <f>SUM(I601:I610)</f>
        <v>0</v>
      </c>
      <c r="J600" s="226">
        <f>SUM(J601:J610)</f>
        <v>0</v>
      </c>
      <c r="K600" s="226">
        <f>SUM(K601:K610)</f>
        <v>0</v>
      </c>
      <c r="L600" s="226">
        <f>SUM(L601:L610)</f>
        <v>0</v>
      </c>
      <c r="M600" s="227">
        <f>SUM(M601:M610)</f>
        <v>0</v>
      </c>
      <c r="N600" s="228">
        <f>IF(AND(E600&lt;&gt;"", E600&lt;&gt;"Registrar Detalle",E600&lt;&gt;"Ocultar Detalle"),1,0)</f>
        <v>0</v>
      </c>
      <c r="O600" s="228">
        <f t="shared" si="92"/>
        <v>0</v>
      </c>
      <c r="P600" s="179">
        <f>VLOOKUP($G600,[1]Conceptos!$B$2:$I$588,6,FALSE)</f>
        <v>1</v>
      </c>
      <c r="Q600" s="179">
        <f>VLOOKUP($G600,[1]Conceptos!$B$2:$I$588,7,FALSE)</f>
        <v>1</v>
      </c>
      <c r="R600" s="179">
        <f>VLOOKUP($G600,[1]Conceptos!$B$2:$I$588,8,FALSE)</f>
        <v>1</v>
      </c>
      <c r="S600" s="229" t="b">
        <f>VLOOKUP(G600,[1]Conceptos!$B$2:$E$588,4,FALSE)</f>
        <v>1</v>
      </c>
      <c r="T600" s="230">
        <f>FIND(".",B600,LEN(B600)-2)</f>
        <v>8</v>
      </c>
      <c r="U600" s="230" t="str">
        <f>MID(B600,1,T600-1)</f>
        <v>A.1.2.6</v>
      </c>
      <c r="V600" s="231">
        <f t="shared" si="96"/>
        <v>8</v>
      </c>
    </row>
    <row r="601" spans="1:22" s="231" customFormat="1">
      <c r="A601" s="172">
        <f>VLOOKUP(G601,[1]Conceptos!$B$2:$F$587,5,FALSE)</f>
        <v>74</v>
      </c>
      <c r="B601" s="234"/>
      <c r="C601" s="220"/>
      <c r="D601" s="221"/>
      <c r="E601" s="225">
        <v>1</v>
      </c>
      <c r="F601" s="174"/>
      <c r="G601" s="175" t="str">
        <f t="shared" si="111"/>
        <v>A.1.2.6.2</v>
      </c>
      <c r="H601" s="235" t="e">
        <f t="shared" ref="H601:H610" si="114">VLOOKUP(F601,$W$7:$X$48,2,FALSE)</f>
        <v>#N/A</v>
      </c>
      <c r="I601" s="239"/>
      <c r="J601" s="239"/>
      <c r="K601" s="239"/>
      <c r="L601" s="239"/>
      <c r="M601" s="240"/>
      <c r="N601" s="231">
        <f t="shared" ref="N601:N610" si="115">IF(E601&lt;&gt;"",1,0)</f>
        <v>1</v>
      </c>
      <c r="O601" s="231">
        <f t="shared" si="92"/>
        <v>0</v>
      </c>
      <c r="P601" s="179">
        <f>VLOOKUP($G601,[1]Conceptos!$B$2:$I$588,6,FALSE)</f>
        <v>1</v>
      </c>
      <c r="Q601" s="179">
        <f>VLOOKUP($G601,[1]Conceptos!$B$2:$I$588,7,FALSE)</f>
        <v>1</v>
      </c>
      <c r="R601" s="179">
        <f>VLOOKUP($G601,[1]Conceptos!$B$2:$I$588,8,FALSE)</f>
        <v>1</v>
      </c>
      <c r="S601" s="229" t="b">
        <f>VLOOKUP(G601,[1]Conceptos!$B$2:$E$588,4,FALSE)</f>
        <v>1</v>
      </c>
      <c r="V601" s="231">
        <f t="shared" si="96"/>
        <v>8</v>
      </c>
    </row>
    <row r="602" spans="1:22" s="231" customFormat="1" hidden="1">
      <c r="A602" s="172">
        <f>VLOOKUP(G602,[1]Conceptos!$B$2:$F$587,5,FALSE)</f>
        <v>74</v>
      </c>
      <c r="B602" s="236"/>
      <c r="C602" s="237"/>
      <c r="D602" s="238"/>
      <c r="E602" s="225">
        <v>2</v>
      </c>
      <c r="F602" s="174"/>
      <c r="G602" s="175" t="str">
        <f t="shared" si="111"/>
        <v>A.1.2.6.2</v>
      </c>
      <c r="H602" s="235" t="e">
        <f t="shared" si="114"/>
        <v>#N/A</v>
      </c>
      <c r="I602" s="239"/>
      <c r="J602" s="239"/>
      <c r="K602" s="239"/>
      <c r="L602" s="239"/>
      <c r="M602" s="240"/>
      <c r="N602" s="231">
        <f t="shared" si="115"/>
        <v>1</v>
      </c>
      <c r="O602" s="231">
        <f t="shared" si="92"/>
        <v>0</v>
      </c>
      <c r="P602" s="179">
        <f>VLOOKUP($G602,[1]Conceptos!$B$2:$I$588,6,FALSE)</f>
        <v>1</v>
      </c>
      <c r="Q602" s="179">
        <f>VLOOKUP($G602,[1]Conceptos!$B$2:$I$588,7,FALSE)</f>
        <v>1</v>
      </c>
      <c r="R602" s="179">
        <f>VLOOKUP($G602,[1]Conceptos!$B$2:$I$588,8,FALSE)</f>
        <v>1</v>
      </c>
      <c r="S602" s="229" t="b">
        <f>VLOOKUP(G602,[1]Conceptos!$B$2:$E$587,4,FALSE)</f>
        <v>1</v>
      </c>
      <c r="V602" s="231">
        <f t="shared" si="96"/>
        <v>0</v>
      </c>
    </row>
    <row r="603" spans="1:22" s="231" customFormat="1" hidden="1">
      <c r="A603" s="172">
        <f>VLOOKUP(G603,[1]Conceptos!$B$2:$F$587,5,FALSE)</f>
        <v>74</v>
      </c>
      <c r="B603" s="236"/>
      <c r="C603" s="237"/>
      <c r="D603" s="238"/>
      <c r="E603" s="225">
        <v>3</v>
      </c>
      <c r="F603" s="174"/>
      <c r="G603" s="175" t="str">
        <f t="shared" si="111"/>
        <v>A.1.2.6.2</v>
      </c>
      <c r="H603" s="235" t="e">
        <f t="shared" si="114"/>
        <v>#N/A</v>
      </c>
      <c r="I603" s="239"/>
      <c r="J603" s="239"/>
      <c r="K603" s="239"/>
      <c r="L603" s="239"/>
      <c r="M603" s="240"/>
      <c r="N603" s="231">
        <f t="shared" si="115"/>
        <v>1</v>
      </c>
      <c r="O603" s="231">
        <f t="shared" si="92"/>
        <v>0</v>
      </c>
      <c r="P603" s="179">
        <f>VLOOKUP($G603,[1]Conceptos!$B$2:$I$588,6,FALSE)</f>
        <v>1</v>
      </c>
      <c r="Q603" s="179">
        <f>VLOOKUP($G603,[1]Conceptos!$B$2:$I$588,7,FALSE)</f>
        <v>1</v>
      </c>
      <c r="R603" s="179">
        <f>VLOOKUP($G603,[1]Conceptos!$B$2:$I$588,8,FALSE)</f>
        <v>1</v>
      </c>
      <c r="S603" s="229" t="b">
        <f>VLOOKUP(G603,[1]Conceptos!$B$2:$E$587,4,FALSE)</f>
        <v>1</v>
      </c>
      <c r="V603" s="231">
        <f t="shared" si="96"/>
        <v>0</v>
      </c>
    </row>
    <row r="604" spans="1:22" s="231" customFormat="1" hidden="1">
      <c r="A604" s="172">
        <f>VLOOKUP(G604,[1]Conceptos!$B$2:$F$587,5,FALSE)</f>
        <v>74</v>
      </c>
      <c r="B604" s="236"/>
      <c r="C604" s="237"/>
      <c r="D604" s="238"/>
      <c r="E604" s="225">
        <v>4</v>
      </c>
      <c r="F604" s="174"/>
      <c r="G604" s="175" t="str">
        <f t="shared" si="111"/>
        <v>A.1.2.6.2</v>
      </c>
      <c r="H604" s="235" t="e">
        <f t="shared" si="114"/>
        <v>#N/A</v>
      </c>
      <c r="I604" s="239"/>
      <c r="J604" s="239"/>
      <c r="K604" s="239"/>
      <c r="L604" s="239"/>
      <c r="M604" s="240"/>
      <c r="N604" s="231">
        <f t="shared" si="115"/>
        <v>1</v>
      </c>
      <c r="O604" s="231">
        <f t="shared" si="92"/>
        <v>0</v>
      </c>
      <c r="P604" s="179">
        <f>VLOOKUP($G604,[1]Conceptos!$B$2:$I$588,6,FALSE)</f>
        <v>1</v>
      </c>
      <c r="Q604" s="179">
        <f>VLOOKUP($G604,[1]Conceptos!$B$2:$I$588,7,FALSE)</f>
        <v>1</v>
      </c>
      <c r="R604" s="179">
        <f>VLOOKUP($G604,[1]Conceptos!$B$2:$I$588,8,FALSE)</f>
        <v>1</v>
      </c>
      <c r="S604" s="229" t="b">
        <f>VLOOKUP(G604,[1]Conceptos!$B$2:$E$587,4,FALSE)</f>
        <v>1</v>
      </c>
      <c r="V604" s="231">
        <f t="shared" si="96"/>
        <v>0</v>
      </c>
    </row>
    <row r="605" spans="1:22" s="231" customFormat="1" hidden="1">
      <c r="A605" s="172">
        <f>VLOOKUP(G605,[1]Conceptos!$B$2:$F$587,5,FALSE)</f>
        <v>74</v>
      </c>
      <c r="B605" s="236"/>
      <c r="C605" s="237"/>
      <c r="D605" s="238"/>
      <c r="E605" s="225">
        <v>5</v>
      </c>
      <c r="F605" s="174"/>
      <c r="G605" s="175" t="str">
        <f t="shared" si="111"/>
        <v>A.1.2.6.2</v>
      </c>
      <c r="H605" s="235" t="e">
        <f t="shared" si="114"/>
        <v>#N/A</v>
      </c>
      <c r="I605" s="239"/>
      <c r="J605" s="239"/>
      <c r="K605" s="239"/>
      <c r="L605" s="239"/>
      <c r="M605" s="240"/>
      <c r="N605" s="231">
        <f t="shared" si="115"/>
        <v>1</v>
      </c>
      <c r="O605" s="231">
        <f t="shared" si="92"/>
        <v>0</v>
      </c>
      <c r="P605" s="179">
        <f>VLOOKUP($G605,[1]Conceptos!$B$2:$I$588,6,FALSE)</f>
        <v>1</v>
      </c>
      <c r="Q605" s="179">
        <f>VLOOKUP($G605,[1]Conceptos!$B$2:$I$588,7,FALSE)</f>
        <v>1</v>
      </c>
      <c r="R605" s="179">
        <f>VLOOKUP($G605,[1]Conceptos!$B$2:$I$588,8,FALSE)</f>
        <v>1</v>
      </c>
      <c r="S605" s="229" t="b">
        <f>VLOOKUP(G605,[1]Conceptos!$B$2:$E$587,4,FALSE)</f>
        <v>1</v>
      </c>
      <c r="V605" s="231">
        <f t="shared" si="96"/>
        <v>0</v>
      </c>
    </row>
    <row r="606" spans="1:22" s="231" customFormat="1" hidden="1">
      <c r="A606" s="172">
        <f>VLOOKUP(G606,[1]Conceptos!$B$2:$F$587,5,FALSE)</f>
        <v>74</v>
      </c>
      <c r="B606" s="236"/>
      <c r="C606" s="237"/>
      <c r="D606" s="238"/>
      <c r="E606" s="225">
        <v>6</v>
      </c>
      <c r="F606" s="174"/>
      <c r="G606" s="175" t="str">
        <f t="shared" si="111"/>
        <v>A.1.2.6.2</v>
      </c>
      <c r="H606" s="235" t="e">
        <f t="shared" si="114"/>
        <v>#N/A</v>
      </c>
      <c r="I606" s="239"/>
      <c r="J606" s="239"/>
      <c r="K606" s="239"/>
      <c r="L606" s="239"/>
      <c r="M606" s="240"/>
      <c r="N606" s="231">
        <f t="shared" si="115"/>
        <v>1</v>
      </c>
      <c r="O606" s="231">
        <f t="shared" si="92"/>
        <v>0</v>
      </c>
      <c r="P606" s="179">
        <f>VLOOKUP($G606,[1]Conceptos!$B$2:$I$588,6,FALSE)</f>
        <v>1</v>
      </c>
      <c r="Q606" s="179">
        <f>VLOOKUP($G606,[1]Conceptos!$B$2:$I$588,7,FALSE)</f>
        <v>1</v>
      </c>
      <c r="R606" s="179">
        <f>VLOOKUP($G606,[1]Conceptos!$B$2:$I$588,8,FALSE)</f>
        <v>1</v>
      </c>
      <c r="S606" s="229" t="b">
        <f>VLOOKUP(G606,[1]Conceptos!$B$2:$E$587,4,FALSE)</f>
        <v>1</v>
      </c>
      <c r="V606" s="231">
        <f t="shared" si="96"/>
        <v>0</v>
      </c>
    </row>
    <row r="607" spans="1:22" s="231" customFormat="1" hidden="1">
      <c r="A607" s="172">
        <f>VLOOKUP(G607,[1]Conceptos!$B$2:$F$587,5,FALSE)</f>
        <v>74</v>
      </c>
      <c r="B607" s="236"/>
      <c r="C607" s="237"/>
      <c r="D607" s="238"/>
      <c r="E607" s="225">
        <v>7</v>
      </c>
      <c r="F607" s="174"/>
      <c r="G607" s="175" t="str">
        <f t="shared" si="111"/>
        <v>A.1.2.6.2</v>
      </c>
      <c r="H607" s="235" t="e">
        <f t="shared" si="114"/>
        <v>#N/A</v>
      </c>
      <c r="I607" s="239"/>
      <c r="J607" s="239"/>
      <c r="K607" s="239"/>
      <c r="L607" s="239"/>
      <c r="M607" s="240"/>
      <c r="N607" s="231">
        <f t="shared" si="115"/>
        <v>1</v>
      </c>
      <c r="O607" s="231">
        <f t="shared" si="92"/>
        <v>0</v>
      </c>
      <c r="P607" s="179">
        <f>VLOOKUP($G607,[1]Conceptos!$B$2:$I$588,6,FALSE)</f>
        <v>1</v>
      </c>
      <c r="Q607" s="179">
        <f>VLOOKUP($G607,[1]Conceptos!$B$2:$I$588,7,FALSE)</f>
        <v>1</v>
      </c>
      <c r="R607" s="179">
        <f>VLOOKUP($G607,[1]Conceptos!$B$2:$I$588,8,FALSE)</f>
        <v>1</v>
      </c>
      <c r="S607" s="229" t="b">
        <f>VLOOKUP(G607,[1]Conceptos!$B$2:$E$587,4,FALSE)</f>
        <v>1</v>
      </c>
      <c r="V607" s="231">
        <f t="shared" ref="V607:V670" si="116">IF(T607=0,T606,T607)</f>
        <v>0</v>
      </c>
    </row>
    <row r="608" spans="1:22" s="231" customFormat="1" hidden="1">
      <c r="A608" s="172">
        <f>VLOOKUP(G608,[1]Conceptos!$B$2:$F$587,5,FALSE)</f>
        <v>74</v>
      </c>
      <c r="B608" s="236"/>
      <c r="C608" s="237"/>
      <c r="D608" s="238"/>
      <c r="E608" s="225">
        <v>8</v>
      </c>
      <c r="F608" s="174"/>
      <c r="G608" s="175" t="str">
        <f t="shared" si="111"/>
        <v>A.1.2.6.2</v>
      </c>
      <c r="H608" s="235" t="e">
        <f t="shared" si="114"/>
        <v>#N/A</v>
      </c>
      <c r="I608" s="239"/>
      <c r="J608" s="239"/>
      <c r="K608" s="239"/>
      <c r="L608" s="239"/>
      <c r="M608" s="240"/>
      <c r="N608" s="231">
        <f t="shared" si="115"/>
        <v>1</v>
      </c>
      <c r="O608" s="231">
        <f t="shared" si="92"/>
        <v>0</v>
      </c>
      <c r="P608" s="179">
        <f>VLOOKUP($G608,[1]Conceptos!$B$2:$I$588,6,FALSE)</f>
        <v>1</v>
      </c>
      <c r="Q608" s="179">
        <f>VLOOKUP($G608,[1]Conceptos!$B$2:$I$588,7,FALSE)</f>
        <v>1</v>
      </c>
      <c r="R608" s="179">
        <f>VLOOKUP($G608,[1]Conceptos!$B$2:$I$588,8,FALSE)</f>
        <v>1</v>
      </c>
      <c r="S608" s="229" t="b">
        <f>VLOOKUP(G608,[1]Conceptos!$B$2:$E$587,4,FALSE)</f>
        <v>1</v>
      </c>
      <c r="V608" s="231">
        <f t="shared" si="116"/>
        <v>0</v>
      </c>
    </row>
    <row r="609" spans="1:22" s="231" customFormat="1" hidden="1">
      <c r="A609" s="172">
        <f>VLOOKUP(G609,[1]Conceptos!$B$2:$F$587,5,FALSE)</f>
        <v>74</v>
      </c>
      <c r="B609" s="236"/>
      <c r="C609" s="237"/>
      <c r="D609" s="238"/>
      <c r="E609" s="225">
        <v>9</v>
      </c>
      <c r="F609" s="174"/>
      <c r="G609" s="175" t="str">
        <f t="shared" si="111"/>
        <v>A.1.2.6.2</v>
      </c>
      <c r="H609" s="235" t="e">
        <f t="shared" si="114"/>
        <v>#N/A</v>
      </c>
      <c r="I609" s="239"/>
      <c r="J609" s="239"/>
      <c r="K609" s="239"/>
      <c r="L609" s="239"/>
      <c r="M609" s="240"/>
      <c r="N609" s="231">
        <f t="shared" si="115"/>
        <v>1</v>
      </c>
      <c r="O609" s="231">
        <f t="shared" si="92"/>
        <v>0</v>
      </c>
      <c r="P609" s="179">
        <f>VLOOKUP($G609,[1]Conceptos!$B$2:$I$588,6,FALSE)</f>
        <v>1</v>
      </c>
      <c r="Q609" s="179">
        <f>VLOOKUP($G609,[1]Conceptos!$B$2:$I$588,7,FALSE)</f>
        <v>1</v>
      </c>
      <c r="R609" s="179">
        <f>VLOOKUP($G609,[1]Conceptos!$B$2:$I$588,8,FALSE)</f>
        <v>1</v>
      </c>
      <c r="S609" s="229" t="b">
        <f>VLOOKUP(G609,[1]Conceptos!$B$2:$E$587,4,FALSE)</f>
        <v>1</v>
      </c>
      <c r="V609" s="231">
        <f t="shared" si="116"/>
        <v>0</v>
      </c>
    </row>
    <row r="610" spans="1:22" s="231" customFormat="1" hidden="1">
      <c r="A610" s="172">
        <f>VLOOKUP(G610,[1]Conceptos!$B$2:$F$587,5,FALSE)</f>
        <v>74</v>
      </c>
      <c r="B610" s="236"/>
      <c r="C610" s="237"/>
      <c r="D610" s="238"/>
      <c r="E610" s="225">
        <v>10</v>
      </c>
      <c r="F610" s="174"/>
      <c r="G610" s="175" t="str">
        <f t="shared" si="111"/>
        <v>A.1.2.6.2</v>
      </c>
      <c r="H610" s="235" t="e">
        <f t="shared" si="114"/>
        <v>#N/A</v>
      </c>
      <c r="I610" s="239"/>
      <c r="J610" s="239"/>
      <c r="K610" s="239"/>
      <c r="L610" s="239"/>
      <c r="M610" s="240"/>
      <c r="N610" s="231">
        <f t="shared" si="115"/>
        <v>1</v>
      </c>
      <c r="O610" s="231">
        <f t="shared" si="92"/>
        <v>0</v>
      </c>
      <c r="P610" s="179">
        <f>VLOOKUP($G610,[1]Conceptos!$B$2:$I$588,6,FALSE)</f>
        <v>1</v>
      </c>
      <c r="Q610" s="179">
        <f>VLOOKUP($G610,[1]Conceptos!$B$2:$I$588,7,FALSE)</f>
        <v>1</v>
      </c>
      <c r="R610" s="179">
        <f>VLOOKUP($G610,[1]Conceptos!$B$2:$I$588,8,FALSE)</f>
        <v>1</v>
      </c>
      <c r="S610" s="229" t="b">
        <f>VLOOKUP(G610,[1]Conceptos!$B$2:$E$587,4,FALSE)</f>
        <v>1</v>
      </c>
      <c r="V610" s="231">
        <f t="shared" si="116"/>
        <v>0</v>
      </c>
    </row>
    <row r="611" spans="1:22" s="231" customFormat="1" ht="38.25">
      <c r="A611" s="172">
        <f>VLOOKUP(G611,[1]Conceptos!$B$2:$F$587,5,FALSE)</f>
        <v>75</v>
      </c>
      <c r="B611" s="219" t="s">
        <v>243</v>
      </c>
      <c r="C611" s="220" t="str">
        <f>VLOOKUP(B611,[1]Conceptos!$B$2:$D$587,2,FALSE)</f>
        <v>TELÉFONO</v>
      </c>
      <c r="D611" s="221" t="str">
        <f>VLOOKUP(B611,[1]Conceptos!$B$2:$D$587,3,FALSE)</f>
        <v>VALOR CANCELADO POR SERVICIO PÚBLICO DE TELEFONÍA CONMUTADA UTILIZADO EN LA OPERACIÓN DE LOS ESTABLECIMIENTOS EDUCATIVOS ESTATALES</v>
      </c>
      <c r="E611" s="222" t="s">
        <v>136</v>
      </c>
      <c r="F611" s="223"/>
      <c r="G611" s="224" t="str">
        <f t="shared" si="111"/>
        <v>A.1.2.6.3</v>
      </c>
      <c r="H611" s="225"/>
      <c r="I611" s="226">
        <f>SUM(I612:I621)</f>
        <v>0</v>
      </c>
      <c r="J611" s="226">
        <f>SUM(J612:J621)</f>
        <v>0</v>
      </c>
      <c r="K611" s="226">
        <f>SUM(K612:K621)</f>
        <v>0</v>
      </c>
      <c r="L611" s="226">
        <f>SUM(L612:L621)</f>
        <v>0</v>
      </c>
      <c r="M611" s="227">
        <f>SUM(M612:M621)</f>
        <v>0</v>
      </c>
      <c r="N611" s="228">
        <f>IF(AND(E611&lt;&gt;"", E611&lt;&gt;"Registrar Detalle",E611&lt;&gt;"Ocultar Detalle"),1,0)</f>
        <v>0</v>
      </c>
      <c r="O611" s="228">
        <f t="shared" si="92"/>
        <v>0</v>
      </c>
      <c r="P611" s="179">
        <f>VLOOKUP($G611,[1]Conceptos!$B$2:$I$588,6,FALSE)</f>
        <v>1</v>
      </c>
      <c r="Q611" s="179">
        <f>VLOOKUP($G611,[1]Conceptos!$B$2:$I$588,7,FALSE)</f>
        <v>1</v>
      </c>
      <c r="R611" s="179">
        <f>VLOOKUP($G611,[1]Conceptos!$B$2:$I$588,8,FALSE)</f>
        <v>1</v>
      </c>
      <c r="S611" s="229" t="b">
        <f>VLOOKUP(G611,[1]Conceptos!$B$2:$E$588,4,FALSE)</f>
        <v>1</v>
      </c>
      <c r="T611" s="230">
        <f>FIND(".",B611,LEN(B611)-2)</f>
        <v>8</v>
      </c>
      <c r="U611" s="230" t="str">
        <f>MID(B611,1,T611-1)</f>
        <v>A.1.2.6</v>
      </c>
      <c r="V611" s="231">
        <f t="shared" si="116"/>
        <v>8</v>
      </c>
    </row>
    <row r="612" spans="1:22" s="231" customFormat="1">
      <c r="A612" s="172">
        <f>VLOOKUP(G612,[1]Conceptos!$B$2:$F$587,5,FALSE)</f>
        <v>75</v>
      </c>
      <c r="B612" s="234"/>
      <c r="C612" s="220"/>
      <c r="D612" s="221"/>
      <c r="E612" s="225">
        <v>1</v>
      </c>
      <c r="F612" s="174"/>
      <c r="G612" s="175" t="str">
        <f t="shared" si="111"/>
        <v>A.1.2.6.3</v>
      </c>
      <c r="H612" s="235" t="e">
        <f t="shared" ref="H612:H621" si="117">VLOOKUP(F612,$W$7:$X$48,2,FALSE)</f>
        <v>#N/A</v>
      </c>
      <c r="I612" s="239"/>
      <c r="J612" s="239"/>
      <c r="K612" s="239"/>
      <c r="L612" s="239"/>
      <c r="M612" s="240"/>
      <c r="N612" s="231">
        <f t="shared" ref="N612:N621" si="118">IF(E612&lt;&gt;"",1,0)</f>
        <v>1</v>
      </c>
      <c r="O612" s="231">
        <f t="shared" si="92"/>
        <v>0</v>
      </c>
      <c r="P612" s="179">
        <f>VLOOKUP($G612,[1]Conceptos!$B$2:$I$588,6,FALSE)</f>
        <v>1</v>
      </c>
      <c r="Q612" s="179">
        <f>VLOOKUP($G612,[1]Conceptos!$B$2:$I$588,7,FALSE)</f>
        <v>1</v>
      </c>
      <c r="R612" s="179">
        <f>VLOOKUP($G612,[1]Conceptos!$B$2:$I$588,8,FALSE)</f>
        <v>1</v>
      </c>
      <c r="S612" s="229" t="b">
        <f>VLOOKUP(G612,[1]Conceptos!$B$2:$E$588,4,FALSE)</f>
        <v>1</v>
      </c>
      <c r="V612" s="231">
        <f t="shared" si="116"/>
        <v>8</v>
      </c>
    </row>
    <row r="613" spans="1:22" s="231" customFormat="1" hidden="1">
      <c r="A613" s="172">
        <f>VLOOKUP(G613,[1]Conceptos!$B$2:$F$587,5,FALSE)</f>
        <v>75</v>
      </c>
      <c r="B613" s="236"/>
      <c r="C613" s="237"/>
      <c r="D613" s="238"/>
      <c r="E613" s="225">
        <v>2</v>
      </c>
      <c r="F613" s="174"/>
      <c r="G613" s="175" t="str">
        <f t="shared" si="111"/>
        <v>A.1.2.6.3</v>
      </c>
      <c r="H613" s="235" t="e">
        <f t="shared" si="117"/>
        <v>#N/A</v>
      </c>
      <c r="I613" s="239"/>
      <c r="J613" s="239"/>
      <c r="K613" s="239"/>
      <c r="L613" s="239"/>
      <c r="M613" s="240"/>
      <c r="N613" s="231">
        <f t="shared" si="118"/>
        <v>1</v>
      </c>
      <c r="O613" s="231">
        <f t="shared" si="92"/>
        <v>0</v>
      </c>
      <c r="P613" s="179">
        <f>VLOOKUP($G613,[1]Conceptos!$B$2:$I$588,6,FALSE)</f>
        <v>1</v>
      </c>
      <c r="Q613" s="179">
        <f>VLOOKUP($G613,[1]Conceptos!$B$2:$I$588,7,FALSE)</f>
        <v>1</v>
      </c>
      <c r="R613" s="179">
        <f>VLOOKUP($G613,[1]Conceptos!$B$2:$I$588,8,FALSE)</f>
        <v>1</v>
      </c>
      <c r="S613" s="229" t="b">
        <f>VLOOKUP(G613,[1]Conceptos!$B$2:$E$587,4,FALSE)</f>
        <v>1</v>
      </c>
      <c r="V613" s="231">
        <f t="shared" si="116"/>
        <v>0</v>
      </c>
    </row>
    <row r="614" spans="1:22" s="231" customFormat="1" hidden="1">
      <c r="A614" s="172">
        <f>VLOOKUP(G614,[1]Conceptos!$B$2:$F$587,5,FALSE)</f>
        <v>75</v>
      </c>
      <c r="B614" s="236"/>
      <c r="C614" s="237"/>
      <c r="D614" s="238"/>
      <c r="E614" s="225">
        <v>3</v>
      </c>
      <c r="F614" s="174"/>
      <c r="G614" s="175" t="str">
        <f t="shared" si="111"/>
        <v>A.1.2.6.3</v>
      </c>
      <c r="H614" s="235" t="e">
        <f t="shared" si="117"/>
        <v>#N/A</v>
      </c>
      <c r="I614" s="239"/>
      <c r="J614" s="239"/>
      <c r="K614" s="239"/>
      <c r="L614" s="239"/>
      <c r="M614" s="240"/>
      <c r="N614" s="231">
        <f t="shared" si="118"/>
        <v>1</v>
      </c>
      <c r="O614" s="231">
        <f t="shared" si="92"/>
        <v>0</v>
      </c>
      <c r="P614" s="179">
        <f>VLOOKUP($G614,[1]Conceptos!$B$2:$I$588,6,FALSE)</f>
        <v>1</v>
      </c>
      <c r="Q614" s="179">
        <f>VLOOKUP($G614,[1]Conceptos!$B$2:$I$588,7,FALSE)</f>
        <v>1</v>
      </c>
      <c r="R614" s="179">
        <f>VLOOKUP($G614,[1]Conceptos!$B$2:$I$588,8,FALSE)</f>
        <v>1</v>
      </c>
      <c r="S614" s="229" t="b">
        <f>VLOOKUP(G614,[1]Conceptos!$B$2:$E$587,4,FALSE)</f>
        <v>1</v>
      </c>
      <c r="V614" s="231">
        <f t="shared" si="116"/>
        <v>0</v>
      </c>
    </row>
    <row r="615" spans="1:22" s="231" customFormat="1" hidden="1">
      <c r="A615" s="172">
        <f>VLOOKUP(G615,[1]Conceptos!$B$2:$F$587,5,FALSE)</f>
        <v>75</v>
      </c>
      <c r="B615" s="236"/>
      <c r="C615" s="237"/>
      <c r="D615" s="238"/>
      <c r="E615" s="225">
        <v>4</v>
      </c>
      <c r="F615" s="174"/>
      <c r="G615" s="175" t="str">
        <f t="shared" si="111"/>
        <v>A.1.2.6.3</v>
      </c>
      <c r="H615" s="235" t="e">
        <f t="shared" si="117"/>
        <v>#N/A</v>
      </c>
      <c r="I615" s="239"/>
      <c r="J615" s="239"/>
      <c r="K615" s="239"/>
      <c r="L615" s="239"/>
      <c r="M615" s="240"/>
      <c r="N615" s="231">
        <f t="shared" si="118"/>
        <v>1</v>
      </c>
      <c r="O615" s="231">
        <f t="shared" si="92"/>
        <v>0</v>
      </c>
      <c r="P615" s="179">
        <f>VLOOKUP($G615,[1]Conceptos!$B$2:$I$588,6,FALSE)</f>
        <v>1</v>
      </c>
      <c r="Q615" s="179">
        <f>VLOOKUP($G615,[1]Conceptos!$B$2:$I$588,7,FALSE)</f>
        <v>1</v>
      </c>
      <c r="R615" s="179">
        <f>VLOOKUP($G615,[1]Conceptos!$B$2:$I$588,8,FALSE)</f>
        <v>1</v>
      </c>
      <c r="S615" s="229" t="b">
        <f>VLOOKUP(G615,[1]Conceptos!$B$2:$E$587,4,FALSE)</f>
        <v>1</v>
      </c>
      <c r="V615" s="231">
        <f t="shared" si="116"/>
        <v>0</v>
      </c>
    </row>
    <row r="616" spans="1:22" s="231" customFormat="1" hidden="1">
      <c r="A616" s="172">
        <f>VLOOKUP(G616,[1]Conceptos!$B$2:$F$587,5,FALSE)</f>
        <v>75</v>
      </c>
      <c r="B616" s="236"/>
      <c r="C616" s="237"/>
      <c r="D616" s="238"/>
      <c r="E616" s="225">
        <v>5</v>
      </c>
      <c r="F616" s="174"/>
      <c r="G616" s="175" t="str">
        <f t="shared" si="111"/>
        <v>A.1.2.6.3</v>
      </c>
      <c r="H616" s="235" t="e">
        <f t="shared" si="117"/>
        <v>#N/A</v>
      </c>
      <c r="I616" s="239"/>
      <c r="J616" s="239"/>
      <c r="K616" s="239"/>
      <c r="L616" s="239"/>
      <c r="M616" s="240"/>
      <c r="N616" s="231">
        <f t="shared" si="118"/>
        <v>1</v>
      </c>
      <c r="O616" s="231">
        <f t="shared" si="92"/>
        <v>0</v>
      </c>
      <c r="P616" s="179">
        <f>VLOOKUP($G616,[1]Conceptos!$B$2:$I$588,6,FALSE)</f>
        <v>1</v>
      </c>
      <c r="Q616" s="179">
        <f>VLOOKUP($G616,[1]Conceptos!$B$2:$I$588,7,FALSE)</f>
        <v>1</v>
      </c>
      <c r="R616" s="179">
        <f>VLOOKUP($G616,[1]Conceptos!$B$2:$I$588,8,FALSE)</f>
        <v>1</v>
      </c>
      <c r="S616" s="229" t="b">
        <f>VLOOKUP(G616,[1]Conceptos!$B$2:$E$587,4,FALSE)</f>
        <v>1</v>
      </c>
      <c r="V616" s="231">
        <f t="shared" si="116"/>
        <v>0</v>
      </c>
    </row>
    <row r="617" spans="1:22" s="231" customFormat="1" hidden="1">
      <c r="A617" s="172">
        <f>VLOOKUP(G617,[1]Conceptos!$B$2:$F$587,5,FALSE)</f>
        <v>75</v>
      </c>
      <c r="B617" s="236"/>
      <c r="C617" s="237"/>
      <c r="D617" s="238"/>
      <c r="E617" s="225">
        <v>6</v>
      </c>
      <c r="F617" s="174"/>
      <c r="G617" s="175" t="str">
        <f t="shared" si="111"/>
        <v>A.1.2.6.3</v>
      </c>
      <c r="H617" s="235" t="e">
        <f t="shared" si="117"/>
        <v>#N/A</v>
      </c>
      <c r="I617" s="239"/>
      <c r="J617" s="239"/>
      <c r="K617" s="239"/>
      <c r="L617" s="239"/>
      <c r="M617" s="240"/>
      <c r="N617" s="231">
        <f t="shared" si="118"/>
        <v>1</v>
      </c>
      <c r="O617" s="231">
        <f t="shared" si="92"/>
        <v>0</v>
      </c>
      <c r="P617" s="179">
        <f>VLOOKUP($G617,[1]Conceptos!$B$2:$I$588,6,FALSE)</f>
        <v>1</v>
      </c>
      <c r="Q617" s="179">
        <f>VLOOKUP($G617,[1]Conceptos!$B$2:$I$588,7,FALSE)</f>
        <v>1</v>
      </c>
      <c r="R617" s="179">
        <f>VLOOKUP($G617,[1]Conceptos!$B$2:$I$588,8,FALSE)</f>
        <v>1</v>
      </c>
      <c r="S617" s="229" t="b">
        <f>VLOOKUP(G617,[1]Conceptos!$B$2:$E$587,4,FALSE)</f>
        <v>1</v>
      </c>
      <c r="V617" s="231">
        <f t="shared" si="116"/>
        <v>0</v>
      </c>
    </row>
    <row r="618" spans="1:22" s="231" customFormat="1" hidden="1">
      <c r="A618" s="172">
        <f>VLOOKUP(G618,[1]Conceptos!$B$2:$F$587,5,FALSE)</f>
        <v>75</v>
      </c>
      <c r="B618" s="236"/>
      <c r="C618" s="237"/>
      <c r="D618" s="238"/>
      <c r="E618" s="225">
        <v>7</v>
      </c>
      <c r="F618" s="174"/>
      <c r="G618" s="175" t="str">
        <f t="shared" si="111"/>
        <v>A.1.2.6.3</v>
      </c>
      <c r="H618" s="235" t="e">
        <f t="shared" si="117"/>
        <v>#N/A</v>
      </c>
      <c r="I618" s="239"/>
      <c r="J618" s="239"/>
      <c r="K618" s="239"/>
      <c r="L618" s="239"/>
      <c r="M618" s="240"/>
      <c r="N618" s="231">
        <f t="shared" si="118"/>
        <v>1</v>
      </c>
      <c r="O618" s="231">
        <f t="shared" si="92"/>
        <v>0</v>
      </c>
      <c r="P618" s="179">
        <f>VLOOKUP($G618,[1]Conceptos!$B$2:$I$588,6,FALSE)</f>
        <v>1</v>
      </c>
      <c r="Q618" s="179">
        <f>VLOOKUP($G618,[1]Conceptos!$B$2:$I$588,7,FALSE)</f>
        <v>1</v>
      </c>
      <c r="R618" s="179">
        <f>VLOOKUP($G618,[1]Conceptos!$B$2:$I$588,8,FALSE)</f>
        <v>1</v>
      </c>
      <c r="S618" s="229" t="b">
        <f>VLOOKUP(G618,[1]Conceptos!$B$2:$E$587,4,FALSE)</f>
        <v>1</v>
      </c>
      <c r="V618" s="231">
        <f t="shared" si="116"/>
        <v>0</v>
      </c>
    </row>
    <row r="619" spans="1:22" s="231" customFormat="1" hidden="1">
      <c r="A619" s="172">
        <f>VLOOKUP(G619,[1]Conceptos!$B$2:$F$587,5,FALSE)</f>
        <v>75</v>
      </c>
      <c r="B619" s="236"/>
      <c r="C619" s="237"/>
      <c r="D619" s="238"/>
      <c r="E619" s="225">
        <v>8</v>
      </c>
      <c r="F619" s="174"/>
      <c r="G619" s="175" t="str">
        <f t="shared" si="111"/>
        <v>A.1.2.6.3</v>
      </c>
      <c r="H619" s="235" t="e">
        <f t="shared" si="117"/>
        <v>#N/A</v>
      </c>
      <c r="I619" s="239"/>
      <c r="J619" s="239"/>
      <c r="K619" s="239"/>
      <c r="L619" s="239"/>
      <c r="M619" s="240"/>
      <c r="N619" s="231">
        <f t="shared" si="118"/>
        <v>1</v>
      </c>
      <c r="O619" s="231">
        <f t="shared" si="92"/>
        <v>0</v>
      </c>
      <c r="P619" s="179">
        <f>VLOOKUP($G619,[1]Conceptos!$B$2:$I$588,6,FALSE)</f>
        <v>1</v>
      </c>
      <c r="Q619" s="179">
        <f>VLOOKUP($G619,[1]Conceptos!$B$2:$I$588,7,FALSE)</f>
        <v>1</v>
      </c>
      <c r="R619" s="179">
        <f>VLOOKUP($G619,[1]Conceptos!$B$2:$I$588,8,FALSE)</f>
        <v>1</v>
      </c>
      <c r="S619" s="229" t="b">
        <f>VLOOKUP(G619,[1]Conceptos!$B$2:$E$587,4,FALSE)</f>
        <v>1</v>
      </c>
      <c r="V619" s="231">
        <f t="shared" si="116"/>
        <v>0</v>
      </c>
    </row>
    <row r="620" spans="1:22" s="231" customFormat="1" hidden="1">
      <c r="A620" s="172">
        <f>VLOOKUP(G620,[1]Conceptos!$B$2:$F$587,5,FALSE)</f>
        <v>75</v>
      </c>
      <c r="B620" s="236"/>
      <c r="C620" s="237"/>
      <c r="D620" s="238"/>
      <c r="E620" s="225">
        <v>9</v>
      </c>
      <c r="F620" s="174"/>
      <c r="G620" s="175" t="str">
        <f t="shared" si="111"/>
        <v>A.1.2.6.3</v>
      </c>
      <c r="H620" s="235" t="e">
        <f t="shared" si="117"/>
        <v>#N/A</v>
      </c>
      <c r="I620" s="239"/>
      <c r="J620" s="239"/>
      <c r="K620" s="239"/>
      <c r="L620" s="239"/>
      <c r="M620" s="240"/>
      <c r="N620" s="231">
        <f t="shared" si="118"/>
        <v>1</v>
      </c>
      <c r="O620" s="231">
        <f t="shared" si="92"/>
        <v>0</v>
      </c>
      <c r="P620" s="179">
        <f>VLOOKUP($G620,[1]Conceptos!$B$2:$I$588,6,FALSE)</f>
        <v>1</v>
      </c>
      <c r="Q620" s="179">
        <f>VLOOKUP($G620,[1]Conceptos!$B$2:$I$588,7,FALSE)</f>
        <v>1</v>
      </c>
      <c r="R620" s="179">
        <f>VLOOKUP($G620,[1]Conceptos!$B$2:$I$588,8,FALSE)</f>
        <v>1</v>
      </c>
      <c r="S620" s="229" t="b">
        <f>VLOOKUP(G620,[1]Conceptos!$B$2:$E$587,4,FALSE)</f>
        <v>1</v>
      </c>
      <c r="V620" s="231">
        <f t="shared" si="116"/>
        <v>0</v>
      </c>
    </row>
    <row r="621" spans="1:22" s="231" customFormat="1" hidden="1">
      <c r="A621" s="172">
        <f>VLOOKUP(G621,[1]Conceptos!$B$2:$F$587,5,FALSE)</f>
        <v>75</v>
      </c>
      <c r="B621" s="236"/>
      <c r="C621" s="237"/>
      <c r="D621" s="238"/>
      <c r="E621" s="225">
        <v>10</v>
      </c>
      <c r="F621" s="174"/>
      <c r="G621" s="175" t="str">
        <f t="shared" si="111"/>
        <v>A.1.2.6.3</v>
      </c>
      <c r="H621" s="235" t="e">
        <f t="shared" si="117"/>
        <v>#N/A</v>
      </c>
      <c r="I621" s="239"/>
      <c r="J621" s="239"/>
      <c r="K621" s="239"/>
      <c r="L621" s="239"/>
      <c r="M621" s="240"/>
      <c r="N621" s="231">
        <f t="shared" si="118"/>
        <v>1</v>
      </c>
      <c r="O621" s="231">
        <f t="shared" si="92"/>
        <v>0</v>
      </c>
      <c r="P621" s="179">
        <f>VLOOKUP($G621,[1]Conceptos!$B$2:$I$588,6,FALSE)</f>
        <v>1</v>
      </c>
      <c r="Q621" s="179">
        <f>VLOOKUP($G621,[1]Conceptos!$B$2:$I$588,7,FALSE)</f>
        <v>1</v>
      </c>
      <c r="R621" s="179">
        <f>VLOOKUP($G621,[1]Conceptos!$B$2:$I$588,8,FALSE)</f>
        <v>1</v>
      </c>
      <c r="S621" s="229" t="b">
        <f>VLOOKUP(G621,[1]Conceptos!$B$2:$E$587,4,FALSE)</f>
        <v>1</v>
      </c>
      <c r="V621" s="231">
        <f t="shared" si="116"/>
        <v>0</v>
      </c>
    </row>
    <row r="622" spans="1:22" s="231" customFormat="1" ht="25.5">
      <c r="A622" s="172">
        <f>VLOOKUP(G622,[1]Conceptos!$B$2:$F$587,5,FALSE)</f>
        <v>76</v>
      </c>
      <c r="B622" s="219" t="s">
        <v>244</v>
      </c>
      <c r="C622" s="220" t="str">
        <f>VLOOKUP(B622,[1]Conceptos!$B$2:$D$587,2,FALSE)</f>
        <v>INTERNET</v>
      </c>
      <c r="D622" s="221" t="str">
        <f>VLOOKUP(B622,[1]Conceptos!$B$2:$D$587,3,FALSE)</f>
        <v>VALOR CANCELADO POR SERVICIO PÚBLICO DE INTERNET UTILIZADO EN LA OPERACIÓN DE LOS ESTABLECIMIENTOS EDUCATIVOS ESTATALES</v>
      </c>
      <c r="E622" s="222" t="s">
        <v>136</v>
      </c>
      <c r="F622" s="223"/>
      <c r="G622" s="224" t="str">
        <f t="shared" si="111"/>
        <v>A.1.2.6.4</v>
      </c>
      <c r="H622" s="225"/>
      <c r="I622" s="226">
        <f>SUM(I623:I632)</f>
        <v>0</v>
      </c>
      <c r="J622" s="226">
        <f>SUM(J623:J632)</f>
        <v>0</v>
      </c>
      <c r="K622" s="226">
        <f>SUM(K623:K632)</f>
        <v>0</v>
      </c>
      <c r="L622" s="226">
        <f>SUM(L623:L632)</f>
        <v>0</v>
      </c>
      <c r="M622" s="227">
        <f>SUM(M623:M632)</f>
        <v>0</v>
      </c>
      <c r="N622" s="228">
        <f>IF(AND(E622&lt;&gt;"", E622&lt;&gt;"Registrar Detalle",E622&lt;&gt;"Ocultar Detalle"),1,0)</f>
        <v>0</v>
      </c>
      <c r="O622" s="228">
        <f t="shared" si="92"/>
        <v>0</v>
      </c>
      <c r="P622" s="179">
        <f>VLOOKUP($G622,[1]Conceptos!$B$2:$I$588,6,FALSE)</f>
        <v>1</v>
      </c>
      <c r="Q622" s="179">
        <f>VLOOKUP($G622,[1]Conceptos!$B$2:$I$588,7,FALSE)</f>
        <v>1</v>
      </c>
      <c r="R622" s="179">
        <f>VLOOKUP($G622,[1]Conceptos!$B$2:$I$588,8,FALSE)</f>
        <v>1</v>
      </c>
      <c r="S622" s="229" t="b">
        <f>VLOOKUP(G622,[1]Conceptos!$B$2:$E$588,4,FALSE)</f>
        <v>1</v>
      </c>
      <c r="T622" s="230">
        <f>FIND(".",B622,LEN(B622)-2)</f>
        <v>8</v>
      </c>
      <c r="U622" s="230" t="str">
        <f>MID(B622,1,T622-1)</f>
        <v>A.1.2.6</v>
      </c>
      <c r="V622" s="231">
        <f t="shared" si="116"/>
        <v>8</v>
      </c>
    </row>
    <row r="623" spans="1:22" s="231" customFormat="1">
      <c r="A623" s="172">
        <f>VLOOKUP(G623,[1]Conceptos!$B$2:$F$587,5,FALSE)</f>
        <v>76</v>
      </c>
      <c r="B623" s="234"/>
      <c r="C623" s="220"/>
      <c r="D623" s="221"/>
      <c r="E623" s="225">
        <v>1</v>
      </c>
      <c r="F623" s="174"/>
      <c r="G623" s="175" t="str">
        <f t="shared" si="111"/>
        <v>A.1.2.6.4</v>
      </c>
      <c r="H623" s="235" t="e">
        <f t="shared" ref="H623:H632" si="119">VLOOKUP(F623,$W$7:$X$48,2,FALSE)</f>
        <v>#N/A</v>
      </c>
      <c r="I623" s="239"/>
      <c r="J623" s="239"/>
      <c r="K623" s="239"/>
      <c r="L623" s="239"/>
      <c r="M623" s="240"/>
      <c r="N623" s="231">
        <f t="shared" ref="N623:N632" si="120">IF(E623&lt;&gt;"",1,0)</f>
        <v>1</v>
      </c>
      <c r="O623" s="231">
        <f t="shared" si="92"/>
        <v>0</v>
      </c>
      <c r="P623" s="179">
        <f>VLOOKUP($G623,[1]Conceptos!$B$2:$I$588,6,FALSE)</f>
        <v>1</v>
      </c>
      <c r="Q623" s="179">
        <f>VLOOKUP($G623,[1]Conceptos!$B$2:$I$588,7,FALSE)</f>
        <v>1</v>
      </c>
      <c r="R623" s="179">
        <f>VLOOKUP($G623,[1]Conceptos!$B$2:$I$588,8,FALSE)</f>
        <v>1</v>
      </c>
      <c r="S623" s="229" t="b">
        <f>VLOOKUP(G623,[1]Conceptos!$B$2:$E$588,4,FALSE)</f>
        <v>1</v>
      </c>
      <c r="V623" s="231">
        <f t="shared" si="116"/>
        <v>8</v>
      </c>
    </row>
    <row r="624" spans="1:22" s="231" customFormat="1" hidden="1">
      <c r="A624" s="172">
        <f>VLOOKUP(G624,[1]Conceptos!$B$2:$F$587,5,FALSE)</f>
        <v>76</v>
      </c>
      <c r="B624" s="236"/>
      <c r="C624" s="237"/>
      <c r="D624" s="238"/>
      <c r="E624" s="225">
        <v>2</v>
      </c>
      <c r="F624" s="174"/>
      <c r="G624" s="175" t="str">
        <f t="shared" si="111"/>
        <v>A.1.2.6.4</v>
      </c>
      <c r="H624" s="235" t="e">
        <f t="shared" si="119"/>
        <v>#N/A</v>
      </c>
      <c r="I624" s="239"/>
      <c r="J624" s="239"/>
      <c r="K624" s="239"/>
      <c r="L624" s="239"/>
      <c r="M624" s="240"/>
      <c r="N624" s="231">
        <f t="shared" si="120"/>
        <v>1</v>
      </c>
      <c r="O624" s="231">
        <f t="shared" si="92"/>
        <v>0</v>
      </c>
      <c r="P624" s="179">
        <f>VLOOKUP($G624,[1]Conceptos!$B$2:$I$588,6,FALSE)</f>
        <v>1</v>
      </c>
      <c r="Q624" s="179">
        <f>VLOOKUP($G624,[1]Conceptos!$B$2:$I$588,7,FALSE)</f>
        <v>1</v>
      </c>
      <c r="R624" s="179">
        <f>VLOOKUP($G624,[1]Conceptos!$B$2:$I$588,8,FALSE)</f>
        <v>1</v>
      </c>
      <c r="S624" s="229" t="b">
        <f>VLOOKUP(G624,[1]Conceptos!$B$2:$E$587,4,FALSE)</f>
        <v>1</v>
      </c>
      <c r="V624" s="231">
        <f t="shared" si="116"/>
        <v>0</v>
      </c>
    </row>
    <row r="625" spans="1:22" s="231" customFormat="1" hidden="1">
      <c r="A625" s="172">
        <f>VLOOKUP(G625,[1]Conceptos!$B$2:$F$587,5,FALSE)</f>
        <v>76</v>
      </c>
      <c r="B625" s="236"/>
      <c r="C625" s="237"/>
      <c r="D625" s="238"/>
      <c r="E625" s="225">
        <v>3</v>
      </c>
      <c r="F625" s="174"/>
      <c r="G625" s="175" t="str">
        <f t="shared" si="111"/>
        <v>A.1.2.6.4</v>
      </c>
      <c r="H625" s="235" t="e">
        <f t="shared" si="119"/>
        <v>#N/A</v>
      </c>
      <c r="I625" s="239"/>
      <c r="J625" s="239"/>
      <c r="K625" s="239"/>
      <c r="L625" s="239"/>
      <c r="M625" s="240"/>
      <c r="N625" s="231">
        <f t="shared" si="120"/>
        <v>1</v>
      </c>
      <c r="O625" s="231">
        <f t="shared" si="92"/>
        <v>0</v>
      </c>
      <c r="P625" s="179">
        <f>VLOOKUP($G625,[1]Conceptos!$B$2:$I$588,6,FALSE)</f>
        <v>1</v>
      </c>
      <c r="Q625" s="179">
        <f>VLOOKUP($G625,[1]Conceptos!$B$2:$I$588,7,FALSE)</f>
        <v>1</v>
      </c>
      <c r="R625" s="179">
        <f>VLOOKUP($G625,[1]Conceptos!$B$2:$I$588,8,FALSE)</f>
        <v>1</v>
      </c>
      <c r="S625" s="229" t="b">
        <f>VLOOKUP(G625,[1]Conceptos!$B$2:$E$587,4,FALSE)</f>
        <v>1</v>
      </c>
      <c r="V625" s="231">
        <f t="shared" si="116"/>
        <v>0</v>
      </c>
    </row>
    <row r="626" spans="1:22" s="231" customFormat="1" hidden="1">
      <c r="A626" s="172">
        <f>VLOOKUP(G626,[1]Conceptos!$B$2:$F$587,5,FALSE)</f>
        <v>76</v>
      </c>
      <c r="B626" s="236"/>
      <c r="C626" s="237"/>
      <c r="D626" s="238"/>
      <c r="E626" s="225">
        <v>4</v>
      </c>
      <c r="F626" s="174"/>
      <c r="G626" s="175" t="str">
        <f t="shared" si="111"/>
        <v>A.1.2.6.4</v>
      </c>
      <c r="H626" s="235" t="e">
        <f t="shared" si="119"/>
        <v>#N/A</v>
      </c>
      <c r="I626" s="239"/>
      <c r="J626" s="239"/>
      <c r="K626" s="239"/>
      <c r="L626" s="239"/>
      <c r="M626" s="240"/>
      <c r="N626" s="231">
        <f t="shared" si="120"/>
        <v>1</v>
      </c>
      <c r="O626" s="231">
        <f t="shared" si="92"/>
        <v>0</v>
      </c>
      <c r="P626" s="179">
        <f>VLOOKUP($G626,[1]Conceptos!$B$2:$I$588,6,FALSE)</f>
        <v>1</v>
      </c>
      <c r="Q626" s="179">
        <f>VLOOKUP($G626,[1]Conceptos!$B$2:$I$588,7,FALSE)</f>
        <v>1</v>
      </c>
      <c r="R626" s="179">
        <f>VLOOKUP($G626,[1]Conceptos!$B$2:$I$588,8,FALSE)</f>
        <v>1</v>
      </c>
      <c r="S626" s="229" t="b">
        <f>VLOOKUP(G626,[1]Conceptos!$B$2:$E$587,4,FALSE)</f>
        <v>1</v>
      </c>
      <c r="V626" s="231">
        <f t="shared" si="116"/>
        <v>0</v>
      </c>
    </row>
    <row r="627" spans="1:22" s="231" customFormat="1" hidden="1">
      <c r="A627" s="172">
        <f>VLOOKUP(G627,[1]Conceptos!$B$2:$F$587,5,FALSE)</f>
        <v>76</v>
      </c>
      <c r="B627" s="236"/>
      <c r="C627" s="237"/>
      <c r="D627" s="238"/>
      <c r="E627" s="225">
        <v>5</v>
      </c>
      <c r="F627" s="174"/>
      <c r="G627" s="175" t="str">
        <f t="shared" si="111"/>
        <v>A.1.2.6.4</v>
      </c>
      <c r="H627" s="235" t="e">
        <f t="shared" si="119"/>
        <v>#N/A</v>
      </c>
      <c r="I627" s="239"/>
      <c r="J627" s="239"/>
      <c r="K627" s="239"/>
      <c r="L627" s="239"/>
      <c r="M627" s="240"/>
      <c r="N627" s="231">
        <f t="shared" si="120"/>
        <v>1</v>
      </c>
      <c r="O627" s="231">
        <f t="shared" si="92"/>
        <v>0</v>
      </c>
      <c r="P627" s="179">
        <f>VLOOKUP($G627,[1]Conceptos!$B$2:$I$588,6,FALSE)</f>
        <v>1</v>
      </c>
      <c r="Q627" s="179">
        <f>VLOOKUP($G627,[1]Conceptos!$B$2:$I$588,7,FALSE)</f>
        <v>1</v>
      </c>
      <c r="R627" s="179">
        <f>VLOOKUP($G627,[1]Conceptos!$B$2:$I$588,8,FALSE)</f>
        <v>1</v>
      </c>
      <c r="S627" s="229" t="b">
        <f>VLOOKUP(G627,[1]Conceptos!$B$2:$E$587,4,FALSE)</f>
        <v>1</v>
      </c>
      <c r="V627" s="231">
        <f t="shared" si="116"/>
        <v>0</v>
      </c>
    </row>
    <row r="628" spans="1:22" s="231" customFormat="1" hidden="1">
      <c r="A628" s="172">
        <f>VLOOKUP(G628,[1]Conceptos!$B$2:$F$587,5,FALSE)</f>
        <v>76</v>
      </c>
      <c r="B628" s="236"/>
      <c r="C628" s="237"/>
      <c r="D628" s="238"/>
      <c r="E628" s="225">
        <v>6</v>
      </c>
      <c r="F628" s="174"/>
      <c r="G628" s="175" t="str">
        <f t="shared" si="111"/>
        <v>A.1.2.6.4</v>
      </c>
      <c r="H628" s="235" t="e">
        <f t="shared" si="119"/>
        <v>#N/A</v>
      </c>
      <c r="I628" s="239"/>
      <c r="J628" s="239"/>
      <c r="K628" s="239"/>
      <c r="L628" s="239"/>
      <c r="M628" s="240"/>
      <c r="N628" s="231">
        <f t="shared" si="120"/>
        <v>1</v>
      </c>
      <c r="O628" s="231">
        <f t="shared" si="92"/>
        <v>0</v>
      </c>
      <c r="P628" s="179">
        <f>VLOOKUP($G628,[1]Conceptos!$B$2:$I$588,6,FALSE)</f>
        <v>1</v>
      </c>
      <c r="Q628" s="179">
        <f>VLOOKUP($G628,[1]Conceptos!$B$2:$I$588,7,FALSE)</f>
        <v>1</v>
      </c>
      <c r="R628" s="179">
        <f>VLOOKUP($G628,[1]Conceptos!$B$2:$I$588,8,FALSE)</f>
        <v>1</v>
      </c>
      <c r="S628" s="229" t="b">
        <f>VLOOKUP(G628,[1]Conceptos!$B$2:$E$587,4,FALSE)</f>
        <v>1</v>
      </c>
      <c r="V628" s="231">
        <f t="shared" si="116"/>
        <v>0</v>
      </c>
    </row>
    <row r="629" spans="1:22" s="231" customFormat="1" hidden="1">
      <c r="A629" s="172">
        <f>VLOOKUP(G629,[1]Conceptos!$B$2:$F$587,5,FALSE)</f>
        <v>76</v>
      </c>
      <c r="B629" s="236"/>
      <c r="C629" s="237"/>
      <c r="D629" s="238"/>
      <c r="E629" s="225">
        <v>7</v>
      </c>
      <c r="F629" s="174"/>
      <c r="G629" s="175" t="str">
        <f t="shared" si="111"/>
        <v>A.1.2.6.4</v>
      </c>
      <c r="H629" s="235" t="e">
        <f t="shared" si="119"/>
        <v>#N/A</v>
      </c>
      <c r="I629" s="239"/>
      <c r="J629" s="239"/>
      <c r="K629" s="239"/>
      <c r="L629" s="239"/>
      <c r="M629" s="240"/>
      <c r="N629" s="231">
        <f t="shared" si="120"/>
        <v>1</v>
      </c>
      <c r="O629" s="231">
        <f t="shared" si="92"/>
        <v>0</v>
      </c>
      <c r="P629" s="179">
        <f>VLOOKUP($G629,[1]Conceptos!$B$2:$I$588,6,FALSE)</f>
        <v>1</v>
      </c>
      <c r="Q629" s="179">
        <f>VLOOKUP($G629,[1]Conceptos!$B$2:$I$588,7,FALSE)</f>
        <v>1</v>
      </c>
      <c r="R629" s="179">
        <f>VLOOKUP($G629,[1]Conceptos!$B$2:$I$588,8,FALSE)</f>
        <v>1</v>
      </c>
      <c r="S629" s="229" t="b">
        <f>VLOOKUP(G629,[1]Conceptos!$B$2:$E$587,4,FALSE)</f>
        <v>1</v>
      </c>
      <c r="V629" s="231">
        <f t="shared" si="116"/>
        <v>0</v>
      </c>
    </row>
    <row r="630" spans="1:22" s="231" customFormat="1" hidden="1">
      <c r="A630" s="172">
        <f>VLOOKUP(G630,[1]Conceptos!$B$2:$F$587,5,FALSE)</f>
        <v>76</v>
      </c>
      <c r="B630" s="236"/>
      <c r="C630" s="237"/>
      <c r="D630" s="238"/>
      <c r="E630" s="225">
        <v>8</v>
      </c>
      <c r="F630" s="174"/>
      <c r="G630" s="175" t="str">
        <f t="shared" si="111"/>
        <v>A.1.2.6.4</v>
      </c>
      <c r="H630" s="235" t="e">
        <f t="shared" si="119"/>
        <v>#N/A</v>
      </c>
      <c r="I630" s="239"/>
      <c r="J630" s="239"/>
      <c r="K630" s="239"/>
      <c r="L630" s="239"/>
      <c r="M630" s="240"/>
      <c r="N630" s="231">
        <f t="shared" si="120"/>
        <v>1</v>
      </c>
      <c r="O630" s="231">
        <f t="shared" si="92"/>
        <v>0</v>
      </c>
      <c r="P630" s="179">
        <f>VLOOKUP($G630,[1]Conceptos!$B$2:$I$588,6,FALSE)</f>
        <v>1</v>
      </c>
      <c r="Q630" s="179">
        <f>VLOOKUP($G630,[1]Conceptos!$B$2:$I$588,7,FALSE)</f>
        <v>1</v>
      </c>
      <c r="R630" s="179">
        <f>VLOOKUP($G630,[1]Conceptos!$B$2:$I$588,8,FALSE)</f>
        <v>1</v>
      </c>
      <c r="S630" s="229" t="b">
        <f>VLOOKUP(G630,[1]Conceptos!$B$2:$E$587,4,FALSE)</f>
        <v>1</v>
      </c>
      <c r="V630" s="231">
        <f t="shared" si="116"/>
        <v>0</v>
      </c>
    </row>
    <row r="631" spans="1:22" s="231" customFormat="1" hidden="1">
      <c r="A631" s="172">
        <f>VLOOKUP(G631,[1]Conceptos!$B$2:$F$587,5,FALSE)</f>
        <v>76</v>
      </c>
      <c r="B631" s="236"/>
      <c r="C631" s="237"/>
      <c r="D631" s="238"/>
      <c r="E631" s="225">
        <v>9</v>
      </c>
      <c r="F631" s="174"/>
      <c r="G631" s="175" t="str">
        <f t="shared" si="111"/>
        <v>A.1.2.6.4</v>
      </c>
      <c r="H631" s="235" t="e">
        <f t="shared" si="119"/>
        <v>#N/A</v>
      </c>
      <c r="I631" s="239"/>
      <c r="J631" s="239"/>
      <c r="K631" s="239"/>
      <c r="L631" s="239"/>
      <c r="M631" s="240"/>
      <c r="N631" s="231">
        <f t="shared" si="120"/>
        <v>1</v>
      </c>
      <c r="O631" s="231">
        <f t="shared" si="92"/>
        <v>0</v>
      </c>
      <c r="P631" s="179">
        <f>VLOOKUP($G631,[1]Conceptos!$B$2:$I$588,6,FALSE)</f>
        <v>1</v>
      </c>
      <c r="Q631" s="179">
        <f>VLOOKUP($G631,[1]Conceptos!$B$2:$I$588,7,FALSE)</f>
        <v>1</v>
      </c>
      <c r="R631" s="179">
        <f>VLOOKUP($G631,[1]Conceptos!$B$2:$I$588,8,FALSE)</f>
        <v>1</v>
      </c>
      <c r="S631" s="229" t="b">
        <f>VLOOKUP(G631,[1]Conceptos!$B$2:$E$587,4,FALSE)</f>
        <v>1</v>
      </c>
      <c r="V631" s="231">
        <f t="shared" si="116"/>
        <v>0</v>
      </c>
    </row>
    <row r="632" spans="1:22" s="231" customFormat="1" hidden="1">
      <c r="A632" s="172">
        <f>VLOOKUP(G632,[1]Conceptos!$B$2:$F$587,5,FALSE)</f>
        <v>76</v>
      </c>
      <c r="B632" s="236"/>
      <c r="C632" s="237"/>
      <c r="D632" s="238"/>
      <c r="E632" s="225">
        <v>10</v>
      </c>
      <c r="F632" s="174"/>
      <c r="G632" s="175" t="str">
        <f t="shared" si="111"/>
        <v>A.1.2.6.4</v>
      </c>
      <c r="H632" s="235" t="e">
        <f t="shared" si="119"/>
        <v>#N/A</v>
      </c>
      <c r="I632" s="239"/>
      <c r="J632" s="239"/>
      <c r="K632" s="239"/>
      <c r="L632" s="239"/>
      <c r="M632" s="240"/>
      <c r="N632" s="231">
        <f t="shared" si="120"/>
        <v>1</v>
      </c>
      <c r="O632" s="231">
        <f t="shared" si="92"/>
        <v>0</v>
      </c>
      <c r="P632" s="179">
        <f>VLOOKUP($G632,[1]Conceptos!$B$2:$I$588,6,FALSE)</f>
        <v>1</v>
      </c>
      <c r="Q632" s="179">
        <f>VLOOKUP($G632,[1]Conceptos!$B$2:$I$588,7,FALSE)</f>
        <v>1</v>
      </c>
      <c r="R632" s="179">
        <f>VLOOKUP($G632,[1]Conceptos!$B$2:$I$588,8,FALSE)</f>
        <v>1</v>
      </c>
      <c r="S632" s="229" t="b">
        <f>VLOOKUP(G632,[1]Conceptos!$B$2:$E$587,4,FALSE)</f>
        <v>1</v>
      </c>
      <c r="V632" s="231">
        <f t="shared" si="116"/>
        <v>0</v>
      </c>
    </row>
    <row r="633" spans="1:22" s="231" customFormat="1" ht="38.25">
      <c r="A633" s="172">
        <f>VLOOKUP(G633,[1]Conceptos!$B$2:$F$587,5,FALSE)</f>
        <v>77</v>
      </c>
      <c r="B633" s="219" t="s">
        <v>245</v>
      </c>
      <c r="C633" s="220" t="str">
        <f>VLOOKUP(B633,[1]Conceptos!$B$2:$D$587,2,FALSE)</f>
        <v>OTROS</v>
      </c>
      <c r="D633" s="221" t="str">
        <f>VLOOKUP(B633,[1]Conceptos!$B$2:$D$587,3,FALSE)</f>
        <v>VALOR CANCELADO POR CONCEPTO DE OTROS SERVICIOS PÚBLICOS UTILIZADOS EN LA OPERACIÓN DE LOS ESTABLECIMIENTOS EDUCATIVOS ESTATALES</v>
      </c>
      <c r="E633" s="222" t="s">
        <v>136</v>
      </c>
      <c r="F633" s="223"/>
      <c r="G633" s="224" t="str">
        <f t="shared" si="111"/>
        <v>A.1.2.6.5</v>
      </c>
      <c r="H633" s="225"/>
      <c r="I633" s="226">
        <f>SUM(I634:I643)</f>
        <v>0</v>
      </c>
      <c r="J633" s="226">
        <f>SUM(J634:J643)</f>
        <v>0</v>
      </c>
      <c r="K633" s="226">
        <f>SUM(K634:K643)</f>
        <v>0</v>
      </c>
      <c r="L633" s="226">
        <f>SUM(L634:L643)</f>
        <v>0</v>
      </c>
      <c r="M633" s="227">
        <f>SUM(M634:M643)</f>
        <v>0</v>
      </c>
      <c r="N633" s="228">
        <f>IF(AND(E633&lt;&gt;"", E633&lt;&gt;"Registrar Detalle",E633&lt;&gt;"Ocultar Detalle"),1,0)</f>
        <v>0</v>
      </c>
      <c r="O633" s="228">
        <f t="shared" si="92"/>
        <v>0</v>
      </c>
      <c r="P633" s="179">
        <f>VLOOKUP($G633,[1]Conceptos!$B$2:$I$588,6,FALSE)</f>
        <v>1</v>
      </c>
      <c r="Q633" s="179">
        <f>VLOOKUP($G633,[1]Conceptos!$B$2:$I$588,7,FALSE)</f>
        <v>1</v>
      </c>
      <c r="R633" s="179">
        <f>VLOOKUP($G633,[1]Conceptos!$B$2:$I$588,8,FALSE)</f>
        <v>1</v>
      </c>
      <c r="S633" s="229" t="b">
        <f>VLOOKUP(G633,[1]Conceptos!$B$2:$E$588,4,FALSE)</f>
        <v>1</v>
      </c>
      <c r="T633" s="230">
        <f>FIND(".",B633,LEN(B633)-2)</f>
        <v>8</v>
      </c>
      <c r="U633" s="230" t="str">
        <f>MID(B633,1,T633-1)</f>
        <v>A.1.2.6</v>
      </c>
      <c r="V633" s="231">
        <f t="shared" si="116"/>
        <v>8</v>
      </c>
    </row>
    <row r="634" spans="1:22" s="231" customFormat="1">
      <c r="A634" s="172">
        <f>VLOOKUP(G634,[1]Conceptos!$B$2:$F$587,5,FALSE)</f>
        <v>77</v>
      </c>
      <c r="B634" s="234"/>
      <c r="C634" s="220"/>
      <c r="D634" s="221"/>
      <c r="E634" s="225">
        <v>1</v>
      </c>
      <c r="F634" s="174"/>
      <c r="G634" s="175" t="str">
        <f t="shared" si="111"/>
        <v>A.1.2.6.5</v>
      </c>
      <c r="H634" s="235" t="e">
        <f t="shared" ref="H634:H643" si="121">VLOOKUP(F634,$W$7:$X$48,2,FALSE)</f>
        <v>#N/A</v>
      </c>
      <c r="I634" s="239"/>
      <c r="J634" s="239"/>
      <c r="K634" s="239"/>
      <c r="L634" s="239"/>
      <c r="M634" s="240"/>
      <c r="N634" s="231">
        <f t="shared" ref="N634:N643" si="122">IF(E634&lt;&gt;"",1,0)</f>
        <v>1</v>
      </c>
      <c r="O634" s="231">
        <f t="shared" si="92"/>
        <v>0</v>
      </c>
      <c r="P634" s="179">
        <f>VLOOKUP($G634,[1]Conceptos!$B$2:$I$588,6,FALSE)</f>
        <v>1</v>
      </c>
      <c r="Q634" s="179">
        <f>VLOOKUP($G634,[1]Conceptos!$B$2:$I$588,7,FALSE)</f>
        <v>1</v>
      </c>
      <c r="R634" s="179">
        <f>VLOOKUP($G634,[1]Conceptos!$B$2:$I$588,8,FALSE)</f>
        <v>1</v>
      </c>
      <c r="S634" s="229" t="b">
        <f>VLOOKUP(G634,[1]Conceptos!$B$2:$E$588,4,FALSE)</f>
        <v>1</v>
      </c>
      <c r="V634" s="231">
        <f t="shared" si="116"/>
        <v>8</v>
      </c>
    </row>
    <row r="635" spans="1:22" s="231" customFormat="1" hidden="1">
      <c r="A635" s="172">
        <f>VLOOKUP(G635,[1]Conceptos!$B$2:$F$587,5,FALSE)</f>
        <v>77</v>
      </c>
      <c r="B635" s="236"/>
      <c r="C635" s="237"/>
      <c r="D635" s="238"/>
      <c r="E635" s="225">
        <v>2</v>
      </c>
      <c r="F635" s="174"/>
      <c r="G635" s="175" t="str">
        <f t="shared" si="111"/>
        <v>A.1.2.6.5</v>
      </c>
      <c r="H635" s="235" t="e">
        <f t="shared" si="121"/>
        <v>#N/A</v>
      </c>
      <c r="I635" s="239"/>
      <c r="J635" s="239"/>
      <c r="K635" s="239"/>
      <c r="L635" s="239"/>
      <c r="M635" s="240"/>
      <c r="N635" s="231">
        <f t="shared" si="122"/>
        <v>1</v>
      </c>
      <c r="O635" s="231">
        <f t="shared" si="92"/>
        <v>0</v>
      </c>
      <c r="P635" s="179">
        <f>VLOOKUP($G635,[1]Conceptos!$B$2:$I$588,6,FALSE)</f>
        <v>1</v>
      </c>
      <c r="Q635" s="179">
        <f>VLOOKUP($G635,[1]Conceptos!$B$2:$I$588,7,FALSE)</f>
        <v>1</v>
      </c>
      <c r="R635" s="179">
        <f>VLOOKUP($G635,[1]Conceptos!$B$2:$I$588,8,FALSE)</f>
        <v>1</v>
      </c>
      <c r="S635" s="229" t="b">
        <f>VLOOKUP(G635,[1]Conceptos!$B$2:$E$587,4,FALSE)</f>
        <v>1</v>
      </c>
      <c r="V635" s="231">
        <f t="shared" si="116"/>
        <v>0</v>
      </c>
    </row>
    <row r="636" spans="1:22" s="231" customFormat="1" hidden="1">
      <c r="A636" s="172">
        <f>VLOOKUP(G636,[1]Conceptos!$B$2:$F$587,5,FALSE)</f>
        <v>77</v>
      </c>
      <c r="B636" s="236"/>
      <c r="C636" s="237"/>
      <c r="D636" s="238"/>
      <c r="E636" s="225">
        <v>3</v>
      </c>
      <c r="F636" s="174"/>
      <c r="G636" s="175" t="str">
        <f t="shared" si="111"/>
        <v>A.1.2.6.5</v>
      </c>
      <c r="H636" s="235" t="e">
        <f t="shared" si="121"/>
        <v>#N/A</v>
      </c>
      <c r="I636" s="239"/>
      <c r="J636" s="239"/>
      <c r="K636" s="239"/>
      <c r="L636" s="239"/>
      <c r="M636" s="240"/>
      <c r="N636" s="231">
        <f t="shared" si="122"/>
        <v>1</v>
      </c>
      <c r="O636" s="231">
        <f t="shared" si="92"/>
        <v>0</v>
      </c>
      <c r="P636" s="179">
        <f>VLOOKUP($G636,[1]Conceptos!$B$2:$I$588,6,FALSE)</f>
        <v>1</v>
      </c>
      <c r="Q636" s="179">
        <f>VLOOKUP($G636,[1]Conceptos!$B$2:$I$588,7,FALSE)</f>
        <v>1</v>
      </c>
      <c r="R636" s="179">
        <f>VLOOKUP($G636,[1]Conceptos!$B$2:$I$588,8,FALSE)</f>
        <v>1</v>
      </c>
      <c r="S636" s="229" t="b">
        <f>VLOOKUP(G636,[1]Conceptos!$B$2:$E$587,4,FALSE)</f>
        <v>1</v>
      </c>
      <c r="V636" s="231">
        <f t="shared" si="116"/>
        <v>0</v>
      </c>
    </row>
    <row r="637" spans="1:22" s="231" customFormat="1" hidden="1">
      <c r="A637" s="172">
        <f>VLOOKUP(G637,[1]Conceptos!$B$2:$F$587,5,FALSE)</f>
        <v>77</v>
      </c>
      <c r="B637" s="236"/>
      <c r="C637" s="237"/>
      <c r="D637" s="238"/>
      <c r="E637" s="225">
        <v>4</v>
      </c>
      <c r="F637" s="174"/>
      <c r="G637" s="175" t="str">
        <f t="shared" si="111"/>
        <v>A.1.2.6.5</v>
      </c>
      <c r="H637" s="235" t="e">
        <f t="shared" si="121"/>
        <v>#N/A</v>
      </c>
      <c r="I637" s="239"/>
      <c r="J637" s="239"/>
      <c r="K637" s="239"/>
      <c r="L637" s="239"/>
      <c r="M637" s="240"/>
      <c r="N637" s="231">
        <f t="shared" si="122"/>
        <v>1</v>
      </c>
      <c r="O637" s="231">
        <f t="shared" si="92"/>
        <v>0</v>
      </c>
      <c r="P637" s="179">
        <f>VLOOKUP($G637,[1]Conceptos!$B$2:$I$588,6,FALSE)</f>
        <v>1</v>
      </c>
      <c r="Q637" s="179">
        <f>VLOOKUP($G637,[1]Conceptos!$B$2:$I$588,7,FALSE)</f>
        <v>1</v>
      </c>
      <c r="R637" s="179">
        <f>VLOOKUP($G637,[1]Conceptos!$B$2:$I$588,8,FALSE)</f>
        <v>1</v>
      </c>
      <c r="S637" s="229" t="b">
        <f>VLOOKUP(G637,[1]Conceptos!$B$2:$E$587,4,FALSE)</f>
        <v>1</v>
      </c>
      <c r="V637" s="231">
        <f t="shared" si="116"/>
        <v>0</v>
      </c>
    </row>
    <row r="638" spans="1:22" s="231" customFormat="1" hidden="1">
      <c r="A638" s="172">
        <f>VLOOKUP(G638,[1]Conceptos!$B$2:$F$587,5,FALSE)</f>
        <v>77</v>
      </c>
      <c r="B638" s="236"/>
      <c r="C638" s="237"/>
      <c r="D638" s="238"/>
      <c r="E638" s="225">
        <v>5</v>
      </c>
      <c r="F638" s="174"/>
      <c r="G638" s="175" t="str">
        <f t="shared" si="111"/>
        <v>A.1.2.6.5</v>
      </c>
      <c r="H638" s="235" t="e">
        <f t="shared" si="121"/>
        <v>#N/A</v>
      </c>
      <c r="I638" s="239"/>
      <c r="J638" s="239"/>
      <c r="K638" s="239"/>
      <c r="L638" s="239"/>
      <c r="M638" s="240"/>
      <c r="N638" s="231">
        <f t="shared" si="122"/>
        <v>1</v>
      </c>
      <c r="O638" s="231">
        <f t="shared" si="92"/>
        <v>0</v>
      </c>
      <c r="P638" s="179">
        <f>VLOOKUP($G638,[1]Conceptos!$B$2:$I$588,6,FALSE)</f>
        <v>1</v>
      </c>
      <c r="Q638" s="179">
        <f>VLOOKUP($G638,[1]Conceptos!$B$2:$I$588,7,FALSE)</f>
        <v>1</v>
      </c>
      <c r="R638" s="179">
        <f>VLOOKUP($G638,[1]Conceptos!$B$2:$I$588,8,FALSE)</f>
        <v>1</v>
      </c>
      <c r="S638" s="229" t="b">
        <f>VLOOKUP(G638,[1]Conceptos!$B$2:$E$587,4,FALSE)</f>
        <v>1</v>
      </c>
      <c r="V638" s="231">
        <f t="shared" si="116"/>
        <v>0</v>
      </c>
    </row>
    <row r="639" spans="1:22" s="231" customFormat="1" hidden="1">
      <c r="A639" s="172">
        <f>VLOOKUP(G639,[1]Conceptos!$B$2:$F$587,5,FALSE)</f>
        <v>77</v>
      </c>
      <c r="B639" s="236"/>
      <c r="C639" s="237"/>
      <c r="D639" s="238"/>
      <c r="E639" s="225">
        <v>6</v>
      </c>
      <c r="F639" s="174"/>
      <c r="G639" s="175" t="str">
        <f t="shared" si="111"/>
        <v>A.1.2.6.5</v>
      </c>
      <c r="H639" s="235" t="e">
        <f t="shared" si="121"/>
        <v>#N/A</v>
      </c>
      <c r="I639" s="239"/>
      <c r="J639" s="239"/>
      <c r="K639" s="239"/>
      <c r="L639" s="239"/>
      <c r="M639" s="240"/>
      <c r="N639" s="231">
        <f t="shared" si="122"/>
        <v>1</v>
      </c>
      <c r="O639" s="231">
        <f t="shared" si="92"/>
        <v>0</v>
      </c>
      <c r="P639" s="179">
        <f>VLOOKUP($G639,[1]Conceptos!$B$2:$I$588,6,FALSE)</f>
        <v>1</v>
      </c>
      <c r="Q639" s="179">
        <f>VLOOKUP($G639,[1]Conceptos!$B$2:$I$588,7,FALSE)</f>
        <v>1</v>
      </c>
      <c r="R639" s="179">
        <f>VLOOKUP($G639,[1]Conceptos!$B$2:$I$588,8,FALSE)</f>
        <v>1</v>
      </c>
      <c r="S639" s="229" t="b">
        <f>VLOOKUP(G639,[1]Conceptos!$B$2:$E$587,4,FALSE)</f>
        <v>1</v>
      </c>
      <c r="V639" s="231">
        <f t="shared" si="116"/>
        <v>0</v>
      </c>
    </row>
    <row r="640" spans="1:22" s="231" customFormat="1" hidden="1">
      <c r="A640" s="172">
        <f>VLOOKUP(G640,[1]Conceptos!$B$2:$F$587,5,FALSE)</f>
        <v>77</v>
      </c>
      <c r="B640" s="236"/>
      <c r="C640" s="237"/>
      <c r="D640" s="238"/>
      <c r="E640" s="225">
        <v>7</v>
      </c>
      <c r="F640" s="174"/>
      <c r="G640" s="175" t="str">
        <f t="shared" si="111"/>
        <v>A.1.2.6.5</v>
      </c>
      <c r="H640" s="235" t="e">
        <f t="shared" si="121"/>
        <v>#N/A</v>
      </c>
      <c r="I640" s="239"/>
      <c r="J640" s="239"/>
      <c r="K640" s="239"/>
      <c r="L640" s="239"/>
      <c r="M640" s="240"/>
      <c r="N640" s="231">
        <f t="shared" si="122"/>
        <v>1</v>
      </c>
      <c r="O640" s="231">
        <f t="shared" si="92"/>
        <v>0</v>
      </c>
      <c r="P640" s="179">
        <f>VLOOKUP($G640,[1]Conceptos!$B$2:$I$588,6,FALSE)</f>
        <v>1</v>
      </c>
      <c r="Q640" s="179">
        <f>VLOOKUP($G640,[1]Conceptos!$B$2:$I$588,7,FALSE)</f>
        <v>1</v>
      </c>
      <c r="R640" s="179">
        <f>VLOOKUP($G640,[1]Conceptos!$B$2:$I$588,8,FALSE)</f>
        <v>1</v>
      </c>
      <c r="S640" s="229" t="b">
        <f>VLOOKUP(G640,[1]Conceptos!$B$2:$E$587,4,FALSE)</f>
        <v>1</v>
      </c>
      <c r="V640" s="231">
        <f t="shared" si="116"/>
        <v>0</v>
      </c>
    </row>
    <row r="641" spans="1:22" s="231" customFormat="1" hidden="1">
      <c r="A641" s="172">
        <f>VLOOKUP(G641,[1]Conceptos!$B$2:$F$587,5,FALSE)</f>
        <v>77</v>
      </c>
      <c r="B641" s="236"/>
      <c r="C641" s="237"/>
      <c r="D641" s="238"/>
      <c r="E641" s="225">
        <v>8</v>
      </c>
      <c r="F641" s="174"/>
      <c r="G641" s="175" t="str">
        <f t="shared" si="111"/>
        <v>A.1.2.6.5</v>
      </c>
      <c r="H641" s="235" t="e">
        <f t="shared" si="121"/>
        <v>#N/A</v>
      </c>
      <c r="I641" s="239"/>
      <c r="J641" s="239"/>
      <c r="K641" s="239"/>
      <c r="L641" s="239"/>
      <c r="M641" s="240"/>
      <c r="N641" s="231">
        <f t="shared" si="122"/>
        <v>1</v>
      </c>
      <c r="O641" s="231">
        <f t="shared" si="92"/>
        <v>0</v>
      </c>
      <c r="P641" s="179">
        <f>VLOOKUP($G641,[1]Conceptos!$B$2:$I$588,6,FALSE)</f>
        <v>1</v>
      </c>
      <c r="Q641" s="179">
        <f>VLOOKUP($G641,[1]Conceptos!$B$2:$I$588,7,FALSE)</f>
        <v>1</v>
      </c>
      <c r="R641" s="179">
        <f>VLOOKUP($G641,[1]Conceptos!$B$2:$I$588,8,FALSE)</f>
        <v>1</v>
      </c>
      <c r="S641" s="229" t="b">
        <f>VLOOKUP(G641,[1]Conceptos!$B$2:$E$587,4,FALSE)</f>
        <v>1</v>
      </c>
      <c r="V641" s="231">
        <f t="shared" si="116"/>
        <v>0</v>
      </c>
    </row>
    <row r="642" spans="1:22" s="231" customFormat="1" hidden="1">
      <c r="A642" s="172">
        <f>VLOOKUP(G642,[1]Conceptos!$B$2:$F$587,5,FALSE)</f>
        <v>77</v>
      </c>
      <c r="B642" s="236"/>
      <c r="C642" s="237"/>
      <c r="D642" s="238"/>
      <c r="E642" s="225">
        <v>9</v>
      </c>
      <c r="F642" s="174"/>
      <c r="G642" s="175" t="str">
        <f t="shared" si="111"/>
        <v>A.1.2.6.5</v>
      </c>
      <c r="H642" s="235" t="e">
        <f t="shared" si="121"/>
        <v>#N/A</v>
      </c>
      <c r="I642" s="239"/>
      <c r="J642" s="239"/>
      <c r="K642" s="239"/>
      <c r="L642" s="239"/>
      <c r="M642" s="240"/>
      <c r="N642" s="231">
        <f t="shared" si="122"/>
        <v>1</v>
      </c>
      <c r="O642" s="231">
        <f t="shared" si="92"/>
        <v>0</v>
      </c>
      <c r="P642" s="179">
        <f>VLOOKUP($G642,[1]Conceptos!$B$2:$I$588,6,FALSE)</f>
        <v>1</v>
      </c>
      <c r="Q642" s="179">
        <f>VLOOKUP($G642,[1]Conceptos!$B$2:$I$588,7,FALSE)</f>
        <v>1</v>
      </c>
      <c r="R642" s="179">
        <f>VLOOKUP($G642,[1]Conceptos!$B$2:$I$588,8,FALSE)</f>
        <v>1</v>
      </c>
      <c r="S642" s="229" t="b">
        <f>VLOOKUP(G642,[1]Conceptos!$B$2:$E$587,4,FALSE)</f>
        <v>1</v>
      </c>
      <c r="V642" s="231">
        <f t="shared" si="116"/>
        <v>0</v>
      </c>
    </row>
    <row r="643" spans="1:22" s="231" customFormat="1" hidden="1">
      <c r="A643" s="172">
        <f>VLOOKUP(G643,[1]Conceptos!$B$2:$F$587,5,FALSE)</f>
        <v>77</v>
      </c>
      <c r="B643" s="236"/>
      <c r="C643" s="237"/>
      <c r="D643" s="238"/>
      <c r="E643" s="225">
        <v>10</v>
      </c>
      <c r="F643" s="174"/>
      <c r="G643" s="175" t="str">
        <f t="shared" si="111"/>
        <v>A.1.2.6.5</v>
      </c>
      <c r="H643" s="235" t="e">
        <f t="shared" si="121"/>
        <v>#N/A</v>
      </c>
      <c r="I643" s="239"/>
      <c r="J643" s="239"/>
      <c r="K643" s="239"/>
      <c r="L643" s="239"/>
      <c r="M643" s="240"/>
      <c r="N643" s="231">
        <f t="shared" si="122"/>
        <v>1</v>
      </c>
      <c r="O643" s="231">
        <f t="shared" si="92"/>
        <v>0</v>
      </c>
      <c r="P643" s="179">
        <f>VLOOKUP($G643,[1]Conceptos!$B$2:$I$588,6,FALSE)</f>
        <v>1</v>
      </c>
      <c r="Q643" s="179">
        <f>VLOOKUP($G643,[1]Conceptos!$B$2:$I$588,7,FALSE)</f>
        <v>1</v>
      </c>
      <c r="R643" s="179">
        <f>VLOOKUP($G643,[1]Conceptos!$B$2:$I$588,8,FALSE)</f>
        <v>1</v>
      </c>
      <c r="S643" s="229" t="b">
        <f>VLOOKUP(G643,[1]Conceptos!$B$2:$E$587,4,FALSE)</f>
        <v>1</v>
      </c>
      <c r="V643" s="231">
        <f t="shared" si="116"/>
        <v>0</v>
      </c>
    </row>
    <row r="644" spans="1:22" s="231" customFormat="1" ht="51">
      <c r="A644" s="172">
        <f>VLOOKUP(G644,[1]Conceptos!$B$2:$F$587,5,FALSE)</f>
        <v>78</v>
      </c>
      <c r="B644" s="219" t="s">
        <v>246</v>
      </c>
      <c r="C644" s="220" t="str">
        <f>VLOOKUP(B644,[1]Conceptos!$B$2:$D$587,2,FALSE)</f>
        <v>TRANSPORTE ESCOLAR</v>
      </c>
      <c r="D644" s="221" t="str">
        <f>VLOOKUP(B644,[1]Conceptos!$B$2:$D$587,3,FALSE)</f>
        <v>RECURSOS DESTINADOS PARA LA CONTRATACIÓN DEL SERVICIO DE TRANSPORTE ESCOLAR A LA POBLACIÓN DE MENORES RECURSOS DE LOS ESTABLECIMIENTOS EDUCATIVOS ESTATALES PARA GARANTIZAR SU ACCESO Y PERMANENCIA</v>
      </c>
      <c r="E644" s="222" t="s">
        <v>136</v>
      </c>
      <c r="F644" s="223"/>
      <c r="G644" s="224" t="str">
        <f t="shared" si="111"/>
        <v>A.1.2.7</v>
      </c>
      <c r="H644" s="225"/>
      <c r="I644" s="226">
        <f>SUM(I645:I654)</f>
        <v>0</v>
      </c>
      <c r="J644" s="226">
        <f>SUM(J645:J654)</f>
        <v>0</v>
      </c>
      <c r="K644" s="226">
        <f>SUM(K645:K654)</f>
        <v>0</v>
      </c>
      <c r="L644" s="226">
        <f>SUM(L645:L654)</f>
        <v>0</v>
      </c>
      <c r="M644" s="227">
        <f>SUM(M645:M654)</f>
        <v>0</v>
      </c>
      <c r="N644" s="228">
        <f>IF(AND(E644&lt;&gt;"", E644&lt;&gt;"Registrar Detalle",E644&lt;&gt;"Ocultar Detalle"),1,0)</f>
        <v>0</v>
      </c>
      <c r="O644" s="228">
        <f t="shared" si="92"/>
        <v>0</v>
      </c>
      <c r="P644" s="179">
        <f>VLOOKUP($G644,[1]Conceptos!$B$2:$I$588,6,FALSE)</f>
        <v>1</v>
      </c>
      <c r="Q644" s="179">
        <f>VLOOKUP($G644,[1]Conceptos!$B$2:$I$588,7,FALSE)</f>
        <v>1</v>
      </c>
      <c r="R644" s="179">
        <f>VLOOKUP($G644,[1]Conceptos!$B$2:$I$588,8,FALSE)</f>
        <v>1</v>
      </c>
      <c r="S644" s="229" t="b">
        <f>VLOOKUP(G644,[1]Conceptos!$B$2:$E$588,4,FALSE)</f>
        <v>1</v>
      </c>
      <c r="T644" s="230">
        <f>FIND(".",B644,LEN(B644)-2)</f>
        <v>6</v>
      </c>
      <c r="U644" s="230" t="str">
        <f>MID(B644,1,T644-1)</f>
        <v>A.1.2</v>
      </c>
      <c r="V644" s="231">
        <f t="shared" si="116"/>
        <v>6</v>
      </c>
    </row>
    <row r="645" spans="1:22" s="231" customFormat="1">
      <c r="A645" s="172">
        <f>VLOOKUP(G645,[1]Conceptos!$B$2:$F$587,5,FALSE)</f>
        <v>78</v>
      </c>
      <c r="B645" s="234"/>
      <c r="C645" s="220"/>
      <c r="D645" s="221"/>
      <c r="E645" s="225">
        <v>1</v>
      </c>
      <c r="F645" s="174"/>
      <c r="G645" s="175" t="str">
        <f t="shared" si="111"/>
        <v>A.1.2.7</v>
      </c>
      <c r="H645" s="235" t="e">
        <f t="shared" ref="H645:H654" si="123">VLOOKUP(F645,$W$7:$X$48,2,FALSE)</f>
        <v>#N/A</v>
      </c>
      <c r="I645" s="239"/>
      <c r="J645" s="239"/>
      <c r="K645" s="239"/>
      <c r="L645" s="239"/>
      <c r="M645" s="240"/>
      <c r="N645" s="231">
        <f t="shared" ref="N645:N654" si="124">IF(E645&lt;&gt;"",1,0)</f>
        <v>1</v>
      </c>
      <c r="O645" s="231">
        <f t="shared" si="92"/>
        <v>0</v>
      </c>
      <c r="P645" s="179">
        <f>VLOOKUP($G645,[1]Conceptos!$B$2:$I$588,6,FALSE)</f>
        <v>1</v>
      </c>
      <c r="Q645" s="179">
        <f>VLOOKUP($G645,[1]Conceptos!$B$2:$I$588,7,FALSE)</f>
        <v>1</v>
      </c>
      <c r="R645" s="179">
        <f>VLOOKUP($G645,[1]Conceptos!$B$2:$I$588,8,FALSE)</f>
        <v>1</v>
      </c>
      <c r="S645" s="229" t="b">
        <f>VLOOKUP(G645,[1]Conceptos!$B$2:$E$588,4,FALSE)</f>
        <v>1</v>
      </c>
      <c r="V645" s="231">
        <f t="shared" si="116"/>
        <v>6</v>
      </c>
    </row>
    <row r="646" spans="1:22" s="231" customFormat="1" hidden="1">
      <c r="A646" s="172">
        <f>VLOOKUP(G646,[1]Conceptos!$B$2:$F$587,5,FALSE)</f>
        <v>78</v>
      </c>
      <c r="B646" s="236"/>
      <c r="C646" s="237"/>
      <c r="D646" s="238"/>
      <c r="E646" s="225">
        <v>2</v>
      </c>
      <c r="F646" s="174"/>
      <c r="G646" s="175" t="str">
        <f t="shared" si="111"/>
        <v>A.1.2.7</v>
      </c>
      <c r="H646" s="235" t="e">
        <f t="shared" si="123"/>
        <v>#N/A</v>
      </c>
      <c r="I646" s="239"/>
      <c r="J646" s="239"/>
      <c r="K646" s="239"/>
      <c r="L646" s="239"/>
      <c r="M646" s="240"/>
      <c r="N646" s="231">
        <f t="shared" si="124"/>
        <v>1</v>
      </c>
      <c r="O646" s="231">
        <f t="shared" si="92"/>
        <v>0</v>
      </c>
      <c r="P646" s="179">
        <f>VLOOKUP($G646,[1]Conceptos!$B$2:$I$588,6,FALSE)</f>
        <v>1</v>
      </c>
      <c r="Q646" s="179">
        <f>VLOOKUP($G646,[1]Conceptos!$B$2:$I$588,7,FALSE)</f>
        <v>1</v>
      </c>
      <c r="R646" s="179">
        <f>VLOOKUP($G646,[1]Conceptos!$B$2:$I$588,8,FALSE)</f>
        <v>1</v>
      </c>
      <c r="S646" s="229" t="b">
        <f>VLOOKUP(G646,[1]Conceptos!$B$2:$E$587,4,FALSE)</f>
        <v>1</v>
      </c>
      <c r="V646" s="231">
        <f t="shared" si="116"/>
        <v>0</v>
      </c>
    </row>
    <row r="647" spans="1:22" s="231" customFormat="1" hidden="1">
      <c r="A647" s="172">
        <f>VLOOKUP(G647,[1]Conceptos!$B$2:$F$587,5,FALSE)</f>
        <v>78</v>
      </c>
      <c r="B647" s="236"/>
      <c r="C647" s="237"/>
      <c r="D647" s="238"/>
      <c r="E647" s="225">
        <v>3</v>
      </c>
      <c r="F647" s="174"/>
      <c r="G647" s="175" t="str">
        <f t="shared" si="111"/>
        <v>A.1.2.7</v>
      </c>
      <c r="H647" s="235" t="e">
        <f t="shared" si="123"/>
        <v>#N/A</v>
      </c>
      <c r="I647" s="239"/>
      <c r="J647" s="239"/>
      <c r="K647" s="239"/>
      <c r="L647" s="239"/>
      <c r="M647" s="240"/>
      <c r="N647" s="231">
        <f t="shared" si="124"/>
        <v>1</v>
      </c>
      <c r="O647" s="231">
        <f t="shared" si="92"/>
        <v>0</v>
      </c>
      <c r="P647" s="179">
        <f>VLOOKUP($G647,[1]Conceptos!$B$2:$I$588,6,FALSE)</f>
        <v>1</v>
      </c>
      <c r="Q647" s="179">
        <f>VLOOKUP($G647,[1]Conceptos!$B$2:$I$588,7,FALSE)</f>
        <v>1</v>
      </c>
      <c r="R647" s="179">
        <f>VLOOKUP($G647,[1]Conceptos!$B$2:$I$588,8,FALSE)</f>
        <v>1</v>
      </c>
      <c r="S647" s="229" t="b">
        <f>VLOOKUP(G647,[1]Conceptos!$B$2:$E$587,4,FALSE)</f>
        <v>1</v>
      </c>
      <c r="V647" s="231">
        <f t="shared" si="116"/>
        <v>0</v>
      </c>
    </row>
    <row r="648" spans="1:22" s="231" customFormat="1" hidden="1">
      <c r="A648" s="172">
        <f>VLOOKUP(G648,[1]Conceptos!$B$2:$F$587,5,FALSE)</f>
        <v>78</v>
      </c>
      <c r="B648" s="236"/>
      <c r="C648" s="237"/>
      <c r="D648" s="238"/>
      <c r="E648" s="225">
        <v>4</v>
      </c>
      <c r="F648" s="174"/>
      <c r="G648" s="175" t="str">
        <f t="shared" ref="G648:G711" si="125">IF(ISBLANK(B648),G647,B648)</f>
        <v>A.1.2.7</v>
      </c>
      <c r="H648" s="235" t="e">
        <f t="shared" si="123"/>
        <v>#N/A</v>
      </c>
      <c r="I648" s="239"/>
      <c r="J648" s="239"/>
      <c r="K648" s="239"/>
      <c r="L648" s="239"/>
      <c r="M648" s="240"/>
      <c r="N648" s="231">
        <f t="shared" si="124"/>
        <v>1</v>
      </c>
      <c r="O648" s="231">
        <f t="shared" si="92"/>
        <v>0</v>
      </c>
      <c r="P648" s="179">
        <f>VLOOKUP($G648,[1]Conceptos!$B$2:$I$588,6,FALSE)</f>
        <v>1</v>
      </c>
      <c r="Q648" s="179">
        <f>VLOOKUP($G648,[1]Conceptos!$B$2:$I$588,7,FALSE)</f>
        <v>1</v>
      </c>
      <c r="R648" s="179">
        <f>VLOOKUP($G648,[1]Conceptos!$B$2:$I$588,8,FALSE)</f>
        <v>1</v>
      </c>
      <c r="S648" s="229" t="b">
        <f>VLOOKUP(G648,[1]Conceptos!$B$2:$E$587,4,FALSE)</f>
        <v>1</v>
      </c>
      <c r="V648" s="231">
        <f t="shared" si="116"/>
        <v>0</v>
      </c>
    </row>
    <row r="649" spans="1:22" s="231" customFormat="1" hidden="1">
      <c r="A649" s="172">
        <f>VLOOKUP(G649,[1]Conceptos!$B$2:$F$587,5,FALSE)</f>
        <v>78</v>
      </c>
      <c r="B649" s="236"/>
      <c r="C649" s="237"/>
      <c r="D649" s="238"/>
      <c r="E649" s="225">
        <v>5</v>
      </c>
      <c r="F649" s="174"/>
      <c r="G649" s="175" t="str">
        <f t="shared" si="125"/>
        <v>A.1.2.7</v>
      </c>
      <c r="H649" s="235" t="e">
        <f t="shared" si="123"/>
        <v>#N/A</v>
      </c>
      <c r="I649" s="239"/>
      <c r="J649" s="239"/>
      <c r="K649" s="239"/>
      <c r="L649" s="239"/>
      <c r="M649" s="240"/>
      <c r="N649" s="231">
        <f t="shared" si="124"/>
        <v>1</v>
      </c>
      <c r="O649" s="231">
        <f t="shared" si="92"/>
        <v>0</v>
      </c>
      <c r="P649" s="179">
        <f>VLOOKUP($G649,[1]Conceptos!$B$2:$I$588,6,FALSE)</f>
        <v>1</v>
      </c>
      <c r="Q649" s="179">
        <f>VLOOKUP($G649,[1]Conceptos!$B$2:$I$588,7,FALSE)</f>
        <v>1</v>
      </c>
      <c r="R649" s="179">
        <f>VLOOKUP($G649,[1]Conceptos!$B$2:$I$588,8,FALSE)</f>
        <v>1</v>
      </c>
      <c r="S649" s="229" t="b">
        <f>VLOOKUP(G649,[1]Conceptos!$B$2:$E$587,4,FALSE)</f>
        <v>1</v>
      </c>
      <c r="V649" s="231">
        <f t="shared" si="116"/>
        <v>0</v>
      </c>
    </row>
    <row r="650" spans="1:22" s="231" customFormat="1" hidden="1">
      <c r="A650" s="172">
        <f>VLOOKUP(G650,[1]Conceptos!$B$2:$F$587,5,FALSE)</f>
        <v>78</v>
      </c>
      <c r="B650" s="236"/>
      <c r="C650" s="237"/>
      <c r="D650" s="238"/>
      <c r="E650" s="225">
        <v>6</v>
      </c>
      <c r="F650" s="174"/>
      <c r="G650" s="175" t="str">
        <f t="shared" si="125"/>
        <v>A.1.2.7</v>
      </c>
      <c r="H650" s="235" t="e">
        <f t="shared" si="123"/>
        <v>#N/A</v>
      </c>
      <c r="I650" s="239"/>
      <c r="J650" s="239"/>
      <c r="K650" s="239"/>
      <c r="L650" s="239"/>
      <c r="M650" s="240"/>
      <c r="N650" s="231">
        <f t="shared" si="124"/>
        <v>1</v>
      </c>
      <c r="O650" s="231">
        <f t="shared" si="92"/>
        <v>0</v>
      </c>
      <c r="P650" s="179">
        <f>VLOOKUP($G650,[1]Conceptos!$B$2:$I$588,6,FALSE)</f>
        <v>1</v>
      </c>
      <c r="Q650" s="179">
        <f>VLOOKUP($G650,[1]Conceptos!$B$2:$I$588,7,FALSE)</f>
        <v>1</v>
      </c>
      <c r="R650" s="179">
        <f>VLOOKUP($G650,[1]Conceptos!$B$2:$I$588,8,FALSE)</f>
        <v>1</v>
      </c>
      <c r="S650" s="229" t="b">
        <f>VLOOKUP(G650,[1]Conceptos!$B$2:$E$587,4,FALSE)</f>
        <v>1</v>
      </c>
      <c r="V650" s="231">
        <f t="shared" si="116"/>
        <v>0</v>
      </c>
    </row>
    <row r="651" spans="1:22" s="231" customFormat="1" hidden="1">
      <c r="A651" s="172">
        <f>VLOOKUP(G651,[1]Conceptos!$B$2:$F$587,5,FALSE)</f>
        <v>78</v>
      </c>
      <c r="B651" s="236"/>
      <c r="C651" s="237"/>
      <c r="D651" s="238"/>
      <c r="E651" s="225">
        <v>7</v>
      </c>
      <c r="F651" s="174"/>
      <c r="G651" s="175" t="str">
        <f t="shared" si="125"/>
        <v>A.1.2.7</v>
      </c>
      <c r="H651" s="235" t="e">
        <f t="shared" si="123"/>
        <v>#N/A</v>
      </c>
      <c r="I651" s="239"/>
      <c r="J651" s="239"/>
      <c r="K651" s="239"/>
      <c r="L651" s="239"/>
      <c r="M651" s="240"/>
      <c r="N651" s="231">
        <f t="shared" si="124"/>
        <v>1</v>
      </c>
      <c r="O651" s="231">
        <f t="shared" si="92"/>
        <v>0</v>
      </c>
      <c r="P651" s="179">
        <f>VLOOKUP($G651,[1]Conceptos!$B$2:$I$588,6,FALSE)</f>
        <v>1</v>
      </c>
      <c r="Q651" s="179">
        <f>VLOOKUP($G651,[1]Conceptos!$B$2:$I$588,7,FALSE)</f>
        <v>1</v>
      </c>
      <c r="R651" s="179">
        <f>VLOOKUP($G651,[1]Conceptos!$B$2:$I$588,8,FALSE)</f>
        <v>1</v>
      </c>
      <c r="S651" s="229" t="b">
        <f>VLOOKUP(G651,[1]Conceptos!$B$2:$E$587,4,FALSE)</f>
        <v>1</v>
      </c>
      <c r="V651" s="231">
        <f t="shared" si="116"/>
        <v>0</v>
      </c>
    </row>
    <row r="652" spans="1:22" s="231" customFormat="1" hidden="1">
      <c r="A652" s="172">
        <f>VLOOKUP(G652,[1]Conceptos!$B$2:$F$587,5,FALSE)</f>
        <v>78</v>
      </c>
      <c r="B652" s="236"/>
      <c r="C652" s="237"/>
      <c r="D652" s="238"/>
      <c r="E652" s="225">
        <v>8</v>
      </c>
      <c r="F652" s="174"/>
      <c r="G652" s="175" t="str">
        <f t="shared" si="125"/>
        <v>A.1.2.7</v>
      </c>
      <c r="H652" s="235" t="e">
        <f t="shared" si="123"/>
        <v>#N/A</v>
      </c>
      <c r="I652" s="239"/>
      <c r="J652" s="239"/>
      <c r="K652" s="239"/>
      <c r="L652" s="239"/>
      <c r="M652" s="240"/>
      <c r="N652" s="231">
        <f t="shared" si="124"/>
        <v>1</v>
      </c>
      <c r="O652" s="231">
        <f t="shared" si="92"/>
        <v>0</v>
      </c>
      <c r="P652" s="179">
        <f>VLOOKUP($G652,[1]Conceptos!$B$2:$I$588,6,FALSE)</f>
        <v>1</v>
      </c>
      <c r="Q652" s="179">
        <f>VLOOKUP($G652,[1]Conceptos!$B$2:$I$588,7,FALSE)</f>
        <v>1</v>
      </c>
      <c r="R652" s="179">
        <f>VLOOKUP($G652,[1]Conceptos!$B$2:$I$588,8,FALSE)</f>
        <v>1</v>
      </c>
      <c r="S652" s="229" t="b">
        <f>VLOOKUP(G652,[1]Conceptos!$B$2:$E$587,4,FALSE)</f>
        <v>1</v>
      </c>
      <c r="V652" s="231">
        <f t="shared" si="116"/>
        <v>0</v>
      </c>
    </row>
    <row r="653" spans="1:22" s="231" customFormat="1" hidden="1">
      <c r="A653" s="172">
        <f>VLOOKUP(G653,[1]Conceptos!$B$2:$F$587,5,FALSE)</f>
        <v>78</v>
      </c>
      <c r="B653" s="236"/>
      <c r="C653" s="237"/>
      <c r="D653" s="238"/>
      <c r="E653" s="225">
        <v>9</v>
      </c>
      <c r="F653" s="174"/>
      <c r="G653" s="175" t="str">
        <f t="shared" si="125"/>
        <v>A.1.2.7</v>
      </c>
      <c r="H653" s="235" t="e">
        <f t="shared" si="123"/>
        <v>#N/A</v>
      </c>
      <c r="I653" s="239"/>
      <c r="J653" s="239"/>
      <c r="K653" s="239"/>
      <c r="L653" s="239"/>
      <c r="M653" s="240"/>
      <c r="N653" s="231">
        <f t="shared" si="124"/>
        <v>1</v>
      </c>
      <c r="O653" s="231">
        <f t="shared" si="92"/>
        <v>0</v>
      </c>
      <c r="P653" s="179">
        <f>VLOOKUP($G653,[1]Conceptos!$B$2:$I$588,6,FALSE)</f>
        <v>1</v>
      </c>
      <c r="Q653" s="179">
        <f>VLOOKUP($G653,[1]Conceptos!$B$2:$I$588,7,FALSE)</f>
        <v>1</v>
      </c>
      <c r="R653" s="179">
        <f>VLOOKUP($G653,[1]Conceptos!$B$2:$I$588,8,FALSE)</f>
        <v>1</v>
      </c>
      <c r="S653" s="229" t="b">
        <f>VLOOKUP(G653,[1]Conceptos!$B$2:$E$587,4,FALSE)</f>
        <v>1</v>
      </c>
      <c r="V653" s="231">
        <f t="shared" si="116"/>
        <v>0</v>
      </c>
    </row>
    <row r="654" spans="1:22" s="231" customFormat="1" hidden="1">
      <c r="A654" s="172">
        <f>VLOOKUP(G654,[1]Conceptos!$B$2:$F$587,5,FALSE)</f>
        <v>78</v>
      </c>
      <c r="B654" s="236"/>
      <c r="C654" s="237"/>
      <c r="D654" s="238"/>
      <c r="E654" s="225">
        <v>10</v>
      </c>
      <c r="F654" s="174"/>
      <c r="G654" s="175" t="str">
        <f t="shared" si="125"/>
        <v>A.1.2.7</v>
      </c>
      <c r="H654" s="235" t="e">
        <f t="shared" si="123"/>
        <v>#N/A</v>
      </c>
      <c r="I654" s="239"/>
      <c r="J654" s="239"/>
      <c r="K654" s="239"/>
      <c r="L654" s="239"/>
      <c r="M654" s="240"/>
      <c r="N654" s="231">
        <f t="shared" si="124"/>
        <v>1</v>
      </c>
      <c r="O654" s="231">
        <f t="shared" si="92"/>
        <v>0</v>
      </c>
      <c r="P654" s="179">
        <f>VLOOKUP($G654,[1]Conceptos!$B$2:$I$588,6,FALSE)</f>
        <v>1</v>
      </c>
      <c r="Q654" s="179">
        <f>VLOOKUP($G654,[1]Conceptos!$B$2:$I$588,7,FALSE)</f>
        <v>1</v>
      </c>
      <c r="R654" s="179">
        <f>VLOOKUP($G654,[1]Conceptos!$B$2:$I$588,8,FALSE)</f>
        <v>1</v>
      </c>
      <c r="S654" s="229" t="b">
        <f>VLOOKUP(G654,[1]Conceptos!$B$2:$E$587,4,FALSE)</f>
        <v>1</v>
      </c>
      <c r="V654" s="231">
        <f t="shared" si="116"/>
        <v>0</v>
      </c>
    </row>
    <row r="655" spans="1:22" s="231" customFormat="1" ht="63.75">
      <c r="A655" s="172">
        <f>VLOOKUP(G655,[1]Conceptos!$B$2:$F$587,5,FALSE)</f>
        <v>79</v>
      </c>
      <c r="B655" s="219" t="s">
        <v>247</v>
      </c>
      <c r="C655" s="220" t="str">
        <f>VLOOKUP(B655,[1]Conceptos!$B$2:$D$587,2,FALSE)</f>
        <v>CAPACITACIÓN A DOCENTES Y DIRECTIVOS DOCENTES</v>
      </c>
      <c r="D655" s="221" t="str">
        <f>VLOOKUP(B655,[1]Conceptos!$B$2:$D$587,3,FALSE)</f>
        <v>RECURSOS DIRIGIDOS A CONTRATAR LOS SERVICIOS DE FORMACIÓN COMPLEMENTARIA DEL PERSONAL DOCENTE Y DIRECTIVOS DOCENTES,ENMARCADOSEN LOS PLANESDE MEJORAMIENTO INSTITUCIONAL Y APROBADAS POR EL COMITÉ DE CAPACITACIONES DE LA ENTIDAD TERRITORIAL CERTIFICADA</v>
      </c>
      <c r="E655" s="222" t="s">
        <v>136</v>
      </c>
      <c r="F655" s="223"/>
      <c r="G655" s="224" t="str">
        <f t="shared" si="125"/>
        <v>A.1.2.8</v>
      </c>
      <c r="H655" s="225"/>
      <c r="I655" s="226">
        <f>SUM(I656:I665)</f>
        <v>0</v>
      </c>
      <c r="J655" s="226">
        <f>SUM(J656:J665)</f>
        <v>0</v>
      </c>
      <c r="K655" s="226">
        <f>SUM(K656:K665)</f>
        <v>0</v>
      </c>
      <c r="L655" s="226">
        <f>SUM(L656:L665)</f>
        <v>0</v>
      </c>
      <c r="M655" s="227">
        <f>SUM(M656:M665)</f>
        <v>0</v>
      </c>
      <c r="N655" s="228">
        <f>IF(AND(E655&lt;&gt;"", E655&lt;&gt;"Registrar Detalle",E655&lt;&gt;"Ocultar Detalle"),1,0)</f>
        <v>0</v>
      </c>
      <c r="O655" s="228">
        <f t="shared" si="92"/>
        <v>0</v>
      </c>
      <c r="P655" s="179">
        <f>VLOOKUP($G655,[1]Conceptos!$B$2:$I$588,6,FALSE)</f>
        <v>1</v>
      </c>
      <c r="Q655" s="179">
        <f>VLOOKUP($G655,[1]Conceptos!$B$2:$I$588,7,FALSE)</f>
        <v>1</v>
      </c>
      <c r="R655" s="179">
        <f>VLOOKUP($G655,[1]Conceptos!$B$2:$I$588,8,FALSE)</f>
        <v>1</v>
      </c>
      <c r="S655" s="229" t="b">
        <f>VLOOKUP(G655,[1]Conceptos!$B$2:$E$588,4,FALSE)</f>
        <v>1</v>
      </c>
      <c r="T655" s="230">
        <f>FIND(".",B655,LEN(B655)-2)</f>
        <v>6</v>
      </c>
      <c r="U655" s="230" t="str">
        <f>MID(B655,1,T655-1)</f>
        <v>A.1.2</v>
      </c>
      <c r="V655" s="231">
        <f t="shared" si="116"/>
        <v>6</v>
      </c>
    </row>
    <row r="656" spans="1:22" s="231" customFormat="1">
      <c r="A656" s="172">
        <f>VLOOKUP(G656,[1]Conceptos!$B$2:$F$587,5,FALSE)</f>
        <v>79</v>
      </c>
      <c r="B656" s="234"/>
      <c r="C656" s="220"/>
      <c r="D656" s="221"/>
      <c r="E656" s="225">
        <v>1</v>
      </c>
      <c r="F656" s="174"/>
      <c r="G656" s="175" t="str">
        <f t="shared" si="125"/>
        <v>A.1.2.8</v>
      </c>
      <c r="H656" s="235" t="e">
        <f t="shared" ref="H656:H665" si="126">VLOOKUP(F656,$W$7:$X$48,2,FALSE)</f>
        <v>#N/A</v>
      </c>
      <c r="I656" s="239"/>
      <c r="J656" s="239"/>
      <c r="K656" s="239"/>
      <c r="L656" s="239"/>
      <c r="M656" s="240"/>
      <c r="N656" s="231">
        <f t="shared" ref="N656:N665" si="127">IF(E656&lt;&gt;"",1,0)</f>
        <v>1</v>
      </c>
      <c r="O656" s="231">
        <f t="shared" si="92"/>
        <v>0</v>
      </c>
      <c r="P656" s="179">
        <f>VLOOKUP($G656,[1]Conceptos!$B$2:$I$588,6,FALSE)</f>
        <v>1</v>
      </c>
      <c r="Q656" s="179">
        <f>VLOOKUP($G656,[1]Conceptos!$B$2:$I$588,7,FALSE)</f>
        <v>1</v>
      </c>
      <c r="R656" s="179">
        <f>VLOOKUP($G656,[1]Conceptos!$B$2:$I$588,8,FALSE)</f>
        <v>1</v>
      </c>
      <c r="S656" s="229" t="b">
        <f>VLOOKUP(G656,[1]Conceptos!$B$2:$E$588,4,FALSE)</f>
        <v>1</v>
      </c>
      <c r="V656" s="231">
        <f t="shared" si="116"/>
        <v>6</v>
      </c>
    </row>
    <row r="657" spans="1:22" s="231" customFormat="1" hidden="1">
      <c r="A657" s="172">
        <f>VLOOKUP(G657,[1]Conceptos!$B$2:$F$587,5,FALSE)</f>
        <v>79</v>
      </c>
      <c r="B657" s="236"/>
      <c r="C657" s="237"/>
      <c r="D657" s="238"/>
      <c r="E657" s="225">
        <v>2</v>
      </c>
      <c r="F657" s="174"/>
      <c r="G657" s="175" t="str">
        <f t="shared" si="125"/>
        <v>A.1.2.8</v>
      </c>
      <c r="H657" s="235" t="e">
        <f t="shared" si="126"/>
        <v>#N/A</v>
      </c>
      <c r="I657" s="239"/>
      <c r="J657" s="239"/>
      <c r="K657" s="239"/>
      <c r="L657" s="239"/>
      <c r="M657" s="240"/>
      <c r="N657" s="231">
        <f t="shared" si="127"/>
        <v>1</v>
      </c>
      <c r="O657" s="231">
        <f t="shared" si="92"/>
        <v>0</v>
      </c>
      <c r="P657" s="179">
        <f>VLOOKUP($G657,[1]Conceptos!$B$2:$I$588,6,FALSE)</f>
        <v>1</v>
      </c>
      <c r="Q657" s="179">
        <f>VLOOKUP($G657,[1]Conceptos!$B$2:$I$588,7,FALSE)</f>
        <v>1</v>
      </c>
      <c r="R657" s="179">
        <f>VLOOKUP($G657,[1]Conceptos!$B$2:$I$588,8,FALSE)</f>
        <v>1</v>
      </c>
      <c r="S657" s="229" t="b">
        <f>VLOOKUP(G657,[1]Conceptos!$B$2:$E$587,4,FALSE)</f>
        <v>1</v>
      </c>
      <c r="V657" s="231">
        <f t="shared" si="116"/>
        <v>0</v>
      </c>
    </row>
    <row r="658" spans="1:22" s="231" customFormat="1" hidden="1">
      <c r="A658" s="172">
        <f>VLOOKUP(G658,[1]Conceptos!$B$2:$F$587,5,FALSE)</f>
        <v>79</v>
      </c>
      <c r="B658" s="236"/>
      <c r="C658" s="237"/>
      <c r="D658" s="238"/>
      <c r="E658" s="225">
        <v>3</v>
      </c>
      <c r="F658" s="174"/>
      <c r="G658" s="175" t="str">
        <f t="shared" si="125"/>
        <v>A.1.2.8</v>
      </c>
      <c r="H658" s="235" t="e">
        <f t="shared" si="126"/>
        <v>#N/A</v>
      </c>
      <c r="I658" s="239"/>
      <c r="J658" s="239"/>
      <c r="K658" s="239"/>
      <c r="L658" s="239"/>
      <c r="M658" s="240"/>
      <c r="N658" s="231">
        <f t="shared" si="127"/>
        <v>1</v>
      </c>
      <c r="O658" s="231">
        <f t="shared" si="92"/>
        <v>0</v>
      </c>
      <c r="P658" s="179">
        <f>VLOOKUP($G658,[1]Conceptos!$B$2:$I$588,6,FALSE)</f>
        <v>1</v>
      </c>
      <c r="Q658" s="179">
        <f>VLOOKUP($G658,[1]Conceptos!$B$2:$I$588,7,FALSE)</f>
        <v>1</v>
      </c>
      <c r="R658" s="179">
        <f>VLOOKUP($G658,[1]Conceptos!$B$2:$I$588,8,FALSE)</f>
        <v>1</v>
      </c>
      <c r="S658" s="229" t="b">
        <f>VLOOKUP(G658,[1]Conceptos!$B$2:$E$587,4,FALSE)</f>
        <v>1</v>
      </c>
      <c r="V658" s="231">
        <f t="shared" si="116"/>
        <v>0</v>
      </c>
    </row>
    <row r="659" spans="1:22" s="231" customFormat="1" hidden="1">
      <c r="A659" s="172">
        <f>VLOOKUP(G659,[1]Conceptos!$B$2:$F$587,5,FALSE)</f>
        <v>79</v>
      </c>
      <c r="B659" s="236"/>
      <c r="C659" s="237"/>
      <c r="D659" s="238"/>
      <c r="E659" s="225">
        <v>4</v>
      </c>
      <c r="F659" s="174"/>
      <c r="G659" s="175" t="str">
        <f t="shared" si="125"/>
        <v>A.1.2.8</v>
      </c>
      <c r="H659" s="235" t="e">
        <f t="shared" si="126"/>
        <v>#N/A</v>
      </c>
      <c r="I659" s="239"/>
      <c r="J659" s="239"/>
      <c r="K659" s="239"/>
      <c r="L659" s="239"/>
      <c r="M659" s="240"/>
      <c r="N659" s="231">
        <f t="shared" si="127"/>
        <v>1</v>
      </c>
      <c r="O659" s="231">
        <f t="shared" si="92"/>
        <v>0</v>
      </c>
      <c r="P659" s="179">
        <f>VLOOKUP($G659,[1]Conceptos!$B$2:$I$588,6,FALSE)</f>
        <v>1</v>
      </c>
      <c r="Q659" s="179">
        <f>VLOOKUP($G659,[1]Conceptos!$B$2:$I$588,7,FALSE)</f>
        <v>1</v>
      </c>
      <c r="R659" s="179">
        <f>VLOOKUP($G659,[1]Conceptos!$B$2:$I$588,8,FALSE)</f>
        <v>1</v>
      </c>
      <c r="S659" s="229" t="b">
        <f>VLOOKUP(G659,[1]Conceptos!$B$2:$E$587,4,FALSE)</f>
        <v>1</v>
      </c>
      <c r="V659" s="231">
        <f t="shared" si="116"/>
        <v>0</v>
      </c>
    </row>
    <row r="660" spans="1:22" s="231" customFormat="1" hidden="1">
      <c r="A660" s="172">
        <f>VLOOKUP(G660,[1]Conceptos!$B$2:$F$587,5,FALSE)</f>
        <v>79</v>
      </c>
      <c r="B660" s="236"/>
      <c r="C660" s="237"/>
      <c r="D660" s="238"/>
      <c r="E660" s="225">
        <v>5</v>
      </c>
      <c r="F660" s="174"/>
      <c r="G660" s="175" t="str">
        <f t="shared" si="125"/>
        <v>A.1.2.8</v>
      </c>
      <c r="H660" s="235" t="e">
        <f t="shared" si="126"/>
        <v>#N/A</v>
      </c>
      <c r="I660" s="239"/>
      <c r="J660" s="239"/>
      <c r="K660" s="239"/>
      <c r="L660" s="239"/>
      <c r="M660" s="240"/>
      <c r="N660" s="231">
        <f t="shared" si="127"/>
        <v>1</v>
      </c>
      <c r="O660" s="231">
        <f t="shared" si="92"/>
        <v>0</v>
      </c>
      <c r="P660" s="179">
        <f>VLOOKUP($G660,[1]Conceptos!$B$2:$I$588,6,FALSE)</f>
        <v>1</v>
      </c>
      <c r="Q660" s="179">
        <f>VLOOKUP($G660,[1]Conceptos!$B$2:$I$588,7,FALSE)</f>
        <v>1</v>
      </c>
      <c r="R660" s="179">
        <f>VLOOKUP($G660,[1]Conceptos!$B$2:$I$588,8,FALSE)</f>
        <v>1</v>
      </c>
      <c r="S660" s="229" t="b">
        <f>VLOOKUP(G660,[1]Conceptos!$B$2:$E$587,4,FALSE)</f>
        <v>1</v>
      </c>
      <c r="V660" s="231">
        <f t="shared" si="116"/>
        <v>0</v>
      </c>
    </row>
    <row r="661" spans="1:22" s="231" customFormat="1" hidden="1">
      <c r="A661" s="172">
        <f>VLOOKUP(G661,[1]Conceptos!$B$2:$F$587,5,FALSE)</f>
        <v>79</v>
      </c>
      <c r="B661" s="236"/>
      <c r="C661" s="237"/>
      <c r="D661" s="238"/>
      <c r="E661" s="225">
        <v>6</v>
      </c>
      <c r="F661" s="174"/>
      <c r="G661" s="175" t="str">
        <f t="shared" si="125"/>
        <v>A.1.2.8</v>
      </c>
      <c r="H661" s="235" t="e">
        <f t="shared" si="126"/>
        <v>#N/A</v>
      </c>
      <c r="I661" s="239"/>
      <c r="J661" s="239"/>
      <c r="K661" s="239"/>
      <c r="L661" s="239"/>
      <c r="M661" s="240"/>
      <c r="N661" s="231">
        <f t="shared" si="127"/>
        <v>1</v>
      </c>
      <c r="O661" s="231">
        <f t="shared" si="92"/>
        <v>0</v>
      </c>
      <c r="P661" s="179">
        <f>VLOOKUP($G661,[1]Conceptos!$B$2:$I$588,6,FALSE)</f>
        <v>1</v>
      </c>
      <c r="Q661" s="179">
        <f>VLOOKUP($G661,[1]Conceptos!$B$2:$I$588,7,FALSE)</f>
        <v>1</v>
      </c>
      <c r="R661" s="179">
        <f>VLOOKUP($G661,[1]Conceptos!$B$2:$I$588,8,FALSE)</f>
        <v>1</v>
      </c>
      <c r="S661" s="229" t="b">
        <f>VLOOKUP(G661,[1]Conceptos!$B$2:$E$587,4,FALSE)</f>
        <v>1</v>
      </c>
      <c r="V661" s="231">
        <f t="shared" si="116"/>
        <v>0</v>
      </c>
    </row>
    <row r="662" spans="1:22" s="231" customFormat="1" hidden="1">
      <c r="A662" s="172">
        <f>VLOOKUP(G662,[1]Conceptos!$B$2:$F$587,5,FALSE)</f>
        <v>79</v>
      </c>
      <c r="B662" s="236"/>
      <c r="C662" s="237"/>
      <c r="D662" s="238"/>
      <c r="E662" s="225">
        <v>7</v>
      </c>
      <c r="F662" s="174"/>
      <c r="G662" s="175" t="str">
        <f t="shared" si="125"/>
        <v>A.1.2.8</v>
      </c>
      <c r="H662" s="235" t="e">
        <f t="shared" si="126"/>
        <v>#N/A</v>
      </c>
      <c r="I662" s="239"/>
      <c r="J662" s="239"/>
      <c r="K662" s="239"/>
      <c r="L662" s="239"/>
      <c r="M662" s="240"/>
      <c r="N662" s="231">
        <f t="shared" si="127"/>
        <v>1</v>
      </c>
      <c r="O662" s="231">
        <f t="shared" si="92"/>
        <v>0</v>
      </c>
      <c r="P662" s="179">
        <f>VLOOKUP($G662,[1]Conceptos!$B$2:$I$588,6,FALSE)</f>
        <v>1</v>
      </c>
      <c r="Q662" s="179">
        <f>VLOOKUP($G662,[1]Conceptos!$B$2:$I$588,7,FALSE)</f>
        <v>1</v>
      </c>
      <c r="R662" s="179">
        <f>VLOOKUP($G662,[1]Conceptos!$B$2:$I$588,8,FALSE)</f>
        <v>1</v>
      </c>
      <c r="S662" s="229" t="b">
        <f>VLOOKUP(G662,[1]Conceptos!$B$2:$E$587,4,FALSE)</f>
        <v>1</v>
      </c>
      <c r="V662" s="231">
        <f t="shared" si="116"/>
        <v>0</v>
      </c>
    </row>
    <row r="663" spans="1:22" s="231" customFormat="1" hidden="1">
      <c r="A663" s="172">
        <f>VLOOKUP(G663,[1]Conceptos!$B$2:$F$587,5,FALSE)</f>
        <v>79</v>
      </c>
      <c r="B663" s="236"/>
      <c r="C663" s="237"/>
      <c r="D663" s="238"/>
      <c r="E663" s="225">
        <v>8</v>
      </c>
      <c r="F663" s="174"/>
      <c r="G663" s="175" t="str">
        <f t="shared" si="125"/>
        <v>A.1.2.8</v>
      </c>
      <c r="H663" s="235" t="e">
        <f t="shared" si="126"/>
        <v>#N/A</v>
      </c>
      <c r="I663" s="239"/>
      <c r="J663" s="239"/>
      <c r="K663" s="239"/>
      <c r="L663" s="239"/>
      <c r="M663" s="240"/>
      <c r="N663" s="231">
        <f t="shared" si="127"/>
        <v>1</v>
      </c>
      <c r="O663" s="231">
        <f t="shared" si="92"/>
        <v>0</v>
      </c>
      <c r="P663" s="179">
        <f>VLOOKUP($G663,[1]Conceptos!$B$2:$I$588,6,FALSE)</f>
        <v>1</v>
      </c>
      <c r="Q663" s="179">
        <f>VLOOKUP($G663,[1]Conceptos!$B$2:$I$588,7,FALSE)</f>
        <v>1</v>
      </c>
      <c r="R663" s="179">
        <f>VLOOKUP($G663,[1]Conceptos!$B$2:$I$588,8,FALSE)</f>
        <v>1</v>
      </c>
      <c r="S663" s="229" t="b">
        <f>VLOOKUP(G663,[1]Conceptos!$B$2:$E$587,4,FALSE)</f>
        <v>1</v>
      </c>
      <c r="V663" s="231">
        <f t="shared" si="116"/>
        <v>0</v>
      </c>
    </row>
    <row r="664" spans="1:22" s="231" customFormat="1" hidden="1">
      <c r="A664" s="172">
        <f>VLOOKUP(G664,[1]Conceptos!$B$2:$F$587,5,FALSE)</f>
        <v>79</v>
      </c>
      <c r="B664" s="236"/>
      <c r="C664" s="237"/>
      <c r="D664" s="238"/>
      <c r="E664" s="225">
        <v>9</v>
      </c>
      <c r="F664" s="174"/>
      <c r="G664" s="175" t="str">
        <f t="shared" si="125"/>
        <v>A.1.2.8</v>
      </c>
      <c r="H664" s="235" t="e">
        <f t="shared" si="126"/>
        <v>#N/A</v>
      </c>
      <c r="I664" s="239"/>
      <c r="J664" s="239"/>
      <c r="K664" s="239"/>
      <c r="L664" s="239"/>
      <c r="M664" s="240"/>
      <c r="N664" s="231">
        <f t="shared" si="127"/>
        <v>1</v>
      </c>
      <c r="O664" s="231">
        <f t="shared" si="92"/>
        <v>0</v>
      </c>
      <c r="P664" s="179">
        <f>VLOOKUP($G664,[1]Conceptos!$B$2:$I$588,6,FALSE)</f>
        <v>1</v>
      </c>
      <c r="Q664" s="179">
        <f>VLOOKUP($G664,[1]Conceptos!$B$2:$I$588,7,FALSE)</f>
        <v>1</v>
      </c>
      <c r="R664" s="179">
        <f>VLOOKUP($G664,[1]Conceptos!$B$2:$I$588,8,FALSE)</f>
        <v>1</v>
      </c>
      <c r="S664" s="229" t="b">
        <f>VLOOKUP(G664,[1]Conceptos!$B$2:$E$587,4,FALSE)</f>
        <v>1</v>
      </c>
      <c r="V664" s="231">
        <f t="shared" si="116"/>
        <v>0</v>
      </c>
    </row>
    <row r="665" spans="1:22" s="231" customFormat="1" hidden="1">
      <c r="A665" s="172">
        <f>VLOOKUP(G665,[1]Conceptos!$B$2:$F$587,5,FALSE)</f>
        <v>79</v>
      </c>
      <c r="B665" s="236"/>
      <c r="C665" s="237"/>
      <c r="D665" s="238"/>
      <c r="E665" s="225">
        <v>10</v>
      </c>
      <c r="F665" s="174"/>
      <c r="G665" s="175" t="str">
        <f t="shared" si="125"/>
        <v>A.1.2.8</v>
      </c>
      <c r="H665" s="235" t="e">
        <f t="shared" si="126"/>
        <v>#N/A</v>
      </c>
      <c r="I665" s="239"/>
      <c r="J665" s="239"/>
      <c r="K665" s="239"/>
      <c r="L665" s="239"/>
      <c r="M665" s="240"/>
      <c r="N665" s="231">
        <f t="shared" si="127"/>
        <v>1</v>
      </c>
      <c r="O665" s="231">
        <f t="shared" si="92"/>
        <v>0</v>
      </c>
      <c r="P665" s="179">
        <f>VLOOKUP($G665,[1]Conceptos!$B$2:$I$588,6,FALSE)</f>
        <v>1</v>
      </c>
      <c r="Q665" s="179">
        <f>VLOOKUP($G665,[1]Conceptos!$B$2:$I$588,7,FALSE)</f>
        <v>1</v>
      </c>
      <c r="R665" s="179">
        <f>VLOOKUP($G665,[1]Conceptos!$B$2:$I$588,8,FALSE)</f>
        <v>1</v>
      </c>
      <c r="S665" s="229" t="b">
        <f>VLOOKUP(G665,[1]Conceptos!$B$2:$E$587,4,FALSE)</f>
        <v>1</v>
      </c>
      <c r="V665" s="231">
        <f t="shared" si="116"/>
        <v>0</v>
      </c>
    </row>
    <row r="666" spans="1:22" s="231" customFormat="1" ht="38.25">
      <c r="A666" s="172">
        <f>VLOOKUP(G666,[1]Conceptos!$B$2:$F$587,5,FALSE)</f>
        <v>80</v>
      </c>
      <c r="B666" s="219" t="s">
        <v>248</v>
      </c>
      <c r="C666" s="220" t="str">
        <f>VLOOKUP(B666,[1]Conceptos!$B$2:$D$587,2,FALSE)</f>
        <v>FUNCIONAMIENTO BÁSICO DE LOS ESTABLECIMIENTOS EDUCATIVOS ESTATALES</v>
      </c>
      <c r="D666" s="221" t="str">
        <f>VLOOKUP(B666,[1]Conceptos!$B$2:$D$587,3,FALSE)</f>
        <v xml:space="preserve">RECURSOS DESTINADOS A COMPLEMENTAR O FINANCIAR LOS COSTOS BÁSICOS DE OPERACIÓN DE LOS ESTABLECIMIENTOS EDUCATIVOS ESTATALES </v>
      </c>
      <c r="E666" s="222" t="s">
        <v>136</v>
      </c>
      <c r="F666" s="223"/>
      <c r="G666" s="224" t="str">
        <f t="shared" si="125"/>
        <v>A.1.2.9</v>
      </c>
      <c r="H666" s="225"/>
      <c r="I666" s="226">
        <f>SUM(I667:I676)</f>
        <v>0</v>
      </c>
      <c r="J666" s="226">
        <f>SUM(J667:J676)</f>
        <v>0</v>
      </c>
      <c r="K666" s="226">
        <f>SUM(K667:K676)</f>
        <v>0</v>
      </c>
      <c r="L666" s="226">
        <f>SUM(L667:L676)</f>
        <v>0</v>
      </c>
      <c r="M666" s="227">
        <f>SUM(M667:M676)</f>
        <v>0</v>
      </c>
      <c r="N666" s="228">
        <f>IF(AND(E666&lt;&gt;"", E666&lt;&gt;"Registrar Detalle",E666&lt;&gt;"Ocultar Detalle"),1,0)</f>
        <v>0</v>
      </c>
      <c r="O666" s="228">
        <f t="shared" ref="O666:O732" si="128">SUM(I666:M666)</f>
        <v>0</v>
      </c>
      <c r="P666" s="179">
        <f>VLOOKUP($G666,[1]Conceptos!$B$2:$I$588,6,FALSE)</f>
        <v>1</v>
      </c>
      <c r="Q666" s="179">
        <f>VLOOKUP($G666,[1]Conceptos!$B$2:$I$588,7,FALSE)</f>
        <v>1</v>
      </c>
      <c r="R666" s="179">
        <f>VLOOKUP($G666,[1]Conceptos!$B$2:$I$588,8,FALSE)</f>
        <v>1</v>
      </c>
      <c r="S666" s="229" t="b">
        <f>VLOOKUP(G666,[1]Conceptos!$B$2:$E$588,4,FALSE)</f>
        <v>1</v>
      </c>
      <c r="T666" s="230">
        <f>FIND(".",B666,LEN(B666)-2)</f>
        <v>6</v>
      </c>
      <c r="U666" s="230" t="str">
        <f>MID(B666,1,T666-1)</f>
        <v>A.1.2</v>
      </c>
      <c r="V666" s="231">
        <f t="shared" si="116"/>
        <v>6</v>
      </c>
    </row>
    <row r="667" spans="1:22" s="231" customFormat="1">
      <c r="A667" s="172">
        <f>VLOOKUP(G667,[1]Conceptos!$B$2:$F$587,5,FALSE)</f>
        <v>80</v>
      </c>
      <c r="B667" s="234"/>
      <c r="C667" s="220"/>
      <c r="D667" s="221"/>
      <c r="E667" s="225">
        <v>1</v>
      </c>
      <c r="F667" s="174"/>
      <c r="G667" s="175" t="str">
        <f t="shared" si="125"/>
        <v>A.1.2.9</v>
      </c>
      <c r="H667" s="235" t="e">
        <f t="shared" ref="H667:H676" si="129">VLOOKUP(F667,$W$7:$X$48,2,FALSE)</f>
        <v>#N/A</v>
      </c>
      <c r="I667" s="239"/>
      <c r="J667" s="239"/>
      <c r="K667" s="239"/>
      <c r="L667" s="239"/>
      <c r="M667" s="240"/>
      <c r="N667" s="231">
        <f t="shared" ref="N667:N678" si="130">IF(E667&lt;&gt;"",1,0)</f>
        <v>1</v>
      </c>
      <c r="O667" s="231">
        <f t="shared" si="128"/>
        <v>0</v>
      </c>
      <c r="P667" s="179">
        <f>VLOOKUP($G667,[1]Conceptos!$B$2:$I$588,6,FALSE)</f>
        <v>1</v>
      </c>
      <c r="Q667" s="179">
        <f>VLOOKUP($G667,[1]Conceptos!$B$2:$I$588,7,FALSE)</f>
        <v>1</v>
      </c>
      <c r="R667" s="179">
        <f>VLOOKUP($G667,[1]Conceptos!$B$2:$I$588,8,FALSE)</f>
        <v>1</v>
      </c>
      <c r="S667" s="229" t="b">
        <f>VLOOKUP(G667,[1]Conceptos!$B$2:$E$588,4,FALSE)</f>
        <v>1</v>
      </c>
      <c r="V667" s="231">
        <f t="shared" si="116"/>
        <v>6</v>
      </c>
    </row>
    <row r="668" spans="1:22" s="231" customFormat="1" hidden="1">
      <c r="A668" s="172">
        <f>VLOOKUP(G668,[1]Conceptos!$B$2:$F$587,5,FALSE)</f>
        <v>80</v>
      </c>
      <c r="B668" s="236"/>
      <c r="C668" s="237"/>
      <c r="D668" s="238"/>
      <c r="E668" s="225">
        <v>2</v>
      </c>
      <c r="F668" s="174"/>
      <c r="G668" s="175" t="str">
        <f t="shared" si="125"/>
        <v>A.1.2.9</v>
      </c>
      <c r="H668" s="235" t="e">
        <f t="shared" si="129"/>
        <v>#N/A</v>
      </c>
      <c r="I668" s="239"/>
      <c r="J668" s="239"/>
      <c r="K668" s="239"/>
      <c r="L668" s="239"/>
      <c r="M668" s="240"/>
      <c r="N668" s="231">
        <f t="shared" si="130"/>
        <v>1</v>
      </c>
      <c r="O668" s="231">
        <f t="shared" si="128"/>
        <v>0</v>
      </c>
      <c r="P668" s="179">
        <f>VLOOKUP($G668,[1]Conceptos!$B$2:$I$588,6,FALSE)</f>
        <v>1</v>
      </c>
      <c r="Q668" s="179">
        <f>VLOOKUP($G668,[1]Conceptos!$B$2:$I$588,7,FALSE)</f>
        <v>1</v>
      </c>
      <c r="R668" s="179">
        <f>VLOOKUP($G668,[1]Conceptos!$B$2:$I$588,8,FALSE)</f>
        <v>1</v>
      </c>
      <c r="S668" s="229" t="b">
        <f>VLOOKUP(G668,[1]Conceptos!$B$2:$E$587,4,FALSE)</f>
        <v>1</v>
      </c>
      <c r="V668" s="231">
        <f t="shared" si="116"/>
        <v>0</v>
      </c>
    </row>
    <row r="669" spans="1:22" s="231" customFormat="1" hidden="1">
      <c r="A669" s="172">
        <f>VLOOKUP(G669,[1]Conceptos!$B$2:$F$587,5,FALSE)</f>
        <v>80</v>
      </c>
      <c r="B669" s="236"/>
      <c r="C669" s="237"/>
      <c r="D669" s="238"/>
      <c r="E669" s="225">
        <v>3</v>
      </c>
      <c r="F669" s="174"/>
      <c r="G669" s="175" t="str">
        <f t="shared" si="125"/>
        <v>A.1.2.9</v>
      </c>
      <c r="H669" s="235" t="e">
        <f t="shared" si="129"/>
        <v>#N/A</v>
      </c>
      <c r="I669" s="239"/>
      <c r="J669" s="239"/>
      <c r="K669" s="239"/>
      <c r="L669" s="239"/>
      <c r="M669" s="240"/>
      <c r="N669" s="231">
        <f t="shared" si="130"/>
        <v>1</v>
      </c>
      <c r="O669" s="231">
        <f t="shared" si="128"/>
        <v>0</v>
      </c>
      <c r="P669" s="179">
        <f>VLOOKUP($G669,[1]Conceptos!$B$2:$I$588,6,FALSE)</f>
        <v>1</v>
      </c>
      <c r="Q669" s="179">
        <f>VLOOKUP($G669,[1]Conceptos!$B$2:$I$588,7,FALSE)</f>
        <v>1</v>
      </c>
      <c r="R669" s="179">
        <f>VLOOKUP($G669,[1]Conceptos!$B$2:$I$588,8,FALSE)</f>
        <v>1</v>
      </c>
      <c r="S669" s="229" t="b">
        <f>VLOOKUP(G669,[1]Conceptos!$B$2:$E$587,4,FALSE)</f>
        <v>1</v>
      </c>
      <c r="V669" s="231">
        <f t="shared" si="116"/>
        <v>0</v>
      </c>
    </row>
    <row r="670" spans="1:22" s="231" customFormat="1" hidden="1">
      <c r="A670" s="172">
        <f>VLOOKUP(G670,[1]Conceptos!$B$2:$F$587,5,FALSE)</f>
        <v>80</v>
      </c>
      <c r="B670" s="236"/>
      <c r="C670" s="237"/>
      <c r="D670" s="238"/>
      <c r="E670" s="225">
        <v>4</v>
      </c>
      <c r="F670" s="174"/>
      <c r="G670" s="175" t="str">
        <f t="shared" si="125"/>
        <v>A.1.2.9</v>
      </c>
      <c r="H670" s="235" t="e">
        <f t="shared" si="129"/>
        <v>#N/A</v>
      </c>
      <c r="I670" s="239"/>
      <c r="J670" s="239"/>
      <c r="K670" s="239"/>
      <c r="L670" s="239"/>
      <c r="M670" s="240"/>
      <c r="N670" s="231">
        <f t="shared" si="130"/>
        <v>1</v>
      </c>
      <c r="O670" s="231">
        <f t="shared" si="128"/>
        <v>0</v>
      </c>
      <c r="P670" s="179">
        <f>VLOOKUP($G670,[1]Conceptos!$B$2:$I$588,6,FALSE)</f>
        <v>1</v>
      </c>
      <c r="Q670" s="179">
        <f>VLOOKUP($G670,[1]Conceptos!$B$2:$I$588,7,FALSE)</f>
        <v>1</v>
      </c>
      <c r="R670" s="179">
        <f>VLOOKUP($G670,[1]Conceptos!$B$2:$I$588,8,FALSE)</f>
        <v>1</v>
      </c>
      <c r="S670" s="229" t="b">
        <f>VLOOKUP(G670,[1]Conceptos!$B$2:$E$587,4,FALSE)</f>
        <v>1</v>
      </c>
      <c r="V670" s="231">
        <f t="shared" si="116"/>
        <v>0</v>
      </c>
    </row>
    <row r="671" spans="1:22" s="231" customFormat="1" hidden="1">
      <c r="A671" s="172">
        <f>VLOOKUP(G671,[1]Conceptos!$B$2:$F$587,5,FALSE)</f>
        <v>80</v>
      </c>
      <c r="B671" s="236"/>
      <c r="C671" s="237"/>
      <c r="D671" s="238"/>
      <c r="E671" s="225">
        <v>5</v>
      </c>
      <c r="F671" s="174"/>
      <c r="G671" s="175" t="str">
        <f t="shared" si="125"/>
        <v>A.1.2.9</v>
      </c>
      <c r="H671" s="235" t="e">
        <f t="shared" si="129"/>
        <v>#N/A</v>
      </c>
      <c r="I671" s="239"/>
      <c r="J671" s="239"/>
      <c r="K671" s="239"/>
      <c r="L671" s="239"/>
      <c r="M671" s="240"/>
      <c r="N671" s="231">
        <f t="shared" si="130"/>
        <v>1</v>
      </c>
      <c r="O671" s="231">
        <f t="shared" si="128"/>
        <v>0</v>
      </c>
      <c r="P671" s="179">
        <f>VLOOKUP($G671,[1]Conceptos!$B$2:$I$588,6,FALSE)</f>
        <v>1</v>
      </c>
      <c r="Q671" s="179">
        <f>VLOOKUP($G671,[1]Conceptos!$B$2:$I$588,7,FALSE)</f>
        <v>1</v>
      </c>
      <c r="R671" s="179">
        <f>VLOOKUP($G671,[1]Conceptos!$B$2:$I$588,8,FALSE)</f>
        <v>1</v>
      </c>
      <c r="S671" s="229" t="b">
        <f>VLOOKUP(G671,[1]Conceptos!$B$2:$E$587,4,FALSE)</f>
        <v>1</v>
      </c>
      <c r="V671" s="231">
        <f t="shared" ref="V671:V734" si="131">IF(T671=0,T670,T671)</f>
        <v>0</v>
      </c>
    </row>
    <row r="672" spans="1:22" s="231" customFormat="1" hidden="1">
      <c r="A672" s="172">
        <f>VLOOKUP(G672,[1]Conceptos!$B$2:$F$587,5,FALSE)</f>
        <v>80</v>
      </c>
      <c r="B672" s="236"/>
      <c r="C672" s="237"/>
      <c r="D672" s="238"/>
      <c r="E672" s="225">
        <v>6</v>
      </c>
      <c r="F672" s="174"/>
      <c r="G672" s="175" t="str">
        <f t="shared" si="125"/>
        <v>A.1.2.9</v>
      </c>
      <c r="H672" s="235" t="e">
        <f t="shared" si="129"/>
        <v>#N/A</v>
      </c>
      <c r="I672" s="239"/>
      <c r="J672" s="239"/>
      <c r="K672" s="239"/>
      <c r="L672" s="239"/>
      <c r="M672" s="240"/>
      <c r="N672" s="231">
        <f t="shared" si="130"/>
        <v>1</v>
      </c>
      <c r="O672" s="231">
        <f t="shared" si="128"/>
        <v>0</v>
      </c>
      <c r="P672" s="179">
        <f>VLOOKUP($G672,[1]Conceptos!$B$2:$I$588,6,FALSE)</f>
        <v>1</v>
      </c>
      <c r="Q672" s="179">
        <f>VLOOKUP($G672,[1]Conceptos!$B$2:$I$588,7,FALSE)</f>
        <v>1</v>
      </c>
      <c r="R672" s="179">
        <f>VLOOKUP($G672,[1]Conceptos!$B$2:$I$588,8,FALSE)</f>
        <v>1</v>
      </c>
      <c r="S672" s="229" t="b">
        <f>VLOOKUP(G672,[1]Conceptos!$B$2:$E$587,4,FALSE)</f>
        <v>1</v>
      </c>
      <c r="V672" s="231">
        <f t="shared" si="131"/>
        <v>0</v>
      </c>
    </row>
    <row r="673" spans="1:22" s="231" customFormat="1" hidden="1">
      <c r="A673" s="172">
        <f>VLOOKUP(G673,[1]Conceptos!$B$2:$F$587,5,FALSE)</f>
        <v>80</v>
      </c>
      <c r="B673" s="236"/>
      <c r="C673" s="237"/>
      <c r="D673" s="238"/>
      <c r="E673" s="225">
        <v>7</v>
      </c>
      <c r="F673" s="174"/>
      <c r="G673" s="175" t="str">
        <f t="shared" si="125"/>
        <v>A.1.2.9</v>
      </c>
      <c r="H673" s="235" t="e">
        <f t="shared" si="129"/>
        <v>#N/A</v>
      </c>
      <c r="I673" s="239"/>
      <c r="J673" s="239"/>
      <c r="K673" s="239"/>
      <c r="L673" s="239"/>
      <c r="M673" s="240"/>
      <c r="N673" s="231">
        <f t="shared" si="130"/>
        <v>1</v>
      </c>
      <c r="O673" s="231">
        <f t="shared" si="128"/>
        <v>0</v>
      </c>
      <c r="P673" s="179">
        <f>VLOOKUP($G673,[1]Conceptos!$B$2:$I$588,6,FALSE)</f>
        <v>1</v>
      </c>
      <c r="Q673" s="179">
        <f>VLOOKUP($G673,[1]Conceptos!$B$2:$I$588,7,FALSE)</f>
        <v>1</v>
      </c>
      <c r="R673" s="179">
        <f>VLOOKUP($G673,[1]Conceptos!$B$2:$I$588,8,FALSE)</f>
        <v>1</v>
      </c>
      <c r="S673" s="229" t="b">
        <f>VLOOKUP(G673,[1]Conceptos!$B$2:$E$587,4,FALSE)</f>
        <v>1</v>
      </c>
      <c r="V673" s="231">
        <f t="shared" si="131"/>
        <v>0</v>
      </c>
    </row>
    <row r="674" spans="1:22" s="231" customFormat="1" hidden="1">
      <c r="A674" s="172">
        <f>VLOOKUP(G674,[1]Conceptos!$B$2:$F$587,5,FALSE)</f>
        <v>80</v>
      </c>
      <c r="B674" s="236"/>
      <c r="C674" s="237"/>
      <c r="D674" s="238"/>
      <c r="E674" s="225">
        <v>8</v>
      </c>
      <c r="F674" s="174"/>
      <c r="G674" s="175" t="str">
        <f t="shared" si="125"/>
        <v>A.1.2.9</v>
      </c>
      <c r="H674" s="235" t="e">
        <f t="shared" si="129"/>
        <v>#N/A</v>
      </c>
      <c r="I674" s="239"/>
      <c r="J674" s="239"/>
      <c r="K674" s="239"/>
      <c r="L674" s="239"/>
      <c r="M674" s="240"/>
      <c r="N674" s="231">
        <f t="shared" si="130"/>
        <v>1</v>
      </c>
      <c r="O674" s="231">
        <f t="shared" si="128"/>
        <v>0</v>
      </c>
      <c r="P674" s="179">
        <f>VLOOKUP($G674,[1]Conceptos!$B$2:$I$588,6,FALSE)</f>
        <v>1</v>
      </c>
      <c r="Q674" s="179">
        <f>VLOOKUP($G674,[1]Conceptos!$B$2:$I$588,7,FALSE)</f>
        <v>1</v>
      </c>
      <c r="R674" s="179">
        <f>VLOOKUP($G674,[1]Conceptos!$B$2:$I$588,8,FALSE)</f>
        <v>1</v>
      </c>
      <c r="S674" s="229" t="b">
        <f>VLOOKUP(G674,[1]Conceptos!$B$2:$E$587,4,FALSE)</f>
        <v>1</v>
      </c>
      <c r="V674" s="231">
        <f t="shared" si="131"/>
        <v>0</v>
      </c>
    </row>
    <row r="675" spans="1:22" s="231" customFormat="1" hidden="1">
      <c r="A675" s="172">
        <f>VLOOKUP(G675,[1]Conceptos!$B$2:$F$587,5,FALSE)</f>
        <v>80</v>
      </c>
      <c r="B675" s="236"/>
      <c r="C675" s="237"/>
      <c r="D675" s="238"/>
      <c r="E675" s="225">
        <v>9</v>
      </c>
      <c r="F675" s="174"/>
      <c r="G675" s="175" t="str">
        <f t="shared" si="125"/>
        <v>A.1.2.9</v>
      </c>
      <c r="H675" s="235" t="e">
        <f t="shared" si="129"/>
        <v>#N/A</v>
      </c>
      <c r="I675" s="239"/>
      <c r="J675" s="239"/>
      <c r="K675" s="239"/>
      <c r="L675" s="239"/>
      <c r="M675" s="240"/>
      <c r="N675" s="231">
        <f t="shared" si="130"/>
        <v>1</v>
      </c>
      <c r="O675" s="231">
        <f t="shared" si="128"/>
        <v>0</v>
      </c>
      <c r="P675" s="179">
        <f>VLOOKUP($G675,[1]Conceptos!$B$2:$I$588,6,FALSE)</f>
        <v>1</v>
      </c>
      <c r="Q675" s="179">
        <f>VLOOKUP($G675,[1]Conceptos!$B$2:$I$588,7,FALSE)</f>
        <v>1</v>
      </c>
      <c r="R675" s="179">
        <f>VLOOKUP($G675,[1]Conceptos!$B$2:$I$588,8,FALSE)</f>
        <v>1</v>
      </c>
      <c r="S675" s="229" t="b">
        <f>VLOOKUP(G675,[1]Conceptos!$B$2:$E$587,4,FALSE)</f>
        <v>1</v>
      </c>
      <c r="V675" s="231">
        <f t="shared" si="131"/>
        <v>0</v>
      </c>
    </row>
    <row r="676" spans="1:22" s="231" customFormat="1" hidden="1">
      <c r="A676" s="172">
        <f>VLOOKUP(G676,[1]Conceptos!$B$2:$F$587,5,FALSE)</f>
        <v>80</v>
      </c>
      <c r="B676" s="236"/>
      <c r="C676" s="237"/>
      <c r="D676" s="238"/>
      <c r="E676" s="225">
        <v>10</v>
      </c>
      <c r="F676" s="174"/>
      <c r="G676" s="175" t="str">
        <f t="shared" si="125"/>
        <v>A.1.2.9</v>
      </c>
      <c r="H676" s="235" t="e">
        <f t="shared" si="129"/>
        <v>#N/A</v>
      </c>
      <c r="I676" s="239"/>
      <c r="J676" s="239"/>
      <c r="K676" s="239"/>
      <c r="L676" s="239"/>
      <c r="M676" s="240"/>
      <c r="N676" s="231">
        <f t="shared" si="130"/>
        <v>1</v>
      </c>
      <c r="O676" s="231">
        <f t="shared" si="128"/>
        <v>0</v>
      </c>
      <c r="P676" s="179">
        <f>VLOOKUP($G676,[1]Conceptos!$B$2:$I$588,6,FALSE)</f>
        <v>1</v>
      </c>
      <c r="Q676" s="179">
        <f>VLOOKUP($G676,[1]Conceptos!$B$2:$I$588,7,FALSE)</f>
        <v>1</v>
      </c>
      <c r="R676" s="179">
        <f>VLOOKUP($G676,[1]Conceptos!$B$2:$I$588,8,FALSE)</f>
        <v>1</v>
      </c>
      <c r="S676" s="229" t="b">
        <f>VLOOKUP(G676,[1]Conceptos!$B$2:$E$587,4,FALSE)</f>
        <v>1</v>
      </c>
      <c r="V676" s="231">
        <f t="shared" si="131"/>
        <v>0</v>
      </c>
    </row>
    <row r="677" spans="1:22" s="231" customFormat="1" ht="38.25">
      <c r="A677" s="172">
        <f>VLOOKUP(G677,[1]Conceptos!$B$2:$F$587,5,FALSE)</f>
        <v>81</v>
      </c>
      <c r="B677" s="216" t="s">
        <v>249</v>
      </c>
      <c r="C677" s="217" t="str">
        <f>VLOOKUP(B677,[1]Conceptos!$B$2:$D$587,2,FALSE)</f>
        <v>ALIMENTACIÓN ESCOLAR</v>
      </c>
      <c r="D677" s="218" t="str">
        <f>VLOOKUP(B677,[1]Conceptos!$B$2:$D$587,3,FALSE)</f>
        <v xml:space="preserve">RECURSOS DESTINADOS AL SUMINISTRO ORGANIZADO DE UN COMPLEMENTO ALIMENTARIO A LOS NIÑOS Y JÓVENES MATRICULADOS EN LOS ESTABLECIMIENTOS EDUCATIVOS ESTATALES </v>
      </c>
      <c r="E677" s="249"/>
      <c r="F677" s="210"/>
      <c r="G677" s="211" t="str">
        <f t="shared" si="125"/>
        <v>A.1.2.10</v>
      </c>
      <c r="H677" s="249"/>
      <c r="I677" s="213">
        <f>I678+I734</f>
        <v>0</v>
      </c>
      <c r="J677" s="213">
        <f>J678+J734</f>
        <v>0</v>
      </c>
      <c r="K677" s="213">
        <f>K678+K734</f>
        <v>0</v>
      </c>
      <c r="L677" s="213">
        <f>L678+L734</f>
        <v>0</v>
      </c>
      <c r="M677" s="214">
        <f>M678+M734</f>
        <v>0</v>
      </c>
      <c r="N677" s="250">
        <f t="shared" si="130"/>
        <v>0</v>
      </c>
      <c r="O677" s="250">
        <f t="shared" si="128"/>
        <v>0</v>
      </c>
      <c r="P677" s="179">
        <f>VLOOKUP($G677,[1]Conceptos!$B$2:$I$588,6,FALSE)</f>
        <v>1</v>
      </c>
      <c r="Q677" s="179">
        <f>VLOOKUP($G677,[1]Conceptos!$B$2:$I$588,7,FALSE)</f>
        <v>1</v>
      </c>
      <c r="R677" s="179">
        <f>VLOOKUP($G677,[1]Conceptos!$B$2:$I$588,8,FALSE)</f>
        <v>1</v>
      </c>
      <c r="S677" s="229" t="b">
        <f>VLOOKUP(G677,[1]Conceptos!$B$2:$E$588,4,FALSE)</f>
        <v>0</v>
      </c>
      <c r="T677" s="230">
        <f>FIND(".",B677,LEN(B677)-2)</f>
        <v>6</v>
      </c>
      <c r="U677" s="230" t="str">
        <f>MID(B677,1,T677-1)</f>
        <v>A.1.2</v>
      </c>
      <c r="V677" s="231">
        <f t="shared" si="131"/>
        <v>6</v>
      </c>
    </row>
    <row r="678" spans="1:22" s="231" customFormat="1" ht="25.5">
      <c r="A678" s="172">
        <f>VLOOKUP(G678,[1]Conceptos!$B$2:$F$587,5,FALSE)</f>
        <v>82</v>
      </c>
      <c r="B678" s="216" t="s">
        <v>250</v>
      </c>
      <c r="C678" s="217" t="str">
        <f>VLOOKUP(B678,[1]Conceptos!$B$2:$D$587,2,FALSE)</f>
        <v>PRESTACIÓN DIRECTA DEL SERVICIO</v>
      </c>
      <c r="D678" s="218" t="str">
        <f>VLOOKUP(B678,[1]Conceptos!$B$2:$D$587,3,FALSE)</f>
        <v>RECURSOS DESTINADOS A LA  PRESTACIÓN DEL SERVICIO DE ALIMENTACIÓN ESCOLAR REALIZADA DIRECTAMENTE POR LOS DISTRITOS Y MUNICIPIOS.</v>
      </c>
      <c r="E678" s="249"/>
      <c r="F678" s="210"/>
      <c r="G678" s="211" t="str">
        <f t="shared" si="125"/>
        <v>A.1.2.10.1</v>
      </c>
      <c r="H678" s="249"/>
      <c r="I678" s="213">
        <f>I679+I690+I701+I712+I723</f>
        <v>0</v>
      </c>
      <c r="J678" s="213">
        <f>J679+J690+J701+J712+J723</f>
        <v>0</v>
      </c>
      <c r="K678" s="213">
        <f>K679+K690+K701+K712+K723</f>
        <v>0</v>
      </c>
      <c r="L678" s="213">
        <f>L679+L690+L701+L712+L723</f>
        <v>0</v>
      </c>
      <c r="M678" s="214">
        <f>M679+M690+M701+M712+M723</f>
        <v>0</v>
      </c>
      <c r="N678" s="250">
        <f t="shared" si="130"/>
        <v>0</v>
      </c>
      <c r="O678" s="250">
        <f t="shared" si="128"/>
        <v>0</v>
      </c>
      <c r="P678" s="179">
        <f>VLOOKUP($G678,[1]Conceptos!$B$2:$I$588,6,FALSE)</f>
        <v>1</v>
      </c>
      <c r="Q678" s="179">
        <f>VLOOKUP($G678,[1]Conceptos!$B$2:$I$588,7,FALSE)</f>
        <v>1</v>
      </c>
      <c r="R678" s="179">
        <f>VLOOKUP($G678,[1]Conceptos!$B$2:$I$588,8,FALSE)</f>
        <v>1</v>
      </c>
      <c r="S678" s="229" t="b">
        <f>VLOOKUP(G678,[1]Conceptos!$B$2:$E$588,4,FALSE)</f>
        <v>0</v>
      </c>
      <c r="T678" s="230">
        <f>FIND(".",B678,LEN(B678)-2)</f>
        <v>9</v>
      </c>
      <c r="U678" s="230" t="str">
        <f>MID(B678,1,T678-1)</f>
        <v>A.1.2.10</v>
      </c>
      <c r="V678" s="231">
        <f t="shared" si="131"/>
        <v>9</v>
      </c>
    </row>
    <row r="679" spans="1:22" s="231" customFormat="1" ht="25.5">
      <c r="A679" s="172">
        <f>VLOOKUP(G679,[1]Conceptos!$B$2:$F$587,5,FALSE)</f>
        <v>83</v>
      </c>
      <c r="B679" s="219" t="s">
        <v>251</v>
      </c>
      <c r="C679" s="220" t="str">
        <f>VLOOKUP(B679,[1]Conceptos!$B$2:$D$587,2,FALSE)</f>
        <v>COMPRA DE ALIMENTOS</v>
      </c>
      <c r="D679" s="221" t="str">
        <f>VLOOKUP(B679,[1]Conceptos!$B$2:$D$587,3,FALSE)</f>
        <v>ADQUISICIÓN DE ALIMENTOS PARA LA PRESTACIÓN DEL SERVICIO DE ALIMENTACIÓN ESCOLAR</v>
      </c>
      <c r="E679" s="222" t="s">
        <v>136</v>
      </c>
      <c r="F679" s="223"/>
      <c r="G679" s="224" t="str">
        <f t="shared" si="125"/>
        <v>A.1.2.10.1.1</v>
      </c>
      <c r="H679" s="225"/>
      <c r="I679" s="226">
        <f>SUM(I680:I689)</f>
        <v>0</v>
      </c>
      <c r="J679" s="226">
        <f>SUM(J680:J689)</f>
        <v>0</v>
      </c>
      <c r="K679" s="226">
        <f>SUM(K680:K689)</f>
        <v>0</v>
      </c>
      <c r="L679" s="226">
        <f>SUM(L680:L689)</f>
        <v>0</v>
      </c>
      <c r="M679" s="227">
        <f>SUM(M680:M689)</f>
        <v>0</v>
      </c>
      <c r="N679" s="228">
        <f>IF(AND(E679&lt;&gt;"", E679&lt;&gt;"Registrar Detalle",E679&lt;&gt;"Ocultar Detalle"),1,0)</f>
        <v>0</v>
      </c>
      <c r="O679" s="228">
        <f t="shared" si="128"/>
        <v>0</v>
      </c>
      <c r="P679" s="179">
        <f>VLOOKUP($G679,[1]Conceptos!$B$2:$I$588,6,FALSE)</f>
        <v>1</v>
      </c>
      <c r="Q679" s="179">
        <f>VLOOKUP($G679,[1]Conceptos!$B$2:$I$588,7,FALSE)</f>
        <v>1</v>
      </c>
      <c r="R679" s="179">
        <f>VLOOKUP($G679,[1]Conceptos!$B$2:$I$588,8,FALSE)</f>
        <v>1</v>
      </c>
      <c r="S679" s="229" t="b">
        <f>VLOOKUP(G679,[1]Conceptos!$B$2:$E$588,4,FALSE)</f>
        <v>1</v>
      </c>
      <c r="T679" s="230">
        <f>FIND(".",B679,LEN(B679)-2)</f>
        <v>11</v>
      </c>
      <c r="U679" s="230" t="str">
        <f>MID(B679,1,T679-1)</f>
        <v>A.1.2.10.1</v>
      </c>
      <c r="V679" s="231">
        <f t="shared" si="131"/>
        <v>11</v>
      </c>
    </row>
    <row r="680" spans="1:22" s="231" customFormat="1">
      <c r="A680" s="172">
        <f>VLOOKUP(G680,[1]Conceptos!$B$2:$F$587,5,FALSE)</f>
        <v>83</v>
      </c>
      <c r="B680" s="234"/>
      <c r="C680" s="220"/>
      <c r="D680" s="221"/>
      <c r="E680" s="225">
        <v>1</v>
      </c>
      <c r="F680" s="174"/>
      <c r="G680" s="175" t="str">
        <f t="shared" si="125"/>
        <v>A.1.2.10.1.1</v>
      </c>
      <c r="H680" s="235" t="e">
        <f t="shared" ref="H680:H689" si="132">VLOOKUP(F680,$W$7:$X$48,2,FALSE)</f>
        <v>#N/A</v>
      </c>
      <c r="I680" s="239"/>
      <c r="J680" s="239"/>
      <c r="K680" s="239"/>
      <c r="L680" s="239"/>
      <c r="M680" s="240"/>
      <c r="N680" s="231">
        <f t="shared" ref="N680:N689" si="133">IF(E680&lt;&gt;"",1,0)</f>
        <v>1</v>
      </c>
      <c r="O680" s="231">
        <f t="shared" si="128"/>
        <v>0</v>
      </c>
      <c r="P680" s="179">
        <f>VLOOKUP($G680,[1]Conceptos!$B$2:$I$588,6,FALSE)</f>
        <v>1</v>
      </c>
      <c r="Q680" s="179">
        <f>VLOOKUP($G680,[1]Conceptos!$B$2:$I$588,7,FALSE)</f>
        <v>1</v>
      </c>
      <c r="R680" s="179">
        <f>VLOOKUP($G680,[1]Conceptos!$B$2:$I$588,8,FALSE)</f>
        <v>1</v>
      </c>
      <c r="S680" s="229" t="b">
        <f>VLOOKUP(G680,[1]Conceptos!$B$2:$E$588,4,FALSE)</f>
        <v>1</v>
      </c>
      <c r="V680" s="231">
        <f t="shared" si="131"/>
        <v>11</v>
      </c>
    </row>
    <row r="681" spans="1:22" s="231" customFormat="1" hidden="1">
      <c r="A681" s="172">
        <f>VLOOKUP(G681,[1]Conceptos!$B$2:$F$587,5,FALSE)</f>
        <v>83</v>
      </c>
      <c r="B681" s="236"/>
      <c r="C681" s="237"/>
      <c r="D681" s="238"/>
      <c r="E681" s="225">
        <v>2</v>
      </c>
      <c r="F681" s="174"/>
      <c r="G681" s="175" t="str">
        <f t="shared" si="125"/>
        <v>A.1.2.10.1.1</v>
      </c>
      <c r="H681" s="235" t="e">
        <f t="shared" si="132"/>
        <v>#N/A</v>
      </c>
      <c r="I681" s="239"/>
      <c r="J681" s="239"/>
      <c r="K681" s="239"/>
      <c r="L681" s="239"/>
      <c r="M681" s="240"/>
      <c r="N681" s="231">
        <f t="shared" si="133"/>
        <v>1</v>
      </c>
      <c r="O681" s="231">
        <f t="shared" si="128"/>
        <v>0</v>
      </c>
      <c r="P681" s="179">
        <f>VLOOKUP($G681,[1]Conceptos!$B$2:$I$588,6,FALSE)</f>
        <v>1</v>
      </c>
      <c r="Q681" s="179">
        <f>VLOOKUP($G681,[1]Conceptos!$B$2:$I$588,7,FALSE)</f>
        <v>1</v>
      </c>
      <c r="R681" s="179">
        <f>VLOOKUP($G681,[1]Conceptos!$B$2:$I$588,8,FALSE)</f>
        <v>1</v>
      </c>
      <c r="S681" s="229" t="b">
        <f>VLOOKUP(G681,[1]Conceptos!$B$2:$E$587,4,FALSE)</f>
        <v>1</v>
      </c>
      <c r="V681" s="231">
        <f t="shared" si="131"/>
        <v>0</v>
      </c>
    </row>
    <row r="682" spans="1:22" s="231" customFormat="1" hidden="1">
      <c r="A682" s="172">
        <f>VLOOKUP(G682,[1]Conceptos!$B$2:$F$587,5,FALSE)</f>
        <v>83</v>
      </c>
      <c r="B682" s="236"/>
      <c r="C682" s="237"/>
      <c r="D682" s="238"/>
      <c r="E682" s="225">
        <v>3</v>
      </c>
      <c r="F682" s="174"/>
      <c r="G682" s="175" t="str">
        <f t="shared" si="125"/>
        <v>A.1.2.10.1.1</v>
      </c>
      <c r="H682" s="235" t="e">
        <f t="shared" si="132"/>
        <v>#N/A</v>
      </c>
      <c r="I682" s="239"/>
      <c r="J682" s="239"/>
      <c r="K682" s="239"/>
      <c r="L682" s="239"/>
      <c r="M682" s="240"/>
      <c r="N682" s="231">
        <f t="shared" si="133"/>
        <v>1</v>
      </c>
      <c r="O682" s="231">
        <f t="shared" si="128"/>
        <v>0</v>
      </c>
      <c r="P682" s="179">
        <f>VLOOKUP($G682,[1]Conceptos!$B$2:$I$588,6,FALSE)</f>
        <v>1</v>
      </c>
      <c r="Q682" s="179">
        <f>VLOOKUP($G682,[1]Conceptos!$B$2:$I$588,7,FALSE)</f>
        <v>1</v>
      </c>
      <c r="R682" s="179">
        <f>VLOOKUP($G682,[1]Conceptos!$B$2:$I$588,8,FALSE)</f>
        <v>1</v>
      </c>
      <c r="S682" s="229" t="b">
        <f>VLOOKUP(G682,[1]Conceptos!$B$2:$E$587,4,FALSE)</f>
        <v>1</v>
      </c>
      <c r="V682" s="231">
        <f t="shared" si="131"/>
        <v>0</v>
      </c>
    </row>
    <row r="683" spans="1:22" s="231" customFormat="1" hidden="1">
      <c r="A683" s="172">
        <f>VLOOKUP(G683,[1]Conceptos!$B$2:$F$587,5,FALSE)</f>
        <v>83</v>
      </c>
      <c r="B683" s="236"/>
      <c r="C683" s="237"/>
      <c r="D683" s="238"/>
      <c r="E683" s="225">
        <v>4</v>
      </c>
      <c r="F683" s="174"/>
      <c r="G683" s="175" t="str">
        <f t="shared" si="125"/>
        <v>A.1.2.10.1.1</v>
      </c>
      <c r="H683" s="235" t="e">
        <f t="shared" si="132"/>
        <v>#N/A</v>
      </c>
      <c r="I683" s="239"/>
      <c r="J683" s="239"/>
      <c r="K683" s="239"/>
      <c r="L683" s="239"/>
      <c r="M683" s="240"/>
      <c r="N683" s="231">
        <f t="shared" si="133"/>
        <v>1</v>
      </c>
      <c r="O683" s="231">
        <f t="shared" si="128"/>
        <v>0</v>
      </c>
      <c r="P683" s="179">
        <f>VLOOKUP($G683,[1]Conceptos!$B$2:$I$588,6,FALSE)</f>
        <v>1</v>
      </c>
      <c r="Q683" s="179">
        <f>VLOOKUP($G683,[1]Conceptos!$B$2:$I$588,7,FALSE)</f>
        <v>1</v>
      </c>
      <c r="R683" s="179">
        <f>VLOOKUP($G683,[1]Conceptos!$B$2:$I$588,8,FALSE)</f>
        <v>1</v>
      </c>
      <c r="S683" s="229" t="b">
        <f>VLOOKUP(G683,[1]Conceptos!$B$2:$E$587,4,FALSE)</f>
        <v>1</v>
      </c>
      <c r="V683" s="231">
        <f t="shared" si="131"/>
        <v>0</v>
      </c>
    </row>
    <row r="684" spans="1:22" s="231" customFormat="1" hidden="1">
      <c r="A684" s="172">
        <f>VLOOKUP(G684,[1]Conceptos!$B$2:$F$587,5,FALSE)</f>
        <v>83</v>
      </c>
      <c r="B684" s="236"/>
      <c r="C684" s="237"/>
      <c r="D684" s="238"/>
      <c r="E684" s="225">
        <v>5</v>
      </c>
      <c r="F684" s="174"/>
      <c r="G684" s="175" t="str">
        <f t="shared" si="125"/>
        <v>A.1.2.10.1.1</v>
      </c>
      <c r="H684" s="235" t="e">
        <f t="shared" si="132"/>
        <v>#N/A</v>
      </c>
      <c r="I684" s="239"/>
      <c r="J684" s="239"/>
      <c r="K684" s="239"/>
      <c r="L684" s="239"/>
      <c r="M684" s="240"/>
      <c r="N684" s="231">
        <f t="shared" si="133"/>
        <v>1</v>
      </c>
      <c r="O684" s="231">
        <f t="shared" si="128"/>
        <v>0</v>
      </c>
      <c r="P684" s="179">
        <f>VLOOKUP($G684,[1]Conceptos!$B$2:$I$588,6,FALSE)</f>
        <v>1</v>
      </c>
      <c r="Q684" s="179">
        <f>VLOOKUP($G684,[1]Conceptos!$B$2:$I$588,7,FALSE)</f>
        <v>1</v>
      </c>
      <c r="R684" s="179">
        <f>VLOOKUP($G684,[1]Conceptos!$B$2:$I$588,8,FALSE)</f>
        <v>1</v>
      </c>
      <c r="S684" s="229" t="b">
        <f>VLOOKUP(G684,[1]Conceptos!$B$2:$E$587,4,FALSE)</f>
        <v>1</v>
      </c>
      <c r="V684" s="231">
        <f t="shared" si="131"/>
        <v>0</v>
      </c>
    </row>
    <row r="685" spans="1:22" s="231" customFormat="1" hidden="1">
      <c r="A685" s="172">
        <f>VLOOKUP(G685,[1]Conceptos!$B$2:$F$587,5,FALSE)</f>
        <v>83</v>
      </c>
      <c r="B685" s="236"/>
      <c r="C685" s="237"/>
      <c r="D685" s="238"/>
      <c r="E685" s="225">
        <v>6</v>
      </c>
      <c r="F685" s="174"/>
      <c r="G685" s="175" t="str">
        <f t="shared" si="125"/>
        <v>A.1.2.10.1.1</v>
      </c>
      <c r="H685" s="235" t="e">
        <f t="shared" si="132"/>
        <v>#N/A</v>
      </c>
      <c r="I685" s="239"/>
      <c r="J685" s="239"/>
      <c r="K685" s="239"/>
      <c r="L685" s="239"/>
      <c r="M685" s="240"/>
      <c r="N685" s="231">
        <f t="shared" si="133"/>
        <v>1</v>
      </c>
      <c r="O685" s="231">
        <f t="shared" si="128"/>
        <v>0</v>
      </c>
      <c r="P685" s="179">
        <f>VLOOKUP($G685,[1]Conceptos!$B$2:$I$588,6,FALSE)</f>
        <v>1</v>
      </c>
      <c r="Q685" s="179">
        <f>VLOOKUP($G685,[1]Conceptos!$B$2:$I$588,7,FALSE)</f>
        <v>1</v>
      </c>
      <c r="R685" s="179">
        <f>VLOOKUP($G685,[1]Conceptos!$B$2:$I$588,8,FALSE)</f>
        <v>1</v>
      </c>
      <c r="S685" s="229" t="b">
        <f>VLOOKUP(G685,[1]Conceptos!$B$2:$E$587,4,FALSE)</f>
        <v>1</v>
      </c>
      <c r="V685" s="231">
        <f t="shared" si="131"/>
        <v>0</v>
      </c>
    </row>
    <row r="686" spans="1:22" s="231" customFormat="1" hidden="1">
      <c r="A686" s="172">
        <f>VLOOKUP(G686,[1]Conceptos!$B$2:$F$587,5,FALSE)</f>
        <v>83</v>
      </c>
      <c r="B686" s="236"/>
      <c r="C686" s="237"/>
      <c r="D686" s="238"/>
      <c r="E686" s="225">
        <v>7</v>
      </c>
      <c r="F686" s="174"/>
      <c r="G686" s="175" t="str">
        <f t="shared" si="125"/>
        <v>A.1.2.10.1.1</v>
      </c>
      <c r="H686" s="235" t="e">
        <f t="shared" si="132"/>
        <v>#N/A</v>
      </c>
      <c r="I686" s="239"/>
      <c r="J686" s="239"/>
      <c r="K686" s="239"/>
      <c r="L686" s="239"/>
      <c r="M686" s="240"/>
      <c r="N686" s="231">
        <f t="shared" si="133"/>
        <v>1</v>
      </c>
      <c r="O686" s="231">
        <f t="shared" si="128"/>
        <v>0</v>
      </c>
      <c r="P686" s="179">
        <f>VLOOKUP($G686,[1]Conceptos!$B$2:$I$588,6,FALSE)</f>
        <v>1</v>
      </c>
      <c r="Q686" s="179">
        <f>VLOOKUP($G686,[1]Conceptos!$B$2:$I$588,7,FALSE)</f>
        <v>1</v>
      </c>
      <c r="R686" s="179">
        <f>VLOOKUP($G686,[1]Conceptos!$B$2:$I$588,8,FALSE)</f>
        <v>1</v>
      </c>
      <c r="S686" s="229" t="b">
        <f>VLOOKUP(G686,[1]Conceptos!$B$2:$E$587,4,FALSE)</f>
        <v>1</v>
      </c>
      <c r="V686" s="231">
        <f t="shared" si="131"/>
        <v>0</v>
      </c>
    </row>
    <row r="687" spans="1:22" s="231" customFormat="1" hidden="1">
      <c r="A687" s="172">
        <f>VLOOKUP(G687,[1]Conceptos!$B$2:$F$587,5,FALSE)</f>
        <v>83</v>
      </c>
      <c r="B687" s="236"/>
      <c r="C687" s="237"/>
      <c r="D687" s="238"/>
      <c r="E687" s="225">
        <v>8</v>
      </c>
      <c r="F687" s="174"/>
      <c r="G687" s="175" t="str">
        <f t="shared" si="125"/>
        <v>A.1.2.10.1.1</v>
      </c>
      <c r="H687" s="235" t="e">
        <f t="shared" si="132"/>
        <v>#N/A</v>
      </c>
      <c r="I687" s="239"/>
      <c r="J687" s="239"/>
      <c r="K687" s="239"/>
      <c r="L687" s="239"/>
      <c r="M687" s="240"/>
      <c r="N687" s="231">
        <f t="shared" si="133"/>
        <v>1</v>
      </c>
      <c r="O687" s="231">
        <f t="shared" si="128"/>
        <v>0</v>
      </c>
      <c r="P687" s="179">
        <f>VLOOKUP($G687,[1]Conceptos!$B$2:$I$588,6,FALSE)</f>
        <v>1</v>
      </c>
      <c r="Q687" s="179">
        <f>VLOOKUP($G687,[1]Conceptos!$B$2:$I$588,7,FALSE)</f>
        <v>1</v>
      </c>
      <c r="R687" s="179">
        <f>VLOOKUP($G687,[1]Conceptos!$B$2:$I$588,8,FALSE)</f>
        <v>1</v>
      </c>
      <c r="S687" s="229" t="b">
        <f>VLOOKUP(G687,[1]Conceptos!$B$2:$E$587,4,FALSE)</f>
        <v>1</v>
      </c>
      <c r="V687" s="231">
        <f t="shared" si="131"/>
        <v>0</v>
      </c>
    </row>
    <row r="688" spans="1:22" s="231" customFormat="1" hidden="1">
      <c r="A688" s="172">
        <f>VLOOKUP(G688,[1]Conceptos!$B$2:$F$587,5,FALSE)</f>
        <v>83</v>
      </c>
      <c r="B688" s="236"/>
      <c r="C688" s="237"/>
      <c r="D688" s="238"/>
      <c r="E688" s="225">
        <v>9</v>
      </c>
      <c r="F688" s="174"/>
      <c r="G688" s="175" t="str">
        <f t="shared" si="125"/>
        <v>A.1.2.10.1.1</v>
      </c>
      <c r="H688" s="235" t="e">
        <f t="shared" si="132"/>
        <v>#N/A</v>
      </c>
      <c r="I688" s="239"/>
      <c r="J688" s="239"/>
      <c r="K688" s="239"/>
      <c r="L688" s="239"/>
      <c r="M688" s="240"/>
      <c r="N688" s="231">
        <f t="shared" si="133"/>
        <v>1</v>
      </c>
      <c r="O688" s="231">
        <f t="shared" si="128"/>
        <v>0</v>
      </c>
      <c r="P688" s="179">
        <f>VLOOKUP($G688,[1]Conceptos!$B$2:$I$588,6,FALSE)</f>
        <v>1</v>
      </c>
      <c r="Q688" s="179">
        <f>VLOOKUP($G688,[1]Conceptos!$B$2:$I$588,7,FALSE)</f>
        <v>1</v>
      </c>
      <c r="R688" s="179">
        <f>VLOOKUP($G688,[1]Conceptos!$B$2:$I$588,8,FALSE)</f>
        <v>1</v>
      </c>
      <c r="S688" s="229" t="b">
        <f>VLOOKUP(G688,[1]Conceptos!$B$2:$E$587,4,FALSE)</f>
        <v>1</v>
      </c>
      <c r="V688" s="231">
        <f t="shared" si="131"/>
        <v>0</v>
      </c>
    </row>
    <row r="689" spans="1:22" s="231" customFormat="1" hidden="1">
      <c r="A689" s="172">
        <f>VLOOKUP(G689,[1]Conceptos!$B$2:$F$587,5,FALSE)</f>
        <v>83</v>
      </c>
      <c r="B689" s="236"/>
      <c r="C689" s="237"/>
      <c r="D689" s="238"/>
      <c r="E689" s="225">
        <v>10</v>
      </c>
      <c r="F689" s="174"/>
      <c r="G689" s="175" t="str">
        <f t="shared" si="125"/>
        <v>A.1.2.10.1.1</v>
      </c>
      <c r="H689" s="235" t="e">
        <f t="shared" si="132"/>
        <v>#N/A</v>
      </c>
      <c r="I689" s="239"/>
      <c r="J689" s="239"/>
      <c r="K689" s="239"/>
      <c r="L689" s="239"/>
      <c r="M689" s="240"/>
      <c r="N689" s="231">
        <f t="shared" si="133"/>
        <v>1</v>
      </c>
      <c r="O689" s="231">
        <f t="shared" si="128"/>
        <v>0</v>
      </c>
      <c r="P689" s="179">
        <f>VLOOKUP($G689,[1]Conceptos!$B$2:$I$588,6,FALSE)</f>
        <v>1</v>
      </c>
      <c r="Q689" s="179">
        <f>VLOOKUP($G689,[1]Conceptos!$B$2:$I$588,7,FALSE)</f>
        <v>1</v>
      </c>
      <c r="R689" s="179">
        <f>VLOOKUP($G689,[1]Conceptos!$B$2:$I$588,8,FALSE)</f>
        <v>1</v>
      </c>
      <c r="S689" s="229" t="b">
        <f>VLOOKUP(G689,[1]Conceptos!$B$2:$E$587,4,FALSE)</f>
        <v>1</v>
      </c>
      <c r="V689" s="231">
        <f t="shared" si="131"/>
        <v>0</v>
      </c>
    </row>
    <row r="690" spans="1:22" s="231" customFormat="1" ht="38.25">
      <c r="A690" s="172">
        <f>VLOOKUP(G690,[1]Conceptos!$B$2:$F$587,5,FALSE)</f>
        <v>84</v>
      </c>
      <c r="B690" s="219" t="s">
        <v>252</v>
      </c>
      <c r="C690" s="220" t="str">
        <f>VLOOKUP(B690,[1]Conceptos!$B$2:$D$587,2,FALSE)</f>
        <v xml:space="preserve">MENAJE, DOTACIÓN Y SU REPOSICIÓN PARA LA PRESTACIÓN DEL SERVICIO DE ALIMENTACIÓN ESCOLAR </v>
      </c>
      <c r="D690" s="221" t="str">
        <f>VLOOKUP(B690,[1]Conceptos!$B$2:$D$587,3,FALSE)</f>
        <v>ADQUISICIÓN DE MENAJE, UTENSILIOS Y DEMÁS ELEMENTOS NECESARIOS PARA LA PRESTACIÓN DEL SERVICIO DE ALIMENTACIÓN ESCOLAR</v>
      </c>
      <c r="E690" s="222" t="s">
        <v>136</v>
      </c>
      <c r="F690" s="223"/>
      <c r="G690" s="224" t="str">
        <f t="shared" si="125"/>
        <v>A.1.2.10.1.2</v>
      </c>
      <c r="H690" s="225"/>
      <c r="I690" s="226">
        <f>SUM(I691:I700)</f>
        <v>0</v>
      </c>
      <c r="J690" s="226">
        <f>SUM(J691:J700)</f>
        <v>0</v>
      </c>
      <c r="K690" s="226">
        <f>SUM(K691:K700)</f>
        <v>0</v>
      </c>
      <c r="L690" s="226">
        <f>SUM(L691:L700)</f>
        <v>0</v>
      </c>
      <c r="M690" s="227">
        <f>SUM(M691:M700)</f>
        <v>0</v>
      </c>
      <c r="N690" s="228">
        <f>IF(AND(E690&lt;&gt;"", E690&lt;&gt;"Registrar Detalle",E690&lt;&gt;"Ocultar Detalle"),1,0)</f>
        <v>0</v>
      </c>
      <c r="O690" s="228">
        <f t="shared" si="128"/>
        <v>0</v>
      </c>
      <c r="P690" s="179">
        <f>VLOOKUP($G690,[1]Conceptos!$B$2:$I$588,6,FALSE)</f>
        <v>1</v>
      </c>
      <c r="Q690" s="179">
        <f>VLOOKUP($G690,[1]Conceptos!$B$2:$I$588,7,FALSE)</f>
        <v>1</v>
      </c>
      <c r="R690" s="179">
        <f>VLOOKUP($G690,[1]Conceptos!$B$2:$I$588,8,FALSE)</f>
        <v>1</v>
      </c>
      <c r="S690" s="229" t="b">
        <f>VLOOKUP(G690,[1]Conceptos!$B$2:$E$588,4,FALSE)</f>
        <v>1</v>
      </c>
      <c r="T690" s="230">
        <f>FIND(".",B690,LEN(B690)-2)</f>
        <v>11</v>
      </c>
      <c r="U690" s="230" t="str">
        <f>MID(B690,1,T690-1)</f>
        <v>A.1.2.10.1</v>
      </c>
      <c r="V690" s="231">
        <f t="shared" si="131"/>
        <v>11</v>
      </c>
    </row>
    <row r="691" spans="1:22" s="231" customFormat="1">
      <c r="A691" s="172">
        <f>VLOOKUP(G691,[1]Conceptos!$B$2:$F$587,5,FALSE)</f>
        <v>84</v>
      </c>
      <c r="B691" s="234"/>
      <c r="C691" s="220"/>
      <c r="D691" s="221"/>
      <c r="E691" s="225">
        <v>1</v>
      </c>
      <c r="F691" s="174"/>
      <c r="G691" s="175" t="str">
        <f t="shared" si="125"/>
        <v>A.1.2.10.1.2</v>
      </c>
      <c r="H691" s="235" t="e">
        <f t="shared" ref="H691:H700" si="134">VLOOKUP(F691,$W$7:$X$48,2,FALSE)</f>
        <v>#N/A</v>
      </c>
      <c r="I691" s="239"/>
      <c r="J691" s="239"/>
      <c r="K691" s="239"/>
      <c r="L691" s="239"/>
      <c r="M691" s="240"/>
      <c r="N691" s="231">
        <f t="shared" ref="N691:N700" si="135">IF(E691&lt;&gt;"",1,0)</f>
        <v>1</v>
      </c>
      <c r="O691" s="231">
        <f t="shared" si="128"/>
        <v>0</v>
      </c>
      <c r="P691" s="179">
        <f>VLOOKUP($G691,[1]Conceptos!$B$2:$I$588,6,FALSE)</f>
        <v>1</v>
      </c>
      <c r="Q691" s="179">
        <f>VLOOKUP($G691,[1]Conceptos!$B$2:$I$588,7,FALSE)</f>
        <v>1</v>
      </c>
      <c r="R691" s="179">
        <f>VLOOKUP($G691,[1]Conceptos!$B$2:$I$588,8,FALSE)</f>
        <v>1</v>
      </c>
      <c r="S691" s="229" t="b">
        <f>VLOOKUP(G691,[1]Conceptos!$B$2:$E$588,4,FALSE)</f>
        <v>1</v>
      </c>
      <c r="V691" s="231">
        <f t="shared" si="131"/>
        <v>11</v>
      </c>
    </row>
    <row r="692" spans="1:22" s="231" customFormat="1" hidden="1">
      <c r="A692" s="172">
        <f>VLOOKUP(G692,[1]Conceptos!$B$2:$F$587,5,FALSE)</f>
        <v>84</v>
      </c>
      <c r="B692" s="236"/>
      <c r="C692" s="237"/>
      <c r="D692" s="238"/>
      <c r="E692" s="225">
        <v>2</v>
      </c>
      <c r="F692" s="174"/>
      <c r="G692" s="175" t="str">
        <f t="shared" si="125"/>
        <v>A.1.2.10.1.2</v>
      </c>
      <c r="H692" s="235" t="e">
        <f t="shared" si="134"/>
        <v>#N/A</v>
      </c>
      <c r="I692" s="239"/>
      <c r="J692" s="239"/>
      <c r="K692" s="239"/>
      <c r="L692" s="239"/>
      <c r="M692" s="240"/>
      <c r="N692" s="231">
        <f t="shared" si="135"/>
        <v>1</v>
      </c>
      <c r="O692" s="231">
        <f t="shared" si="128"/>
        <v>0</v>
      </c>
      <c r="P692" s="179">
        <f>VLOOKUP($G692,[1]Conceptos!$B$2:$I$588,6,FALSE)</f>
        <v>1</v>
      </c>
      <c r="Q692" s="179">
        <f>VLOOKUP($G692,[1]Conceptos!$B$2:$I$588,7,FALSE)</f>
        <v>1</v>
      </c>
      <c r="R692" s="179">
        <f>VLOOKUP($G692,[1]Conceptos!$B$2:$I$588,8,FALSE)</f>
        <v>1</v>
      </c>
      <c r="S692" s="229" t="b">
        <f>VLOOKUP(G692,[1]Conceptos!$B$2:$E$587,4,FALSE)</f>
        <v>1</v>
      </c>
      <c r="V692" s="231">
        <f t="shared" si="131"/>
        <v>0</v>
      </c>
    </row>
    <row r="693" spans="1:22" s="231" customFormat="1" hidden="1">
      <c r="A693" s="172">
        <f>VLOOKUP(G693,[1]Conceptos!$B$2:$F$587,5,FALSE)</f>
        <v>84</v>
      </c>
      <c r="B693" s="236"/>
      <c r="C693" s="237"/>
      <c r="D693" s="238"/>
      <c r="E693" s="225">
        <v>3</v>
      </c>
      <c r="F693" s="174"/>
      <c r="G693" s="175" t="str">
        <f t="shared" si="125"/>
        <v>A.1.2.10.1.2</v>
      </c>
      <c r="H693" s="235" t="e">
        <f t="shared" si="134"/>
        <v>#N/A</v>
      </c>
      <c r="I693" s="239"/>
      <c r="J693" s="239"/>
      <c r="K693" s="239"/>
      <c r="L693" s="239"/>
      <c r="M693" s="240"/>
      <c r="N693" s="231">
        <f t="shared" si="135"/>
        <v>1</v>
      </c>
      <c r="O693" s="231">
        <f t="shared" si="128"/>
        <v>0</v>
      </c>
      <c r="P693" s="179">
        <f>VLOOKUP($G693,[1]Conceptos!$B$2:$I$588,6,FALSE)</f>
        <v>1</v>
      </c>
      <c r="Q693" s="179">
        <f>VLOOKUP($G693,[1]Conceptos!$B$2:$I$588,7,FALSE)</f>
        <v>1</v>
      </c>
      <c r="R693" s="179">
        <f>VLOOKUP($G693,[1]Conceptos!$B$2:$I$588,8,FALSE)</f>
        <v>1</v>
      </c>
      <c r="S693" s="229" t="b">
        <f>VLOOKUP(G693,[1]Conceptos!$B$2:$E$587,4,FALSE)</f>
        <v>1</v>
      </c>
      <c r="V693" s="231">
        <f t="shared" si="131"/>
        <v>0</v>
      </c>
    </row>
    <row r="694" spans="1:22" s="231" customFormat="1" hidden="1">
      <c r="A694" s="172">
        <f>VLOOKUP(G694,[1]Conceptos!$B$2:$F$587,5,FALSE)</f>
        <v>84</v>
      </c>
      <c r="B694" s="236"/>
      <c r="C694" s="237"/>
      <c r="D694" s="238"/>
      <c r="E694" s="225">
        <v>4</v>
      </c>
      <c r="F694" s="174"/>
      <c r="G694" s="175" t="str">
        <f t="shared" si="125"/>
        <v>A.1.2.10.1.2</v>
      </c>
      <c r="H694" s="235" t="e">
        <f t="shared" si="134"/>
        <v>#N/A</v>
      </c>
      <c r="I694" s="239"/>
      <c r="J694" s="239"/>
      <c r="K694" s="239"/>
      <c r="L694" s="239"/>
      <c r="M694" s="240"/>
      <c r="N694" s="231">
        <f t="shared" si="135"/>
        <v>1</v>
      </c>
      <c r="O694" s="231">
        <f t="shared" si="128"/>
        <v>0</v>
      </c>
      <c r="P694" s="179">
        <f>VLOOKUP($G694,[1]Conceptos!$B$2:$I$588,6,FALSE)</f>
        <v>1</v>
      </c>
      <c r="Q694" s="179">
        <f>VLOOKUP($G694,[1]Conceptos!$B$2:$I$588,7,FALSE)</f>
        <v>1</v>
      </c>
      <c r="R694" s="179">
        <f>VLOOKUP($G694,[1]Conceptos!$B$2:$I$588,8,FALSE)</f>
        <v>1</v>
      </c>
      <c r="S694" s="229" t="b">
        <f>VLOOKUP(G694,[1]Conceptos!$B$2:$E$587,4,FALSE)</f>
        <v>1</v>
      </c>
      <c r="V694" s="231">
        <f t="shared" si="131"/>
        <v>0</v>
      </c>
    </row>
    <row r="695" spans="1:22" s="231" customFormat="1" hidden="1">
      <c r="A695" s="172">
        <f>VLOOKUP(G695,[1]Conceptos!$B$2:$F$587,5,FALSE)</f>
        <v>84</v>
      </c>
      <c r="B695" s="236"/>
      <c r="C695" s="237"/>
      <c r="D695" s="238"/>
      <c r="E695" s="225">
        <v>5</v>
      </c>
      <c r="F695" s="174"/>
      <c r="G695" s="175" t="str">
        <f t="shared" si="125"/>
        <v>A.1.2.10.1.2</v>
      </c>
      <c r="H695" s="235" t="e">
        <f t="shared" si="134"/>
        <v>#N/A</v>
      </c>
      <c r="I695" s="239"/>
      <c r="J695" s="239"/>
      <c r="K695" s="239"/>
      <c r="L695" s="239"/>
      <c r="M695" s="240"/>
      <c r="N695" s="231">
        <f t="shared" si="135"/>
        <v>1</v>
      </c>
      <c r="O695" s="231">
        <f t="shared" si="128"/>
        <v>0</v>
      </c>
      <c r="P695" s="179">
        <f>VLOOKUP($G695,[1]Conceptos!$B$2:$I$588,6,FALSE)</f>
        <v>1</v>
      </c>
      <c r="Q695" s="179">
        <f>VLOOKUP($G695,[1]Conceptos!$B$2:$I$588,7,FALSE)</f>
        <v>1</v>
      </c>
      <c r="R695" s="179">
        <f>VLOOKUP($G695,[1]Conceptos!$B$2:$I$588,8,FALSE)</f>
        <v>1</v>
      </c>
      <c r="S695" s="229" t="b">
        <f>VLOOKUP(G695,[1]Conceptos!$B$2:$E$587,4,FALSE)</f>
        <v>1</v>
      </c>
      <c r="V695" s="231">
        <f t="shared" si="131"/>
        <v>0</v>
      </c>
    </row>
    <row r="696" spans="1:22" s="231" customFormat="1" hidden="1">
      <c r="A696" s="172">
        <f>VLOOKUP(G696,[1]Conceptos!$B$2:$F$587,5,FALSE)</f>
        <v>84</v>
      </c>
      <c r="B696" s="236"/>
      <c r="C696" s="237"/>
      <c r="D696" s="238"/>
      <c r="E696" s="225">
        <v>6</v>
      </c>
      <c r="F696" s="174"/>
      <c r="G696" s="175" t="str">
        <f t="shared" si="125"/>
        <v>A.1.2.10.1.2</v>
      </c>
      <c r="H696" s="235" t="e">
        <f t="shared" si="134"/>
        <v>#N/A</v>
      </c>
      <c r="I696" s="239"/>
      <c r="J696" s="239"/>
      <c r="K696" s="239"/>
      <c r="L696" s="239"/>
      <c r="M696" s="240"/>
      <c r="N696" s="231">
        <f t="shared" si="135"/>
        <v>1</v>
      </c>
      <c r="O696" s="231">
        <f t="shared" si="128"/>
        <v>0</v>
      </c>
      <c r="P696" s="179">
        <f>VLOOKUP($G696,[1]Conceptos!$B$2:$I$588,6,FALSE)</f>
        <v>1</v>
      </c>
      <c r="Q696" s="179">
        <f>VLOOKUP($G696,[1]Conceptos!$B$2:$I$588,7,FALSE)</f>
        <v>1</v>
      </c>
      <c r="R696" s="179">
        <f>VLOOKUP($G696,[1]Conceptos!$B$2:$I$588,8,FALSE)</f>
        <v>1</v>
      </c>
      <c r="S696" s="229" t="b">
        <f>VLOOKUP(G696,[1]Conceptos!$B$2:$E$587,4,FALSE)</f>
        <v>1</v>
      </c>
      <c r="V696" s="231">
        <f t="shared" si="131"/>
        <v>0</v>
      </c>
    </row>
    <row r="697" spans="1:22" s="231" customFormat="1" hidden="1">
      <c r="A697" s="172">
        <f>VLOOKUP(G697,[1]Conceptos!$B$2:$F$587,5,FALSE)</f>
        <v>84</v>
      </c>
      <c r="B697" s="236"/>
      <c r="C697" s="237"/>
      <c r="D697" s="238"/>
      <c r="E697" s="225">
        <v>7</v>
      </c>
      <c r="F697" s="174"/>
      <c r="G697" s="175" t="str">
        <f t="shared" si="125"/>
        <v>A.1.2.10.1.2</v>
      </c>
      <c r="H697" s="235" t="e">
        <f t="shared" si="134"/>
        <v>#N/A</v>
      </c>
      <c r="I697" s="239"/>
      <c r="J697" s="239"/>
      <c r="K697" s="239"/>
      <c r="L697" s="239"/>
      <c r="M697" s="240"/>
      <c r="N697" s="231">
        <f t="shared" si="135"/>
        <v>1</v>
      </c>
      <c r="O697" s="231">
        <f t="shared" si="128"/>
        <v>0</v>
      </c>
      <c r="P697" s="179">
        <f>VLOOKUP($G697,[1]Conceptos!$B$2:$I$588,6,FALSE)</f>
        <v>1</v>
      </c>
      <c r="Q697" s="179">
        <f>VLOOKUP($G697,[1]Conceptos!$B$2:$I$588,7,FALSE)</f>
        <v>1</v>
      </c>
      <c r="R697" s="179">
        <f>VLOOKUP($G697,[1]Conceptos!$B$2:$I$588,8,FALSE)</f>
        <v>1</v>
      </c>
      <c r="S697" s="229" t="b">
        <f>VLOOKUP(G697,[1]Conceptos!$B$2:$E$587,4,FALSE)</f>
        <v>1</v>
      </c>
      <c r="V697" s="231">
        <f t="shared" si="131"/>
        <v>0</v>
      </c>
    </row>
    <row r="698" spans="1:22" s="231" customFormat="1" hidden="1">
      <c r="A698" s="172">
        <f>VLOOKUP(G698,[1]Conceptos!$B$2:$F$587,5,FALSE)</f>
        <v>84</v>
      </c>
      <c r="B698" s="236"/>
      <c r="C698" s="237"/>
      <c r="D698" s="238"/>
      <c r="E698" s="225">
        <v>8</v>
      </c>
      <c r="F698" s="174"/>
      <c r="G698" s="175" t="str">
        <f t="shared" si="125"/>
        <v>A.1.2.10.1.2</v>
      </c>
      <c r="H698" s="235" t="e">
        <f t="shared" si="134"/>
        <v>#N/A</v>
      </c>
      <c r="I698" s="239"/>
      <c r="J698" s="239"/>
      <c r="K698" s="239"/>
      <c r="L698" s="239"/>
      <c r="M698" s="240"/>
      <c r="N698" s="231">
        <f t="shared" si="135"/>
        <v>1</v>
      </c>
      <c r="O698" s="231">
        <f t="shared" si="128"/>
        <v>0</v>
      </c>
      <c r="P698" s="179">
        <f>VLOOKUP($G698,[1]Conceptos!$B$2:$I$588,6,FALSE)</f>
        <v>1</v>
      </c>
      <c r="Q698" s="179">
        <f>VLOOKUP($G698,[1]Conceptos!$B$2:$I$588,7,FALSE)</f>
        <v>1</v>
      </c>
      <c r="R698" s="179">
        <f>VLOOKUP($G698,[1]Conceptos!$B$2:$I$588,8,FALSE)</f>
        <v>1</v>
      </c>
      <c r="S698" s="229" t="b">
        <f>VLOOKUP(G698,[1]Conceptos!$B$2:$E$587,4,FALSE)</f>
        <v>1</v>
      </c>
      <c r="V698" s="231">
        <f t="shared" si="131"/>
        <v>0</v>
      </c>
    </row>
    <row r="699" spans="1:22" s="231" customFormat="1" hidden="1">
      <c r="A699" s="172">
        <f>VLOOKUP(G699,[1]Conceptos!$B$2:$F$587,5,FALSE)</f>
        <v>84</v>
      </c>
      <c r="B699" s="236"/>
      <c r="C699" s="237"/>
      <c r="D699" s="238"/>
      <c r="E699" s="225">
        <v>9</v>
      </c>
      <c r="F699" s="174"/>
      <c r="G699" s="175" t="str">
        <f t="shared" si="125"/>
        <v>A.1.2.10.1.2</v>
      </c>
      <c r="H699" s="235" t="e">
        <f t="shared" si="134"/>
        <v>#N/A</v>
      </c>
      <c r="I699" s="239"/>
      <c r="J699" s="239"/>
      <c r="K699" s="239"/>
      <c r="L699" s="239"/>
      <c r="M699" s="240"/>
      <c r="N699" s="231">
        <f t="shared" si="135"/>
        <v>1</v>
      </c>
      <c r="O699" s="231">
        <f t="shared" si="128"/>
        <v>0</v>
      </c>
      <c r="P699" s="179">
        <f>VLOOKUP($G699,[1]Conceptos!$B$2:$I$588,6,FALSE)</f>
        <v>1</v>
      </c>
      <c r="Q699" s="179">
        <f>VLOOKUP($G699,[1]Conceptos!$B$2:$I$588,7,FALSE)</f>
        <v>1</v>
      </c>
      <c r="R699" s="179">
        <f>VLOOKUP($G699,[1]Conceptos!$B$2:$I$588,8,FALSE)</f>
        <v>1</v>
      </c>
      <c r="S699" s="229" t="b">
        <f>VLOOKUP(G699,[1]Conceptos!$B$2:$E$587,4,FALSE)</f>
        <v>1</v>
      </c>
      <c r="V699" s="231">
        <f t="shared" si="131"/>
        <v>0</v>
      </c>
    </row>
    <row r="700" spans="1:22" s="231" customFormat="1" hidden="1">
      <c r="A700" s="172">
        <f>VLOOKUP(G700,[1]Conceptos!$B$2:$F$587,5,FALSE)</f>
        <v>84</v>
      </c>
      <c r="B700" s="236"/>
      <c r="C700" s="237"/>
      <c r="D700" s="238"/>
      <c r="E700" s="225">
        <v>10</v>
      </c>
      <c r="F700" s="174"/>
      <c r="G700" s="175" t="str">
        <f t="shared" si="125"/>
        <v>A.1.2.10.1.2</v>
      </c>
      <c r="H700" s="235" t="e">
        <f t="shared" si="134"/>
        <v>#N/A</v>
      </c>
      <c r="I700" s="239"/>
      <c r="J700" s="239"/>
      <c r="K700" s="239"/>
      <c r="L700" s="239"/>
      <c r="M700" s="240"/>
      <c r="N700" s="231">
        <f t="shared" si="135"/>
        <v>1</v>
      </c>
      <c r="O700" s="231">
        <f t="shared" si="128"/>
        <v>0</v>
      </c>
      <c r="P700" s="179">
        <f>VLOOKUP($G700,[1]Conceptos!$B$2:$I$588,6,FALSE)</f>
        <v>1</v>
      </c>
      <c r="Q700" s="179">
        <f>VLOOKUP($G700,[1]Conceptos!$B$2:$I$588,7,FALSE)</f>
        <v>1</v>
      </c>
      <c r="R700" s="179">
        <f>VLOOKUP($G700,[1]Conceptos!$B$2:$I$588,8,FALSE)</f>
        <v>1</v>
      </c>
      <c r="S700" s="229" t="b">
        <f>VLOOKUP(G700,[1]Conceptos!$B$2:$E$587,4,FALSE)</f>
        <v>1</v>
      </c>
      <c r="V700" s="231">
        <f t="shared" si="131"/>
        <v>0</v>
      </c>
    </row>
    <row r="701" spans="1:22" s="231" customFormat="1" ht="51">
      <c r="A701" s="172">
        <f>VLOOKUP(G701,[1]Conceptos!$B$2:$F$587,5,FALSE)</f>
        <v>85</v>
      </c>
      <c r="B701" s="219" t="s">
        <v>253</v>
      </c>
      <c r="C701" s="220" t="str">
        <f>VLOOKUP(B701,[1]Conceptos!$B$2:$D$587,2,FALSE)</f>
        <v xml:space="preserve">CONTRATACIÓN DE PERSONAL PARA LA PREPARACIÓN DE ALIMENTOS </v>
      </c>
      <c r="D701" s="221" t="str">
        <f>VLOOKUP(B701,[1]Conceptos!$B$2:$D$587,3,FALSE)</f>
        <v>RECURSO HUMANO VINCULADO DIRECTAMENTE POR LA ENTIDAD TERRITORIAL PARA LA PREPARACIÓN DE ALIMENTOS QUE PERMITA BRINDAR EL SERVICIOS DE ALIMENTACIÓN ESCOLAR  EN LOS ESTABLECIMIENTOS EDUCATIVOS ESTATALES</v>
      </c>
      <c r="E701" s="222" t="s">
        <v>136</v>
      </c>
      <c r="F701" s="223"/>
      <c r="G701" s="224" t="str">
        <f t="shared" si="125"/>
        <v>A.1.2.10.1.3</v>
      </c>
      <c r="H701" s="225"/>
      <c r="I701" s="226">
        <f>SUM(I702:I711)</f>
        <v>0</v>
      </c>
      <c r="J701" s="226">
        <f>SUM(J702:J711)</f>
        <v>0</v>
      </c>
      <c r="K701" s="226">
        <f>SUM(K702:K711)</f>
        <v>0</v>
      </c>
      <c r="L701" s="226">
        <f>SUM(L702:L711)</f>
        <v>0</v>
      </c>
      <c r="M701" s="227">
        <f>SUM(M702:M711)</f>
        <v>0</v>
      </c>
      <c r="N701" s="228">
        <f>IF(AND(E701&lt;&gt;"", E701&lt;&gt;"Registrar Detalle",E701&lt;&gt;"Ocultar Detalle"),1,0)</f>
        <v>0</v>
      </c>
      <c r="O701" s="228">
        <f t="shared" si="128"/>
        <v>0</v>
      </c>
      <c r="P701" s="179">
        <f>VLOOKUP($G701,[1]Conceptos!$B$2:$I$588,6,FALSE)</f>
        <v>1</v>
      </c>
      <c r="Q701" s="179">
        <f>VLOOKUP($G701,[1]Conceptos!$B$2:$I$588,7,FALSE)</f>
        <v>1</v>
      </c>
      <c r="R701" s="179">
        <f>VLOOKUP($G701,[1]Conceptos!$B$2:$I$588,8,FALSE)</f>
        <v>1</v>
      </c>
      <c r="S701" s="229" t="b">
        <f>VLOOKUP(G701,[1]Conceptos!$B$2:$E$588,4,FALSE)</f>
        <v>1</v>
      </c>
      <c r="T701" s="230">
        <f>FIND(".",B701,LEN(B701)-2)</f>
        <v>11</v>
      </c>
      <c r="U701" s="230" t="str">
        <f>MID(B701,1,T701-1)</f>
        <v>A.1.2.10.1</v>
      </c>
      <c r="V701" s="231">
        <f t="shared" si="131"/>
        <v>11</v>
      </c>
    </row>
    <row r="702" spans="1:22" s="231" customFormat="1">
      <c r="A702" s="172">
        <f>VLOOKUP(G702,[1]Conceptos!$B$2:$F$587,5,FALSE)</f>
        <v>85</v>
      </c>
      <c r="B702" s="234"/>
      <c r="C702" s="220"/>
      <c r="D702" s="221"/>
      <c r="E702" s="225">
        <v>1</v>
      </c>
      <c r="F702" s="174"/>
      <c r="G702" s="175" t="str">
        <f t="shared" si="125"/>
        <v>A.1.2.10.1.3</v>
      </c>
      <c r="H702" s="235" t="e">
        <f t="shared" ref="H702:H711" si="136">VLOOKUP(F702,$W$7:$X$48,2,FALSE)</f>
        <v>#N/A</v>
      </c>
      <c r="I702" s="239"/>
      <c r="J702" s="239"/>
      <c r="K702" s="239"/>
      <c r="L702" s="239"/>
      <c r="M702" s="240"/>
      <c r="N702" s="231">
        <f t="shared" ref="N702:N711" si="137">IF(E702&lt;&gt;"",1,0)</f>
        <v>1</v>
      </c>
      <c r="O702" s="231">
        <f t="shared" si="128"/>
        <v>0</v>
      </c>
      <c r="P702" s="179">
        <f>VLOOKUP($G702,[1]Conceptos!$B$2:$I$588,6,FALSE)</f>
        <v>1</v>
      </c>
      <c r="Q702" s="179">
        <f>VLOOKUP($G702,[1]Conceptos!$B$2:$I$588,7,FALSE)</f>
        <v>1</v>
      </c>
      <c r="R702" s="179">
        <f>VLOOKUP($G702,[1]Conceptos!$B$2:$I$588,8,FALSE)</f>
        <v>1</v>
      </c>
      <c r="S702" s="229" t="b">
        <f>VLOOKUP(G702,[1]Conceptos!$B$2:$E$588,4,FALSE)</f>
        <v>1</v>
      </c>
      <c r="V702" s="231">
        <f t="shared" si="131"/>
        <v>11</v>
      </c>
    </row>
    <row r="703" spans="1:22" s="231" customFormat="1" hidden="1">
      <c r="A703" s="172">
        <f>VLOOKUP(G703,[1]Conceptos!$B$2:$F$587,5,FALSE)</f>
        <v>85</v>
      </c>
      <c r="B703" s="236"/>
      <c r="C703" s="237"/>
      <c r="D703" s="238"/>
      <c r="E703" s="225">
        <v>2</v>
      </c>
      <c r="F703" s="174"/>
      <c r="G703" s="175" t="str">
        <f t="shared" si="125"/>
        <v>A.1.2.10.1.3</v>
      </c>
      <c r="H703" s="235" t="e">
        <f t="shared" si="136"/>
        <v>#N/A</v>
      </c>
      <c r="I703" s="239"/>
      <c r="J703" s="239"/>
      <c r="K703" s="239"/>
      <c r="L703" s="239"/>
      <c r="M703" s="240"/>
      <c r="N703" s="231">
        <f t="shared" si="137"/>
        <v>1</v>
      </c>
      <c r="O703" s="231">
        <f t="shared" si="128"/>
        <v>0</v>
      </c>
      <c r="P703" s="179">
        <f>VLOOKUP($G703,[1]Conceptos!$B$2:$I$588,6,FALSE)</f>
        <v>1</v>
      </c>
      <c r="Q703" s="179">
        <f>VLOOKUP($G703,[1]Conceptos!$B$2:$I$588,7,FALSE)</f>
        <v>1</v>
      </c>
      <c r="R703" s="179">
        <f>VLOOKUP($G703,[1]Conceptos!$B$2:$I$588,8,FALSE)</f>
        <v>1</v>
      </c>
      <c r="S703" s="229" t="b">
        <f>VLOOKUP(G703,[1]Conceptos!$B$2:$E$587,4,FALSE)</f>
        <v>1</v>
      </c>
      <c r="V703" s="231">
        <f t="shared" si="131"/>
        <v>0</v>
      </c>
    </row>
    <row r="704" spans="1:22" s="231" customFormat="1" hidden="1">
      <c r="A704" s="172">
        <f>VLOOKUP(G704,[1]Conceptos!$B$2:$F$587,5,FALSE)</f>
        <v>85</v>
      </c>
      <c r="B704" s="236"/>
      <c r="C704" s="237"/>
      <c r="D704" s="238"/>
      <c r="E704" s="225">
        <v>3</v>
      </c>
      <c r="F704" s="174"/>
      <c r="G704" s="175" t="str">
        <f t="shared" si="125"/>
        <v>A.1.2.10.1.3</v>
      </c>
      <c r="H704" s="235" t="e">
        <f t="shared" si="136"/>
        <v>#N/A</v>
      </c>
      <c r="I704" s="239"/>
      <c r="J704" s="239"/>
      <c r="K704" s="239"/>
      <c r="L704" s="239"/>
      <c r="M704" s="240"/>
      <c r="N704" s="231">
        <f t="shared" si="137"/>
        <v>1</v>
      </c>
      <c r="O704" s="231">
        <f t="shared" si="128"/>
        <v>0</v>
      </c>
      <c r="P704" s="179">
        <f>VLOOKUP($G704,[1]Conceptos!$B$2:$I$588,6,FALSE)</f>
        <v>1</v>
      </c>
      <c r="Q704" s="179">
        <f>VLOOKUP($G704,[1]Conceptos!$B$2:$I$588,7,FALSE)</f>
        <v>1</v>
      </c>
      <c r="R704" s="179">
        <f>VLOOKUP($G704,[1]Conceptos!$B$2:$I$588,8,FALSE)</f>
        <v>1</v>
      </c>
      <c r="S704" s="229" t="b">
        <f>VLOOKUP(G704,[1]Conceptos!$B$2:$E$587,4,FALSE)</f>
        <v>1</v>
      </c>
      <c r="V704" s="231">
        <f t="shared" si="131"/>
        <v>0</v>
      </c>
    </row>
    <row r="705" spans="1:27" s="231" customFormat="1" hidden="1">
      <c r="A705" s="172">
        <f>VLOOKUP(G705,[1]Conceptos!$B$2:$F$587,5,FALSE)</f>
        <v>85</v>
      </c>
      <c r="B705" s="236"/>
      <c r="C705" s="237"/>
      <c r="D705" s="238"/>
      <c r="E705" s="225">
        <v>4</v>
      </c>
      <c r="F705" s="174"/>
      <c r="G705" s="175" t="str">
        <f t="shared" si="125"/>
        <v>A.1.2.10.1.3</v>
      </c>
      <c r="H705" s="235" t="e">
        <f t="shared" si="136"/>
        <v>#N/A</v>
      </c>
      <c r="I705" s="239"/>
      <c r="J705" s="239"/>
      <c r="K705" s="239"/>
      <c r="L705" s="239"/>
      <c r="M705" s="240"/>
      <c r="N705" s="231">
        <f t="shared" si="137"/>
        <v>1</v>
      </c>
      <c r="O705" s="231">
        <f t="shared" si="128"/>
        <v>0</v>
      </c>
      <c r="P705" s="179">
        <f>VLOOKUP($G705,[1]Conceptos!$B$2:$I$588,6,FALSE)</f>
        <v>1</v>
      </c>
      <c r="Q705" s="179">
        <f>VLOOKUP($G705,[1]Conceptos!$B$2:$I$588,7,FALSE)</f>
        <v>1</v>
      </c>
      <c r="R705" s="179">
        <f>VLOOKUP($G705,[1]Conceptos!$B$2:$I$588,8,FALSE)</f>
        <v>1</v>
      </c>
      <c r="S705" s="229" t="b">
        <f>VLOOKUP(G705,[1]Conceptos!$B$2:$E$587,4,FALSE)</f>
        <v>1</v>
      </c>
      <c r="V705" s="231">
        <f t="shared" si="131"/>
        <v>0</v>
      </c>
    </row>
    <row r="706" spans="1:27" s="231" customFormat="1" hidden="1">
      <c r="A706" s="172">
        <f>VLOOKUP(G706,[1]Conceptos!$B$2:$F$587,5,FALSE)</f>
        <v>85</v>
      </c>
      <c r="B706" s="236"/>
      <c r="C706" s="237"/>
      <c r="D706" s="238"/>
      <c r="E706" s="225">
        <v>5</v>
      </c>
      <c r="F706" s="174"/>
      <c r="G706" s="175" t="str">
        <f t="shared" si="125"/>
        <v>A.1.2.10.1.3</v>
      </c>
      <c r="H706" s="235" t="e">
        <f t="shared" si="136"/>
        <v>#N/A</v>
      </c>
      <c r="I706" s="239"/>
      <c r="J706" s="239"/>
      <c r="K706" s="239"/>
      <c r="L706" s="239"/>
      <c r="M706" s="240"/>
      <c r="N706" s="231">
        <f t="shared" si="137"/>
        <v>1</v>
      </c>
      <c r="O706" s="231">
        <f t="shared" si="128"/>
        <v>0</v>
      </c>
      <c r="P706" s="179">
        <f>VLOOKUP($G706,[1]Conceptos!$B$2:$I$588,6,FALSE)</f>
        <v>1</v>
      </c>
      <c r="Q706" s="179">
        <f>VLOOKUP($G706,[1]Conceptos!$B$2:$I$588,7,FALSE)</f>
        <v>1</v>
      </c>
      <c r="R706" s="179">
        <f>VLOOKUP($G706,[1]Conceptos!$B$2:$I$588,8,FALSE)</f>
        <v>1</v>
      </c>
      <c r="S706" s="229" t="b">
        <f>VLOOKUP(G706,[1]Conceptos!$B$2:$E$587,4,FALSE)</f>
        <v>1</v>
      </c>
      <c r="V706" s="231">
        <f t="shared" si="131"/>
        <v>0</v>
      </c>
    </row>
    <row r="707" spans="1:27" s="231" customFormat="1" hidden="1">
      <c r="A707" s="172">
        <f>VLOOKUP(G707,[1]Conceptos!$B$2:$F$587,5,FALSE)</f>
        <v>85</v>
      </c>
      <c r="B707" s="236"/>
      <c r="C707" s="237"/>
      <c r="D707" s="238"/>
      <c r="E707" s="225">
        <v>6</v>
      </c>
      <c r="F707" s="174"/>
      <c r="G707" s="175" t="str">
        <f t="shared" si="125"/>
        <v>A.1.2.10.1.3</v>
      </c>
      <c r="H707" s="235" t="e">
        <f t="shared" si="136"/>
        <v>#N/A</v>
      </c>
      <c r="I707" s="239"/>
      <c r="J707" s="239"/>
      <c r="K707" s="239"/>
      <c r="L707" s="239"/>
      <c r="M707" s="240"/>
      <c r="N707" s="231">
        <f t="shared" si="137"/>
        <v>1</v>
      </c>
      <c r="O707" s="231">
        <f t="shared" si="128"/>
        <v>0</v>
      </c>
      <c r="P707" s="179">
        <f>VLOOKUP($G707,[1]Conceptos!$B$2:$I$588,6,FALSE)</f>
        <v>1</v>
      </c>
      <c r="Q707" s="179">
        <f>VLOOKUP($G707,[1]Conceptos!$B$2:$I$588,7,FALSE)</f>
        <v>1</v>
      </c>
      <c r="R707" s="179">
        <f>VLOOKUP($G707,[1]Conceptos!$B$2:$I$588,8,FALSE)</f>
        <v>1</v>
      </c>
      <c r="S707" s="229" t="b">
        <f>VLOOKUP(G707,[1]Conceptos!$B$2:$E$587,4,FALSE)</f>
        <v>1</v>
      </c>
      <c r="V707" s="231">
        <f t="shared" si="131"/>
        <v>0</v>
      </c>
    </row>
    <row r="708" spans="1:27" s="231" customFormat="1" hidden="1">
      <c r="A708" s="172">
        <f>VLOOKUP(G708,[1]Conceptos!$B$2:$F$587,5,FALSE)</f>
        <v>85</v>
      </c>
      <c r="B708" s="236"/>
      <c r="C708" s="237"/>
      <c r="D708" s="238"/>
      <c r="E708" s="225">
        <v>7</v>
      </c>
      <c r="F708" s="174"/>
      <c r="G708" s="175" t="str">
        <f t="shared" si="125"/>
        <v>A.1.2.10.1.3</v>
      </c>
      <c r="H708" s="235" t="e">
        <f t="shared" si="136"/>
        <v>#N/A</v>
      </c>
      <c r="I708" s="239"/>
      <c r="J708" s="239"/>
      <c r="K708" s="239"/>
      <c r="L708" s="239"/>
      <c r="M708" s="240"/>
      <c r="N708" s="231">
        <f t="shared" si="137"/>
        <v>1</v>
      </c>
      <c r="O708" s="231">
        <f t="shared" si="128"/>
        <v>0</v>
      </c>
      <c r="P708" s="179">
        <f>VLOOKUP($G708,[1]Conceptos!$B$2:$I$588,6,FALSE)</f>
        <v>1</v>
      </c>
      <c r="Q708" s="179">
        <f>VLOOKUP($G708,[1]Conceptos!$B$2:$I$588,7,FALSE)</f>
        <v>1</v>
      </c>
      <c r="R708" s="179">
        <f>VLOOKUP($G708,[1]Conceptos!$B$2:$I$588,8,FALSE)</f>
        <v>1</v>
      </c>
      <c r="S708" s="229" t="b">
        <f>VLOOKUP(G708,[1]Conceptos!$B$2:$E$587,4,FALSE)</f>
        <v>1</v>
      </c>
      <c r="V708" s="231">
        <f t="shared" si="131"/>
        <v>0</v>
      </c>
    </row>
    <row r="709" spans="1:27" s="231" customFormat="1" hidden="1">
      <c r="A709" s="172">
        <f>VLOOKUP(G709,[1]Conceptos!$B$2:$F$587,5,FALSE)</f>
        <v>85</v>
      </c>
      <c r="B709" s="236"/>
      <c r="C709" s="237"/>
      <c r="D709" s="238"/>
      <c r="E709" s="225">
        <v>8</v>
      </c>
      <c r="F709" s="174"/>
      <c r="G709" s="175" t="str">
        <f t="shared" si="125"/>
        <v>A.1.2.10.1.3</v>
      </c>
      <c r="H709" s="235" t="e">
        <f t="shared" si="136"/>
        <v>#N/A</v>
      </c>
      <c r="I709" s="239"/>
      <c r="J709" s="239"/>
      <c r="K709" s="239"/>
      <c r="L709" s="239"/>
      <c r="M709" s="240"/>
      <c r="N709" s="231">
        <f t="shared" si="137"/>
        <v>1</v>
      </c>
      <c r="O709" s="231">
        <f t="shared" si="128"/>
        <v>0</v>
      </c>
      <c r="P709" s="179">
        <f>VLOOKUP($G709,[1]Conceptos!$B$2:$I$588,6,FALSE)</f>
        <v>1</v>
      </c>
      <c r="Q709" s="179">
        <f>VLOOKUP($G709,[1]Conceptos!$B$2:$I$588,7,FALSE)</f>
        <v>1</v>
      </c>
      <c r="R709" s="179">
        <f>VLOOKUP($G709,[1]Conceptos!$B$2:$I$588,8,FALSE)</f>
        <v>1</v>
      </c>
      <c r="S709" s="229" t="b">
        <f>VLOOKUP(G709,[1]Conceptos!$B$2:$E$587,4,FALSE)</f>
        <v>1</v>
      </c>
      <c r="V709" s="231">
        <f t="shared" si="131"/>
        <v>0</v>
      </c>
    </row>
    <row r="710" spans="1:27" s="231" customFormat="1" hidden="1">
      <c r="A710" s="172">
        <f>VLOOKUP(G710,[1]Conceptos!$B$2:$F$587,5,FALSE)</f>
        <v>85</v>
      </c>
      <c r="B710" s="236"/>
      <c r="C710" s="237"/>
      <c r="D710" s="238"/>
      <c r="E710" s="225">
        <v>9</v>
      </c>
      <c r="F710" s="174"/>
      <c r="G710" s="175" t="str">
        <f t="shared" si="125"/>
        <v>A.1.2.10.1.3</v>
      </c>
      <c r="H710" s="235" t="e">
        <f t="shared" si="136"/>
        <v>#N/A</v>
      </c>
      <c r="I710" s="239"/>
      <c r="J710" s="239"/>
      <c r="K710" s="239"/>
      <c r="L710" s="239"/>
      <c r="M710" s="240"/>
      <c r="N710" s="231">
        <f t="shared" si="137"/>
        <v>1</v>
      </c>
      <c r="O710" s="231">
        <f t="shared" si="128"/>
        <v>0</v>
      </c>
      <c r="P710" s="179">
        <f>VLOOKUP($G710,[1]Conceptos!$B$2:$I$588,6,FALSE)</f>
        <v>1</v>
      </c>
      <c r="Q710" s="179">
        <f>VLOOKUP($G710,[1]Conceptos!$B$2:$I$588,7,FALSE)</f>
        <v>1</v>
      </c>
      <c r="R710" s="179">
        <f>VLOOKUP($G710,[1]Conceptos!$B$2:$I$588,8,FALSE)</f>
        <v>1</v>
      </c>
      <c r="S710" s="229" t="b">
        <f>VLOOKUP(G710,[1]Conceptos!$B$2:$E$587,4,FALSE)</f>
        <v>1</v>
      </c>
      <c r="V710" s="231">
        <f t="shared" si="131"/>
        <v>0</v>
      </c>
    </row>
    <row r="711" spans="1:27" s="231" customFormat="1" hidden="1">
      <c r="A711" s="172">
        <f>VLOOKUP(G711,[1]Conceptos!$B$2:$F$587,5,FALSE)</f>
        <v>85</v>
      </c>
      <c r="B711" s="236"/>
      <c r="C711" s="237"/>
      <c r="D711" s="238"/>
      <c r="E711" s="225">
        <v>10</v>
      </c>
      <c r="F711" s="174"/>
      <c r="G711" s="175" t="str">
        <f t="shared" si="125"/>
        <v>A.1.2.10.1.3</v>
      </c>
      <c r="H711" s="235" t="e">
        <f t="shared" si="136"/>
        <v>#N/A</v>
      </c>
      <c r="I711" s="239"/>
      <c r="J711" s="239"/>
      <c r="K711" s="239"/>
      <c r="L711" s="239"/>
      <c r="M711" s="240"/>
      <c r="N711" s="231">
        <f t="shared" si="137"/>
        <v>1</v>
      </c>
      <c r="O711" s="231">
        <f t="shared" si="128"/>
        <v>0</v>
      </c>
      <c r="P711" s="179">
        <f>VLOOKUP($G711,[1]Conceptos!$B$2:$I$588,6,FALSE)</f>
        <v>1</v>
      </c>
      <c r="Q711" s="179">
        <f>VLOOKUP($G711,[1]Conceptos!$B$2:$I$588,7,FALSE)</f>
        <v>1</v>
      </c>
      <c r="R711" s="179">
        <f>VLOOKUP($G711,[1]Conceptos!$B$2:$I$588,8,FALSE)</f>
        <v>1</v>
      </c>
      <c r="S711" s="229" t="b">
        <f>VLOOKUP(G711,[1]Conceptos!$B$2:$E$587,4,FALSE)</f>
        <v>1</v>
      </c>
      <c r="V711" s="231">
        <f t="shared" si="131"/>
        <v>0</v>
      </c>
    </row>
    <row r="712" spans="1:27" s="231" customFormat="1" ht="25.5">
      <c r="A712" s="172">
        <f>VLOOKUP(G712,[1]Conceptos!$B$2:$F$587,5,FALSE)</f>
        <v>86</v>
      </c>
      <c r="B712" s="219" t="s">
        <v>254</v>
      </c>
      <c r="C712" s="220" t="str">
        <f>VLOOKUP(B712,[1]Conceptos!$B$2:$D$587,2,FALSE)</f>
        <v xml:space="preserve">TRANSPORTE DE ALIMENTOS </v>
      </c>
      <c r="D712" s="221" t="str">
        <f>VLOOKUP(B712,[1]Conceptos!$B$2:$D$587,3,FALSE)</f>
        <v>INCLUYE LOS GASTOS EN QUE INCURRE LA ENTIDAD TERRITORIAL PARA TRASLADAR DE UN SITIO A OTRO LOS ALIMENTOS</v>
      </c>
      <c r="E712" s="222" t="s">
        <v>136</v>
      </c>
      <c r="F712" s="223"/>
      <c r="G712" s="224" t="str">
        <f t="shared" ref="G712:G775" si="138">IF(ISBLANK(B712),G711,B712)</f>
        <v>A.1.2.10.1.4</v>
      </c>
      <c r="H712" s="225"/>
      <c r="I712" s="226">
        <f>SUM(I713:I722)</f>
        <v>0</v>
      </c>
      <c r="J712" s="226">
        <f>SUM(J713:J722)</f>
        <v>0</v>
      </c>
      <c r="K712" s="226">
        <f>SUM(K713:K722)</f>
        <v>0</v>
      </c>
      <c r="L712" s="226">
        <f>SUM(L713:L722)</f>
        <v>0</v>
      </c>
      <c r="M712" s="227">
        <f>SUM(M713:M722)</f>
        <v>0</v>
      </c>
      <c r="N712" s="228">
        <f>IF(AND(E712&lt;&gt;"", E712&lt;&gt;"Registrar Detalle",E712&lt;&gt;"Ocultar Detalle"),1,0)</f>
        <v>0</v>
      </c>
      <c r="O712" s="228">
        <f t="shared" si="128"/>
        <v>0</v>
      </c>
      <c r="P712" s="179">
        <f>VLOOKUP($G712,[1]Conceptos!$B$2:$I$588,6,FALSE)</f>
        <v>1</v>
      </c>
      <c r="Q712" s="179">
        <f>VLOOKUP($G712,[1]Conceptos!$B$2:$I$588,7,FALSE)</f>
        <v>1</v>
      </c>
      <c r="R712" s="179">
        <f>VLOOKUP($G712,[1]Conceptos!$B$2:$I$588,8,FALSE)</f>
        <v>1</v>
      </c>
      <c r="S712" s="229" t="b">
        <f>VLOOKUP(G712,[1]Conceptos!$B$2:$E$588,4,FALSE)</f>
        <v>1</v>
      </c>
      <c r="T712" s="230">
        <f>FIND(".",B712,LEN(B712)-2)</f>
        <v>11</v>
      </c>
      <c r="U712" s="230" t="str">
        <f>MID(B712,1,T712-1)</f>
        <v>A.1.2.10.1</v>
      </c>
      <c r="V712" s="231">
        <f t="shared" si="131"/>
        <v>11</v>
      </c>
      <c r="W712" s="254"/>
      <c r="X712" s="254"/>
      <c r="Y712" s="254"/>
      <c r="Z712" s="254"/>
      <c r="AA712" s="254"/>
    </row>
    <row r="713" spans="1:27" s="231" customFormat="1">
      <c r="A713" s="172">
        <f>VLOOKUP(G713,[1]Conceptos!$B$2:$F$587,5,FALSE)</f>
        <v>86</v>
      </c>
      <c r="B713" s="234"/>
      <c r="C713" s="220"/>
      <c r="D713" s="221"/>
      <c r="E713" s="225">
        <v>1</v>
      </c>
      <c r="F713" s="174"/>
      <c r="G713" s="175" t="str">
        <f t="shared" si="138"/>
        <v>A.1.2.10.1.4</v>
      </c>
      <c r="H713" s="235" t="e">
        <f t="shared" ref="H713:H722" si="139">VLOOKUP(F713,$W$7:$X$48,2,FALSE)</f>
        <v>#N/A</v>
      </c>
      <c r="I713" s="239"/>
      <c r="J713" s="239"/>
      <c r="K713" s="239"/>
      <c r="L713" s="239"/>
      <c r="M713" s="240"/>
      <c r="N713" s="231">
        <f t="shared" ref="N713:N722" si="140">IF(E713&lt;&gt;"",1,0)</f>
        <v>1</v>
      </c>
      <c r="O713" s="231">
        <f t="shared" si="128"/>
        <v>0</v>
      </c>
      <c r="P713" s="179">
        <f>VLOOKUP($G713,[1]Conceptos!$B$2:$I$588,6,FALSE)</f>
        <v>1</v>
      </c>
      <c r="Q713" s="179">
        <f>VLOOKUP($G713,[1]Conceptos!$B$2:$I$588,7,FALSE)</f>
        <v>1</v>
      </c>
      <c r="R713" s="179">
        <f>VLOOKUP($G713,[1]Conceptos!$B$2:$I$588,8,FALSE)</f>
        <v>1</v>
      </c>
      <c r="S713" s="229" t="b">
        <f>VLOOKUP(G713,[1]Conceptos!$B$2:$E$588,4,FALSE)</f>
        <v>1</v>
      </c>
      <c r="V713" s="231">
        <f t="shared" si="131"/>
        <v>11</v>
      </c>
    </row>
    <row r="714" spans="1:27" s="231" customFormat="1" hidden="1">
      <c r="A714" s="172">
        <f>VLOOKUP(G714,[1]Conceptos!$B$2:$F$587,5,FALSE)</f>
        <v>86</v>
      </c>
      <c r="B714" s="236"/>
      <c r="C714" s="237"/>
      <c r="D714" s="238"/>
      <c r="E714" s="225">
        <v>2</v>
      </c>
      <c r="F714" s="174"/>
      <c r="G714" s="175" t="str">
        <f t="shared" si="138"/>
        <v>A.1.2.10.1.4</v>
      </c>
      <c r="H714" s="235" t="e">
        <f t="shared" si="139"/>
        <v>#N/A</v>
      </c>
      <c r="I714" s="239"/>
      <c r="J714" s="239"/>
      <c r="K714" s="239"/>
      <c r="L714" s="239"/>
      <c r="M714" s="240"/>
      <c r="N714" s="231">
        <f t="shared" si="140"/>
        <v>1</v>
      </c>
      <c r="O714" s="231">
        <f t="shared" si="128"/>
        <v>0</v>
      </c>
      <c r="P714" s="179">
        <f>VLOOKUP($G714,[1]Conceptos!$B$2:$I$588,6,FALSE)</f>
        <v>1</v>
      </c>
      <c r="Q714" s="179">
        <f>VLOOKUP($G714,[1]Conceptos!$B$2:$I$588,7,FALSE)</f>
        <v>1</v>
      </c>
      <c r="R714" s="179">
        <f>VLOOKUP($G714,[1]Conceptos!$B$2:$I$588,8,FALSE)</f>
        <v>1</v>
      </c>
      <c r="S714" s="229" t="b">
        <f>VLOOKUP(G714,[1]Conceptos!$B$2:$E$587,4,FALSE)</f>
        <v>1</v>
      </c>
      <c r="V714" s="231">
        <f t="shared" si="131"/>
        <v>0</v>
      </c>
    </row>
    <row r="715" spans="1:27" s="231" customFormat="1" hidden="1">
      <c r="A715" s="172">
        <f>VLOOKUP(G715,[1]Conceptos!$B$2:$F$587,5,FALSE)</f>
        <v>86</v>
      </c>
      <c r="B715" s="236"/>
      <c r="C715" s="237"/>
      <c r="D715" s="238"/>
      <c r="E715" s="225">
        <v>3</v>
      </c>
      <c r="F715" s="174"/>
      <c r="G715" s="175" t="str">
        <f t="shared" si="138"/>
        <v>A.1.2.10.1.4</v>
      </c>
      <c r="H715" s="235" t="e">
        <f t="shared" si="139"/>
        <v>#N/A</v>
      </c>
      <c r="I715" s="239"/>
      <c r="J715" s="239"/>
      <c r="K715" s="239"/>
      <c r="L715" s="239"/>
      <c r="M715" s="240"/>
      <c r="N715" s="231">
        <f t="shared" si="140"/>
        <v>1</v>
      </c>
      <c r="O715" s="231">
        <f t="shared" si="128"/>
        <v>0</v>
      </c>
      <c r="P715" s="179">
        <f>VLOOKUP($G715,[1]Conceptos!$B$2:$I$588,6,FALSE)</f>
        <v>1</v>
      </c>
      <c r="Q715" s="179">
        <f>VLOOKUP($G715,[1]Conceptos!$B$2:$I$588,7,FALSE)</f>
        <v>1</v>
      </c>
      <c r="R715" s="179">
        <f>VLOOKUP($G715,[1]Conceptos!$B$2:$I$588,8,FALSE)</f>
        <v>1</v>
      </c>
      <c r="S715" s="229" t="b">
        <f>VLOOKUP(G715,[1]Conceptos!$B$2:$E$587,4,FALSE)</f>
        <v>1</v>
      </c>
      <c r="V715" s="231">
        <f t="shared" si="131"/>
        <v>0</v>
      </c>
    </row>
    <row r="716" spans="1:27" s="231" customFormat="1" hidden="1">
      <c r="A716" s="172">
        <f>VLOOKUP(G716,[1]Conceptos!$B$2:$F$587,5,FALSE)</f>
        <v>86</v>
      </c>
      <c r="B716" s="236"/>
      <c r="C716" s="237"/>
      <c r="D716" s="238"/>
      <c r="E716" s="225">
        <v>4</v>
      </c>
      <c r="F716" s="174"/>
      <c r="G716" s="175" t="str">
        <f t="shared" si="138"/>
        <v>A.1.2.10.1.4</v>
      </c>
      <c r="H716" s="235" t="e">
        <f t="shared" si="139"/>
        <v>#N/A</v>
      </c>
      <c r="I716" s="239"/>
      <c r="J716" s="239"/>
      <c r="K716" s="239"/>
      <c r="L716" s="239"/>
      <c r="M716" s="240"/>
      <c r="N716" s="231">
        <f t="shared" si="140"/>
        <v>1</v>
      </c>
      <c r="O716" s="231">
        <f t="shared" si="128"/>
        <v>0</v>
      </c>
      <c r="P716" s="179">
        <f>VLOOKUP($G716,[1]Conceptos!$B$2:$I$588,6,FALSE)</f>
        <v>1</v>
      </c>
      <c r="Q716" s="179">
        <f>VLOOKUP($G716,[1]Conceptos!$B$2:$I$588,7,FALSE)</f>
        <v>1</v>
      </c>
      <c r="R716" s="179">
        <f>VLOOKUP($G716,[1]Conceptos!$B$2:$I$588,8,FALSE)</f>
        <v>1</v>
      </c>
      <c r="S716" s="229" t="b">
        <f>VLOOKUP(G716,[1]Conceptos!$B$2:$E$587,4,FALSE)</f>
        <v>1</v>
      </c>
      <c r="V716" s="231">
        <f t="shared" si="131"/>
        <v>0</v>
      </c>
    </row>
    <row r="717" spans="1:27" s="231" customFormat="1" hidden="1">
      <c r="A717" s="172">
        <f>VLOOKUP(G717,[1]Conceptos!$B$2:$F$587,5,FALSE)</f>
        <v>86</v>
      </c>
      <c r="B717" s="236"/>
      <c r="C717" s="237"/>
      <c r="D717" s="238"/>
      <c r="E717" s="225">
        <v>5</v>
      </c>
      <c r="F717" s="174"/>
      <c r="G717" s="175" t="str">
        <f t="shared" si="138"/>
        <v>A.1.2.10.1.4</v>
      </c>
      <c r="H717" s="235" t="e">
        <f t="shared" si="139"/>
        <v>#N/A</v>
      </c>
      <c r="I717" s="239"/>
      <c r="J717" s="239"/>
      <c r="K717" s="239"/>
      <c r="L717" s="239"/>
      <c r="M717" s="240"/>
      <c r="N717" s="231">
        <f t="shared" si="140"/>
        <v>1</v>
      </c>
      <c r="O717" s="231">
        <f t="shared" si="128"/>
        <v>0</v>
      </c>
      <c r="P717" s="179">
        <f>VLOOKUP($G717,[1]Conceptos!$B$2:$I$588,6,FALSE)</f>
        <v>1</v>
      </c>
      <c r="Q717" s="179">
        <f>VLOOKUP($G717,[1]Conceptos!$B$2:$I$588,7,FALSE)</f>
        <v>1</v>
      </c>
      <c r="R717" s="179">
        <f>VLOOKUP($G717,[1]Conceptos!$B$2:$I$588,8,FALSE)</f>
        <v>1</v>
      </c>
      <c r="S717" s="229" t="b">
        <f>VLOOKUP(G717,[1]Conceptos!$B$2:$E$587,4,FALSE)</f>
        <v>1</v>
      </c>
      <c r="V717" s="231">
        <f t="shared" si="131"/>
        <v>0</v>
      </c>
    </row>
    <row r="718" spans="1:27" s="231" customFormat="1" hidden="1">
      <c r="A718" s="172">
        <f>VLOOKUP(G718,[1]Conceptos!$B$2:$F$587,5,FALSE)</f>
        <v>86</v>
      </c>
      <c r="B718" s="236"/>
      <c r="C718" s="237"/>
      <c r="D718" s="238"/>
      <c r="E718" s="225">
        <v>6</v>
      </c>
      <c r="F718" s="174"/>
      <c r="G718" s="175" t="str">
        <f t="shared" si="138"/>
        <v>A.1.2.10.1.4</v>
      </c>
      <c r="H718" s="235" t="e">
        <f t="shared" si="139"/>
        <v>#N/A</v>
      </c>
      <c r="I718" s="239"/>
      <c r="J718" s="239"/>
      <c r="K718" s="239"/>
      <c r="L718" s="239"/>
      <c r="M718" s="240"/>
      <c r="N718" s="231">
        <f t="shared" si="140"/>
        <v>1</v>
      </c>
      <c r="O718" s="231">
        <f t="shared" si="128"/>
        <v>0</v>
      </c>
      <c r="P718" s="179">
        <f>VLOOKUP($G718,[1]Conceptos!$B$2:$I$588,6,FALSE)</f>
        <v>1</v>
      </c>
      <c r="Q718" s="179">
        <f>VLOOKUP($G718,[1]Conceptos!$B$2:$I$588,7,FALSE)</f>
        <v>1</v>
      </c>
      <c r="R718" s="179">
        <f>VLOOKUP($G718,[1]Conceptos!$B$2:$I$588,8,FALSE)</f>
        <v>1</v>
      </c>
      <c r="S718" s="229" t="b">
        <f>VLOOKUP(G718,[1]Conceptos!$B$2:$E$587,4,FALSE)</f>
        <v>1</v>
      </c>
      <c r="V718" s="231">
        <f t="shared" si="131"/>
        <v>0</v>
      </c>
    </row>
    <row r="719" spans="1:27" s="231" customFormat="1" hidden="1">
      <c r="A719" s="172">
        <f>VLOOKUP(G719,[1]Conceptos!$B$2:$F$587,5,FALSE)</f>
        <v>86</v>
      </c>
      <c r="B719" s="236"/>
      <c r="C719" s="237"/>
      <c r="D719" s="238"/>
      <c r="E719" s="225">
        <v>7</v>
      </c>
      <c r="F719" s="174"/>
      <c r="G719" s="175" t="str">
        <f t="shared" si="138"/>
        <v>A.1.2.10.1.4</v>
      </c>
      <c r="H719" s="235" t="e">
        <f t="shared" si="139"/>
        <v>#N/A</v>
      </c>
      <c r="I719" s="239"/>
      <c r="J719" s="239"/>
      <c r="K719" s="239"/>
      <c r="L719" s="239"/>
      <c r="M719" s="240"/>
      <c r="N719" s="231">
        <f t="shared" si="140"/>
        <v>1</v>
      </c>
      <c r="O719" s="231">
        <f t="shared" si="128"/>
        <v>0</v>
      </c>
      <c r="P719" s="179">
        <f>VLOOKUP($G719,[1]Conceptos!$B$2:$I$588,6,FALSE)</f>
        <v>1</v>
      </c>
      <c r="Q719" s="179">
        <f>VLOOKUP($G719,[1]Conceptos!$B$2:$I$588,7,FALSE)</f>
        <v>1</v>
      </c>
      <c r="R719" s="179">
        <f>VLOOKUP($G719,[1]Conceptos!$B$2:$I$588,8,FALSE)</f>
        <v>1</v>
      </c>
      <c r="S719" s="229" t="b">
        <f>VLOOKUP(G719,[1]Conceptos!$B$2:$E$587,4,FALSE)</f>
        <v>1</v>
      </c>
      <c r="V719" s="231">
        <f t="shared" si="131"/>
        <v>0</v>
      </c>
    </row>
    <row r="720" spans="1:27" s="231" customFormat="1" hidden="1">
      <c r="A720" s="172">
        <f>VLOOKUP(G720,[1]Conceptos!$B$2:$F$587,5,FALSE)</f>
        <v>86</v>
      </c>
      <c r="B720" s="236"/>
      <c r="C720" s="237"/>
      <c r="D720" s="238"/>
      <c r="E720" s="225">
        <v>8</v>
      </c>
      <c r="F720" s="174"/>
      <c r="G720" s="175" t="str">
        <f t="shared" si="138"/>
        <v>A.1.2.10.1.4</v>
      </c>
      <c r="H720" s="235" t="e">
        <f t="shared" si="139"/>
        <v>#N/A</v>
      </c>
      <c r="I720" s="239"/>
      <c r="J720" s="239"/>
      <c r="K720" s="239"/>
      <c r="L720" s="239"/>
      <c r="M720" s="240"/>
      <c r="N720" s="231">
        <f t="shared" si="140"/>
        <v>1</v>
      </c>
      <c r="O720" s="231">
        <f t="shared" si="128"/>
        <v>0</v>
      </c>
      <c r="P720" s="179">
        <f>VLOOKUP($G720,[1]Conceptos!$B$2:$I$588,6,FALSE)</f>
        <v>1</v>
      </c>
      <c r="Q720" s="179">
        <f>VLOOKUP($G720,[1]Conceptos!$B$2:$I$588,7,FALSE)</f>
        <v>1</v>
      </c>
      <c r="R720" s="179">
        <f>VLOOKUP($G720,[1]Conceptos!$B$2:$I$588,8,FALSE)</f>
        <v>1</v>
      </c>
      <c r="S720" s="229" t="b">
        <f>VLOOKUP(G720,[1]Conceptos!$B$2:$E$587,4,FALSE)</f>
        <v>1</v>
      </c>
      <c r="V720" s="231">
        <f t="shared" si="131"/>
        <v>0</v>
      </c>
    </row>
    <row r="721" spans="1:27" s="231" customFormat="1" hidden="1">
      <c r="A721" s="172">
        <f>VLOOKUP(G721,[1]Conceptos!$B$2:$F$587,5,FALSE)</f>
        <v>86</v>
      </c>
      <c r="B721" s="236"/>
      <c r="C721" s="237"/>
      <c r="D721" s="238"/>
      <c r="E721" s="225">
        <v>9</v>
      </c>
      <c r="F721" s="174"/>
      <c r="G721" s="175" t="str">
        <f t="shared" si="138"/>
        <v>A.1.2.10.1.4</v>
      </c>
      <c r="H721" s="235" t="e">
        <f t="shared" si="139"/>
        <v>#N/A</v>
      </c>
      <c r="I721" s="239"/>
      <c r="J721" s="239"/>
      <c r="K721" s="239"/>
      <c r="L721" s="239"/>
      <c r="M721" s="240"/>
      <c r="N721" s="231">
        <f t="shared" si="140"/>
        <v>1</v>
      </c>
      <c r="O721" s="231">
        <f t="shared" si="128"/>
        <v>0</v>
      </c>
      <c r="P721" s="179">
        <f>VLOOKUP($G721,[1]Conceptos!$B$2:$I$588,6,FALSE)</f>
        <v>1</v>
      </c>
      <c r="Q721" s="179">
        <f>VLOOKUP($G721,[1]Conceptos!$B$2:$I$588,7,FALSE)</f>
        <v>1</v>
      </c>
      <c r="R721" s="179">
        <f>VLOOKUP($G721,[1]Conceptos!$B$2:$I$588,8,FALSE)</f>
        <v>1</v>
      </c>
      <c r="S721" s="229" t="b">
        <f>VLOOKUP(G721,[1]Conceptos!$B$2:$E$587,4,FALSE)</f>
        <v>1</v>
      </c>
      <c r="V721" s="231">
        <f t="shared" si="131"/>
        <v>0</v>
      </c>
    </row>
    <row r="722" spans="1:27" s="231" customFormat="1" hidden="1">
      <c r="A722" s="172">
        <f>VLOOKUP(G722,[1]Conceptos!$B$2:$F$587,5,FALSE)</f>
        <v>86</v>
      </c>
      <c r="B722" s="236"/>
      <c r="C722" s="237"/>
      <c r="D722" s="238"/>
      <c r="E722" s="225">
        <v>10</v>
      </c>
      <c r="F722" s="174"/>
      <c r="G722" s="175" t="str">
        <f t="shared" si="138"/>
        <v>A.1.2.10.1.4</v>
      </c>
      <c r="H722" s="235" t="e">
        <f t="shared" si="139"/>
        <v>#N/A</v>
      </c>
      <c r="I722" s="239"/>
      <c r="J722" s="239"/>
      <c r="K722" s="239"/>
      <c r="L722" s="239"/>
      <c r="M722" s="240"/>
      <c r="N722" s="231">
        <f t="shared" si="140"/>
        <v>1</v>
      </c>
      <c r="O722" s="231">
        <f t="shared" si="128"/>
        <v>0</v>
      </c>
      <c r="P722" s="179">
        <f>VLOOKUP($G722,[1]Conceptos!$B$2:$I$588,6,FALSE)</f>
        <v>1</v>
      </c>
      <c r="Q722" s="179">
        <f>VLOOKUP($G722,[1]Conceptos!$B$2:$I$588,7,FALSE)</f>
        <v>1</v>
      </c>
      <c r="R722" s="179">
        <f>VLOOKUP($G722,[1]Conceptos!$B$2:$I$588,8,FALSE)</f>
        <v>1</v>
      </c>
      <c r="S722" s="229" t="b">
        <f>VLOOKUP(G722,[1]Conceptos!$B$2:$E$587,4,FALSE)</f>
        <v>1</v>
      </c>
      <c r="V722" s="231">
        <f t="shared" si="131"/>
        <v>0</v>
      </c>
    </row>
    <row r="723" spans="1:27" s="231" customFormat="1" ht="25.5">
      <c r="A723" s="172">
        <f>VLOOKUP(G723,[1]Conceptos!$B$2:$F$587,5,FALSE)</f>
        <v>87</v>
      </c>
      <c r="B723" s="219" t="s">
        <v>255</v>
      </c>
      <c r="C723" s="220" t="str">
        <f>VLOOKUP(B723,[1]Conceptos!$B$2:$D$587,2,FALSE)</f>
        <v>ASEO Y COMBUSTIBLE PARA LA PREPARACIÓN DE LOS ALIMENTOS</v>
      </c>
      <c r="D723" s="221" t="str">
        <f>VLOOKUP(B723,[1]Conceptos!$B$2:$D$587,3,FALSE)</f>
        <v>CORRESPONDE A LOS GASTOS EN QUE INCURRE LA ENTIDAD TERRITORIAL POR CONCEPTO DE ASEO Y COMBUSTIBLE PARA LA PREPARACIÓN DE ALIMENTOS</v>
      </c>
      <c r="E723" s="222" t="s">
        <v>136</v>
      </c>
      <c r="F723" s="223"/>
      <c r="G723" s="224" t="str">
        <f t="shared" si="138"/>
        <v>A.1.2.10.1.5</v>
      </c>
      <c r="H723" s="225"/>
      <c r="I723" s="226">
        <f>SUM(I724:I733)</f>
        <v>0</v>
      </c>
      <c r="J723" s="226">
        <f>SUM(J724:J733)</f>
        <v>0</v>
      </c>
      <c r="K723" s="226">
        <f>SUM(K724:K733)</f>
        <v>0</v>
      </c>
      <c r="L723" s="226">
        <f>SUM(L724:L733)</f>
        <v>0</v>
      </c>
      <c r="M723" s="227">
        <f>SUM(M724:M733)</f>
        <v>0</v>
      </c>
      <c r="N723" s="228">
        <f>IF(AND(E723&lt;&gt;"", E723&lt;&gt;"Registrar Detalle",E723&lt;&gt;"Ocultar Detalle"),1,0)</f>
        <v>0</v>
      </c>
      <c r="O723" s="228">
        <f t="shared" si="128"/>
        <v>0</v>
      </c>
      <c r="P723" s="179">
        <f>VLOOKUP($G723,[1]Conceptos!$B$2:$I$588,6,FALSE)</f>
        <v>1</v>
      </c>
      <c r="Q723" s="179">
        <f>VLOOKUP($G723,[1]Conceptos!$B$2:$I$588,7,FALSE)</f>
        <v>1</v>
      </c>
      <c r="R723" s="179">
        <f>VLOOKUP($G723,[1]Conceptos!$B$2:$I$588,8,FALSE)</f>
        <v>1</v>
      </c>
      <c r="S723" s="229" t="b">
        <f>VLOOKUP(G723,[1]Conceptos!$B$2:$E$588,4,FALSE)</f>
        <v>1</v>
      </c>
      <c r="T723" s="230">
        <f>FIND(".",B723,LEN(B723)-2)</f>
        <v>11</v>
      </c>
      <c r="U723" s="230" t="str">
        <f>MID(B723,1,T723-1)</f>
        <v>A.1.2.10.1</v>
      </c>
      <c r="V723" s="231">
        <f t="shared" si="131"/>
        <v>11</v>
      </c>
      <c r="W723" s="254"/>
      <c r="X723" s="254"/>
      <c r="Y723" s="254"/>
      <c r="Z723" s="254"/>
      <c r="AA723" s="254"/>
    </row>
    <row r="724" spans="1:27" s="231" customFormat="1">
      <c r="A724" s="172">
        <f>VLOOKUP(G724,[1]Conceptos!$B$2:$F$587,5,FALSE)</f>
        <v>87</v>
      </c>
      <c r="B724" s="234"/>
      <c r="C724" s="220"/>
      <c r="D724" s="221"/>
      <c r="E724" s="225">
        <v>1</v>
      </c>
      <c r="F724" s="174"/>
      <c r="G724" s="175" t="str">
        <f t="shared" si="138"/>
        <v>A.1.2.10.1.5</v>
      </c>
      <c r="H724" s="235" t="e">
        <f t="shared" ref="H724:H733" si="141">VLOOKUP(F724,$W$7:$X$48,2,FALSE)</f>
        <v>#N/A</v>
      </c>
      <c r="I724" s="239"/>
      <c r="J724" s="239"/>
      <c r="K724" s="239"/>
      <c r="L724" s="239"/>
      <c r="M724" s="240"/>
      <c r="N724" s="231">
        <f t="shared" ref="N724:N733" si="142">IF(E724&lt;&gt;"",1,0)</f>
        <v>1</v>
      </c>
      <c r="O724" s="231">
        <f t="shared" si="128"/>
        <v>0</v>
      </c>
      <c r="P724" s="179">
        <f>VLOOKUP($G724,[1]Conceptos!$B$2:$I$588,6,FALSE)</f>
        <v>1</v>
      </c>
      <c r="Q724" s="179">
        <f>VLOOKUP($G724,[1]Conceptos!$B$2:$I$588,7,FALSE)</f>
        <v>1</v>
      </c>
      <c r="R724" s="179">
        <f>VLOOKUP($G724,[1]Conceptos!$B$2:$I$588,8,FALSE)</f>
        <v>1</v>
      </c>
      <c r="S724" s="229" t="b">
        <f>VLOOKUP(G724,[1]Conceptos!$B$2:$E$588,4,FALSE)</f>
        <v>1</v>
      </c>
      <c r="V724" s="231">
        <f t="shared" si="131"/>
        <v>11</v>
      </c>
    </row>
    <row r="725" spans="1:27" s="231" customFormat="1" hidden="1">
      <c r="A725" s="172">
        <f>VLOOKUP(G725,[1]Conceptos!$B$2:$F$587,5,FALSE)</f>
        <v>87</v>
      </c>
      <c r="B725" s="236"/>
      <c r="C725" s="237"/>
      <c r="D725" s="238"/>
      <c r="E725" s="225">
        <v>2</v>
      </c>
      <c r="F725" s="174"/>
      <c r="G725" s="175" t="str">
        <f t="shared" si="138"/>
        <v>A.1.2.10.1.5</v>
      </c>
      <c r="H725" s="235" t="e">
        <f t="shared" si="141"/>
        <v>#N/A</v>
      </c>
      <c r="I725" s="239"/>
      <c r="J725" s="239"/>
      <c r="K725" s="239"/>
      <c r="L725" s="239"/>
      <c r="M725" s="240"/>
      <c r="N725" s="231">
        <f t="shared" si="142"/>
        <v>1</v>
      </c>
      <c r="O725" s="231">
        <f t="shared" si="128"/>
        <v>0</v>
      </c>
      <c r="P725" s="179">
        <f>VLOOKUP($G725,[1]Conceptos!$B$2:$I$588,6,FALSE)</f>
        <v>1</v>
      </c>
      <c r="Q725" s="179">
        <f>VLOOKUP($G725,[1]Conceptos!$B$2:$I$588,7,FALSE)</f>
        <v>1</v>
      </c>
      <c r="R725" s="179">
        <f>VLOOKUP($G725,[1]Conceptos!$B$2:$I$588,8,FALSE)</f>
        <v>1</v>
      </c>
      <c r="S725" s="229" t="b">
        <f>VLOOKUP(G725,[1]Conceptos!$B$2:$E$587,4,FALSE)</f>
        <v>1</v>
      </c>
      <c r="V725" s="231">
        <f t="shared" si="131"/>
        <v>0</v>
      </c>
    </row>
    <row r="726" spans="1:27" s="231" customFormat="1" hidden="1">
      <c r="A726" s="172">
        <f>VLOOKUP(G726,[1]Conceptos!$B$2:$F$587,5,FALSE)</f>
        <v>87</v>
      </c>
      <c r="B726" s="236"/>
      <c r="C726" s="237"/>
      <c r="D726" s="238"/>
      <c r="E726" s="225">
        <v>3</v>
      </c>
      <c r="F726" s="174"/>
      <c r="G726" s="175" t="str">
        <f t="shared" si="138"/>
        <v>A.1.2.10.1.5</v>
      </c>
      <c r="H726" s="235" t="e">
        <f t="shared" si="141"/>
        <v>#N/A</v>
      </c>
      <c r="I726" s="239"/>
      <c r="J726" s="239"/>
      <c r="K726" s="239"/>
      <c r="L726" s="239"/>
      <c r="M726" s="240"/>
      <c r="N726" s="231">
        <f t="shared" si="142"/>
        <v>1</v>
      </c>
      <c r="O726" s="231">
        <f t="shared" si="128"/>
        <v>0</v>
      </c>
      <c r="P726" s="179">
        <f>VLOOKUP($G726,[1]Conceptos!$B$2:$I$588,6,FALSE)</f>
        <v>1</v>
      </c>
      <c r="Q726" s="179">
        <f>VLOOKUP($G726,[1]Conceptos!$B$2:$I$588,7,FALSE)</f>
        <v>1</v>
      </c>
      <c r="R726" s="179">
        <f>VLOOKUP($G726,[1]Conceptos!$B$2:$I$588,8,FALSE)</f>
        <v>1</v>
      </c>
      <c r="S726" s="229" t="b">
        <f>VLOOKUP(G726,[1]Conceptos!$B$2:$E$587,4,FALSE)</f>
        <v>1</v>
      </c>
      <c r="V726" s="231">
        <f t="shared" si="131"/>
        <v>0</v>
      </c>
    </row>
    <row r="727" spans="1:27" s="231" customFormat="1" hidden="1">
      <c r="A727" s="172">
        <f>VLOOKUP(G727,[1]Conceptos!$B$2:$F$587,5,FALSE)</f>
        <v>87</v>
      </c>
      <c r="B727" s="236"/>
      <c r="C727" s="237"/>
      <c r="D727" s="238"/>
      <c r="E727" s="225">
        <v>4</v>
      </c>
      <c r="F727" s="174"/>
      <c r="G727" s="175" t="str">
        <f t="shared" si="138"/>
        <v>A.1.2.10.1.5</v>
      </c>
      <c r="H727" s="235" t="e">
        <f t="shared" si="141"/>
        <v>#N/A</v>
      </c>
      <c r="I727" s="239"/>
      <c r="J727" s="239"/>
      <c r="K727" s="239"/>
      <c r="L727" s="239"/>
      <c r="M727" s="240"/>
      <c r="N727" s="231">
        <f t="shared" si="142"/>
        <v>1</v>
      </c>
      <c r="O727" s="231">
        <f t="shared" si="128"/>
        <v>0</v>
      </c>
      <c r="P727" s="179">
        <f>VLOOKUP($G727,[1]Conceptos!$B$2:$I$588,6,FALSE)</f>
        <v>1</v>
      </c>
      <c r="Q727" s="179">
        <f>VLOOKUP($G727,[1]Conceptos!$B$2:$I$588,7,FALSE)</f>
        <v>1</v>
      </c>
      <c r="R727" s="179">
        <f>VLOOKUP($G727,[1]Conceptos!$B$2:$I$588,8,FALSE)</f>
        <v>1</v>
      </c>
      <c r="S727" s="229" t="b">
        <f>VLOOKUP(G727,[1]Conceptos!$B$2:$E$587,4,FALSE)</f>
        <v>1</v>
      </c>
      <c r="V727" s="231">
        <f t="shared" si="131"/>
        <v>0</v>
      </c>
    </row>
    <row r="728" spans="1:27" s="231" customFormat="1" hidden="1">
      <c r="A728" s="172">
        <f>VLOOKUP(G728,[1]Conceptos!$B$2:$F$587,5,FALSE)</f>
        <v>87</v>
      </c>
      <c r="B728" s="236"/>
      <c r="C728" s="237"/>
      <c r="D728" s="238"/>
      <c r="E728" s="225">
        <v>5</v>
      </c>
      <c r="F728" s="174"/>
      <c r="G728" s="175" t="str">
        <f t="shared" si="138"/>
        <v>A.1.2.10.1.5</v>
      </c>
      <c r="H728" s="235" t="e">
        <f t="shared" si="141"/>
        <v>#N/A</v>
      </c>
      <c r="I728" s="239"/>
      <c r="J728" s="239"/>
      <c r="K728" s="239"/>
      <c r="L728" s="239"/>
      <c r="M728" s="240"/>
      <c r="N728" s="231">
        <f t="shared" si="142"/>
        <v>1</v>
      </c>
      <c r="O728" s="231">
        <f t="shared" si="128"/>
        <v>0</v>
      </c>
      <c r="P728" s="179">
        <f>VLOOKUP($G728,[1]Conceptos!$B$2:$I$588,6,FALSE)</f>
        <v>1</v>
      </c>
      <c r="Q728" s="179">
        <f>VLOOKUP($G728,[1]Conceptos!$B$2:$I$588,7,FALSE)</f>
        <v>1</v>
      </c>
      <c r="R728" s="179">
        <f>VLOOKUP($G728,[1]Conceptos!$B$2:$I$588,8,FALSE)</f>
        <v>1</v>
      </c>
      <c r="S728" s="229" t="b">
        <f>VLOOKUP(G728,[1]Conceptos!$B$2:$E$587,4,FALSE)</f>
        <v>1</v>
      </c>
      <c r="V728" s="231">
        <f t="shared" si="131"/>
        <v>0</v>
      </c>
    </row>
    <row r="729" spans="1:27" s="231" customFormat="1" hidden="1">
      <c r="A729" s="172">
        <f>VLOOKUP(G729,[1]Conceptos!$B$2:$F$587,5,FALSE)</f>
        <v>87</v>
      </c>
      <c r="B729" s="236"/>
      <c r="C729" s="237"/>
      <c r="D729" s="238"/>
      <c r="E729" s="225">
        <v>6</v>
      </c>
      <c r="F729" s="174"/>
      <c r="G729" s="175" t="str">
        <f t="shared" si="138"/>
        <v>A.1.2.10.1.5</v>
      </c>
      <c r="H729" s="235" t="e">
        <f t="shared" si="141"/>
        <v>#N/A</v>
      </c>
      <c r="I729" s="239"/>
      <c r="J729" s="239"/>
      <c r="K729" s="239"/>
      <c r="L729" s="239"/>
      <c r="M729" s="240"/>
      <c r="N729" s="231">
        <f t="shared" si="142"/>
        <v>1</v>
      </c>
      <c r="O729" s="231">
        <f t="shared" si="128"/>
        <v>0</v>
      </c>
      <c r="P729" s="179">
        <f>VLOOKUP($G729,[1]Conceptos!$B$2:$I$588,6,FALSE)</f>
        <v>1</v>
      </c>
      <c r="Q729" s="179">
        <f>VLOOKUP($G729,[1]Conceptos!$B$2:$I$588,7,FALSE)</f>
        <v>1</v>
      </c>
      <c r="R729" s="179">
        <f>VLOOKUP($G729,[1]Conceptos!$B$2:$I$588,8,FALSE)</f>
        <v>1</v>
      </c>
      <c r="S729" s="229" t="b">
        <f>VLOOKUP(G729,[1]Conceptos!$B$2:$E$587,4,FALSE)</f>
        <v>1</v>
      </c>
      <c r="V729" s="231">
        <f t="shared" si="131"/>
        <v>0</v>
      </c>
    </row>
    <row r="730" spans="1:27" s="231" customFormat="1" hidden="1">
      <c r="A730" s="172">
        <f>VLOOKUP(G730,[1]Conceptos!$B$2:$F$587,5,FALSE)</f>
        <v>87</v>
      </c>
      <c r="B730" s="236"/>
      <c r="C730" s="237"/>
      <c r="D730" s="238"/>
      <c r="E730" s="225">
        <v>7</v>
      </c>
      <c r="F730" s="174"/>
      <c r="G730" s="175" t="str">
        <f t="shared" si="138"/>
        <v>A.1.2.10.1.5</v>
      </c>
      <c r="H730" s="235" t="e">
        <f t="shared" si="141"/>
        <v>#N/A</v>
      </c>
      <c r="I730" s="239"/>
      <c r="J730" s="239"/>
      <c r="K730" s="239"/>
      <c r="L730" s="239"/>
      <c r="M730" s="240"/>
      <c r="N730" s="231">
        <f t="shared" si="142"/>
        <v>1</v>
      </c>
      <c r="O730" s="231">
        <f t="shared" si="128"/>
        <v>0</v>
      </c>
      <c r="P730" s="179">
        <f>VLOOKUP($G730,[1]Conceptos!$B$2:$I$588,6,FALSE)</f>
        <v>1</v>
      </c>
      <c r="Q730" s="179">
        <f>VLOOKUP($G730,[1]Conceptos!$B$2:$I$588,7,FALSE)</f>
        <v>1</v>
      </c>
      <c r="R730" s="179">
        <f>VLOOKUP($G730,[1]Conceptos!$B$2:$I$588,8,FALSE)</f>
        <v>1</v>
      </c>
      <c r="S730" s="229" t="b">
        <f>VLOOKUP(G730,[1]Conceptos!$B$2:$E$587,4,FALSE)</f>
        <v>1</v>
      </c>
      <c r="V730" s="231">
        <f t="shared" si="131"/>
        <v>0</v>
      </c>
    </row>
    <row r="731" spans="1:27" s="231" customFormat="1" hidden="1">
      <c r="A731" s="172">
        <f>VLOOKUP(G731,[1]Conceptos!$B$2:$F$587,5,FALSE)</f>
        <v>87</v>
      </c>
      <c r="B731" s="236"/>
      <c r="C731" s="237"/>
      <c r="D731" s="238"/>
      <c r="E731" s="225">
        <v>8</v>
      </c>
      <c r="F731" s="174"/>
      <c r="G731" s="175" t="str">
        <f t="shared" si="138"/>
        <v>A.1.2.10.1.5</v>
      </c>
      <c r="H731" s="235" t="e">
        <f t="shared" si="141"/>
        <v>#N/A</v>
      </c>
      <c r="I731" s="239"/>
      <c r="J731" s="239"/>
      <c r="K731" s="239"/>
      <c r="L731" s="239"/>
      <c r="M731" s="240"/>
      <c r="N731" s="231">
        <f t="shared" si="142"/>
        <v>1</v>
      </c>
      <c r="O731" s="231">
        <f t="shared" si="128"/>
        <v>0</v>
      </c>
      <c r="P731" s="179">
        <f>VLOOKUP($G731,[1]Conceptos!$B$2:$I$588,6,FALSE)</f>
        <v>1</v>
      </c>
      <c r="Q731" s="179">
        <f>VLOOKUP($G731,[1]Conceptos!$B$2:$I$588,7,FALSE)</f>
        <v>1</v>
      </c>
      <c r="R731" s="179">
        <f>VLOOKUP($G731,[1]Conceptos!$B$2:$I$588,8,FALSE)</f>
        <v>1</v>
      </c>
      <c r="S731" s="229" t="b">
        <f>VLOOKUP(G731,[1]Conceptos!$B$2:$E$587,4,FALSE)</f>
        <v>1</v>
      </c>
      <c r="V731" s="231">
        <f t="shared" si="131"/>
        <v>0</v>
      </c>
    </row>
    <row r="732" spans="1:27" s="231" customFormat="1" hidden="1">
      <c r="A732" s="172">
        <f>VLOOKUP(G732,[1]Conceptos!$B$2:$F$587,5,FALSE)</f>
        <v>87</v>
      </c>
      <c r="B732" s="236"/>
      <c r="C732" s="237"/>
      <c r="D732" s="238"/>
      <c r="E732" s="225">
        <v>9</v>
      </c>
      <c r="F732" s="174"/>
      <c r="G732" s="175" t="str">
        <f t="shared" si="138"/>
        <v>A.1.2.10.1.5</v>
      </c>
      <c r="H732" s="235" t="e">
        <f t="shared" si="141"/>
        <v>#N/A</v>
      </c>
      <c r="I732" s="239"/>
      <c r="J732" s="239"/>
      <c r="K732" s="239"/>
      <c r="L732" s="239"/>
      <c r="M732" s="240"/>
      <c r="N732" s="231">
        <f t="shared" si="142"/>
        <v>1</v>
      </c>
      <c r="O732" s="231">
        <f t="shared" si="128"/>
        <v>0</v>
      </c>
      <c r="P732" s="179">
        <f>VLOOKUP($G732,[1]Conceptos!$B$2:$I$588,6,FALSE)</f>
        <v>1</v>
      </c>
      <c r="Q732" s="179">
        <f>VLOOKUP($G732,[1]Conceptos!$B$2:$I$588,7,FALSE)</f>
        <v>1</v>
      </c>
      <c r="R732" s="179">
        <f>VLOOKUP($G732,[1]Conceptos!$B$2:$I$588,8,FALSE)</f>
        <v>1</v>
      </c>
      <c r="S732" s="229" t="b">
        <f>VLOOKUP(G732,[1]Conceptos!$B$2:$E$587,4,FALSE)</f>
        <v>1</v>
      </c>
      <c r="V732" s="231">
        <f t="shared" si="131"/>
        <v>0</v>
      </c>
    </row>
    <row r="733" spans="1:27" s="231" customFormat="1" hidden="1">
      <c r="A733" s="172">
        <f>VLOOKUP(G733,[1]Conceptos!$B$2:$F$587,5,FALSE)</f>
        <v>87</v>
      </c>
      <c r="B733" s="236"/>
      <c r="C733" s="237"/>
      <c r="D733" s="238"/>
      <c r="E733" s="225">
        <v>10</v>
      </c>
      <c r="F733" s="174"/>
      <c r="G733" s="175" t="str">
        <f t="shared" si="138"/>
        <v>A.1.2.10.1.5</v>
      </c>
      <c r="H733" s="235" t="e">
        <f t="shared" si="141"/>
        <v>#N/A</v>
      </c>
      <c r="I733" s="239"/>
      <c r="J733" s="239"/>
      <c r="K733" s="239"/>
      <c r="L733" s="239"/>
      <c r="M733" s="240"/>
      <c r="N733" s="231">
        <f t="shared" si="142"/>
        <v>1</v>
      </c>
      <c r="O733" s="231">
        <f t="shared" ref="O733:O790" si="143">SUM(I733:M733)</f>
        <v>0</v>
      </c>
      <c r="P733" s="179">
        <f>VLOOKUP($G733,[1]Conceptos!$B$2:$I$588,6,FALSE)</f>
        <v>1</v>
      </c>
      <c r="Q733" s="179">
        <f>VLOOKUP($G733,[1]Conceptos!$B$2:$I$588,7,FALSE)</f>
        <v>1</v>
      </c>
      <c r="R733" s="179">
        <f>VLOOKUP($G733,[1]Conceptos!$B$2:$I$588,8,FALSE)</f>
        <v>1</v>
      </c>
      <c r="S733" s="229" t="b">
        <f>VLOOKUP(G733,[1]Conceptos!$B$2:$E$587,4,FALSE)</f>
        <v>1</v>
      </c>
      <c r="V733" s="231">
        <f t="shared" si="131"/>
        <v>0</v>
      </c>
    </row>
    <row r="734" spans="1:27" s="231" customFormat="1" ht="38.25">
      <c r="A734" s="172">
        <f>VLOOKUP(G734,[1]Conceptos!$B$2:$F$587,5,FALSE)</f>
        <v>88</v>
      </c>
      <c r="B734" s="219" t="s">
        <v>256</v>
      </c>
      <c r="C734" s="220" t="str">
        <f>VLOOKUP(B734,[1]Conceptos!$B$2:$D$587,2,FALSE)</f>
        <v>CONTRATACIÓN CON TERCEROS PARA LA PROVISIÓN INTEGRAL DEL SERVICIO DE ALIMENTACIÓN ESCOLAR</v>
      </c>
      <c r="D734" s="221" t="str">
        <f>VLOOKUP(B734,[1]Conceptos!$B$2:$D$587,3,FALSE)</f>
        <v>ACUERDO DE VOLUNTADES CELEBRADO ENTRE UN TERCERO Y LA ENTIDAD TERRITORIAL CON EL OBJETO DE PRESTAR EL SERVICIO DE ALIMENTACIÓN ESCOLAR.</v>
      </c>
      <c r="E734" s="222" t="s">
        <v>136</v>
      </c>
      <c r="F734" s="223"/>
      <c r="G734" s="224" t="str">
        <f t="shared" si="138"/>
        <v>A.1.2.10.2</v>
      </c>
      <c r="H734" s="225"/>
      <c r="I734" s="226">
        <f>SUM(I735:I744)</f>
        <v>0</v>
      </c>
      <c r="J734" s="226">
        <f>SUM(J735:J744)</f>
        <v>0</v>
      </c>
      <c r="K734" s="226">
        <f>SUM(K735:K744)</f>
        <v>0</v>
      </c>
      <c r="L734" s="226">
        <f>SUM(L735:L744)</f>
        <v>0</v>
      </c>
      <c r="M734" s="227">
        <f>SUM(M735:M744)</f>
        <v>0</v>
      </c>
      <c r="N734" s="228">
        <f>IF(AND(E734&lt;&gt;"", E734&lt;&gt;"Registrar Detalle",E734&lt;&gt;"Ocultar Detalle"),1,0)</f>
        <v>0</v>
      </c>
      <c r="O734" s="228">
        <f t="shared" si="143"/>
        <v>0</v>
      </c>
      <c r="P734" s="179">
        <f>VLOOKUP($G734,[1]Conceptos!$B$2:$I$588,6,FALSE)</f>
        <v>1</v>
      </c>
      <c r="Q734" s="179">
        <f>VLOOKUP($G734,[1]Conceptos!$B$2:$I$588,7,FALSE)</f>
        <v>1</v>
      </c>
      <c r="R734" s="179">
        <f>VLOOKUP($G734,[1]Conceptos!$B$2:$I$588,8,FALSE)</f>
        <v>1</v>
      </c>
      <c r="S734" s="229" t="b">
        <f>VLOOKUP(G734,[1]Conceptos!$B$2:$E$588,4,FALSE)</f>
        <v>1</v>
      </c>
      <c r="T734" s="230">
        <f>FIND(".",B734,LEN(B734)-2)</f>
        <v>9</v>
      </c>
      <c r="U734" s="230" t="str">
        <f>MID(B734,1,T734-1)</f>
        <v>A.1.2.10</v>
      </c>
      <c r="V734" s="231">
        <f t="shared" si="131"/>
        <v>9</v>
      </c>
      <c r="W734" s="254"/>
      <c r="X734" s="254"/>
      <c r="Y734" s="254"/>
      <c r="Z734" s="254"/>
      <c r="AA734" s="254"/>
    </row>
    <row r="735" spans="1:27" s="231" customFormat="1">
      <c r="A735" s="172">
        <f>VLOOKUP(G735,[1]Conceptos!$B$2:$F$587,5,FALSE)</f>
        <v>88</v>
      </c>
      <c r="B735" s="234"/>
      <c r="C735" s="220"/>
      <c r="D735" s="221"/>
      <c r="E735" s="225">
        <v>1</v>
      </c>
      <c r="F735" s="174"/>
      <c r="G735" s="175" t="str">
        <f t="shared" si="138"/>
        <v>A.1.2.10.2</v>
      </c>
      <c r="H735" s="235" t="e">
        <f t="shared" ref="H735:H744" si="144">VLOOKUP(F735,$W$7:$X$48,2,FALSE)</f>
        <v>#N/A</v>
      </c>
      <c r="I735" s="239"/>
      <c r="J735" s="239"/>
      <c r="K735" s="239"/>
      <c r="L735" s="239"/>
      <c r="M735" s="240"/>
      <c r="N735" s="231">
        <f t="shared" ref="N735:N756" si="145">IF(E735&lt;&gt;"",1,0)</f>
        <v>1</v>
      </c>
      <c r="O735" s="231">
        <f t="shared" si="143"/>
        <v>0</v>
      </c>
      <c r="P735" s="179">
        <f>VLOOKUP($G735,[1]Conceptos!$B$2:$I$588,6,FALSE)</f>
        <v>1</v>
      </c>
      <c r="Q735" s="179">
        <f>VLOOKUP($G735,[1]Conceptos!$B$2:$I$588,7,FALSE)</f>
        <v>1</v>
      </c>
      <c r="R735" s="179">
        <f>VLOOKUP($G735,[1]Conceptos!$B$2:$I$588,8,FALSE)</f>
        <v>1</v>
      </c>
      <c r="S735" s="229" t="b">
        <f>VLOOKUP(G735,[1]Conceptos!$B$2:$E$588,4,FALSE)</f>
        <v>1</v>
      </c>
      <c r="V735" s="231">
        <f t="shared" ref="V735:V821" si="146">IF(T735=0,T734,T735)</f>
        <v>9</v>
      </c>
    </row>
    <row r="736" spans="1:27" s="231" customFormat="1" hidden="1">
      <c r="A736" s="172">
        <f>VLOOKUP(G736,[1]Conceptos!$B$2:$F$587,5,FALSE)</f>
        <v>88</v>
      </c>
      <c r="B736" s="236"/>
      <c r="C736" s="237"/>
      <c r="D736" s="238"/>
      <c r="E736" s="225">
        <v>2</v>
      </c>
      <c r="F736" s="174"/>
      <c r="G736" s="175" t="str">
        <f t="shared" si="138"/>
        <v>A.1.2.10.2</v>
      </c>
      <c r="H736" s="235" t="e">
        <f t="shared" si="144"/>
        <v>#N/A</v>
      </c>
      <c r="I736" s="239"/>
      <c r="J736" s="239"/>
      <c r="K736" s="239"/>
      <c r="L736" s="239"/>
      <c r="M736" s="240"/>
      <c r="N736" s="231">
        <f t="shared" si="145"/>
        <v>1</v>
      </c>
      <c r="O736" s="231">
        <f t="shared" si="143"/>
        <v>0</v>
      </c>
      <c r="P736" s="179">
        <f>VLOOKUP($G736,[1]Conceptos!$B$2:$I$588,6,FALSE)</f>
        <v>1</v>
      </c>
      <c r="Q736" s="179">
        <f>VLOOKUP($G736,[1]Conceptos!$B$2:$I$588,7,FALSE)</f>
        <v>1</v>
      </c>
      <c r="R736" s="179">
        <f>VLOOKUP($G736,[1]Conceptos!$B$2:$I$588,8,FALSE)</f>
        <v>1</v>
      </c>
      <c r="S736" s="229" t="b">
        <f>VLOOKUP(G736,[1]Conceptos!$B$2:$E$587,4,FALSE)</f>
        <v>1</v>
      </c>
      <c r="V736" s="231">
        <f t="shared" si="146"/>
        <v>0</v>
      </c>
    </row>
    <row r="737" spans="1:27" s="231" customFormat="1" hidden="1">
      <c r="A737" s="172">
        <f>VLOOKUP(G737,[1]Conceptos!$B$2:$F$587,5,FALSE)</f>
        <v>88</v>
      </c>
      <c r="B737" s="236"/>
      <c r="C737" s="237"/>
      <c r="D737" s="238"/>
      <c r="E737" s="225">
        <v>3</v>
      </c>
      <c r="F737" s="174"/>
      <c r="G737" s="175" t="str">
        <f t="shared" si="138"/>
        <v>A.1.2.10.2</v>
      </c>
      <c r="H737" s="235" t="e">
        <f t="shared" si="144"/>
        <v>#N/A</v>
      </c>
      <c r="I737" s="239"/>
      <c r="J737" s="239"/>
      <c r="K737" s="239"/>
      <c r="L737" s="239"/>
      <c r="M737" s="240"/>
      <c r="N737" s="231">
        <f t="shared" si="145"/>
        <v>1</v>
      </c>
      <c r="O737" s="231">
        <f t="shared" si="143"/>
        <v>0</v>
      </c>
      <c r="P737" s="179">
        <f>VLOOKUP($G737,[1]Conceptos!$B$2:$I$588,6,FALSE)</f>
        <v>1</v>
      </c>
      <c r="Q737" s="179">
        <f>VLOOKUP($G737,[1]Conceptos!$B$2:$I$588,7,FALSE)</f>
        <v>1</v>
      </c>
      <c r="R737" s="179">
        <f>VLOOKUP($G737,[1]Conceptos!$B$2:$I$588,8,FALSE)</f>
        <v>1</v>
      </c>
      <c r="S737" s="229" t="b">
        <f>VLOOKUP(G737,[1]Conceptos!$B$2:$E$587,4,FALSE)</f>
        <v>1</v>
      </c>
      <c r="V737" s="231">
        <f t="shared" si="146"/>
        <v>0</v>
      </c>
    </row>
    <row r="738" spans="1:27" s="231" customFormat="1" hidden="1">
      <c r="A738" s="172">
        <f>VLOOKUP(G738,[1]Conceptos!$B$2:$F$587,5,FALSE)</f>
        <v>88</v>
      </c>
      <c r="B738" s="236"/>
      <c r="C738" s="237"/>
      <c r="D738" s="238"/>
      <c r="E738" s="225">
        <v>4</v>
      </c>
      <c r="F738" s="174"/>
      <c r="G738" s="175" t="str">
        <f t="shared" si="138"/>
        <v>A.1.2.10.2</v>
      </c>
      <c r="H738" s="235" t="e">
        <f t="shared" si="144"/>
        <v>#N/A</v>
      </c>
      <c r="I738" s="239"/>
      <c r="J738" s="239"/>
      <c r="K738" s="239"/>
      <c r="L738" s="239"/>
      <c r="M738" s="240"/>
      <c r="N738" s="231">
        <f t="shared" si="145"/>
        <v>1</v>
      </c>
      <c r="O738" s="231">
        <f t="shared" si="143"/>
        <v>0</v>
      </c>
      <c r="P738" s="179">
        <f>VLOOKUP($G738,[1]Conceptos!$B$2:$I$588,6,FALSE)</f>
        <v>1</v>
      </c>
      <c r="Q738" s="179">
        <f>VLOOKUP($G738,[1]Conceptos!$B$2:$I$588,7,FALSE)</f>
        <v>1</v>
      </c>
      <c r="R738" s="179">
        <f>VLOOKUP($G738,[1]Conceptos!$B$2:$I$588,8,FALSE)</f>
        <v>1</v>
      </c>
      <c r="S738" s="229" t="b">
        <f>VLOOKUP(G738,[1]Conceptos!$B$2:$E$587,4,FALSE)</f>
        <v>1</v>
      </c>
      <c r="V738" s="231">
        <f t="shared" si="146"/>
        <v>0</v>
      </c>
    </row>
    <row r="739" spans="1:27" s="231" customFormat="1" hidden="1">
      <c r="A739" s="172">
        <f>VLOOKUP(G739,[1]Conceptos!$B$2:$F$587,5,FALSE)</f>
        <v>88</v>
      </c>
      <c r="B739" s="236"/>
      <c r="C739" s="237"/>
      <c r="D739" s="238"/>
      <c r="E739" s="225">
        <v>5</v>
      </c>
      <c r="F739" s="174"/>
      <c r="G739" s="175" t="str">
        <f t="shared" si="138"/>
        <v>A.1.2.10.2</v>
      </c>
      <c r="H739" s="235" t="e">
        <f t="shared" si="144"/>
        <v>#N/A</v>
      </c>
      <c r="I739" s="239"/>
      <c r="J739" s="239"/>
      <c r="K739" s="239"/>
      <c r="L739" s="239"/>
      <c r="M739" s="240"/>
      <c r="N739" s="231">
        <f t="shared" si="145"/>
        <v>1</v>
      </c>
      <c r="O739" s="231">
        <f t="shared" si="143"/>
        <v>0</v>
      </c>
      <c r="P739" s="179">
        <f>VLOOKUP($G739,[1]Conceptos!$B$2:$I$588,6,FALSE)</f>
        <v>1</v>
      </c>
      <c r="Q739" s="179">
        <f>VLOOKUP($G739,[1]Conceptos!$B$2:$I$588,7,FALSE)</f>
        <v>1</v>
      </c>
      <c r="R739" s="179">
        <f>VLOOKUP($G739,[1]Conceptos!$B$2:$I$588,8,FALSE)</f>
        <v>1</v>
      </c>
      <c r="S739" s="229" t="b">
        <f>VLOOKUP(G739,[1]Conceptos!$B$2:$E$587,4,FALSE)</f>
        <v>1</v>
      </c>
      <c r="V739" s="231">
        <f t="shared" si="146"/>
        <v>0</v>
      </c>
    </row>
    <row r="740" spans="1:27" s="231" customFormat="1" hidden="1">
      <c r="A740" s="172">
        <f>VLOOKUP(G740,[1]Conceptos!$B$2:$F$587,5,FALSE)</f>
        <v>88</v>
      </c>
      <c r="B740" s="236"/>
      <c r="C740" s="237"/>
      <c r="D740" s="238"/>
      <c r="E740" s="225">
        <v>6</v>
      </c>
      <c r="F740" s="174"/>
      <c r="G740" s="175" t="str">
        <f t="shared" si="138"/>
        <v>A.1.2.10.2</v>
      </c>
      <c r="H740" s="235" t="e">
        <f t="shared" si="144"/>
        <v>#N/A</v>
      </c>
      <c r="I740" s="239"/>
      <c r="J740" s="239"/>
      <c r="K740" s="239"/>
      <c r="L740" s="239"/>
      <c r="M740" s="240"/>
      <c r="N740" s="231">
        <f t="shared" si="145"/>
        <v>1</v>
      </c>
      <c r="O740" s="231">
        <f t="shared" si="143"/>
        <v>0</v>
      </c>
      <c r="P740" s="179">
        <f>VLOOKUP($G740,[1]Conceptos!$B$2:$I$588,6,FALSE)</f>
        <v>1</v>
      </c>
      <c r="Q740" s="179">
        <f>VLOOKUP($G740,[1]Conceptos!$B$2:$I$588,7,FALSE)</f>
        <v>1</v>
      </c>
      <c r="R740" s="179">
        <f>VLOOKUP($G740,[1]Conceptos!$B$2:$I$588,8,FALSE)</f>
        <v>1</v>
      </c>
      <c r="S740" s="229" t="b">
        <f>VLOOKUP(G740,[1]Conceptos!$B$2:$E$587,4,FALSE)</f>
        <v>1</v>
      </c>
      <c r="V740" s="231">
        <f t="shared" si="146"/>
        <v>0</v>
      </c>
    </row>
    <row r="741" spans="1:27" s="231" customFormat="1" hidden="1">
      <c r="A741" s="172">
        <f>VLOOKUP(G741,[1]Conceptos!$B$2:$F$587,5,FALSE)</f>
        <v>88</v>
      </c>
      <c r="B741" s="236"/>
      <c r="C741" s="237"/>
      <c r="D741" s="238"/>
      <c r="E741" s="225">
        <v>7</v>
      </c>
      <c r="F741" s="174"/>
      <c r="G741" s="175" t="str">
        <f t="shared" si="138"/>
        <v>A.1.2.10.2</v>
      </c>
      <c r="H741" s="235" t="e">
        <f t="shared" si="144"/>
        <v>#N/A</v>
      </c>
      <c r="I741" s="239"/>
      <c r="J741" s="239"/>
      <c r="K741" s="239"/>
      <c r="L741" s="239"/>
      <c r="M741" s="240"/>
      <c r="N741" s="231">
        <f t="shared" si="145"/>
        <v>1</v>
      </c>
      <c r="O741" s="231">
        <f t="shared" si="143"/>
        <v>0</v>
      </c>
      <c r="P741" s="179">
        <f>VLOOKUP($G741,[1]Conceptos!$B$2:$I$588,6,FALSE)</f>
        <v>1</v>
      </c>
      <c r="Q741" s="179">
        <f>VLOOKUP($G741,[1]Conceptos!$B$2:$I$588,7,FALSE)</f>
        <v>1</v>
      </c>
      <c r="R741" s="179">
        <f>VLOOKUP($G741,[1]Conceptos!$B$2:$I$588,8,FALSE)</f>
        <v>1</v>
      </c>
      <c r="S741" s="229" t="b">
        <f>VLOOKUP(G741,[1]Conceptos!$B$2:$E$587,4,FALSE)</f>
        <v>1</v>
      </c>
      <c r="V741" s="231">
        <f t="shared" si="146"/>
        <v>0</v>
      </c>
    </row>
    <row r="742" spans="1:27" s="231" customFormat="1" hidden="1">
      <c r="A742" s="172">
        <f>VLOOKUP(G742,[1]Conceptos!$B$2:$F$587,5,FALSE)</f>
        <v>88</v>
      </c>
      <c r="B742" s="236"/>
      <c r="C742" s="237"/>
      <c r="D742" s="238"/>
      <c r="E742" s="225">
        <v>8</v>
      </c>
      <c r="F742" s="174"/>
      <c r="G742" s="175" t="str">
        <f t="shared" si="138"/>
        <v>A.1.2.10.2</v>
      </c>
      <c r="H742" s="235" t="e">
        <f t="shared" si="144"/>
        <v>#N/A</v>
      </c>
      <c r="I742" s="239"/>
      <c r="J742" s="239"/>
      <c r="K742" s="239"/>
      <c r="L742" s="239"/>
      <c r="M742" s="240"/>
      <c r="N742" s="231">
        <f t="shared" si="145"/>
        <v>1</v>
      </c>
      <c r="O742" s="231">
        <f t="shared" si="143"/>
        <v>0</v>
      </c>
      <c r="P742" s="179">
        <f>VLOOKUP($G742,[1]Conceptos!$B$2:$I$588,6,FALSE)</f>
        <v>1</v>
      </c>
      <c r="Q742" s="179">
        <f>VLOOKUP($G742,[1]Conceptos!$B$2:$I$588,7,FALSE)</f>
        <v>1</v>
      </c>
      <c r="R742" s="179">
        <f>VLOOKUP($G742,[1]Conceptos!$B$2:$I$588,8,FALSE)</f>
        <v>1</v>
      </c>
      <c r="S742" s="229" t="b">
        <f>VLOOKUP(G742,[1]Conceptos!$B$2:$E$587,4,FALSE)</f>
        <v>1</v>
      </c>
      <c r="V742" s="231">
        <f t="shared" si="146"/>
        <v>0</v>
      </c>
    </row>
    <row r="743" spans="1:27" s="231" customFormat="1" hidden="1">
      <c r="A743" s="172">
        <f>VLOOKUP(G743,[1]Conceptos!$B$2:$F$587,5,FALSE)</f>
        <v>88</v>
      </c>
      <c r="B743" s="236"/>
      <c r="C743" s="237"/>
      <c r="D743" s="238"/>
      <c r="E743" s="225">
        <v>9</v>
      </c>
      <c r="F743" s="174"/>
      <c r="G743" s="175" t="str">
        <f t="shared" si="138"/>
        <v>A.1.2.10.2</v>
      </c>
      <c r="H743" s="235" t="e">
        <f t="shared" si="144"/>
        <v>#N/A</v>
      </c>
      <c r="I743" s="239"/>
      <c r="J743" s="239"/>
      <c r="K743" s="239"/>
      <c r="L743" s="239"/>
      <c r="M743" s="240"/>
      <c r="N743" s="231">
        <f t="shared" si="145"/>
        <v>1</v>
      </c>
      <c r="O743" s="231">
        <f t="shared" si="143"/>
        <v>0</v>
      </c>
      <c r="P743" s="179">
        <f>VLOOKUP($G743,[1]Conceptos!$B$2:$I$588,6,FALSE)</f>
        <v>1</v>
      </c>
      <c r="Q743" s="179">
        <f>VLOOKUP($G743,[1]Conceptos!$B$2:$I$588,7,FALSE)</f>
        <v>1</v>
      </c>
      <c r="R743" s="179">
        <f>VLOOKUP($G743,[1]Conceptos!$B$2:$I$588,8,FALSE)</f>
        <v>1</v>
      </c>
      <c r="S743" s="229" t="b">
        <f>VLOOKUP(G743,[1]Conceptos!$B$2:$E$587,4,FALSE)</f>
        <v>1</v>
      </c>
      <c r="V743" s="231">
        <f t="shared" si="146"/>
        <v>0</v>
      </c>
    </row>
    <row r="744" spans="1:27" s="231" customFormat="1" hidden="1">
      <c r="A744" s="172">
        <f>VLOOKUP(G744,[1]Conceptos!$B$2:$F$587,5,FALSE)</f>
        <v>88</v>
      </c>
      <c r="B744" s="236"/>
      <c r="C744" s="237"/>
      <c r="D744" s="238"/>
      <c r="E744" s="225">
        <v>10</v>
      </c>
      <c r="F744" s="174"/>
      <c r="G744" s="175" t="str">
        <f t="shared" si="138"/>
        <v>A.1.2.10.2</v>
      </c>
      <c r="H744" s="235" t="e">
        <f t="shared" si="144"/>
        <v>#N/A</v>
      </c>
      <c r="I744" s="239"/>
      <c r="J744" s="239"/>
      <c r="K744" s="239"/>
      <c r="L744" s="239"/>
      <c r="M744" s="240"/>
      <c r="N744" s="231">
        <f t="shared" si="145"/>
        <v>1</v>
      </c>
      <c r="O744" s="231">
        <f t="shared" si="143"/>
        <v>0</v>
      </c>
      <c r="P744" s="179">
        <f>VLOOKUP($G744,[1]Conceptos!$B$2:$I$588,6,FALSE)</f>
        <v>1</v>
      </c>
      <c r="Q744" s="179">
        <f>VLOOKUP($G744,[1]Conceptos!$B$2:$I$588,7,FALSE)</f>
        <v>1</v>
      </c>
      <c r="R744" s="179">
        <f>VLOOKUP($G744,[1]Conceptos!$B$2:$I$588,8,FALSE)</f>
        <v>1</v>
      </c>
      <c r="S744" s="229" t="b">
        <f>VLOOKUP(G744,[1]Conceptos!$B$2:$E$587,4,FALSE)</f>
        <v>1</v>
      </c>
      <c r="V744" s="231">
        <f t="shared" si="146"/>
        <v>0</v>
      </c>
    </row>
    <row r="745" spans="1:27" s="231" customFormat="1" ht="51">
      <c r="A745" s="172">
        <f>VLOOKUP(G745,[1]Conceptos!$B$2:$F$587,5,FALSE)</f>
        <v>89</v>
      </c>
      <c r="B745" s="219" t="s">
        <v>257</v>
      </c>
      <c r="C745" s="220" t="str">
        <f>VLOOKUP(B745,[1]Conceptos!$B$2:$D$587,2,FALSE)</f>
        <v>DISEÑO E IMPLEMENTACIÓN DE PLANES DE MEJORAMIENTO</v>
      </c>
      <c r="D745" s="221" t="str">
        <f>VLOOKUP(B745,[1]Conceptos!$B$2:$D$587,3,FALSE)</f>
        <v xml:space="preserve">RECURSOS PARA DESARROLLAR PROYECTOS DE ACOMPAÑAMIENTO A PLANES DE MEJORAMIENTO FORMULADOS POR LOS ESTABLECIMIENTOS EDUCATIVOS CON BASE EN RESULTADOS DE LAS EVALUACIONES CENSALES APLICADAS POR EL MEN Y ICFES YQUE APUNTEN AL DESARROLLO DE COMPETENCIAS </v>
      </c>
      <c r="E745" s="222" t="s">
        <v>136</v>
      </c>
      <c r="F745" s="223"/>
      <c r="G745" s="224" t="str">
        <f t="shared" si="138"/>
        <v>A.1.2.11</v>
      </c>
      <c r="H745" s="225"/>
      <c r="I745" s="226">
        <f>SUM(I746:I755)</f>
        <v>0</v>
      </c>
      <c r="J745" s="226">
        <f>SUM(J746:J755)</f>
        <v>0</v>
      </c>
      <c r="K745" s="226">
        <f>SUM(K746:K755)</f>
        <v>0</v>
      </c>
      <c r="L745" s="226">
        <f>SUM(L746:L755)</f>
        <v>0</v>
      </c>
      <c r="M745" s="227">
        <f>SUM(M746:M755)</f>
        <v>0</v>
      </c>
      <c r="N745" s="228">
        <f>IF(AND(E745&lt;&gt;"", E745&lt;&gt;"Registrar Detalle",E745&lt;&gt;"Ocultar Detalle"),1,0)</f>
        <v>0</v>
      </c>
      <c r="O745" s="228">
        <f t="shared" si="143"/>
        <v>0</v>
      </c>
      <c r="P745" s="179">
        <f>VLOOKUP($G745,[1]Conceptos!$B$2:$I$588,6,FALSE)</f>
        <v>1</v>
      </c>
      <c r="Q745" s="179">
        <f>VLOOKUP($G745,[1]Conceptos!$B$2:$I$588,7,FALSE)</f>
        <v>1</v>
      </c>
      <c r="R745" s="179">
        <f>VLOOKUP($G745,[1]Conceptos!$B$2:$I$588,8,FALSE)</f>
        <v>1</v>
      </c>
      <c r="S745" s="229" t="b">
        <f>VLOOKUP(G745,[1]Conceptos!$B$2:$E$588,4,FALSE)</f>
        <v>1</v>
      </c>
      <c r="T745" s="230">
        <f>FIND(".",B745,LEN(B745)-2)</f>
        <v>6</v>
      </c>
      <c r="U745" s="230" t="str">
        <f>MID(B745,1,T745-1)</f>
        <v>A.1.2</v>
      </c>
      <c r="V745" s="231">
        <f t="shared" si="146"/>
        <v>6</v>
      </c>
      <c r="W745" s="254"/>
      <c r="X745" s="254"/>
      <c r="Y745" s="254"/>
      <c r="Z745" s="254"/>
      <c r="AA745" s="254"/>
    </row>
    <row r="746" spans="1:27" s="231" customFormat="1">
      <c r="A746" s="172">
        <f>VLOOKUP(G746,[1]Conceptos!$B$2:$F$587,5,FALSE)</f>
        <v>89</v>
      </c>
      <c r="B746" s="234"/>
      <c r="C746" s="220"/>
      <c r="D746" s="221"/>
      <c r="E746" s="225">
        <v>1</v>
      </c>
      <c r="F746" s="174"/>
      <c r="G746" s="175" t="str">
        <f t="shared" si="138"/>
        <v>A.1.2.11</v>
      </c>
      <c r="H746" s="235" t="e">
        <f t="shared" ref="H746:H755" si="147">VLOOKUP(F746,$W$7:$X$48,2,FALSE)</f>
        <v>#N/A</v>
      </c>
      <c r="I746" s="239"/>
      <c r="J746" s="239"/>
      <c r="K746" s="239"/>
      <c r="L746" s="239"/>
      <c r="M746" s="240"/>
      <c r="N746" s="231">
        <f t="shared" ref="N746:N755" si="148">IF(E746&lt;&gt;"",1,0)</f>
        <v>1</v>
      </c>
      <c r="O746" s="231">
        <f t="shared" si="143"/>
        <v>0</v>
      </c>
      <c r="P746" s="179">
        <f>VLOOKUP($G746,[1]Conceptos!$B$2:$I$588,6,FALSE)</f>
        <v>1</v>
      </c>
      <c r="Q746" s="179">
        <f>VLOOKUP($G746,[1]Conceptos!$B$2:$I$588,7,FALSE)</f>
        <v>1</v>
      </c>
      <c r="R746" s="179">
        <f>VLOOKUP($G746,[1]Conceptos!$B$2:$I$588,8,FALSE)</f>
        <v>1</v>
      </c>
      <c r="S746" s="229" t="b">
        <f>VLOOKUP(G746,[1]Conceptos!$B$2:$E$588,4,FALSE)</f>
        <v>1</v>
      </c>
      <c r="V746" s="231">
        <f t="shared" si="146"/>
        <v>6</v>
      </c>
    </row>
    <row r="747" spans="1:27" s="231" customFormat="1" hidden="1">
      <c r="A747" s="172">
        <f>VLOOKUP(G747,[1]Conceptos!$B$2:$F$587,5,FALSE)</f>
        <v>89</v>
      </c>
      <c r="B747" s="236"/>
      <c r="C747" s="237"/>
      <c r="D747" s="238"/>
      <c r="E747" s="225">
        <v>2</v>
      </c>
      <c r="F747" s="174"/>
      <c r="G747" s="175" t="str">
        <f t="shared" si="138"/>
        <v>A.1.2.11</v>
      </c>
      <c r="H747" s="235" t="e">
        <f t="shared" si="147"/>
        <v>#N/A</v>
      </c>
      <c r="I747" s="239"/>
      <c r="J747" s="239"/>
      <c r="K747" s="239"/>
      <c r="L747" s="239"/>
      <c r="M747" s="240"/>
      <c r="N747" s="231">
        <f t="shared" si="148"/>
        <v>1</v>
      </c>
      <c r="O747" s="231">
        <f t="shared" si="143"/>
        <v>0</v>
      </c>
      <c r="P747" s="179">
        <f>VLOOKUP($G747,[1]Conceptos!$B$2:$I$588,6,FALSE)</f>
        <v>1</v>
      </c>
      <c r="Q747" s="179">
        <f>VLOOKUP($G747,[1]Conceptos!$B$2:$I$588,7,FALSE)</f>
        <v>1</v>
      </c>
      <c r="R747" s="179">
        <f>VLOOKUP($G747,[1]Conceptos!$B$2:$I$588,8,FALSE)</f>
        <v>1</v>
      </c>
      <c r="S747" s="229" t="b">
        <f>VLOOKUP(G747,[1]Conceptos!$B$2:$E$587,4,FALSE)</f>
        <v>1</v>
      </c>
      <c r="V747" s="231">
        <f t="shared" si="146"/>
        <v>0</v>
      </c>
    </row>
    <row r="748" spans="1:27" s="231" customFormat="1" hidden="1">
      <c r="A748" s="172">
        <f>VLOOKUP(G748,[1]Conceptos!$B$2:$F$587,5,FALSE)</f>
        <v>89</v>
      </c>
      <c r="B748" s="236"/>
      <c r="C748" s="237"/>
      <c r="D748" s="238"/>
      <c r="E748" s="225">
        <v>3</v>
      </c>
      <c r="F748" s="174"/>
      <c r="G748" s="175" t="str">
        <f t="shared" si="138"/>
        <v>A.1.2.11</v>
      </c>
      <c r="H748" s="235" t="e">
        <f t="shared" si="147"/>
        <v>#N/A</v>
      </c>
      <c r="I748" s="239"/>
      <c r="J748" s="239"/>
      <c r="K748" s="239"/>
      <c r="L748" s="239"/>
      <c r="M748" s="240"/>
      <c r="N748" s="231">
        <f t="shared" si="148"/>
        <v>1</v>
      </c>
      <c r="O748" s="231">
        <f t="shared" si="143"/>
        <v>0</v>
      </c>
      <c r="P748" s="179">
        <f>VLOOKUP($G748,[1]Conceptos!$B$2:$I$588,6,FALSE)</f>
        <v>1</v>
      </c>
      <c r="Q748" s="179">
        <f>VLOOKUP($G748,[1]Conceptos!$B$2:$I$588,7,FALSE)</f>
        <v>1</v>
      </c>
      <c r="R748" s="179">
        <f>VLOOKUP($G748,[1]Conceptos!$B$2:$I$588,8,FALSE)</f>
        <v>1</v>
      </c>
      <c r="S748" s="229" t="b">
        <f>VLOOKUP(G748,[1]Conceptos!$B$2:$E$587,4,FALSE)</f>
        <v>1</v>
      </c>
      <c r="V748" s="231">
        <f t="shared" si="146"/>
        <v>0</v>
      </c>
    </row>
    <row r="749" spans="1:27" s="231" customFormat="1" hidden="1">
      <c r="A749" s="172">
        <f>VLOOKUP(G749,[1]Conceptos!$B$2:$F$587,5,FALSE)</f>
        <v>89</v>
      </c>
      <c r="B749" s="236"/>
      <c r="C749" s="237"/>
      <c r="D749" s="238"/>
      <c r="E749" s="225">
        <v>4</v>
      </c>
      <c r="F749" s="174"/>
      <c r="G749" s="175" t="str">
        <f t="shared" si="138"/>
        <v>A.1.2.11</v>
      </c>
      <c r="H749" s="235" t="e">
        <f t="shared" si="147"/>
        <v>#N/A</v>
      </c>
      <c r="I749" s="239"/>
      <c r="J749" s="239"/>
      <c r="K749" s="239"/>
      <c r="L749" s="239"/>
      <c r="M749" s="240"/>
      <c r="N749" s="231">
        <f t="shared" si="148"/>
        <v>1</v>
      </c>
      <c r="O749" s="231">
        <f t="shared" si="143"/>
        <v>0</v>
      </c>
      <c r="P749" s="179">
        <f>VLOOKUP($G749,[1]Conceptos!$B$2:$I$588,6,FALSE)</f>
        <v>1</v>
      </c>
      <c r="Q749" s="179">
        <f>VLOOKUP($G749,[1]Conceptos!$B$2:$I$588,7,FALSE)</f>
        <v>1</v>
      </c>
      <c r="R749" s="179">
        <f>VLOOKUP($G749,[1]Conceptos!$B$2:$I$588,8,FALSE)</f>
        <v>1</v>
      </c>
      <c r="S749" s="229" t="b">
        <f>VLOOKUP(G749,[1]Conceptos!$B$2:$E$587,4,FALSE)</f>
        <v>1</v>
      </c>
      <c r="V749" s="231">
        <f t="shared" si="146"/>
        <v>0</v>
      </c>
    </row>
    <row r="750" spans="1:27" s="231" customFormat="1" hidden="1">
      <c r="A750" s="172">
        <f>VLOOKUP(G750,[1]Conceptos!$B$2:$F$587,5,FALSE)</f>
        <v>89</v>
      </c>
      <c r="B750" s="236"/>
      <c r="C750" s="237"/>
      <c r="D750" s="238"/>
      <c r="E750" s="225">
        <v>5</v>
      </c>
      <c r="F750" s="174"/>
      <c r="G750" s="175" t="str">
        <f t="shared" si="138"/>
        <v>A.1.2.11</v>
      </c>
      <c r="H750" s="235" t="e">
        <f t="shared" si="147"/>
        <v>#N/A</v>
      </c>
      <c r="I750" s="239"/>
      <c r="J750" s="239"/>
      <c r="K750" s="239"/>
      <c r="L750" s="239"/>
      <c r="M750" s="240"/>
      <c r="N750" s="231">
        <f t="shared" si="148"/>
        <v>1</v>
      </c>
      <c r="O750" s="231">
        <f t="shared" si="143"/>
        <v>0</v>
      </c>
      <c r="P750" s="179">
        <f>VLOOKUP($G750,[1]Conceptos!$B$2:$I$588,6,FALSE)</f>
        <v>1</v>
      </c>
      <c r="Q750" s="179">
        <f>VLOOKUP($G750,[1]Conceptos!$B$2:$I$588,7,FALSE)</f>
        <v>1</v>
      </c>
      <c r="R750" s="179">
        <f>VLOOKUP($G750,[1]Conceptos!$B$2:$I$588,8,FALSE)</f>
        <v>1</v>
      </c>
      <c r="S750" s="229" t="b">
        <f>VLOOKUP(G750,[1]Conceptos!$B$2:$E$587,4,FALSE)</f>
        <v>1</v>
      </c>
      <c r="V750" s="231">
        <f t="shared" si="146"/>
        <v>0</v>
      </c>
    </row>
    <row r="751" spans="1:27" s="231" customFormat="1" hidden="1">
      <c r="A751" s="172">
        <f>VLOOKUP(G751,[1]Conceptos!$B$2:$F$587,5,FALSE)</f>
        <v>89</v>
      </c>
      <c r="B751" s="236"/>
      <c r="C751" s="237"/>
      <c r="D751" s="238"/>
      <c r="E751" s="225">
        <v>6</v>
      </c>
      <c r="F751" s="174"/>
      <c r="G751" s="175" t="str">
        <f t="shared" si="138"/>
        <v>A.1.2.11</v>
      </c>
      <c r="H751" s="235" t="e">
        <f t="shared" si="147"/>
        <v>#N/A</v>
      </c>
      <c r="I751" s="239"/>
      <c r="J751" s="239"/>
      <c r="K751" s="239"/>
      <c r="L751" s="239"/>
      <c r="M751" s="240"/>
      <c r="N751" s="231">
        <f t="shared" si="148"/>
        <v>1</v>
      </c>
      <c r="O751" s="231">
        <f t="shared" si="143"/>
        <v>0</v>
      </c>
      <c r="P751" s="179">
        <f>VLOOKUP($G751,[1]Conceptos!$B$2:$I$588,6,FALSE)</f>
        <v>1</v>
      </c>
      <c r="Q751" s="179">
        <f>VLOOKUP($G751,[1]Conceptos!$B$2:$I$588,7,FALSE)</f>
        <v>1</v>
      </c>
      <c r="R751" s="179">
        <f>VLOOKUP($G751,[1]Conceptos!$B$2:$I$588,8,FALSE)</f>
        <v>1</v>
      </c>
      <c r="S751" s="229" t="b">
        <f>VLOOKUP(G751,[1]Conceptos!$B$2:$E$587,4,FALSE)</f>
        <v>1</v>
      </c>
      <c r="V751" s="231">
        <f t="shared" si="146"/>
        <v>0</v>
      </c>
    </row>
    <row r="752" spans="1:27" s="231" customFormat="1" hidden="1">
      <c r="A752" s="172">
        <f>VLOOKUP(G752,[1]Conceptos!$B$2:$F$587,5,FALSE)</f>
        <v>89</v>
      </c>
      <c r="B752" s="236"/>
      <c r="C752" s="237"/>
      <c r="D752" s="238"/>
      <c r="E752" s="225">
        <v>7</v>
      </c>
      <c r="F752" s="174"/>
      <c r="G752" s="175" t="str">
        <f t="shared" si="138"/>
        <v>A.1.2.11</v>
      </c>
      <c r="H752" s="235" t="e">
        <f t="shared" si="147"/>
        <v>#N/A</v>
      </c>
      <c r="I752" s="239"/>
      <c r="J752" s="239"/>
      <c r="K752" s="239"/>
      <c r="L752" s="239"/>
      <c r="M752" s="240"/>
      <c r="N752" s="231">
        <f t="shared" si="148"/>
        <v>1</v>
      </c>
      <c r="O752" s="231">
        <f t="shared" si="143"/>
        <v>0</v>
      </c>
      <c r="P752" s="179">
        <f>VLOOKUP($G752,[1]Conceptos!$B$2:$I$588,6,FALSE)</f>
        <v>1</v>
      </c>
      <c r="Q752" s="179">
        <f>VLOOKUP($G752,[1]Conceptos!$B$2:$I$588,7,FALSE)</f>
        <v>1</v>
      </c>
      <c r="R752" s="179">
        <f>VLOOKUP($G752,[1]Conceptos!$B$2:$I$588,8,FALSE)</f>
        <v>1</v>
      </c>
      <c r="S752" s="229" t="b">
        <f>VLOOKUP(G752,[1]Conceptos!$B$2:$E$587,4,FALSE)</f>
        <v>1</v>
      </c>
      <c r="V752" s="231">
        <f t="shared" si="146"/>
        <v>0</v>
      </c>
    </row>
    <row r="753" spans="1:27" s="231" customFormat="1" hidden="1">
      <c r="A753" s="172">
        <f>VLOOKUP(G753,[1]Conceptos!$B$2:$F$587,5,FALSE)</f>
        <v>89</v>
      </c>
      <c r="B753" s="236"/>
      <c r="C753" s="237"/>
      <c r="D753" s="238"/>
      <c r="E753" s="225">
        <v>8</v>
      </c>
      <c r="F753" s="174"/>
      <c r="G753" s="175" t="str">
        <f t="shared" si="138"/>
        <v>A.1.2.11</v>
      </c>
      <c r="H753" s="235" t="e">
        <f t="shared" si="147"/>
        <v>#N/A</v>
      </c>
      <c r="I753" s="239"/>
      <c r="J753" s="239"/>
      <c r="K753" s="239"/>
      <c r="L753" s="239"/>
      <c r="M753" s="240"/>
      <c r="N753" s="231">
        <f t="shared" si="148"/>
        <v>1</v>
      </c>
      <c r="O753" s="231">
        <f t="shared" si="143"/>
        <v>0</v>
      </c>
      <c r="P753" s="179">
        <f>VLOOKUP($G753,[1]Conceptos!$B$2:$I$588,6,FALSE)</f>
        <v>1</v>
      </c>
      <c r="Q753" s="179">
        <f>VLOOKUP($G753,[1]Conceptos!$B$2:$I$588,7,FALSE)</f>
        <v>1</v>
      </c>
      <c r="R753" s="179">
        <f>VLOOKUP($G753,[1]Conceptos!$B$2:$I$588,8,FALSE)</f>
        <v>1</v>
      </c>
      <c r="S753" s="229" t="b">
        <f>VLOOKUP(G753,[1]Conceptos!$B$2:$E$587,4,FALSE)</f>
        <v>1</v>
      </c>
      <c r="V753" s="231">
        <f t="shared" si="146"/>
        <v>0</v>
      </c>
    </row>
    <row r="754" spans="1:27" s="231" customFormat="1" hidden="1">
      <c r="A754" s="172">
        <f>VLOOKUP(G754,[1]Conceptos!$B$2:$F$587,5,FALSE)</f>
        <v>89</v>
      </c>
      <c r="B754" s="236"/>
      <c r="C754" s="237"/>
      <c r="D754" s="238"/>
      <c r="E754" s="225">
        <v>9</v>
      </c>
      <c r="F754" s="174"/>
      <c r="G754" s="175" t="str">
        <f t="shared" si="138"/>
        <v>A.1.2.11</v>
      </c>
      <c r="H754" s="235" t="e">
        <f t="shared" si="147"/>
        <v>#N/A</v>
      </c>
      <c r="I754" s="239"/>
      <c r="J754" s="239"/>
      <c r="K754" s="239"/>
      <c r="L754" s="239"/>
      <c r="M754" s="240"/>
      <c r="N754" s="231">
        <f t="shared" si="148"/>
        <v>1</v>
      </c>
      <c r="O754" s="231">
        <f t="shared" si="143"/>
        <v>0</v>
      </c>
      <c r="P754" s="179">
        <f>VLOOKUP($G754,[1]Conceptos!$B$2:$I$588,6,FALSE)</f>
        <v>1</v>
      </c>
      <c r="Q754" s="179">
        <f>VLOOKUP($G754,[1]Conceptos!$B$2:$I$588,7,FALSE)</f>
        <v>1</v>
      </c>
      <c r="R754" s="179">
        <f>VLOOKUP($G754,[1]Conceptos!$B$2:$I$588,8,FALSE)</f>
        <v>1</v>
      </c>
      <c r="S754" s="229" t="b">
        <f>VLOOKUP(G754,[1]Conceptos!$B$2:$E$587,4,FALSE)</f>
        <v>1</v>
      </c>
      <c r="V754" s="231">
        <f t="shared" si="146"/>
        <v>0</v>
      </c>
    </row>
    <row r="755" spans="1:27" s="231" customFormat="1" hidden="1">
      <c r="A755" s="172">
        <f>VLOOKUP(G755,[1]Conceptos!$B$2:$F$587,5,FALSE)</f>
        <v>89</v>
      </c>
      <c r="B755" s="236"/>
      <c r="C755" s="237"/>
      <c r="D755" s="238"/>
      <c r="E755" s="225">
        <v>10</v>
      </c>
      <c r="F755" s="174"/>
      <c r="G755" s="175" t="str">
        <f t="shared" si="138"/>
        <v>A.1.2.11</v>
      </c>
      <c r="H755" s="235" t="e">
        <f t="shared" si="147"/>
        <v>#N/A</v>
      </c>
      <c r="I755" s="239"/>
      <c r="J755" s="239"/>
      <c r="K755" s="239"/>
      <c r="L755" s="239"/>
      <c r="M755" s="240"/>
      <c r="N755" s="231">
        <f t="shared" si="148"/>
        <v>1</v>
      </c>
      <c r="O755" s="231">
        <f t="shared" si="143"/>
        <v>0</v>
      </c>
      <c r="P755" s="179">
        <f>VLOOKUP($G755,[1]Conceptos!$B$2:$I$588,6,FALSE)</f>
        <v>1</v>
      </c>
      <c r="Q755" s="179">
        <f>VLOOKUP($G755,[1]Conceptos!$B$2:$I$588,7,FALSE)</f>
        <v>1</v>
      </c>
      <c r="R755" s="179">
        <f>VLOOKUP($G755,[1]Conceptos!$B$2:$I$588,8,FALSE)</f>
        <v>1</v>
      </c>
      <c r="S755" s="229" t="b">
        <f>VLOOKUP(G755,[1]Conceptos!$B$2:$E$587,4,FALSE)</f>
        <v>1</v>
      </c>
      <c r="V755" s="231">
        <f t="shared" si="146"/>
        <v>0</v>
      </c>
    </row>
    <row r="756" spans="1:27" s="231" customFormat="1" ht="63.75">
      <c r="A756" s="172">
        <f>VLOOKUP(G756,[1]Conceptos!$B$2:$F$587,5,FALSE)</f>
        <v>90</v>
      </c>
      <c r="B756" s="255" t="s">
        <v>258</v>
      </c>
      <c r="C756" s="256" t="str">
        <f>VLOOKUP(B756,[1]Conceptos!$B$2:$D$587,2,FALSE)</f>
        <v>CALIDAD - GRATUIDAD</v>
      </c>
      <c r="D756" s="257" t="str">
        <f>VLOOKUP(B756,[1]Conceptos!$B$2:$D$587,3,FALSE)</f>
        <v>SUMATORIA DE RECURSOS DIRIGIDOS A GARANTIZAR LA GRATUIDAD DEL SERVICIO ALA POBLACIÓN SISBEN 1 Y 2;INDÍGENAS,POBLACIÓN DESPLAZADA YPOBLACIÓN CON NECESIDADES EDUCATIVAS ESPECIALES NO SISBENIZADOS YAPOYAR EL FUNCIONAMIENTO DE ESTABLECIMIENTOS EDUCATIVOS</v>
      </c>
      <c r="E756" s="249"/>
      <c r="F756" s="210"/>
      <c r="G756" s="211" t="str">
        <f t="shared" si="138"/>
        <v>A.1.3</v>
      </c>
      <c r="H756" s="249"/>
      <c r="I756" s="213">
        <f>I757+I791+I802+I813+I824+I835+I846</f>
        <v>0</v>
      </c>
      <c r="J756" s="213">
        <f>J757+J791+J802+J813+J824+J835+J846</f>
        <v>0</v>
      </c>
      <c r="K756" s="213">
        <f>K757+K791+K802+K813+K824+K835+K846</f>
        <v>0</v>
      </c>
      <c r="L756" s="213">
        <f>L757+L791+L802+L813+L824+L835+L846</f>
        <v>0</v>
      </c>
      <c r="M756" s="214">
        <f>M757+M791+M802+M813+M824+M835+M846</f>
        <v>0</v>
      </c>
      <c r="N756" s="250">
        <f t="shared" si="145"/>
        <v>0</v>
      </c>
      <c r="O756" s="250">
        <f t="shared" si="143"/>
        <v>0</v>
      </c>
      <c r="P756" s="179">
        <f>VLOOKUP($G756,[1]Conceptos!$B$2:$I$588,6,FALSE)</f>
        <v>1</v>
      </c>
      <c r="Q756" s="179">
        <f>VLOOKUP($G756,[1]Conceptos!$B$2:$I$588,7,FALSE)</f>
        <v>1</v>
      </c>
      <c r="R756" s="179">
        <f>VLOOKUP($G756,[1]Conceptos!$B$2:$I$588,8,FALSE)</f>
        <v>1</v>
      </c>
      <c r="S756" s="229" t="b">
        <f>VLOOKUP(G756,[1]Conceptos!$B$2:$E$588,4,FALSE)</f>
        <v>0</v>
      </c>
      <c r="T756" s="230">
        <f>FIND(".",B756,LEN(B756)-2)</f>
        <v>4</v>
      </c>
      <c r="U756" s="230" t="str">
        <f>MID(B756,1,T756-1)</f>
        <v>A.1</v>
      </c>
      <c r="V756" s="231">
        <f t="shared" si="146"/>
        <v>4</v>
      </c>
      <c r="W756" s="254"/>
      <c r="X756" s="254"/>
      <c r="Y756" s="254"/>
      <c r="Z756" s="254"/>
      <c r="AA756" s="254"/>
    </row>
    <row r="757" spans="1:27" s="231" customFormat="1" ht="63.75">
      <c r="A757" s="172">
        <f>VLOOKUP(G757,[1]Conceptos!$B$2:$F$587,5,FALSE)</f>
        <v>91</v>
      </c>
      <c r="B757" s="255" t="s">
        <v>259</v>
      </c>
      <c r="C757" s="256" t="str">
        <f>VLOOKUP(B757,[1]Conceptos!$B$2:$D$587,2,FALSE)</f>
        <v>PREINVERSIÓN: ESTUDIOS, DISEÑOS, CONSULTORIAS, ASESORIAS E INTERVENTORIAS</v>
      </c>
      <c r="D757" s="257" t="str">
        <f>VLOOKUP(B757,[1]Conceptos!$B$2:$D$587,3,FALSE)</f>
        <v>RECURSOS INVERTIDOS EN LA PRIMERA ETAPA DEL PROYECTO; ES DECIR,AQUELLA DONDE SE REALIZAN LOS ESTUDIOS NECESARIOS PARA TOMAR LA DECISIÓN DE REALIZAR O NO EL PROYECTO. ADICIONALMENTE,SE DEBEN REGISTRAR GASTOS DE CONSULTORIAS, ASESORIAS E INTERVENTORIAS</v>
      </c>
      <c r="E757" s="249"/>
      <c r="F757" s="210"/>
      <c r="G757" s="211" t="str">
        <f t="shared" si="138"/>
        <v>A.1.3.1</v>
      </c>
      <c r="H757" s="249"/>
      <c r="I757" s="213">
        <f>I758+I769+I780</f>
        <v>0</v>
      </c>
      <c r="J757" s="213">
        <f>J758+J769+J780</f>
        <v>0</v>
      </c>
      <c r="K757" s="213">
        <f>K758+K769+K780</f>
        <v>0</v>
      </c>
      <c r="L757" s="213">
        <f>L758+L769+L780</f>
        <v>0</v>
      </c>
      <c r="M757" s="214">
        <f>M758+M769+M780</f>
        <v>0</v>
      </c>
      <c r="N757" s="250">
        <f>IF(E757&lt;&gt;"",1,0)</f>
        <v>0</v>
      </c>
      <c r="O757" s="250">
        <f t="shared" si="143"/>
        <v>0</v>
      </c>
      <c r="P757" s="179">
        <f>VLOOKUP($G757,[1]Conceptos!$B$2:$I$588,6,FALSE)</f>
        <v>1</v>
      </c>
      <c r="Q757" s="179">
        <f>VLOOKUP($G757,[1]Conceptos!$B$2:$I$588,7,FALSE)</f>
        <v>1</v>
      </c>
      <c r="R757" s="179">
        <f>VLOOKUP($G757,[1]Conceptos!$B$2:$I$588,8,FALSE)</f>
        <v>1</v>
      </c>
      <c r="S757" s="229" t="b">
        <f>VLOOKUP(G757,[1]Conceptos!$B$2:$E$588,4,FALSE)</f>
        <v>0</v>
      </c>
      <c r="T757" s="230">
        <f>FIND(".",B757,LEN(B757)-2)</f>
        <v>6</v>
      </c>
      <c r="U757" s="230" t="str">
        <f>MID(B757,1,T757-1)</f>
        <v>A.1.3</v>
      </c>
      <c r="V757" s="231">
        <f>IF(T757=0,T756,T757)</f>
        <v>6</v>
      </c>
    </row>
    <row r="758" spans="1:27" s="231" customFormat="1" ht="38.25">
      <c r="A758" s="172">
        <f>VLOOKUP(G758,[1]Conceptos!$B$2:$F$587,5,FALSE)</f>
        <v>92</v>
      </c>
      <c r="B758" s="219" t="s">
        <v>260</v>
      </c>
      <c r="C758" s="220" t="str">
        <f>VLOOKUP(B758,[1]Conceptos!$B$2:$D$587,2,FALSE)</f>
        <v>ESTUDIOS Y DISEÑOS</v>
      </c>
      <c r="D758" s="221" t="str">
        <f>VLOOKUP(B758,[1]Conceptos!$B$2:$D$587,3,FALSE)</f>
        <v>RECURSOS INVERTIDOS EN LA PRIMERA ETAPA DEL PROYECTO; ES DECIR,AQUELLA DONDE SE REALIZAN LOS ESTUDIOS NECESARIOS PARA TOMAR LA DECISIÓN DE REALIZAR O NO EL PROYECTO</v>
      </c>
      <c r="E758" s="222" t="s">
        <v>136</v>
      </c>
      <c r="F758" s="223"/>
      <c r="G758" s="224" t="str">
        <f t="shared" si="138"/>
        <v>A.1.3.1.1</v>
      </c>
      <c r="H758" s="225"/>
      <c r="I758" s="226">
        <f>SUM(I759:I768)</f>
        <v>0</v>
      </c>
      <c r="J758" s="226">
        <f>SUM(J759:J768)</f>
        <v>0</v>
      </c>
      <c r="K758" s="226">
        <f>SUM(K759:K768)</f>
        <v>0</v>
      </c>
      <c r="L758" s="226">
        <f>SUM(L759:L768)</f>
        <v>0</v>
      </c>
      <c r="M758" s="227">
        <f>SUM(M759:M768)</f>
        <v>0</v>
      </c>
      <c r="N758" s="228">
        <f>IF(AND(E758&lt;&gt;"", E758&lt;&gt;"Registrar Detalle",E758&lt;&gt;"Ocultar Detalle"),1,0)</f>
        <v>0</v>
      </c>
      <c r="O758" s="228">
        <f t="shared" si="143"/>
        <v>0</v>
      </c>
      <c r="P758" s="179">
        <f>VLOOKUP($G758,[1]Conceptos!$B$2:$I$588,6,FALSE)</f>
        <v>1</v>
      </c>
      <c r="Q758" s="179">
        <f>VLOOKUP($G758,[1]Conceptos!$B$2:$I$588,7,FALSE)</f>
        <v>1</v>
      </c>
      <c r="R758" s="179">
        <f>VLOOKUP($G758,[1]Conceptos!$B$2:$I$588,8,FALSE)</f>
        <v>1</v>
      </c>
      <c r="S758" s="229" t="b">
        <f>VLOOKUP(G758,[1]Conceptos!$B$2:$E$588,4,FALSE)</f>
        <v>1</v>
      </c>
      <c r="T758" s="230">
        <f>FIND(".",B758,LEN(B758)-2)</f>
        <v>8</v>
      </c>
      <c r="U758" s="230" t="str">
        <f>MID(B758,1,T758-1)</f>
        <v>A.1.3.1</v>
      </c>
      <c r="V758" s="231">
        <f>IF(T758=0,T756,T758)</f>
        <v>8</v>
      </c>
    </row>
    <row r="759" spans="1:27" s="231" customFormat="1">
      <c r="A759" s="172">
        <f>VLOOKUP(G759,[1]Conceptos!$B$2:$F$587,5,FALSE)</f>
        <v>92</v>
      </c>
      <c r="B759" s="234"/>
      <c r="C759" s="220"/>
      <c r="D759" s="221"/>
      <c r="E759" s="225">
        <v>1</v>
      </c>
      <c r="F759" s="174"/>
      <c r="G759" s="224" t="str">
        <f t="shared" si="138"/>
        <v>A.1.3.1.1</v>
      </c>
      <c r="H759" s="235" t="e">
        <f t="shared" ref="H759:H768" si="149">VLOOKUP(F759,$W$7:$X$48,2,FALSE)</f>
        <v>#N/A</v>
      </c>
      <c r="I759" s="239"/>
      <c r="J759" s="239"/>
      <c r="K759" s="239"/>
      <c r="L759" s="239"/>
      <c r="M759" s="240"/>
      <c r="N759" s="231">
        <f t="shared" ref="N759:N768" si="150">IF(E759&lt;&gt;"",1,0)</f>
        <v>1</v>
      </c>
      <c r="O759" s="231">
        <f t="shared" si="143"/>
        <v>0</v>
      </c>
      <c r="P759" s="179">
        <f>VLOOKUP($G759,[1]Conceptos!$B$2:$I$588,6,FALSE)</f>
        <v>1</v>
      </c>
      <c r="Q759" s="179">
        <f>VLOOKUP($G759,[1]Conceptos!$B$2:$I$588,7,FALSE)</f>
        <v>1</v>
      </c>
      <c r="R759" s="179">
        <f>VLOOKUP($G759,[1]Conceptos!$B$2:$I$588,8,FALSE)</f>
        <v>1</v>
      </c>
      <c r="S759" s="229" t="b">
        <f>VLOOKUP(G759,[1]Conceptos!$B$2:$E$588,4,FALSE)</f>
        <v>1</v>
      </c>
      <c r="V759" s="231">
        <f t="shared" si="146"/>
        <v>8</v>
      </c>
    </row>
    <row r="760" spans="1:27" s="231" customFormat="1" hidden="1">
      <c r="A760" s="172">
        <f>VLOOKUP(G760,[1]Conceptos!$B$2:$F$587,5,FALSE)</f>
        <v>92</v>
      </c>
      <c r="B760" s="236"/>
      <c r="C760" s="237"/>
      <c r="D760" s="238"/>
      <c r="E760" s="225">
        <v>2</v>
      </c>
      <c r="F760" s="174"/>
      <c r="G760" s="224" t="str">
        <f t="shared" si="138"/>
        <v>A.1.3.1.1</v>
      </c>
      <c r="H760" s="235" t="e">
        <f t="shared" si="149"/>
        <v>#N/A</v>
      </c>
      <c r="I760" s="239"/>
      <c r="J760" s="239"/>
      <c r="K760" s="239"/>
      <c r="L760" s="239"/>
      <c r="M760" s="240"/>
      <c r="N760" s="231">
        <f t="shared" si="150"/>
        <v>1</v>
      </c>
      <c r="O760" s="231">
        <f t="shared" si="143"/>
        <v>0</v>
      </c>
      <c r="P760" s="179">
        <f>VLOOKUP($G760,[1]Conceptos!$B$2:$I$588,6,FALSE)</f>
        <v>1</v>
      </c>
      <c r="Q760" s="179">
        <f>VLOOKUP($G760,[1]Conceptos!$B$2:$I$588,7,FALSE)</f>
        <v>1</v>
      </c>
      <c r="R760" s="179">
        <f>VLOOKUP($G760,[1]Conceptos!$B$2:$I$588,8,FALSE)</f>
        <v>1</v>
      </c>
      <c r="S760" s="229" t="b">
        <f>VLOOKUP(G760,[1]Conceptos!$B$2:$E$587,4,FALSE)</f>
        <v>1</v>
      </c>
      <c r="V760" s="231">
        <f t="shared" si="146"/>
        <v>0</v>
      </c>
    </row>
    <row r="761" spans="1:27" s="231" customFormat="1" hidden="1">
      <c r="A761" s="172">
        <f>VLOOKUP(G761,[1]Conceptos!$B$2:$F$587,5,FALSE)</f>
        <v>92</v>
      </c>
      <c r="B761" s="236"/>
      <c r="C761" s="237"/>
      <c r="D761" s="238"/>
      <c r="E761" s="225">
        <v>3</v>
      </c>
      <c r="F761" s="174"/>
      <c r="G761" s="224" t="str">
        <f t="shared" si="138"/>
        <v>A.1.3.1.1</v>
      </c>
      <c r="H761" s="235" t="e">
        <f t="shared" si="149"/>
        <v>#N/A</v>
      </c>
      <c r="I761" s="239"/>
      <c r="J761" s="239"/>
      <c r="K761" s="239"/>
      <c r="L761" s="239"/>
      <c r="M761" s="240"/>
      <c r="N761" s="231">
        <f t="shared" si="150"/>
        <v>1</v>
      </c>
      <c r="O761" s="231">
        <f t="shared" si="143"/>
        <v>0</v>
      </c>
      <c r="P761" s="179">
        <f>VLOOKUP($G761,[1]Conceptos!$B$2:$I$588,6,FALSE)</f>
        <v>1</v>
      </c>
      <c r="Q761" s="179">
        <f>VLOOKUP($G761,[1]Conceptos!$B$2:$I$588,7,FALSE)</f>
        <v>1</v>
      </c>
      <c r="R761" s="179">
        <f>VLOOKUP($G761,[1]Conceptos!$B$2:$I$588,8,FALSE)</f>
        <v>1</v>
      </c>
      <c r="S761" s="229" t="b">
        <f>VLOOKUP(G761,[1]Conceptos!$B$2:$E$587,4,FALSE)</f>
        <v>1</v>
      </c>
      <c r="V761" s="231">
        <f t="shared" si="146"/>
        <v>0</v>
      </c>
    </row>
    <row r="762" spans="1:27" s="231" customFormat="1" hidden="1">
      <c r="A762" s="172">
        <f>VLOOKUP(G762,[1]Conceptos!$B$2:$F$587,5,FALSE)</f>
        <v>92</v>
      </c>
      <c r="B762" s="236"/>
      <c r="C762" s="237"/>
      <c r="D762" s="238"/>
      <c r="E762" s="225">
        <v>4</v>
      </c>
      <c r="F762" s="174"/>
      <c r="G762" s="224" t="str">
        <f t="shared" si="138"/>
        <v>A.1.3.1.1</v>
      </c>
      <c r="H762" s="235" t="e">
        <f t="shared" si="149"/>
        <v>#N/A</v>
      </c>
      <c r="I762" s="239"/>
      <c r="J762" s="239"/>
      <c r="K762" s="239"/>
      <c r="L762" s="239"/>
      <c r="M762" s="240"/>
      <c r="N762" s="231">
        <f t="shared" si="150"/>
        <v>1</v>
      </c>
      <c r="O762" s="231">
        <f t="shared" si="143"/>
        <v>0</v>
      </c>
      <c r="P762" s="179">
        <f>VLOOKUP($G762,[1]Conceptos!$B$2:$I$588,6,FALSE)</f>
        <v>1</v>
      </c>
      <c r="Q762" s="179">
        <f>VLOOKUP($G762,[1]Conceptos!$B$2:$I$588,7,FALSE)</f>
        <v>1</v>
      </c>
      <c r="R762" s="179">
        <f>VLOOKUP($G762,[1]Conceptos!$B$2:$I$588,8,FALSE)</f>
        <v>1</v>
      </c>
      <c r="S762" s="229" t="b">
        <f>VLOOKUP(G762,[1]Conceptos!$B$2:$E$587,4,FALSE)</f>
        <v>1</v>
      </c>
      <c r="V762" s="231">
        <f t="shared" si="146"/>
        <v>0</v>
      </c>
    </row>
    <row r="763" spans="1:27" s="231" customFormat="1" hidden="1">
      <c r="A763" s="172">
        <f>VLOOKUP(G763,[1]Conceptos!$B$2:$F$587,5,FALSE)</f>
        <v>92</v>
      </c>
      <c r="B763" s="236"/>
      <c r="C763" s="237"/>
      <c r="D763" s="238"/>
      <c r="E763" s="225">
        <v>5</v>
      </c>
      <c r="F763" s="174"/>
      <c r="G763" s="224" t="str">
        <f t="shared" si="138"/>
        <v>A.1.3.1.1</v>
      </c>
      <c r="H763" s="235" t="e">
        <f t="shared" si="149"/>
        <v>#N/A</v>
      </c>
      <c r="I763" s="239"/>
      <c r="J763" s="239"/>
      <c r="K763" s="239"/>
      <c r="L763" s="239"/>
      <c r="M763" s="240"/>
      <c r="N763" s="231">
        <f t="shared" si="150"/>
        <v>1</v>
      </c>
      <c r="O763" s="231">
        <f t="shared" si="143"/>
        <v>0</v>
      </c>
      <c r="P763" s="179">
        <f>VLOOKUP($G763,[1]Conceptos!$B$2:$I$588,6,FALSE)</f>
        <v>1</v>
      </c>
      <c r="Q763" s="179">
        <f>VLOOKUP($G763,[1]Conceptos!$B$2:$I$588,7,FALSE)</f>
        <v>1</v>
      </c>
      <c r="R763" s="179">
        <f>VLOOKUP($G763,[1]Conceptos!$B$2:$I$588,8,FALSE)</f>
        <v>1</v>
      </c>
      <c r="S763" s="229" t="b">
        <f>VLOOKUP(G763,[1]Conceptos!$B$2:$E$587,4,FALSE)</f>
        <v>1</v>
      </c>
      <c r="V763" s="231">
        <f t="shared" si="146"/>
        <v>0</v>
      </c>
    </row>
    <row r="764" spans="1:27" s="231" customFormat="1" hidden="1">
      <c r="A764" s="172">
        <f>VLOOKUP(G764,[1]Conceptos!$B$2:$F$587,5,FALSE)</f>
        <v>92</v>
      </c>
      <c r="B764" s="236"/>
      <c r="C764" s="237"/>
      <c r="D764" s="238"/>
      <c r="E764" s="225">
        <v>6</v>
      </c>
      <c r="F764" s="174"/>
      <c r="G764" s="224" t="str">
        <f t="shared" si="138"/>
        <v>A.1.3.1.1</v>
      </c>
      <c r="H764" s="235" t="e">
        <f t="shared" si="149"/>
        <v>#N/A</v>
      </c>
      <c r="I764" s="239"/>
      <c r="J764" s="239"/>
      <c r="K764" s="239"/>
      <c r="L764" s="239"/>
      <c r="M764" s="240"/>
      <c r="N764" s="231">
        <f t="shared" si="150"/>
        <v>1</v>
      </c>
      <c r="O764" s="231">
        <f t="shared" si="143"/>
        <v>0</v>
      </c>
      <c r="P764" s="179">
        <f>VLOOKUP($G764,[1]Conceptos!$B$2:$I$588,6,FALSE)</f>
        <v>1</v>
      </c>
      <c r="Q764" s="179">
        <f>VLOOKUP($G764,[1]Conceptos!$B$2:$I$588,7,FALSE)</f>
        <v>1</v>
      </c>
      <c r="R764" s="179">
        <f>VLOOKUP($G764,[1]Conceptos!$B$2:$I$588,8,FALSE)</f>
        <v>1</v>
      </c>
      <c r="S764" s="229" t="b">
        <f>VLOOKUP(G764,[1]Conceptos!$B$2:$E$587,4,FALSE)</f>
        <v>1</v>
      </c>
      <c r="V764" s="231">
        <f t="shared" si="146"/>
        <v>0</v>
      </c>
    </row>
    <row r="765" spans="1:27" s="231" customFormat="1" hidden="1">
      <c r="A765" s="172">
        <f>VLOOKUP(G765,[1]Conceptos!$B$2:$F$587,5,FALSE)</f>
        <v>92</v>
      </c>
      <c r="B765" s="236"/>
      <c r="C765" s="237"/>
      <c r="D765" s="238"/>
      <c r="E765" s="225">
        <v>7</v>
      </c>
      <c r="F765" s="174"/>
      <c r="G765" s="224" t="str">
        <f t="shared" si="138"/>
        <v>A.1.3.1.1</v>
      </c>
      <c r="H765" s="235" t="e">
        <f t="shared" si="149"/>
        <v>#N/A</v>
      </c>
      <c r="I765" s="239"/>
      <c r="J765" s="239"/>
      <c r="K765" s="239"/>
      <c r="L765" s="239"/>
      <c r="M765" s="240"/>
      <c r="N765" s="231">
        <f t="shared" si="150"/>
        <v>1</v>
      </c>
      <c r="O765" s="231">
        <f t="shared" si="143"/>
        <v>0</v>
      </c>
      <c r="P765" s="179">
        <f>VLOOKUP($G765,[1]Conceptos!$B$2:$I$588,6,FALSE)</f>
        <v>1</v>
      </c>
      <c r="Q765" s="179">
        <f>VLOOKUP($G765,[1]Conceptos!$B$2:$I$588,7,FALSE)</f>
        <v>1</v>
      </c>
      <c r="R765" s="179">
        <f>VLOOKUP($G765,[1]Conceptos!$B$2:$I$588,8,FALSE)</f>
        <v>1</v>
      </c>
      <c r="S765" s="229" t="b">
        <f>VLOOKUP(G765,[1]Conceptos!$B$2:$E$587,4,FALSE)</f>
        <v>1</v>
      </c>
      <c r="V765" s="231">
        <f t="shared" si="146"/>
        <v>0</v>
      </c>
    </row>
    <row r="766" spans="1:27" s="231" customFormat="1" hidden="1">
      <c r="A766" s="172">
        <f>VLOOKUP(G766,[1]Conceptos!$B$2:$F$587,5,FALSE)</f>
        <v>92</v>
      </c>
      <c r="B766" s="236"/>
      <c r="C766" s="237"/>
      <c r="D766" s="238"/>
      <c r="E766" s="225">
        <v>8</v>
      </c>
      <c r="F766" s="174"/>
      <c r="G766" s="224" t="str">
        <f t="shared" si="138"/>
        <v>A.1.3.1.1</v>
      </c>
      <c r="H766" s="235" t="e">
        <f t="shared" si="149"/>
        <v>#N/A</v>
      </c>
      <c r="I766" s="239"/>
      <c r="J766" s="239"/>
      <c r="K766" s="239"/>
      <c r="L766" s="239"/>
      <c r="M766" s="240"/>
      <c r="N766" s="231">
        <f t="shared" si="150"/>
        <v>1</v>
      </c>
      <c r="O766" s="231">
        <f t="shared" si="143"/>
        <v>0</v>
      </c>
      <c r="P766" s="179">
        <f>VLOOKUP($G766,[1]Conceptos!$B$2:$I$588,6,FALSE)</f>
        <v>1</v>
      </c>
      <c r="Q766" s="179">
        <f>VLOOKUP($G766,[1]Conceptos!$B$2:$I$588,7,FALSE)</f>
        <v>1</v>
      </c>
      <c r="R766" s="179">
        <f>VLOOKUP($G766,[1]Conceptos!$B$2:$I$588,8,FALSE)</f>
        <v>1</v>
      </c>
      <c r="S766" s="229" t="b">
        <f>VLOOKUP(G766,[1]Conceptos!$B$2:$E$587,4,FALSE)</f>
        <v>1</v>
      </c>
      <c r="V766" s="231">
        <f t="shared" si="146"/>
        <v>0</v>
      </c>
    </row>
    <row r="767" spans="1:27" s="231" customFormat="1" hidden="1">
      <c r="A767" s="172">
        <f>VLOOKUP(G767,[1]Conceptos!$B$2:$F$587,5,FALSE)</f>
        <v>92</v>
      </c>
      <c r="B767" s="236"/>
      <c r="C767" s="237"/>
      <c r="D767" s="238"/>
      <c r="E767" s="225">
        <v>9</v>
      </c>
      <c r="F767" s="174"/>
      <c r="G767" s="224" t="str">
        <f t="shared" si="138"/>
        <v>A.1.3.1.1</v>
      </c>
      <c r="H767" s="235" t="e">
        <f t="shared" si="149"/>
        <v>#N/A</v>
      </c>
      <c r="I767" s="239"/>
      <c r="J767" s="239"/>
      <c r="K767" s="239"/>
      <c r="L767" s="239"/>
      <c r="M767" s="240"/>
      <c r="N767" s="231">
        <f t="shared" si="150"/>
        <v>1</v>
      </c>
      <c r="O767" s="231">
        <f t="shared" si="143"/>
        <v>0</v>
      </c>
      <c r="P767" s="179">
        <f>VLOOKUP($G767,[1]Conceptos!$B$2:$I$588,6,FALSE)</f>
        <v>1</v>
      </c>
      <c r="Q767" s="179">
        <f>VLOOKUP($G767,[1]Conceptos!$B$2:$I$588,7,FALSE)</f>
        <v>1</v>
      </c>
      <c r="R767" s="179">
        <f>VLOOKUP($G767,[1]Conceptos!$B$2:$I$588,8,FALSE)</f>
        <v>1</v>
      </c>
      <c r="S767" s="229" t="b">
        <f>VLOOKUP(G767,[1]Conceptos!$B$2:$E$587,4,FALSE)</f>
        <v>1</v>
      </c>
      <c r="V767" s="231">
        <f t="shared" si="146"/>
        <v>0</v>
      </c>
    </row>
    <row r="768" spans="1:27" s="231" customFormat="1" hidden="1">
      <c r="A768" s="172">
        <f>VLOOKUP(G768,[1]Conceptos!$B$2:$F$587,5,FALSE)</f>
        <v>92</v>
      </c>
      <c r="B768" s="236"/>
      <c r="C768" s="237"/>
      <c r="D768" s="238"/>
      <c r="E768" s="225">
        <v>10</v>
      </c>
      <c r="F768" s="174"/>
      <c r="G768" s="224" t="str">
        <f t="shared" si="138"/>
        <v>A.1.3.1.1</v>
      </c>
      <c r="H768" s="235" t="e">
        <f t="shared" si="149"/>
        <v>#N/A</v>
      </c>
      <c r="I768" s="239"/>
      <c r="J768" s="239"/>
      <c r="K768" s="239"/>
      <c r="L768" s="239"/>
      <c r="M768" s="240"/>
      <c r="N768" s="231">
        <f t="shared" si="150"/>
        <v>1</v>
      </c>
      <c r="O768" s="231">
        <f t="shared" si="143"/>
        <v>0</v>
      </c>
      <c r="P768" s="179">
        <f>VLOOKUP($G768,[1]Conceptos!$B$2:$I$588,6,FALSE)</f>
        <v>1</v>
      </c>
      <c r="Q768" s="179">
        <f>VLOOKUP($G768,[1]Conceptos!$B$2:$I$588,7,FALSE)</f>
        <v>1</v>
      </c>
      <c r="R768" s="179">
        <f>VLOOKUP($G768,[1]Conceptos!$B$2:$I$588,8,FALSE)</f>
        <v>1</v>
      </c>
      <c r="S768" s="229" t="b">
        <f>VLOOKUP(G768,[1]Conceptos!$B$2:$E$587,4,FALSE)</f>
        <v>1</v>
      </c>
      <c r="V768" s="231">
        <f t="shared" si="146"/>
        <v>0</v>
      </c>
    </row>
    <row r="769" spans="1:22" s="231" customFormat="1" ht="24">
      <c r="A769" s="172">
        <f>VLOOKUP(G769,[1]Conceptos!$B$2:$F$587,5,FALSE)</f>
        <v>93</v>
      </c>
      <c r="B769" s="219" t="s">
        <v>261</v>
      </c>
      <c r="C769" s="220" t="str">
        <f>VLOOKUP(B769,[1]Conceptos!$B$2:$D$587,2,FALSE)</f>
        <v>CONSULTORIAS Y ASESORIAS</v>
      </c>
      <c r="D769" s="221" t="str">
        <f>VLOOKUP(B769,[1]Conceptos!$B$2:$D$587,3,FALSE)</f>
        <v>RECURSOS INVERTIDOS EN LA CONTRATACIÓN DE CONSULTORIAS</v>
      </c>
      <c r="E769" s="222" t="s">
        <v>136</v>
      </c>
      <c r="F769" s="223"/>
      <c r="G769" s="224" t="str">
        <f t="shared" si="138"/>
        <v>A.1.3.1.2</v>
      </c>
      <c r="H769" s="225"/>
      <c r="I769" s="226">
        <f>SUM(I770:I779)</f>
        <v>0</v>
      </c>
      <c r="J769" s="226">
        <f>SUM(J770:J779)</f>
        <v>0</v>
      </c>
      <c r="K769" s="226">
        <f>SUM(K770:K779)</f>
        <v>0</v>
      </c>
      <c r="L769" s="226">
        <f>SUM(L770:L779)</f>
        <v>0</v>
      </c>
      <c r="M769" s="227">
        <f>SUM(M770:M779)</f>
        <v>0</v>
      </c>
      <c r="N769" s="228">
        <f>IF(AND(E769&lt;&gt;"", E769&lt;&gt;"Registrar Detalle",E769&lt;&gt;"Ocultar Detalle"),1,0)</f>
        <v>0</v>
      </c>
      <c r="O769" s="228">
        <f t="shared" si="143"/>
        <v>0</v>
      </c>
      <c r="P769" s="179">
        <f>VLOOKUP($G769,[1]Conceptos!$B$2:$I$588,6,FALSE)</f>
        <v>1</v>
      </c>
      <c r="Q769" s="179">
        <f>VLOOKUP($G769,[1]Conceptos!$B$2:$I$588,7,FALSE)</f>
        <v>1</v>
      </c>
      <c r="R769" s="179">
        <f>VLOOKUP($G769,[1]Conceptos!$B$2:$I$588,8,FALSE)</f>
        <v>1</v>
      </c>
      <c r="S769" s="229" t="b">
        <f>VLOOKUP(G769,[1]Conceptos!$B$2:$E$588,4,FALSE)</f>
        <v>1</v>
      </c>
      <c r="T769" s="230">
        <f>FIND(".",B769,LEN(B769)-2)</f>
        <v>8</v>
      </c>
      <c r="U769" s="230" t="str">
        <f>MID(B769,1,T769-1)</f>
        <v>A.1.3.1</v>
      </c>
      <c r="V769" s="231">
        <f>IF(T769=0,T767,T769)</f>
        <v>8</v>
      </c>
    </row>
    <row r="770" spans="1:22" s="231" customFormat="1">
      <c r="A770" s="172">
        <f>VLOOKUP(G770,[1]Conceptos!$B$2:$F$587,5,FALSE)</f>
        <v>93</v>
      </c>
      <c r="B770" s="234"/>
      <c r="C770" s="220"/>
      <c r="D770" s="221"/>
      <c r="E770" s="225">
        <v>1</v>
      </c>
      <c r="F770" s="174"/>
      <c r="G770" s="224" t="str">
        <f t="shared" si="138"/>
        <v>A.1.3.1.2</v>
      </c>
      <c r="H770" s="235" t="e">
        <f t="shared" ref="H770:H779" si="151">VLOOKUP(F770,$W$7:$X$48,2,FALSE)</f>
        <v>#N/A</v>
      </c>
      <c r="I770" s="239"/>
      <c r="J770" s="239"/>
      <c r="K770" s="239"/>
      <c r="L770" s="239"/>
      <c r="M770" s="240"/>
      <c r="N770" s="231">
        <f t="shared" ref="N770:N779" si="152">IF(E770&lt;&gt;"",1,0)</f>
        <v>1</v>
      </c>
      <c r="O770" s="231">
        <f t="shared" si="143"/>
        <v>0</v>
      </c>
      <c r="P770" s="179">
        <f>VLOOKUP($G770,[1]Conceptos!$B$2:$I$588,6,FALSE)</f>
        <v>1</v>
      </c>
      <c r="Q770" s="179">
        <f>VLOOKUP($G770,[1]Conceptos!$B$2:$I$588,7,FALSE)</f>
        <v>1</v>
      </c>
      <c r="R770" s="179">
        <f>VLOOKUP($G770,[1]Conceptos!$B$2:$I$588,8,FALSE)</f>
        <v>1</v>
      </c>
      <c r="S770" s="229" t="b">
        <f>VLOOKUP(G770,[1]Conceptos!$B$2:$E$588,4,FALSE)</f>
        <v>1</v>
      </c>
      <c r="V770" s="231">
        <f t="shared" ref="V770:V779" si="153">IF(T770=0,T769,T770)</f>
        <v>8</v>
      </c>
    </row>
    <row r="771" spans="1:22" s="231" customFormat="1" hidden="1">
      <c r="A771" s="172">
        <f>VLOOKUP(G771,[1]Conceptos!$B$2:$F$587,5,FALSE)</f>
        <v>93</v>
      </c>
      <c r="B771" s="236"/>
      <c r="C771" s="237"/>
      <c r="D771" s="238"/>
      <c r="E771" s="225">
        <v>2</v>
      </c>
      <c r="F771" s="174"/>
      <c r="G771" s="224" t="str">
        <f t="shared" si="138"/>
        <v>A.1.3.1.2</v>
      </c>
      <c r="H771" s="235" t="e">
        <f t="shared" si="151"/>
        <v>#N/A</v>
      </c>
      <c r="I771" s="239"/>
      <c r="J771" s="239"/>
      <c r="K771" s="239"/>
      <c r="L771" s="239"/>
      <c r="M771" s="240"/>
      <c r="N771" s="231">
        <f t="shared" si="152"/>
        <v>1</v>
      </c>
      <c r="O771" s="231">
        <f t="shared" si="143"/>
        <v>0</v>
      </c>
      <c r="P771" s="179">
        <f>VLOOKUP($G771,[1]Conceptos!$B$2:$I$588,6,FALSE)</f>
        <v>1</v>
      </c>
      <c r="Q771" s="179">
        <f>VLOOKUP($G771,[1]Conceptos!$B$2:$I$588,7,FALSE)</f>
        <v>1</v>
      </c>
      <c r="R771" s="179">
        <f>VLOOKUP($G771,[1]Conceptos!$B$2:$I$588,8,FALSE)</f>
        <v>1</v>
      </c>
      <c r="S771" s="229" t="b">
        <f>VLOOKUP(G771,[1]Conceptos!$B$2:$E$587,4,FALSE)</f>
        <v>1</v>
      </c>
      <c r="V771" s="231">
        <f t="shared" si="153"/>
        <v>0</v>
      </c>
    </row>
    <row r="772" spans="1:22" s="231" customFormat="1" hidden="1">
      <c r="A772" s="172">
        <f>VLOOKUP(G772,[1]Conceptos!$B$2:$F$587,5,FALSE)</f>
        <v>93</v>
      </c>
      <c r="B772" s="236"/>
      <c r="C772" s="237"/>
      <c r="D772" s="238"/>
      <c r="E772" s="225">
        <v>3</v>
      </c>
      <c r="F772" s="174"/>
      <c r="G772" s="224" t="str">
        <f t="shared" si="138"/>
        <v>A.1.3.1.2</v>
      </c>
      <c r="H772" s="235" t="e">
        <f t="shared" si="151"/>
        <v>#N/A</v>
      </c>
      <c r="I772" s="239"/>
      <c r="J772" s="239"/>
      <c r="K772" s="239"/>
      <c r="L772" s="239"/>
      <c r="M772" s="240"/>
      <c r="N772" s="231">
        <f t="shared" si="152"/>
        <v>1</v>
      </c>
      <c r="O772" s="231">
        <f t="shared" si="143"/>
        <v>0</v>
      </c>
      <c r="P772" s="179">
        <f>VLOOKUP($G772,[1]Conceptos!$B$2:$I$588,6,FALSE)</f>
        <v>1</v>
      </c>
      <c r="Q772" s="179">
        <f>VLOOKUP($G772,[1]Conceptos!$B$2:$I$588,7,FALSE)</f>
        <v>1</v>
      </c>
      <c r="R772" s="179">
        <f>VLOOKUP($G772,[1]Conceptos!$B$2:$I$588,8,FALSE)</f>
        <v>1</v>
      </c>
      <c r="S772" s="229" t="b">
        <f>VLOOKUP(G772,[1]Conceptos!$B$2:$E$587,4,FALSE)</f>
        <v>1</v>
      </c>
      <c r="V772" s="231">
        <f t="shared" si="153"/>
        <v>0</v>
      </c>
    </row>
    <row r="773" spans="1:22" s="231" customFormat="1" hidden="1">
      <c r="A773" s="172">
        <f>VLOOKUP(G773,[1]Conceptos!$B$2:$F$587,5,FALSE)</f>
        <v>93</v>
      </c>
      <c r="B773" s="236"/>
      <c r="C773" s="237"/>
      <c r="D773" s="238"/>
      <c r="E773" s="225">
        <v>4</v>
      </c>
      <c r="F773" s="174"/>
      <c r="G773" s="224" t="str">
        <f t="shared" si="138"/>
        <v>A.1.3.1.2</v>
      </c>
      <c r="H773" s="235" t="e">
        <f t="shared" si="151"/>
        <v>#N/A</v>
      </c>
      <c r="I773" s="239"/>
      <c r="J773" s="239"/>
      <c r="K773" s="239"/>
      <c r="L773" s="239"/>
      <c r="M773" s="240"/>
      <c r="N773" s="231">
        <f t="shared" si="152"/>
        <v>1</v>
      </c>
      <c r="O773" s="231">
        <f t="shared" si="143"/>
        <v>0</v>
      </c>
      <c r="P773" s="179">
        <f>VLOOKUP($G773,[1]Conceptos!$B$2:$I$588,6,FALSE)</f>
        <v>1</v>
      </c>
      <c r="Q773" s="179">
        <f>VLOOKUP($G773,[1]Conceptos!$B$2:$I$588,7,FALSE)</f>
        <v>1</v>
      </c>
      <c r="R773" s="179">
        <f>VLOOKUP($G773,[1]Conceptos!$B$2:$I$588,8,FALSE)</f>
        <v>1</v>
      </c>
      <c r="S773" s="229" t="b">
        <f>VLOOKUP(G773,[1]Conceptos!$B$2:$E$587,4,FALSE)</f>
        <v>1</v>
      </c>
      <c r="V773" s="231">
        <f t="shared" si="153"/>
        <v>0</v>
      </c>
    </row>
    <row r="774" spans="1:22" s="231" customFormat="1" hidden="1">
      <c r="A774" s="172">
        <f>VLOOKUP(G774,[1]Conceptos!$B$2:$F$587,5,FALSE)</f>
        <v>93</v>
      </c>
      <c r="B774" s="236"/>
      <c r="C774" s="237"/>
      <c r="D774" s="238"/>
      <c r="E774" s="225">
        <v>5</v>
      </c>
      <c r="F774" s="174"/>
      <c r="G774" s="224" t="str">
        <f t="shared" si="138"/>
        <v>A.1.3.1.2</v>
      </c>
      <c r="H774" s="235" t="e">
        <f t="shared" si="151"/>
        <v>#N/A</v>
      </c>
      <c r="I774" s="239"/>
      <c r="J774" s="239"/>
      <c r="K774" s="239"/>
      <c r="L774" s="239"/>
      <c r="M774" s="240"/>
      <c r="N774" s="231">
        <f t="shared" si="152"/>
        <v>1</v>
      </c>
      <c r="O774" s="231">
        <f t="shared" si="143"/>
        <v>0</v>
      </c>
      <c r="P774" s="179">
        <f>VLOOKUP($G774,[1]Conceptos!$B$2:$I$588,6,FALSE)</f>
        <v>1</v>
      </c>
      <c r="Q774" s="179">
        <f>VLOOKUP($G774,[1]Conceptos!$B$2:$I$588,7,FALSE)</f>
        <v>1</v>
      </c>
      <c r="R774" s="179">
        <f>VLOOKUP($G774,[1]Conceptos!$B$2:$I$588,8,FALSE)</f>
        <v>1</v>
      </c>
      <c r="S774" s="229" t="b">
        <f>VLOOKUP(G774,[1]Conceptos!$B$2:$E$587,4,FALSE)</f>
        <v>1</v>
      </c>
      <c r="V774" s="231">
        <f t="shared" si="153"/>
        <v>0</v>
      </c>
    </row>
    <row r="775" spans="1:22" s="231" customFormat="1" hidden="1">
      <c r="A775" s="172">
        <f>VLOOKUP(G775,[1]Conceptos!$B$2:$F$587,5,FALSE)</f>
        <v>93</v>
      </c>
      <c r="B775" s="236"/>
      <c r="C775" s="237"/>
      <c r="D775" s="238"/>
      <c r="E775" s="225">
        <v>6</v>
      </c>
      <c r="F775" s="174"/>
      <c r="G775" s="224" t="str">
        <f t="shared" si="138"/>
        <v>A.1.3.1.2</v>
      </c>
      <c r="H775" s="235" t="e">
        <f t="shared" si="151"/>
        <v>#N/A</v>
      </c>
      <c r="I775" s="239"/>
      <c r="J775" s="239"/>
      <c r="K775" s="239"/>
      <c r="L775" s="239"/>
      <c r="M775" s="240"/>
      <c r="N775" s="231">
        <f t="shared" si="152"/>
        <v>1</v>
      </c>
      <c r="O775" s="231">
        <f t="shared" si="143"/>
        <v>0</v>
      </c>
      <c r="P775" s="179">
        <f>VLOOKUP($G775,[1]Conceptos!$B$2:$I$588,6,FALSE)</f>
        <v>1</v>
      </c>
      <c r="Q775" s="179">
        <f>VLOOKUP($G775,[1]Conceptos!$B$2:$I$588,7,FALSE)</f>
        <v>1</v>
      </c>
      <c r="R775" s="179">
        <f>VLOOKUP($G775,[1]Conceptos!$B$2:$I$588,8,FALSE)</f>
        <v>1</v>
      </c>
      <c r="S775" s="229" t="b">
        <f>VLOOKUP(G775,[1]Conceptos!$B$2:$E$587,4,FALSE)</f>
        <v>1</v>
      </c>
      <c r="V775" s="231">
        <f t="shared" si="153"/>
        <v>0</v>
      </c>
    </row>
    <row r="776" spans="1:22" s="231" customFormat="1" hidden="1">
      <c r="A776" s="172">
        <f>VLOOKUP(G776,[1]Conceptos!$B$2:$F$587,5,FALSE)</f>
        <v>93</v>
      </c>
      <c r="B776" s="236"/>
      <c r="C776" s="237"/>
      <c r="D776" s="238"/>
      <c r="E776" s="225">
        <v>7</v>
      </c>
      <c r="F776" s="174"/>
      <c r="G776" s="224" t="str">
        <f t="shared" ref="G776:G839" si="154">IF(ISBLANK(B776),G775,B776)</f>
        <v>A.1.3.1.2</v>
      </c>
      <c r="H776" s="235" t="e">
        <f t="shared" si="151"/>
        <v>#N/A</v>
      </c>
      <c r="I776" s="239"/>
      <c r="J776" s="239"/>
      <c r="K776" s="239"/>
      <c r="L776" s="239"/>
      <c r="M776" s="240"/>
      <c r="N776" s="231">
        <f t="shared" si="152"/>
        <v>1</v>
      </c>
      <c r="O776" s="231">
        <f t="shared" si="143"/>
        <v>0</v>
      </c>
      <c r="P776" s="179">
        <f>VLOOKUP($G776,[1]Conceptos!$B$2:$I$588,6,FALSE)</f>
        <v>1</v>
      </c>
      <c r="Q776" s="179">
        <f>VLOOKUP($G776,[1]Conceptos!$B$2:$I$588,7,FALSE)</f>
        <v>1</v>
      </c>
      <c r="R776" s="179">
        <f>VLOOKUP($G776,[1]Conceptos!$B$2:$I$588,8,FALSE)</f>
        <v>1</v>
      </c>
      <c r="S776" s="229" t="b">
        <f>VLOOKUP(G776,[1]Conceptos!$B$2:$E$587,4,FALSE)</f>
        <v>1</v>
      </c>
      <c r="V776" s="231">
        <f t="shared" si="153"/>
        <v>0</v>
      </c>
    </row>
    <row r="777" spans="1:22" s="231" customFormat="1" hidden="1">
      <c r="A777" s="172">
        <f>VLOOKUP(G777,[1]Conceptos!$B$2:$F$587,5,FALSE)</f>
        <v>93</v>
      </c>
      <c r="B777" s="236"/>
      <c r="C777" s="237"/>
      <c r="D777" s="238"/>
      <c r="E777" s="225">
        <v>8</v>
      </c>
      <c r="F777" s="174"/>
      <c r="G777" s="224" t="str">
        <f t="shared" si="154"/>
        <v>A.1.3.1.2</v>
      </c>
      <c r="H777" s="235" t="e">
        <f t="shared" si="151"/>
        <v>#N/A</v>
      </c>
      <c r="I777" s="239"/>
      <c r="J777" s="239"/>
      <c r="K777" s="239"/>
      <c r="L777" s="239"/>
      <c r="M777" s="240"/>
      <c r="N777" s="231">
        <f t="shared" si="152"/>
        <v>1</v>
      </c>
      <c r="O777" s="231">
        <f t="shared" si="143"/>
        <v>0</v>
      </c>
      <c r="P777" s="179">
        <f>VLOOKUP($G777,[1]Conceptos!$B$2:$I$588,6,FALSE)</f>
        <v>1</v>
      </c>
      <c r="Q777" s="179">
        <f>VLOOKUP($G777,[1]Conceptos!$B$2:$I$588,7,FALSE)</f>
        <v>1</v>
      </c>
      <c r="R777" s="179">
        <f>VLOOKUP($G777,[1]Conceptos!$B$2:$I$588,8,FALSE)</f>
        <v>1</v>
      </c>
      <c r="S777" s="229" t="b">
        <f>VLOOKUP(G777,[1]Conceptos!$B$2:$E$587,4,FALSE)</f>
        <v>1</v>
      </c>
      <c r="V777" s="231">
        <f t="shared" si="153"/>
        <v>0</v>
      </c>
    </row>
    <row r="778" spans="1:22" s="231" customFormat="1" hidden="1">
      <c r="A778" s="172">
        <f>VLOOKUP(G778,[1]Conceptos!$B$2:$F$587,5,FALSE)</f>
        <v>93</v>
      </c>
      <c r="B778" s="236"/>
      <c r="C778" s="237"/>
      <c r="D778" s="238"/>
      <c r="E778" s="225">
        <v>9</v>
      </c>
      <c r="F778" s="174"/>
      <c r="G778" s="224" t="str">
        <f t="shared" si="154"/>
        <v>A.1.3.1.2</v>
      </c>
      <c r="H778" s="235" t="e">
        <f t="shared" si="151"/>
        <v>#N/A</v>
      </c>
      <c r="I778" s="239"/>
      <c r="J778" s="239"/>
      <c r="K778" s="239"/>
      <c r="L778" s="239"/>
      <c r="M778" s="240"/>
      <c r="N778" s="231">
        <f t="shared" si="152"/>
        <v>1</v>
      </c>
      <c r="O778" s="231">
        <f t="shared" si="143"/>
        <v>0</v>
      </c>
      <c r="P778" s="179">
        <f>VLOOKUP($G778,[1]Conceptos!$B$2:$I$588,6,FALSE)</f>
        <v>1</v>
      </c>
      <c r="Q778" s="179">
        <f>VLOOKUP($G778,[1]Conceptos!$B$2:$I$588,7,FALSE)</f>
        <v>1</v>
      </c>
      <c r="R778" s="179">
        <f>VLOOKUP($G778,[1]Conceptos!$B$2:$I$588,8,FALSE)</f>
        <v>1</v>
      </c>
      <c r="S778" s="229" t="b">
        <f>VLOOKUP(G778,[1]Conceptos!$B$2:$E$587,4,FALSE)</f>
        <v>1</v>
      </c>
      <c r="V778" s="231">
        <f t="shared" si="153"/>
        <v>0</v>
      </c>
    </row>
    <row r="779" spans="1:22" s="231" customFormat="1" hidden="1">
      <c r="A779" s="172">
        <f>VLOOKUP(G779,[1]Conceptos!$B$2:$F$587,5,FALSE)</f>
        <v>93</v>
      </c>
      <c r="B779" s="236"/>
      <c r="C779" s="237"/>
      <c r="D779" s="238"/>
      <c r="E779" s="225">
        <v>10</v>
      </c>
      <c r="F779" s="174"/>
      <c r="G779" s="224" t="str">
        <f t="shared" si="154"/>
        <v>A.1.3.1.2</v>
      </c>
      <c r="H779" s="235" t="e">
        <f t="shared" si="151"/>
        <v>#N/A</v>
      </c>
      <c r="I779" s="239"/>
      <c r="J779" s="239"/>
      <c r="K779" s="239"/>
      <c r="L779" s="239"/>
      <c r="M779" s="240"/>
      <c r="N779" s="231">
        <f t="shared" si="152"/>
        <v>1</v>
      </c>
      <c r="O779" s="231">
        <f t="shared" si="143"/>
        <v>0</v>
      </c>
      <c r="P779" s="179">
        <f>VLOOKUP($G779,[1]Conceptos!$B$2:$I$588,6,FALSE)</f>
        <v>1</v>
      </c>
      <c r="Q779" s="179">
        <f>VLOOKUP($G779,[1]Conceptos!$B$2:$I$588,7,FALSE)</f>
        <v>1</v>
      </c>
      <c r="R779" s="179">
        <f>VLOOKUP($G779,[1]Conceptos!$B$2:$I$588,8,FALSE)</f>
        <v>1</v>
      </c>
      <c r="S779" s="229" t="b">
        <f>VLOOKUP(G779,[1]Conceptos!$B$2:$E$587,4,FALSE)</f>
        <v>1</v>
      </c>
      <c r="V779" s="231">
        <f t="shared" si="153"/>
        <v>0</v>
      </c>
    </row>
    <row r="780" spans="1:22" s="231" customFormat="1" ht="24">
      <c r="A780" s="172">
        <f>VLOOKUP(G780,[1]Conceptos!$B$2:$F$587,5,FALSE)</f>
        <v>94</v>
      </c>
      <c r="B780" s="219" t="s">
        <v>262</v>
      </c>
      <c r="C780" s="220" t="str">
        <f>VLOOKUP(B780,[1]Conceptos!$B$2:$D$587,2,FALSE)</f>
        <v>INTERVENTORIAS</v>
      </c>
      <c r="D780" s="221" t="str">
        <f>VLOOKUP(B780,[1]Conceptos!$B$2:$D$587,3,FALSE)</f>
        <v>RECURSOS INVERTIDOS EN LA CONTRATACIÓN DE INTERVENTORIAS</v>
      </c>
      <c r="E780" s="222" t="s">
        <v>136</v>
      </c>
      <c r="F780" s="223"/>
      <c r="G780" s="224" t="str">
        <f t="shared" si="154"/>
        <v>A.1.3.1.3</v>
      </c>
      <c r="H780" s="225"/>
      <c r="I780" s="226">
        <f>SUM(I781:I790)</f>
        <v>0</v>
      </c>
      <c r="J780" s="226">
        <f>SUM(J781:J790)</f>
        <v>0</v>
      </c>
      <c r="K780" s="226">
        <f>SUM(K781:K790)</f>
        <v>0</v>
      </c>
      <c r="L780" s="226">
        <f>SUM(L781:L790)</f>
        <v>0</v>
      </c>
      <c r="M780" s="227">
        <f>SUM(M781:M790)</f>
        <v>0</v>
      </c>
      <c r="N780" s="228">
        <f>IF(AND(E780&lt;&gt;"", E780&lt;&gt;"Registrar Detalle",E780&lt;&gt;"Ocultar Detalle"),1,0)</f>
        <v>0</v>
      </c>
      <c r="O780" s="228">
        <f t="shared" si="143"/>
        <v>0</v>
      </c>
      <c r="P780" s="179">
        <f>VLOOKUP($G780,[1]Conceptos!$B$2:$I$588,6,FALSE)</f>
        <v>1</v>
      </c>
      <c r="Q780" s="179">
        <f>VLOOKUP($G780,[1]Conceptos!$B$2:$I$588,7,FALSE)</f>
        <v>1</v>
      </c>
      <c r="R780" s="179">
        <f>VLOOKUP($G780,[1]Conceptos!$B$2:$I$588,8,FALSE)</f>
        <v>1</v>
      </c>
      <c r="S780" s="229" t="b">
        <f>VLOOKUP(G780,[1]Conceptos!$B$2:$E$588,4,FALSE)</f>
        <v>1</v>
      </c>
      <c r="T780" s="230">
        <f>FIND(".",B780,LEN(B780)-2)</f>
        <v>8</v>
      </c>
      <c r="U780" s="230" t="str">
        <f>MID(B780,1,T780-1)</f>
        <v>A.1.3.1</v>
      </c>
      <c r="V780" s="231">
        <f>IF(T780=0,T778,T780)</f>
        <v>8</v>
      </c>
    </row>
    <row r="781" spans="1:22" s="231" customFormat="1">
      <c r="A781" s="172">
        <f>VLOOKUP(G781,[1]Conceptos!$B$2:$F$587,5,FALSE)</f>
        <v>94</v>
      </c>
      <c r="B781" s="234"/>
      <c r="C781" s="220"/>
      <c r="D781" s="221"/>
      <c r="E781" s="225">
        <v>1</v>
      </c>
      <c r="F781" s="174"/>
      <c r="G781" s="224" t="str">
        <f t="shared" si="154"/>
        <v>A.1.3.1.3</v>
      </c>
      <c r="H781" s="235" t="e">
        <f t="shared" ref="H781:H790" si="155">VLOOKUP(F781,$W$7:$X$48,2,FALSE)</f>
        <v>#N/A</v>
      </c>
      <c r="I781" s="239"/>
      <c r="J781" s="239"/>
      <c r="K781" s="239"/>
      <c r="L781" s="239"/>
      <c r="M781" s="240"/>
      <c r="N781" s="231">
        <f t="shared" ref="N781:N790" si="156">IF(E781&lt;&gt;"",1,0)</f>
        <v>1</v>
      </c>
      <c r="O781" s="231">
        <f t="shared" si="143"/>
        <v>0</v>
      </c>
      <c r="P781" s="179">
        <f>VLOOKUP($G781,[1]Conceptos!$B$2:$I$588,6,FALSE)</f>
        <v>1</v>
      </c>
      <c r="Q781" s="179">
        <f>VLOOKUP($G781,[1]Conceptos!$B$2:$I$588,7,FALSE)</f>
        <v>1</v>
      </c>
      <c r="R781" s="179">
        <f>VLOOKUP($G781,[1]Conceptos!$B$2:$I$588,8,FALSE)</f>
        <v>1</v>
      </c>
      <c r="S781" s="229" t="b">
        <f>VLOOKUP(G781,[1]Conceptos!$B$2:$E$588,4,FALSE)</f>
        <v>1</v>
      </c>
      <c r="V781" s="231">
        <f t="shared" ref="V781:V790" si="157">IF(T781=0,T780,T781)</f>
        <v>8</v>
      </c>
    </row>
    <row r="782" spans="1:22" s="231" customFormat="1" hidden="1">
      <c r="A782" s="172">
        <f>VLOOKUP(G782,[1]Conceptos!$B$2:$F$587,5,FALSE)</f>
        <v>94</v>
      </c>
      <c r="B782" s="236"/>
      <c r="C782" s="237"/>
      <c r="D782" s="238"/>
      <c r="E782" s="225">
        <v>2</v>
      </c>
      <c r="F782" s="174"/>
      <c r="G782" s="224" t="str">
        <f t="shared" si="154"/>
        <v>A.1.3.1.3</v>
      </c>
      <c r="H782" s="235" t="e">
        <f t="shared" si="155"/>
        <v>#N/A</v>
      </c>
      <c r="I782" s="239"/>
      <c r="J782" s="239"/>
      <c r="K782" s="239"/>
      <c r="L782" s="239"/>
      <c r="M782" s="240"/>
      <c r="N782" s="231">
        <f t="shared" si="156"/>
        <v>1</v>
      </c>
      <c r="O782" s="231">
        <f t="shared" si="143"/>
        <v>0</v>
      </c>
      <c r="P782" s="179">
        <f>VLOOKUP($G782,[1]Conceptos!$B$2:$I$588,6,FALSE)</f>
        <v>1</v>
      </c>
      <c r="Q782" s="179">
        <f>VLOOKUP($G782,[1]Conceptos!$B$2:$I$588,7,FALSE)</f>
        <v>1</v>
      </c>
      <c r="R782" s="179">
        <f>VLOOKUP($G782,[1]Conceptos!$B$2:$I$588,8,FALSE)</f>
        <v>1</v>
      </c>
      <c r="S782" s="229" t="b">
        <f>VLOOKUP(G782,[1]Conceptos!$B$2:$E$587,4,FALSE)</f>
        <v>1</v>
      </c>
      <c r="V782" s="231">
        <f t="shared" si="157"/>
        <v>0</v>
      </c>
    </row>
    <row r="783" spans="1:22" s="231" customFormat="1" hidden="1">
      <c r="A783" s="172">
        <f>VLOOKUP(G783,[1]Conceptos!$B$2:$F$587,5,FALSE)</f>
        <v>94</v>
      </c>
      <c r="B783" s="236"/>
      <c r="C783" s="237"/>
      <c r="D783" s="238"/>
      <c r="E783" s="225">
        <v>3</v>
      </c>
      <c r="F783" s="174"/>
      <c r="G783" s="224" t="str">
        <f t="shared" si="154"/>
        <v>A.1.3.1.3</v>
      </c>
      <c r="H783" s="235" t="e">
        <f t="shared" si="155"/>
        <v>#N/A</v>
      </c>
      <c r="I783" s="239"/>
      <c r="J783" s="239"/>
      <c r="K783" s="239"/>
      <c r="L783" s="239"/>
      <c r="M783" s="240"/>
      <c r="N783" s="231">
        <f t="shared" si="156"/>
        <v>1</v>
      </c>
      <c r="O783" s="231">
        <f t="shared" si="143"/>
        <v>0</v>
      </c>
      <c r="P783" s="179">
        <f>VLOOKUP($G783,[1]Conceptos!$B$2:$I$588,6,FALSE)</f>
        <v>1</v>
      </c>
      <c r="Q783" s="179">
        <f>VLOOKUP($G783,[1]Conceptos!$B$2:$I$588,7,FALSE)</f>
        <v>1</v>
      </c>
      <c r="R783" s="179">
        <f>VLOOKUP($G783,[1]Conceptos!$B$2:$I$588,8,FALSE)</f>
        <v>1</v>
      </c>
      <c r="S783" s="229" t="b">
        <f>VLOOKUP(G783,[1]Conceptos!$B$2:$E$587,4,FALSE)</f>
        <v>1</v>
      </c>
      <c r="V783" s="231">
        <f t="shared" si="157"/>
        <v>0</v>
      </c>
    </row>
    <row r="784" spans="1:22" s="231" customFormat="1" hidden="1">
      <c r="A784" s="172">
        <f>VLOOKUP(G784,[1]Conceptos!$B$2:$F$587,5,FALSE)</f>
        <v>94</v>
      </c>
      <c r="B784" s="236"/>
      <c r="C784" s="237"/>
      <c r="D784" s="238"/>
      <c r="E784" s="225">
        <v>4</v>
      </c>
      <c r="F784" s="174"/>
      <c r="G784" s="224" t="str">
        <f t="shared" si="154"/>
        <v>A.1.3.1.3</v>
      </c>
      <c r="H784" s="235" t="e">
        <f t="shared" si="155"/>
        <v>#N/A</v>
      </c>
      <c r="I784" s="239"/>
      <c r="J784" s="239"/>
      <c r="K784" s="239"/>
      <c r="L784" s="239"/>
      <c r="M784" s="240"/>
      <c r="N784" s="231">
        <f t="shared" si="156"/>
        <v>1</v>
      </c>
      <c r="O784" s="231">
        <f t="shared" si="143"/>
        <v>0</v>
      </c>
      <c r="P784" s="179">
        <f>VLOOKUP($G784,[1]Conceptos!$B$2:$I$588,6,FALSE)</f>
        <v>1</v>
      </c>
      <c r="Q784" s="179">
        <f>VLOOKUP($G784,[1]Conceptos!$B$2:$I$588,7,FALSE)</f>
        <v>1</v>
      </c>
      <c r="R784" s="179">
        <f>VLOOKUP($G784,[1]Conceptos!$B$2:$I$588,8,FALSE)</f>
        <v>1</v>
      </c>
      <c r="S784" s="229" t="b">
        <f>VLOOKUP(G784,[1]Conceptos!$B$2:$E$587,4,FALSE)</f>
        <v>1</v>
      </c>
      <c r="V784" s="231">
        <f t="shared" si="157"/>
        <v>0</v>
      </c>
    </row>
    <row r="785" spans="1:22" s="231" customFormat="1" hidden="1">
      <c r="A785" s="172">
        <f>VLOOKUP(G785,[1]Conceptos!$B$2:$F$587,5,FALSE)</f>
        <v>94</v>
      </c>
      <c r="B785" s="236"/>
      <c r="C785" s="237"/>
      <c r="D785" s="238"/>
      <c r="E785" s="225">
        <v>5</v>
      </c>
      <c r="F785" s="174"/>
      <c r="G785" s="224" t="str">
        <f t="shared" si="154"/>
        <v>A.1.3.1.3</v>
      </c>
      <c r="H785" s="235" t="e">
        <f t="shared" si="155"/>
        <v>#N/A</v>
      </c>
      <c r="I785" s="239"/>
      <c r="J785" s="239"/>
      <c r="K785" s="239"/>
      <c r="L785" s="239"/>
      <c r="M785" s="240"/>
      <c r="N785" s="231">
        <f t="shared" si="156"/>
        <v>1</v>
      </c>
      <c r="O785" s="231">
        <f t="shared" si="143"/>
        <v>0</v>
      </c>
      <c r="P785" s="179">
        <f>VLOOKUP($G785,[1]Conceptos!$B$2:$I$588,6,FALSE)</f>
        <v>1</v>
      </c>
      <c r="Q785" s="179">
        <f>VLOOKUP($G785,[1]Conceptos!$B$2:$I$588,7,FALSE)</f>
        <v>1</v>
      </c>
      <c r="R785" s="179">
        <f>VLOOKUP($G785,[1]Conceptos!$B$2:$I$588,8,FALSE)</f>
        <v>1</v>
      </c>
      <c r="S785" s="229" t="b">
        <f>VLOOKUP(G785,[1]Conceptos!$B$2:$E$587,4,FALSE)</f>
        <v>1</v>
      </c>
      <c r="V785" s="231">
        <f t="shared" si="157"/>
        <v>0</v>
      </c>
    </row>
    <row r="786" spans="1:22" s="231" customFormat="1" hidden="1">
      <c r="A786" s="172">
        <f>VLOOKUP(G786,[1]Conceptos!$B$2:$F$587,5,FALSE)</f>
        <v>94</v>
      </c>
      <c r="B786" s="236"/>
      <c r="C786" s="237"/>
      <c r="D786" s="238"/>
      <c r="E786" s="225">
        <v>6</v>
      </c>
      <c r="F786" s="174"/>
      <c r="G786" s="224" t="str">
        <f t="shared" si="154"/>
        <v>A.1.3.1.3</v>
      </c>
      <c r="H786" s="235" t="e">
        <f t="shared" si="155"/>
        <v>#N/A</v>
      </c>
      <c r="I786" s="239"/>
      <c r="J786" s="239"/>
      <c r="K786" s="239"/>
      <c r="L786" s="239"/>
      <c r="M786" s="240"/>
      <c r="N786" s="231">
        <f t="shared" si="156"/>
        <v>1</v>
      </c>
      <c r="O786" s="231">
        <f t="shared" si="143"/>
        <v>0</v>
      </c>
      <c r="P786" s="179">
        <f>VLOOKUP($G786,[1]Conceptos!$B$2:$I$588,6,FALSE)</f>
        <v>1</v>
      </c>
      <c r="Q786" s="179">
        <f>VLOOKUP($G786,[1]Conceptos!$B$2:$I$588,7,FALSE)</f>
        <v>1</v>
      </c>
      <c r="R786" s="179">
        <f>VLOOKUP($G786,[1]Conceptos!$B$2:$I$588,8,FALSE)</f>
        <v>1</v>
      </c>
      <c r="S786" s="229" t="b">
        <f>VLOOKUP(G786,[1]Conceptos!$B$2:$E$587,4,FALSE)</f>
        <v>1</v>
      </c>
      <c r="V786" s="231">
        <f t="shared" si="157"/>
        <v>0</v>
      </c>
    </row>
    <row r="787" spans="1:22" s="231" customFormat="1" hidden="1">
      <c r="A787" s="172">
        <f>VLOOKUP(G787,[1]Conceptos!$B$2:$F$587,5,FALSE)</f>
        <v>94</v>
      </c>
      <c r="B787" s="236"/>
      <c r="C787" s="237"/>
      <c r="D787" s="238"/>
      <c r="E787" s="225">
        <v>7</v>
      </c>
      <c r="F787" s="174"/>
      <c r="G787" s="224" t="str">
        <f t="shared" si="154"/>
        <v>A.1.3.1.3</v>
      </c>
      <c r="H787" s="235" t="e">
        <f t="shared" si="155"/>
        <v>#N/A</v>
      </c>
      <c r="I787" s="239"/>
      <c r="J787" s="239"/>
      <c r="K787" s="239"/>
      <c r="L787" s="239"/>
      <c r="M787" s="240"/>
      <c r="N787" s="231">
        <f t="shared" si="156"/>
        <v>1</v>
      </c>
      <c r="O787" s="231">
        <f t="shared" si="143"/>
        <v>0</v>
      </c>
      <c r="P787" s="179">
        <f>VLOOKUP($G787,[1]Conceptos!$B$2:$I$588,6,FALSE)</f>
        <v>1</v>
      </c>
      <c r="Q787" s="179">
        <f>VLOOKUP($G787,[1]Conceptos!$B$2:$I$588,7,FALSE)</f>
        <v>1</v>
      </c>
      <c r="R787" s="179">
        <f>VLOOKUP($G787,[1]Conceptos!$B$2:$I$588,8,FALSE)</f>
        <v>1</v>
      </c>
      <c r="S787" s="229" t="b">
        <f>VLOOKUP(G787,[1]Conceptos!$B$2:$E$587,4,FALSE)</f>
        <v>1</v>
      </c>
      <c r="V787" s="231">
        <f t="shared" si="157"/>
        <v>0</v>
      </c>
    </row>
    <row r="788" spans="1:22" s="231" customFormat="1" hidden="1">
      <c r="A788" s="172">
        <f>VLOOKUP(G788,[1]Conceptos!$B$2:$F$587,5,FALSE)</f>
        <v>94</v>
      </c>
      <c r="B788" s="236"/>
      <c r="C788" s="237"/>
      <c r="D788" s="238"/>
      <c r="E788" s="225">
        <v>8</v>
      </c>
      <c r="F788" s="174"/>
      <c r="G788" s="224" t="str">
        <f t="shared" si="154"/>
        <v>A.1.3.1.3</v>
      </c>
      <c r="H788" s="235" t="e">
        <f t="shared" si="155"/>
        <v>#N/A</v>
      </c>
      <c r="I788" s="239"/>
      <c r="J788" s="239"/>
      <c r="K788" s="239"/>
      <c r="L788" s="239"/>
      <c r="M788" s="240"/>
      <c r="N788" s="231">
        <f t="shared" si="156"/>
        <v>1</v>
      </c>
      <c r="O788" s="231">
        <f t="shared" si="143"/>
        <v>0</v>
      </c>
      <c r="P788" s="179">
        <f>VLOOKUP($G788,[1]Conceptos!$B$2:$I$588,6,FALSE)</f>
        <v>1</v>
      </c>
      <c r="Q788" s="179">
        <f>VLOOKUP($G788,[1]Conceptos!$B$2:$I$588,7,FALSE)</f>
        <v>1</v>
      </c>
      <c r="R788" s="179">
        <f>VLOOKUP($G788,[1]Conceptos!$B$2:$I$588,8,FALSE)</f>
        <v>1</v>
      </c>
      <c r="S788" s="229" t="b">
        <f>VLOOKUP(G788,[1]Conceptos!$B$2:$E$587,4,FALSE)</f>
        <v>1</v>
      </c>
      <c r="V788" s="231">
        <f t="shared" si="157"/>
        <v>0</v>
      </c>
    </row>
    <row r="789" spans="1:22" s="231" customFormat="1" hidden="1">
      <c r="A789" s="172">
        <f>VLOOKUP(G789,[1]Conceptos!$B$2:$F$587,5,FALSE)</f>
        <v>94</v>
      </c>
      <c r="B789" s="236"/>
      <c r="C789" s="237"/>
      <c r="D789" s="238"/>
      <c r="E789" s="225">
        <v>9</v>
      </c>
      <c r="F789" s="174"/>
      <c r="G789" s="224" t="str">
        <f t="shared" si="154"/>
        <v>A.1.3.1.3</v>
      </c>
      <c r="H789" s="235" t="e">
        <f t="shared" si="155"/>
        <v>#N/A</v>
      </c>
      <c r="I789" s="239"/>
      <c r="J789" s="239"/>
      <c r="K789" s="239"/>
      <c r="L789" s="239"/>
      <c r="M789" s="240"/>
      <c r="N789" s="231">
        <f t="shared" si="156"/>
        <v>1</v>
      </c>
      <c r="O789" s="231">
        <f t="shared" si="143"/>
        <v>0</v>
      </c>
      <c r="P789" s="179">
        <f>VLOOKUP($G789,[1]Conceptos!$B$2:$I$588,6,FALSE)</f>
        <v>1</v>
      </c>
      <c r="Q789" s="179">
        <f>VLOOKUP($G789,[1]Conceptos!$B$2:$I$588,7,FALSE)</f>
        <v>1</v>
      </c>
      <c r="R789" s="179">
        <f>VLOOKUP($G789,[1]Conceptos!$B$2:$I$588,8,FALSE)</f>
        <v>1</v>
      </c>
      <c r="S789" s="229" t="b">
        <f>VLOOKUP(G789,[1]Conceptos!$B$2:$E$587,4,FALSE)</f>
        <v>1</v>
      </c>
      <c r="V789" s="231">
        <f t="shared" si="157"/>
        <v>0</v>
      </c>
    </row>
    <row r="790" spans="1:22" s="231" customFormat="1" hidden="1">
      <c r="A790" s="172">
        <f>VLOOKUP(G790,[1]Conceptos!$B$2:$F$587,5,FALSE)</f>
        <v>94</v>
      </c>
      <c r="B790" s="236"/>
      <c r="C790" s="237"/>
      <c r="D790" s="238"/>
      <c r="E790" s="225">
        <v>10</v>
      </c>
      <c r="F790" s="174"/>
      <c r="G790" s="224" t="str">
        <f t="shared" si="154"/>
        <v>A.1.3.1.3</v>
      </c>
      <c r="H790" s="235" t="e">
        <f t="shared" si="155"/>
        <v>#N/A</v>
      </c>
      <c r="I790" s="239"/>
      <c r="J790" s="239"/>
      <c r="K790" s="239"/>
      <c r="L790" s="239"/>
      <c r="M790" s="240"/>
      <c r="N790" s="231">
        <f t="shared" si="156"/>
        <v>1</v>
      </c>
      <c r="O790" s="231">
        <f t="shared" si="143"/>
        <v>0</v>
      </c>
      <c r="P790" s="179">
        <f>VLOOKUP($G790,[1]Conceptos!$B$2:$I$588,6,FALSE)</f>
        <v>1</v>
      </c>
      <c r="Q790" s="179">
        <f>VLOOKUP($G790,[1]Conceptos!$B$2:$I$588,7,FALSE)</f>
        <v>1</v>
      </c>
      <c r="R790" s="179">
        <f>VLOOKUP($G790,[1]Conceptos!$B$2:$I$588,8,FALSE)</f>
        <v>1</v>
      </c>
      <c r="S790" s="229" t="b">
        <f>VLOOKUP(G790,[1]Conceptos!$B$2:$E$587,4,FALSE)</f>
        <v>1</v>
      </c>
      <c r="V790" s="231">
        <f t="shared" si="157"/>
        <v>0</v>
      </c>
    </row>
    <row r="791" spans="1:22" s="231" customFormat="1" ht="51">
      <c r="A791" s="172">
        <f>VLOOKUP(G791,[1]Conceptos!$B$2:$F$587,5,FALSE)</f>
        <v>95</v>
      </c>
      <c r="B791" s="219" t="s">
        <v>263</v>
      </c>
      <c r="C791" s="220" t="str">
        <f>VLOOKUP(B791,[1]Conceptos!$B$2:$D$587,2,FALSE)</f>
        <v>CONSTRUCCIÓN AMPLIACIÓN Y ADECUACIÓN DE INFRAESTRUCTURA EDUCATIVA</v>
      </c>
      <c r="D791" s="221" t="str">
        <f>VLOOKUP(B791,[1]Conceptos!$B$2:$D$587,3,FALSE)</f>
        <v>RECURSOS DESTINADOS A LA EJECUCIÓN DE OBRAS DE ADECUACIÓN, AMPLIACIÓN O CONSTRUCCIÓN EN LOS ESTABLECIMIENTOS EDUCATIVOS ESTATALES  PARA MEJORAR LA CALIDAD Y COBERTURA DEL SERVICIO EDUCATIVO QUE MODIFICAN LA INFRAESTRUCTURA EXISTENTE</v>
      </c>
      <c r="E791" s="222" t="s">
        <v>136</v>
      </c>
      <c r="F791" s="223"/>
      <c r="G791" s="224" t="str">
        <f t="shared" si="154"/>
        <v>A.1.3.2</v>
      </c>
      <c r="H791" s="225"/>
      <c r="I791" s="226">
        <f>SUM(I792:I801)</f>
        <v>0</v>
      </c>
      <c r="J791" s="226">
        <f>SUM(J792:J801)</f>
        <v>0</v>
      </c>
      <c r="K791" s="226">
        <f>SUM(K792:K801)</f>
        <v>0</v>
      </c>
      <c r="L791" s="226">
        <f>SUM(L792:L801)</f>
        <v>0</v>
      </c>
      <c r="M791" s="227">
        <f>SUM(M792:M801)</f>
        <v>0</v>
      </c>
      <c r="N791" s="228">
        <f>IF(AND(E791&lt;&gt;"", E791&lt;&gt;"Registrar Detalle",E791&lt;&gt;"Ocultar Detalle"),1,0)</f>
        <v>0</v>
      </c>
      <c r="O791" s="228">
        <f>SUM(I791:M791)</f>
        <v>0</v>
      </c>
      <c r="P791" s="179">
        <f>VLOOKUP($G791,[1]Conceptos!$B$2:$I$588,6,FALSE)</f>
        <v>1</v>
      </c>
      <c r="Q791" s="179">
        <f>VLOOKUP($G791,[1]Conceptos!$B$2:$I$588,7,FALSE)</f>
        <v>1</v>
      </c>
      <c r="R791" s="179">
        <f>VLOOKUP($G791,[1]Conceptos!$B$2:$I$588,8,FALSE)</f>
        <v>1</v>
      </c>
      <c r="S791" s="229" t="b">
        <f>VLOOKUP(G791,[1]Conceptos!$B$2:$E$588,4,FALSE)</f>
        <v>1</v>
      </c>
      <c r="T791" s="230">
        <f>FIND(".",B791,LEN(B791)-2)</f>
        <v>6</v>
      </c>
      <c r="U791" s="230" t="str">
        <f>MID(B791,1,T791-1)</f>
        <v>A.1.3</v>
      </c>
      <c r="V791" s="231">
        <f>IF(T791=0,T768,T791)</f>
        <v>6</v>
      </c>
    </row>
    <row r="792" spans="1:22" s="231" customFormat="1">
      <c r="A792" s="172">
        <f>VLOOKUP(G792,[1]Conceptos!$B$2:$F$587,5,FALSE)</f>
        <v>95</v>
      </c>
      <c r="B792" s="234"/>
      <c r="C792" s="220"/>
      <c r="D792" s="221"/>
      <c r="E792" s="225">
        <v>1</v>
      </c>
      <c r="F792" s="174"/>
      <c r="G792" s="175" t="str">
        <f t="shared" si="154"/>
        <v>A.1.3.2</v>
      </c>
      <c r="H792" s="235" t="e">
        <f t="shared" ref="H792:H801" si="158">VLOOKUP(F792,$W$7:$X$48,2,FALSE)</f>
        <v>#N/A</v>
      </c>
      <c r="I792" s="239"/>
      <c r="J792" s="239"/>
      <c r="K792" s="239"/>
      <c r="L792" s="239"/>
      <c r="M792" s="240"/>
      <c r="N792" s="231">
        <f t="shared" ref="N792:N801" si="159">IF(E792&lt;&gt;"",1,0)</f>
        <v>1</v>
      </c>
      <c r="O792" s="231">
        <f>SUM(I792:M792)</f>
        <v>0</v>
      </c>
      <c r="P792" s="179">
        <f>VLOOKUP($G792,[1]Conceptos!$B$2:$I$588,6,FALSE)</f>
        <v>1</v>
      </c>
      <c r="Q792" s="179">
        <f>VLOOKUP($G792,[1]Conceptos!$B$2:$I$588,7,FALSE)</f>
        <v>1</v>
      </c>
      <c r="R792" s="179">
        <f>VLOOKUP($G792,[1]Conceptos!$B$2:$I$588,8,FALSE)</f>
        <v>1</v>
      </c>
      <c r="S792" s="229" t="b">
        <f>VLOOKUP(G792,[1]Conceptos!$B$2:$E$588,4,FALSE)</f>
        <v>1</v>
      </c>
      <c r="V792" s="231">
        <f t="shared" si="146"/>
        <v>6</v>
      </c>
    </row>
    <row r="793" spans="1:22" s="231" customFormat="1" hidden="1">
      <c r="A793" s="172">
        <f>VLOOKUP(G793,[1]Conceptos!$B$2:$F$587,5,FALSE)</f>
        <v>95</v>
      </c>
      <c r="B793" s="236"/>
      <c r="C793" s="237"/>
      <c r="D793" s="238"/>
      <c r="E793" s="225">
        <v>2</v>
      </c>
      <c r="F793" s="174"/>
      <c r="G793" s="175" t="str">
        <f t="shared" si="154"/>
        <v>A.1.3.2</v>
      </c>
      <c r="H793" s="235" t="e">
        <f t="shared" si="158"/>
        <v>#N/A</v>
      </c>
      <c r="I793" s="239"/>
      <c r="J793" s="239"/>
      <c r="K793" s="239"/>
      <c r="L793" s="239"/>
      <c r="M793" s="240"/>
      <c r="N793" s="231">
        <f t="shared" si="159"/>
        <v>1</v>
      </c>
      <c r="O793" s="231">
        <f>SUM(I793:M793)</f>
        <v>0</v>
      </c>
      <c r="P793" s="179">
        <f>VLOOKUP($G793,[1]Conceptos!$B$2:$I$588,6,FALSE)</f>
        <v>1</v>
      </c>
      <c r="Q793" s="179">
        <f>VLOOKUP($G793,[1]Conceptos!$B$2:$I$588,7,FALSE)</f>
        <v>1</v>
      </c>
      <c r="R793" s="179">
        <f>VLOOKUP($G793,[1]Conceptos!$B$2:$I$588,8,FALSE)</f>
        <v>1</v>
      </c>
      <c r="S793" s="229" t="b">
        <f>VLOOKUP(G793,[1]Conceptos!$B$2:$E$587,4,FALSE)</f>
        <v>1</v>
      </c>
      <c r="V793" s="231">
        <f t="shared" si="146"/>
        <v>0</v>
      </c>
    </row>
    <row r="794" spans="1:22" s="231" customFormat="1" hidden="1">
      <c r="A794" s="172">
        <f>VLOOKUP(G794,[1]Conceptos!$B$2:$F$587,5,FALSE)</f>
        <v>95</v>
      </c>
      <c r="B794" s="236"/>
      <c r="C794" s="237"/>
      <c r="D794" s="238"/>
      <c r="E794" s="225">
        <v>3</v>
      </c>
      <c r="F794" s="174"/>
      <c r="G794" s="175" t="str">
        <f t="shared" si="154"/>
        <v>A.1.3.2</v>
      </c>
      <c r="H794" s="235" t="e">
        <f t="shared" si="158"/>
        <v>#N/A</v>
      </c>
      <c r="I794" s="239"/>
      <c r="J794" s="239"/>
      <c r="K794" s="239"/>
      <c r="L794" s="239"/>
      <c r="M794" s="240"/>
      <c r="N794" s="231">
        <f t="shared" si="159"/>
        <v>1</v>
      </c>
      <c r="O794" s="231">
        <f t="shared" ref="O794:O857" si="160">SUM(I794:M794)</f>
        <v>0</v>
      </c>
      <c r="P794" s="179">
        <f>VLOOKUP($G794,[1]Conceptos!$B$2:$I$588,6,FALSE)</f>
        <v>1</v>
      </c>
      <c r="Q794" s="179">
        <f>VLOOKUP($G794,[1]Conceptos!$B$2:$I$588,7,FALSE)</f>
        <v>1</v>
      </c>
      <c r="R794" s="179">
        <f>VLOOKUP($G794,[1]Conceptos!$B$2:$I$588,8,FALSE)</f>
        <v>1</v>
      </c>
      <c r="S794" s="229" t="b">
        <f>VLOOKUP(G794,[1]Conceptos!$B$2:$E$587,4,FALSE)</f>
        <v>1</v>
      </c>
      <c r="V794" s="231">
        <f t="shared" si="146"/>
        <v>0</v>
      </c>
    </row>
    <row r="795" spans="1:22" s="231" customFormat="1" hidden="1">
      <c r="A795" s="172">
        <f>VLOOKUP(G795,[1]Conceptos!$B$2:$F$587,5,FALSE)</f>
        <v>95</v>
      </c>
      <c r="B795" s="236"/>
      <c r="C795" s="237"/>
      <c r="D795" s="238"/>
      <c r="E795" s="225">
        <v>4</v>
      </c>
      <c r="F795" s="174"/>
      <c r="G795" s="175" t="str">
        <f t="shared" si="154"/>
        <v>A.1.3.2</v>
      </c>
      <c r="H795" s="235" t="e">
        <f t="shared" si="158"/>
        <v>#N/A</v>
      </c>
      <c r="I795" s="239"/>
      <c r="J795" s="239"/>
      <c r="K795" s="239"/>
      <c r="L795" s="239"/>
      <c r="M795" s="240"/>
      <c r="N795" s="231">
        <f t="shared" si="159"/>
        <v>1</v>
      </c>
      <c r="O795" s="231">
        <f t="shared" si="160"/>
        <v>0</v>
      </c>
      <c r="P795" s="179">
        <f>VLOOKUP($G795,[1]Conceptos!$B$2:$I$588,6,FALSE)</f>
        <v>1</v>
      </c>
      <c r="Q795" s="179">
        <f>VLOOKUP($G795,[1]Conceptos!$B$2:$I$588,7,FALSE)</f>
        <v>1</v>
      </c>
      <c r="R795" s="179">
        <f>VLOOKUP($G795,[1]Conceptos!$B$2:$I$588,8,FALSE)</f>
        <v>1</v>
      </c>
      <c r="S795" s="229" t="b">
        <f>VLOOKUP(G795,[1]Conceptos!$B$2:$E$587,4,FALSE)</f>
        <v>1</v>
      </c>
      <c r="V795" s="231">
        <f t="shared" si="146"/>
        <v>0</v>
      </c>
    </row>
    <row r="796" spans="1:22" s="231" customFormat="1" hidden="1">
      <c r="A796" s="172">
        <f>VLOOKUP(G796,[1]Conceptos!$B$2:$F$587,5,FALSE)</f>
        <v>95</v>
      </c>
      <c r="B796" s="236"/>
      <c r="C796" s="237"/>
      <c r="D796" s="238"/>
      <c r="E796" s="225">
        <v>5</v>
      </c>
      <c r="F796" s="174"/>
      <c r="G796" s="175" t="str">
        <f t="shared" si="154"/>
        <v>A.1.3.2</v>
      </c>
      <c r="H796" s="235" t="e">
        <f t="shared" si="158"/>
        <v>#N/A</v>
      </c>
      <c r="I796" s="239"/>
      <c r="J796" s="239"/>
      <c r="K796" s="239"/>
      <c r="L796" s="239"/>
      <c r="M796" s="240"/>
      <c r="N796" s="231">
        <f t="shared" si="159"/>
        <v>1</v>
      </c>
      <c r="O796" s="231">
        <f t="shared" si="160"/>
        <v>0</v>
      </c>
      <c r="P796" s="179">
        <f>VLOOKUP($G796,[1]Conceptos!$B$2:$I$588,6,FALSE)</f>
        <v>1</v>
      </c>
      <c r="Q796" s="179">
        <f>VLOOKUP($G796,[1]Conceptos!$B$2:$I$588,7,FALSE)</f>
        <v>1</v>
      </c>
      <c r="R796" s="179">
        <f>VLOOKUP($G796,[1]Conceptos!$B$2:$I$588,8,FALSE)</f>
        <v>1</v>
      </c>
      <c r="S796" s="229" t="b">
        <f>VLOOKUP(G796,[1]Conceptos!$B$2:$E$587,4,FALSE)</f>
        <v>1</v>
      </c>
      <c r="V796" s="231">
        <f t="shared" si="146"/>
        <v>0</v>
      </c>
    </row>
    <row r="797" spans="1:22" s="231" customFormat="1" hidden="1">
      <c r="A797" s="172">
        <f>VLOOKUP(G797,[1]Conceptos!$B$2:$F$587,5,FALSE)</f>
        <v>95</v>
      </c>
      <c r="B797" s="236"/>
      <c r="C797" s="237"/>
      <c r="D797" s="238"/>
      <c r="E797" s="225">
        <v>6</v>
      </c>
      <c r="F797" s="174"/>
      <c r="G797" s="175" t="str">
        <f t="shared" si="154"/>
        <v>A.1.3.2</v>
      </c>
      <c r="H797" s="235" t="e">
        <f t="shared" si="158"/>
        <v>#N/A</v>
      </c>
      <c r="I797" s="239"/>
      <c r="J797" s="239"/>
      <c r="K797" s="239"/>
      <c r="L797" s="239"/>
      <c r="M797" s="240"/>
      <c r="N797" s="231">
        <f t="shared" si="159"/>
        <v>1</v>
      </c>
      <c r="O797" s="231">
        <f t="shared" si="160"/>
        <v>0</v>
      </c>
      <c r="P797" s="179">
        <f>VLOOKUP($G797,[1]Conceptos!$B$2:$I$588,6,FALSE)</f>
        <v>1</v>
      </c>
      <c r="Q797" s="179">
        <f>VLOOKUP($G797,[1]Conceptos!$B$2:$I$588,7,FALSE)</f>
        <v>1</v>
      </c>
      <c r="R797" s="179">
        <f>VLOOKUP($G797,[1]Conceptos!$B$2:$I$588,8,FALSE)</f>
        <v>1</v>
      </c>
      <c r="S797" s="229" t="b">
        <f>VLOOKUP(G797,[1]Conceptos!$B$2:$E$587,4,FALSE)</f>
        <v>1</v>
      </c>
      <c r="V797" s="231">
        <f t="shared" si="146"/>
        <v>0</v>
      </c>
    </row>
    <row r="798" spans="1:22" s="231" customFormat="1" hidden="1">
      <c r="A798" s="172">
        <f>VLOOKUP(G798,[1]Conceptos!$B$2:$F$587,5,FALSE)</f>
        <v>95</v>
      </c>
      <c r="B798" s="236"/>
      <c r="C798" s="237"/>
      <c r="D798" s="238"/>
      <c r="E798" s="225">
        <v>7</v>
      </c>
      <c r="F798" s="174"/>
      <c r="G798" s="175" t="str">
        <f t="shared" si="154"/>
        <v>A.1.3.2</v>
      </c>
      <c r="H798" s="235" t="e">
        <f t="shared" si="158"/>
        <v>#N/A</v>
      </c>
      <c r="I798" s="239"/>
      <c r="J798" s="239"/>
      <c r="K798" s="239"/>
      <c r="L798" s="239"/>
      <c r="M798" s="240"/>
      <c r="N798" s="231">
        <f t="shared" si="159"/>
        <v>1</v>
      </c>
      <c r="O798" s="231">
        <f t="shared" si="160"/>
        <v>0</v>
      </c>
      <c r="P798" s="179">
        <f>VLOOKUP($G798,[1]Conceptos!$B$2:$I$588,6,FALSE)</f>
        <v>1</v>
      </c>
      <c r="Q798" s="179">
        <f>VLOOKUP($G798,[1]Conceptos!$B$2:$I$588,7,FALSE)</f>
        <v>1</v>
      </c>
      <c r="R798" s="179">
        <f>VLOOKUP($G798,[1]Conceptos!$B$2:$I$588,8,FALSE)</f>
        <v>1</v>
      </c>
      <c r="S798" s="229" t="b">
        <f>VLOOKUP(G798,[1]Conceptos!$B$2:$E$587,4,FALSE)</f>
        <v>1</v>
      </c>
      <c r="V798" s="231">
        <f t="shared" si="146"/>
        <v>0</v>
      </c>
    </row>
    <row r="799" spans="1:22" s="231" customFormat="1" hidden="1">
      <c r="A799" s="172">
        <f>VLOOKUP(G799,[1]Conceptos!$B$2:$F$587,5,FALSE)</f>
        <v>95</v>
      </c>
      <c r="B799" s="236"/>
      <c r="C799" s="237"/>
      <c r="D799" s="238"/>
      <c r="E799" s="225">
        <v>8</v>
      </c>
      <c r="F799" s="174"/>
      <c r="G799" s="175" t="str">
        <f t="shared" si="154"/>
        <v>A.1.3.2</v>
      </c>
      <c r="H799" s="235" t="e">
        <f t="shared" si="158"/>
        <v>#N/A</v>
      </c>
      <c r="I799" s="239"/>
      <c r="J799" s="239"/>
      <c r="K799" s="239"/>
      <c r="L799" s="239"/>
      <c r="M799" s="240"/>
      <c r="N799" s="231">
        <f t="shared" si="159"/>
        <v>1</v>
      </c>
      <c r="O799" s="231">
        <f t="shared" si="160"/>
        <v>0</v>
      </c>
      <c r="P799" s="179">
        <f>VLOOKUP($G799,[1]Conceptos!$B$2:$I$588,6,FALSE)</f>
        <v>1</v>
      </c>
      <c r="Q799" s="179">
        <f>VLOOKUP($G799,[1]Conceptos!$B$2:$I$588,7,FALSE)</f>
        <v>1</v>
      </c>
      <c r="R799" s="179">
        <f>VLOOKUP($G799,[1]Conceptos!$B$2:$I$588,8,FALSE)</f>
        <v>1</v>
      </c>
      <c r="S799" s="229" t="b">
        <f>VLOOKUP(G799,[1]Conceptos!$B$2:$E$587,4,FALSE)</f>
        <v>1</v>
      </c>
      <c r="V799" s="231">
        <f t="shared" si="146"/>
        <v>0</v>
      </c>
    </row>
    <row r="800" spans="1:22" s="231" customFormat="1" hidden="1">
      <c r="A800" s="172">
        <f>VLOOKUP(G800,[1]Conceptos!$B$2:$F$587,5,FALSE)</f>
        <v>95</v>
      </c>
      <c r="B800" s="236"/>
      <c r="C800" s="237"/>
      <c r="D800" s="238"/>
      <c r="E800" s="225">
        <v>9</v>
      </c>
      <c r="F800" s="174"/>
      <c r="G800" s="175" t="str">
        <f t="shared" si="154"/>
        <v>A.1.3.2</v>
      </c>
      <c r="H800" s="235" t="e">
        <f t="shared" si="158"/>
        <v>#N/A</v>
      </c>
      <c r="I800" s="239"/>
      <c r="J800" s="239"/>
      <c r="K800" s="239"/>
      <c r="L800" s="239"/>
      <c r="M800" s="240"/>
      <c r="N800" s="231">
        <f t="shared" si="159"/>
        <v>1</v>
      </c>
      <c r="O800" s="231">
        <f t="shared" si="160"/>
        <v>0</v>
      </c>
      <c r="P800" s="179">
        <f>VLOOKUP($G800,[1]Conceptos!$B$2:$I$588,6,FALSE)</f>
        <v>1</v>
      </c>
      <c r="Q800" s="179">
        <f>VLOOKUP($G800,[1]Conceptos!$B$2:$I$588,7,FALSE)</f>
        <v>1</v>
      </c>
      <c r="R800" s="179">
        <f>VLOOKUP($G800,[1]Conceptos!$B$2:$I$588,8,FALSE)</f>
        <v>1</v>
      </c>
      <c r="S800" s="229" t="b">
        <f>VLOOKUP(G800,[1]Conceptos!$B$2:$E$587,4,FALSE)</f>
        <v>1</v>
      </c>
      <c r="V800" s="231">
        <f t="shared" si="146"/>
        <v>0</v>
      </c>
    </row>
    <row r="801" spans="1:22" s="231" customFormat="1" hidden="1">
      <c r="A801" s="172">
        <f>VLOOKUP(G801,[1]Conceptos!$B$2:$F$587,5,FALSE)</f>
        <v>95</v>
      </c>
      <c r="B801" s="236"/>
      <c r="C801" s="237"/>
      <c r="D801" s="238"/>
      <c r="E801" s="225">
        <v>10</v>
      </c>
      <c r="F801" s="174"/>
      <c r="G801" s="175" t="str">
        <f t="shared" si="154"/>
        <v>A.1.3.2</v>
      </c>
      <c r="H801" s="235" t="e">
        <f t="shared" si="158"/>
        <v>#N/A</v>
      </c>
      <c r="I801" s="239"/>
      <c r="J801" s="239"/>
      <c r="K801" s="239"/>
      <c r="L801" s="239"/>
      <c r="M801" s="240"/>
      <c r="N801" s="231">
        <f t="shared" si="159"/>
        <v>1</v>
      </c>
      <c r="O801" s="231">
        <f t="shared" si="160"/>
        <v>0</v>
      </c>
      <c r="P801" s="179">
        <f>VLOOKUP($G801,[1]Conceptos!$B$2:$I$588,6,FALSE)</f>
        <v>1</v>
      </c>
      <c r="Q801" s="179">
        <f>VLOOKUP($G801,[1]Conceptos!$B$2:$I$588,7,FALSE)</f>
        <v>1</v>
      </c>
      <c r="R801" s="179">
        <f>VLOOKUP($G801,[1]Conceptos!$B$2:$I$588,8,FALSE)</f>
        <v>1</v>
      </c>
      <c r="S801" s="229" t="b">
        <f>VLOOKUP(G801,[1]Conceptos!$B$2:$E$587,4,FALSE)</f>
        <v>1</v>
      </c>
      <c r="V801" s="231">
        <f t="shared" si="146"/>
        <v>0</v>
      </c>
    </row>
    <row r="802" spans="1:22" s="231" customFormat="1" ht="51">
      <c r="A802" s="172">
        <f>VLOOKUP(G802,[1]Conceptos!$B$2:$F$587,5,FALSE)</f>
        <v>96</v>
      </c>
      <c r="B802" s="219" t="s">
        <v>264</v>
      </c>
      <c r="C802" s="220" t="str">
        <f>VLOOKUP(B802,[1]Conceptos!$B$2:$D$587,2,FALSE)</f>
        <v>MANTENIMIENTO DE INFRAESTRUCTURA EDUCATIVA</v>
      </c>
      <c r="D802" s="221" t="str">
        <f>VLOOKUP(B802,[1]Conceptos!$B$2:$D$587,3,FALSE)</f>
        <v>RECURSOS DESTINADOS A LA EJECUCIÓN DE OBRAS DE CONSERVACIÓN PREVENTIVA Y CORRECTIVA Y MEJORAMIENTO DE LOS ESTABLECIMIENTOS  EDUCATIVOS  CON EL OBJETO DE QUE PUEDAN FUNCIONAR ADECUADAMENTE, SIN MODIFICAR LA INFRAESTRUCTURA EXISTENTE.</v>
      </c>
      <c r="E802" s="222" t="s">
        <v>136</v>
      </c>
      <c r="F802" s="223"/>
      <c r="G802" s="224" t="str">
        <f t="shared" si="154"/>
        <v>A.1.3.3</v>
      </c>
      <c r="H802" s="225"/>
      <c r="I802" s="226">
        <f>SUM(I803:I812)</f>
        <v>0</v>
      </c>
      <c r="J802" s="226">
        <f>SUM(J803:J812)</f>
        <v>0</v>
      </c>
      <c r="K802" s="226">
        <f>SUM(K803:K812)</f>
        <v>0</v>
      </c>
      <c r="L802" s="226">
        <f>SUM(L803:L812)</f>
        <v>0</v>
      </c>
      <c r="M802" s="227">
        <f>SUM(M803:M812)</f>
        <v>0</v>
      </c>
      <c r="N802" s="228">
        <f>IF(AND(E802&lt;&gt;"", E802&lt;&gt;"Registrar Detalle",E802&lt;&gt;"Ocultar Detalle"),1,0)</f>
        <v>0</v>
      </c>
      <c r="O802" s="228">
        <f t="shared" si="160"/>
        <v>0</v>
      </c>
      <c r="P802" s="179">
        <f>VLOOKUP($G802,[1]Conceptos!$B$2:$I$588,6,FALSE)</f>
        <v>1</v>
      </c>
      <c r="Q802" s="179">
        <f>VLOOKUP($G802,[1]Conceptos!$B$2:$I$588,7,FALSE)</f>
        <v>1</v>
      </c>
      <c r="R802" s="179">
        <f>VLOOKUP($G802,[1]Conceptos!$B$2:$I$588,8,FALSE)</f>
        <v>1</v>
      </c>
      <c r="S802" s="229" t="b">
        <f>VLOOKUP(G802,[1]Conceptos!$B$2:$E$588,4,FALSE)</f>
        <v>1</v>
      </c>
      <c r="T802" s="230">
        <f>FIND(".",B802,LEN(B802)-2)</f>
        <v>6</v>
      </c>
      <c r="U802" s="230" t="str">
        <f>MID(B802,1,T802-1)</f>
        <v>A.1.3</v>
      </c>
      <c r="V802" s="231">
        <f t="shared" si="146"/>
        <v>6</v>
      </c>
    </row>
    <row r="803" spans="1:22" s="231" customFormat="1">
      <c r="A803" s="172">
        <f>VLOOKUP(G803,[1]Conceptos!$B$2:$F$587,5,FALSE)</f>
        <v>96</v>
      </c>
      <c r="B803" s="234"/>
      <c r="C803" s="220"/>
      <c r="D803" s="221"/>
      <c r="E803" s="225">
        <v>1</v>
      </c>
      <c r="F803" s="174"/>
      <c r="G803" s="175" t="str">
        <f t="shared" si="154"/>
        <v>A.1.3.3</v>
      </c>
      <c r="H803" s="235" t="e">
        <f t="shared" ref="H803:H812" si="161">VLOOKUP(F803,$W$7:$X$48,2,FALSE)</f>
        <v>#N/A</v>
      </c>
      <c r="I803" s="239"/>
      <c r="J803" s="239"/>
      <c r="K803" s="239"/>
      <c r="L803" s="239"/>
      <c r="M803" s="240"/>
      <c r="N803" s="231">
        <f t="shared" ref="N803:N812" si="162">IF(E803&lt;&gt;"",1,0)</f>
        <v>1</v>
      </c>
      <c r="O803" s="231">
        <f t="shared" si="160"/>
        <v>0</v>
      </c>
      <c r="P803" s="179">
        <f>VLOOKUP($G803,[1]Conceptos!$B$2:$I$588,6,FALSE)</f>
        <v>1</v>
      </c>
      <c r="Q803" s="179">
        <f>VLOOKUP($G803,[1]Conceptos!$B$2:$I$588,7,FALSE)</f>
        <v>1</v>
      </c>
      <c r="R803" s="179">
        <f>VLOOKUP($G803,[1]Conceptos!$B$2:$I$588,8,FALSE)</f>
        <v>1</v>
      </c>
      <c r="S803" s="229" t="b">
        <f>VLOOKUP(G803,[1]Conceptos!$B$2:$E$588,4,FALSE)</f>
        <v>1</v>
      </c>
      <c r="V803" s="231">
        <f t="shared" si="146"/>
        <v>6</v>
      </c>
    </row>
    <row r="804" spans="1:22" s="231" customFormat="1" hidden="1">
      <c r="A804" s="172">
        <f>VLOOKUP(G804,[1]Conceptos!$B$2:$F$587,5,FALSE)</f>
        <v>96</v>
      </c>
      <c r="B804" s="236"/>
      <c r="C804" s="237"/>
      <c r="D804" s="238"/>
      <c r="E804" s="225">
        <v>2</v>
      </c>
      <c r="F804" s="174"/>
      <c r="G804" s="175" t="str">
        <f t="shared" si="154"/>
        <v>A.1.3.3</v>
      </c>
      <c r="H804" s="235" t="e">
        <f t="shared" si="161"/>
        <v>#N/A</v>
      </c>
      <c r="I804" s="239"/>
      <c r="J804" s="239"/>
      <c r="K804" s="239"/>
      <c r="L804" s="239"/>
      <c r="M804" s="240"/>
      <c r="N804" s="231">
        <f t="shared" si="162"/>
        <v>1</v>
      </c>
      <c r="O804" s="231">
        <f t="shared" si="160"/>
        <v>0</v>
      </c>
      <c r="P804" s="179">
        <f>VLOOKUP($G804,[1]Conceptos!$B$2:$I$588,6,FALSE)</f>
        <v>1</v>
      </c>
      <c r="Q804" s="179">
        <f>VLOOKUP($G804,[1]Conceptos!$B$2:$I$588,7,FALSE)</f>
        <v>1</v>
      </c>
      <c r="R804" s="179">
        <f>VLOOKUP($G804,[1]Conceptos!$B$2:$I$588,8,FALSE)</f>
        <v>1</v>
      </c>
      <c r="S804" s="229" t="b">
        <f>VLOOKUP(G804,[1]Conceptos!$B$2:$E$587,4,FALSE)</f>
        <v>1</v>
      </c>
      <c r="V804" s="231">
        <f t="shared" si="146"/>
        <v>0</v>
      </c>
    </row>
    <row r="805" spans="1:22" s="231" customFormat="1" hidden="1">
      <c r="A805" s="172">
        <f>VLOOKUP(G805,[1]Conceptos!$B$2:$F$587,5,FALSE)</f>
        <v>96</v>
      </c>
      <c r="B805" s="236"/>
      <c r="C805" s="237"/>
      <c r="D805" s="238"/>
      <c r="E805" s="225">
        <v>3</v>
      </c>
      <c r="F805" s="174"/>
      <c r="G805" s="175" t="str">
        <f t="shared" si="154"/>
        <v>A.1.3.3</v>
      </c>
      <c r="H805" s="235" t="e">
        <f t="shared" si="161"/>
        <v>#N/A</v>
      </c>
      <c r="I805" s="239"/>
      <c r="J805" s="239"/>
      <c r="K805" s="239"/>
      <c r="L805" s="239"/>
      <c r="M805" s="240"/>
      <c r="N805" s="231">
        <f t="shared" si="162"/>
        <v>1</v>
      </c>
      <c r="O805" s="231">
        <f t="shared" si="160"/>
        <v>0</v>
      </c>
      <c r="P805" s="179">
        <f>VLOOKUP($G805,[1]Conceptos!$B$2:$I$588,6,FALSE)</f>
        <v>1</v>
      </c>
      <c r="Q805" s="179">
        <f>VLOOKUP($G805,[1]Conceptos!$B$2:$I$588,7,FALSE)</f>
        <v>1</v>
      </c>
      <c r="R805" s="179">
        <f>VLOOKUP($G805,[1]Conceptos!$B$2:$I$588,8,FALSE)</f>
        <v>1</v>
      </c>
      <c r="S805" s="229" t="b">
        <f>VLOOKUP(G805,[1]Conceptos!$B$2:$E$587,4,FALSE)</f>
        <v>1</v>
      </c>
      <c r="V805" s="231">
        <f t="shared" si="146"/>
        <v>0</v>
      </c>
    </row>
    <row r="806" spans="1:22" s="231" customFormat="1" hidden="1">
      <c r="A806" s="172">
        <f>VLOOKUP(G806,[1]Conceptos!$B$2:$F$587,5,FALSE)</f>
        <v>96</v>
      </c>
      <c r="B806" s="236"/>
      <c r="C806" s="237"/>
      <c r="D806" s="238"/>
      <c r="E806" s="225">
        <v>4</v>
      </c>
      <c r="F806" s="174"/>
      <c r="G806" s="175" t="str">
        <f t="shared" si="154"/>
        <v>A.1.3.3</v>
      </c>
      <c r="H806" s="235" t="e">
        <f t="shared" si="161"/>
        <v>#N/A</v>
      </c>
      <c r="I806" s="239"/>
      <c r="J806" s="239"/>
      <c r="K806" s="239"/>
      <c r="L806" s="239"/>
      <c r="M806" s="240"/>
      <c r="N806" s="231">
        <f t="shared" si="162"/>
        <v>1</v>
      </c>
      <c r="O806" s="231">
        <f t="shared" si="160"/>
        <v>0</v>
      </c>
      <c r="P806" s="179">
        <f>VLOOKUP($G806,[1]Conceptos!$B$2:$I$588,6,FALSE)</f>
        <v>1</v>
      </c>
      <c r="Q806" s="179">
        <f>VLOOKUP($G806,[1]Conceptos!$B$2:$I$588,7,FALSE)</f>
        <v>1</v>
      </c>
      <c r="R806" s="179">
        <f>VLOOKUP($G806,[1]Conceptos!$B$2:$I$588,8,FALSE)</f>
        <v>1</v>
      </c>
      <c r="S806" s="229" t="b">
        <f>VLOOKUP(G806,[1]Conceptos!$B$2:$E$587,4,FALSE)</f>
        <v>1</v>
      </c>
      <c r="V806" s="231">
        <f t="shared" si="146"/>
        <v>0</v>
      </c>
    </row>
    <row r="807" spans="1:22" s="231" customFormat="1" hidden="1">
      <c r="A807" s="172">
        <f>VLOOKUP(G807,[1]Conceptos!$B$2:$F$587,5,FALSE)</f>
        <v>96</v>
      </c>
      <c r="B807" s="236"/>
      <c r="C807" s="237"/>
      <c r="D807" s="238"/>
      <c r="E807" s="225">
        <v>5</v>
      </c>
      <c r="F807" s="174"/>
      <c r="G807" s="175" t="str">
        <f t="shared" si="154"/>
        <v>A.1.3.3</v>
      </c>
      <c r="H807" s="235" t="e">
        <f t="shared" si="161"/>
        <v>#N/A</v>
      </c>
      <c r="I807" s="239"/>
      <c r="J807" s="239"/>
      <c r="K807" s="239"/>
      <c r="L807" s="239"/>
      <c r="M807" s="240"/>
      <c r="N807" s="231">
        <f t="shared" si="162"/>
        <v>1</v>
      </c>
      <c r="O807" s="231">
        <f t="shared" si="160"/>
        <v>0</v>
      </c>
      <c r="P807" s="179">
        <f>VLOOKUP($G807,[1]Conceptos!$B$2:$I$588,6,FALSE)</f>
        <v>1</v>
      </c>
      <c r="Q807" s="179">
        <f>VLOOKUP($G807,[1]Conceptos!$B$2:$I$588,7,FALSE)</f>
        <v>1</v>
      </c>
      <c r="R807" s="179">
        <f>VLOOKUP($G807,[1]Conceptos!$B$2:$I$588,8,FALSE)</f>
        <v>1</v>
      </c>
      <c r="S807" s="229" t="b">
        <f>VLOOKUP(G807,[1]Conceptos!$B$2:$E$587,4,FALSE)</f>
        <v>1</v>
      </c>
      <c r="V807" s="231">
        <f t="shared" si="146"/>
        <v>0</v>
      </c>
    </row>
    <row r="808" spans="1:22" s="231" customFormat="1" hidden="1">
      <c r="A808" s="172">
        <f>VLOOKUP(G808,[1]Conceptos!$B$2:$F$587,5,FALSE)</f>
        <v>96</v>
      </c>
      <c r="B808" s="236"/>
      <c r="C808" s="237"/>
      <c r="D808" s="238"/>
      <c r="E808" s="225">
        <v>6</v>
      </c>
      <c r="F808" s="174"/>
      <c r="G808" s="175" t="str">
        <f t="shared" si="154"/>
        <v>A.1.3.3</v>
      </c>
      <c r="H808" s="235" t="e">
        <f t="shared" si="161"/>
        <v>#N/A</v>
      </c>
      <c r="I808" s="239"/>
      <c r="J808" s="239"/>
      <c r="K808" s="239"/>
      <c r="L808" s="239"/>
      <c r="M808" s="240"/>
      <c r="N808" s="231">
        <f t="shared" si="162"/>
        <v>1</v>
      </c>
      <c r="O808" s="231">
        <f t="shared" si="160"/>
        <v>0</v>
      </c>
      <c r="P808" s="179">
        <f>VLOOKUP($G808,[1]Conceptos!$B$2:$I$588,6,FALSE)</f>
        <v>1</v>
      </c>
      <c r="Q808" s="179">
        <f>VLOOKUP($G808,[1]Conceptos!$B$2:$I$588,7,FALSE)</f>
        <v>1</v>
      </c>
      <c r="R808" s="179">
        <f>VLOOKUP($G808,[1]Conceptos!$B$2:$I$588,8,FALSE)</f>
        <v>1</v>
      </c>
      <c r="S808" s="229" t="b">
        <f>VLOOKUP(G808,[1]Conceptos!$B$2:$E$587,4,FALSE)</f>
        <v>1</v>
      </c>
      <c r="V808" s="231">
        <f t="shared" si="146"/>
        <v>0</v>
      </c>
    </row>
    <row r="809" spans="1:22" s="231" customFormat="1" hidden="1">
      <c r="A809" s="172">
        <f>VLOOKUP(G809,[1]Conceptos!$B$2:$F$587,5,FALSE)</f>
        <v>96</v>
      </c>
      <c r="B809" s="236"/>
      <c r="C809" s="237"/>
      <c r="D809" s="238"/>
      <c r="E809" s="225">
        <v>7</v>
      </c>
      <c r="F809" s="174"/>
      <c r="G809" s="175" t="str">
        <f t="shared" si="154"/>
        <v>A.1.3.3</v>
      </c>
      <c r="H809" s="235" t="e">
        <f t="shared" si="161"/>
        <v>#N/A</v>
      </c>
      <c r="I809" s="239"/>
      <c r="J809" s="239"/>
      <c r="K809" s="239"/>
      <c r="L809" s="239"/>
      <c r="M809" s="240"/>
      <c r="N809" s="231">
        <f t="shared" si="162"/>
        <v>1</v>
      </c>
      <c r="O809" s="231">
        <f t="shared" si="160"/>
        <v>0</v>
      </c>
      <c r="P809" s="179">
        <f>VLOOKUP($G809,[1]Conceptos!$B$2:$I$588,6,FALSE)</f>
        <v>1</v>
      </c>
      <c r="Q809" s="179">
        <f>VLOOKUP($G809,[1]Conceptos!$B$2:$I$588,7,FALSE)</f>
        <v>1</v>
      </c>
      <c r="R809" s="179">
        <f>VLOOKUP($G809,[1]Conceptos!$B$2:$I$588,8,FALSE)</f>
        <v>1</v>
      </c>
      <c r="S809" s="229" t="b">
        <f>VLOOKUP(G809,[1]Conceptos!$B$2:$E$587,4,FALSE)</f>
        <v>1</v>
      </c>
      <c r="V809" s="231">
        <f t="shared" si="146"/>
        <v>0</v>
      </c>
    </row>
    <row r="810" spans="1:22" s="231" customFormat="1" hidden="1">
      <c r="A810" s="172">
        <f>VLOOKUP(G810,[1]Conceptos!$B$2:$F$587,5,FALSE)</f>
        <v>96</v>
      </c>
      <c r="B810" s="236"/>
      <c r="C810" s="237"/>
      <c r="D810" s="238"/>
      <c r="E810" s="225">
        <v>8</v>
      </c>
      <c r="F810" s="174"/>
      <c r="G810" s="175" t="str">
        <f t="shared" si="154"/>
        <v>A.1.3.3</v>
      </c>
      <c r="H810" s="235" t="e">
        <f t="shared" si="161"/>
        <v>#N/A</v>
      </c>
      <c r="I810" s="239"/>
      <c r="J810" s="239"/>
      <c r="K810" s="239"/>
      <c r="L810" s="239"/>
      <c r="M810" s="240"/>
      <c r="N810" s="231">
        <f t="shared" si="162"/>
        <v>1</v>
      </c>
      <c r="O810" s="231">
        <f t="shared" si="160"/>
        <v>0</v>
      </c>
      <c r="P810" s="179">
        <f>VLOOKUP($G810,[1]Conceptos!$B$2:$I$588,6,FALSE)</f>
        <v>1</v>
      </c>
      <c r="Q810" s="179">
        <f>VLOOKUP($G810,[1]Conceptos!$B$2:$I$588,7,FALSE)</f>
        <v>1</v>
      </c>
      <c r="R810" s="179">
        <f>VLOOKUP($G810,[1]Conceptos!$B$2:$I$588,8,FALSE)</f>
        <v>1</v>
      </c>
      <c r="S810" s="229" t="b">
        <f>VLOOKUP(G810,[1]Conceptos!$B$2:$E$587,4,FALSE)</f>
        <v>1</v>
      </c>
      <c r="V810" s="231">
        <f t="shared" si="146"/>
        <v>0</v>
      </c>
    </row>
    <row r="811" spans="1:22" s="231" customFormat="1" hidden="1">
      <c r="A811" s="172">
        <f>VLOOKUP(G811,[1]Conceptos!$B$2:$F$587,5,FALSE)</f>
        <v>96</v>
      </c>
      <c r="B811" s="236"/>
      <c r="C811" s="237"/>
      <c r="D811" s="238"/>
      <c r="E811" s="225">
        <v>9</v>
      </c>
      <c r="F811" s="174"/>
      <c r="G811" s="175" t="str">
        <f t="shared" si="154"/>
        <v>A.1.3.3</v>
      </c>
      <c r="H811" s="235" t="e">
        <f t="shared" si="161"/>
        <v>#N/A</v>
      </c>
      <c r="I811" s="239"/>
      <c r="J811" s="239"/>
      <c r="K811" s="239"/>
      <c r="L811" s="239"/>
      <c r="M811" s="240"/>
      <c r="N811" s="231">
        <f t="shared" si="162"/>
        <v>1</v>
      </c>
      <c r="O811" s="231">
        <f t="shared" si="160"/>
        <v>0</v>
      </c>
      <c r="P811" s="179">
        <f>VLOOKUP($G811,[1]Conceptos!$B$2:$I$588,6,FALSE)</f>
        <v>1</v>
      </c>
      <c r="Q811" s="179">
        <f>VLOOKUP($G811,[1]Conceptos!$B$2:$I$588,7,FALSE)</f>
        <v>1</v>
      </c>
      <c r="R811" s="179">
        <f>VLOOKUP($G811,[1]Conceptos!$B$2:$I$588,8,FALSE)</f>
        <v>1</v>
      </c>
      <c r="S811" s="229" t="b">
        <f>VLOOKUP(G811,[1]Conceptos!$B$2:$E$587,4,FALSE)</f>
        <v>1</v>
      </c>
      <c r="V811" s="231">
        <f t="shared" si="146"/>
        <v>0</v>
      </c>
    </row>
    <row r="812" spans="1:22" s="231" customFormat="1" hidden="1">
      <c r="A812" s="172">
        <f>VLOOKUP(G812,[1]Conceptos!$B$2:$F$587,5,FALSE)</f>
        <v>96</v>
      </c>
      <c r="B812" s="236"/>
      <c r="C812" s="237"/>
      <c r="D812" s="238"/>
      <c r="E812" s="225">
        <v>10</v>
      </c>
      <c r="F812" s="174"/>
      <c r="G812" s="175" t="str">
        <f t="shared" si="154"/>
        <v>A.1.3.3</v>
      </c>
      <c r="H812" s="235" t="e">
        <f t="shared" si="161"/>
        <v>#N/A</v>
      </c>
      <c r="I812" s="239"/>
      <c r="J812" s="239"/>
      <c r="K812" s="239"/>
      <c r="L812" s="239"/>
      <c r="M812" s="240"/>
      <c r="N812" s="231">
        <f t="shared" si="162"/>
        <v>1</v>
      </c>
      <c r="O812" s="231">
        <f t="shared" si="160"/>
        <v>0</v>
      </c>
      <c r="P812" s="179">
        <f>VLOOKUP($G812,[1]Conceptos!$B$2:$I$588,6,FALSE)</f>
        <v>1</v>
      </c>
      <c r="Q812" s="179">
        <f>VLOOKUP($G812,[1]Conceptos!$B$2:$I$588,7,FALSE)</f>
        <v>1</v>
      </c>
      <c r="R812" s="179">
        <f>VLOOKUP($G812,[1]Conceptos!$B$2:$I$588,8,FALSE)</f>
        <v>1</v>
      </c>
      <c r="S812" s="229" t="b">
        <f>VLOOKUP(G812,[1]Conceptos!$B$2:$E$587,4,FALSE)</f>
        <v>1</v>
      </c>
      <c r="V812" s="231">
        <f t="shared" si="146"/>
        <v>0</v>
      </c>
    </row>
    <row r="813" spans="1:22" s="231" customFormat="1" ht="51">
      <c r="A813" s="172">
        <f>VLOOKUP(G813,[1]Conceptos!$B$2:$F$587,5,FALSE)</f>
        <v>97</v>
      </c>
      <c r="B813" s="219" t="s">
        <v>265</v>
      </c>
      <c r="C813" s="220" t="str">
        <f>VLOOKUP(B813,[1]Conceptos!$B$2:$D$587,2,FALSE)</f>
        <v>DOTACIÓN INSTITUCIONAL DE INFRAESTRUCTURA EDUCATIVA</v>
      </c>
      <c r="D813" s="221" t="str">
        <f>VLOOKUP(B813,[1]Conceptos!$B$2:$D$587,3,FALSE)</f>
        <v>CONTEMPLA LOS RECURSOS DESTINADOS A DOTACIÓN DE MOBILIARIO ESCOLAR BÁSICO, EQUIPOS DIDÁCTICOS Y HERRAMIENTAS PARA TALLERES Y AMBIENTES ESPECIALIZADOS PARA LA EDUCACIÓN MEDIA TÉCNICA PARA USO INSTITUCIONAL.</v>
      </c>
      <c r="E813" s="222" t="s">
        <v>136</v>
      </c>
      <c r="F813" s="223"/>
      <c r="G813" s="224" t="str">
        <f t="shared" si="154"/>
        <v>A.1.3.4</v>
      </c>
      <c r="H813" s="225"/>
      <c r="I813" s="226">
        <f>SUM(I814:I823)</f>
        <v>0</v>
      </c>
      <c r="J813" s="226">
        <f>SUM(J814:J823)</f>
        <v>0</v>
      </c>
      <c r="K813" s="226">
        <f>SUM(K814:K823)</f>
        <v>0</v>
      </c>
      <c r="L813" s="226">
        <f>SUM(L814:L823)</f>
        <v>0</v>
      </c>
      <c r="M813" s="227">
        <f>SUM(M814:M823)</f>
        <v>0</v>
      </c>
      <c r="N813" s="228">
        <f>IF(AND(E813&lt;&gt;"", E813&lt;&gt;"Registrar Detalle",E813&lt;&gt;"Ocultar Detalle"),1,0)</f>
        <v>0</v>
      </c>
      <c r="O813" s="228">
        <f t="shared" si="160"/>
        <v>0</v>
      </c>
      <c r="P813" s="179">
        <f>VLOOKUP($G813,[1]Conceptos!$B$2:$I$588,6,FALSE)</f>
        <v>1</v>
      </c>
      <c r="Q813" s="179">
        <f>VLOOKUP($G813,[1]Conceptos!$B$2:$I$588,7,FALSE)</f>
        <v>1</v>
      </c>
      <c r="R813" s="179">
        <f>VLOOKUP($G813,[1]Conceptos!$B$2:$I$588,8,FALSE)</f>
        <v>1</v>
      </c>
      <c r="S813" s="229" t="b">
        <f>VLOOKUP(G813,[1]Conceptos!$B$2:$E$588,4,FALSE)</f>
        <v>1</v>
      </c>
      <c r="T813" s="230">
        <f>FIND(".",B813,LEN(B813)-2)</f>
        <v>6</v>
      </c>
      <c r="U813" s="230" t="str">
        <f>MID(B813,1,T813-1)</f>
        <v>A.1.3</v>
      </c>
      <c r="V813" s="231">
        <f t="shared" si="146"/>
        <v>6</v>
      </c>
    </row>
    <row r="814" spans="1:22" s="231" customFormat="1">
      <c r="A814" s="172">
        <f>VLOOKUP(G814,[1]Conceptos!$B$2:$F$587,5,FALSE)</f>
        <v>97</v>
      </c>
      <c r="B814" s="234"/>
      <c r="C814" s="220"/>
      <c r="D814" s="221"/>
      <c r="E814" s="225">
        <v>1</v>
      </c>
      <c r="F814" s="174"/>
      <c r="G814" s="175" t="str">
        <f t="shared" si="154"/>
        <v>A.1.3.4</v>
      </c>
      <c r="H814" s="235" t="e">
        <f t="shared" ref="H814:H823" si="163">VLOOKUP(F814,$W$7:$X$48,2,FALSE)</f>
        <v>#N/A</v>
      </c>
      <c r="I814" s="239"/>
      <c r="J814" s="239"/>
      <c r="K814" s="239"/>
      <c r="L814" s="239"/>
      <c r="M814" s="240"/>
      <c r="N814" s="231">
        <f t="shared" ref="N814:N823" si="164">IF(E814&lt;&gt;"",1,0)</f>
        <v>1</v>
      </c>
      <c r="O814" s="231">
        <f t="shared" si="160"/>
        <v>0</v>
      </c>
      <c r="P814" s="179">
        <f>VLOOKUP($G814,[1]Conceptos!$B$2:$I$588,6,FALSE)</f>
        <v>1</v>
      </c>
      <c r="Q814" s="179">
        <f>VLOOKUP($G814,[1]Conceptos!$B$2:$I$588,7,FALSE)</f>
        <v>1</v>
      </c>
      <c r="R814" s="179">
        <f>VLOOKUP($G814,[1]Conceptos!$B$2:$I$588,8,FALSE)</f>
        <v>1</v>
      </c>
      <c r="S814" s="229" t="b">
        <f>VLOOKUP(G814,[1]Conceptos!$B$2:$E$588,4,FALSE)</f>
        <v>1</v>
      </c>
      <c r="V814" s="231">
        <f t="shared" si="146"/>
        <v>6</v>
      </c>
    </row>
    <row r="815" spans="1:22" s="231" customFormat="1" hidden="1">
      <c r="A815" s="172">
        <f>VLOOKUP(G815,[1]Conceptos!$B$2:$F$587,5,FALSE)</f>
        <v>97</v>
      </c>
      <c r="B815" s="236"/>
      <c r="C815" s="237"/>
      <c r="D815" s="238"/>
      <c r="E815" s="225">
        <v>2</v>
      </c>
      <c r="F815" s="174"/>
      <c r="G815" s="175" t="str">
        <f t="shared" si="154"/>
        <v>A.1.3.4</v>
      </c>
      <c r="H815" s="235" t="e">
        <f t="shared" si="163"/>
        <v>#N/A</v>
      </c>
      <c r="I815" s="239"/>
      <c r="J815" s="239"/>
      <c r="K815" s="239"/>
      <c r="L815" s="239"/>
      <c r="M815" s="240"/>
      <c r="N815" s="231">
        <f t="shared" si="164"/>
        <v>1</v>
      </c>
      <c r="O815" s="231">
        <f t="shared" si="160"/>
        <v>0</v>
      </c>
      <c r="P815" s="179">
        <f>VLOOKUP($G815,[1]Conceptos!$B$2:$I$588,6,FALSE)</f>
        <v>1</v>
      </c>
      <c r="Q815" s="179">
        <f>VLOOKUP($G815,[1]Conceptos!$B$2:$I$588,7,FALSE)</f>
        <v>1</v>
      </c>
      <c r="R815" s="179">
        <f>VLOOKUP($G815,[1]Conceptos!$B$2:$I$588,8,FALSE)</f>
        <v>1</v>
      </c>
      <c r="S815" s="229" t="b">
        <f>VLOOKUP(G815,[1]Conceptos!$B$2:$E$587,4,FALSE)</f>
        <v>1</v>
      </c>
      <c r="V815" s="231">
        <f t="shared" si="146"/>
        <v>0</v>
      </c>
    </row>
    <row r="816" spans="1:22" s="231" customFormat="1" hidden="1">
      <c r="A816" s="172">
        <f>VLOOKUP(G816,[1]Conceptos!$B$2:$F$587,5,FALSE)</f>
        <v>97</v>
      </c>
      <c r="B816" s="236"/>
      <c r="C816" s="237"/>
      <c r="D816" s="238"/>
      <c r="E816" s="225">
        <v>3</v>
      </c>
      <c r="F816" s="174"/>
      <c r="G816" s="175" t="str">
        <f t="shared" si="154"/>
        <v>A.1.3.4</v>
      </c>
      <c r="H816" s="235" t="e">
        <f t="shared" si="163"/>
        <v>#N/A</v>
      </c>
      <c r="I816" s="239"/>
      <c r="J816" s="239"/>
      <c r="K816" s="239"/>
      <c r="L816" s="239"/>
      <c r="M816" s="240"/>
      <c r="N816" s="231">
        <f t="shared" si="164"/>
        <v>1</v>
      </c>
      <c r="O816" s="231">
        <f t="shared" si="160"/>
        <v>0</v>
      </c>
      <c r="P816" s="179">
        <f>VLOOKUP($G816,[1]Conceptos!$B$2:$I$588,6,FALSE)</f>
        <v>1</v>
      </c>
      <c r="Q816" s="179">
        <f>VLOOKUP($G816,[1]Conceptos!$B$2:$I$588,7,FALSE)</f>
        <v>1</v>
      </c>
      <c r="R816" s="179">
        <f>VLOOKUP($G816,[1]Conceptos!$B$2:$I$588,8,FALSE)</f>
        <v>1</v>
      </c>
      <c r="S816" s="229" t="b">
        <f>VLOOKUP(G816,[1]Conceptos!$B$2:$E$587,4,FALSE)</f>
        <v>1</v>
      </c>
      <c r="V816" s="231">
        <f t="shared" si="146"/>
        <v>0</v>
      </c>
    </row>
    <row r="817" spans="1:22" s="231" customFormat="1" hidden="1">
      <c r="A817" s="172">
        <f>VLOOKUP(G817,[1]Conceptos!$B$2:$F$587,5,FALSE)</f>
        <v>97</v>
      </c>
      <c r="B817" s="236"/>
      <c r="C817" s="237"/>
      <c r="D817" s="238"/>
      <c r="E817" s="225">
        <v>4</v>
      </c>
      <c r="F817" s="174"/>
      <c r="G817" s="175" t="str">
        <f t="shared" si="154"/>
        <v>A.1.3.4</v>
      </c>
      <c r="H817" s="235" t="e">
        <f t="shared" si="163"/>
        <v>#N/A</v>
      </c>
      <c r="I817" s="239"/>
      <c r="J817" s="239"/>
      <c r="K817" s="239"/>
      <c r="L817" s="239"/>
      <c r="M817" s="240"/>
      <c r="N817" s="231">
        <f t="shared" si="164"/>
        <v>1</v>
      </c>
      <c r="O817" s="231">
        <f t="shared" si="160"/>
        <v>0</v>
      </c>
      <c r="P817" s="179">
        <f>VLOOKUP($G817,[1]Conceptos!$B$2:$I$588,6,FALSE)</f>
        <v>1</v>
      </c>
      <c r="Q817" s="179">
        <f>VLOOKUP($G817,[1]Conceptos!$B$2:$I$588,7,FALSE)</f>
        <v>1</v>
      </c>
      <c r="R817" s="179">
        <f>VLOOKUP($G817,[1]Conceptos!$B$2:$I$588,8,FALSE)</f>
        <v>1</v>
      </c>
      <c r="S817" s="229" t="b">
        <f>VLOOKUP(G817,[1]Conceptos!$B$2:$E$587,4,FALSE)</f>
        <v>1</v>
      </c>
      <c r="V817" s="231">
        <f t="shared" si="146"/>
        <v>0</v>
      </c>
    </row>
    <row r="818" spans="1:22" s="231" customFormat="1" hidden="1">
      <c r="A818" s="172">
        <f>VLOOKUP(G818,[1]Conceptos!$B$2:$F$587,5,FALSE)</f>
        <v>97</v>
      </c>
      <c r="B818" s="236"/>
      <c r="C818" s="237"/>
      <c r="D818" s="238"/>
      <c r="E818" s="225">
        <v>5</v>
      </c>
      <c r="F818" s="174"/>
      <c r="G818" s="175" t="str">
        <f t="shared" si="154"/>
        <v>A.1.3.4</v>
      </c>
      <c r="H818" s="235" t="e">
        <f t="shared" si="163"/>
        <v>#N/A</v>
      </c>
      <c r="I818" s="239"/>
      <c r="J818" s="239"/>
      <c r="K818" s="239"/>
      <c r="L818" s="239"/>
      <c r="M818" s="240"/>
      <c r="N818" s="231">
        <f t="shared" si="164"/>
        <v>1</v>
      </c>
      <c r="O818" s="231">
        <f t="shared" si="160"/>
        <v>0</v>
      </c>
      <c r="P818" s="179">
        <f>VLOOKUP($G818,[1]Conceptos!$B$2:$I$588,6,FALSE)</f>
        <v>1</v>
      </c>
      <c r="Q818" s="179">
        <f>VLOOKUP($G818,[1]Conceptos!$B$2:$I$588,7,FALSE)</f>
        <v>1</v>
      </c>
      <c r="R818" s="179">
        <f>VLOOKUP($G818,[1]Conceptos!$B$2:$I$588,8,FALSE)</f>
        <v>1</v>
      </c>
      <c r="S818" s="229" t="b">
        <f>VLOOKUP(G818,[1]Conceptos!$B$2:$E$587,4,FALSE)</f>
        <v>1</v>
      </c>
      <c r="V818" s="231">
        <f t="shared" si="146"/>
        <v>0</v>
      </c>
    </row>
    <row r="819" spans="1:22" s="231" customFormat="1" hidden="1">
      <c r="A819" s="172">
        <f>VLOOKUP(G819,[1]Conceptos!$B$2:$F$587,5,FALSE)</f>
        <v>97</v>
      </c>
      <c r="B819" s="236"/>
      <c r="C819" s="237"/>
      <c r="D819" s="238"/>
      <c r="E819" s="225">
        <v>6</v>
      </c>
      <c r="F819" s="174"/>
      <c r="G819" s="175" t="str">
        <f t="shared" si="154"/>
        <v>A.1.3.4</v>
      </c>
      <c r="H819" s="235" t="e">
        <f t="shared" si="163"/>
        <v>#N/A</v>
      </c>
      <c r="I819" s="239"/>
      <c r="J819" s="239"/>
      <c r="K819" s="239"/>
      <c r="L819" s="239"/>
      <c r="M819" s="240"/>
      <c r="N819" s="231">
        <f t="shared" si="164"/>
        <v>1</v>
      </c>
      <c r="O819" s="231">
        <f t="shared" si="160"/>
        <v>0</v>
      </c>
      <c r="P819" s="179">
        <f>VLOOKUP($G819,[1]Conceptos!$B$2:$I$588,6,FALSE)</f>
        <v>1</v>
      </c>
      <c r="Q819" s="179">
        <f>VLOOKUP($G819,[1]Conceptos!$B$2:$I$588,7,FALSE)</f>
        <v>1</v>
      </c>
      <c r="R819" s="179">
        <f>VLOOKUP($G819,[1]Conceptos!$B$2:$I$588,8,FALSE)</f>
        <v>1</v>
      </c>
      <c r="S819" s="229" t="b">
        <f>VLOOKUP(G819,[1]Conceptos!$B$2:$E$587,4,FALSE)</f>
        <v>1</v>
      </c>
      <c r="V819" s="231">
        <f t="shared" si="146"/>
        <v>0</v>
      </c>
    </row>
    <row r="820" spans="1:22" s="231" customFormat="1" hidden="1">
      <c r="A820" s="172">
        <f>VLOOKUP(G820,[1]Conceptos!$B$2:$F$587,5,FALSE)</f>
        <v>97</v>
      </c>
      <c r="B820" s="236"/>
      <c r="C820" s="237"/>
      <c r="D820" s="238"/>
      <c r="E820" s="225">
        <v>7</v>
      </c>
      <c r="F820" s="174"/>
      <c r="G820" s="175" t="str">
        <f t="shared" si="154"/>
        <v>A.1.3.4</v>
      </c>
      <c r="H820" s="235" t="e">
        <f t="shared" si="163"/>
        <v>#N/A</v>
      </c>
      <c r="I820" s="239"/>
      <c r="J820" s="239"/>
      <c r="K820" s="239"/>
      <c r="L820" s="239"/>
      <c r="M820" s="240"/>
      <c r="N820" s="231">
        <f t="shared" si="164"/>
        <v>1</v>
      </c>
      <c r="O820" s="231">
        <f t="shared" si="160"/>
        <v>0</v>
      </c>
      <c r="P820" s="179">
        <f>VLOOKUP($G820,[1]Conceptos!$B$2:$I$588,6,FALSE)</f>
        <v>1</v>
      </c>
      <c r="Q820" s="179">
        <f>VLOOKUP($G820,[1]Conceptos!$B$2:$I$588,7,FALSE)</f>
        <v>1</v>
      </c>
      <c r="R820" s="179">
        <f>VLOOKUP($G820,[1]Conceptos!$B$2:$I$588,8,FALSE)</f>
        <v>1</v>
      </c>
      <c r="S820" s="229" t="b">
        <f>VLOOKUP(G820,[1]Conceptos!$B$2:$E$587,4,FALSE)</f>
        <v>1</v>
      </c>
      <c r="V820" s="231">
        <f t="shared" si="146"/>
        <v>0</v>
      </c>
    </row>
    <row r="821" spans="1:22" s="231" customFormat="1" hidden="1">
      <c r="A821" s="172">
        <f>VLOOKUP(G821,[1]Conceptos!$B$2:$F$587,5,FALSE)</f>
        <v>97</v>
      </c>
      <c r="B821" s="236"/>
      <c r="C821" s="237"/>
      <c r="D821" s="238"/>
      <c r="E821" s="225">
        <v>8</v>
      </c>
      <c r="F821" s="174"/>
      <c r="G821" s="175" t="str">
        <f t="shared" si="154"/>
        <v>A.1.3.4</v>
      </c>
      <c r="H821" s="235" t="e">
        <f t="shared" si="163"/>
        <v>#N/A</v>
      </c>
      <c r="I821" s="239"/>
      <c r="J821" s="239"/>
      <c r="K821" s="239"/>
      <c r="L821" s="239"/>
      <c r="M821" s="240"/>
      <c r="N821" s="231">
        <f t="shared" si="164"/>
        <v>1</v>
      </c>
      <c r="O821" s="231">
        <f t="shared" si="160"/>
        <v>0</v>
      </c>
      <c r="P821" s="179">
        <f>VLOOKUP($G821,[1]Conceptos!$B$2:$I$588,6,FALSE)</f>
        <v>1</v>
      </c>
      <c r="Q821" s="179">
        <f>VLOOKUP($G821,[1]Conceptos!$B$2:$I$588,7,FALSE)</f>
        <v>1</v>
      </c>
      <c r="R821" s="179">
        <f>VLOOKUP($G821,[1]Conceptos!$B$2:$I$588,8,FALSE)</f>
        <v>1</v>
      </c>
      <c r="S821" s="229" t="b">
        <f>VLOOKUP(G821,[1]Conceptos!$B$2:$E$587,4,FALSE)</f>
        <v>1</v>
      </c>
      <c r="V821" s="231">
        <f t="shared" si="146"/>
        <v>0</v>
      </c>
    </row>
    <row r="822" spans="1:22" s="231" customFormat="1" hidden="1">
      <c r="A822" s="172">
        <f>VLOOKUP(G822,[1]Conceptos!$B$2:$F$587,5,FALSE)</f>
        <v>97</v>
      </c>
      <c r="B822" s="236"/>
      <c r="C822" s="237"/>
      <c r="D822" s="238"/>
      <c r="E822" s="225">
        <v>9</v>
      </c>
      <c r="F822" s="174"/>
      <c r="G822" s="175" t="str">
        <f t="shared" si="154"/>
        <v>A.1.3.4</v>
      </c>
      <c r="H822" s="235" t="e">
        <f t="shared" si="163"/>
        <v>#N/A</v>
      </c>
      <c r="I822" s="239"/>
      <c r="J822" s="239"/>
      <c r="K822" s="239"/>
      <c r="L822" s="239"/>
      <c r="M822" s="240"/>
      <c r="N822" s="231">
        <f t="shared" si="164"/>
        <v>1</v>
      </c>
      <c r="O822" s="231">
        <f t="shared" si="160"/>
        <v>0</v>
      </c>
      <c r="P822" s="179">
        <f>VLOOKUP($G822,[1]Conceptos!$B$2:$I$588,6,FALSE)</f>
        <v>1</v>
      </c>
      <c r="Q822" s="179">
        <f>VLOOKUP($G822,[1]Conceptos!$B$2:$I$588,7,FALSE)</f>
        <v>1</v>
      </c>
      <c r="R822" s="179">
        <f>VLOOKUP($G822,[1]Conceptos!$B$2:$I$588,8,FALSE)</f>
        <v>1</v>
      </c>
      <c r="S822" s="229" t="b">
        <f>VLOOKUP(G822,[1]Conceptos!$B$2:$E$587,4,FALSE)</f>
        <v>1</v>
      </c>
      <c r="V822" s="231">
        <f t="shared" ref="V822:V885" si="165">IF(T822=0,T821,T822)</f>
        <v>0</v>
      </c>
    </row>
    <row r="823" spans="1:22" s="231" customFormat="1" hidden="1">
      <c r="A823" s="172">
        <f>VLOOKUP(G823,[1]Conceptos!$B$2:$F$587,5,FALSE)</f>
        <v>97</v>
      </c>
      <c r="B823" s="236"/>
      <c r="C823" s="237"/>
      <c r="D823" s="238"/>
      <c r="E823" s="225">
        <v>10</v>
      </c>
      <c r="F823" s="174"/>
      <c r="G823" s="175" t="str">
        <f t="shared" si="154"/>
        <v>A.1.3.4</v>
      </c>
      <c r="H823" s="235" t="e">
        <f t="shared" si="163"/>
        <v>#N/A</v>
      </c>
      <c r="I823" s="239"/>
      <c r="J823" s="239"/>
      <c r="K823" s="239"/>
      <c r="L823" s="239"/>
      <c r="M823" s="240"/>
      <c r="N823" s="231">
        <f t="shared" si="164"/>
        <v>1</v>
      </c>
      <c r="O823" s="231">
        <f t="shared" si="160"/>
        <v>0</v>
      </c>
      <c r="P823" s="179">
        <f>VLOOKUP($G823,[1]Conceptos!$B$2:$I$588,6,FALSE)</f>
        <v>1</v>
      </c>
      <c r="Q823" s="179">
        <f>VLOOKUP($G823,[1]Conceptos!$B$2:$I$588,7,FALSE)</f>
        <v>1</v>
      </c>
      <c r="R823" s="179">
        <f>VLOOKUP($G823,[1]Conceptos!$B$2:$I$588,8,FALSE)</f>
        <v>1</v>
      </c>
      <c r="S823" s="229" t="b">
        <f>VLOOKUP(G823,[1]Conceptos!$B$2:$E$587,4,FALSE)</f>
        <v>1</v>
      </c>
      <c r="V823" s="231">
        <f t="shared" si="165"/>
        <v>0</v>
      </c>
    </row>
    <row r="824" spans="1:22" s="231" customFormat="1" ht="51">
      <c r="A824" s="172">
        <f>VLOOKUP(G824,[1]Conceptos!$B$2:$F$587,5,FALSE)</f>
        <v>98</v>
      </c>
      <c r="B824" s="219" t="s">
        <v>266</v>
      </c>
      <c r="C824" s="220" t="str">
        <f>VLOOKUP(B824,[1]Conceptos!$B$2:$D$587,2,FALSE)</f>
        <v>DOTACIÓN INSTITUCIONAL DE MATERIAL Y MEDIOS PEDAGÓGICOS PARA EL APRENDIZAJE</v>
      </c>
      <c r="D824" s="221" t="str">
        <f>VLOOKUP(B824,[1]Conceptos!$B$2:$D$587,3,FALSE)</f>
        <v>CONTEMPLA LAS ASIGNACIÓNES DIRIGIDAS A LA DOTACIÓN DE MEDIOS Y RECURSOS PEDAGÓGICOS PARA EL APRENDIZAJE: AUDIOVISUALES, TEXTOS, LIBROS DE REFERENCIA Y CONSULTA GENERAL, MATERIAL DE LABORATORIO PARA USO INSTITUCIONAL</v>
      </c>
      <c r="E824" s="222" t="s">
        <v>136</v>
      </c>
      <c r="F824" s="223"/>
      <c r="G824" s="224" t="str">
        <f t="shared" si="154"/>
        <v>A.1.3.5</v>
      </c>
      <c r="H824" s="225"/>
      <c r="I824" s="226">
        <f>SUM(I825:I834)</f>
        <v>0</v>
      </c>
      <c r="J824" s="226">
        <f>SUM(J825:J834)</f>
        <v>0</v>
      </c>
      <c r="K824" s="226">
        <f>SUM(K825:K834)</f>
        <v>0</v>
      </c>
      <c r="L824" s="226">
        <f>SUM(L825:L834)</f>
        <v>0</v>
      </c>
      <c r="M824" s="227">
        <f>SUM(M825:M834)</f>
        <v>0</v>
      </c>
      <c r="N824" s="228">
        <f>IF(AND(E824&lt;&gt;"", E824&lt;&gt;"Registrar Detalle",E824&lt;&gt;"Ocultar Detalle"),1,0)</f>
        <v>0</v>
      </c>
      <c r="O824" s="228">
        <f t="shared" si="160"/>
        <v>0</v>
      </c>
      <c r="P824" s="179">
        <f>VLOOKUP($G824,[1]Conceptos!$B$2:$I$588,6,FALSE)</f>
        <v>1</v>
      </c>
      <c r="Q824" s="179">
        <f>VLOOKUP($G824,[1]Conceptos!$B$2:$I$588,7,FALSE)</f>
        <v>1</v>
      </c>
      <c r="R824" s="179">
        <f>VLOOKUP($G824,[1]Conceptos!$B$2:$I$588,8,FALSE)</f>
        <v>1</v>
      </c>
      <c r="S824" s="229" t="b">
        <f>VLOOKUP(G824,[1]Conceptos!$B$2:$E$588,4,FALSE)</f>
        <v>1</v>
      </c>
      <c r="T824" s="230">
        <f>FIND(".",B824,LEN(B824)-2)</f>
        <v>6</v>
      </c>
      <c r="U824" s="230" t="str">
        <f>MID(B824,1,T824-1)</f>
        <v>A.1.3</v>
      </c>
      <c r="V824" s="231">
        <f t="shared" si="165"/>
        <v>6</v>
      </c>
    </row>
    <row r="825" spans="1:22" s="231" customFormat="1">
      <c r="A825" s="172">
        <f>VLOOKUP(G825,[1]Conceptos!$B$2:$F$587,5,FALSE)</f>
        <v>98</v>
      </c>
      <c r="B825" s="234"/>
      <c r="C825" s="220"/>
      <c r="D825" s="221"/>
      <c r="E825" s="225">
        <v>1</v>
      </c>
      <c r="F825" s="174"/>
      <c r="G825" s="175" t="str">
        <f t="shared" si="154"/>
        <v>A.1.3.5</v>
      </c>
      <c r="H825" s="235" t="e">
        <f t="shared" ref="H825:H834" si="166">VLOOKUP(F825,$W$7:$X$48,2,FALSE)</f>
        <v>#N/A</v>
      </c>
      <c r="I825" s="239"/>
      <c r="J825" s="239"/>
      <c r="K825" s="239"/>
      <c r="L825" s="239"/>
      <c r="M825" s="240"/>
      <c r="N825" s="231">
        <f t="shared" ref="N825:N834" si="167">IF(E825&lt;&gt;"",1,0)</f>
        <v>1</v>
      </c>
      <c r="O825" s="231">
        <f t="shared" si="160"/>
        <v>0</v>
      </c>
      <c r="P825" s="179">
        <f>VLOOKUP($G825,[1]Conceptos!$B$2:$I$588,6,FALSE)</f>
        <v>1</v>
      </c>
      <c r="Q825" s="179">
        <f>VLOOKUP($G825,[1]Conceptos!$B$2:$I$588,7,FALSE)</f>
        <v>1</v>
      </c>
      <c r="R825" s="179">
        <f>VLOOKUP($G825,[1]Conceptos!$B$2:$I$588,8,FALSE)</f>
        <v>1</v>
      </c>
      <c r="S825" s="229" t="b">
        <f>VLOOKUP(G825,[1]Conceptos!$B$2:$E$588,4,FALSE)</f>
        <v>1</v>
      </c>
      <c r="V825" s="231">
        <f t="shared" si="165"/>
        <v>6</v>
      </c>
    </row>
    <row r="826" spans="1:22" s="231" customFormat="1" hidden="1">
      <c r="A826" s="172">
        <f>VLOOKUP(G826,[1]Conceptos!$B$2:$F$587,5,FALSE)</f>
        <v>98</v>
      </c>
      <c r="B826" s="236"/>
      <c r="C826" s="237"/>
      <c r="D826" s="238"/>
      <c r="E826" s="225">
        <v>2</v>
      </c>
      <c r="F826" s="174"/>
      <c r="G826" s="175" t="str">
        <f t="shared" si="154"/>
        <v>A.1.3.5</v>
      </c>
      <c r="H826" s="235" t="e">
        <f t="shared" si="166"/>
        <v>#N/A</v>
      </c>
      <c r="I826" s="239"/>
      <c r="J826" s="239"/>
      <c r="K826" s="239"/>
      <c r="L826" s="239"/>
      <c r="M826" s="240"/>
      <c r="N826" s="231">
        <f t="shared" si="167"/>
        <v>1</v>
      </c>
      <c r="O826" s="231">
        <f t="shared" si="160"/>
        <v>0</v>
      </c>
      <c r="P826" s="179">
        <f>VLOOKUP($G826,[1]Conceptos!$B$2:$I$588,6,FALSE)</f>
        <v>1</v>
      </c>
      <c r="Q826" s="179">
        <f>VLOOKUP($G826,[1]Conceptos!$B$2:$I$588,7,FALSE)</f>
        <v>1</v>
      </c>
      <c r="R826" s="179">
        <f>VLOOKUP($G826,[1]Conceptos!$B$2:$I$588,8,FALSE)</f>
        <v>1</v>
      </c>
      <c r="S826" s="229" t="b">
        <f>VLOOKUP(G826,[1]Conceptos!$B$2:$E$587,4,FALSE)</f>
        <v>1</v>
      </c>
      <c r="V826" s="231">
        <f t="shared" si="165"/>
        <v>0</v>
      </c>
    </row>
    <row r="827" spans="1:22" s="231" customFormat="1" hidden="1">
      <c r="A827" s="172">
        <f>VLOOKUP(G827,[1]Conceptos!$B$2:$F$587,5,FALSE)</f>
        <v>98</v>
      </c>
      <c r="B827" s="236"/>
      <c r="C827" s="237"/>
      <c r="D827" s="238"/>
      <c r="E827" s="225">
        <v>3</v>
      </c>
      <c r="F827" s="174"/>
      <c r="G827" s="175" t="str">
        <f t="shared" si="154"/>
        <v>A.1.3.5</v>
      </c>
      <c r="H827" s="235" t="e">
        <f t="shared" si="166"/>
        <v>#N/A</v>
      </c>
      <c r="I827" s="239"/>
      <c r="J827" s="239"/>
      <c r="K827" s="239"/>
      <c r="L827" s="239"/>
      <c r="M827" s="240"/>
      <c r="N827" s="231">
        <f t="shared" si="167"/>
        <v>1</v>
      </c>
      <c r="O827" s="231">
        <f t="shared" si="160"/>
        <v>0</v>
      </c>
      <c r="P827" s="179">
        <f>VLOOKUP($G827,[1]Conceptos!$B$2:$I$588,6,FALSE)</f>
        <v>1</v>
      </c>
      <c r="Q827" s="179">
        <f>VLOOKUP($G827,[1]Conceptos!$B$2:$I$588,7,FALSE)</f>
        <v>1</v>
      </c>
      <c r="R827" s="179">
        <f>VLOOKUP($G827,[1]Conceptos!$B$2:$I$588,8,FALSE)</f>
        <v>1</v>
      </c>
      <c r="S827" s="229" t="b">
        <f>VLOOKUP(G827,[1]Conceptos!$B$2:$E$587,4,FALSE)</f>
        <v>1</v>
      </c>
      <c r="V827" s="231">
        <f t="shared" si="165"/>
        <v>0</v>
      </c>
    </row>
    <row r="828" spans="1:22" s="231" customFormat="1" hidden="1">
      <c r="A828" s="172">
        <f>VLOOKUP(G828,[1]Conceptos!$B$2:$F$587,5,FALSE)</f>
        <v>98</v>
      </c>
      <c r="B828" s="236"/>
      <c r="C828" s="237"/>
      <c r="D828" s="238"/>
      <c r="E828" s="225">
        <v>4</v>
      </c>
      <c r="F828" s="174"/>
      <c r="G828" s="175" t="str">
        <f t="shared" si="154"/>
        <v>A.1.3.5</v>
      </c>
      <c r="H828" s="235" t="e">
        <f t="shared" si="166"/>
        <v>#N/A</v>
      </c>
      <c r="I828" s="239"/>
      <c r="J828" s="239"/>
      <c r="K828" s="239"/>
      <c r="L828" s="239"/>
      <c r="M828" s="240"/>
      <c r="N828" s="231">
        <f t="shared" si="167"/>
        <v>1</v>
      </c>
      <c r="O828" s="231">
        <f t="shared" si="160"/>
        <v>0</v>
      </c>
      <c r="P828" s="179">
        <f>VLOOKUP($G828,[1]Conceptos!$B$2:$I$588,6,FALSE)</f>
        <v>1</v>
      </c>
      <c r="Q828" s="179">
        <f>VLOOKUP($G828,[1]Conceptos!$B$2:$I$588,7,FALSE)</f>
        <v>1</v>
      </c>
      <c r="R828" s="179">
        <f>VLOOKUP($G828,[1]Conceptos!$B$2:$I$588,8,FALSE)</f>
        <v>1</v>
      </c>
      <c r="S828" s="229" t="b">
        <f>VLOOKUP(G828,[1]Conceptos!$B$2:$E$587,4,FALSE)</f>
        <v>1</v>
      </c>
      <c r="V828" s="231">
        <f t="shared" si="165"/>
        <v>0</v>
      </c>
    </row>
    <row r="829" spans="1:22" s="231" customFormat="1" hidden="1">
      <c r="A829" s="172">
        <f>VLOOKUP(G829,[1]Conceptos!$B$2:$F$587,5,FALSE)</f>
        <v>98</v>
      </c>
      <c r="B829" s="236"/>
      <c r="C829" s="237"/>
      <c r="D829" s="238"/>
      <c r="E829" s="225">
        <v>5</v>
      </c>
      <c r="F829" s="174"/>
      <c r="G829" s="175" t="str">
        <f t="shared" si="154"/>
        <v>A.1.3.5</v>
      </c>
      <c r="H829" s="235" t="e">
        <f t="shared" si="166"/>
        <v>#N/A</v>
      </c>
      <c r="I829" s="239"/>
      <c r="J829" s="239"/>
      <c r="K829" s="239"/>
      <c r="L829" s="239"/>
      <c r="M829" s="240"/>
      <c r="N829" s="231">
        <f t="shared" si="167"/>
        <v>1</v>
      </c>
      <c r="O829" s="231">
        <f t="shared" si="160"/>
        <v>0</v>
      </c>
      <c r="P829" s="179">
        <f>VLOOKUP($G829,[1]Conceptos!$B$2:$I$588,6,FALSE)</f>
        <v>1</v>
      </c>
      <c r="Q829" s="179">
        <f>VLOOKUP($G829,[1]Conceptos!$B$2:$I$588,7,FALSE)</f>
        <v>1</v>
      </c>
      <c r="R829" s="179">
        <f>VLOOKUP($G829,[1]Conceptos!$B$2:$I$588,8,FALSE)</f>
        <v>1</v>
      </c>
      <c r="S829" s="229" t="b">
        <f>VLOOKUP(G829,[1]Conceptos!$B$2:$E$587,4,FALSE)</f>
        <v>1</v>
      </c>
      <c r="V829" s="231">
        <f t="shared" si="165"/>
        <v>0</v>
      </c>
    </row>
    <row r="830" spans="1:22" s="231" customFormat="1" hidden="1">
      <c r="A830" s="172">
        <f>VLOOKUP(G830,[1]Conceptos!$B$2:$F$587,5,FALSE)</f>
        <v>98</v>
      </c>
      <c r="B830" s="236"/>
      <c r="C830" s="237"/>
      <c r="D830" s="238"/>
      <c r="E830" s="225">
        <v>6</v>
      </c>
      <c r="F830" s="174"/>
      <c r="G830" s="175" t="str">
        <f t="shared" si="154"/>
        <v>A.1.3.5</v>
      </c>
      <c r="H830" s="235" t="e">
        <f t="shared" si="166"/>
        <v>#N/A</v>
      </c>
      <c r="I830" s="239"/>
      <c r="J830" s="239"/>
      <c r="K830" s="239"/>
      <c r="L830" s="239"/>
      <c r="M830" s="240"/>
      <c r="N830" s="231">
        <f t="shared" si="167"/>
        <v>1</v>
      </c>
      <c r="O830" s="231">
        <f t="shared" si="160"/>
        <v>0</v>
      </c>
      <c r="P830" s="179">
        <f>VLOOKUP($G830,[1]Conceptos!$B$2:$I$588,6,FALSE)</f>
        <v>1</v>
      </c>
      <c r="Q830" s="179">
        <f>VLOOKUP($G830,[1]Conceptos!$B$2:$I$588,7,FALSE)</f>
        <v>1</v>
      </c>
      <c r="R830" s="179">
        <f>VLOOKUP($G830,[1]Conceptos!$B$2:$I$588,8,FALSE)</f>
        <v>1</v>
      </c>
      <c r="S830" s="229" t="b">
        <f>VLOOKUP(G830,[1]Conceptos!$B$2:$E$587,4,FALSE)</f>
        <v>1</v>
      </c>
      <c r="V830" s="231">
        <f t="shared" si="165"/>
        <v>0</v>
      </c>
    </row>
    <row r="831" spans="1:22" s="231" customFormat="1" hidden="1">
      <c r="A831" s="172">
        <f>VLOOKUP(G831,[1]Conceptos!$B$2:$F$587,5,FALSE)</f>
        <v>98</v>
      </c>
      <c r="B831" s="236"/>
      <c r="C831" s="237"/>
      <c r="D831" s="238"/>
      <c r="E831" s="225">
        <v>7</v>
      </c>
      <c r="F831" s="174"/>
      <c r="G831" s="175" t="str">
        <f t="shared" si="154"/>
        <v>A.1.3.5</v>
      </c>
      <c r="H831" s="235" t="e">
        <f t="shared" si="166"/>
        <v>#N/A</v>
      </c>
      <c r="I831" s="239"/>
      <c r="J831" s="239"/>
      <c r="K831" s="239"/>
      <c r="L831" s="239"/>
      <c r="M831" s="240"/>
      <c r="N831" s="231">
        <f t="shared" si="167"/>
        <v>1</v>
      </c>
      <c r="O831" s="231">
        <f t="shared" si="160"/>
        <v>0</v>
      </c>
      <c r="P831" s="179">
        <f>VLOOKUP($G831,[1]Conceptos!$B$2:$I$588,6,FALSE)</f>
        <v>1</v>
      </c>
      <c r="Q831" s="179">
        <f>VLOOKUP($G831,[1]Conceptos!$B$2:$I$588,7,FALSE)</f>
        <v>1</v>
      </c>
      <c r="R831" s="179">
        <f>VLOOKUP($G831,[1]Conceptos!$B$2:$I$588,8,FALSE)</f>
        <v>1</v>
      </c>
      <c r="S831" s="229" t="b">
        <f>VLOOKUP(G831,[1]Conceptos!$B$2:$E$587,4,FALSE)</f>
        <v>1</v>
      </c>
      <c r="V831" s="231">
        <f t="shared" si="165"/>
        <v>0</v>
      </c>
    </row>
    <row r="832" spans="1:22" s="231" customFormat="1" hidden="1">
      <c r="A832" s="172">
        <f>VLOOKUP(G832,[1]Conceptos!$B$2:$F$587,5,FALSE)</f>
        <v>98</v>
      </c>
      <c r="B832" s="236"/>
      <c r="C832" s="237"/>
      <c r="D832" s="238"/>
      <c r="E832" s="225">
        <v>8</v>
      </c>
      <c r="F832" s="174"/>
      <c r="G832" s="175" t="str">
        <f t="shared" si="154"/>
        <v>A.1.3.5</v>
      </c>
      <c r="H832" s="235" t="e">
        <f t="shared" si="166"/>
        <v>#N/A</v>
      </c>
      <c r="I832" s="239"/>
      <c r="J832" s="239"/>
      <c r="K832" s="239"/>
      <c r="L832" s="239"/>
      <c r="M832" s="240"/>
      <c r="N832" s="231">
        <f t="shared" si="167"/>
        <v>1</v>
      </c>
      <c r="O832" s="231">
        <f t="shared" si="160"/>
        <v>0</v>
      </c>
      <c r="P832" s="179">
        <f>VLOOKUP($G832,[1]Conceptos!$B$2:$I$588,6,FALSE)</f>
        <v>1</v>
      </c>
      <c r="Q832" s="179">
        <f>VLOOKUP($G832,[1]Conceptos!$B$2:$I$588,7,FALSE)</f>
        <v>1</v>
      </c>
      <c r="R832" s="179">
        <f>VLOOKUP($G832,[1]Conceptos!$B$2:$I$588,8,FALSE)</f>
        <v>1</v>
      </c>
      <c r="S832" s="229" t="b">
        <f>VLOOKUP(G832,[1]Conceptos!$B$2:$E$587,4,FALSE)</f>
        <v>1</v>
      </c>
      <c r="V832" s="231">
        <f t="shared" si="165"/>
        <v>0</v>
      </c>
    </row>
    <row r="833" spans="1:22" s="231" customFormat="1" hidden="1">
      <c r="A833" s="172">
        <f>VLOOKUP(G833,[1]Conceptos!$B$2:$F$587,5,FALSE)</f>
        <v>98</v>
      </c>
      <c r="B833" s="236"/>
      <c r="C833" s="237"/>
      <c r="D833" s="238"/>
      <c r="E833" s="225">
        <v>9</v>
      </c>
      <c r="F833" s="174"/>
      <c r="G833" s="175" t="str">
        <f t="shared" si="154"/>
        <v>A.1.3.5</v>
      </c>
      <c r="H833" s="235" t="e">
        <f t="shared" si="166"/>
        <v>#N/A</v>
      </c>
      <c r="I833" s="239"/>
      <c r="J833" s="239"/>
      <c r="K833" s="239"/>
      <c r="L833" s="239"/>
      <c r="M833" s="240"/>
      <c r="N833" s="231">
        <f t="shared" si="167"/>
        <v>1</v>
      </c>
      <c r="O833" s="231">
        <f t="shared" si="160"/>
        <v>0</v>
      </c>
      <c r="P833" s="179">
        <f>VLOOKUP($G833,[1]Conceptos!$B$2:$I$588,6,FALSE)</f>
        <v>1</v>
      </c>
      <c r="Q833" s="179">
        <f>VLOOKUP($G833,[1]Conceptos!$B$2:$I$588,7,FALSE)</f>
        <v>1</v>
      </c>
      <c r="R833" s="179">
        <f>VLOOKUP($G833,[1]Conceptos!$B$2:$I$588,8,FALSE)</f>
        <v>1</v>
      </c>
      <c r="S833" s="229" t="b">
        <f>VLOOKUP(G833,[1]Conceptos!$B$2:$E$587,4,FALSE)</f>
        <v>1</v>
      </c>
      <c r="V833" s="231">
        <f t="shared" si="165"/>
        <v>0</v>
      </c>
    </row>
    <row r="834" spans="1:22" s="231" customFormat="1" hidden="1">
      <c r="A834" s="172">
        <f>VLOOKUP(G834,[1]Conceptos!$B$2:$F$587,5,FALSE)</f>
        <v>98</v>
      </c>
      <c r="B834" s="236"/>
      <c r="C834" s="237"/>
      <c r="D834" s="238"/>
      <c r="E834" s="225">
        <v>10</v>
      </c>
      <c r="F834" s="174"/>
      <c r="G834" s="175" t="str">
        <f t="shared" si="154"/>
        <v>A.1.3.5</v>
      </c>
      <c r="H834" s="235" t="e">
        <f t="shared" si="166"/>
        <v>#N/A</v>
      </c>
      <c r="I834" s="239"/>
      <c r="J834" s="239"/>
      <c r="K834" s="239"/>
      <c r="L834" s="239"/>
      <c r="M834" s="240"/>
      <c r="N834" s="231">
        <f t="shared" si="167"/>
        <v>1</v>
      </c>
      <c r="O834" s="231">
        <f t="shared" si="160"/>
        <v>0</v>
      </c>
      <c r="P834" s="179">
        <f>VLOOKUP($G834,[1]Conceptos!$B$2:$I$588,6,FALSE)</f>
        <v>1</v>
      </c>
      <c r="Q834" s="179">
        <f>VLOOKUP($G834,[1]Conceptos!$B$2:$I$588,7,FALSE)</f>
        <v>1</v>
      </c>
      <c r="R834" s="179">
        <f>VLOOKUP($G834,[1]Conceptos!$B$2:$I$588,8,FALSE)</f>
        <v>1</v>
      </c>
      <c r="S834" s="229" t="b">
        <f>VLOOKUP(G834,[1]Conceptos!$B$2:$E$587,4,FALSE)</f>
        <v>1</v>
      </c>
      <c r="V834" s="231">
        <f t="shared" si="165"/>
        <v>0</v>
      </c>
    </row>
    <row r="835" spans="1:22" s="231" customFormat="1" ht="51">
      <c r="A835" s="172">
        <f>VLOOKUP(G835,[1]Conceptos!$B$2:$F$587,5,FALSE)</f>
        <v>99</v>
      </c>
      <c r="B835" s="219" t="s">
        <v>267</v>
      </c>
      <c r="C835" s="220" t="str">
        <f>VLOOKUP(B835,[1]Conceptos!$B$2:$D$587,2,FALSE)</f>
        <v>TRANSPORTE ESCOLAR</v>
      </c>
      <c r="D835" s="221" t="str">
        <f>VLOOKUP(B835,[1]Conceptos!$B$2:$D$587,3,FALSE)</f>
        <v>RECURSOS DESTINADOS PARA LA CONTRATACIÓN DEL SERVICIO DE TRANSPORTE ESCOLAR A LA POBLACIÓN DE MENORES RECURSOS DE LOS ESTABLECIMIENTOS EDUCATIVOS ESTATALES PARA GARANTIZAR SU ACCESO Y PERMANENCIA</v>
      </c>
      <c r="E835" s="222" t="s">
        <v>136</v>
      </c>
      <c r="F835" s="223"/>
      <c r="G835" s="224" t="str">
        <f t="shared" si="154"/>
        <v>A.1.3.6</v>
      </c>
      <c r="H835" s="225"/>
      <c r="I835" s="226">
        <f>SUM(I836:I845)</f>
        <v>0</v>
      </c>
      <c r="J835" s="226">
        <f>SUM(J836:J845)</f>
        <v>0</v>
      </c>
      <c r="K835" s="226">
        <f>SUM(K836:K845)</f>
        <v>0</v>
      </c>
      <c r="L835" s="226">
        <f>SUM(L836:L845)</f>
        <v>0</v>
      </c>
      <c r="M835" s="227">
        <f>SUM(M836:M845)</f>
        <v>0</v>
      </c>
      <c r="N835" s="228">
        <f>IF(AND(E835&lt;&gt;"", E835&lt;&gt;"Registrar Detalle",E835&lt;&gt;"Ocultar Detalle"),1,0)</f>
        <v>0</v>
      </c>
      <c r="O835" s="228">
        <f t="shared" si="160"/>
        <v>0</v>
      </c>
      <c r="P835" s="179">
        <f>VLOOKUP($G835,[1]Conceptos!$B$2:$I$588,6,FALSE)</f>
        <v>1</v>
      </c>
      <c r="Q835" s="179">
        <f>VLOOKUP($G835,[1]Conceptos!$B$2:$I$588,7,FALSE)</f>
        <v>1</v>
      </c>
      <c r="R835" s="179">
        <f>VLOOKUP($G835,[1]Conceptos!$B$2:$I$588,8,FALSE)</f>
        <v>1</v>
      </c>
      <c r="S835" s="229" t="b">
        <f>VLOOKUP(G835,[1]Conceptos!$B$2:$E$588,4,FALSE)</f>
        <v>1</v>
      </c>
      <c r="T835" s="230">
        <f>FIND(".",B835,LEN(B835)-2)</f>
        <v>6</v>
      </c>
      <c r="U835" s="230" t="str">
        <f>MID(B835,1,T835-1)</f>
        <v>A.1.3</v>
      </c>
      <c r="V835" s="231">
        <f t="shared" si="165"/>
        <v>6</v>
      </c>
    </row>
    <row r="836" spans="1:22" s="231" customFormat="1">
      <c r="A836" s="172">
        <f>VLOOKUP(G836,[1]Conceptos!$B$2:$F$587,5,FALSE)</f>
        <v>99</v>
      </c>
      <c r="B836" s="234"/>
      <c r="C836" s="220"/>
      <c r="D836" s="221"/>
      <c r="E836" s="225">
        <v>1</v>
      </c>
      <c r="F836" s="174"/>
      <c r="G836" s="175" t="str">
        <f t="shared" si="154"/>
        <v>A.1.3.6</v>
      </c>
      <c r="H836" s="235" t="e">
        <f t="shared" ref="H836:H845" si="168">VLOOKUP(F836,$W$7:$X$48,2,FALSE)</f>
        <v>#N/A</v>
      </c>
      <c r="I836" s="239"/>
      <c r="J836" s="239"/>
      <c r="K836" s="239"/>
      <c r="L836" s="239"/>
      <c r="M836" s="240"/>
      <c r="N836" s="231">
        <f t="shared" ref="N836:N845" si="169">IF(E836&lt;&gt;"",1,0)</f>
        <v>1</v>
      </c>
      <c r="O836" s="231">
        <f t="shared" si="160"/>
        <v>0</v>
      </c>
      <c r="P836" s="179">
        <f>VLOOKUP($G836,[1]Conceptos!$B$2:$I$588,6,FALSE)</f>
        <v>1</v>
      </c>
      <c r="Q836" s="179">
        <f>VLOOKUP($G836,[1]Conceptos!$B$2:$I$588,7,FALSE)</f>
        <v>1</v>
      </c>
      <c r="R836" s="179">
        <f>VLOOKUP($G836,[1]Conceptos!$B$2:$I$588,8,FALSE)</f>
        <v>1</v>
      </c>
      <c r="S836" s="229" t="b">
        <f>VLOOKUP(G836,[1]Conceptos!$B$2:$E$588,4,FALSE)</f>
        <v>1</v>
      </c>
      <c r="V836" s="231">
        <f t="shared" si="165"/>
        <v>6</v>
      </c>
    </row>
    <row r="837" spans="1:22" s="231" customFormat="1" hidden="1">
      <c r="A837" s="172">
        <f>VLOOKUP(G837,[1]Conceptos!$B$2:$F$587,5,FALSE)</f>
        <v>99</v>
      </c>
      <c r="B837" s="236"/>
      <c r="C837" s="237"/>
      <c r="D837" s="238"/>
      <c r="E837" s="225">
        <v>2</v>
      </c>
      <c r="F837" s="174"/>
      <c r="G837" s="175" t="str">
        <f t="shared" si="154"/>
        <v>A.1.3.6</v>
      </c>
      <c r="H837" s="235" t="e">
        <f t="shared" si="168"/>
        <v>#N/A</v>
      </c>
      <c r="I837" s="239"/>
      <c r="J837" s="239"/>
      <c r="K837" s="239"/>
      <c r="L837" s="239"/>
      <c r="M837" s="240"/>
      <c r="N837" s="231">
        <f t="shared" si="169"/>
        <v>1</v>
      </c>
      <c r="O837" s="231">
        <f t="shared" si="160"/>
        <v>0</v>
      </c>
      <c r="P837" s="179">
        <f>VLOOKUP($G837,[1]Conceptos!$B$2:$I$588,6,FALSE)</f>
        <v>1</v>
      </c>
      <c r="Q837" s="179">
        <f>VLOOKUP($G837,[1]Conceptos!$B$2:$I$588,7,FALSE)</f>
        <v>1</v>
      </c>
      <c r="R837" s="179">
        <f>VLOOKUP($G837,[1]Conceptos!$B$2:$I$588,8,FALSE)</f>
        <v>1</v>
      </c>
      <c r="S837" s="229" t="b">
        <f>VLOOKUP(G837,[1]Conceptos!$B$2:$E$587,4,FALSE)</f>
        <v>1</v>
      </c>
      <c r="V837" s="231">
        <f t="shared" si="165"/>
        <v>0</v>
      </c>
    </row>
    <row r="838" spans="1:22" s="231" customFormat="1" hidden="1">
      <c r="A838" s="172">
        <f>VLOOKUP(G838,[1]Conceptos!$B$2:$F$587,5,FALSE)</f>
        <v>99</v>
      </c>
      <c r="B838" s="236"/>
      <c r="C838" s="237"/>
      <c r="D838" s="238"/>
      <c r="E838" s="225">
        <v>3</v>
      </c>
      <c r="F838" s="174"/>
      <c r="G838" s="175" t="str">
        <f t="shared" si="154"/>
        <v>A.1.3.6</v>
      </c>
      <c r="H838" s="235" t="e">
        <f t="shared" si="168"/>
        <v>#N/A</v>
      </c>
      <c r="I838" s="239"/>
      <c r="J838" s="239"/>
      <c r="K838" s="239"/>
      <c r="L838" s="239"/>
      <c r="M838" s="240"/>
      <c r="N838" s="231">
        <f t="shared" si="169"/>
        <v>1</v>
      </c>
      <c r="O838" s="231">
        <f t="shared" si="160"/>
        <v>0</v>
      </c>
      <c r="P838" s="179">
        <f>VLOOKUP($G838,[1]Conceptos!$B$2:$I$588,6,FALSE)</f>
        <v>1</v>
      </c>
      <c r="Q838" s="179">
        <f>VLOOKUP($G838,[1]Conceptos!$B$2:$I$588,7,FALSE)</f>
        <v>1</v>
      </c>
      <c r="R838" s="179">
        <f>VLOOKUP($G838,[1]Conceptos!$B$2:$I$588,8,FALSE)</f>
        <v>1</v>
      </c>
      <c r="S838" s="229" t="b">
        <f>VLOOKUP(G838,[1]Conceptos!$B$2:$E$587,4,FALSE)</f>
        <v>1</v>
      </c>
      <c r="V838" s="231">
        <f t="shared" si="165"/>
        <v>0</v>
      </c>
    </row>
    <row r="839" spans="1:22" s="231" customFormat="1" hidden="1">
      <c r="A839" s="172">
        <f>VLOOKUP(G839,[1]Conceptos!$B$2:$F$587,5,FALSE)</f>
        <v>99</v>
      </c>
      <c r="B839" s="236"/>
      <c r="C839" s="237"/>
      <c r="D839" s="238"/>
      <c r="E839" s="225">
        <v>4</v>
      </c>
      <c r="F839" s="174"/>
      <c r="G839" s="175" t="str">
        <f t="shared" si="154"/>
        <v>A.1.3.6</v>
      </c>
      <c r="H839" s="235" t="e">
        <f t="shared" si="168"/>
        <v>#N/A</v>
      </c>
      <c r="I839" s="239"/>
      <c r="J839" s="239"/>
      <c r="K839" s="239"/>
      <c r="L839" s="239"/>
      <c r="M839" s="240"/>
      <c r="N839" s="231">
        <f t="shared" si="169"/>
        <v>1</v>
      </c>
      <c r="O839" s="231">
        <f t="shared" si="160"/>
        <v>0</v>
      </c>
      <c r="P839" s="179">
        <f>VLOOKUP($G839,[1]Conceptos!$B$2:$I$588,6,FALSE)</f>
        <v>1</v>
      </c>
      <c r="Q839" s="179">
        <f>VLOOKUP($G839,[1]Conceptos!$B$2:$I$588,7,FALSE)</f>
        <v>1</v>
      </c>
      <c r="R839" s="179">
        <f>VLOOKUP($G839,[1]Conceptos!$B$2:$I$588,8,FALSE)</f>
        <v>1</v>
      </c>
      <c r="S839" s="229" t="b">
        <f>VLOOKUP(G839,[1]Conceptos!$B$2:$E$587,4,FALSE)</f>
        <v>1</v>
      </c>
      <c r="V839" s="231">
        <f t="shared" si="165"/>
        <v>0</v>
      </c>
    </row>
    <row r="840" spans="1:22" s="231" customFormat="1" hidden="1">
      <c r="A840" s="172">
        <f>VLOOKUP(G840,[1]Conceptos!$B$2:$F$587,5,FALSE)</f>
        <v>99</v>
      </c>
      <c r="B840" s="236"/>
      <c r="C840" s="237"/>
      <c r="D840" s="238"/>
      <c r="E840" s="225">
        <v>5</v>
      </c>
      <c r="F840" s="174"/>
      <c r="G840" s="175" t="str">
        <f t="shared" ref="G840:G903" si="170">IF(ISBLANK(B840),G839,B840)</f>
        <v>A.1.3.6</v>
      </c>
      <c r="H840" s="235" t="e">
        <f t="shared" si="168"/>
        <v>#N/A</v>
      </c>
      <c r="I840" s="239"/>
      <c r="J840" s="239"/>
      <c r="K840" s="239"/>
      <c r="L840" s="239"/>
      <c r="M840" s="240"/>
      <c r="N840" s="231">
        <f t="shared" si="169"/>
        <v>1</v>
      </c>
      <c r="O840" s="231">
        <f t="shared" si="160"/>
        <v>0</v>
      </c>
      <c r="P840" s="179">
        <f>VLOOKUP($G840,[1]Conceptos!$B$2:$I$588,6,FALSE)</f>
        <v>1</v>
      </c>
      <c r="Q840" s="179">
        <f>VLOOKUP($G840,[1]Conceptos!$B$2:$I$588,7,FALSE)</f>
        <v>1</v>
      </c>
      <c r="R840" s="179">
        <f>VLOOKUP($G840,[1]Conceptos!$B$2:$I$588,8,FALSE)</f>
        <v>1</v>
      </c>
      <c r="S840" s="229" t="b">
        <f>VLOOKUP(G840,[1]Conceptos!$B$2:$E$587,4,FALSE)</f>
        <v>1</v>
      </c>
      <c r="V840" s="231">
        <f t="shared" si="165"/>
        <v>0</v>
      </c>
    </row>
    <row r="841" spans="1:22" s="231" customFormat="1" hidden="1">
      <c r="A841" s="172">
        <f>VLOOKUP(G841,[1]Conceptos!$B$2:$F$587,5,FALSE)</f>
        <v>99</v>
      </c>
      <c r="B841" s="236"/>
      <c r="C841" s="237"/>
      <c r="D841" s="238"/>
      <c r="E841" s="225">
        <v>6</v>
      </c>
      <c r="F841" s="174"/>
      <c r="G841" s="175" t="str">
        <f t="shared" si="170"/>
        <v>A.1.3.6</v>
      </c>
      <c r="H841" s="235" t="e">
        <f t="shared" si="168"/>
        <v>#N/A</v>
      </c>
      <c r="I841" s="239"/>
      <c r="J841" s="239"/>
      <c r="K841" s="239"/>
      <c r="L841" s="239"/>
      <c r="M841" s="240"/>
      <c r="N841" s="231">
        <f t="shared" si="169"/>
        <v>1</v>
      </c>
      <c r="O841" s="231">
        <f t="shared" si="160"/>
        <v>0</v>
      </c>
      <c r="P841" s="179">
        <f>VLOOKUP($G841,[1]Conceptos!$B$2:$I$588,6,FALSE)</f>
        <v>1</v>
      </c>
      <c r="Q841" s="179">
        <f>VLOOKUP($G841,[1]Conceptos!$B$2:$I$588,7,FALSE)</f>
        <v>1</v>
      </c>
      <c r="R841" s="179">
        <f>VLOOKUP($G841,[1]Conceptos!$B$2:$I$588,8,FALSE)</f>
        <v>1</v>
      </c>
      <c r="S841" s="229" t="b">
        <f>VLOOKUP(G841,[1]Conceptos!$B$2:$E$587,4,FALSE)</f>
        <v>1</v>
      </c>
      <c r="V841" s="231">
        <f t="shared" si="165"/>
        <v>0</v>
      </c>
    </row>
    <row r="842" spans="1:22" s="231" customFormat="1" hidden="1">
      <c r="A842" s="172">
        <f>VLOOKUP(G842,[1]Conceptos!$B$2:$F$587,5,FALSE)</f>
        <v>99</v>
      </c>
      <c r="B842" s="236"/>
      <c r="C842" s="237"/>
      <c r="D842" s="238"/>
      <c r="E842" s="225">
        <v>7</v>
      </c>
      <c r="F842" s="174"/>
      <c r="G842" s="175" t="str">
        <f t="shared" si="170"/>
        <v>A.1.3.6</v>
      </c>
      <c r="H842" s="235" t="e">
        <f t="shared" si="168"/>
        <v>#N/A</v>
      </c>
      <c r="I842" s="239"/>
      <c r="J842" s="239"/>
      <c r="K842" s="239"/>
      <c r="L842" s="239"/>
      <c r="M842" s="240"/>
      <c r="N842" s="231">
        <f t="shared" si="169"/>
        <v>1</v>
      </c>
      <c r="O842" s="231">
        <f t="shared" si="160"/>
        <v>0</v>
      </c>
      <c r="P842" s="179">
        <f>VLOOKUP($G842,[1]Conceptos!$B$2:$I$588,6,FALSE)</f>
        <v>1</v>
      </c>
      <c r="Q842" s="179">
        <f>VLOOKUP($G842,[1]Conceptos!$B$2:$I$588,7,FALSE)</f>
        <v>1</v>
      </c>
      <c r="R842" s="179">
        <f>VLOOKUP($G842,[1]Conceptos!$B$2:$I$588,8,FALSE)</f>
        <v>1</v>
      </c>
      <c r="S842" s="229" t="b">
        <f>VLOOKUP(G842,[1]Conceptos!$B$2:$E$587,4,FALSE)</f>
        <v>1</v>
      </c>
      <c r="V842" s="231">
        <f t="shared" si="165"/>
        <v>0</v>
      </c>
    </row>
    <row r="843" spans="1:22" s="231" customFormat="1" hidden="1">
      <c r="A843" s="172">
        <f>VLOOKUP(G843,[1]Conceptos!$B$2:$F$587,5,FALSE)</f>
        <v>99</v>
      </c>
      <c r="B843" s="236"/>
      <c r="C843" s="237"/>
      <c r="D843" s="238"/>
      <c r="E843" s="225">
        <v>8</v>
      </c>
      <c r="F843" s="174"/>
      <c r="G843" s="175" t="str">
        <f t="shared" si="170"/>
        <v>A.1.3.6</v>
      </c>
      <c r="H843" s="235" t="e">
        <f t="shared" si="168"/>
        <v>#N/A</v>
      </c>
      <c r="I843" s="239"/>
      <c r="J843" s="239"/>
      <c r="K843" s="239"/>
      <c r="L843" s="239"/>
      <c r="M843" s="240"/>
      <c r="N843" s="231">
        <f t="shared" si="169"/>
        <v>1</v>
      </c>
      <c r="O843" s="231">
        <f t="shared" si="160"/>
        <v>0</v>
      </c>
      <c r="P843" s="179">
        <f>VLOOKUP($G843,[1]Conceptos!$B$2:$I$588,6,FALSE)</f>
        <v>1</v>
      </c>
      <c r="Q843" s="179">
        <f>VLOOKUP($G843,[1]Conceptos!$B$2:$I$588,7,FALSE)</f>
        <v>1</v>
      </c>
      <c r="R843" s="179">
        <f>VLOOKUP($G843,[1]Conceptos!$B$2:$I$588,8,FALSE)</f>
        <v>1</v>
      </c>
      <c r="S843" s="229" t="b">
        <f>VLOOKUP(G843,[1]Conceptos!$B$2:$E$587,4,FALSE)</f>
        <v>1</v>
      </c>
      <c r="V843" s="231">
        <f t="shared" si="165"/>
        <v>0</v>
      </c>
    </row>
    <row r="844" spans="1:22" s="231" customFormat="1" hidden="1">
      <c r="A844" s="172">
        <f>VLOOKUP(G844,[1]Conceptos!$B$2:$F$587,5,FALSE)</f>
        <v>99</v>
      </c>
      <c r="B844" s="236"/>
      <c r="C844" s="237"/>
      <c r="D844" s="238"/>
      <c r="E844" s="225">
        <v>9</v>
      </c>
      <c r="F844" s="174"/>
      <c r="G844" s="175" t="str">
        <f t="shared" si="170"/>
        <v>A.1.3.6</v>
      </c>
      <c r="H844" s="235" t="e">
        <f t="shared" si="168"/>
        <v>#N/A</v>
      </c>
      <c r="I844" s="239"/>
      <c r="J844" s="239"/>
      <c r="K844" s="239"/>
      <c r="L844" s="239"/>
      <c r="M844" s="240"/>
      <c r="N844" s="231">
        <f t="shared" si="169"/>
        <v>1</v>
      </c>
      <c r="O844" s="231">
        <f t="shared" si="160"/>
        <v>0</v>
      </c>
      <c r="P844" s="179">
        <f>VLOOKUP($G844,[1]Conceptos!$B$2:$I$588,6,FALSE)</f>
        <v>1</v>
      </c>
      <c r="Q844" s="179">
        <f>VLOOKUP($G844,[1]Conceptos!$B$2:$I$588,7,FALSE)</f>
        <v>1</v>
      </c>
      <c r="R844" s="179">
        <f>VLOOKUP($G844,[1]Conceptos!$B$2:$I$588,8,FALSE)</f>
        <v>1</v>
      </c>
      <c r="S844" s="229" t="b">
        <f>VLOOKUP(G844,[1]Conceptos!$B$2:$E$587,4,FALSE)</f>
        <v>1</v>
      </c>
      <c r="V844" s="231">
        <f t="shared" si="165"/>
        <v>0</v>
      </c>
    </row>
    <row r="845" spans="1:22" s="231" customFormat="1" hidden="1">
      <c r="A845" s="172">
        <f>VLOOKUP(G845,[1]Conceptos!$B$2:$F$587,5,FALSE)</f>
        <v>99</v>
      </c>
      <c r="B845" s="236"/>
      <c r="C845" s="237"/>
      <c r="D845" s="238"/>
      <c r="E845" s="225">
        <v>10</v>
      </c>
      <c r="F845" s="174"/>
      <c r="G845" s="175" t="str">
        <f t="shared" si="170"/>
        <v>A.1.3.6</v>
      </c>
      <c r="H845" s="235" t="e">
        <f t="shared" si="168"/>
        <v>#N/A</v>
      </c>
      <c r="I845" s="239"/>
      <c r="J845" s="239"/>
      <c r="K845" s="239"/>
      <c r="L845" s="239"/>
      <c r="M845" s="240"/>
      <c r="N845" s="231">
        <f t="shared" si="169"/>
        <v>1</v>
      </c>
      <c r="O845" s="231">
        <f t="shared" si="160"/>
        <v>0</v>
      </c>
      <c r="P845" s="179">
        <f>VLOOKUP($G845,[1]Conceptos!$B$2:$I$588,6,FALSE)</f>
        <v>1</v>
      </c>
      <c r="Q845" s="179">
        <f>VLOOKUP($G845,[1]Conceptos!$B$2:$I$588,7,FALSE)</f>
        <v>1</v>
      </c>
      <c r="R845" s="179">
        <f>VLOOKUP($G845,[1]Conceptos!$B$2:$I$588,8,FALSE)</f>
        <v>1</v>
      </c>
      <c r="S845" s="229" t="b">
        <f>VLOOKUP(G845,[1]Conceptos!$B$2:$E$587,4,FALSE)</f>
        <v>1</v>
      </c>
      <c r="V845" s="231">
        <f t="shared" si="165"/>
        <v>0</v>
      </c>
    </row>
    <row r="846" spans="1:22" s="231" customFormat="1" ht="51">
      <c r="A846" s="172">
        <f>VLOOKUP(G846,[1]Conceptos!$B$2:$F$587,5,FALSE)</f>
        <v>100</v>
      </c>
      <c r="B846" s="219" t="s">
        <v>268</v>
      </c>
      <c r="C846" s="220" t="str">
        <f>VLOOKUP(B846,[1]Conceptos!$B$2:$D$587,2,FALSE)</f>
        <v>FUNCIONAMIENTO BÁSICO DE LOS ESTABLECIMIENTOS EDUCATIVOS ESTATALES, EXCEPTO SERVICIOS PÚBLICOS</v>
      </c>
      <c r="D846" s="221" t="str">
        <f>VLOOKUP(B846,[1]Conceptos!$B$2:$D$587,3,FALSE)</f>
        <v xml:space="preserve">RECURSOS DESTINADOS A COMPLEMENTAR O FINANCIAR LOS COSTOS BÁSICOS DE OPERACIÓN DE LOS ESTABLECIMIENTOS EDUCATIVOS ESTATALES </v>
      </c>
      <c r="E846" s="222" t="s">
        <v>136</v>
      </c>
      <c r="F846" s="223"/>
      <c r="G846" s="224" t="str">
        <f t="shared" si="170"/>
        <v>A.1.3.7</v>
      </c>
      <c r="H846" s="225"/>
      <c r="I846" s="226">
        <f>SUM(I847:I856)</f>
        <v>0</v>
      </c>
      <c r="J846" s="226">
        <f>SUM(J847:J856)</f>
        <v>0</v>
      </c>
      <c r="K846" s="226">
        <f>SUM(K847:K856)</f>
        <v>0</v>
      </c>
      <c r="L846" s="226">
        <f>SUM(L847:L856)</f>
        <v>0</v>
      </c>
      <c r="M846" s="227">
        <f>SUM(M847:M856)</f>
        <v>0</v>
      </c>
      <c r="N846" s="228">
        <f>IF(AND(E846&lt;&gt;"", E846&lt;&gt;"Registrar Detalle",E846&lt;&gt;"Ocultar Detalle"),1,0)</f>
        <v>0</v>
      </c>
      <c r="O846" s="228">
        <f t="shared" si="160"/>
        <v>0</v>
      </c>
      <c r="P846" s="179">
        <f>VLOOKUP($G846,[1]Conceptos!$B$2:$I$588,6,FALSE)</f>
        <v>1</v>
      </c>
      <c r="Q846" s="179">
        <f>VLOOKUP($G846,[1]Conceptos!$B$2:$I$588,7,FALSE)</f>
        <v>1</v>
      </c>
      <c r="R846" s="179">
        <f>VLOOKUP($G846,[1]Conceptos!$B$2:$I$588,8,FALSE)</f>
        <v>1</v>
      </c>
      <c r="S846" s="229" t="b">
        <f>VLOOKUP(G846,[1]Conceptos!$B$2:$E$588,4,FALSE)</f>
        <v>1</v>
      </c>
      <c r="T846" s="230">
        <f>FIND(".",B846,LEN(B846)-2)</f>
        <v>6</v>
      </c>
      <c r="U846" s="230" t="str">
        <f>MID(B846,1,T846-1)</f>
        <v>A.1.3</v>
      </c>
      <c r="V846" s="231">
        <f t="shared" si="165"/>
        <v>6</v>
      </c>
    </row>
    <row r="847" spans="1:22" s="231" customFormat="1">
      <c r="A847" s="172">
        <f>VLOOKUP(G847,[1]Conceptos!$B$2:$F$587,5,FALSE)</f>
        <v>100</v>
      </c>
      <c r="B847" s="234"/>
      <c r="C847" s="220"/>
      <c r="D847" s="221"/>
      <c r="E847" s="225">
        <v>1</v>
      </c>
      <c r="F847" s="174"/>
      <c r="G847" s="175" t="str">
        <f t="shared" si="170"/>
        <v>A.1.3.7</v>
      </c>
      <c r="H847" s="235" t="e">
        <f t="shared" ref="H847:H856" si="171">VLOOKUP(F847,$W$7:$X$48,2,FALSE)</f>
        <v>#N/A</v>
      </c>
      <c r="I847" s="239"/>
      <c r="J847" s="239"/>
      <c r="K847" s="239"/>
      <c r="L847" s="239"/>
      <c r="M847" s="240"/>
      <c r="N847" s="231">
        <f t="shared" ref="N847:N856" si="172">IF(E847&lt;&gt;"",1,0)</f>
        <v>1</v>
      </c>
      <c r="O847" s="231">
        <f t="shared" si="160"/>
        <v>0</v>
      </c>
      <c r="P847" s="179">
        <f>VLOOKUP($G847,[1]Conceptos!$B$2:$I$588,6,FALSE)</f>
        <v>1</v>
      </c>
      <c r="Q847" s="179">
        <f>VLOOKUP($G847,[1]Conceptos!$B$2:$I$588,7,FALSE)</f>
        <v>1</v>
      </c>
      <c r="R847" s="179">
        <f>VLOOKUP($G847,[1]Conceptos!$B$2:$I$588,8,FALSE)</f>
        <v>1</v>
      </c>
      <c r="S847" s="229" t="b">
        <f>VLOOKUP(G847,[1]Conceptos!$B$2:$E$588,4,FALSE)</f>
        <v>1</v>
      </c>
      <c r="V847" s="231">
        <f t="shared" si="165"/>
        <v>6</v>
      </c>
    </row>
    <row r="848" spans="1:22" s="231" customFormat="1" hidden="1">
      <c r="A848" s="172">
        <f>VLOOKUP(G848,[1]Conceptos!$B$2:$F$587,5,FALSE)</f>
        <v>100</v>
      </c>
      <c r="B848" s="236"/>
      <c r="C848" s="237"/>
      <c r="D848" s="238"/>
      <c r="E848" s="225">
        <v>2</v>
      </c>
      <c r="F848" s="174"/>
      <c r="G848" s="175" t="str">
        <f t="shared" si="170"/>
        <v>A.1.3.7</v>
      </c>
      <c r="H848" s="235" t="e">
        <f t="shared" si="171"/>
        <v>#N/A</v>
      </c>
      <c r="I848" s="239"/>
      <c r="J848" s="239"/>
      <c r="K848" s="239"/>
      <c r="L848" s="239"/>
      <c r="M848" s="240"/>
      <c r="N848" s="231">
        <f t="shared" si="172"/>
        <v>1</v>
      </c>
      <c r="O848" s="231">
        <f t="shared" si="160"/>
        <v>0</v>
      </c>
      <c r="P848" s="179">
        <f>VLOOKUP($G848,[1]Conceptos!$B$2:$I$588,6,FALSE)</f>
        <v>1</v>
      </c>
      <c r="Q848" s="179">
        <f>VLOOKUP($G848,[1]Conceptos!$B$2:$I$588,7,FALSE)</f>
        <v>1</v>
      </c>
      <c r="R848" s="179">
        <f>VLOOKUP($G848,[1]Conceptos!$B$2:$I$588,8,FALSE)</f>
        <v>1</v>
      </c>
      <c r="S848" s="229" t="b">
        <f>VLOOKUP(G848,[1]Conceptos!$B$2:$E$587,4,FALSE)</f>
        <v>1</v>
      </c>
      <c r="V848" s="231">
        <f t="shared" si="165"/>
        <v>0</v>
      </c>
    </row>
    <row r="849" spans="1:22" s="231" customFormat="1" hidden="1">
      <c r="A849" s="172">
        <f>VLOOKUP(G849,[1]Conceptos!$B$2:$F$587,5,FALSE)</f>
        <v>100</v>
      </c>
      <c r="B849" s="236"/>
      <c r="C849" s="237"/>
      <c r="D849" s="238"/>
      <c r="E849" s="225">
        <v>3</v>
      </c>
      <c r="F849" s="174"/>
      <c r="G849" s="175" t="str">
        <f t="shared" si="170"/>
        <v>A.1.3.7</v>
      </c>
      <c r="H849" s="235" t="e">
        <f t="shared" si="171"/>
        <v>#N/A</v>
      </c>
      <c r="I849" s="239"/>
      <c r="J849" s="239"/>
      <c r="K849" s="239"/>
      <c r="L849" s="239"/>
      <c r="M849" s="240"/>
      <c r="N849" s="231">
        <f t="shared" si="172"/>
        <v>1</v>
      </c>
      <c r="O849" s="231">
        <f t="shared" si="160"/>
        <v>0</v>
      </c>
      <c r="P849" s="179">
        <f>VLOOKUP($G849,[1]Conceptos!$B$2:$I$588,6,FALSE)</f>
        <v>1</v>
      </c>
      <c r="Q849" s="179">
        <f>VLOOKUP($G849,[1]Conceptos!$B$2:$I$588,7,FALSE)</f>
        <v>1</v>
      </c>
      <c r="R849" s="179">
        <f>VLOOKUP($G849,[1]Conceptos!$B$2:$I$588,8,FALSE)</f>
        <v>1</v>
      </c>
      <c r="S849" s="229" t="b">
        <f>VLOOKUP(G849,[1]Conceptos!$B$2:$E$587,4,FALSE)</f>
        <v>1</v>
      </c>
      <c r="V849" s="231">
        <f t="shared" si="165"/>
        <v>0</v>
      </c>
    </row>
    <row r="850" spans="1:22" s="231" customFormat="1" hidden="1">
      <c r="A850" s="172">
        <f>VLOOKUP(G850,[1]Conceptos!$B$2:$F$587,5,FALSE)</f>
        <v>100</v>
      </c>
      <c r="B850" s="236"/>
      <c r="C850" s="237"/>
      <c r="D850" s="238"/>
      <c r="E850" s="225">
        <v>4</v>
      </c>
      <c r="F850" s="174"/>
      <c r="G850" s="175" t="str">
        <f t="shared" si="170"/>
        <v>A.1.3.7</v>
      </c>
      <c r="H850" s="235" t="e">
        <f t="shared" si="171"/>
        <v>#N/A</v>
      </c>
      <c r="I850" s="239"/>
      <c r="J850" s="239"/>
      <c r="K850" s="239"/>
      <c r="L850" s="239"/>
      <c r="M850" s="240"/>
      <c r="N850" s="231">
        <f t="shared" si="172"/>
        <v>1</v>
      </c>
      <c r="O850" s="231">
        <f t="shared" si="160"/>
        <v>0</v>
      </c>
      <c r="P850" s="179">
        <f>VLOOKUP($G850,[1]Conceptos!$B$2:$I$588,6,FALSE)</f>
        <v>1</v>
      </c>
      <c r="Q850" s="179">
        <f>VLOOKUP($G850,[1]Conceptos!$B$2:$I$588,7,FALSE)</f>
        <v>1</v>
      </c>
      <c r="R850" s="179">
        <f>VLOOKUP($G850,[1]Conceptos!$B$2:$I$588,8,FALSE)</f>
        <v>1</v>
      </c>
      <c r="S850" s="229" t="b">
        <f>VLOOKUP(G850,[1]Conceptos!$B$2:$E$587,4,FALSE)</f>
        <v>1</v>
      </c>
      <c r="V850" s="231">
        <f t="shared" si="165"/>
        <v>0</v>
      </c>
    </row>
    <row r="851" spans="1:22" s="231" customFormat="1" hidden="1">
      <c r="A851" s="172">
        <f>VLOOKUP(G851,[1]Conceptos!$B$2:$F$587,5,FALSE)</f>
        <v>100</v>
      </c>
      <c r="B851" s="236"/>
      <c r="C851" s="237"/>
      <c r="D851" s="238"/>
      <c r="E851" s="225">
        <v>5</v>
      </c>
      <c r="F851" s="174"/>
      <c r="G851" s="175" t="str">
        <f t="shared" si="170"/>
        <v>A.1.3.7</v>
      </c>
      <c r="H851" s="235" t="e">
        <f t="shared" si="171"/>
        <v>#N/A</v>
      </c>
      <c r="I851" s="239"/>
      <c r="J851" s="239"/>
      <c r="K851" s="239"/>
      <c r="L851" s="239"/>
      <c r="M851" s="240"/>
      <c r="N851" s="231">
        <f t="shared" si="172"/>
        <v>1</v>
      </c>
      <c r="O851" s="231">
        <f t="shared" si="160"/>
        <v>0</v>
      </c>
      <c r="P851" s="179">
        <f>VLOOKUP($G851,[1]Conceptos!$B$2:$I$588,6,FALSE)</f>
        <v>1</v>
      </c>
      <c r="Q851" s="179">
        <f>VLOOKUP($G851,[1]Conceptos!$B$2:$I$588,7,FALSE)</f>
        <v>1</v>
      </c>
      <c r="R851" s="179">
        <f>VLOOKUP($G851,[1]Conceptos!$B$2:$I$588,8,FALSE)</f>
        <v>1</v>
      </c>
      <c r="S851" s="229" t="b">
        <f>VLOOKUP(G851,[1]Conceptos!$B$2:$E$587,4,FALSE)</f>
        <v>1</v>
      </c>
      <c r="V851" s="231">
        <f t="shared" si="165"/>
        <v>0</v>
      </c>
    </row>
    <row r="852" spans="1:22" s="231" customFormat="1" hidden="1">
      <c r="A852" s="172">
        <f>VLOOKUP(G852,[1]Conceptos!$B$2:$F$587,5,FALSE)</f>
        <v>100</v>
      </c>
      <c r="B852" s="236"/>
      <c r="C852" s="237"/>
      <c r="D852" s="238"/>
      <c r="E852" s="225">
        <v>6</v>
      </c>
      <c r="F852" s="174"/>
      <c r="G852" s="175" t="str">
        <f t="shared" si="170"/>
        <v>A.1.3.7</v>
      </c>
      <c r="H852" s="235" t="e">
        <f t="shared" si="171"/>
        <v>#N/A</v>
      </c>
      <c r="I852" s="239"/>
      <c r="J852" s="239"/>
      <c r="K852" s="239"/>
      <c r="L852" s="239"/>
      <c r="M852" s="240"/>
      <c r="N852" s="231">
        <f t="shared" si="172"/>
        <v>1</v>
      </c>
      <c r="O852" s="231">
        <f t="shared" si="160"/>
        <v>0</v>
      </c>
      <c r="P852" s="179">
        <f>VLOOKUP($G852,[1]Conceptos!$B$2:$I$588,6,FALSE)</f>
        <v>1</v>
      </c>
      <c r="Q852" s="179">
        <f>VLOOKUP($G852,[1]Conceptos!$B$2:$I$588,7,FALSE)</f>
        <v>1</v>
      </c>
      <c r="R852" s="179">
        <f>VLOOKUP($G852,[1]Conceptos!$B$2:$I$588,8,FALSE)</f>
        <v>1</v>
      </c>
      <c r="S852" s="229" t="b">
        <f>VLOOKUP(G852,[1]Conceptos!$B$2:$E$587,4,FALSE)</f>
        <v>1</v>
      </c>
      <c r="V852" s="231">
        <f t="shared" si="165"/>
        <v>0</v>
      </c>
    </row>
    <row r="853" spans="1:22" s="231" customFormat="1" hidden="1">
      <c r="A853" s="172">
        <f>VLOOKUP(G853,[1]Conceptos!$B$2:$F$587,5,FALSE)</f>
        <v>100</v>
      </c>
      <c r="B853" s="236"/>
      <c r="C853" s="237"/>
      <c r="D853" s="238"/>
      <c r="E853" s="225">
        <v>7</v>
      </c>
      <c r="F853" s="174"/>
      <c r="G853" s="175" t="str">
        <f t="shared" si="170"/>
        <v>A.1.3.7</v>
      </c>
      <c r="H853" s="235" t="e">
        <f t="shared" si="171"/>
        <v>#N/A</v>
      </c>
      <c r="I853" s="239"/>
      <c r="J853" s="239"/>
      <c r="K853" s="239"/>
      <c r="L853" s="239"/>
      <c r="M853" s="240"/>
      <c r="N853" s="231">
        <f t="shared" si="172"/>
        <v>1</v>
      </c>
      <c r="O853" s="231">
        <f t="shared" si="160"/>
        <v>0</v>
      </c>
      <c r="P853" s="179">
        <f>VLOOKUP($G853,[1]Conceptos!$B$2:$I$588,6,FALSE)</f>
        <v>1</v>
      </c>
      <c r="Q853" s="179">
        <f>VLOOKUP($G853,[1]Conceptos!$B$2:$I$588,7,FALSE)</f>
        <v>1</v>
      </c>
      <c r="R853" s="179">
        <f>VLOOKUP($G853,[1]Conceptos!$B$2:$I$588,8,FALSE)</f>
        <v>1</v>
      </c>
      <c r="S853" s="229" t="b">
        <f>VLOOKUP(G853,[1]Conceptos!$B$2:$E$587,4,FALSE)</f>
        <v>1</v>
      </c>
      <c r="V853" s="231">
        <f t="shared" si="165"/>
        <v>0</v>
      </c>
    </row>
    <row r="854" spans="1:22" s="231" customFormat="1" hidden="1">
      <c r="A854" s="172">
        <f>VLOOKUP(G854,[1]Conceptos!$B$2:$F$587,5,FALSE)</f>
        <v>100</v>
      </c>
      <c r="B854" s="236"/>
      <c r="C854" s="237"/>
      <c r="D854" s="238"/>
      <c r="E854" s="225">
        <v>8</v>
      </c>
      <c r="F854" s="174"/>
      <c r="G854" s="175" t="str">
        <f t="shared" si="170"/>
        <v>A.1.3.7</v>
      </c>
      <c r="H854" s="235" t="e">
        <f t="shared" si="171"/>
        <v>#N/A</v>
      </c>
      <c r="I854" s="239"/>
      <c r="J854" s="239"/>
      <c r="K854" s="239"/>
      <c r="L854" s="239"/>
      <c r="M854" s="240"/>
      <c r="N854" s="231">
        <f t="shared" si="172"/>
        <v>1</v>
      </c>
      <c r="O854" s="231">
        <f t="shared" si="160"/>
        <v>0</v>
      </c>
      <c r="P854" s="179">
        <f>VLOOKUP($G854,[1]Conceptos!$B$2:$I$588,6,FALSE)</f>
        <v>1</v>
      </c>
      <c r="Q854" s="179">
        <f>VLOOKUP($G854,[1]Conceptos!$B$2:$I$588,7,FALSE)</f>
        <v>1</v>
      </c>
      <c r="R854" s="179">
        <f>VLOOKUP($G854,[1]Conceptos!$B$2:$I$588,8,FALSE)</f>
        <v>1</v>
      </c>
      <c r="S854" s="229" t="b">
        <f>VLOOKUP(G854,[1]Conceptos!$B$2:$E$587,4,FALSE)</f>
        <v>1</v>
      </c>
      <c r="V854" s="231">
        <f t="shared" si="165"/>
        <v>0</v>
      </c>
    </row>
    <row r="855" spans="1:22" s="231" customFormat="1" hidden="1">
      <c r="A855" s="172">
        <f>VLOOKUP(G855,[1]Conceptos!$B$2:$F$587,5,FALSE)</f>
        <v>100</v>
      </c>
      <c r="B855" s="236"/>
      <c r="C855" s="237"/>
      <c r="D855" s="238"/>
      <c r="E855" s="225">
        <v>9</v>
      </c>
      <c r="F855" s="174"/>
      <c r="G855" s="175" t="str">
        <f t="shared" si="170"/>
        <v>A.1.3.7</v>
      </c>
      <c r="H855" s="235" t="e">
        <f t="shared" si="171"/>
        <v>#N/A</v>
      </c>
      <c r="I855" s="239"/>
      <c r="J855" s="239"/>
      <c r="K855" s="239"/>
      <c r="L855" s="239"/>
      <c r="M855" s="240"/>
      <c r="N855" s="231">
        <f t="shared" si="172"/>
        <v>1</v>
      </c>
      <c r="O855" s="231">
        <f t="shared" si="160"/>
        <v>0</v>
      </c>
      <c r="P855" s="179">
        <f>VLOOKUP($G855,[1]Conceptos!$B$2:$I$588,6,FALSE)</f>
        <v>1</v>
      </c>
      <c r="Q855" s="179">
        <f>VLOOKUP($G855,[1]Conceptos!$B$2:$I$588,7,FALSE)</f>
        <v>1</v>
      </c>
      <c r="R855" s="179">
        <f>VLOOKUP($G855,[1]Conceptos!$B$2:$I$588,8,FALSE)</f>
        <v>1</v>
      </c>
      <c r="S855" s="229" t="b">
        <f>VLOOKUP(G855,[1]Conceptos!$B$2:$E$587,4,FALSE)</f>
        <v>1</v>
      </c>
      <c r="V855" s="231">
        <f t="shared" si="165"/>
        <v>0</v>
      </c>
    </row>
    <row r="856" spans="1:22" s="231" customFormat="1" hidden="1">
      <c r="A856" s="172">
        <f>VLOOKUP(G856,[1]Conceptos!$B$2:$F$587,5,FALSE)</f>
        <v>100</v>
      </c>
      <c r="B856" s="236"/>
      <c r="C856" s="237"/>
      <c r="D856" s="238"/>
      <c r="E856" s="225">
        <v>10</v>
      </c>
      <c r="F856" s="174"/>
      <c r="G856" s="175" t="str">
        <f t="shared" si="170"/>
        <v>A.1.3.7</v>
      </c>
      <c r="H856" s="235" t="e">
        <f t="shared" si="171"/>
        <v>#N/A</v>
      </c>
      <c r="I856" s="239"/>
      <c r="J856" s="239"/>
      <c r="K856" s="239"/>
      <c r="L856" s="239"/>
      <c r="M856" s="240"/>
      <c r="N856" s="231">
        <f t="shared" si="172"/>
        <v>1</v>
      </c>
      <c r="O856" s="231">
        <f t="shared" si="160"/>
        <v>0</v>
      </c>
      <c r="P856" s="179">
        <f>VLOOKUP($G856,[1]Conceptos!$B$2:$I$588,6,FALSE)</f>
        <v>1</v>
      </c>
      <c r="Q856" s="179">
        <f>VLOOKUP($G856,[1]Conceptos!$B$2:$I$588,7,FALSE)</f>
        <v>1</v>
      </c>
      <c r="R856" s="179">
        <f>VLOOKUP($G856,[1]Conceptos!$B$2:$I$588,8,FALSE)</f>
        <v>1</v>
      </c>
      <c r="S856" s="229" t="b">
        <f>VLOOKUP(G856,[1]Conceptos!$B$2:$E$587,4,FALSE)</f>
        <v>1</v>
      </c>
      <c r="V856" s="231">
        <f t="shared" si="165"/>
        <v>0</v>
      </c>
    </row>
    <row r="857" spans="1:22" s="231" customFormat="1" ht="38.25">
      <c r="A857" s="172">
        <f>VLOOKUP(G857,[1]Conceptos!$B$2:$F$587,5,FALSE)</f>
        <v>101</v>
      </c>
      <c r="B857" s="216" t="s">
        <v>269</v>
      </c>
      <c r="C857" s="217" t="str">
        <f>VLOOKUP(B857,[1]Conceptos!$B$2:$D$587,2,FALSE)</f>
        <v>EFICIENCIA EN LA ADMINISTRACIÓN DEL SERVICIO EDUCATIVO</v>
      </c>
      <c r="D857" s="218" t="str">
        <f>VLOOKUP(B857,[1]Conceptos!$B$2:$D$587,3,FALSE)</f>
        <v>RECURSOS DESTINADOS A PROYECTOS QUE PERMITAN MEJORAR LA EFICIENCIA EN LA ADMINISTRACIÓN DEL SERVICIO EDUCATIVO EN LAS ENTIDADES TERRITORIALES.</v>
      </c>
      <c r="E857" s="249"/>
      <c r="F857" s="210"/>
      <c r="G857" s="211" t="str">
        <f t="shared" si="170"/>
        <v>A.1.4</v>
      </c>
      <c r="H857" s="249"/>
      <c r="I857" s="213">
        <f>I858+I869+I880</f>
        <v>0</v>
      </c>
      <c r="J857" s="213">
        <f>J858+J869+J880</f>
        <v>0</v>
      </c>
      <c r="K857" s="213">
        <f>K858+K869+K880</f>
        <v>0</v>
      </c>
      <c r="L857" s="213">
        <f>L858+L869+L880</f>
        <v>0</v>
      </c>
      <c r="M857" s="214">
        <f>M858+M869+M880</f>
        <v>0</v>
      </c>
      <c r="N857" s="250">
        <f>IF(E857&lt;&gt;"",1,0)</f>
        <v>0</v>
      </c>
      <c r="O857" s="250">
        <f t="shared" si="160"/>
        <v>0</v>
      </c>
      <c r="P857" s="179">
        <f>VLOOKUP($G857,[1]Conceptos!$B$2:$I$588,6,FALSE)</f>
        <v>1</v>
      </c>
      <c r="Q857" s="179">
        <f>VLOOKUP($G857,[1]Conceptos!$B$2:$I$588,7,FALSE)</f>
        <v>1</v>
      </c>
      <c r="R857" s="179">
        <f>VLOOKUP($G857,[1]Conceptos!$B$2:$I$588,8,FALSE)</f>
        <v>1</v>
      </c>
      <c r="S857" s="229" t="b">
        <f>VLOOKUP(G857,[1]Conceptos!$B$2:$E$588,4,FALSE)</f>
        <v>0</v>
      </c>
      <c r="T857" s="230">
        <f>FIND(".",B857,LEN(B857)-2)</f>
        <v>4</v>
      </c>
      <c r="U857" s="230" t="str">
        <f>MID(B857,1,T857-1)</f>
        <v>A.1</v>
      </c>
      <c r="V857" s="231">
        <f t="shared" si="165"/>
        <v>4</v>
      </c>
    </row>
    <row r="858" spans="1:22" s="231" customFormat="1" ht="51">
      <c r="A858" s="172">
        <f>VLOOKUP(G858,[1]Conceptos!$B$2:$F$587,5,FALSE)</f>
        <v>102</v>
      </c>
      <c r="B858" s="219" t="s">
        <v>270</v>
      </c>
      <c r="C858" s="220" t="str">
        <f>VLOOKUP(B858,[1]Conceptos!$B$2:$D$587,2,FALSE)</f>
        <v>MODERNIZACIÓN DE LA SECRETARIA DE EDUCACIÓN</v>
      </c>
      <c r="D858" s="221" t="str">
        <f>VLOOKUP(B858,[1]Conceptos!$B$2:$D$587,3,FALSE)</f>
        <v>RECURSOS DESTINADOS A FINANCIAR PROYECTOS DE MODERNIZACIÓN DE LAS ADMINISTRACIONES EN RELACIÓN CON EL SECTOR EDUCATIVO QUE PERMITAN MEJORAR LA EFICIENCIA EN LA ADMINISTRACIÓN Y USO DE LOS RECURSOS FÍSICOS, HUMANOS Y FINANCIEROS DEL SECTOR EDUCATIVO</v>
      </c>
      <c r="E858" s="222" t="s">
        <v>136</v>
      </c>
      <c r="F858" s="223"/>
      <c r="G858" s="224" t="str">
        <f t="shared" si="170"/>
        <v>A.1.4.1</v>
      </c>
      <c r="H858" s="225"/>
      <c r="I858" s="226">
        <f>SUM(I859:I868)</f>
        <v>0</v>
      </c>
      <c r="J858" s="226">
        <f>SUM(J859:J868)</f>
        <v>0</v>
      </c>
      <c r="K858" s="226">
        <f>SUM(K859:K868)</f>
        <v>0</v>
      </c>
      <c r="L858" s="226">
        <f>SUM(L859:L868)</f>
        <v>0</v>
      </c>
      <c r="M858" s="227">
        <f>SUM(M859:M868)</f>
        <v>0</v>
      </c>
      <c r="N858" s="228">
        <f>IF(AND(E858&lt;&gt;"", E858&lt;&gt;"Registrar Detalle",E858&lt;&gt;"Ocultar Detalle"),1,0)</f>
        <v>0</v>
      </c>
      <c r="O858" s="228">
        <f t="shared" ref="O858:O921" si="173">SUM(I858:M858)</f>
        <v>0</v>
      </c>
      <c r="P858" s="179">
        <f>VLOOKUP($G858,[1]Conceptos!$B$2:$I$588,6,FALSE)</f>
        <v>1</v>
      </c>
      <c r="Q858" s="179">
        <f>VLOOKUP($G858,[1]Conceptos!$B$2:$I$588,7,FALSE)</f>
        <v>1</v>
      </c>
      <c r="R858" s="179">
        <f>VLOOKUP($G858,[1]Conceptos!$B$2:$I$588,8,FALSE)</f>
        <v>1</v>
      </c>
      <c r="S858" s="229" t="b">
        <f>VLOOKUP(G858,[1]Conceptos!$B$2:$E$588,4,FALSE)</f>
        <v>1</v>
      </c>
      <c r="T858" s="230">
        <f>FIND(".",B858,LEN(B858)-2)</f>
        <v>6</v>
      </c>
      <c r="U858" s="230" t="str">
        <f>MID(B858,1,T858-1)</f>
        <v>A.1.4</v>
      </c>
      <c r="V858" s="231">
        <f t="shared" si="165"/>
        <v>6</v>
      </c>
    </row>
    <row r="859" spans="1:22" s="231" customFormat="1">
      <c r="A859" s="172">
        <f>VLOOKUP(G859,[1]Conceptos!$B$2:$F$587,5,FALSE)</f>
        <v>102</v>
      </c>
      <c r="B859" s="234"/>
      <c r="C859" s="220"/>
      <c r="D859" s="221"/>
      <c r="E859" s="225">
        <v>1</v>
      </c>
      <c r="F859" s="174"/>
      <c r="G859" s="175" t="str">
        <f t="shared" si="170"/>
        <v>A.1.4.1</v>
      </c>
      <c r="H859" s="235" t="e">
        <f t="shared" ref="H859:H868" si="174">VLOOKUP(F859,$W$7:$X$48,2,FALSE)</f>
        <v>#N/A</v>
      </c>
      <c r="I859" s="239"/>
      <c r="J859" s="239"/>
      <c r="K859" s="239"/>
      <c r="L859" s="239"/>
      <c r="M859" s="240"/>
      <c r="N859" s="231">
        <f t="shared" ref="N859:N868" si="175">IF(E859&lt;&gt;"",1,0)</f>
        <v>1</v>
      </c>
      <c r="O859" s="231">
        <f t="shared" si="173"/>
        <v>0</v>
      </c>
      <c r="P859" s="179">
        <f>VLOOKUP($G859,[1]Conceptos!$B$2:$I$588,6,FALSE)</f>
        <v>1</v>
      </c>
      <c r="Q859" s="179">
        <f>VLOOKUP($G859,[1]Conceptos!$B$2:$I$588,7,FALSE)</f>
        <v>1</v>
      </c>
      <c r="R859" s="179">
        <f>VLOOKUP($G859,[1]Conceptos!$B$2:$I$588,8,FALSE)</f>
        <v>1</v>
      </c>
      <c r="S859" s="229" t="b">
        <f>VLOOKUP(G859,[1]Conceptos!$B$2:$E$588,4,FALSE)</f>
        <v>1</v>
      </c>
      <c r="V859" s="231">
        <f t="shared" si="165"/>
        <v>6</v>
      </c>
    </row>
    <row r="860" spans="1:22" s="231" customFormat="1" hidden="1">
      <c r="A860" s="172">
        <f>VLOOKUP(G860,[1]Conceptos!$B$2:$F$587,5,FALSE)</f>
        <v>102</v>
      </c>
      <c r="B860" s="236"/>
      <c r="C860" s="237"/>
      <c r="D860" s="238"/>
      <c r="E860" s="225">
        <v>2</v>
      </c>
      <c r="F860" s="174"/>
      <c r="G860" s="175" t="str">
        <f t="shared" si="170"/>
        <v>A.1.4.1</v>
      </c>
      <c r="H860" s="235" t="e">
        <f t="shared" si="174"/>
        <v>#N/A</v>
      </c>
      <c r="I860" s="239"/>
      <c r="J860" s="239"/>
      <c r="K860" s="239"/>
      <c r="L860" s="239"/>
      <c r="M860" s="240"/>
      <c r="N860" s="231">
        <f t="shared" si="175"/>
        <v>1</v>
      </c>
      <c r="O860" s="231">
        <f t="shared" si="173"/>
        <v>0</v>
      </c>
      <c r="P860" s="179">
        <f>VLOOKUP($G860,[1]Conceptos!$B$2:$I$588,6,FALSE)</f>
        <v>1</v>
      </c>
      <c r="Q860" s="179">
        <f>VLOOKUP($G860,[1]Conceptos!$B$2:$I$588,7,FALSE)</f>
        <v>1</v>
      </c>
      <c r="R860" s="179">
        <f>VLOOKUP($G860,[1]Conceptos!$B$2:$I$588,8,FALSE)</f>
        <v>1</v>
      </c>
      <c r="S860" s="229" t="b">
        <f>VLOOKUP(G860,[1]Conceptos!$B$2:$E$587,4,FALSE)</f>
        <v>1</v>
      </c>
      <c r="V860" s="231">
        <f t="shared" si="165"/>
        <v>0</v>
      </c>
    </row>
    <row r="861" spans="1:22" s="231" customFormat="1" hidden="1">
      <c r="A861" s="172">
        <f>VLOOKUP(G861,[1]Conceptos!$B$2:$F$587,5,FALSE)</f>
        <v>102</v>
      </c>
      <c r="B861" s="236"/>
      <c r="C861" s="237"/>
      <c r="D861" s="238"/>
      <c r="E861" s="225">
        <v>3</v>
      </c>
      <c r="F861" s="174"/>
      <c r="G861" s="175" t="str">
        <f t="shared" si="170"/>
        <v>A.1.4.1</v>
      </c>
      <c r="H861" s="235" t="e">
        <f t="shared" si="174"/>
        <v>#N/A</v>
      </c>
      <c r="I861" s="239"/>
      <c r="J861" s="239"/>
      <c r="K861" s="239"/>
      <c r="L861" s="239"/>
      <c r="M861" s="240"/>
      <c r="N861" s="231">
        <f t="shared" si="175"/>
        <v>1</v>
      </c>
      <c r="O861" s="231">
        <f t="shared" si="173"/>
        <v>0</v>
      </c>
      <c r="P861" s="179">
        <f>VLOOKUP($G861,[1]Conceptos!$B$2:$I$588,6,FALSE)</f>
        <v>1</v>
      </c>
      <c r="Q861" s="179">
        <f>VLOOKUP($G861,[1]Conceptos!$B$2:$I$588,7,FALSE)</f>
        <v>1</v>
      </c>
      <c r="R861" s="179">
        <f>VLOOKUP($G861,[1]Conceptos!$B$2:$I$588,8,FALSE)</f>
        <v>1</v>
      </c>
      <c r="S861" s="229" t="b">
        <f>VLOOKUP(G861,[1]Conceptos!$B$2:$E$587,4,FALSE)</f>
        <v>1</v>
      </c>
      <c r="V861" s="231">
        <f t="shared" si="165"/>
        <v>0</v>
      </c>
    </row>
    <row r="862" spans="1:22" s="231" customFormat="1" hidden="1">
      <c r="A862" s="172">
        <f>VLOOKUP(G862,[1]Conceptos!$B$2:$F$587,5,FALSE)</f>
        <v>102</v>
      </c>
      <c r="B862" s="236"/>
      <c r="C862" s="237"/>
      <c r="D862" s="238"/>
      <c r="E862" s="225">
        <v>4</v>
      </c>
      <c r="F862" s="174"/>
      <c r="G862" s="175" t="str">
        <f t="shared" si="170"/>
        <v>A.1.4.1</v>
      </c>
      <c r="H862" s="235" t="e">
        <f t="shared" si="174"/>
        <v>#N/A</v>
      </c>
      <c r="I862" s="239"/>
      <c r="J862" s="239"/>
      <c r="K862" s="239"/>
      <c r="L862" s="239"/>
      <c r="M862" s="240"/>
      <c r="N862" s="231">
        <f t="shared" si="175"/>
        <v>1</v>
      </c>
      <c r="O862" s="231">
        <f t="shared" si="173"/>
        <v>0</v>
      </c>
      <c r="P862" s="179">
        <f>VLOOKUP($G862,[1]Conceptos!$B$2:$I$588,6,FALSE)</f>
        <v>1</v>
      </c>
      <c r="Q862" s="179">
        <f>VLOOKUP($G862,[1]Conceptos!$B$2:$I$588,7,FALSE)</f>
        <v>1</v>
      </c>
      <c r="R862" s="179">
        <f>VLOOKUP($G862,[1]Conceptos!$B$2:$I$588,8,FALSE)</f>
        <v>1</v>
      </c>
      <c r="S862" s="229" t="b">
        <f>VLOOKUP(G862,[1]Conceptos!$B$2:$E$587,4,FALSE)</f>
        <v>1</v>
      </c>
      <c r="V862" s="231">
        <f t="shared" si="165"/>
        <v>0</v>
      </c>
    </row>
    <row r="863" spans="1:22" s="231" customFormat="1" hidden="1">
      <c r="A863" s="172">
        <f>VLOOKUP(G863,[1]Conceptos!$B$2:$F$587,5,FALSE)</f>
        <v>102</v>
      </c>
      <c r="B863" s="236"/>
      <c r="C863" s="237"/>
      <c r="D863" s="238"/>
      <c r="E863" s="225">
        <v>5</v>
      </c>
      <c r="F863" s="174"/>
      <c r="G863" s="175" t="str">
        <f t="shared" si="170"/>
        <v>A.1.4.1</v>
      </c>
      <c r="H863" s="235" t="e">
        <f t="shared" si="174"/>
        <v>#N/A</v>
      </c>
      <c r="I863" s="239"/>
      <c r="J863" s="239"/>
      <c r="K863" s="239"/>
      <c r="L863" s="239"/>
      <c r="M863" s="240"/>
      <c r="N863" s="231">
        <f t="shared" si="175"/>
        <v>1</v>
      </c>
      <c r="O863" s="231">
        <f t="shared" si="173"/>
        <v>0</v>
      </c>
      <c r="P863" s="179">
        <f>VLOOKUP($G863,[1]Conceptos!$B$2:$I$588,6,FALSE)</f>
        <v>1</v>
      </c>
      <c r="Q863" s="179">
        <f>VLOOKUP($G863,[1]Conceptos!$B$2:$I$588,7,FALSE)</f>
        <v>1</v>
      </c>
      <c r="R863" s="179">
        <f>VLOOKUP($G863,[1]Conceptos!$B$2:$I$588,8,FALSE)</f>
        <v>1</v>
      </c>
      <c r="S863" s="229" t="b">
        <f>VLOOKUP(G863,[1]Conceptos!$B$2:$E$587,4,FALSE)</f>
        <v>1</v>
      </c>
      <c r="V863" s="231">
        <f t="shared" si="165"/>
        <v>0</v>
      </c>
    </row>
    <row r="864" spans="1:22" s="231" customFormat="1" hidden="1">
      <c r="A864" s="172">
        <f>VLOOKUP(G864,[1]Conceptos!$B$2:$F$587,5,FALSE)</f>
        <v>102</v>
      </c>
      <c r="B864" s="236"/>
      <c r="C864" s="237"/>
      <c r="D864" s="238"/>
      <c r="E864" s="225">
        <v>6</v>
      </c>
      <c r="F864" s="174"/>
      <c r="G864" s="175" t="str">
        <f t="shared" si="170"/>
        <v>A.1.4.1</v>
      </c>
      <c r="H864" s="235" t="e">
        <f t="shared" si="174"/>
        <v>#N/A</v>
      </c>
      <c r="I864" s="239"/>
      <c r="J864" s="239"/>
      <c r="K864" s="239"/>
      <c r="L864" s="239"/>
      <c r="M864" s="240"/>
      <c r="N864" s="231">
        <f t="shared" si="175"/>
        <v>1</v>
      </c>
      <c r="O864" s="231">
        <f t="shared" si="173"/>
        <v>0</v>
      </c>
      <c r="P864" s="179">
        <f>VLOOKUP($G864,[1]Conceptos!$B$2:$I$588,6,FALSE)</f>
        <v>1</v>
      </c>
      <c r="Q864" s="179">
        <f>VLOOKUP($G864,[1]Conceptos!$B$2:$I$588,7,FALSE)</f>
        <v>1</v>
      </c>
      <c r="R864" s="179">
        <f>VLOOKUP($G864,[1]Conceptos!$B$2:$I$588,8,FALSE)</f>
        <v>1</v>
      </c>
      <c r="S864" s="229" t="b">
        <f>VLOOKUP(G864,[1]Conceptos!$B$2:$E$587,4,FALSE)</f>
        <v>1</v>
      </c>
      <c r="V864" s="231">
        <f t="shared" si="165"/>
        <v>0</v>
      </c>
    </row>
    <row r="865" spans="1:22" s="231" customFormat="1" hidden="1">
      <c r="A865" s="172">
        <f>VLOOKUP(G865,[1]Conceptos!$B$2:$F$587,5,FALSE)</f>
        <v>102</v>
      </c>
      <c r="B865" s="236"/>
      <c r="C865" s="237"/>
      <c r="D865" s="238"/>
      <c r="E865" s="225">
        <v>7</v>
      </c>
      <c r="F865" s="174"/>
      <c r="G865" s="175" t="str">
        <f t="shared" si="170"/>
        <v>A.1.4.1</v>
      </c>
      <c r="H865" s="235" t="e">
        <f t="shared" si="174"/>
        <v>#N/A</v>
      </c>
      <c r="I865" s="239"/>
      <c r="J865" s="239"/>
      <c r="K865" s="239"/>
      <c r="L865" s="239"/>
      <c r="M865" s="240"/>
      <c r="N865" s="231">
        <f t="shared" si="175"/>
        <v>1</v>
      </c>
      <c r="O865" s="231">
        <f t="shared" si="173"/>
        <v>0</v>
      </c>
      <c r="P865" s="179">
        <f>VLOOKUP($G865,[1]Conceptos!$B$2:$I$588,6,FALSE)</f>
        <v>1</v>
      </c>
      <c r="Q865" s="179">
        <f>VLOOKUP($G865,[1]Conceptos!$B$2:$I$588,7,FALSE)</f>
        <v>1</v>
      </c>
      <c r="R865" s="179">
        <f>VLOOKUP($G865,[1]Conceptos!$B$2:$I$588,8,FALSE)</f>
        <v>1</v>
      </c>
      <c r="S865" s="229" t="b">
        <f>VLOOKUP(G865,[1]Conceptos!$B$2:$E$587,4,FALSE)</f>
        <v>1</v>
      </c>
      <c r="V865" s="231">
        <f t="shared" si="165"/>
        <v>0</v>
      </c>
    </row>
    <row r="866" spans="1:22" s="231" customFormat="1" hidden="1">
      <c r="A866" s="172">
        <f>VLOOKUP(G866,[1]Conceptos!$B$2:$F$587,5,FALSE)</f>
        <v>102</v>
      </c>
      <c r="B866" s="236"/>
      <c r="C866" s="237"/>
      <c r="D866" s="238"/>
      <c r="E866" s="225">
        <v>8</v>
      </c>
      <c r="F866" s="174"/>
      <c r="G866" s="175" t="str">
        <f t="shared" si="170"/>
        <v>A.1.4.1</v>
      </c>
      <c r="H866" s="235" t="e">
        <f t="shared" si="174"/>
        <v>#N/A</v>
      </c>
      <c r="I866" s="239"/>
      <c r="J866" s="239"/>
      <c r="K866" s="239"/>
      <c r="L866" s="239"/>
      <c r="M866" s="240"/>
      <c r="N866" s="231">
        <f t="shared" si="175"/>
        <v>1</v>
      </c>
      <c r="O866" s="231">
        <f t="shared" si="173"/>
        <v>0</v>
      </c>
      <c r="P866" s="179">
        <f>VLOOKUP($G866,[1]Conceptos!$B$2:$I$588,6,FALSE)</f>
        <v>1</v>
      </c>
      <c r="Q866" s="179">
        <f>VLOOKUP($G866,[1]Conceptos!$B$2:$I$588,7,FALSE)</f>
        <v>1</v>
      </c>
      <c r="R866" s="179">
        <f>VLOOKUP($G866,[1]Conceptos!$B$2:$I$588,8,FALSE)</f>
        <v>1</v>
      </c>
      <c r="S866" s="229" t="b">
        <f>VLOOKUP(G866,[1]Conceptos!$B$2:$E$587,4,FALSE)</f>
        <v>1</v>
      </c>
      <c r="V866" s="231">
        <f t="shared" si="165"/>
        <v>0</v>
      </c>
    </row>
    <row r="867" spans="1:22" s="231" customFormat="1" hidden="1">
      <c r="A867" s="172">
        <f>VLOOKUP(G867,[1]Conceptos!$B$2:$F$587,5,FALSE)</f>
        <v>102</v>
      </c>
      <c r="B867" s="236"/>
      <c r="C867" s="237"/>
      <c r="D867" s="238"/>
      <c r="E867" s="225">
        <v>9</v>
      </c>
      <c r="F867" s="174"/>
      <c r="G867" s="175" t="str">
        <f t="shared" si="170"/>
        <v>A.1.4.1</v>
      </c>
      <c r="H867" s="235" t="e">
        <f t="shared" si="174"/>
        <v>#N/A</v>
      </c>
      <c r="I867" s="239"/>
      <c r="J867" s="239"/>
      <c r="K867" s="239"/>
      <c r="L867" s="239"/>
      <c r="M867" s="240"/>
      <c r="N867" s="231">
        <f t="shared" si="175"/>
        <v>1</v>
      </c>
      <c r="O867" s="231">
        <f t="shared" si="173"/>
        <v>0</v>
      </c>
      <c r="P867" s="179">
        <f>VLOOKUP($G867,[1]Conceptos!$B$2:$I$588,6,FALSE)</f>
        <v>1</v>
      </c>
      <c r="Q867" s="179">
        <f>VLOOKUP($G867,[1]Conceptos!$B$2:$I$588,7,FALSE)</f>
        <v>1</v>
      </c>
      <c r="R867" s="179">
        <f>VLOOKUP($G867,[1]Conceptos!$B$2:$I$588,8,FALSE)</f>
        <v>1</v>
      </c>
      <c r="S867" s="229" t="b">
        <f>VLOOKUP(G867,[1]Conceptos!$B$2:$E$587,4,FALSE)</f>
        <v>1</v>
      </c>
      <c r="V867" s="231">
        <f t="shared" si="165"/>
        <v>0</v>
      </c>
    </row>
    <row r="868" spans="1:22" s="231" customFormat="1" hidden="1">
      <c r="A868" s="172">
        <f>VLOOKUP(G868,[1]Conceptos!$B$2:$F$587,5,FALSE)</f>
        <v>102</v>
      </c>
      <c r="B868" s="236"/>
      <c r="C868" s="237"/>
      <c r="D868" s="238"/>
      <c r="E868" s="225">
        <v>10</v>
      </c>
      <c r="F868" s="174"/>
      <c r="G868" s="175" t="str">
        <f t="shared" si="170"/>
        <v>A.1.4.1</v>
      </c>
      <c r="H868" s="235" t="e">
        <f t="shared" si="174"/>
        <v>#N/A</v>
      </c>
      <c r="I868" s="239"/>
      <c r="J868" s="239"/>
      <c r="K868" s="239"/>
      <c r="L868" s="239"/>
      <c r="M868" s="240"/>
      <c r="N868" s="231">
        <f t="shared" si="175"/>
        <v>1</v>
      </c>
      <c r="O868" s="231">
        <f t="shared" si="173"/>
        <v>0</v>
      </c>
      <c r="P868" s="179">
        <f>VLOOKUP($G868,[1]Conceptos!$B$2:$I$588,6,FALSE)</f>
        <v>1</v>
      </c>
      <c r="Q868" s="179">
        <f>VLOOKUP($G868,[1]Conceptos!$B$2:$I$588,7,FALSE)</f>
        <v>1</v>
      </c>
      <c r="R868" s="179">
        <f>VLOOKUP($G868,[1]Conceptos!$B$2:$I$588,8,FALSE)</f>
        <v>1</v>
      </c>
      <c r="S868" s="229" t="b">
        <f>VLOOKUP(G868,[1]Conceptos!$B$2:$E$587,4,FALSE)</f>
        <v>1</v>
      </c>
      <c r="V868" s="231">
        <f t="shared" si="165"/>
        <v>0</v>
      </c>
    </row>
    <row r="869" spans="1:22" s="231" customFormat="1" ht="38.25">
      <c r="A869" s="172">
        <f>VLOOKUP(G869,[1]Conceptos!$B$2:$F$587,5,FALSE)</f>
        <v>103</v>
      </c>
      <c r="B869" s="219" t="s">
        <v>271</v>
      </c>
      <c r="C869" s="220" t="str">
        <f>VLOOKUP(B869,[1]Conceptos!$B$2:$D$587,2,FALSE)</f>
        <v>DISEÑO E IMPLEMENTACIÓN DEL SISTEMA DE INFORMACIÓN</v>
      </c>
      <c r="D869" s="221" t="str">
        <f>VLOOKUP(B869,[1]Conceptos!$B$2:$D$587,3,FALSE)</f>
        <v>RECURSOS DESTINADOS A PROYECTOS DE IMPLEMENTACIÓN DE SISTEMAS DE INFORMACIÓN QUE APOYEN LA GESTIÓN Y ADMINISTRACIÓN DE LOS RECURSOS DEL SECTOR EDUCATIVO.</v>
      </c>
      <c r="E869" s="222" t="s">
        <v>136</v>
      </c>
      <c r="F869" s="223"/>
      <c r="G869" s="224" t="str">
        <f t="shared" si="170"/>
        <v>A.1.4.2</v>
      </c>
      <c r="H869" s="225"/>
      <c r="I869" s="226">
        <f>SUM(I870:I879)</f>
        <v>0</v>
      </c>
      <c r="J869" s="226">
        <f>SUM(J870:J879)</f>
        <v>0</v>
      </c>
      <c r="K869" s="226">
        <f>SUM(K870:K879)</f>
        <v>0</v>
      </c>
      <c r="L869" s="226">
        <f>SUM(L870:L879)</f>
        <v>0</v>
      </c>
      <c r="M869" s="227">
        <f>SUM(M870:M879)</f>
        <v>0</v>
      </c>
      <c r="N869" s="228">
        <f>IF(AND(E869&lt;&gt;"", E869&lt;&gt;"Registrar Detalle",E869&lt;&gt;"Ocultar Detalle"),1,0)</f>
        <v>0</v>
      </c>
      <c r="O869" s="228">
        <f t="shared" si="173"/>
        <v>0</v>
      </c>
      <c r="P869" s="179">
        <f>VLOOKUP($G869,[1]Conceptos!$B$2:$I$588,6,FALSE)</f>
        <v>1</v>
      </c>
      <c r="Q869" s="179">
        <f>VLOOKUP($G869,[1]Conceptos!$B$2:$I$588,7,FALSE)</f>
        <v>1</v>
      </c>
      <c r="R869" s="179">
        <f>VLOOKUP($G869,[1]Conceptos!$B$2:$I$588,8,FALSE)</f>
        <v>1</v>
      </c>
      <c r="S869" s="229" t="b">
        <f>VLOOKUP(G869,[1]Conceptos!$B$2:$E$588,4,FALSE)</f>
        <v>1</v>
      </c>
      <c r="T869" s="230">
        <f>FIND(".",B869,LEN(B869)-2)</f>
        <v>6</v>
      </c>
      <c r="U869" s="230" t="str">
        <f>MID(B869,1,T869-1)</f>
        <v>A.1.4</v>
      </c>
      <c r="V869" s="231">
        <f t="shared" si="165"/>
        <v>6</v>
      </c>
    </row>
    <row r="870" spans="1:22" s="231" customFormat="1">
      <c r="A870" s="172">
        <f>VLOOKUP(G870,[1]Conceptos!$B$2:$F$587,5,FALSE)</f>
        <v>103</v>
      </c>
      <c r="B870" s="234"/>
      <c r="C870" s="220"/>
      <c r="D870" s="221"/>
      <c r="E870" s="225">
        <v>1</v>
      </c>
      <c r="F870" s="174"/>
      <c r="G870" s="175" t="str">
        <f t="shared" si="170"/>
        <v>A.1.4.2</v>
      </c>
      <c r="H870" s="235" t="e">
        <f t="shared" ref="H870:H879" si="176">VLOOKUP(F870,$W$7:$X$48,2,FALSE)</f>
        <v>#N/A</v>
      </c>
      <c r="I870" s="239"/>
      <c r="J870" s="239"/>
      <c r="K870" s="239"/>
      <c r="L870" s="239"/>
      <c r="M870" s="240"/>
      <c r="N870" s="231">
        <f t="shared" ref="N870:N879" si="177">IF(E870&lt;&gt;"",1,0)</f>
        <v>1</v>
      </c>
      <c r="O870" s="231">
        <f t="shared" si="173"/>
        <v>0</v>
      </c>
      <c r="P870" s="179">
        <f>VLOOKUP($G870,[1]Conceptos!$B$2:$I$588,6,FALSE)</f>
        <v>1</v>
      </c>
      <c r="Q870" s="179">
        <f>VLOOKUP($G870,[1]Conceptos!$B$2:$I$588,7,FALSE)</f>
        <v>1</v>
      </c>
      <c r="R870" s="179">
        <f>VLOOKUP($G870,[1]Conceptos!$B$2:$I$588,8,FALSE)</f>
        <v>1</v>
      </c>
      <c r="S870" s="229" t="b">
        <f>VLOOKUP(G870,[1]Conceptos!$B$2:$E$588,4,FALSE)</f>
        <v>1</v>
      </c>
      <c r="V870" s="231">
        <f t="shared" si="165"/>
        <v>6</v>
      </c>
    </row>
    <row r="871" spans="1:22" s="231" customFormat="1" hidden="1">
      <c r="A871" s="172">
        <f>VLOOKUP(G871,[1]Conceptos!$B$2:$F$587,5,FALSE)</f>
        <v>103</v>
      </c>
      <c r="B871" s="236"/>
      <c r="C871" s="237"/>
      <c r="D871" s="238"/>
      <c r="E871" s="225">
        <v>2</v>
      </c>
      <c r="F871" s="174"/>
      <c r="G871" s="175" t="str">
        <f t="shared" si="170"/>
        <v>A.1.4.2</v>
      </c>
      <c r="H871" s="235" t="e">
        <f t="shared" si="176"/>
        <v>#N/A</v>
      </c>
      <c r="I871" s="239"/>
      <c r="J871" s="239"/>
      <c r="K871" s="239"/>
      <c r="L871" s="239"/>
      <c r="M871" s="240"/>
      <c r="N871" s="231">
        <f t="shared" si="177"/>
        <v>1</v>
      </c>
      <c r="O871" s="231">
        <f t="shared" si="173"/>
        <v>0</v>
      </c>
      <c r="P871" s="179">
        <f>VLOOKUP($G871,[1]Conceptos!$B$2:$I$588,6,FALSE)</f>
        <v>1</v>
      </c>
      <c r="Q871" s="179">
        <f>VLOOKUP($G871,[1]Conceptos!$B$2:$I$588,7,FALSE)</f>
        <v>1</v>
      </c>
      <c r="R871" s="179">
        <f>VLOOKUP($G871,[1]Conceptos!$B$2:$I$588,8,FALSE)</f>
        <v>1</v>
      </c>
      <c r="S871" s="229" t="b">
        <f>VLOOKUP(G871,[1]Conceptos!$B$2:$E$587,4,FALSE)</f>
        <v>1</v>
      </c>
      <c r="V871" s="231">
        <f t="shared" si="165"/>
        <v>0</v>
      </c>
    </row>
    <row r="872" spans="1:22" s="231" customFormat="1" hidden="1">
      <c r="A872" s="172">
        <f>VLOOKUP(G872,[1]Conceptos!$B$2:$F$587,5,FALSE)</f>
        <v>103</v>
      </c>
      <c r="B872" s="236"/>
      <c r="C872" s="237"/>
      <c r="D872" s="238"/>
      <c r="E872" s="225">
        <v>3</v>
      </c>
      <c r="F872" s="174"/>
      <c r="G872" s="175" t="str">
        <f t="shared" si="170"/>
        <v>A.1.4.2</v>
      </c>
      <c r="H872" s="235" t="e">
        <f t="shared" si="176"/>
        <v>#N/A</v>
      </c>
      <c r="I872" s="239"/>
      <c r="J872" s="239"/>
      <c r="K872" s="239"/>
      <c r="L872" s="239"/>
      <c r="M872" s="240"/>
      <c r="N872" s="231">
        <f t="shared" si="177"/>
        <v>1</v>
      </c>
      <c r="O872" s="231">
        <f t="shared" si="173"/>
        <v>0</v>
      </c>
      <c r="P872" s="179">
        <f>VLOOKUP($G872,[1]Conceptos!$B$2:$I$588,6,FALSE)</f>
        <v>1</v>
      </c>
      <c r="Q872" s="179">
        <f>VLOOKUP($G872,[1]Conceptos!$B$2:$I$588,7,FALSE)</f>
        <v>1</v>
      </c>
      <c r="R872" s="179">
        <f>VLOOKUP($G872,[1]Conceptos!$B$2:$I$588,8,FALSE)</f>
        <v>1</v>
      </c>
      <c r="S872" s="229" t="b">
        <f>VLOOKUP(G872,[1]Conceptos!$B$2:$E$587,4,FALSE)</f>
        <v>1</v>
      </c>
      <c r="V872" s="231">
        <f t="shared" si="165"/>
        <v>0</v>
      </c>
    </row>
    <row r="873" spans="1:22" s="231" customFormat="1" hidden="1">
      <c r="A873" s="172">
        <f>VLOOKUP(G873,[1]Conceptos!$B$2:$F$587,5,FALSE)</f>
        <v>103</v>
      </c>
      <c r="B873" s="236"/>
      <c r="C873" s="237"/>
      <c r="D873" s="238"/>
      <c r="E873" s="225">
        <v>4</v>
      </c>
      <c r="F873" s="174"/>
      <c r="G873" s="175" t="str">
        <f t="shared" si="170"/>
        <v>A.1.4.2</v>
      </c>
      <c r="H873" s="235" t="e">
        <f t="shared" si="176"/>
        <v>#N/A</v>
      </c>
      <c r="I873" s="239"/>
      <c r="J873" s="239"/>
      <c r="K873" s="239"/>
      <c r="L873" s="239"/>
      <c r="M873" s="240"/>
      <c r="N873" s="231">
        <f t="shared" si="177"/>
        <v>1</v>
      </c>
      <c r="O873" s="231">
        <f t="shared" si="173"/>
        <v>0</v>
      </c>
      <c r="P873" s="179">
        <f>VLOOKUP($G873,[1]Conceptos!$B$2:$I$588,6,FALSE)</f>
        <v>1</v>
      </c>
      <c r="Q873" s="179">
        <f>VLOOKUP($G873,[1]Conceptos!$B$2:$I$588,7,FALSE)</f>
        <v>1</v>
      </c>
      <c r="R873" s="179">
        <f>VLOOKUP($G873,[1]Conceptos!$B$2:$I$588,8,FALSE)</f>
        <v>1</v>
      </c>
      <c r="S873" s="229" t="b">
        <f>VLOOKUP(G873,[1]Conceptos!$B$2:$E$587,4,FALSE)</f>
        <v>1</v>
      </c>
      <c r="V873" s="231">
        <f t="shared" si="165"/>
        <v>0</v>
      </c>
    </row>
    <row r="874" spans="1:22" s="231" customFormat="1" hidden="1">
      <c r="A874" s="172">
        <f>VLOOKUP(G874,[1]Conceptos!$B$2:$F$587,5,FALSE)</f>
        <v>103</v>
      </c>
      <c r="B874" s="236"/>
      <c r="C874" s="237"/>
      <c r="D874" s="238"/>
      <c r="E874" s="225">
        <v>5</v>
      </c>
      <c r="F874" s="174"/>
      <c r="G874" s="175" t="str">
        <f t="shared" si="170"/>
        <v>A.1.4.2</v>
      </c>
      <c r="H874" s="235" t="e">
        <f t="shared" si="176"/>
        <v>#N/A</v>
      </c>
      <c r="I874" s="239"/>
      <c r="J874" s="239"/>
      <c r="K874" s="239"/>
      <c r="L874" s="239"/>
      <c r="M874" s="240"/>
      <c r="N874" s="231">
        <f t="shared" si="177"/>
        <v>1</v>
      </c>
      <c r="O874" s="231">
        <f t="shared" si="173"/>
        <v>0</v>
      </c>
      <c r="P874" s="179">
        <f>VLOOKUP($G874,[1]Conceptos!$B$2:$I$588,6,FALSE)</f>
        <v>1</v>
      </c>
      <c r="Q874" s="179">
        <f>VLOOKUP($G874,[1]Conceptos!$B$2:$I$588,7,FALSE)</f>
        <v>1</v>
      </c>
      <c r="R874" s="179">
        <f>VLOOKUP($G874,[1]Conceptos!$B$2:$I$588,8,FALSE)</f>
        <v>1</v>
      </c>
      <c r="S874" s="229" t="b">
        <f>VLOOKUP(G874,[1]Conceptos!$B$2:$E$587,4,FALSE)</f>
        <v>1</v>
      </c>
      <c r="V874" s="231">
        <f t="shared" si="165"/>
        <v>0</v>
      </c>
    </row>
    <row r="875" spans="1:22" s="231" customFormat="1" hidden="1">
      <c r="A875" s="172">
        <f>VLOOKUP(G875,[1]Conceptos!$B$2:$F$587,5,FALSE)</f>
        <v>103</v>
      </c>
      <c r="B875" s="236"/>
      <c r="C875" s="237"/>
      <c r="D875" s="238"/>
      <c r="E875" s="225">
        <v>6</v>
      </c>
      <c r="F875" s="174"/>
      <c r="G875" s="175" t="str">
        <f t="shared" si="170"/>
        <v>A.1.4.2</v>
      </c>
      <c r="H875" s="235" t="e">
        <f t="shared" si="176"/>
        <v>#N/A</v>
      </c>
      <c r="I875" s="239"/>
      <c r="J875" s="239"/>
      <c r="K875" s="239"/>
      <c r="L875" s="239"/>
      <c r="M875" s="240"/>
      <c r="N875" s="231">
        <f t="shared" si="177"/>
        <v>1</v>
      </c>
      <c r="O875" s="231">
        <f t="shared" si="173"/>
        <v>0</v>
      </c>
      <c r="P875" s="179">
        <f>VLOOKUP($G875,[1]Conceptos!$B$2:$I$588,6,FALSE)</f>
        <v>1</v>
      </c>
      <c r="Q875" s="179">
        <f>VLOOKUP($G875,[1]Conceptos!$B$2:$I$588,7,FALSE)</f>
        <v>1</v>
      </c>
      <c r="R875" s="179">
        <f>VLOOKUP($G875,[1]Conceptos!$B$2:$I$588,8,FALSE)</f>
        <v>1</v>
      </c>
      <c r="S875" s="229" t="b">
        <f>VLOOKUP(G875,[1]Conceptos!$B$2:$E$587,4,FALSE)</f>
        <v>1</v>
      </c>
      <c r="V875" s="231">
        <f t="shared" si="165"/>
        <v>0</v>
      </c>
    </row>
    <row r="876" spans="1:22" s="231" customFormat="1" hidden="1">
      <c r="A876" s="172">
        <f>VLOOKUP(G876,[1]Conceptos!$B$2:$F$587,5,FALSE)</f>
        <v>103</v>
      </c>
      <c r="B876" s="236"/>
      <c r="C876" s="237"/>
      <c r="D876" s="238"/>
      <c r="E876" s="225">
        <v>7</v>
      </c>
      <c r="F876" s="174"/>
      <c r="G876" s="175" t="str">
        <f t="shared" si="170"/>
        <v>A.1.4.2</v>
      </c>
      <c r="H876" s="235" t="e">
        <f t="shared" si="176"/>
        <v>#N/A</v>
      </c>
      <c r="I876" s="239"/>
      <c r="J876" s="239"/>
      <c r="K876" s="239"/>
      <c r="L876" s="239"/>
      <c r="M876" s="240"/>
      <c r="N876" s="231">
        <f t="shared" si="177"/>
        <v>1</v>
      </c>
      <c r="O876" s="231">
        <f t="shared" si="173"/>
        <v>0</v>
      </c>
      <c r="P876" s="179">
        <f>VLOOKUP($G876,[1]Conceptos!$B$2:$I$588,6,FALSE)</f>
        <v>1</v>
      </c>
      <c r="Q876" s="179">
        <f>VLOOKUP($G876,[1]Conceptos!$B$2:$I$588,7,FALSE)</f>
        <v>1</v>
      </c>
      <c r="R876" s="179">
        <f>VLOOKUP($G876,[1]Conceptos!$B$2:$I$588,8,FALSE)</f>
        <v>1</v>
      </c>
      <c r="S876" s="229" t="b">
        <f>VLOOKUP(G876,[1]Conceptos!$B$2:$E$587,4,FALSE)</f>
        <v>1</v>
      </c>
      <c r="V876" s="231">
        <f t="shared" si="165"/>
        <v>0</v>
      </c>
    </row>
    <row r="877" spans="1:22" s="231" customFormat="1" hidden="1">
      <c r="A877" s="172">
        <f>VLOOKUP(G877,[1]Conceptos!$B$2:$F$587,5,FALSE)</f>
        <v>103</v>
      </c>
      <c r="B877" s="236"/>
      <c r="C877" s="237"/>
      <c r="D877" s="238"/>
      <c r="E877" s="225">
        <v>8</v>
      </c>
      <c r="F877" s="174"/>
      <c r="G877" s="175" t="str">
        <f t="shared" si="170"/>
        <v>A.1.4.2</v>
      </c>
      <c r="H877" s="235" t="e">
        <f t="shared" si="176"/>
        <v>#N/A</v>
      </c>
      <c r="I877" s="239"/>
      <c r="J877" s="239"/>
      <c r="K877" s="239"/>
      <c r="L877" s="239"/>
      <c r="M877" s="240"/>
      <c r="N877" s="231">
        <f t="shared" si="177"/>
        <v>1</v>
      </c>
      <c r="O877" s="231">
        <f t="shared" si="173"/>
        <v>0</v>
      </c>
      <c r="P877" s="179">
        <f>VLOOKUP($G877,[1]Conceptos!$B$2:$I$588,6,FALSE)</f>
        <v>1</v>
      </c>
      <c r="Q877" s="179">
        <f>VLOOKUP($G877,[1]Conceptos!$B$2:$I$588,7,FALSE)</f>
        <v>1</v>
      </c>
      <c r="R877" s="179">
        <f>VLOOKUP($G877,[1]Conceptos!$B$2:$I$588,8,FALSE)</f>
        <v>1</v>
      </c>
      <c r="S877" s="229" t="b">
        <f>VLOOKUP(G877,[1]Conceptos!$B$2:$E$587,4,FALSE)</f>
        <v>1</v>
      </c>
      <c r="V877" s="231">
        <f t="shared" si="165"/>
        <v>0</v>
      </c>
    </row>
    <row r="878" spans="1:22" s="231" customFormat="1" hidden="1">
      <c r="A878" s="172">
        <f>VLOOKUP(G878,[1]Conceptos!$B$2:$F$587,5,FALSE)</f>
        <v>103</v>
      </c>
      <c r="B878" s="236"/>
      <c r="C878" s="237"/>
      <c r="D878" s="238"/>
      <c r="E878" s="225">
        <v>9</v>
      </c>
      <c r="F878" s="174"/>
      <c r="G878" s="175" t="str">
        <f t="shared" si="170"/>
        <v>A.1.4.2</v>
      </c>
      <c r="H878" s="235" t="e">
        <f t="shared" si="176"/>
        <v>#N/A</v>
      </c>
      <c r="I878" s="239"/>
      <c r="J878" s="239"/>
      <c r="K878" s="239"/>
      <c r="L878" s="239"/>
      <c r="M878" s="240"/>
      <c r="N878" s="231">
        <f t="shared" si="177"/>
        <v>1</v>
      </c>
      <c r="O878" s="231">
        <f t="shared" si="173"/>
        <v>0</v>
      </c>
      <c r="P878" s="179">
        <f>VLOOKUP($G878,[1]Conceptos!$B$2:$I$588,6,FALSE)</f>
        <v>1</v>
      </c>
      <c r="Q878" s="179">
        <f>VLOOKUP($G878,[1]Conceptos!$B$2:$I$588,7,FALSE)</f>
        <v>1</v>
      </c>
      <c r="R878" s="179">
        <f>VLOOKUP($G878,[1]Conceptos!$B$2:$I$588,8,FALSE)</f>
        <v>1</v>
      </c>
      <c r="S878" s="229" t="b">
        <f>VLOOKUP(G878,[1]Conceptos!$B$2:$E$587,4,FALSE)</f>
        <v>1</v>
      </c>
      <c r="V878" s="231">
        <f t="shared" si="165"/>
        <v>0</v>
      </c>
    </row>
    <row r="879" spans="1:22" s="231" customFormat="1" hidden="1">
      <c r="A879" s="172">
        <f>VLOOKUP(G879,[1]Conceptos!$B$2:$F$587,5,FALSE)</f>
        <v>103</v>
      </c>
      <c r="B879" s="236"/>
      <c r="C879" s="237"/>
      <c r="D879" s="238"/>
      <c r="E879" s="225">
        <v>10</v>
      </c>
      <c r="F879" s="174"/>
      <c r="G879" s="175" t="str">
        <f t="shared" si="170"/>
        <v>A.1.4.2</v>
      </c>
      <c r="H879" s="235" t="e">
        <f t="shared" si="176"/>
        <v>#N/A</v>
      </c>
      <c r="I879" s="239"/>
      <c r="J879" s="239"/>
      <c r="K879" s="239"/>
      <c r="L879" s="239"/>
      <c r="M879" s="240"/>
      <c r="N879" s="231">
        <f t="shared" si="177"/>
        <v>1</v>
      </c>
      <c r="O879" s="231">
        <f t="shared" si="173"/>
        <v>0</v>
      </c>
      <c r="P879" s="179">
        <f>VLOOKUP($G879,[1]Conceptos!$B$2:$I$588,6,FALSE)</f>
        <v>1</v>
      </c>
      <c r="Q879" s="179">
        <f>VLOOKUP($G879,[1]Conceptos!$B$2:$I$588,7,FALSE)</f>
        <v>1</v>
      </c>
      <c r="R879" s="179">
        <f>VLOOKUP($G879,[1]Conceptos!$B$2:$I$588,8,FALSE)</f>
        <v>1</v>
      </c>
      <c r="S879" s="229" t="b">
        <f>VLOOKUP(G879,[1]Conceptos!$B$2:$E$587,4,FALSE)</f>
        <v>1</v>
      </c>
      <c r="V879" s="231">
        <f t="shared" si="165"/>
        <v>0</v>
      </c>
    </row>
    <row r="880" spans="1:22" s="231" customFormat="1" ht="38.25">
      <c r="A880" s="172">
        <f>VLOOKUP(G880,[1]Conceptos!$B$2:$F$587,5,FALSE)</f>
        <v>104</v>
      </c>
      <c r="B880" s="219" t="s">
        <v>272</v>
      </c>
      <c r="C880" s="220" t="str">
        <f>VLOOKUP(B880,[1]Conceptos!$B$2:$D$587,2,FALSE)</f>
        <v>CONECTIVIDAD</v>
      </c>
      <c r="D880" s="221" t="str">
        <f>VLOOKUP(B880,[1]Conceptos!$B$2:$D$587,3,FALSE)</f>
        <v>APLICACIÓN DE LOS RECURSOS ASIGNADOS PARA EL MEJORAMIENTO Y MANTENIMIENTO DE LA CONECTIVIDAD EN LOS ESTABLECIMIENTOS EDUCATIVOS ESTATALES.</v>
      </c>
      <c r="E880" s="222" t="s">
        <v>136</v>
      </c>
      <c r="F880" s="223"/>
      <c r="G880" s="224" t="str">
        <f t="shared" si="170"/>
        <v>A.1.4.3</v>
      </c>
      <c r="H880" s="225"/>
      <c r="I880" s="226">
        <f>SUM(I881:I890)</f>
        <v>0</v>
      </c>
      <c r="J880" s="226">
        <f>SUM(J881:J890)</f>
        <v>0</v>
      </c>
      <c r="K880" s="226">
        <f>SUM(K881:K890)</f>
        <v>0</v>
      </c>
      <c r="L880" s="226">
        <f>SUM(L881:L890)</f>
        <v>0</v>
      </c>
      <c r="M880" s="227">
        <f>SUM(M881:M890)</f>
        <v>0</v>
      </c>
      <c r="N880" s="228">
        <f>IF(AND(E880&lt;&gt;"", E880&lt;&gt;"Registrar Detalle",E880&lt;&gt;"Ocultar Detalle"),1,0)</f>
        <v>0</v>
      </c>
      <c r="O880" s="228">
        <f t="shared" si="173"/>
        <v>0</v>
      </c>
      <c r="P880" s="179">
        <f>VLOOKUP($G880,[1]Conceptos!$B$2:$I$588,6,FALSE)</f>
        <v>1</v>
      </c>
      <c r="Q880" s="179">
        <f>VLOOKUP($G880,[1]Conceptos!$B$2:$I$588,7,FALSE)</f>
        <v>1</v>
      </c>
      <c r="R880" s="179">
        <f>VLOOKUP($G880,[1]Conceptos!$B$2:$I$588,8,FALSE)</f>
        <v>1</v>
      </c>
      <c r="S880" s="229" t="b">
        <f>VLOOKUP(G880,[1]Conceptos!$B$2:$E$588,4,FALSE)</f>
        <v>1</v>
      </c>
      <c r="T880" s="230">
        <f>FIND(".",B880,LEN(B880)-2)</f>
        <v>6</v>
      </c>
      <c r="U880" s="230" t="str">
        <f>MID(B880,1,T880-1)</f>
        <v>A.1.4</v>
      </c>
      <c r="V880" s="231">
        <f t="shared" si="165"/>
        <v>6</v>
      </c>
    </row>
    <row r="881" spans="1:22" s="231" customFormat="1">
      <c r="A881" s="172">
        <f>VLOOKUP(G881,[1]Conceptos!$B$2:$F$587,5,FALSE)</f>
        <v>104</v>
      </c>
      <c r="B881" s="234"/>
      <c r="C881" s="220"/>
      <c r="D881" s="221"/>
      <c r="E881" s="225">
        <v>1</v>
      </c>
      <c r="F881" s="174"/>
      <c r="G881" s="175" t="str">
        <f t="shared" si="170"/>
        <v>A.1.4.3</v>
      </c>
      <c r="H881" s="235" t="e">
        <f t="shared" ref="H881:H890" si="178">VLOOKUP(F881,$W$7:$X$48,2,FALSE)</f>
        <v>#N/A</v>
      </c>
      <c r="I881" s="239"/>
      <c r="J881" s="239"/>
      <c r="K881" s="239"/>
      <c r="L881" s="239"/>
      <c r="M881" s="240"/>
      <c r="N881" s="231">
        <f t="shared" ref="N881:N902" si="179">IF(E881&lt;&gt;"",1,0)</f>
        <v>1</v>
      </c>
      <c r="O881" s="231">
        <f t="shared" si="173"/>
        <v>0</v>
      </c>
      <c r="P881" s="179">
        <f>VLOOKUP($G881,[1]Conceptos!$B$2:$I$588,6,FALSE)</f>
        <v>1</v>
      </c>
      <c r="Q881" s="179">
        <f>VLOOKUP($G881,[1]Conceptos!$B$2:$I$588,7,FALSE)</f>
        <v>1</v>
      </c>
      <c r="R881" s="179">
        <f>VLOOKUP($G881,[1]Conceptos!$B$2:$I$588,8,FALSE)</f>
        <v>1</v>
      </c>
      <c r="S881" s="229" t="b">
        <f>VLOOKUP(G881,[1]Conceptos!$B$2:$E$588,4,FALSE)</f>
        <v>1</v>
      </c>
      <c r="V881" s="231">
        <f t="shared" si="165"/>
        <v>6</v>
      </c>
    </row>
    <row r="882" spans="1:22" s="231" customFormat="1" hidden="1">
      <c r="A882" s="172">
        <f>VLOOKUP(G882,[1]Conceptos!$B$2:$F$587,5,FALSE)</f>
        <v>104</v>
      </c>
      <c r="B882" s="236"/>
      <c r="C882" s="237"/>
      <c r="D882" s="238"/>
      <c r="E882" s="225">
        <v>2</v>
      </c>
      <c r="F882" s="174"/>
      <c r="G882" s="175" t="str">
        <f t="shared" si="170"/>
        <v>A.1.4.3</v>
      </c>
      <c r="H882" s="235" t="e">
        <f t="shared" si="178"/>
        <v>#N/A</v>
      </c>
      <c r="I882" s="239"/>
      <c r="J882" s="239"/>
      <c r="K882" s="239"/>
      <c r="L882" s="239"/>
      <c r="M882" s="240"/>
      <c r="N882" s="231">
        <f t="shared" si="179"/>
        <v>1</v>
      </c>
      <c r="O882" s="231">
        <f t="shared" si="173"/>
        <v>0</v>
      </c>
      <c r="P882" s="179">
        <f>VLOOKUP($G882,[1]Conceptos!$B$2:$I$588,6,FALSE)</f>
        <v>1</v>
      </c>
      <c r="Q882" s="179">
        <f>VLOOKUP($G882,[1]Conceptos!$B$2:$I$588,7,FALSE)</f>
        <v>1</v>
      </c>
      <c r="R882" s="179">
        <f>VLOOKUP($G882,[1]Conceptos!$B$2:$I$588,8,FALSE)</f>
        <v>1</v>
      </c>
      <c r="S882" s="229" t="b">
        <f>VLOOKUP(G882,[1]Conceptos!$B$2:$E$587,4,FALSE)</f>
        <v>1</v>
      </c>
      <c r="V882" s="231">
        <f t="shared" si="165"/>
        <v>0</v>
      </c>
    </row>
    <row r="883" spans="1:22" s="231" customFormat="1" hidden="1">
      <c r="A883" s="172">
        <f>VLOOKUP(G883,[1]Conceptos!$B$2:$F$587,5,FALSE)</f>
        <v>104</v>
      </c>
      <c r="B883" s="236"/>
      <c r="C883" s="237"/>
      <c r="D883" s="238"/>
      <c r="E883" s="225">
        <v>3</v>
      </c>
      <c r="F883" s="174"/>
      <c r="G883" s="175" t="str">
        <f t="shared" si="170"/>
        <v>A.1.4.3</v>
      </c>
      <c r="H883" s="235" t="e">
        <f t="shared" si="178"/>
        <v>#N/A</v>
      </c>
      <c r="I883" s="239"/>
      <c r="J883" s="239"/>
      <c r="K883" s="239"/>
      <c r="L883" s="239"/>
      <c r="M883" s="240"/>
      <c r="N883" s="231">
        <f t="shared" si="179"/>
        <v>1</v>
      </c>
      <c r="O883" s="231">
        <f t="shared" si="173"/>
        <v>0</v>
      </c>
      <c r="P883" s="179">
        <f>VLOOKUP($G883,[1]Conceptos!$B$2:$I$588,6,FALSE)</f>
        <v>1</v>
      </c>
      <c r="Q883" s="179">
        <f>VLOOKUP($G883,[1]Conceptos!$B$2:$I$588,7,FALSE)</f>
        <v>1</v>
      </c>
      <c r="R883" s="179">
        <f>VLOOKUP($G883,[1]Conceptos!$B$2:$I$588,8,FALSE)</f>
        <v>1</v>
      </c>
      <c r="S883" s="229" t="b">
        <f>VLOOKUP(G883,[1]Conceptos!$B$2:$E$587,4,FALSE)</f>
        <v>1</v>
      </c>
      <c r="V883" s="231">
        <f t="shared" si="165"/>
        <v>0</v>
      </c>
    </row>
    <row r="884" spans="1:22" s="231" customFormat="1" hidden="1">
      <c r="A884" s="172">
        <f>VLOOKUP(G884,[1]Conceptos!$B$2:$F$587,5,FALSE)</f>
        <v>104</v>
      </c>
      <c r="B884" s="236"/>
      <c r="C884" s="237"/>
      <c r="D884" s="238"/>
      <c r="E884" s="225">
        <v>4</v>
      </c>
      <c r="F884" s="174"/>
      <c r="G884" s="175" t="str">
        <f t="shared" si="170"/>
        <v>A.1.4.3</v>
      </c>
      <c r="H884" s="235" t="e">
        <f t="shared" si="178"/>
        <v>#N/A</v>
      </c>
      <c r="I884" s="239"/>
      <c r="J884" s="239"/>
      <c r="K884" s="239"/>
      <c r="L884" s="239"/>
      <c r="M884" s="240"/>
      <c r="N884" s="231">
        <f t="shared" si="179"/>
        <v>1</v>
      </c>
      <c r="O884" s="231">
        <f t="shared" si="173"/>
        <v>0</v>
      </c>
      <c r="P884" s="179">
        <f>VLOOKUP($G884,[1]Conceptos!$B$2:$I$588,6,FALSE)</f>
        <v>1</v>
      </c>
      <c r="Q884" s="179">
        <f>VLOOKUP($G884,[1]Conceptos!$B$2:$I$588,7,FALSE)</f>
        <v>1</v>
      </c>
      <c r="R884" s="179">
        <f>VLOOKUP($G884,[1]Conceptos!$B$2:$I$588,8,FALSE)</f>
        <v>1</v>
      </c>
      <c r="S884" s="229" t="b">
        <f>VLOOKUP(G884,[1]Conceptos!$B$2:$E$587,4,FALSE)</f>
        <v>1</v>
      </c>
      <c r="V884" s="231">
        <f t="shared" si="165"/>
        <v>0</v>
      </c>
    </row>
    <row r="885" spans="1:22" s="231" customFormat="1" hidden="1">
      <c r="A885" s="172">
        <f>VLOOKUP(G885,[1]Conceptos!$B$2:$F$587,5,FALSE)</f>
        <v>104</v>
      </c>
      <c r="B885" s="236"/>
      <c r="C885" s="237"/>
      <c r="D885" s="238"/>
      <c r="E885" s="225">
        <v>5</v>
      </c>
      <c r="F885" s="174"/>
      <c r="G885" s="175" t="str">
        <f t="shared" si="170"/>
        <v>A.1.4.3</v>
      </c>
      <c r="H885" s="235" t="e">
        <f t="shared" si="178"/>
        <v>#N/A</v>
      </c>
      <c r="I885" s="239"/>
      <c r="J885" s="239"/>
      <c r="K885" s="239"/>
      <c r="L885" s="239"/>
      <c r="M885" s="240"/>
      <c r="N885" s="231">
        <f t="shared" si="179"/>
        <v>1</v>
      </c>
      <c r="O885" s="231">
        <f t="shared" si="173"/>
        <v>0</v>
      </c>
      <c r="P885" s="179">
        <f>VLOOKUP($G885,[1]Conceptos!$B$2:$I$588,6,FALSE)</f>
        <v>1</v>
      </c>
      <c r="Q885" s="179">
        <f>VLOOKUP($G885,[1]Conceptos!$B$2:$I$588,7,FALSE)</f>
        <v>1</v>
      </c>
      <c r="R885" s="179">
        <f>VLOOKUP($G885,[1]Conceptos!$B$2:$I$588,8,FALSE)</f>
        <v>1</v>
      </c>
      <c r="S885" s="229" t="b">
        <f>VLOOKUP(G885,[1]Conceptos!$B$2:$E$587,4,FALSE)</f>
        <v>1</v>
      </c>
      <c r="V885" s="231">
        <f t="shared" si="165"/>
        <v>0</v>
      </c>
    </row>
    <row r="886" spans="1:22" s="231" customFormat="1" hidden="1">
      <c r="A886" s="172">
        <f>VLOOKUP(G886,[1]Conceptos!$B$2:$F$587,5,FALSE)</f>
        <v>104</v>
      </c>
      <c r="B886" s="236"/>
      <c r="C886" s="237"/>
      <c r="D886" s="238"/>
      <c r="E886" s="225">
        <v>6</v>
      </c>
      <c r="F886" s="174"/>
      <c r="G886" s="175" t="str">
        <f t="shared" si="170"/>
        <v>A.1.4.3</v>
      </c>
      <c r="H886" s="235" t="e">
        <f t="shared" si="178"/>
        <v>#N/A</v>
      </c>
      <c r="I886" s="239"/>
      <c r="J886" s="239"/>
      <c r="K886" s="239"/>
      <c r="L886" s="239"/>
      <c r="M886" s="240"/>
      <c r="N886" s="231">
        <f t="shared" si="179"/>
        <v>1</v>
      </c>
      <c r="O886" s="231">
        <f t="shared" si="173"/>
        <v>0</v>
      </c>
      <c r="P886" s="179">
        <f>VLOOKUP($G886,[1]Conceptos!$B$2:$I$588,6,FALSE)</f>
        <v>1</v>
      </c>
      <c r="Q886" s="179">
        <f>VLOOKUP($G886,[1]Conceptos!$B$2:$I$588,7,FALSE)</f>
        <v>1</v>
      </c>
      <c r="R886" s="179">
        <f>VLOOKUP($G886,[1]Conceptos!$B$2:$I$588,8,FALSE)</f>
        <v>1</v>
      </c>
      <c r="S886" s="229" t="b">
        <f>VLOOKUP(G886,[1]Conceptos!$B$2:$E$587,4,FALSE)</f>
        <v>1</v>
      </c>
      <c r="V886" s="231">
        <f t="shared" ref="V886:V949" si="180">IF(T886=0,T885,T886)</f>
        <v>0</v>
      </c>
    </row>
    <row r="887" spans="1:22" s="231" customFormat="1" hidden="1">
      <c r="A887" s="172">
        <f>VLOOKUP(G887,[1]Conceptos!$B$2:$F$587,5,FALSE)</f>
        <v>104</v>
      </c>
      <c r="B887" s="236"/>
      <c r="C887" s="237"/>
      <c r="D887" s="238"/>
      <c r="E887" s="225">
        <v>7</v>
      </c>
      <c r="F887" s="174"/>
      <c r="G887" s="175" t="str">
        <f t="shared" si="170"/>
        <v>A.1.4.3</v>
      </c>
      <c r="H887" s="235" t="e">
        <f t="shared" si="178"/>
        <v>#N/A</v>
      </c>
      <c r="I887" s="239"/>
      <c r="J887" s="239"/>
      <c r="K887" s="239"/>
      <c r="L887" s="239"/>
      <c r="M887" s="240"/>
      <c r="N887" s="231">
        <f t="shared" si="179"/>
        <v>1</v>
      </c>
      <c r="O887" s="231">
        <f t="shared" si="173"/>
        <v>0</v>
      </c>
      <c r="P887" s="179">
        <f>VLOOKUP($G887,[1]Conceptos!$B$2:$I$588,6,FALSE)</f>
        <v>1</v>
      </c>
      <c r="Q887" s="179">
        <f>VLOOKUP($G887,[1]Conceptos!$B$2:$I$588,7,FALSE)</f>
        <v>1</v>
      </c>
      <c r="R887" s="179">
        <f>VLOOKUP($G887,[1]Conceptos!$B$2:$I$588,8,FALSE)</f>
        <v>1</v>
      </c>
      <c r="S887" s="229" t="b">
        <f>VLOOKUP(G887,[1]Conceptos!$B$2:$E$587,4,FALSE)</f>
        <v>1</v>
      </c>
      <c r="V887" s="231">
        <f t="shared" si="180"/>
        <v>0</v>
      </c>
    </row>
    <row r="888" spans="1:22" s="231" customFormat="1" hidden="1">
      <c r="A888" s="172">
        <f>VLOOKUP(G888,[1]Conceptos!$B$2:$F$587,5,FALSE)</f>
        <v>104</v>
      </c>
      <c r="B888" s="236"/>
      <c r="C888" s="237"/>
      <c r="D888" s="238"/>
      <c r="E888" s="225">
        <v>8</v>
      </c>
      <c r="F888" s="174"/>
      <c r="G888" s="175" t="str">
        <f t="shared" si="170"/>
        <v>A.1.4.3</v>
      </c>
      <c r="H888" s="235" t="e">
        <f t="shared" si="178"/>
        <v>#N/A</v>
      </c>
      <c r="I888" s="239"/>
      <c r="J888" s="239"/>
      <c r="K888" s="239"/>
      <c r="L888" s="239"/>
      <c r="M888" s="240"/>
      <c r="N888" s="231">
        <f t="shared" si="179"/>
        <v>1</v>
      </c>
      <c r="O888" s="231">
        <f t="shared" si="173"/>
        <v>0</v>
      </c>
      <c r="P888" s="179">
        <f>VLOOKUP($G888,[1]Conceptos!$B$2:$I$588,6,FALSE)</f>
        <v>1</v>
      </c>
      <c r="Q888" s="179">
        <f>VLOOKUP($G888,[1]Conceptos!$B$2:$I$588,7,FALSE)</f>
        <v>1</v>
      </c>
      <c r="R888" s="179">
        <f>VLOOKUP($G888,[1]Conceptos!$B$2:$I$588,8,FALSE)</f>
        <v>1</v>
      </c>
      <c r="S888" s="229" t="b">
        <f>VLOOKUP(G888,[1]Conceptos!$B$2:$E$587,4,FALSE)</f>
        <v>1</v>
      </c>
      <c r="V888" s="231">
        <f t="shared" si="180"/>
        <v>0</v>
      </c>
    </row>
    <row r="889" spans="1:22" s="231" customFormat="1" hidden="1">
      <c r="A889" s="172">
        <f>VLOOKUP(G889,[1]Conceptos!$B$2:$F$587,5,FALSE)</f>
        <v>104</v>
      </c>
      <c r="B889" s="236"/>
      <c r="C889" s="237"/>
      <c r="D889" s="238"/>
      <c r="E889" s="225">
        <v>9</v>
      </c>
      <c r="F889" s="174"/>
      <c r="G889" s="175" t="str">
        <f t="shared" si="170"/>
        <v>A.1.4.3</v>
      </c>
      <c r="H889" s="235" t="e">
        <f t="shared" si="178"/>
        <v>#N/A</v>
      </c>
      <c r="I889" s="239"/>
      <c r="J889" s="239"/>
      <c r="K889" s="239"/>
      <c r="L889" s="239"/>
      <c r="M889" s="240"/>
      <c r="N889" s="231">
        <f t="shared" si="179"/>
        <v>1</v>
      </c>
      <c r="O889" s="231">
        <f t="shared" si="173"/>
        <v>0</v>
      </c>
      <c r="P889" s="179">
        <f>VLOOKUP($G889,[1]Conceptos!$B$2:$I$588,6,FALSE)</f>
        <v>1</v>
      </c>
      <c r="Q889" s="179">
        <f>VLOOKUP($G889,[1]Conceptos!$B$2:$I$588,7,FALSE)</f>
        <v>1</v>
      </c>
      <c r="R889" s="179">
        <f>VLOOKUP($G889,[1]Conceptos!$B$2:$I$588,8,FALSE)</f>
        <v>1</v>
      </c>
      <c r="S889" s="229" t="b">
        <f>VLOOKUP(G889,[1]Conceptos!$B$2:$E$587,4,FALSE)</f>
        <v>1</v>
      </c>
      <c r="V889" s="231">
        <f t="shared" si="180"/>
        <v>0</v>
      </c>
    </row>
    <row r="890" spans="1:22" s="231" customFormat="1" hidden="1">
      <c r="A890" s="172">
        <f>VLOOKUP(G890,[1]Conceptos!$B$2:$F$587,5,FALSE)</f>
        <v>104</v>
      </c>
      <c r="B890" s="236"/>
      <c r="C890" s="237"/>
      <c r="D890" s="238"/>
      <c r="E890" s="225">
        <v>10</v>
      </c>
      <c r="F890" s="174"/>
      <c r="G890" s="175" t="str">
        <f t="shared" si="170"/>
        <v>A.1.4.3</v>
      </c>
      <c r="H890" s="235" t="e">
        <f t="shared" si="178"/>
        <v>#N/A</v>
      </c>
      <c r="I890" s="239"/>
      <c r="J890" s="239"/>
      <c r="K890" s="239"/>
      <c r="L890" s="239"/>
      <c r="M890" s="240"/>
      <c r="N890" s="231">
        <f t="shared" si="179"/>
        <v>1</v>
      </c>
      <c r="O890" s="231">
        <f t="shared" si="173"/>
        <v>0</v>
      </c>
      <c r="P890" s="179">
        <f>VLOOKUP($G890,[1]Conceptos!$B$2:$I$588,6,FALSE)</f>
        <v>1</v>
      </c>
      <c r="Q890" s="179">
        <f>VLOOKUP($G890,[1]Conceptos!$B$2:$I$588,7,FALSE)</f>
        <v>1</v>
      </c>
      <c r="R890" s="179">
        <f>VLOOKUP($G890,[1]Conceptos!$B$2:$I$588,8,FALSE)</f>
        <v>1</v>
      </c>
      <c r="S890" s="229" t="b">
        <f>VLOOKUP(G890,[1]Conceptos!$B$2:$E$587,4,FALSE)</f>
        <v>1</v>
      </c>
      <c r="V890" s="231">
        <f t="shared" si="180"/>
        <v>0</v>
      </c>
    </row>
    <row r="891" spans="1:22" s="231" customFormat="1" ht="51">
      <c r="A891" s="172">
        <f>VLOOKUP(G891,[1]Conceptos!$B$2:$F$587,5,FALSE)</f>
        <v>105</v>
      </c>
      <c r="B891" s="255" t="s">
        <v>273</v>
      </c>
      <c r="C891" s="256" t="str">
        <f>VLOOKUP(B891,[1]Conceptos!$B$2:$D$587,2,FALSE)</f>
        <v>NECESIDADES EDUCATIVAS ESPECIALES</v>
      </c>
      <c r="D891" s="257" t="str">
        <f>VLOOKUP(B891,[1]Conceptos!$B$2:$D$587,3,FALSE)</f>
        <v>APLICACIÓN DE RECURSOS ADICIONALES ASIGNADOS A LAS ENTIDADES TERRITORIALES CERTIFICADAS PARA MEJORAR LA ATENCIÓN DE LA POBLACIÓN CON NECESIDADES EDUCATIVAS ESPECIALES (EXCEPTO BAJA VISIÓN Y BAJA AUDICIÓN) EN ESTABLECIMIENTOS EDUCATIVOS OFICIALES</v>
      </c>
      <c r="E891" s="249"/>
      <c r="F891" s="210"/>
      <c r="G891" s="211" t="str">
        <f t="shared" si="170"/>
        <v>A.1.5</v>
      </c>
      <c r="H891" s="249"/>
      <c r="I891" s="213">
        <f>I892+I903+I914+I925</f>
        <v>0</v>
      </c>
      <c r="J891" s="213">
        <f>J892+J903+J914+J925</f>
        <v>0</v>
      </c>
      <c r="K891" s="213">
        <f>K892+K903+K914+K925</f>
        <v>0</v>
      </c>
      <c r="L891" s="213">
        <f>L892+L903+L914+L925</f>
        <v>0</v>
      </c>
      <c r="M891" s="214">
        <f>M892+M903+M914+M925</f>
        <v>0</v>
      </c>
      <c r="N891" s="250">
        <f t="shared" si="179"/>
        <v>0</v>
      </c>
      <c r="O891" s="250">
        <f t="shared" si="173"/>
        <v>0</v>
      </c>
      <c r="P891" s="179">
        <f>VLOOKUP($G891,[1]Conceptos!$B$2:$I$588,6,FALSE)</f>
        <v>1</v>
      </c>
      <c r="Q891" s="179">
        <f>VLOOKUP($G891,[1]Conceptos!$B$2:$I$588,7,FALSE)</f>
        <v>1</v>
      </c>
      <c r="R891" s="179">
        <f>VLOOKUP($G891,[1]Conceptos!$B$2:$I$588,8,FALSE)</f>
        <v>1</v>
      </c>
      <c r="S891" s="229" t="b">
        <f>VLOOKUP(G891,[1]Conceptos!$B$2:$E$588,4,FALSE)</f>
        <v>0</v>
      </c>
      <c r="T891" s="230">
        <f>FIND(".",B891,LEN(B891)-2)</f>
        <v>4</v>
      </c>
      <c r="U891" s="230" t="str">
        <f>MID(B891,1,T891-1)</f>
        <v>A.1</v>
      </c>
      <c r="V891" s="231">
        <f t="shared" si="180"/>
        <v>4</v>
      </c>
    </row>
    <row r="892" spans="1:22" s="231" customFormat="1" ht="25.5">
      <c r="A892" s="172">
        <f>VLOOKUP(G892,[1]Conceptos!$B$2:$F$587,5,FALSE)</f>
        <v>106</v>
      </c>
      <c r="B892" s="219" t="s">
        <v>274</v>
      </c>
      <c r="C892" s="220" t="str">
        <f>VLOOKUP(B892,[1]Conceptos!$B$2:$D$587,2,FALSE)</f>
        <v>SERVICIO PERSONAL APOYO</v>
      </c>
      <c r="D892" s="221" t="str">
        <f>VLOOKUP(B892,[1]Conceptos!$B$2:$D$587,3,FALSE)</f>
        <v xml:space="preserve">RECURSOS DIRIGIDOS A LA CONTRATACIÓN DE SERVICIOS DE APOYO PARA LA POBLACIÓN CON NECESIDADES EDUCATIVAS ESPECIALES </v>
      </c>
      <c r="E892" s="222" t="s">
        <v>136</v>
      </c>
      <c r="F892" s="223"/>
      <c r="G892" s="224" t="str">
        <f t="shared" si="170"/>
        <v>A.1.5.1</v>
      </c>
      <c r="H892" s="225"/>
      <c r="I892" s="226">
        <f>SUM(I893:I902)</f>
        <v>0</v>
      </c>
      <c r="J892" s="226">
        <f>SUM(J893:J902)</f>
        <v>0</v>
      </c>
      <c r="K892" s="226">
        <f>SUM(K893:K902)</f>
        <v>0</v>
      </c>
      <c r="L892" s="226">
        <f>SUM(L893:L902)</f>
        <v>0</v>
      </c>
      <c r="M892" s="227">
        <f>SUM(M893:M902)</f>
        <v>0</v>
      </c>
      <c r="N892" s="228">
        <f>IF(AND(E892&lt;&gt;"", E892&lt;&gt;"Registrar Detalle",E892&lt;&gt;"Ocultar Detalle"),1,0)</f>
        <v>0</v>
      </c>
      <c r="O892" s="228">
        <f t="shared" si="173"/>
        <v>0</v>
      </c>
      <c r="P892" s="179">
        <f>VLOOKUP($G892,[1]Conceptos!$B$2:$I$588,6,FALSE)</f>
        <v>1</v>
      </c>
      <c r="Q892" s="179">
        <f>VLOOKUP($G892,[1]Conceptos!$B$2:$I$588,7,FALSE)</f>
        <v>1</v>
      </c>
      <c r="R892" s="179">
        <f>VLOOKUP($G892,[1]Conceptos!$B$2:$I$588,8,FALSE)</f>
        <v>1</v>
      </c>
      <c r="S892" s="229" t="b">
        <f>VLOOKUP(G892,[1]Conceptos!$B$2:$E$588,4,FALSE)</f>
        <v>1</v>
      </c>
      <c r="T892" s="230">
        <f>FIND(".",B892,LEN(B892)-2)</f>
        <v>6</v>
      </c>
      <c r="U892" s="230" t="str">
        <f>MID(B892,1,T892-1)</f>
        <v>A.1.5</v>
      </c>
      <c r="V892" s="231">
        <f t="shared" si="180"/>
        <v>6</v>
      </c>
    </row>
    <row r="893" spans="1:22" s="231" customFormat="1">
      <c r="A893" s="172">
        <f>VLOOKUP(G893,[1]Conceptos!$B$2:$F$587,5,FALSE)</f>
        <v>106</v>
      </c>
      <c r="B893" s="234"/>
      <c r="C893" s="220"/>
      <c r="D893" s="221"/>
      <c r="E893" s="225">
        <v>1</v>
      </c>
      <c r="F893" s="174"/>
      <c r="G893" s="175" t="str">
        <f t="shared" si="170"/>
        <v>A.1.5.1</v>
      </c>
      <c r="H893" s="235" t="e">
        <f t="shared" ref="H893:H902" si="181">VLOOKUP(F893,$W$7:$X$48,2,FALSE)</f>
        <v>#N/A</v>
      </c>
      <c r="I893" s="239"/>
      <c r="J893" s="239"/>
      <c r="K893" s="239"/>
      <c r="L893" s="239"/>
      <c r="M893" s="240"/>
      <c r="N893" s="231">
        <f t="shared" si="179"/>
        <v>1</v>
      </c>
      <c r="O893" s="231">
        <f t="shared" si="173"/>
        <v>0</v>
      </c>
      <c r="P893" s="179">
        <f>VLOOKUP($G893,[1]Conceptos!$B$2:$I$588,6,FALSE)</f>
        <v>1</v>
      </c>
      <c r="Q893" s="179">
        <f>VLOOKUP($G893,[1]Conceptos!$B$2:$I$588,7,FALSE)</f>
        <v>1</v>
      </c>
      <c r="R893" s="179">
        <f>VLOOKUP($G893,[1]Conceptos!$B$2:$I$588,8,FALSE)</f>
        <v>1</v>
      </c>
      <c r="S893" s="229" t="b">
        <f>VLOOKUP(G893,[1]Conceptos!$B$2:$E$588,4,FALSE)</f>
        <v>1</v>
      </c>
      <c r="V893" s="231">
        <f t="shared" si="180"/>
        <v>6</v>
      </c>
    </row>
    <row r="894" spans="1:22" s="231" customFormat="1" hidden="1">
      <c r="A894" s="172">
        <f>VLOOKUP(G894,[1]Conceptos!$B$2:$F$587,5,FALSE)</f>
        <v>106</v>
      </c>
      <c r="B894" s="236"/>
      <c r="C894" s="237"/>
      <c r="D894" s="238"/>
      <c r="E894" s="225">
        <v>2</v>
      </c>
      <c r="F894" s="174"/>
      <c r="G894" s="175" t="str">
        <f t="shared" si="170"/>
        <v>A.1.5.1</v>
      </c>
      <c r="H894" s="235" t="e">
        <f t="shared" si="181"/>
        <v>#N/A</v>
      </c>
      <c r="I894" s="239"/>
      <c r="J894" s="239"/>
      <c r="K894" s="239"/>
      <c r="L894" s="239"/>
      <c r="M894" s="240"/>
      <c r="N894" s="231">
        <f t="shared" si="179"/>
        <v>1</v>
      </c>
      <c r="O894" s="231">
        <f t="shared" si="173"/>
        <v>0</v>
      </c>
      <c r="P894" s="179">
        <f>VLOOKUP($G894,[1]Conceptos!$B$2:$I$588,6,FALSE)</f>
        <v>1</v>
      </c>
      <c r="Q894" s="179">
        <f>VLOOKUP($G894,[1]Conceptos!$B$2:$I$588,7,FALSE)</f>
        <v>1</v>
      </c>
      <c r="R894" s="179">
        <f>VLOOKUP($G894,[1]Conceptos!$B$2:$I$588,8,FALSE)</f>
        <v>1</v>
      </c>
      <c r="S894" s="229" t="b">
        <f>VLOOKUP(G894,[1]Conceptos!$B$2:$E$587,4,FALSE)</f>
        <v>1</v>
      </c>
      <c r="V894" s="231">
        <f t="shared" si="180"/>
        <v>0</v>
      </c>
    </row>
    <row r="895" spans="1:22" s="231" customFormat="1" hidden="1">
      <c r="A895" s="172">
        <f>VLOOKUP(G895,[1]Conceptos!$B$2:$F$587,5,FALSE)</f>
        <v>106</v>
      </c>
      <c r="B895" s="236"/>
      <c r="C895" s="237"/>
      <c r="D895" s="238"/>
      <c r="E895" s="225">
        <v>3</v>
      </c>
      <c r="F895" s="174"/>
      <c r="G895" s="175" t="str">
        <f t="shared" si="170"/>
        <v>A.1.5.1</v>
      </c>
      <c r="H895" s="235" t="e">
        <f t="shared" si="181"/>
        <v>#N/A</v>
      </c>
      <c r="I895" s="239"/>
      <c r="J895" s="239"/>
      <c r="K895" s="239"/>
      <c r="L895" s="239"/>
      <c r="M895" s="240"/>
      <c r="N895" s="231">
        <f t="shared" si="179"/>
        <v>1</v>
      </c>
      <c r="O895" s="231">
        <f t="shared" si="173"/>
        <v>0</v>
      </c>
      <c r="P895" s="179">
        <f>VLOOKUP($G895,[1]Conceptos!$B$2:$I$588,6,FALSE)</f>
        <v>1</v>
      </c>
      <c r="Q895" s="179">
        <f>VLOOKUP($G895,[1]Conceptos!$B$2:$I$588,7,FALSE)</f>
        <v>1</v>
      </c>
      <c r="R895" s="179">
        <f>VLOOKUP($G895,[1]Conceptos!$B$2:$I$588,8,FALSE)</f>
        <v>1</v>
      </c>
      <c r="S895" s="229" t="b">
        <f>VLOOKUP(G895,[1]Conceptos!$B$2:$E$587,4,FALSE)</f>
        <v>1</v>
      </c>
      <c r="V895" s="231">
        <f t="shared" si="180"/>
        <v>0</v>
      </c>
    </row>
    <row r="896" spans="1:22" s="231" customFormat="1" hidden="1">
      <c r="A896" s="172">
        <f>VLOOKUP(G896,[1]Conceptos!$B$2:$F$587,5,FALSE)</f>
        <v>106</v>
      </c>
      <c r="B896" s="236"/>
      <c r="C896" s="237"/>
      <c r="D896" s="238"/>
      <c r="E896" s="225">
        <v>4</v>
      </c>
      <c r="F896" s="174"/>
      <c r="G896" s="175" t="str">
        <f t="shared" si="170"/>
        <v>A.1.5.1</v>
      </c>
      <c r="H896" s="235" t="e">
        <f t="shared" si="181"/>
        <v>#N/A</v>
      </c>
      <c r="I896" s="239"/>
      <c r="J896" s="239"/>
      <c r="K896" s="239"/>
      <c r="L896" s="239"/>
      <c r="M896" s="240"/>
      <c r="N896" s="231">
        <f t="shared" si="179"/>
        <v>1</v>
      </c>
      <c r="O896" s="231">
        <f t="shared" si="173"/>
        <v>0</v>
      </c>
      <c r="P896" s="179">
        <f>VLOOKUP($G896,[1]Conceptos!$B$2:$I$588,6,FALSE)</f>
        <v>1</v>
      </c>
      <c r="Q896" s="179">
        <f>VLOOKUP($G896,[1]Conceptos!$B$2:$I$588,7,FALSE)</f>
        <v>1</v>
      </c>
      <c r="R896" s="179">
        <f>VLOOKUP($G896,[1]Conceptos!$B$2:$I$588,8,FALSE)</f>
        <v>1</v>
      </c>
      <c r="S896" s="229" t="b">
        <f>VLOOKUP(G896,[1]Conceptos!$B$2:$E$587,4,FALSE)</f>
        <v>1</v>
      </c>
      <c r="V896" s="231">
        <f t="shared" si="180"/>
        <v>0</v>
      </c>
    </row>
    <row r="897" spans="1:22" s="231" customFormat="1" hidden="1">
      <c r="A897" s="172">
        <f>VLOOKUP(G897,[1]Conceptos!$B$2:$F$587,5,FALSE)</f>
        <v>106</v>
      </c>
      <c r="B897" s="236"/>
      <c r="C897" s="237"/>
      <c r="D897" s="238"/>
      <c r="E897" s="225">
        <v>5</v>
      </c>
      <c r="F897" s="174"/>
      <c r="G897" s="175" t="str">
        <f t="shared" si="170"/>
        <v>A.1.5.1</v>
      </c>
      <c r="H897" s="235" t="e">
        <f t="shared" si="181"/>
        <v>#N/A</v>
      </c>
      <c r="I897" s="239"/>
      <c r="J897" s="239"/>
      <c r="K897" s="239"/>
      <c r="L897" s="239"/>
      <c r="M897" s="240"/>
      <c r="N897" s="231">
        <f t="shared" si="179"/>
        <v>1</v>
      </c>
      <c r="O897" s="231">
        <f t="shared" si="173"/>
        <v>0</v>
      </c>
      <c r="P897" s="179">
        <f>VLOOKUP($G897,[1]Conceptos!$B$2:$I$588,6,FALSE)</f>
        <v>1</v>
      </c>
      <c r="Q897" s="179">
        <f>VLOOKUP($G897,[1]Conceptos!$B$2:$I$588,7,FALSE)</f>
        <v>1</v>
      </c>
      <c r="R897" s="179">
        <f>VLOOKUP($G897,[1]Conceptos!$B$2:$I$588,8,FALSE)</f>
        <v>1</v>
      </c>
      <c r="S897" s="229" t="b">
        <f>VLOOKUP(G897,[1]Conceptos!$B$2:$E$587,4,FALSE)</f>
        <v>1</v>
      </c>
      <c r="V897" s="231">
        <f t="shared" si="180"/>
        <v>0</v>
      </c>
    </row>
    <row r="898" spans="1:22" s="231" customFormat="1" hidden="1">
      <c r="A898" s="172">
        <f>VLOOKUP(G898,[1]Conceptos!$B$2:$F$587,5,FALSE)</f>
        <v>106</v>
      </c>
      <c r="B898" s="236"/>
      <c r="C898" s="237"/>
      <c r="D898" s="238"/>
      <c r="E898" s="225">
        <v>6</v>
      </c>
      <c r="F898" s="174"/>
      <c r="G898" s="175" t="str">
        <f t="shared" si="170"/>
        <v>A.1.5.1</v>
      </c>
      <c r="H898" s="235" t="e">
        <f t="shared" si="181"/>
        <v>#N/A</v>
      </c>
      <c r="I898" s="239"/>
      <c r="J898" s="239"/>
      <c r="K898" s="239"/>
      <c r="L898" s="239"/>
      <c r="M898" s="240"/>
      <c r="N898" s="231">
        <f t="shared" si="179"/>
        <v>1</v>
      </c>
      <c r="O898" s="231">
        <f t="shared" si="173"/>
        <v>0</v>
      </c>
      <c r="P898" s="179">
        <f>VLOOKUP($G898,[1]Conceptos!$B$2:$I$588,6,FALSE)</f>
        <v>1</v>
      </c>
      <c r="Q898" s="179">
        <f>VLOOKUP($G898,[1]Conceptos!$B$2:$I$588,7,FALSE)</f>
        <v>1</v>
      </c>
      <c r="R898" s="179">
        <f>VLOOKUP($G898,[1]Conceptos!$B$2:$I$588,8,FALSE)</f>
        <v>1</v>
      </c>
      <c r="S898" s="229" t="b">
        <f>VLOOKUP(G898,[1]Conceptos!$B$2:$E$587,4,FALSE)</f>
        <v>1</v>
      </c>
      <c r="V898" s="231">
        <f t="shared" si="180"/>
        <v>0</v>
      </c>
    </row>
    <row r="899" spans="1:22" s="231" customFormat="1" hidden="1">
      <c r="A899" s="172">
        <f>VLOOKUP(G899,[1]Conceptos!$B$2:$F$587,5,FALSE)</f>
        <v>106</v>
      </c>
      <c r="B899" s="236"/>
      <c r="C899" s="237"/>
      <c r="D899" s="238"/>
      <c r="E899" s="225">
        <v>7</v>
      </c>
      <c r="F899" s="174"/>
      <c r="G899" s="175" t="str">
        <f t="shared" si="170"/>
        <v>A.1.5.1</v>
      </c>
      <c r="H899" s="235" t="e">
        <f t="shared" si="181"/>
        <v>#N/A</v>
      </c>
      <c r="I899" s="239"/>
      <c r="J899" s="239"/>
      <c r="K899" s="239"/>
      <c r="L899" s="239"/>
      <c r="M899" s="240"/>
      <c r="N899" s="231">
        <f t="shared" si="179"/>
        <v>1</v>
      </c>
      <c r="O899" s="231">
        <f t="shared" si="173"/>
        <v>0</v>
      </c>
      <c r="P899" s="179">
        <f>VLOOKUP($G899,[1]Conceptos!$B$2:$I$588,6,FALSE)</f>
        <v>1</v>
      </c>
      <c r="Q899" s="179">
        <f>VLOOKUP($G899,[1]Conceptos!$B$2:$I$588,7,FALSE)</f>
        <v>1</v>
      </c>
      <c r="R899" s="179">
        <f>VLOOKUP($G899,[1]Conceptos!$B$2:$I$588,8,FALSE)</f>
        <v>1</v>
      </c>
      <c r="S899" s="229" t="b">
        <f>VLOOKUP(G899,[1]Conceptos!$B$2:$E$587,4,FALSE)</f>
        <v>1</v>
      </c>
      <c r="V899" s="231">
        <f t="shared" si="180"/>
        <v>0</v>
      </c>
    </row>
    <row r="900" spans="1:22" s="231" customFormat="1" hidden="1">
      <c r="A900" s="172">
        <f>VLOOKUP(G900,[1]Conceptos!$B$2:$F$587,5,FALSE)</f>
        <v>106</v>
      </c>
      <c r="B900" s="236"/>
      <c r="C900" s="237"/>
      <c r="D900" s="238"/>
      <c r="E900" s="225">
        <v>8</v>
      </c>
      <c r="F900" s="174"/>
      <c r="G900" s="175" t="str">
        <f t="shared" si="170"/>
        <v>A.1.5.1</v>
      </c>
      <c r="H900" s="235" t="e">
        <f t="shared" si="181"/>
        <v>#N/A</v>
      </c>
      <c r="I900" s="239"/>
      <c r="J900" s="239"/>
      <c r="K900" s="239"/>
      <c r="L900" s="239"/>
      <c r="M900" s="240"/>
      <c r="N900" s="231">
        <f t="shared" si="179"/>
        <v>1</v>
      </c>
      <c r="O900" s="231">
        <f t="shared" si="173"/>
        <v>0</v>
      </c>
      <c r="P900" s="179">
        <f>VLOOKUP($G900,[1]Conceptos!$B$2:$I$588,6,FALSE)</f>
        <v>1</v>
      </c>
      <c r="Q900" s="179">
        <f>VLOOKUP($G900,[1]Conceptos!$B$2:$I$588,7,FALSE)</f>
        <v>1</v>
      </c>
      <c r="R900" s="179">
        <f>VLOOKUP($G900,[1]Conceptos!$B$2:$I$588,8,FALSE)</f>
        <v>1</v>
      </c>
      <c r="S900" s="229" t="b">
        <f>VLOOKUP(G900,[1]Conceptos!$B$2:$E$587,4,FALSE)</f>
        <v>1</v>
      </c>
      <c r="V900" s="231">
        <f t="shared" si="180"/>
        <v>0</v>
      </c>
    </row>
    <row r="901" spans="1:22" s="231" customFormat="1" hidden="1">
      <c r="A901" s="172">
        <f>VLOOKUP(G901,[1]Conceptos!$B$2:$F$587,5,FALSE)</f>
        <v>106</v>
      </c>
      <c r="B901" s="236"/>
      <c r="C901" s="237"/>
      <c r="D901" s="238"/>
      <c r="E901" s="225">
        <v>9</v>
      </c>
      <c r="F901" s="174"/>
      <c r="G901" s="175" t="str">
        <f t="shared" si="170"/>
        <v>A.1.5.1</v>
      </c>
      <c r="H901" s="235" t="e">
        <f t="shared" si="181"/>
        <v>#N/A</v>
      </c>
      <c r="I901" s="239"/>
      <c r="J901" s="239"/>
      <c r="K901" s="239"/>
      <c r="L901" s="239"/>
      <c r="M901" s="240"/>
      <c r="N901" s="231">
        <f t="shared" si="179"/>
        <v>1</v>
      </c>
      <c r="O901" s="231">
        <f t="shared" si="173"/>
        <v>0</v>
      </c>
      <c r="P901" s="179">
        <f>VLOOKUP($G901,[1]Conceptos!$B$2:$I$588,6,FALSE)</f>
        <v>1</v>
      </c>
      <c r="Q901" s="179">
        <f>VLOOKUP($G901,[1]Conceptos!$B$2:$I$588,7,FALSE)</f>
        <v>1</v>
      </c>
      <c r="R901" s="179">
        <f>VLOOKUP($G901,[1]Conceptos!$B$2:$I$588,8,FALSE)</f>
        <v>1</v>
      </c>
      <c r="S901" s="229" t="b">
        <f>VLOOKUP(G901,[1]Conceptos!$B$2:$E$587,4,FALSE)</f>
        <v>1</v>
      </c>
      <c r="V901" s="231">
        <f t="shared" si="180"/>
        <v>0</v>
      </c>
    </row>
    <row r="902" spans="1:22" s="254" customFormat="1" hidden="1">
      <c r="A902" s="172">
        <f>VLOOKUP(G902,[1]Conceptos!$B$2:$F$587,5,FALSE)</f>
        <v>106</v>
      </c>
      <c r="B902" s="236"/>
      <c r="C902" s="237"/>
      <c r="D902" s="238"/>
      <c r="E902" s="258">
        <v>10</v>
      </c>
      <c r="F902" s="174"/>
      <c r="G902" s="175" t="str">
        <f t="shared" si="170"/>
        <v>A.1.5.1</v>
      </c>
      <c r="H902" s="235" t="e">
        <f t="shared" si="181"/>
        <v>#N/A</v>
      </c>
      <c r="I902" s="259"/>
      <c r="J902" s="259"/>
      <c r="K902" s="259"/>
      <c r="L902" s="259"/>
      <c r="M902" s="260"/>
      <c r="N902" s="254">
        <f t="shared" si="179"/>
        <v>1</v>
      </c>
      <c r="O902" s="254">
        <f t="shared" si="173"/>
        <v>0</v>
      </c>
      <c r="P902" s="179">
        <f>VLOOKUP($G902,[1]Conceptos!$B$2:$I$588,6,FALSE)</f>
        <v>1</v>
      </c>
      <c r="Q902" s="179">
        <f>VLOOKUP($G902,[1]Conceptos!$B$2:$I$588,7,FALSE)</f>
        <v>1</v>
      </c>
      <c r="R902" s="179">
        <f>VLOOKUP($G902,[1]Conceptos!$B$2:$I$588,8,FALSE)</f>
        <v>1</v>
      </c>
      <c r="S902" s="261" t="b">
        <f>VLOOKUP(G902,[1]Conceptos!$B$2:$E$587,4,FALSE)</f>
        <v>1</v>
      </c>
      <c r="V902" s="231">
        <f t="shared" si="180"/>
        <v>0</v>
      </c>
    </row>
    <row r="903" spans="1:22" s="231" customFormat="1" ht="51">
      <c r="A903" s="172">
        <f>VLOOKUP(G903,[1]Conceptos!$B$2:$F$587,5,FALSE)</f>
        <v>107</v>
      </c>
      <c r="B903" s="219" t="s">
        <v>275</v>
      </c>
      <c r="C903" s="220" t="str">
        <f>VLOOKUP(B903,[1]Conceptos!$B$2:$D$587,2,FALSE)</f>
        <v>FORMACIÓN DE DOCENTES</v>
      </c>
      <c r="D903" s="221" t="str">
        <f>VLOOKUP(B903,[1]Conceptos!$B$2:$D$587,3,FALSE)</f>
        <v>RECURSOS DIRIGIDOS A PROGRAMAS DE FORMACIÓN PERMANENTE EN EDUCACIÓN INCLUSIVA,DIDÁCTICAS FLEXIBLES OEN SERVICIO DE LOS DOCENTES DE LOS ESTABLECIMIENTOS EDUCATIVOS,ARTICULADOS A PLANES DE MEJORAMIENTO INSTITUCIONALY AL PLAN TERRITORIAL DE CAPACITACIÓN</v>
      </c>
      <c r="E903" s="222" t="s">
        <v>136</v>
      </c>
      <c r="F903" s="223"/>
      <c r="G903" s="224" t="str">
        <f t="shared" si="170"/>
        <v>A.1.5.2</v>
      </c>
      <c r="H903" s="225"/>
      <c r="I903" s="226">
        <f>SUM(I904:I913)</f>
        <v>0</v>
      </c>
      <c r="J903" s="226">
        <f>SUM(J904:J913)</f>
        <v>0</v>
      </c>
      <c r="K903" s="226">
        <f>SUM(K904:K913)</f>
        <v>0</v>
      </c>
      <c r="L903" s="226">
        <f>SUM(L904:L913)</f>
        <v>0</v>
      </c>
      <c r="M903" s="227">
        <f>SUM(M904:M913)</f>
        <v>0</v>
      </c>
      <c r="N903" s="228">
        <f>IF(AND(E903&lt;&gt;"", E903&lt;&gt;"Registrar Detalle",E903&lt;&gt;"Ocultar Detalle"),1,0)</f>
        <v>0</v>
      </c>
      <c r="O903" s="228">
        <f t="shared" si="173"/>
        <v>0</v>
      </c>
      <c r="P903" s="179">
        <f>VLOOKUP($G903,[1]Conceptos!$B$2:$I$588,6,FALSE)</f>
        <v>1</v>
      </c>
      <c r="Q903" s="179">
        <f>VLOOKUP($G903,[1]Conceptos!$B$2:$I$588,7,FALSE)</f>
        <v>1</v>
      </c>
      <c r="R903" s="179">
        <f>VLOOKUP($G903,[1]Conceptos!$B$2:$I$588,8,FALSE)</f>
        <v>1</v>
      </c>
      <c r="S903" s="229" t="b">
        <f>VLOOKUP(G903,[1]Conceptos!$B$2:$E$588,4,FALSE)</f>
        <v>1</v>
      </c>
      <c r="T903" s="230">
        <f>FIND(".",B903,LEN(B903)-2)</f>
        <v>6</v>
      </c>
      <c r="U903" s="230" t="str">
        <f>MID(B903,1,T903-1)</f>
        <v>A.1.5</v>
      </c>
      <c r="V903" s="231">
        <f t="shared" si="180"/>
        <v>6</v>
      </c>
    </row>
    <row r="904" spans="1:22" s="231" customFormat="1">
      <c r="A904" s="172">
        <f>VLOOKUP(G904,[1]Conceptos!$B$2:$F$587,5,FALSE)</f>
        <v>107</v>
      </c>
      <c r="B904" s="234"/>
      <c r="C904" s="220"/>
      <c r="D904" s="221"/>
      <c r="E904" s="225">
        <v>1</v>
      </c>
      <c r="F904" s="174"/>
      <c r="G904" s="175" t="str">
        <f t="shared" ref="G904:G967" si="182">IF(ISBLANK(B904),G903,B904)</f>
        <v>A.1.5.2</v>
      </c>
      <c r="H904" s="235" t="e">
        <f t="shared" ref="H904:H913" si="183">VLOOKUP(F904,$W$7:$X$48,2,FALSE)</f>
        <v>#N/A</v>
      </c>
      <c r="I904" s="239"/>
      <c r="J904" s="239"/>
      <c r="K904" s="239"/>
      <c r="L904" s="239"/>
      <c r="M904" s="240"/>
      <c r="N904" s="231">
        <f t="shared" ref="N904:N913" si="184">IF(E904&lt;&gt;"",1,0)</f>
        <v>1</v>
      </c>
      <c r="O904" s="231">
        <f t="shared" si="173"/>
        <v>0</v>
      </c>
      <c r="P904" s="179">
        <f>VLOOKUP($G904,[1]Conceptos!$B$2:$I$588,6,FALSE)</f>
        <v>1</v>
      </c>
      <c r="Q904" s="179">
        <f>VLOOKUP($G904,[1]Conceptos!$B$2:$I$588,7,FALSE)</f>
        <v>1</v>
      </c>
      <c r="R904" s="179">
        <f>VLOOKUP($G904,[1]Conceptos!$B$2:$I$588,8,FALSE)</f>
        <v>1</v>
      </c>
      <c r="S904" s="229" t="b">
        <f>VLOOKUP(G904,[1]Conceptos!$B$2:$E$588,4,FALSE)</f>
        <v>1</v>
      </c>
      <c r="V904" s="231">
        <f t="shared" si="180"/>
        <v>6</v>
      </c>
    </row>
    <row r="905" spans="1:22" s="231" customFormat="1" hidden="1">
      <c r="A905" s="172">
        <f>VLOOKUP(G905,[1]Conceptos!$B$2:$F$587,5,FALSE)</f>
        <v>107</v>
      </c>
      <c r="B905" s="236"/>
      <c r="C905" s="237"/>
      <c r="D905" s="238"/>
      <c r="E905" s="225">
        <v>2</v>
      </c>
      <c r="F905" s="174"/>
      <c r="G905" s="175" t="str">
        <f t="shared" si="182"/>
        <v>A.1.5.2</v>
      </c>
      <c r="H905" s="235" t="e">
        <f t="shared" si="183"/>
        <v>#N/A</v>
      </c>
      <c r="I905" s="239"/>
      <c r="J905" s="239"/>
      <c r="K905" s="239"/>
      <c r="L905" s="239"/>
      <c r="M905" s="240"/>
      <c r="N905" s="231">
        <f t="shared" si="184"/>
        <v>1</v>
      </c>
      <c r="O905" s="231">
        <f t="shared" si="173"/>
        <v>0</v>
      </c>
      <c r="P905" s="179">
        <f>VLOOKUP($G905,[1]Conceptos!$B$2:$I$588,6,FALSE)</f>
        <v>1</v>
      </c>
      <c r="Q905" s="179">
        <f>VLOOKUP($G905,[1]Conceptos!$B$2:$I$588,7,FALSE)</f>
        <v>1</v>
      </c>
      <c r="R905" s="179">
        <f>VLOOKUP($G905,[1]Conceptos!$B$2:$I$588,8,FALSE)</f>
        <v>1</v>
      </c>
      <c r="S905" s="229" t="b">
        <f>VLOOKUP(G905,[1]Conceptos!$B$2:$E$587,4,FALSE)</f>
        <v>1</v>
      </c>
      <c r="V905" s="231">
        <f t="shared" si="180"/>
        <v>0</v>
      </c>
    </row>
    <row r="906" spans="1:22" s="231" customFormat="1" hidden="1">
      <c r="A906" s="172">
        <f>VLOOKUP(G906,[1]Conceptos!$B$2:$F$587,5,FALSE)</f>
        <v>107</v>
      </c>
      <c r="B906" s="236"/>
      <c r="C906" s="237"/>
      <c r="D906" s="238"/>
      <c r="E906" s="225">
        <v>3</v>
      </c>
      <c r="F906" s="174"/>
      <c r="G906" s="175" t="str">
        <f t="shared" si="182"/>
        <v>A.1.5.2</v>
      </c>
      <c r="H906" s="235" t="e">
        <f t="shared" si="183"/>
        <v>#N/A</v>
      </c>
      <c r="I906" s="239"/>
      <c r="J906" s="239"/>
      <c r="K906" s="239"/>
      <c r="L906" s="239"/>
      <c r="M906" s="240"/>
      <c r="N906" s="231">
        <f t="shared" si="184"/>
        <v>1</v>
      </c>
      <c r="O906" s="231">
        <f t="shared" si="173"/>
        <v>0</v>
      </c>
      <c r="P906" s="179">
        <f>VLOOKUP($G906,[1]Conceptos!$B$2:$I$588,6,FALSE)</f>
        <v>1</v>
      </c>
      <c r="Q906" s="179">
        <f>VLOOKUP($G906,[1]Conceptos!$B$2:$I$588,7,FALSE)</f>
        <v>1</v>
      </c>
      <c r="R906" s="179">
        <f>VLOOKUP($G906,[1]Conceptos!$B$2:$I$588,8,FALSE)</f>
        <v>1</v>
      </c>
      <c r="S906" s="229" t="b">
        <f>VLOOKUP(G906,[1]Conceptos!$B$2:$E$587,4,FALSE)</f>
        <v>1</v>
      </c>
      <c r="V906" s="231">
        <f t="shared" si="180"/>
        <v>0</v>
      </c>
    </row>
    <row r="907" spans="1:22" s="231" customFormat="1" hidden="1">
      <c r="A907" s="172">
        <f>VLOOKUP(G907,[1]Conceptos!$B$2:$F$587,5,FALSE)</f>
        <v>107</v>
      </c>
      <c r="B907" s="236"/>
      <c r="C907" s="237"/>
      <c r="D907" s="238"/>
      <c r="E907" s="225">
        <v>4</v>
      </c>
      <c r="F907" s="174"/>
      <c r="G907" s="175" t="str">
        <f t="shared" si="182"/>
        <v>A.1.5.2</v>
      </c>
      <c r="H907" s="235" t="e">
        <f t="shared" si="183"/>
        <v>#N/A</v>
      </c>
      <c r="I907" s="239"/>
      <c r="J907" s="239"/>
      <c r="K907" s="239"/>
      <c r="L907" s="239"/>
      <c r="M907" s="240"/>
      <c r="N907" s="231">
        <f t="shared" si="184"/>
        <v>1</v>
      </c>
      <c r="O907" s="231">
        <f t="shared" si="173"/>
        <v>0</v>
      </c>
      <c r="P907" s="179">
        <f>VLOOKUP($G907,[1]Conceptos!$B$2:$I$588,6,FALSE)</f>
        <v>1</v>
      </c>
      <c r="Q907" s="179">
        <f>VLOOKUP($G907,[1]Conceptos!$B$2:$I$588,7,FALSE)</f>
        <v>1</v>
      </c>
      <c r="R907" s="179">
        <f>VLOOKUP($G907,[1]Conceptos!$B$2:$I$588,8,FALSE)</f>
        <v>1</v>
      </c>
      <c r="S907" s="229" t="b">
        <f>VLOOKUP(G907,[1]Conceptos!$B$2:$E$587,4,FALSE)</f>
        <v>1</v>
      </c>
      <c r="V907" s="231">
        <f t="shared" si="180"/>
        <v>0</v>
      </c>
    </row>
    <row r="908" spans="1:22" s="231" customFormat="1" hidden="1">
      <c r="A908" s="172">
        <f>VLOOKUP(G908,[1]Conceptos!$B$2:$F$587,5,FALSE)</f>
        <v>107</v>
      </c>
      <c r="B908" s="236"/>
      <c r="C908" s="237"/>
      <c r="D908" s="238"/>
      <c r="E908" s="225">
        <v>5</v>
      </c>
      <c r="F908" s="174"/>
      <c r="G908" s="175" t="str">
        <f t="shared" si="182"/>
        <v>A.1.5.2</v>
      </c>
      <c r="H908" s="235" t="e">
        <f t="shared" si="183"/>
        <v>#N/A</v>
      </c>
      <c r="I908" s="239"/>
      <c r="J908" s="239"/>
      <c r="K908" s="239"/>
      <c r="L908" s="239"/>
      <c r="M908" s="240"/>
      <c r="N908" s="231">
        <f t="shared" si="184"/>
        <v>1</v>
      </c>
      <c r="O908" s="231">
        <f t="shared" si="173"/>
        <v>0</v>
      </c>
      <c r="P908" s="179">
        <f>VLOOKUP($G908,[1]Conceptos!$B$2:$I$588,6,FALSE)</f>
        <v>1</v>
      </c>
      <c r="Q908" s="179">
        <f>VLOOKUP($G908,[1]Conceptos!$B$2:$I$588,7,FALSE)</f>
        <v>1</v>
      </c>
      <c r="R908" s="179">
        <f>VLOOKUP($G908,[1]Conceptos!$B$2:$I$588,8,FALSE)</f>
        <v>1</v>
      </c>
      <c r="S908" s="229" t="b">
        <f>VLOOKUP(G908,[1]Conceptos!$B$2:$E$587,4,FALSE)</f>
        <v>1</v>
      </c>
      <c r="V908" s="231">
        <f t="shared" si="180"/>
        <v>0</v>
      </c>
    </row>
    <row r="909" spans="1:22" s="231" customFormat="1" hidden="1">
      <c r="A909" s="172">
        <f>VLOOKUP(G909,[1]Conceptos!$B$2:$F$587,5,FALSE)</f>
        <v>107</v>
      </c>
      <c r="B909" s="236"/>
      <c r="C909" s="237"/>
      <c r="D909" s="238"/>
      <c r="E909" s="225">
        <v>6</v>
      </c>
      <c r="F909" s="174"/>
      <c r="G909" s="175" t="str">
        <f t="shared" si="182"/>
        <v>A.1.5.2</v>
      </c>
      <c r="H909" s="235" t="e">
        <f t="shared" si="183"/>
        <v>#N/A</v>
      </c>
      <c r="I909" s="239"/>
      <c r="J909" s="239"/>
      <c r="K909" s="239"/>
      <c r="L909" s="239"/>
      <c r="M909" s="240"/>
      <c r="N909" s="231">
        <f t="shared" si="184"/>
        <v>1</v>
      </c>
      <c r="O909" s="231">
        <f t="shared" si="173"/>
        <v>0</v>
      </c>
      <c r="P909" s="179">
        <f>VLOOKUP($G909,[1]Conceptos!$B$2:$I$588,6,FALSE)</f>
        <v>1</v>
      </c>
      <c r="Q909" s="179">
        <f>VLOOKUP($G909,[1]Conceptos!$B$2:$I$588,7,FALSE)</f>
        <v>1</v>
      </c>
      <c r="R909" s="179">
        <f>VLOOKUP($G909,[1]Conceptos!$B$2:$I$588,8,FALSE)</f>
        <v>1</v>
      </c>
      <c r="S909" s="229" t="b">
        <f>VLOOKUP(G909,[1]Conceptos!$B$2:$E$587,4,FALSE)</f>
        <v>1</v>
      </c>
      <c r="V909" s="231">
        <f t="shared" si="180"/>
        <v>0</v>
      </c>
    </row>
    <row r="910" spans="1:22" s="231" customFormat="1" hidden="1">
      <c r="A910" s="172">
        <f>VLOOKUP(G910,[1]Conceptos!$B$2:$F$587,5,FALSE)</f>
        <v>107</v>
      </c>
      <c r="B910" s="236"/>
      <c r="C910" s="237"/>
      <c r="D910" s="238"/>
      <c r="E910" s="225">
        <v>7</v>
      </c>
      <c r="F910" s="174"/>
      <c r="G910" s="175" t="str">
        <f t="shared" si="182"/>
        <v>A.1.5.2</v>
      </c>
      <c r="H910" s="235" t="e">
        <f t="shared" si="183"/>
        <v>#N/A</v>
      </c>
      <c r="I910" s="239"/>
      <c r="J910" s="239"/>
      <c r="K910" s="239"/>
      <c r="L910" s="239"/>
      <c r="M910" s="240"/>
      <c r="N910" s="231">
        <f t="shared" si="184"/>
        <v>1</v>
      </c>
      <c r="O910" s="231">
        <f t="shared" si="173"/>
        <v>0</v>
      </c>
      <c r="P910" s="179">
        <f>VLOOKUP($G910,[1]Conceptos!$B$2:$I$588,6,FALSE)</f>
        <v>1</v>
      </c>
      <c r="Q910" s="179">
        <f>VLOOKUP($G910,[1]Conceptos!$B$2:$I$588,7,FALSE)</f>
        <v>1</v>
      </c>
      <c r="R910" s="179">
        <f>VLOOKUP($G910,[1]Conceptos!$B$2:$I$588,8,FALSE)</f>
        <v>1</v>
      </c>
      <c r="S910" s="229" t="b">
        <f>VLOOKUP(G910,[1]Conceptos!$B$2:$E$587,4,FALSE)</f>
        <v>1</v>
      </c>
      <c r="V910" s="231">
        <f t="shared" si="180"/>
        <v>0</v>
      </c>
    </row>
    <row r="911" spans="1:22" s="231" customFormat="1" hidden="1">
      <c r="A911" s="172">
        <f>VLOOKUP(G911,[1]Conceptos!$B$2:$F$587,5,FALSE)</f>
        <v>107</v>
      </c>
      <c r="B911" s="236"/>
      <c r="C911" s="237"/>
      <c r="D911" s="238"/>
      <c r="E911" s="225">
        <v>8</v>
      </c>
      <c r="F911" s="174"/>
      <c r="G911" s="175" t="str">
        <f t="shared" si="182"/>
        <v>A.1.5.2</v>
      </c>
      <c r="H911" s="235" t="e">
        <f t="shared" si="183"/>
        <v>#N/A</v>
      </c>
      <c r="I911" s="239"/>
      <c r="J911" s="239"/>
      <c r="K911" s="239"/>
      <c r="L911" s="239"/>
      <c r="M911" s="240"/>
      <c r="N911" s="231">
        <f t="shared" si="184"/>
        <v>1</v>
      </c>
      <c r="O911" s="231">
        <f t="shared" si="173"/>
        <v>0</v>
      </c>
      <c r="P911" s="179">
        <f>VLOOKUP($G911,[1]Conceptos!$B$2:$I$588,6,FALSE)</f>
        <v>1</v>
      </c>
      <c r="Q911" s="179">
        <f>VLOOKUP($G911,[1]Conceptos!$B$2:$I$588,7,FALSE)</f>
        <v>1</v>
      </c>
      <c r="R911" s="179">
        <f>VLOOKUP($G911,[1]Conceptos!$B$2:$I$588,8,FALSE)</f>
        <v>1</v>
      </c>
      <c r="S911" s="229" t="b">
        <f>VLOOKUP(G911,[1]Conceptos!$B$2:$E$587,4,FALSE)</f>
        <v>1</v>
      </c>
      <c r="V911" s="231">
        <f t="shared" si="180"/>
        <v>0</v>
      </c>
    </row>
    <row r="912" spans="1:22" s="231" customFormat="1" hidden="1">
      <c r="A912" s="172">
        <f>VLOOKUP(G912,[1]Conceptos!$B$2:$F$587,5,FALSE)</f>
        <v>107</v>
      </c>
      <c r="B912" s="236"/>
      <c r="C912" s="237"/>
      <c r="D912" s="238"/>
      <c r="E912" s="225">
        <v>9</v>
      </c>
      <c r="F912" s="174"/>
      <c r="G912" s="175" t="str">
        <f t="shared" si="182"/>
        <v>A.1.5.2</v>
      </c>
      <c r="H912" s="235" t="e">
        <f t="shared" si="183"/>
        <v>#N/A</v>
      </c>
      <c r="I912" s="239"/>
      <c r="J912" s="239"/>
      <c r="K912" s="239"/>
      <c r="L912" s="239"/>
      <c r="M912" s="240"/>
      <c r="N912" s="231">
        <f t="shared" si="184"/>
        <v>1</v>
      </c>
      <c r="O912" s="231">
        <f t="shared" si="173"/>
        <v>0</v>
      </c>
      <c r="P912" s="179">
        <f>VLOOKUP($G912,[1]Conceptos!$B$2:$I$588,6,FALSE)</f>
        <v>1</v>
      </c>
      <c r="Q912" s="179">
        <f>VLOOKUP($G912,[1]Conceptos!$B$2:$I$588,7,FALSE)</f>
        <v>1</v>
      </c>
      <c r="R912" s="179">
        <f>VLOOKUP($G912,[1]Conceptos!$B$2:$I$588,8,FALSE)</f>
        <v>1</v>
      </c>
      <c r="S912" s="229" t="b">
        <f>VLOOKUP(G912,[1]Conceptos!$B$2:$E$587,4,FALSE)</f>
        <v>1</v>
      </c>
      <c r="V912" s="231">
        <f t="shared" si="180"/>
        <v>0</v>
      </c>
    </row>
    <row r="913" spans="1:22" s="254" customFormat="1" hidden="1">
      <c r="A913" s="172">
        <f>VLOOKUP(G913,[1]Conceptos!$B$2:$F$587,5,FALSE)</f>
        <v>107</v>
      </c>
      <c r="B913" s="236"/>
      <c r="C913" s="237"/>
      <c r="D913" s="238"/>
      <c r="E913" s="225">
        <v>10</v>
      </c>
      <c r="F913" s="174"/>
      <c r="G913" s="175" t="str">
        <f t="shared" si="182"/>
        <v>A.1.5.2</v>
      </c>
      <c r="H913" s="235" t="e">
        <f t="shared" si="183"/>
        <v>#N/A</v>
      </c>
      <c r="I913" s="259"/>
      <c r="J913" s="259"/>
      <c r="K913" s="259"/>
      <c r="L913" s="259"/>
      <c r="M913" s="260"/>
      <c r="N913" s="254">
        <f t="shared" si="184"/>
        <v>1</v>
      </c>
      <c r="O913" s="254">
        <f t="shared" si="173"/>
        <v>0</v>
      </c>
      <c r="P913" s="179">
        <f>VLOOKUP($G913,[1]Conceptos!$B$2:$I$588,6,FALSE)</f>
        <v>1</v>
      </c>
      <c r="Q913" s="179">
        <f>VLOOKUP($G913,[1]Conceptos!$B$2:$I$588,7,FALSE)</f>
        <v>1</v>
      </c>
      <c r="R913" s="179">
        <f>VLOOKUP($G913,[1]Conceptos!$B$2:$I$588,8,FALSE)</f>
        <v>1</v>
      </c>
      <c r="S913" s="261" t="b">
        <f>VLOOKUP(G913,[1]Conceptos!$B$2:$E$587,4,FALSE)</f>
        <v>1</v>
      </c>
      <c r="V913" s="231">
        <f t="shared" si="180"/>
        <v>0</v>
      </c>
    </row>
    <row r="914" spans="1:22" s="231" customFormat="1" ht="38.25">
      <c r="A914" s="172">
        <f>VLOOKUP(G914,[1]Conceptos!$B$2:$F$587,5,FALSE)</f>
        <v>108</v>
      </c>
      <c r="B914" s="219" t="s">
        <v>276</v>
      </c>
      <c r="C914" s="220" t="str">
        <f>VLOOKUP(B914,[1]Conceptos!$B$2:$D$587,2,FALSE)</f>
        <v>DOTACIÓN</v>
      </c>
      <c r="D914" s="221" t="str">
        <f>VLOOKUP(B914,[1]Conceptos!$B$2:$D$587,3,FALSE)</f>
        <v>RECURSOS DIRIGIDOS LA DOTACIÓN DE MATERIALES DE TIPO INSTITUCIONAL NECESARIOS PARA LA ENSEÑANZA DE LA POBLACIÓN CON NEE COMO MATERIALES DIDÁCTICOS, EQUIPOS EDUCATIVOS, TICS, ETC</v>
      </c>
      <c r="E914" s="222" t="s">
        <v>136</v>
      </c>
      <c r="F914" s="223"/>
      <c r="G914" s="224" t="str">
        <f t="shared" si="182"/>
        <v>A.1.5.3</v>
      </c>
      <c r="H914" s="225"/>
      <c r="I914" s="226">
        <f>SUM(I915:I924)</f>
        <v>0</v>
      </c>
      <c r="J914" s="226">
        <f>SUM(J915:J924)</f>
        <v>0</v>
      </c>
      <c r="K914" s="226">
        <f>SUM(K915:K924)</f>
        <v>0</v>
      </c>
      <c r="L914" s="226">
        <f>SUM(L915:L924)</f>
        <v>0</v>
      </c>
      <c r="M914" s="227">
        <f>SUM(M915:M924)</f>
        <v>0</v>
      </c>
      <c r="N914" s="228">
        <f>IF(AND(E914&lt;&gt;"", E914&lt;&gt;"Registrar Detalle",E914&lt;&gt;"Ocultar Detalle"),1,0)</f>
        <v>0</v>
      </c>
      <c r="O914" s="228">
        <f t="shared" si="173"/>
        <v>0</v>
      </c>
      <c r="P914" s="179">
        <f>VLOOKUP($G914,[1]Conceptos!$B$2:$I$588,6,FALSE)</f>
        <v>1</v>
      </c>
      <c r="Q914" s="179">
        <f>VLOOKUP($G914,[1]Conceptos!$B$2:$I$588,7,FALSE)</f>
        <v>1</v>
      </c>
      <c r="R914" s="179">
        <f>VLOOKUP($G914,[1]Conceptos!$B$2:$I$588,8,FALSE)</f>
        <v>1</v>
      </c>
      <c r="S914" s="229" t="b">
        <f>VLOOKUP(G914,[1]Conceptos!$B$2:$E$588,4,FALSE)</f>
        <v>1</v>
      </c>
      <c r="T914" s="230">
        <f>FIND(".",B914,LEN(B914)-2)</f>
        <v>6</v>
      </c>
      <c r="U914" s="230" t="str">
        <f>MID(B914,1,T914-1)</f>
        <v>A.1.5</v>
      </c>
      <c r="V914" s="231">
        <f t="shared" si="180"/>
        <v>6</v>
      </c>
    </row>
    <row r="915" spans="1:22" s="231" customFormat="1">
      <c r="A915" s="172">
        <f>VLOOKUP(G915,[1]Conceptos!$B$2:$F$587,5,FALSE)</f>
        <v>108</v>
      </c>
      <c r="B915" s="234"/>
      <c r="C915" s="220"/>
      <c r="D915" s="221"/>
      <c r="E915" s="225">
        <v>1</v>
      </c>
      <c r="F915" s="174"/>
      <c r="G915" s="175" t="str">
        <f t="shared" si="182"/>
        <v>A.1.5.3</v>
      </c>
      <c r="H915" s="235" t="e">
        <f t="shared" ref="H915:H924" si="185">VLOOKUP(F915,$W$7:$X$48,2,FALSE)</f>
        <v>#N/A</v>
      </c>
      <c r="I915" s="239"/>
      <c r="J915" s="239"/>
      <c r="K915" s="239"/>
      <c r="L915" s="239"/>
      <c r="M915" s="240"/>
      <c r="N915" s="231">
        <f t="shared" ref="N915:N924" si="186">IF(E915&lt;&gt;"",1,0)</f>
        <v>1</v>
      </c>
      <c r="O915" s="231">
        <f t="shared" si="173"/>
        <v>0</v>
      </c>
      <c r="P915" s="179">
        <f>VLOOKUP($G915,[1]Conceptos!$B$2:$I$588,6,FALSE)</f>
        <v>1</v>
      </c>
      <c r="Q915" s="179">
        <f>VLOOKUP($G915,[1]Conceptos!$B$2:$I$588,7,FALSE)</f>
        <v>1</v>
      </c>
      <c r="R915" s="179">
        <f>VLOOKUP($G915,[1]Conceptos!$B$2:$I$588,8,FALSE)</f>
        <v>1</v>
      </c>
      <c r="S915" s="229" t="b">
        <f>VLOOKUP(G915,[1]Conceptos!$B$2:$E$588,4,FALSE)</f>
        <v>1</v>
      </c>
      <c r="V915" s="231">
        <f t="shared" si="180"/>
        <v>6</v>
      </c>
    </row>
    <row r="916" spans="1:22" s="231" customFormat="1" hidden="1">
      <c r="A916" s="172">
        <f>VLOOKUP(G916,[1]Conceptos!$B$2:$F$587,5,FALSE)</f>
        <v>108</v>
      </c>
      <c r="B916" s="236"/>
      <c r="C916" s="237"/>
      <c r="D916" s="238"/>
      <c r="E916" s="225">
        <v>2</v>
      </c>
      <c r="F916" s="174"/>
      <c r="G916" s="175" t="str">
        <f t="shared" si="182"/>
        <v>A.1.5.3</v>
      </c>
      <c r="H916" s="235" t="e">
        <f t="shared" si="185"/>
        <v>#N/A</v>
      </c>
      <c r="I916" s="239"/>
      <c r="J916" s="239"/>
      <c r="K916" s="239"/>
      <c r="L916" s="239"/>
      <c r="M916" s="240"/>
      <c r="N916" s="231">
        <f t="shared" si="186"/>
        <v>1</v>
      </c>
      <c r="O916" s="231">
        <f t="shared" si="173"/>
        <v>0</v>
      </c>
      <c r="P916" s="179">
        <f>VLOOKUP($G916,[1]Conceptos!$B$2:$I$588,6,FALSE)</f>
        <v>1</v>
      </c>
      <c r="Q916" s="179">
        <f>VLOOKUP($G916,[1]Conceptos!$B$2:$I$588,7,FALSE)</f>
        <v>1</v>
      </c>
      <c r="R916" s="179">
        <f>VLOOKUP($G916,[1]Conceptos!$B$2:$I$588,8,FALSE)</f>
        <v>1</v>
      </c>
      <c r="S916" s="229" t="b">
        <f>VLOOKUP(G916,[1]Conceptos!$B$2:$E$587,4,FALSE)</f>
        <v>1</v>
      </c>
      <c r="V916" s="231">
        <f t="shared" si="180"/>
        <v>0</v>
      </c>
    </row>
    <row r="917" spans="1:22" s="231" customFormat="1" hidden="1">
      <c r="A917" s="172">
        <f>VLOOKUP(G917,[1]Conceptos!$B$2:$F$587,5,FALSE)</f>
        <v>108</v>
      </c>
      <c r="B917" s="236"/>
      <c r="C917" s="237"/>
      <c r="D917" s="238"/>
      <c r="E917" s="225">
        <v>3</v>
      </c>
      <c r="F917" s="174"/>
      <c r="G917" s="175" t="str">
        <f t="shared" si="182"/>
        <v>A.1.5.3</v>
      </c>
      <c r="H917" s="235" t="e">
        <f t="shared" si="185"/>
        <v>#N/A</v>
      </c>
      <c r="I917" s="239"/>
      <c r="J917" s="239"/>
      <c r="K917" s="239"/>
      <c r="L917" s="239"/>
      <c r="M917" s="240"/>
      <c r="N917" s="231">
        <f t="shared" si="186"/>
        <v>1</v>
      </c>
      <c r="O917" s="231">
        <f t="shared" si="173"/>
        <v>0</v>
      </c>
      <c r="P917" s="179">
        <f>VLOOKUP($G917,[1]Conceptos!$B$2:$I$588,6,FALSE)</f>
        <v>1</v>
      </c>
      <c r="Q917" s="179">
        <f>VLOOKUP($G917,[1]Conceptos!$B$2:$I$588,7,FALSE)</f>
        <v>1</v>
      </c>
      <c r="R917" s="179">
        <f>VLOOKUP($G917,[1]Conceptos!$B$2:$I$588,8,FALSE)</f>
        <v>1</v>
      </c>
      <c r="S917" s="229" t="b">
        <f>VLOOKUP(G917,[1]Conceptos!$B$2:$E$587,4,FALSE)</f>
        <v>1</v>
      </c>
      <c r="V917" s="231">
        <f t="shared" si="180"/>
        <v>0</v>
      </c>
    </row>
    <row r="918" spans="1:22" s="231" customFormat="1" hidden="1">
      <c r="A918" s="172">
        <f>VLOOKUP(G918,[1]Conceptos!$B$2:$F$587,5,FALSE)</f>
        <v>108</v>
      </c>
      <c r="B918" s="236"/>
      <c r="C918" s="237"/>
      <c r="D918" s="238"/>
      <c r="E918" s="225">
        <v>4</v>
      </c>
      <c r="F918" s="174"/>
      <c r="G918" s="175" t="str">
        <f t="shared" si="182"/>
        <v>A.1.5.3</v>
      </c>
      <c r="H918" s="235" t="e">
        <f t="shared" si="185"/>
        <v>#N/A</v>
      </c>
      <c r="I918" s="239"/>
      <c r="J918" s="239"/>
      <c r="K918" s="239"/>
      <c r="L918" s="239"/>
      <c r="M918" s="240"/>
      <c r="N918" s="231">
        <f t="shared" si="186"/>
        <v>1</v>
      </c>
      <c r="O918" s="231">
        <f t="shared" si="173"/>
        <v>0</v>
      </c>
      <c r="P918" s="179">
        <f>VLOOKUP($G918,[1]Conceptos!$B$2:$I$588,6,FALSE)</f>
        <v>1</v>
      </c>
      <c r="Q918" s="179">
        <f>VLOOKUP($G918,[1]Conceptos!$B$2:$I$588,7,FALSE)</f>
        <v>1</v>
      </c>
      <c r="R918" s="179">
        <f>VLOOKUP($G918,[1]Conceptos!$B$2:$I$588,8,FALSE)</f>
        <v>1</v>
      </c>
      <c r="S918" s="229" t="b">
        <f>VLOOKUP(G918,[1]Conceptos!$B$2:$E$587,4,FALSE)</f>
        <v>1</v>
      </c>
      <c r="V918" s="231">
        <f t="shared" si="180"/>
        <v>0</v>
      </c>
    </row>
    <row r="919" spans="1:22" s="231" customFormat="1" hidden="1">
      <c r="A919" s="172">
        <f>VLOOKUP(G919,[1]Conceptos!$B$2:$F$587,5,FALSE)</f>
        <v>108</v>
      </c>
      <c r="B919" s="236"/>
      <c r="C919" s="237"/>
      <c r="D919" s="238"/>
      <c r="E919" s="225">
        <v>5</v>
      </c>
      <c r="F919" s="174"/>
      <c r="G919" s="175" t="str">
        <f t="shared" si="182"/>
        <v>A.1.5.3</v>
      </c>
      <c r="H919" s="235" t="e">
        <f t="shared" si="185"/>
        <v>#N/A</v>
      </c>
      <c r="I919" s="239"/>
      <c r="J919" s="239"/>
      <c r="K919" s="239"/>
      <c r="L919" s="239"/>
      <c r="M919" s="240"/>
      <c r="N919" s="231">
        <f t="shared" si="186"/>
        <v>1</v>
      </c>
      <c r="O919" s="231">
        <f t="shared" si="173"/>
        <v>0</v>
      </c>
      <c r="P919" s="179">
        <f>VLOOKUP($G919,[1]Conceptos!$B$2:$I$588,6,FALSE)</f>
        <v>1</v>
      </c>
      <c r="Q919" s="179">
        <f>VLOOKUP($G919,[1]Conceptos!$B$2:$I$588,7,FALSE)</f>
        <v>1</v>
      </c>
      <c r="R919" s="179">
        <f>VLOOKUP($G919,[1]Conceptos!$B$2:$I$588,8,FALSE)</f>
        <v>1</v>
      </c>
      <c r="S919" s="229" t="b">
        <f>VLOOKUP(G919,[1]Conceptos!$B$2:$E$587,4,FALSE)</f>
        <v>1</v>
      </c>
      <c r="V919" s="231">
        <f t="shared" si="180"/>
        <v>0</v>
      </c>
    </row>
    <row r="920" spans="1:22" s="231" customFormat="1" hidden="1">
      <c r="A920" s="172">
        <f>VLOOKUP(G920,[1]Conceptos!$B$2:$F$587,5,FALSE)</f>
        <v>108</v>
      </c>
      <c r="B920" s="236"/>
      <c r="C920" s="237"/>
      <c r="D920" s="238"/>
      <c r="E920" s="225">
        <v>6</v>
      </c>
      <c r="F920" s="174"/>
      <c r="G920" s="175" t="str">
        <f t="shared" si="182"/>
        <v>A.1.5.3</v>
      </c>
      <c r="H920" s="235" t="e">
        <f t="shared" si="185"/>
        <v>#N/A</v>
      </c>
      <c r="I920" s="239"/>
      <c r="J920" s="239"/>
      <c r="K920" s="239"/>
      <c r="L920" s="239"/>
      <c r="M920" s="240"/>
      <c r="N920" s="231">
        <f t="shared" si="186"/>
        <v>1</v>
      </c>
      <c r="O920" s="231">
        <f t="shared" si="173"/>
        <v>0</v>
      </c>
      <c r="P920" s="179">
        <f>VLOOKUP($G920,[1]Conceptos!$B$2:$I$588,6,FALSE)</f>
        <v>1</v>
      </c>
      <c r="Q920" s="179">
        <f>VLOOKUP($G920,[1]Conceptos!$B$2:$I$588,7,FALSE)</f>
        <v>1</v>
      </c>
      <c r="R920" s="179">
        <f>VLOOKUP($G920,[1]Conceptos!$B$2:$I$588,8,FALSE)</f>
        <v>1</v>
      </c>
      <c r="S920" s="229" t="b">
        <f>VLOOKUP(G920,[1]Conceptos!$B$2:$E$587,4,FALSE)</f>
        <v>1</v>
      </c>
      <c r="V920" s="231">
        <f t="shared" si="180"/>
        <v>0</v>
      </c>
    </row>
    <row r="921" spans="1:22" s="231" customFormat="1" hidden="1">
      <c r="A921" s="172">
        <f>VLOOKUP(G921,[1]Conceptos!$B$2:$F$587,5,FALSE)</f>
        <v>108</v>
      </c>
      <c r="B921" s="236"/>
      <c r="C921" s="237"/>
      <c r="D921" s="238"/>
      <c r="E921" s="225">
        <v>7</v>
      </c>
      <c r="F921" s="174"/>
      <c r="G921" s="175" t="str">
        <f t="shared" si="182"/>
        <v>A.1.5.3</v>
      </c>
      <c r="H921" s="235" t="e">
        <f t="shared" si="185"/>
        <v>#N/A</v>
      </c>
      <c r="I921" s="239"/>
      <c r="J921" s="239"/>
      <c r="K921" s="239"/>
      <c r="L921" s="239"/>
      <c r="M921" s="240"/>
      <c r="N921" s="231">
        <f t="shared" si="186"/>
        <v>1</v>
      </c>
      <c r="O921" s="231">
        <f t="shared" si="173"/>
        <v>0</v>
      </c>
      <c r="P921" s="179">
        <f>VLOOKUP($G921,[1]Conceptos!$B$2:$I$588,6,FALSE)</f>
        <v>1</v>
      </c>
      <c r="Q921" s="179">
        <f>VLOOKUP($G921,[1]Conceptos!$B$2:$I$588,7,FALSE)</f>
        <v>1</v>
      </c>
      <c r="R921" s="179">
        <f>VLOOKUP($G921,[1]Conceptos!$B$2:$I$588,8,FALSE)</f>
        <v>1</v>
      </c>
      <c r="S921" s="229" t="b">
        <f>VLOOKUP(G921,[1]Conceptos!$B$2:$E$587,4,FALSE)</f>
        <v>1</v>
      </c>
      <c r="V921" s="231">
        <f t="shared" si="180"/>
        <v>0</v>
      </c>
    </row>
    <row r="922" spans="1:22" s="231" customFormat="1" hidden="1">
      <c r="A922" s="172">
        <f>VLOOKUP(G922,[1]Conceptos!$B$2:$F$587,5,FALSE)</f>
        <v>108</v>
      </c>
      <c r="B922" s="236"/>
      <c r="C922" s="237"/>
      <c r="D922" s="238"/>
      <c r="E922" s="225">
        <v>8</v>
      </c>
      <c r="F922" s="174"/>
      <c r="G922" s="175" t="str">
        <f t="shared" si="182"/>
        <v>A.1.5.3</v>
      </c>
      <c r="H922" s="235" t="e">
        <f t="shared" si="185"/>
        <v>#N/A</v>
      </c>
      <c r="I922" s="239"/>
      <c r="J922" s="239"/>
      <c r="K922" s="239"/>
      <c r="L922" s="239"/>
      <c r="M922" s="240"/>
      <c r="N922" s="231">
        <f t="shared" si="186"/>
        <v>1</v>
      </c>
      <c r="O922" s="231">
        <f t="shared" ref="O922:O985" si="187">SUM(I922:M922)</f>
        <v>0</v>
      </c>
      <c r="P922" s="179">
        <f>VLOOKUP($G922,[1]Conceptos!$B$2:$I$588,6,FALSE)</f>
        <v>1</v>
      </c>
      <c r="Q922" s="179">
        <f>VLOOKUP($G922,[1]Conceptos!$B$2:$I$588,7,FALSE)</f>
        <v>1</v>
      </c>
      <c r="R922" s="179">
        <f>VLOOKUP($G922,[1]Conceptos!$B$2:$I$588,8,FALSE)</f>
        <v>1</v>
      </c>
      <c r="S922" s="229" t="b">
        <f>VLOOKUP(G922,[1]Conceptos!$B$2:$E$587,4,FALSE)</f>
        <v>1</v>
      </c>
      <c r="V922" s="231">
        <f t="shared" si="180"/>
        <v>0</v>
      </c>
    </row>
    <row r="923" spans="1:22" s="231" customFormat="1" hidden="1">
      <c r="A923" s="172">
        <f>VLOOKUP(G923,[1]Conceptos!$B$2:$F$587,5,FALSE)</f>
        <v>108</v>
      </c>
      <c r="B923" s="236"/>
      <c r="C923" s="237"/>
      <c r="D923" s="238"/>
      <c r="E923" s="225">
        <v>9</v>
      </c>
      <c r="F923" s="174"/>
      <c r="G923" s="175" t="str">
        <f t="shared" si="182"/>
        <v>A.1.5.3</v>
      </c>
      <c r="H923" s="235" t="e">
        <f t="shared" si="185"/>
        <v>#N/A</v>
      </c>
      <c r="I923" s="239"/>
      <c r="J923" s="239"/>
      <c r="K923" s="239"/>
      <c r="L923" s="239"/>
      <c r="M923" s="240"/>
      <c r="N923" s="231">
        <f t="shared" si="186"/>
        <v>1</v>
      </c>
      <c r="O923" s="231">
        <f t="shared" si="187"/>
        <v>0</v>
      </c>
      <c r="P923" s="179">
        <f>VLOOKUP($G923,[1]Conceptos!$B$2:$I$588,6,FALSE)</f>
        <v>1</v>
      </c>
      <c r="Q923" s="179">
        <f>VLOOKUP($G923,[1]Conceptos!$B$2:$I$588,7,FALSE)</f>
        <v>1</v>
      </c>
      <c r="R923" s="179">
        <f>VLOOKUP($G923,[1]Conceptos!$B$2:$I$588,8,FALSE)</f>
        <v>1</v>
      </c>
      <c r="S923" s="229" t="b">
        <f>VLOOKUP(G923,[1]Conceptos!$B$2:$E$587,4,FALSE)</f>
        <v>1</v>
      </c>
      <c r="V923" s="231">
        <f t="shared" si="180"/>
        <v>0</v>
      </c>
    </row>
    <row r="924" spans="1:22" s="254" customFormat="1" hidden="1">
      <c r="A924" s="172">
        <f>VLOOKUP(G924,[1]Conceptos!$B$2:$F$587,5,FALSE)</f>
        <v>108</v>
      </c>
      <c r="B924" s="236"/>
      <c r="C924" s="237"/>
      <c r="D924" s="238"/>
      <c r="E924" s="225">
        <v>10</v>
      </c>
      <c r="F924" s="174"/>
      <c r="G924" s="175" t="str">
        <f t="shared" si="182"/>
        <v>A.1.5.3</v>
      </c>
      <c r="H924" s="235" t="e">
        <f t="shared" si="185"/>
        <v>#N/A</v>
      </c>
      <c r="I924" s="259"/>
      <c r="J924" s="259"/>
      <c r="K924" s="259"/>
      <c r="L924" s="259"/>
      <c r="M924" s="260"/>
      <c r="N924" s="254">
        <f t="shared" si="186"/>
        <v>1</v>
      </c>
      <c r="O924" s="254">
        <f t="shared" si="187"/>
        <v>0</v>
      </c>
      <c r="P924" s="179">
        <f>VLOOKUP($G924,[1]Conceptos!$B$2:$I$588,6,FALSE)</f>
        <v>1</v>
      </c>
      <c r="Q924" s="179">
        <f>VLOOKUP($G924,[1]Conceptos!$B$2:$I$588,7,FALSE)</f>
        <v>1</v>
      </c>
      <c r="R924" s="179">
        <f>VLOOKUP($G924,[1]Conceptos!$B$2:$I$588,8,FALSE)</f>
        <v>1</v>
      </c>
      <c r="S924" s="261" t="b">
        <f>VLOOKUP(G924,[1]Conceptos!$B$2:$E$587,4,FALSE)</f>
        <v>1</v>
      </c>
      <c r="V924" s="231">
        <f t="shared" si="180"/>
        <v>0</v>
      </c>
    </row>
    <row r="925" spans="1:22" s="231" customFormat="1" ht="51">
      <c r="A925" s="172">
        <f>VLOOKUP(G925,[1]Conceptos!$B$2:$F$587,5,FALSE)</f>
        <v>109</v>
      </c>
      <c r="B925" s="219" t="s">
        <v>277</v>
      </c>
      <c r="C925" s="220" t="str">
        <f>VLOOKUP(B925,[1]Conceptos!$B$2:$D$587,2,FALSE)</f>
        <v xml:space="preserve">MEJORAMIENTO DE CONDICIONES DE ACCECIBILIDAD DE INFRAESTRUCTURA EDUCATIVA  ESTATAL </v>
      </c>
      <c r="D925" s="221" t="str">
        <f>VLOOKUP(B925,[1]Conceptos!$B$2:$D$587,3,FALSE)</f>
        <v>RECURSOS DESTINADOS A OBRAS DE ADECUACIÓN A LA INFRAESTRUCTURA EDUCATIVA ESTATAL QUE GARANTICE EL ACCESO FÍSICO A LA POBLACIÓN CON NEE</v>
      </c>
      <c r="E925" s="222" t="s">
        <v>136</v>
      </c>
      <c r="F925" s="223"/>
      <c r="G925" s="224" t="str">
        <f t="shared" si="182"/>
        <v>A.1.5.4</v>
      </c>
      <c r="H925" s="225"/>
      <c r="I925" s="226">
        <f>SUM(I926:I935)</f>
        <v>0</v>
      </c>
      <c r="J925" s="226">
        <f>SUM(J926:J935)</f>
        <v>0</v>
      </c>
      <c r="K925" s="226">
        <f>SUM(K926:K935)</f>
        <v>0</v>
      </c>
      <c r="L925" s="226">
        <f>SUM(L926:L935)</f>
        <v>0</v>
      </c>
      <c r="M925" s="227">
        <f>SUM(M926:M935)</f>
        <v>0</v>
      </c>
      <c r="N925" s="228">
        <f>IF(AND(E925&lt;&gt;"", E925&lt;&gt;"Registrar Detalle",E925&lt;&gt;"Ocultar Detalle"),1,0)</f>
        <v>0</v>
      </c>
      <c r="O925" s="228">
        <f t="shared" si="187"/>
        <v>0</v>
      </c>
      <c r="P925" s="179">
        <f>VLOOKUP($G925,[1]Conceptos!$B$2:$I$588,6,FALSE)</f>
        <v>1</v>
      </c>
      <c r="Q925" s="179">
        <f>VLOOKUP($G925,[1]Conceptos!$B$2:$I$588,7,FALSE)</f>
        <v>1</v>
      </c>
      <c r="R925" s="179">
        <f>VLOOKUP($G925,[1]Conceptos!$B$2:$I$588,8,FALSE)</f>
        <v>1</v>
      </c>
      <c r="S925" s="229" t="b">
        <f>VLOOKUP(G925,[1]Conceptos!$B$2:$E$588,4,FALSE)</f>
        <v>1</v>
      </c>
      <c r="T925" s="230">
        <f>FIND(".",B925,LEN(B925)-2)</f>
        <v>6</v>
      </c>
      <c r="U925" s="230" t="str">
        <f>MID(B925,1,T925-1)</f>
        <v>A.1.5</v>
      </c>
      <c r="V925" s="231">
        <f t="shared" si="180"/>
        <v>6</v>
      </c>
    </row>
    <row r="926" spans="1:22" s="231" customFormat="1">
      <c r="A926" s="172">
        <f>VLOOKUP(G926,[1]Conceptos!$B$2:$F$587,5,FALSE)</f>
        <v>109</v>
      </c>
      <c r="B926" s="234"/>
      <c r="C926" s="220"/>
      <c r="D926" s="221"/>
      <c r="E926" s="225">
        <v>1</v>
      </c>
      <c r="F926" s="174"/>
      <c r="G926" s="175" t="str">
        <f t="shared" si="182"/>
        <v>A.1.5.4</v>
      </c>
      <c r="H926" s="235" t="e">
        <f t="shared" ref="H926:H935" si="188">VLOOKUP(F926,$W$7:$X$48,2,FALSE)</f>
        <v>#N/A</v>
      </c>
      <c r="I926" s="239"/>
      <c r="J926" s="239"/>
      <c r="K926" s="239"/>
      <c r="L926" s="239"/>
      <c r="M926" s="240"/>
      <c r="N926" s="231">
        <f t="shared" ref="N926:N936" si="189">IF(E926&lt;&gt;"",1,0)</f>
        <v>1</v>
      </c>
      <c r="O926" s="231">
        <f t="shared" si="187"/>
        <v>0</v>
      </c>
      <c r="P926" s="179">
        <f>VLOOKUP($G926,[1]Conceptos!$B$2:$I$588,6,FALSE)</f>
        <v>1</v>
      </c>
      <c r="Q926" s="179">
        <f>VLOOKUP($G926,[1]Conceptos!$B$2:$I$588,7,FALSE)</f>
        <v>1</v>
      </c>
      <c r="R926" s="179">
        <f>VLOOKUP($G926,[1]Conceptos!$B$2:$I$588,8,FALSE)</f>
        <v>1</v>
      </c>
      <c r="S926" s="229" t="b">
        <f>VLOOKUP(G926,[1]Conceptos!$B$2:$E$588,4,FALSE)</f>
        <v>1</v>
      </c>
      <c r="V926" s="231">
        <f t="shared" si="180"/>
        <v>6</v>
      </c>
    </row>
    <row r="927" spans="1:22" s="231" customFormat="1" hidden="1">
      <c r="A927" s="172">
        <f>VLOOKUP(G927,[1]Conceptos!$B$2:$F$587,5,FALSE)</f>
        <v>109</v>
      </c>
      <c r="B927" s="236"/>
      <c r="C927" s="237"/>
      <c r="D927" s="238"/>
      <c r="E927" s="225">
        <v>2</v>
      </c>
      <c r="F927" s="174"/>
      <c r="G927" s="175" t="str">
        <f t="shared" si="182"/>
        <v>A.1.5.4</v>
      </c>
      <c r="H927" s="235" t="e">
        <f t="shared" si="188"/>
        <v>#N/A</v>
      </c>
      <c r="I927" s="239"/>
      <c r="J927" s="239"/>
      <c r="K927" s="239"/>
      <c r="L927" s="239"/>
      <c r="M927" s="240"/>
      <c r="N927" s="231">
        <f t="shared" si="189"/>
        <v>1</v>
      </c>
      <c r="O927" s="231">
        <f t="shared" si="187"/>
        <v>0</v>
      </c>
      <c r="P927" s="179">
        <f>VLOOKUP($G927,[1]Conceptos!$B$2:$I$588,6,FALSE)</f>
        <v>1</v>
      </c>
      <c r="Q927" s="179">
        <f>VLOOKUP($G927,[1]Conceptos!$B$2:$I$588,7,FALSE)</f>
        <v>1</v>
      </c>
      <c r="R927" s="179">
        <f>VLOOKUP($G927,[1]Conceptos!$B$2:$I$588,8,FALSE)</f>
        <v>1</v>
      </c>
      <c r="S927" s="229" t="b">
        <f>VLOOKUP(G927,[1]Conceptos!$B$2:$E$587,4,FALSE)</f>
        <v>1</v>
      </c>
      <c r="V927" s="231">
        <f t="shared" si="180"/>
        <v>0</v>
      </c>
    </row>
    <row r="928" spans="1:22" s="231" customFormat="1" hidden="1">
      <c r="A928" s="172">
        <f>VLOOKUP(G928,[1]Conceptos!$B$2:$F$587,5,FALSE)</f>
        <v>109</v>
      </c>
      <c r="B928" s="236"/>
      <c r="C928" s="237"/>
      <c r="D928" s="238"/>
      <c r="E928" s="225">
        <v>3</v>
      </c>
      <c r="F928" s="174"/>
      <c r="G928" s="175" t="str">
        <f t="shared" si="182"/>
        <v>A.1.5.4</v>
      </c>
      <c r="H928" s="235" t="e">
        <f t="shared" si="188"/>
        <v>#N/A</v>
      </c>
      <c r="I928" s="239"/>
      <c r="J928" s="239"/>
      <c r="K928" s="239"/>
      <c r="L928" s="239"/>
      <c r="M928" s="240"/>
      <c r="N928" s="231">
        <f t="shared" si="189"/>
        <v>1</v>
      </c>
      <c r="O928" s="231">
        <f t="shared" si="187"/>
        <v>0</v>
      </c>
      <c r="P928" s="179">
        <f>VLOOKUP($G928,[1]Conceptos!$B$2:$I$588,6,FALSE)</f>
        <v>1</v>
      </c>
      <c r="Q928" s="179">
        <f>VLOOKUP($G928,[1]Conceptos!$B$2:$I$588,7,FALSE)</f>
        <v>1</v>
      </c>
      <c r="R928" s="179">
        <f>VLOOKUP($G928,[1]Conceptos!$B$2:$I$588,8,FALSE)</f>
        <v>1</v>
      </c>
      <c r="S928" s="229" t="b">
        <f>VLOOKUP(G928,[1]Conceptos!$B$2:$E$587,4,FALSE)</f>
        <v>1</v>
      </c>
      <c r="V928" s="231">
        <f t="shared" si="180"/>
        <v>0</v>
      </c>
    </row>
    <row r="929" spans="1:22" s="231" customFormat="1" hidden="1">
      <c r="A929" s="172">
        <f>VLOOKUP(G929,[1]Conceptos!$B$2:$F$587,5,FALSE)</f>
        <v>109</v>
      </c>
      <c r="B929" s="236"/>
      <c r="C929" s="237"/>
      <c r="D929" s="238"/>
      <c r="E929" s="225">
        <v>4</v>
      </c>
      <c r="F929" s="174"/>
      <c r="G929" s="175" t="str">
        <f t="shared" si="182"/>
        <v>A.1.5.4</v>
      </c>
      <c r="H929" s="235" t="e">
        <f t="shared" si="188"/>
        <v>#N/A</v>
      </c>
      <c r="I929" s="239"/>
      <c r="J929" s="239"/>
      <c r="K929" s="239"/>
      <c r="L929" s="239"/>
      <c r="M929" s="240"/>
      <c r="N929" s="231">
        <f t="shared" si="189"/>
        <v>1</v>
      </c>
      <c r="O929" s="231">
        <f t="shared" si="187"/>
        <v>0</v>
      </c>
      <c r="P929" s="179">
        <f>VLOOKUP($G929,[1]Conceptos!$B$2:$I$588,6,FALSE)</f>
        <v>1</v>
      </c>
      <c r="Q929" s="179">
        <f>VLOOKUP($G929,[1]Conceptos!$B$2:$I$588,7,FALSE)</f>
        <v>1</v>
      </c>
      <c r="R929" s="179">
        <f>VLOOKUP($G929,[1]Conceptos!$B$2:$I$588,8,FALSE)</f>
        <v>1</v>
      </c>
      <c r="S929" s="229" t="b">
        <f>VLOOKUP(G929,[1]Conceptos!$B$2:$E$587,4,FALSE)</f>
        <v>1</v>
      </c>
      <c r="V929" s="231">
        <f t="shared" si="180"/>
        <v>0</v>
      </c>
    </row>
    <row r="930" spans="1:22" s="231" customFormat="1" hidden="1">
      <c r="A930" s="172">
        <f>VLOOKUP(G930,[1]Conceptos!$B$2:$F$587,5,FALSE)</f>
        <v>109</v>
      </c>
      <c r="B930" s="236"/>
      <c r="C930" s="237"/>
      <c r="D930" s="238"/>
      <c r="E930" s="225">
        <v>5</v>
      </c>
      <c r="F930" s="174"/>
      <c r="G930" s="175" t="str">
        <f t="shared" si="182"/>
        <v>A.1.5.4</v>
      </c>
      <c r="H930" s="235" t="e">
        <f t="shared" si="188"/>
        <v>#N/A</v>
      </c>
      <c r="I930" s="239"/>
      <c r="J930" s="239"/>
      <c r="K930" s="239"/>
      <c r="L930" s="239"/>
      <c r="M930" s="240"/>
      <c r="N930" s="231">
        <f t="shared" si="189"/>
        <v>1</v>
      </c>
      <c r="O930" s="231">
        <f t="shared" si="187"/>
        <v>0</v>
      </c>
      <c r="P930" s="179">
        <f>VLOOKUP($G930,[1]Conceptos!$B$2:$I$588,6,FALSE)</f>
        <v>1</v>
      </c>
      <c r="Q930" s="179">
        <f>VLOOKUP($G930,[1]Conceptos!$B$2:$I$588,7,FALSE)</f>
        <v>1</v>
      </c>
      <c r="R930" s="179">
        <f>VLOOKUP($G930,[1]Conceptos!$B$2:$I$588,8,FALSE)</f>
        <v>1</v>
      </c>
      <c r="S930" s="229" t="b">
        <f>VLOOKUP(G930,[1]Conceptos!$B$2:$E$587,4,FALSE)</f>
        <v>1</v>
      </c>
      <c r="V930" s="231">
        <f t="shared" si="180"/>
        <v>0</v>
      </c>
    </row>
    <row r="931" spans="1:22" s="231" customFormat="1" hidden="1">
      <c r="A931" s="172">
        <f>VLOOKUP(G931,[1]Conceptos!$B$2:$F$587,5,FALSE)</f>
        <v>109</v>
      </c>
      <c r="B931" s="236"/>
      <c r="C931" s="237"/>
      <c r="D931" s="238"/>
      <c r="E931" s="225">
        <v>6</v>
      </c>
      <c r="F931" s="174"/>
      <c r="G931" s="175" t="str">
        <f t="shared" si="182"/>
        <v>A.1.5.4</v>
      </c>
      <c r="H931" s="235" t="e">
        <f t="shared" si="188"/>
        <v>#N/A</v>
      </c>
      <c r="I931" s="239"/>
      <c r="J931" s="239"/>
      <c r="K931" s="239"/>
      <c r="L931" s="239"/>
      <c r="M931" s="240"/>
      <c r="N931" s="231">
        <f t="shared" si="189"/>
        <v>1</v>
      </c>
      <c r="O931" s="231">
        <f t="shared" si="187"/>
        <v>0</v>
      </c>
      <c r="P931" s="179">
        <f>VLOOKUP($G931,[1]Conceptos!$B$2:$I$588,6,FALSE)</f>
        <v>1</v>
      </c>
      <c r="Q931" s="179">
        <f>VLOOKUP($G931,[1]Conceptos!$B$2:$I$588,7,FALSE)</f>
        <v>1</v>
      </c>
      <c r="R931" s="179">
        <f>VLOOKUP($G931,[1]Conceptos!$B$2:$I$588,8,FALSE)</f>
        <v>1</v>
      </c>
      <c r="S931" s="229" t="b">
        <f>VLOOKUP(G931,[1]Conceptos!$B$2:$E$587,4,FALSE)</f>
        <v>1</v>
      </c>
      <c r="V931" s="231">
        <f t="shared" si="180"/>
        <v>0</v>
      </c>
    </row>
    <row r="932" spans="1:22" s="231" customFormat="1" hidden="1">
      <c r="A932" s="172">
        <f>VLOOKUP(G932,[1]Conceptos!$B$2:$F$587,5,FALSE)</f>
        <v>109</v>
      </c>
      <c r="B932" s="236"/>
      <c r="C932" s="237"/>
      <c r="D932" s="238"/>
      <c r="E932" s="225">
        <v>7</v>
      </c>
      <c r="F932" s="174"/>
      <c r="G932" s="175" t="str">
        <f t="shared" si="182"/>
        <v>A.1.5.4</v>
      </c>
      <c r="H932" s="235" t="e">
        <f t="shared" si="188"/>
        <v>#N/A</v>
      </c>
      <c r="I932" s="239"/>
      <c r="J932" s="239"/>
      <c r="K932" s="239"/>
      <c r="L932" s="239"/>
      <c r="M932" s="240"/>
      <c r="N932" s="231">
        <f t="shared" si="189"/>
        <v>1</v>
      </c>
      <c r="O932" s="231">
        <f t="shared" si="187"/>
        <v>0</v>
      </c>
      <c r="P932" s="179">
        <f>VLOOKUP($G932,[1]Conceptos!$B$2:$I$588,6,FALSE)</f>
        <v>1</v>
      </c>
      <c r="Q932" s="179">
        <f>VLOOKUP($G932,[1]Conceptos!$B$2:$I$588,7,FALSE)</f>
        <v>1</v>
      </c>
      <c r="R932" s="179">
        <f>VLOOKUP($G932,[1]Conceptos!$B$2:$I$588,8,FALSE)</f>
        <v>1</v>
      </c>
      <c r="S932" s="229" t="b">
        <f>VLOOKUP(G932,[1]Conceptos!$B$2:$E$587,4,FALSE)</f>
        <v>1</v>
      </c>
      <c r="V932" s="231">
        <f t="shared" si="180"/>
        <v>0</v>
      </c>
    </row>
    <row r="933" spans="1:22" s="231" customFormat="1" hidden="1">
      <c r="A933" s="172">
        <f>VLOOKUP(G933,[1]Conceptos!$B$2:$F$587,5,FALSE)</f>
        <v>109</v>
      </c>
      <c r="B933" s="236"/>
      <c r="C933" s="237"/>
      <c r="D933" s="238"/>
      <c r="E933" s="225">
        <v>8</v>
      </c>
      <c r="F933" s="174"/>
      <c r="G933" s="175" t="str">
        <f t="shared" si="182"/>
        <v>A.1.5.4</v>
      </c>
      <c r="H933" s="235" t="e">
        <f t="shared" si="188"/>
        <v>#N/A</v>
      </c>
      <c r="I933" s="239"/>
      <c r="J933" s="239"/>
      <c r="K933" s="239"/>
      <c r="L933" s="239"/>
      <c r="M933" s="240"/>
      <c r="N933" s="231">
        <f t="shared" si="189"/>
        <v>1</v>
      </c>
      <c r="O933" s="231">
        <f t="shared" si="187"/>
        <v>0</v>
      </c>
      <c r="P933" s="179">
        <f>VLOOKUP($G933,[1]Conceptos!$B$2:$I$588,6,FALSE)</f>
        <v>1</v>
      </c>
      <c r="Q933" s="179">
        <f>VLOOKUP($G933,[1]Conceptos!$B$2:$I$588,7,FALSE)</f>
        <v>1</v>
      </c>
      <c r="R933" s="179">
        <f>VLOOKUP($G933,[1]Conceptos!$B$2:$I$588,8,FALSE)</f>
        <v>1</v>
      </c>
      <c r="S933" s="229" t="b">
        <f>VLOOKUP(G933,[1]Conceptos!$B$2:$E$587,4,FALSE)</f>
        <v>1</v>
      </c>
      <c r="V933" s="231">
        <f t="shared" si="180"/>
        <v>0</v>
      </c>
    </row>
    <row r="934" spans="1:22" s="231" customFormat="1" hidden="1">
      <c r="A934" s="172">
        <f>VLOOKUP(G934,[1]Conceptos!$B$2:$F$587,5,FALSE)</f>
        <v>109</v>
      </c>
      <c r="B934" s="236"/>
      <c r="C934" s="237"/>
      <c r="D934" s="238"/>
      <c r="E934" s="225">
        <v>9</v>
      </c>
      <c r="F934" s="174"/>
      <c r="G934" s="175" t="str">
        <f t="shared" si="182"/>
        <v>A.1.5.4</v>
      </c>
      <c r="H934" s="235" t="e">
        <f t="shared" si="188"/>
        <v>#N/A</v>
      </c>
      <c r="I934" s="239"/>
      <c r="J934" s="239"/>
      <c r="K934" s="239"/>
      <c r="L934" s="239"/>
      <c r="M934" s="240"/>
      <c r="N934" s="231">
        <f t="shared" si="189"/>
        <v>1</v>
      </c>
      <c r="O934" s="231">
        <f t="shared" si="187"/>
        <v>0</v>
      </c>
      <c r="P934" s="179">
        <f>VLOOKUP($G934,[1]Conceptos!$B$2:$I$588,6,FALSE)</f>
        <v>1</v>
      </c>
      <c r="Q934" s="179">
        <f>VLOOKUP($G934,[1]Conceptos!$B$2:$I$588,7,FALSE)</f>
        <v>1</v>
      </c>
      <c r="R934" s="179">
        <f>VLOOKUP($G934,[1]Conceptos!$B$2:$I$588,8,FALSE)</f>
        <v>1</v>
      </c>
      <c r="S934" s="229" t="b">
        <f>VLOOKUP(G934,[1]Conceptos!$B$2:$E$587,4,FALSE)</f>
        <v>1</v>
      </c>
      <c r="V934" s="231">
        <f t="shared" si="180"/>
        <v>0</v>
      </c>
    </row>
    <row r="935" spans="1:22" s="254" customFormat="1" hidden="1">
      <c r="A935" s="172">
        <f>VLOOKUP(G935,[1]Conceptos!$B$2:$F$587,5,FALSE)</f>
        <v>109</v>
      </c>
      <c r="B935" s="236"/>
      <c r="C935" s="237"/>
      <c r="D935" s="238"/>
      <c r="E935" s="225">
        <v>10</v>
      </c>
      <c r="F935" s="174"/>
      <c r="G935" s="175" t="str">
        <f t="shared" si="182"/>
        <v>A.1.5.4</v>
      </c>
      <c r="H935" s="235" t="e">
        <f t="shared" si="188"/>
        <v>#N/A</v>
      </c>
      <c r="I935" s="259"/>
      <c r="J935" s="259"/>
      <c r="K935" s="259"/>
      <c r="L935" s="259"/>
      <c r="M935" s="260"/>
      <c r="N935" s="254">
        <f t="shared" si="189"/>
        <v>1</v>
      </c>
      <c r="O935" s="254">
        <f t="shared" si="187"/>
        <v>0</v>
      </c>
      <c r="P935" s="179">
        <f>VLOOKUP($G935,[1]Conceptos!$B$2:$I$588,6,FALSE)</f>
        <v>1</v>
      </c>
      <c r="Q935" s="179">
        <f>VLOOKUP($G935,[1]Conceptos!$B$2:$I$588,7,FALSE)</f>
        <v>1</v>
      </c>
      <c r="R935" s="179">
        <f>VLOOKUP($G935,[1]Conceptos!$B$2:$I$588,8,FALSE)</f>
        <v>1</v>
      </c>
      <c r="S935" s="261" t="b">
        <f>VLOOKUP(G935,[1]Conceptos!$B$2:$E$587,4,FALSE)</f>
        <v>1</v>
      </c>
      <c r="V935" s="231">
        <f t="shared" si="180"/>
        <v>0</v>
      </c>
    </row>
    <row r="936" spans="1:22" s="231" customFormat="1" ht="51">
      <c r="A936" s="172">
        <f>VLOOKUP(G936,[1]Conceptos!$B$2:$F$587,5,FALSE)</f>
        <v>110</v>
      </c>
      <c r="B936" s="255" t="s">
        <v>278</v>
      </c>
      <c r="C936" s="256" t="str">
        <f>VLOOKUP(B936,[1]Conceptos!$B$2:$D$587,2,FALSE)</f>
        <v>INTERNADOS</v>
      </c>
      <c r="D936" s="257" t="str">
        <f>VLOOKUP(B936,[1]Conceptos!$B$2:$D$587,3,FALSE)</f>
        <v>Sumatoria de la plicación de recursos adicionales asignados a la entidad territorial para apoyar el funcionamiento y la adecuada atención de la población atendida bajo la modalidad de internados  para garantizar su acceso y permanencia</v>
      </c>
      <c r="E936" s="249"/>
      <c r="F936" s="210"/>
      <c r="G936" s="211" t="str">
        <f t="shared" si="182"/>
        <v>A.1.6</v>
      </c>
      <c r="H936" s="249"/>
      <c r="I936" s="213">
        <f>I937+I948+I959</f>
        <v>0</v>
      </c>
      <c r="J936" s="213">
        <f>J937+J948+J959</f>
        <v>0</v>
      </c>
      <c r="K936" s="213">
        <f>K937+K948+K959</f>
        <v>0</v>
      </c>
      <c r="L936" s="213">
        <f>L937+L948+L959</f>
        <v>0</v>
      </c>
      <c r="M936" s="214">
        <f>M937+M948+M959</f>
        <v>0</v>
      </c>
      <c r="N936" s="250">
        <f t="shared" si="189"/>
        <v>0</v>
      </c>
      <c r="O936" s="250">
        <f t="shared" si="187"/>
        <v>0</v>
      </c>
      <c r="P936" s="179">
        <f>VLOOKUP($G936,[1]Conceptos!$B$2:$I$588,6,FALSE)</f>
        <v>1</v>
      </c>
      <c r="Q936" s="179">
        <f>VLOOKUP($G936,[1]Conceptos!$B$2:$I$588,7,FALSE)</f>
        <v>1</v>
      </c>
      <c r="R936" s="179">
        <f>VLOOKUP($G936,[1]Conceptos!$B$2:$I$588,8,FALSE)</f>
        <v>1</v>
      </c>
      <c r="S936" s="229" t="b">
        <f>VLOOKUP(G936,[1]Conceptos!$B$2:$E$588,4,FALSE)</f>
        <v>0</v>
      </c>
      <c r="T936" s="230">
        <f>FIND(".",B936,LEN(B936)-2)</f>
        <v>4</v>
      </c>
      <c r="U936" s="230" t="str">
        <f>MID(B936,1,T936-1)</f>
        <v>A.1</v>
      </c>
      <c r="V936" s="231">
        <f t="shared" si="180"/>
        <v>4</v>
      </c>
    </row>
    <row r="937" spans="1:22" s="231" customFormat="1" ht="25.5">
      <c r="A937" s="172">
        <f>VLOOKUP(G937,[1]Conceptos!$B$2:$F$587,5,FALSE)</f>
        <v>111</v>
      </c>
      <c r="B937" s="219" t="s">
        <v>279</v>
      </c>
      <c r="C937" s="220" t="str">
        <f>VLOOKUP(B937,[1]Conceptos!$B$2:$D$587,2,FALSE)</f>
        <v>ALIMENTACIÓN</v>
      </c>
      <c r="D937" s="221" t="str">
        <f>VLOOKUP(B937,[1]Conceptos!$B$2:$D$587,3,FALSE)</f>
        <v>Recursos aplicados al suministro y transporte de alimentos para los estudiantes atendidos en la modalidad de internado</v>
      </c>
      <c r="E937" s="222" t="s">
        <v>136</v>
      </c>
      <c r="F937" s="223"/>
      <c r="G937" s="224" t="str">
        <f t="shared" si="182"/>
        <v>A.1.6.1</v>
      </c>
      <c r="H937" s="225"/>
      <c r="I937" s="226">
        <f>SUM(I938:I947)</f>
        <v>0</v>
      </c>
      <c r="J937" s="226">
        <f>SUM(J938:J947)</f>
        <v>0</v>
      </c>
      <c r="K937" s="226">
        <f>SUM(K938:K947)</f>
        <v>0</v>
      </c>
      <c r="L937" s="226">
        <f>SUM(L938:L947)</f>
        <v>0</v>
      </c>
      <c r="M937" s="227">
        <f>SUM(M938:M947)</f>
        <v>0</v>
      </c>
      <c r="N937" s="228">
        <f>IF(AND(E937&lt;&gt;"", E937&lt;&gt;"Registrar Detalle",E937&lt;&gt;"Ocultar Detalle"),1,0)</f>
        <v>0</v>
      </c>
      <c r="O937" s="228">
        <f t="shared" si="187"/>
        <v>0</v>
      </c>
      <c r="P937" s="179">
        <f>VLOOKUP($G937,[1]Conceptos!$B$2:$I$588,6,FALSE)</f>
        <v>1</v>
      </c>
      <c r="Q937" s="179">
        <f>VLOOKUP($G937,[1]Conceptos!$B$2:$I$588,7,FALSE)</f>
        <v>1</v>
      </c>
      <c r="R937" s="179">
        <f>VLOOKUP($G937,[1]Conceptos!$B$2:$I$588,8,FALSE)</f>
        <v>1</v>
      </c>
      <c r="S937" s="229" t="b">
        <f>VLOOKUP(G937,[1]Conceptos!$B$2:$E$588,4,FALSE)</f>
        <v>1</v>
      </c>
      <c r="T937" s="230">
        <f>FIND(".",B937,LEN(B937)-2)</f>
        <v>6</v>
      </c>
      <c r="U937" s="230" t="str">
        <f>MID(B937,1,T937-1)</f>
        <v>A.1.6</v>
      </c>
      <c r="V937" s="231">
        <f t="shared" si="180"/>
        <v>6</v>
      </c>
    </row>
    <row r="938" spans="1:22" s="231" customFormat="1">
      <c r="A938" s="172">
        <f>VLOOKUP(G938,[1]Conceptos!$B$2:$F$587,5,FALSE)</f>
        <v>111</v>
      </c>
      <c r="B938" s="234"/>
      <c r="C938" s="220"/>
      <c r="D938" s="221"/>
      <c r="E938" s="225">
        <v>1</v>
      </c>
      <c r="F938" s="174"/>
      <c r="G938" s="175" t="str">
        <f t="shared" si="182"/>
        <v>A.1.6.1</v>
      </c>
      <c r="H938" s="235" t="e">
        <f t="shared" ref="H938:H947" si="190">VLOOKUP(F938,$W$7:$X$48,2,FALSE)</f>
        <v>#N/A</v>
      </c>
      <c r="I938" s="239"/>
      <c r="J938" s="239"/>
      <c r="K938" s="239"/>
      <c r="L938" s="239"/>
      <c r="M938" s="240"/>
      <c r="N938" s="231">
        <f t="shared" ref="N938:N947" si="191">IF(E938&lt;&gt;"",1,0)</f>
        <v>1</v>
      </c>
      <c r="O938" s="231">
        <f t="shared" si="187"/>
        <v>0</v>
      </c>
      <c r="P938" s="179">
        <f>VLOOKUP($G938,[1]Conceptos!$B$2:$I$588,6,FALSE)</f>
        <v>1</v>
      </c>
      <c r="Q938" s="179">
        <f>VLOOKUP($G938,[1]Conceptos!$B$2:$I$588,7,FALSE)</f>
        <v>1</v>
      </c>
      <c r="R938" s="179">
        <f>VLOOKUP($G938,[1]Conceptos!$B$2:$I$588,8,FALSE)</f>
        <v>1</v>
      </c>
      <c r="S938" s="229" t="b">
        <f>VLOOKUP(G938,[1]Conceptos!$B$2:$E$588,4,FALSE)</f>
        <v>1</v>
      </c>
      <c r="V938" s="231">
        <f t="shared" si="180"/>
        <v>6</v>
      </c>
    </row>
    <row r="939" spans="1:22" s="231" customFormat="1" hidden="1">
      <c r="A939" s="172">
        <f>VLOOKUP(G939,[1]Conceptos!$B$2:$F$587,5,FALSE)</f>
        <v>111</v>
      </c>
      <c r="B939" s="236"/>
      <c r="C939" s="237"/>
      <c r="D939" s="238"/>
      <c r="E939" s="225">
        <v>2</v>
      </c>
      <c r="F939" s="174"/>
      <c r="G939" s="175" t="str">
        <f t="shared" si="182"/>
        <v>A.1.6.1</v>
      </c>
      <c r="H939" s="235" t="e">
        <f t="shared" si="190"/>
        <v>#N/A</v>
      </c>
      <c r="I939" s="239"/>
      <c r="J939" s="239"/>
      <c r="K939" s="239"/>
      <c r="L939" s="239"/>
      <c r="M939" s="240"/>
      <c r="N939" s="231">
        <f t="shared" si="191"/>
        <v>1</v>
      </c>
      <c r="O939" s="231">
        <f t="shared" si="187"/>
        <v>0</v>
      </c>
      <c r="P939" s="179">
        <f>VLOOKUP($G939,[1]Conceptos!$B$2:$I$588,6,FALSE)</f>
        <v>1</v>
      </c>
      <c r="Q939" s="179">
        <f>VLOOKUP($G939,[1]Conceptos!$B$2:$I$588,7,FALSE)</f>
        <v>1</v>
      </c>
      <c r="R939" s="179">
        <f>VLOOKUP($G939,[1]Conceptos!$B$2:$I$588,8,FALSE)</f>
        <v>1</v>
      </c>
      <c r="S939" s="229" t="b">
        <f>VLOOKUP(G939,[1]Conceptos!$B$2:$E$587,4,FALSE)</f>
        <v>1</v>
      </c>
      <c r="V939" s="231">
        <f t="shared" si="180"/>
        <v>0</v>
      </c>
    </row>
    <row r="940" spans="1:22" s="231" customFormat="1" hidden="1">
      <c r="A940" s="172">
        <f>VLOOKUP(G940,[1]Conceptos!$B$2:$F$587,5,FALSE)</f>
        <v>111</v>
      </c>
      <c r="B940" s="236"/>
      <c r="C940" s="237"/>
      <c r="D940" s="238"/>
      <c r="E940" s="225">
        <v>3</v>
      </c>
      <c r="F940" s="174"/>
      <c r="G940" s="175" t="str">
        <f t="shared" si="182"/>
        <v>A.1.6.1</v>
      </c>
      <c r="H940" s="235" t="e">
        <f t="shared" si="190"/>
        <v>#N/A</v>
      </c>
      <c r="I940" s="239"/>
      <c r="J940" s="239"/>
      <c r="K940" s="239"/>
      <c r="L940" s="239"/>
      <c r="M940" s="240"/>
      <c r="N940" s="231">
        <f t="shared" si="191"/>
        <v>1</v>
      </c>
      <c r="O940" s="231">
        <f t="shared" si="187"/>
        <v>0</v>
      </c>
      <c r="P940" s="179">
        <f>VLOOKUP($G940,[1]Conceptos!$B$2:$I$588,6,FALSE)</f>
        <v>1</v>
      </c>
      <c r="Q940" s="179">
        <f>VLOOKUP($G940,[1]Conceptos!$B$2:$I$588,7,FALSE)</f>
        <v>1</v>
      </c>
      <c r="R940" s="179">
        <f>VLOOKUP($G940,[1]Conceptos!$B$2:$I$588,8,FALSE)</f>
        <v>1</v>
      </c>
      <c r="S940" s="229" t="b">
        <f>VLOOKUP(G940,[1]Conceptos!$B$2:$E$587,4,FALSE)</f>
        <v>1</v>
      </c>
      <c r="V940" s="231">
        <f t="shared" si="180"/>
        <v>0</v>
      </c>
    </row>
    <row r="941" spans="1:22" s="231" customFormat="1" hidden="1">
      <c r="A941" s="172">
        <f>VLOOKUP(G941,[1]Conceptos!$B$2:$F$587,5,FALSE)</f>
        <v>111</v>
      </c>
      <c r="B941" s="236"/>
      <c r="C941" s="237"/>
      <c r="D941" s="238"/>
      <c r="E941" s="225">
        <v>4</v>
      </c>
      <c r="F941" s="174"/>
      <c r="G941" s="175" t="str">
        <f t="shared" si="182"/>
        <v>A.1.6.1</v>
      </c>
      <c r="H941" s="235" t="e">
        <f t="shared" si="190"/>
        <v>#N/A</v>
      </c>
      <c r="I941" s="239"/>
      <c r="J941" s="239"/>
      <c r="K941" s="239"/>
      <c r="L941" s="239"/>
      <c r="M941" s="240"/>
      <c r="N941" s="231">
        <f t="shared" si="191"/>
        <v>1</v>
      </c>
      <c r="O941" s="231">
        <f t="shared" si="187"/>
        <v>0</v>
      </c>
      <c r="P941" s="179">
        <f>VLOOKUP($G941,[1]Conceptos!$B$2:$I$588,6,FALSE)</f>
        <v>1</v>
      </c>
      <c r="Q941" s="179">
        <f>VLOOKUP($G941,[1]Conceptos!$B$2:$I$588,7,FALSE)</f>
        <v>1</v>
      </c>
      <c r="R941" s="179">
        <f>VLOOKUP($G941,[1]Conceptos!$B$2:$I$588,8,FALSE)</f>
        <v>1</v>
      </c>
      <c r="S941" s="229" t="b">
        <f>VLOOKUP(G941,[1]Conceptos!$B$2:$E$587,4,FALSE)</f>
        <v>1</v>
      </c>
      <c r="V941" s="231">
        <f t="shared" si="180"/>
        <v>0</v>
      </c>
    </row>
    <row r="942" spans="1:22" s="231" customFormat="1" hidden="1">
      <c r="A942" s="172">
        <f>VLOOKUP(G942,[1]Conceptos!$B$2:$F$587,5,FALSE)</f>
        <v>111</v>
      </c>
      <c r="B942" s="236"/>
      <c r="C942" s="237"/>
      <c r="D942" s="238"/>
      <c r="E942" s="225">
        <v>5</v>
      </c>
      <c r="F942" s="174"/>
      <c r="G942" s="175" t="str">
        <f t="shared" si="182"/>
        <v>A.1.6.1</v>
      </c>
      <c r="H942" s="235" t="e">
        <f t="shared" si="190"/>
        <v>#N/A</v>
      </c>
      <c r="I942" s="239"/>
      <c r="J942" s="239"/>
      <c r="K942" s="239"/>
      <c r="L942" s="239"/>
      <c r="M942" s="240"/>
      <c r="N942" s="231">
        <f t="shared" si="191"/>
        <v>1</v>
      </c>
      <c r="O942" s="231">
        <f t="shared" si="187"/>
        <v>0</v>
      </c>
      <c r="P942" s="179">
        <f>VLOOKUP($G942,[1]Conceptos!$B$2:$I$588,6,FALSE)</f>
        <v>1</v>
      </c>
      <c r="Q942" s="179">
        <f>VLOOKUP($G942,[1]Conceptos!$B$2:$I$588,7,FALSE)</f>
        <v>1</v>
      </c>
      <c r="R942" s="179">
        <f>VLOOKUP($G942,[1]Conceptos!$B$2:$I$588,8,FALSE)</f>
        <v>1</v>
      </c>
      <c r="S942" s="229" t="b">
        <f>VLOOKUP(G942,[1]Conceptos!$B$2:$E$587,4,FALSE)</f>
        <v>1</v>
      </c>
      <c r="V942" s="231">
        <f t="shared" si="180"/>
        <v>0</v>
      </c>
    </row>
    <row r="943" spans="1:22" s="231" customFormat="1" hidden="1">
      <c r="A943" s="172">
        <f>VLOOKUP(G943,[1]Conceptos!$B$2:$F$587,5,FALSE)</f>
        <v>111</v>
      </c>
      <c r="B943" s="236"/>
      <c r="C943" s="237"/>
      <c r="D943" s="238"/>
      <c r="E943" s="225">
        <v>6</v>
      </c>
      <c r="F943" s="174"/>
      <c r="G943" s="175" t="str">
        <f t="shared" si="182"/>
        <v>A.1.6.1</v>
      </c>
      <c r="H943" s="235" t="e">
        <f t="shared" si="190"/>
        <v>#N/A</v>
      </c>
      <c r="I943" s="239"/>
      <c r="J943" s="239"/>
      <c r="K943" s="239"/>
      <c r="L943" s="239"/>
      <c r="M943" s="240"/>
      <c r="N943" s="231">
        <f t="shared" si="191"/>
        <v>1</v>
      </c>
      <c r="O943" s="231">
        <f t="shared" si="187"/>
        <v>0</v>
      </c>
      <c r="P943" s="179">
        <f>VLOOKUP($G943,[1]Conceptos!$B$2:$I$588,6,FALSE)</f>
        <v>1</v>
      </c>
      <c r="Q943" s="179">
        <f>VLOOKUP($G943,[1]Conceptos!$B$2:$I$588,7,FALSE)</f>
        <v>1</v>
      </c>
      <c r="R943" s="179">
        <f>VLOOKUP($G943,[1]Conceptos!$B$2:$I$588,8,FALSE)</f>
        <v>1</v>
      </c>
      <c r="S943" s="229" t="b">
        <f>VLOOKUP(G943,[1]Conceptos!$B$2:$E$587,4,FALSE)</f>
        <v>1</v>
      </c>
      <c r="V943" s="231">
        <f t="shared" si="180"/>
        <v>0</v>
      </c>
    </row>
    <row r="944" spans="1:22" s="231" customFormat="1" hidden="1">
      <c r="A944" s="172">
        <f>VLOOKUP(G944,[1]Conceptos!$B$2:$F$587,5,FALSE)</f>
        <v>111</v>
      </c>
      <c r="B944" s="236"/>
      <c r="C944" s="237"/>
      <c r="D944" s="238"/>
      <c r="E944" s="225">
        <v>7</v>
      </c>
      <c r="F944" s="174"/>
      <c r="G944" s="175" t="str">
        <f t="shared" si="182"/>
        <v>A.1.6.1</v>
      </c>
      <c r="H944" s="235" t="e">
        <f t="shared" si="190"/>
        <v>#N/A</v>
      </c>
      <c r="I944" s="239"/>
      <c r="J944" s="239"/>
      <c r="K944" s="239"/>
      <c r="L944" s="239"/>
      <c r="M944" s="240"/>
      <c r="N944" s="231">
        <f t="shared" si="191"/>
        <v>1</v>
      </c>
      <c r="O944" s="231">
        <f t="shared" si="187"/>
        <v>0</v>
      </c>
      <c r="P944" s="179">
        <f>VLOOKUP($G944,[1]Conceptos!$B$2:$I$588,6,FALSE)</f>
        <v>1</v>
      </c>
      <c r="Q944" s="179">
        <f>VLOOKUP($G944,[1]Conceptos!$B$2:$I$588,7,FALSE)</f>
        <v>1</v>
      </c>
      <c r="R944" s="179">
        <f>VLOOKUP($G944,[1]Conceptos!$B$2:$I$588,8,FALSE)</f>
        <v>1</v>
      </c>
      <c r="S944" s="229" t="b">
        <f>VLOOKUP(G944,[1]Conceptos!$B$2:$E$587,4,FALSE)</f>
        <v>1</v>
      </c>
      <c r="V944" s="231">
        <f t="shared" si="180"/>
        <v>0</v>
      </c>
    </row>
    <row r="945" spans="1:27" s="231" customFormat="1" hidden="1">
      <c r="A945" s="172">
        <f>VLOOKUP(G945,[1]Conceptos!$B$2:$F$587,5,FALSE)</f>
        <v>111</v>
      </c>
      <c r="B945" s="236"/>
      <c r="C945" s="237"/>
      <c r="D945" s="238"/>
      <c r="E945" s="225">
        <v>8</v>
      </c>
      <c r="F945" s="174"/>
      <c r="G945" s="175" t="str">
        <f t="shared" si="182"/>
        <v>A.1.6.1</v>
      </c>
      <c r="H945" s="235" t="e">
        <f t="shared" si="190"/>
        <v>#N/A</v>
      </c>
      <c r="I945" s="239"/>
      <c r="J945" s="239"/>
      <c r="K945" s="239"/>
      <c r="L945" s="239"/>
      <c r="M945" s="240"/>
      <c r="N945" s="231">
        <f t="shared" si="191"/>
        <v>1</v>
      </c>
      <c r="O945" s="231">
        <f t="shared" si="187"/>
        <v>0</v>
      </c>
      <c r="P945" s="179">
        <f>VLOOKUP($G945,[1]Conceptos!$B$2:$I$588,6,FALSE)</f>
        <v>1</v>
      </c>
      <c r="Q945" s="179">
        <f>VLOOKUP($G945,[1]Conceptos!$B$2:$I$588,7,FALSE)</f>
        <v>1</v>
      </c>
      <c r="R945" s="179">
        <f>VLOOKUP($G945,[1]Conceptos!$B$2:$I$588,8,FALSE)</f>
        <v>1</v>
      </c>
      <c r="S945" s="229" t="b">
        <f>VLOOKUP(G945,[1]Conceptos!$B$2:$E$587,4,FALSE)</f>
        <v>1</v>
      </c>
      <c r="V945" s="231">
        <f t="shared" si="180"/>
        <v>0</v>
      </c>
    </row>
    <row r="946" spans="1:27" s="231" customFormat="1" hidden="1">
      <c r="A946" s="172">
        <f>VLOOKUP(G946,[1]Conceptos!$B$2:$F$587,5,FALSE)</f>
        <v>111</v>
      </c>
      <c r="B946" s="236"/>
      <c r="C946" s="237"/>
      <c r="D946" s="238"/>
      <c r="E946" s="225">
        <v>9</v>
      </c>
      <c r="F946" s="174"/>
      <c r="G946" s="175" t="str">
        <f t="shared" si="182"/>
        <v>A.1.6.1</v>
      </c>
      <c r="H946" s="235" t="e">
        <f t="shared" si="190"/>
        <v>#N/A</v>
      </c>
      <c r="I946" s="239"/>
      <c r="J946" s="239"/>
      <c r="K946" s="239"/>
      <c r="L946" s="239"/>
      <c r="M946" s="240"/>
      <c r="N946" s="231">
        <f t="shared" si="191"/>
        <v>1</v>
      </c>
      <c r="O946" s="231">
        <f t="shared" si="187"/>
        <v>0</v>
      </c>
      <c r="P946" s="179">
        <f>VLOOKUP($G946,[1]Conceptos!$B$2:$I$588,6,FALSE)</f>
        <v>1</v>
      </c>
      <c r="Q946" s="179">
        <f>VLOOKUP($G946,[1]Conceptos!$B$2:$I$588,7,FALSE)</f>
        <v>1</v>
      </c>
      <c r="R946" s="179">
        <f>VLOOKUP($G946,[1]Conceptos!$B$2:$I$588,8,FALSE)</f>
        <v>1</v>
      </c>
      <c r="S946" s="229" t="b">
        <f>VLOOKUP(G946,[1]Conceptos!$B$2:$E$587,4,FALSE)</f>
        <v>1</v>
      </c>
      <c r="V946" s="231">
        <f t="shared" si="180"/>
        <v>0</v>
      </c>
    </row>
    <row r="947" spans="1:27" s="254" customFormat="1" hidden="1">
      <c r="A947" s="172">
        <f>VLOOKUP(G947,[1]Conceptos!$B$2:$F$587,5,FALSE)</f>
        <v>111</v>
      </c>
      <c r="B947" s="236"/>
      <c r="C947" s="237"/>
      <c r="D947" s="238"/>
      <c r="E947" s="225">
        <v>10</v>
      </c>
      <c r="F947" s="174"/>
      <c r="G947" s="175" t="str">
        <f t="shared" si="182"/>
        <v>A.1.6.1</v>
      </c>
      <c r="H947" s="235" t="e">
        <f t="shared" si="190"/>
        <v>#N/A</v>
      </c>
      <c r="I947" s="259"/>
      <c r="J947" s="259"/>
      <c r="K947" s="259"/>
      <c r="L947" s="259"/>
      <c r="M947" s="260"/>
      <c r="N947" s="254">
        <f t="shared" si="191"/>
        <v>1</v>
      </c>
      <c r="O947" s="254">
        <f t="shared" si="187"/>
        <v>0</v>
      </c>
      <c r="P947" s="179">
        <f>VLOOKUP($G947,[1]Conceptos!$B$2:$I$588,6,FALSE)</f>
        <v>1</v>
      </c>
      <c r="Q947" s="179">
        <f>VLOOKUP($G947,[1]Conceptos!$B$2:$I$588,7,FALSE)</f>
        <v>1</v>
      </c>
      <c r="R947" s="179">
        <f>VLOOKUP($G947,[1]Conceptos!$B$2:$I$588,8,FALSE)</f>
        <v>1</v>
      </c>
      <c r="S947" s="261" t="b">
        <f>VLOOKUP(G947,[1]Conceptos!$B$2:$E$587,4,FALSE)</f>
        <v>1</v>
      </c>
      <c r="V947" s="231">
        <f t="shared" si="180"/>
        <v>0</v>
      </c>
    </row>
    <row r="948" spans="1:27" s="231" customFormat="1" ht="38.25">
      <c r="A948" s="172">
        <f>VLOOKUP(G948,[1]Conceptos!$B$2:$F$587,5,FALSE)</f>
        <v>112</v>
      </c>
      <c r="B948" s="219" t="s">
        <v>280</v>
      </c>
      <c r="C948" s="220" t="str">
        <f>VLOOKUP(B948,[1]Conceptos!$B$2:$D$587,2,FALSE)</f>
        <v>DOTACIÓN INSTITUCIONAL</v>
      </c>
      <c r="D948" s="221" t="str">
        <f>VLOOKUP(B948,[1]Conceptos!$B$2:$D$587,3,FALSE)</f>
        <v>Contempla las asigNACIÓNes dirigidas a la dotación de mobiliario institucional y medios y recursos pedagógicos específicos para garantizar la adecuada atención de la matrícula atendida bajo la modalidad de internado</v>
      </c>
      <c r="E948" s="222" t="s">
        <v>136</v>
      </c>
      <c r="F948" s="223"/>
      <c r="G948" s="224" t="str">
        <f t="shared" si="182"/>
        <v>A.1.6.2</v>
      </c>
      <c r="H948" s="225"/>
      <c r="I948" s="226">
        <f>SUM(I949:I958)</f>
        <v>0</v>
      </c>
      <c r="J948" s="226">
        <f>SUM(J949:J958)</f>
        <v>0</v>
      </c>
      <c r="K948" s="226">
        <f>SUM(K949:K958)</f>
        <v>0</v>
      </c>
      <c r="L948" s="226">
        <f>SUM(L949:L958)</f>
        <v>0</v>
      </c>
      <c r="M948" s="227">
        <f>SUM(M949:M958)</f>
        <v>0</v>
      </c>
      <c r="N948" s="228">
        <f>IF(AND(E948&lt;&gt;"", E948&lt;&gt;"Registrar Detalle",E948&lt;&gt;"Ocultar Detalle"),1,0)</f>
        <v>0</v>
      </c>
      <c r="O948" s="228">
        <f t="shared" si="187"/>
        <v>0</v>
      </c>
      <c r="P948" s="179">
        <f>VLOOKUP($G948,[1]Conceptos!$B$2:$I$588,6,FALSE)</f>
        <v>1</v>
      </c>
      <c r="Q948" s="179">
        <f>VLOOKUP($G948,[1]Conceptos!$B$2:$I$588,7,FALSE)</f>
        <v>1</v>
      </c>
      <c r="R948" s="179">
        <f>VLOOKUP($G948,[1]Conceptos!$B$2:$I$588,8,FALSE)</f>
        <v>1</v>
      </c>
      <c r="S948" s="229" t="b">
        <f>VLOOKUP(G948,[1]Conceptos!$B$2:$E$588,4,FALSE)</f>
        <v>1</v>
      </c>
      <c r="T948" s="230">
        <f>FIND(".",B948,LEN(B948)-2)</f>
        <v>6</v>
      </c>
      <c r="U948" s="230" t="str">
        <f>MID(B948,1,T948-1)</f>
        <v>A.1.6</v>
      </c>
      <c r="V948" s="231">
        <f t="shared" si="180"/>
        <v>6</v>
      </c>
    </row>
    <row r="949" spans="1:27" s="231" customFormat="1">
      <c r="A949" s="172">
        <f>VLOOKUP(G949,[1]Conceptos!$B$2:$F$587,5,FALSE)</f>
        <v>112</v>
      </c>
      <c r="B949" s="234"/>
      <c r="C949" s="220"/>
      <c r="D949" s="221"/>
      <c r="E949" s="225">
        <v>1</v>
      </c>
      <c r="F949" s="174"/>
      <c r="G949" s="175" t="str">
        <f t="shared" si="182"/>
        <v>A.1.6.2</v>
      </c>
      <c r="H949" s="235" t="e">
        <f t="shared" ref="H949:H958" si="192">VLOOKUP(F949,$W$7:$X$48,2,FALSE)</f>
        <v>#N/A</v>
      </c>
      <c r="I949" s="239"/>
      <c r="J949" s="239"/>
      <c r="K949" s="239"/>
      <c r="L949" s="239"/>
      <c r="M949" s="240"/>
      <c r="N949" s="231">
        <f t="shared" ref="N949:N958" si="193">IF(E949&lt;&gt;"",1,0)</f>
        <v>1</v>
      </c>
      <c r="O949" s="231">
        <f t="shared" si="187"/>
        <v>0</v>
      </c>
      <c r="P949" s="179">
        <f>VLOOKUP($G949,[1]Conceptos!$B$2:$I$588,6,FALSE)</f>
        <v>1</v>
      </c>
      <c r="Q949" s="179">
        <f>VLOOKUP($G949,[1]Conceptos!$B$2:$I$588,7,FALSE)</f>
        <v>1</v>
      </c>
      <c r="R949" s="179">
        <f>VLOOKUP($G949,[1]Conceptos!$B$2:$I$588,8,FALSE)</f>
        <v>1</v>
      </c>
      <c r="S949" s="229" t="b">
        <f>VLOOKUP(G949,[1]Conceptos!$B$2:$E$588,4,FALSE)</f>
        <v>1</v>
      </c>
      <c r="V949" s="231">
        <f t="shared" si="180"/>
        <v>6</v>
      </c>
    </row>
    <row r="950" spans="1:27" s="231" customFormat="1" hidden="1">
      <c r="A950" s="172">
        <f>VLOOKUP(G950,[1]Conceptos!$B$2:$F$587,5,FALSE)</f>
        <v>112</v>
      </c>
      <c r="B950" s="236"/>
      <c r="C950" s="237"/>
      <c r="D950" s="238"/>
      <c r="E950" s="225">
        <v>2</v>
      </c>
      <c r="F950" s="174"/>
      <c r="G950" s="175" t="str">
        <f t="shared" si="182"/>
        <v>A.1.6.2</v>
      </c>
      <c r="H950" s="235" t="e">
        <f t="shared" si="192"/>
        <v>#N/A</v>
      </c>
      <c r="I950" s="239"/>
      <c r="J950" s="239"/>
      <c r="K950" s="239"/>
      <c r="L950" s="239"/>
      <c r="M950" s="240"/>
      <c r="N950" s="231">
        <f t="shared" si="193"/>
        <v>1</v>
      </c>
      <c r="O950" s="231">
        <f t="shared" si="187"/>
        <v>0</v>
      </c>
      <c r="P950" s="179">
        <f>VLOOKUP($G950,[1]Conceptos!$B$2:$I$588,6,FALSE)</f>
        <v>1</v>
      </c>
      <c r="Q950" s="179">
        <f>VLOOKUP($G950,[1]Conceptos!$B$2:$I$588,7,FALSE)</f>
        <v>1</v>
      </c>
      <c r="R950" s="179">
        <f>VLOOKUP($G950,[1]Conceptos!$B$2:$I$588,8,FALSE)</f>
        <v>1</v>
      </c>
      <c r="S950" s="229" t="b">
        <f>VLOOKUP(G950,[1]Conceptos!$B$2:$E$587,4,FALSE)</f>
        <v>1</v>
      </c>
      <c r="V950" s="231">
        <f t="shared" ref="V950:V1013" si="194">IF(T950=0,T949,T950)</f>
        <v>0</v>
      </c>
    </row>
    <row r="951" spans="1:27" s="231" customFormat="1" hidden="1">
      <c r="A951" s="172">
        <f>VLOOKUP(G951,[1]Conceptos!$B$2:$F$587,5,FALSE)</f>
        <v>112</v>
      </c>
      <c r="B951" s="236"/>
      <c r="C951" s="237"/>
      <c r="D951" s="238"/>
      <c r="E951" s="225">
        <v>3</v>
      </c>
      <c r="F951" s="174"/>
      <c r="G951" s="175" t="str">
        <f t="shared" si="182"/>
        <v>A.1.6.2</v>
      </c>
      <c r="H951" s="235" t="e">
        <f t="shared" si="192"/>
        <v>#N/A</v>
      </c>
      <c r="I951" s="239"/>
      <c r="J951" s="239"/>
      <c r="K951" s="239"/>
      <c r="L951" s="239"/>
      <c r="M951" s="240"/>
      <c r="N951" s="231">
        <f t="shared" si="193"/>
        <v>1</v>
      </c>
      <c r="O951" s="231">
        <f t="shared" si="187"/>
        <v>0</v>
      </c>
      <c r="P951" s="179">
        <f>VLOOKUP($G951,[1]Conceptos!$B$2:$I$588,6,FALSE)</f>
        <v>1</v>
      </c>
      <c r="Q951" s="179">
        <f>VLOOKUP($G951,[1]Conceptos!$B$2:$I$588,7,FALSE)</f>
        <v>1</v>
      </c>
      <c r="R951" s="179">
        <f>VLOOKUP($G951,[1]Conceptos!$B$2:$I$588,8,FALSE)</f>
        <v>1</v>
      </c>
      <c r="S951" s="229" t="b">
        <f>VLOOKUP(G951,[1]Conceptos!$B$2:$E$587,4,FALSE)</f>
        <v>1</v>
      </c>
      <c r="V951" s="231">
        <f t="shared" si="194"/>
        <v>0</v>
      </c>
    </row>
    <row r="952" spans="1:27" s="231" customFormat="1" hidden="1">
      <c r="A952" s="172">
        <f>VLOOKUP(G952,[1]Conceptos!$B$2:$F$587,5,FALSE)</f>
        <v>112</v>
      </c>
      <c r="B952" s="236"/>
      <c r="C952" s="237"/>
      <c r="D952" s="238"/>
      <c r="E952" s="225">
        <v>4</v>
      </c>
      <c r="F952" s="174"/>
      <c r="G952" s="175" t="str">
        <f t="shared" si="182"/>
        <v>A.1.6.2</v>
      </c>
      <c r="H952" s="235" t="e">
        <f t="shared" si="192"/>
        <v>#N/A</v>
      </c>
      <c r="I952" s="239"/>
      <c r="J952" s="239"/>
      <c r="K952" s="239"/>
      <c r="L952" s="239"/>
      <c r="M952" s="240"/>
      <c r="N952" s="231">
        <f t="shared" si="193"/>
        <v>1</v>
      </c>
      <c r="O952" s="231">
        <f t="shared" si="187"/>
        <v>0</v>
      </c>
      <c r="P952" s="179">
        <f>VLOOKUP($G952,[1]Conceptos!$B$2:$I$588,6,FALSE)</f>
        <v>1</v>
      </c>
      <c r="Q952" s="179">
        <f>VLOOKUP($G952,[1]Conceptos!$B$2:$I$588,7,FALSE)</f>
        <v>1</v>
      </c>
      <c r="R952" s="179">
        <f>VLOOKUP($G952,[1]Conceptos!$B$2:$I$588,8,FALSE)</f>
        <v>1</v>
      </c>
      <c r="S952" s="229" t="b">
        <f>VLOOKUP(G952,[1]Conceptos!$B$2:$E$587,4,FALSE)</f>
        <v>1</v>
      </c>
      <c r="V952" s="231">
        <f t="shared" si="194"/>
        <v>0</v>
      </c>
    </row>
    <row r="953" spans="1:27" s="231" customFormat="1" hidden="1">
      <c r="A953" s="172">
        <f>VLOOKUP(G953,[1]Conceptos!$B$2:$F$587,5,FALSE)</f>
        <v>112</v>
      </c>
      <c r="B953" s="236"/>
      <c r="C953" s="237"/>
      <c r="D953" s="238"/>
      <c r="E953" s="225">
        <v>5</v>
      </c>
      <c r="F953" s="174"/>
      <c r="G953" s="175" t="str">
        <f t="shared" si="182"/>
        <v>A.1.6.2</v>
      </c>
      <c r="H953" s="235" t="e">
        <f t="shared" si="192"/>
        <v>#N/A</v>
      </c>
      <c r="I953" s="239"/>
      <c r="J953" s="239"/>
      <c r="K953" s="239"/>
      <c r="L953" s="239"/>
      <c r="M953" s="240"/>
      <c r="N953" s="231">
        <f t="shared" si="193"/>
        <v>1</v>
      </c>
      <c r="O953" s="231">
        <f t="shared" si="187"/>
        <v>0</v>
      </c>
      <c r="P953" s="179">
        <f>VLOOKUP($G953,[1]Conceptos!$B$2:$I$588,6,FALSE)</f>
        <v>1</v>
      </c>
      <c r="Q953" s="179">
        <f>VLOOKUP($G953,[1]Conceptos!$B$2:$I$588,7,FALSE)</f>
        <v>1</v>
      </c>
      <c r="R953" s="179">
        <f>VLOOKUP($G953,[1]Conceptos!$B$2:$I$588,8,FALSE)</f>
        <v>1</v>
      </c>
      <c r="S953" s="229" t="b">
        <f>VLOOKUP(G953,[1]Conceptos!$B$2:$E$587,4,FALSE)</f>
        <v>1</v>
      </c>
      <c r="V953" s="231">
        <f t="shared" si="194"/>
        <v>0</v>
      </c>
    </row>
    <row r="954" spans="1:27" s="231" customFormat="1" hidden="1">
      <c r="A954" s="172">
        <f>VLOOKUP(G954,[1]Conceptos!$B$2:$F$587,5,FALSE)</f>
        <v>112</v>
      </c>
      <c r="B954" s="236"/>
      <c r="C954" s="237"/>
      <c r="D954" s="238"/>
      <c r="E954" s="225">
        <v>6</v>
      </c>
      <c r="F954" s="174"/>
      <c r="G954" s="175" t="str">
        <f t="shared" si="182"/>
        <v>A.1.6.2</v>
      </c>
      <c r="H954" s="235" t="e">
        <f t="shared" si="192"/>
        <v>#N/A</v>
      </c>
      <c r="I954" s="239"/>
      <c r="J954" s="239"/>
      <c r="K954" s="239"/>
      <c r="L954" s="239"/>
      <c r="M954" s="240"/>
      <c r="N954" s="231">
        <f t="shared" si="193"/>
        <v>1</v>
      </c>
      <c r="O954" s="231">
        <f t="shared" si="187"/>
        <v>0</v>
      </c>
      <c r="P954" s="179">
        <f>VLOOKUP($G954,[1]Conceptos!$B$2:$I$588,6,FALSE)</f>
        <v>1</v>
      </c>
      <c r="Q954" s="179">
        <f>VLOOKUP($G954,[1]Conceptos!$B$2:$I$588,7,FALSE)</f>
        <v>1</v>
      </c>
      <c r="R954" s="179">
        <f>VLOOKUP($G954,[1]Conceptos!$B$2:$I$588,8,FALSE)</f>
        <v>1</v>
      </c>
      <c r="S954" s="229" t="b">
        <f>VLOOKUP(G954,[1]Conceptos!$B$2:$E$587,4,FALSE)</f>
        <v>1</v>
      </c>
      <c r="V954" s="231">
        <f t="shared" si="194"/>
        <v>0</v>
      </c>
    </row>
    <row r="955" spans="1:27" s="231" customFormat="1" hidden="1">
      <c r="A955" s="172">
        <f>VLOOKUP(G955,[1]Conceptos!$B$2:$F$587,5,FALSE)</f>
        <v>112</v>
      </c>
      <c r="B955" s="236"/>
      <c r="C955" s="237"/>
      <c r="D955" s="238"/>
      <c r="E955" s="225">
        <v>7</v>
      </c>
      <c r="F955" s="174"/>
      <c r="G955" s="175" t="str">
        <f t="shared" si="182"/>
        <v>A.1.6.2</v>
      </c>
      <c r="H955" s="235" t="e">
        <f t="shared" si="192"/>
        <v>#N/A</v>
      </c>
      <c r="I955" s="239"/>
      <c r="J955" s="239"/>
      <c r="K955" s="239"/>
      <c r="L955" s="239"/>
      <c r="M955" s="240"/>
      <c r="N955" s="231">
        <f t="shared" si="193"/>
        <v>1</v>
      </c>
      <c r="O955" s="231">
        <f t="shared" si="187"/>
        <v>0</v>
      </c>
      <c r="P955" s="179">
        <f>VLOOKUP($G955,[1]Conceptos!$B$2:$I$588,6,FALSE)</f>
        <v>1</v>
      </c>
      <c r="Q955" s="179">
        <f>VLOOKUP($G955,[1]Conceptos!$B$2:$I$588,7,FALSE)</f>
        <v>1</v>
      </c>
      <c r="R955" s="179">
        <f>VLOOKUP($G955,[1]Conceptos!$B$2:$I$588,8,FALSE)</f>
        <v>1</v>
      </c>
      <c r="S955" s="229" t="b">
        <f>VLOOKUP(G955,[1]Conceptos!$B$2:$E$587,4,FALSE)</f>
        <v>1</v>
      </c>
      <c r="V955" s="231">
        <f t="shared" si="194"/>
        <v>0</v>
      </c>
    </row>
    <row r="956" spans="1:27" s="231" customFormat="1" hidden="1">
      <c r="A956" s="172">
        <f>VLOOKUP(G956,[1]Conceptos!$B$2:$F$587,5,FALSE)</f>
        <v>112</v>
      </c>
      <c r="B956" s="236"/>
      <c r="C956" s="237"/>
      <c r="D956" s="238"/>
      <c r="E956" s="225">
        <v>8</v>
      </c>
      <c r="F956" s="174"/>
      <c r="G956" s="175" t="str">
        <f t="shared" si="182"/>
        <v>A.1.6.2</v>
      </c>
      <c r="H956" s="235" t="e">
        <f t="shared" si="192"/>
        <v>#N/A</v>
      </c>
      <c r="I956" s="239"/>
      <c r="J956" s="239"/>
      <c r="K956" s="239"/>
      <c r="L956" s="239"/>
      <c r="M956" s="240"/>
      <c r="N956" s="231">
        <f t="shared" si="193"/>
        <v>1</v>
      </c>
      <c r="O956" s="231">
        <f t="shared" si="187"/>
        <v>0</v>
      </c>
      <c r="P956" s="179">
        <f>VLOOKUP($G956,[1]Conceptos!$B$2:$I$588,6,FALSE)</f>
        <v>1</v>
      </c>
      <c r="Q956" s="179">
        <f>VLOOKUP($G956,[1]Conceptos!$B$2:$I$588,7,FALSE)</f>
        <v>1</v>
      </c>
      <c r="R956" s="179">
        <f>VLOOKUP($G956,[1]Conceptos!$B$2:$I$588,8,FALSE)</f>
        <v>1</v>
      </c>
      <c r="S956" s="229" t="b">
        <f>VLOOKUP(G956,[1]Conceptos!$B$2:$E$587,4,FALSE)</f>
        <v>1</v>
      </c>
      <c r="V956" s="231">
        <f t="shared" si="194"/>
        <v>0</v>
      </c>
    </row>
    <row r="957" spans="1:27" s="231" customFormat="1" hidden="1">
      <c r="A957" s="172">
        <f>VLOOKUP(G957,[1]Conceptos!$B$2:$F$587,5,FALSE)</f>
        <v>112</v>
      </c>
      <c r="B957" s="236"/>
      <c r="C957" s="237"/>
      <c r="D957" s="238"/>
      <c r="E957" s="225">
        <v>9</v>
      </c>
      <c r="F957" s="174"/>
      <c r="G957" s="175" t="str">
        <f t="shared" si="182"/>
        <v>A.1.6.2</v>
      </c>
      <c r="H957" s="235" t="e">
        <f t="shared" si="192"/>
        <v>#N/A</v>
      </c>
      <c r="I957" s="239"/>
      <c r="J957" s="239"/>
      <c r="K957" s="239"/>
      <c r="L957" s="239"/>
      <c r="M957" s="240"/>
      <c r="N957" s="231">
        <f t="shared" si="193"/>
        <v>1</v>
      </c>
      <c r="O957" s="231">
        <f t="shared" si="187"/>
        <v>0</v>
      </c>
      <c r="P957" s="179">
        <f>VLOOKUP($G957,[1]Conceptos!$B$2:$I$588,6,FALSE)</f>
        <v>1</v>
      </c>
      <c r="Q957" s="179">
        <f>VLOOKUP($G957,[1]Conceptos!$B$2:$I$588,7,FALSE)</f>
        <v>1</v>
      </c>
      <c r="R957" s="179">
        <f>VLOOKUP($G957,[1]Conceptos!$B$2:$I$588,8,FALSE)</f>
        <v>1</v>
      </c>
      <c r="S957" s="229" t="b">
        <f>VLOOKUP(G957,[1]Conceptos!$B$2:$E$587,4,FALSE)</f>
        <v>1</v>
      </c>
      <c r="V957" s="231">
        <f t="shared" si="194"/>
        <v>0</v>
      </c>
    </row>
    <row r="958" spans="1:27" s="254" customFormat="1" hidden="1">
      <c r="A958" s="172">
        <f>VLOOKUP(G958,[1]Conceptos!$B$2:$F$587,5,FALSE)</f>
        <v>112</v>
      </c>
      <c r="B958" s="236"/>
      <c r="C958" s="237"/>
      <c r="D958" s="238"/>
      <c r="E958" s="225">
        <v>10</v>
      </c>
      <c r="F958" s="174"/>
      <c r="G958" s="175" t="str">
        <f t="shared" si="182"/>
        <v>A.1.6.2</v>
      </c>
      <c r="H958" s="235" t="e">
        <f t="shared" si="192"/>
        <v>#N/A</v>
      </c>
      <c r="I958" s="259"/>
      <c r="J958" s="259"/>
      <c r="K958" s="259"/>
      <c r="L958" s="259"/>
      <c r="M958" s="260"/>
      <c r="N958" s="254">
        <f t="shared" si="193"/>
        <v>1</v>
      </c>
      <c r="O958" s="254">
        <f t="shared" si="187"/>
        <v>0</v>
      </c>
      <c r="P958" s="179">
        <f>VLOOKUP($G958,[1]Conceptos!$B$2:$I$588,6,FALSE)</f>
        <v>1</v>
      </c>
      <c r="Q958" s="179">
        <f>VLOOKUP($G958,[1]Conceptos!$B$2:$I$588,7,FALSE)</f>
        <v>1</v>
      </c>
      <c r="R958" s="179">
        <f>VLOOKUP($G958,[1]Conceptos!$B$2:$I$588,8,FALSE)</f>
        <v>1</v>
      </c>
      <c r="S958" s="261" t="b">
        <f>VLOOKUP(G958,[1]Conceptos!$B$2:$E$587,4,FALSE)</f>
        <v>1</v>
      </c>
      <c r="V958" s="231">
        <f t="shared" si="194"/>
        <v>0</v>
      </c>
      <c r="W958" s="231"/>
      <c r="X958" s="231"/>
      <c r="Y958" s="231"/>
      <c r="Z958" s="231"/>
      <c r="AA958" s="231"/>
    </row>
    <row r="959" spans="1:27" s="231" customFormat="1" ht="38.25">
      <c r="A959" s="172">
        <f>VLOOKUP(G959,[1]Conceptos!$B$2:$F$587,5,FALSE)</f>
        <v>113</v>
      </c>
      <c r="B959" s="219" t="s">
        <v>281</v>
      </c>
      <c r="C959" s="220" t="str">
        <f>VLOOKUP(B959,[1]Conceptos!$B$2:$D$587,2,FALSE)</f>
        <v>ADECUACIÓN Y MEJORAMIENTO DE INFRAESTRUCTURA</v>
      </c>
      <c r="D959" s="221" t="str">
        <f>VLOOKUP(B959,[1]Conceptos!$B$2:$D$587,3,FALSE)</f>
        <v>Recursos aplicados a proyectos de adecuación, mejoramiento y construcción de infraestructura educativa que garantice la adecuada atención de la población atendida bajo la modalidad de internado.</v>
      </c>
      <c r="E959" s="222" t="s">
        <v>136</v>
      </c>
      <c r="F959" s="223"/>
      <c r="G959" s="224" t="str">
        <f t="shared" si="182"/>
        <v>A.1.6.3</v>
      </c>
      <c r="H959" s="225"/>
      <c r="I959" s="226">
        <f>SUM(I960:I969)</f>
        <v>0</v>
      </c>
      <c r="J959" s="226">
        <f>SUM(J960:J969)</f>
        <v>0</v>
      </c>
      <c r="K959" s="226">
        <f>SUM(K960:K969)</f>
        <v>0</v>
      </c>
      <c r="L959" s="226">
        <f>SUM(L960:L969)</f>
        <v>0</v>
      </c>
      <c r="M959" s="227">
        <f>SUM(M960:M969)</f>
        <v>0</v>
      </c>
      <c r="N959" s="228">
        <f>IF(AND(E959&lt;&gt;"", E959&lt;&gt;"Registrar Detalle",E959&lt;&gt;"Ocultar Detalle"),1,0)</f>
        <v>0</v>
      </c>
      <c r="O959" s="228">
        <f t="shared" si="187"/>
        <v>0</v>
      </c>
      <c r="P959" s="179">
        <f>VLOOKUP($G959,[1]Conceptos!$B$2:$I$588,6,FALSE)</f>
        <v>1</v>
      </c>
      <c r="Q959" s="179">
        <f>VLOOKUP($G959,[1]Conceptos!$B$2:$I$588,7,FALSE)</f>
        <v>1</v>
      </c>
      <c r="R959" s="179">
        <f>VLOOKUP($G959,[1]Conceptos!$B$2:$I$588,8,FALSE)</f>
        <v>1</v>
      </c>
      <c r="S959" s="229" t="b">
        <f>VLOOKUP(G959,[1]Conceptos!$B$2:$E$588,4,FALSE)</f>
        <v>1</v>
      </c>
      <c r="T959" s="230">
        <f>FIND(".",B959,LEN(B959)-2)</f>
        <v>6</v>
      </c>
      <c r="U959" s="230" t="str">
        <f>MID(B959,1,T959-1)</f>
        <v>A.1.6</v>
      </c>
      <c r="V959" s="231">
        <f t="shared" si="194"/>
        <v>6</v>
      </c>
    </row>
    <row r="960" spans="1:27" s="231" customFormat="1">
      <c r="A960" s="172">
        <f>VLOOKUP(G960,[1]Conceptos!$B$2:$F$587,5,FALSE)</f>
        <v>113</v>
      </c>
      <c r="B960" s="234"/>
      <c r="C960" s="220"/>
      <c r="D960" s="221"/>
      <c r="E960" s="225">
        <v>1</v>
      </c>
      <c r="F960" s="174"/>
      <c r="G960" s="175" t="str">
        <f t="shared" si="182"/>
        <v>A.1.6.3</v>
      </c>
      <c r="H960" s="235" t="e">
        <f t="shared" ref="H960:H969" si="195">VLOOKUP(F960,$W$7:$X$48,2,FALSE)</f>
        <v>#N/A</v>
      </c>
      <c r="I960" s="239"/>
      <c r="J960" s="239"/>
      <c r="K960" s="239"/>
      <c r="L960" s="239"/>
      <c r="M960" s="240"/>
      <c r="N960" s="231">
        <f t="shared" ref="N960:N970" si="196">IF(E960&lt;&gt;"",1,0)</f>
        <v>1</v>
      </c>
      <c r="O960" s="231">
        <f t="shared" si="187"/>
        <v>0</v>
      </c>
      <c r="P960" s="179">
        <f>VLOOKUP($G960,[1]Conceptos!$B$2:$I$588,6,FALSE)</f>
        <v>1</v>
      </c>
      <c r="Q960" s="179">
        <f>VLOOKUP($G960,[1]Conceptos!$B$2:$I$588,7,FALSE)</f>
        <v>1</v>
      </c>
      <c r="R960" s="179">
        <f>VLOOKUP($G960,[1]Conceptos!$B$2:$I$588,8,FALSE)</f>
        <v>1</v>
      </c>
      <c r="S960" s="229" t="b">
        <f>VLOOKUP(G960,[1]Conceptos!$B$2:$E$588,4,FALSE)</f>
        <v>1</v>
      </c>
      <c r="V960" s="231">
        <f t="shared" si="194"/>
        <v>6</v>
      </c>
    </row>
    <row r="961" spans="1:27" s="231" customFormat="1" hidden="1">
      <c r="A961" s="172">
        <f>VLOOKUP(G961,[1]Conceptos!$B$2:$F$587,5,FALSE)</f>
        <v>113</v>
      </c>
      <c r="B961" s="236"/>
      <c r="C961" s="237"/>
      <c r="D961" s="238"/>
      <c r="E961" s="225">
        <v>2</v>
      </c>
      <c r="F961" s="174"/>
      <c r="G961" s="175" t="str">
        <f t="shared" si="182"/>
        <v>A.1.6.3</v>
      </c>
      <c r="H961" s="235" t="e">
        <f t="shared" si="195"/>
        <v>#N/A</v>
      </c>
      <c r="I961" s="239"/>
      <c r="J961" s="239"/>
      <c r="K961" s="239"/>
      <c r="L961" s="239"/>
      <c r="M961" s="240"/>
      <c r="N961" s="231">
        <f t="shared" si="196"/>
        <v>1</v>
      </c>
      <c r="O961" s="231">
        <f t="shared" si="187"/>
        <v>0</v>
      </c>
      <c r="P961" s="179">
        <f>VLOOKUP($G961,[1]Conceptos!$B$2:$I$588,6,FALSE)</f>
        <v>1</v>
      </c>
      <c r="Q961" s="179">
        <f>VLOOKUP($G961,[1]Conceptos!$B$2:$I$588,7,FALSE)</f>
        <v>1</v>
      </c>
      <c r="R961" s="179">
        <f>VLOOKUP($G961,[1]Conceptos!$B$2:$I$588,8,FALSE)</f>
        <v>1</v>
      </c>
      <c r="S961" s="229" t="b">
        <f>VLOOKUP(G961,[1]Conceptos!$B$2:$E$587,4,FALSE)</f>
        <v>1</v>
      </c>
      <c r="V961" s="231">
        <f t="shared" si="194"/>
        <v>0</v>
      </c>
    </row>
    <row r="962" spans="1:27" s="231" customFormat="1" hidden="1">
      <c r="A962" s="172">
        <f>VLOOKUP(G962,[1]Conceptos!$B$2:$F$587,5,FALSE)</f>
        <v>113</v>
      </c>
      <c r="B962" s="236"/>
      <c r="C962" s="237"/>
      <c r="D962" s="238"/>
      <c r="E962" s="225">
        <v>3</v>
      </c>
      <c r="F962" s="174"/>
      <c r="G962" s="175" t="str">
        <f t="shared" si="182"/>
        <v>A.1.6.3</v>
      </c>
      <c r="H962" s="235" t="e">
        <f t="shared" si="195"/>
        <v>#N/A</v>
      </c>
      <c r="I962" s="239"/>
      <c r="J962" s="239"/>
      <c r="K962" s="239"/>
      <c r="L962" s="239"/>
      <c r="M962" s="240"/>
      <c r="N962" s="231">
        <f t="shared" si="196"/>
        <v>1</v>
      </c>
      <c r="O962" s="231">
        <f t="shared" si="187"/>
        <v>0</v>
      </c>
      <c r="P962" s="179">
        <f>VLOOKUP($G962,[1]Conceptos!$B$2:$I$588,6,FALSE)</f>
        <v>1</v>
      </c>
      <c r="Q962" s="179">
        <f>VLOOKUP($G962,[1]Conceptos!$B$2:$I$588,7,FALSE)</f>
        <v>1</v>
      </c>
      <c r="R962" s="179">
        <f>VLOOKUP($G962,[1]Conceptos!$B$2:$I$588,8,FALSE)</f>
        <v>1</v>
      </c>
      <c r="S962" s="229" t="b">
        <f>VLOOKUP(G962,[1]Conceptos!$B$2:$E$587,4,FALSE)</f>
        <v>1</v>
      </c>
      <c r="V962" s="231">
        <f t="shared" si="194"/>
        <v>0</v>
      </c>
    </row>
    <row r="963" spans="1:27" s="231" customFormat="1" hidden="1">
      <c r="A963" s="172">
        <f>VLOOKUP(G963,[1]Conceptos!$B$2:$F$587,5,FALSE)</f>
        <v>113</v>
      </c>
      <c r="B963" s="236"/>
      <c r="C963" s="237"/>
      <c r="D963" s="238"/>
      <c r="E963" s="225">
        <v>4</v>
      </c>
      <c r="F963" s="174"/>
      <c r="G963" s="175" t="str">
        <f t="shared" si="182"/>
        <v>A.1.6.3</v>
      </c>
      <c r="H963" s="235" t="e">
        <f t="shared" si="195"/>
        <v>#N/A</v>
      </c>
      <c r="I963" s="239"/>
      <c r="J963" s="239"/>
      <c r="K963" s="239"/>
      <c r="L963" s="239"/>
      <c r="M963" s="240"/>
      <c r="N963" s="231">
        <f t="shared" si="196"/>
        <v>1</v>
      </c>
      <c r="O963" s="231">
        <f t="shared" si="187"/>
        <v>0</v>
      </c>
      <c r="P963" s="179">
        <f>VLOOKUP($G963,[1]Conceptos!$B$2:$I$588,6,FALSE)</f>
        <v>1</v>
      </c>
      <c r="Q963" s="179">
        <f>VLOOKUP($G963,[1]Conceptos!$B$2:$I$588,7,FALSE)</f>
        <v>1</v>
      </c>
      <c r="R963" s="179">
        <f>VLOOKUP($G963,[1]Conceptos!$B$2:$I$588,8,FALSE)</f>
        <v>1</v>
      </c>
      <c r="S963" s="229" t="b">
        <f>VLOOKUP(G963,[1]Conceptos!$B$2:$E$587,4,FALSE)</f>
        <v>1</v>
      </c>
      <c r="V963" s="231">
        <f t="shared" si="194"/>
        <v>0</v>
      </c>
    </row>
    <row r="964" spans="1:27" s="231" customFormat="1" hidden="1">
      <c r="A964" s="172">
        <f>VLOOKUP(G964,[1]Conceptos!$B$2:$F$587,5,FALSE)</f>
        <v>113</v>
      </c>
      <c r="B964" s="236"/>
      <c r="C964" s="237"/>
      <c r="D964" s="238"/>
      <c r="E964" s="225">
        <v>5</v>
      </c>
      <c r="F964" s="174"/>
      <c r="G964" s="175" t="str">
        <f t="shared" si="182"/>
        <v>A.1.6.3</v>
      </c>
      <c r="H964" s="235" t="e">
        <f t="shared" si="195"/>
        <v>#N/A</v>
      </c>
      <c r="I964" s="239"/>
      <c r="J964" s="239"/>
      <c r="K964" s="239"/>
      <c r="L964" s="239"/>
      <c r="M964" s="240"/>
      <c r="N964" s="231">
        <f t="shared" si="196"/>
        <v>1</v>
      </c>
      <c r="O964" s="231">
        <f t="shared" si="187"/>
        <v>0</v>
      </c>
      <c r="P964" s="179">
        <f>VLOOKUP($G964,[1]Conceptos!$B$2:$I$588,6,FALSE)</f>
        <v>1</v>
      </c>
      <c r="Q964" s="179">
        <f>VLOOKUP($G964,[1]Conceptos!$B$2:$I$588,7,FALSE)</f>
        <v>1</v>
      </c>
      <c r="R964" s="179">
        <f>VLOOKUP($G964,[1]Conceptos!$B$2:$I$588,8,FALSE)</f>
        <v>1</v>
      </c>
      <c r="S964" s="229" t="b">
        <f>VLOOKUP(G964,[1]Conceptos!$B$2:$E$587,4,FALSE)</f>
        <v>1</v>
      </c>
      <c r="V964" s="231">
        <f t="shared" si="194"/>
        <v>0</v>
      </c>
    </row>
    <row r="965" spans="1:27" s="231" customFormat="1" hidden="1">
      <c r="A965" s="172">
        <f>VLOOKUP(G965,[1]Conceptos!$B$2:$F$587,5,FALSE)</f>
        <v>113</v>
      </c>
      <c r="B965" s="236"/>
      <c r="C965" s="237"/>
      <c r="D965" s="238"/>
      <c r="E965" s="225">
        <v>6</v>
      </c>
      <c r="F965" s="174"/>
      <c r="G965" s="175" t="str">
        <f t="shared" si="182"/>
        <v>A.1.6.3</v>
      </c>
      <c r="H965" s="235" t="e">
        <f t="shared" si="195"/>
        <v>#N/A</v>
      </c>
      <c r="I965" s="239"/>
      <c r="J965" s="239"/>
      <c r="K965" s="239"/>
      <c r="L965" s="239"/>
      <c r="M965" s="240"/>
      <c r="N965" s="231">
        <f t="shared" si="196"/>
        <v>1</v>
      </c>
      <c r="O965" s="231">
        <f t="shared" si="187"/>
        <v>0</v>
      </c>
      <c r="P965" s="179">
        <f>VLOOKUP($G965,[1]Conceptos!$B$2:$I$588,6,FALSE)</f>
        <v>1</v>
      </c>
      <c r="Q965" s="179">
        <f>VLOOKUP($G965,[1]Conceptos!$B$2:$I$588,7,FALSE)</f>
        <v>1</v>
      </c>
      <c r="R965" s="179">
        <f>VLOOKUP($G965,[1]Conceptos!$B$2:$I$588,8,FALSE)</f>
        <v>1</v>
      </c>
      <c r="S965" s="229" t="b">
        <f>VLOOKUP(G965,[1]Conceptos!$B$2:$E$587,4,FALSE)</f>
        <v>1</v>
      </c>
      <c r="V965" s="231">
        <f t="shared" si="194"/>
        <v>0</v>
      </c>
    </row>
    <row r="966" spans="1:27" s="231" customFormat="1" hidden="1">
      <c r="A966" s="172">
        <f>VLOOKUP(G966,[1]Conceptos!$B$2:$F$587,5,FALSE)</f>
        <v>113</v>
      </c>
      <c r="B966" s="236"/>
      <c r="C966" s="237"/>
      <c r="D966" s="238"/>
      <c r="E966" s="225">
        <v>7</v>
      </c>
      <c r="F966" s="174"/>
      <c r="G966" s="175" t="str">
        <f t="shared" si="182"/>
        <v>A.1.6.3</v>
      </c>
      <c r="H966" s="235" t="e">
        <f t="shared" si="195"/>
        <v>#N/A</v>
      </c>
      <c r="I966" s="239"/>
      <c r="J966" s="239"/>
      <c r="K966" s="239"/>
      <c r="L966" s="239"/>
      <c r="M966" s="240"/>
      <c r="N966" s="231">
        <f t="shared" si="196"/>
        <v>1</v>
      </c>
      <c r="O966" s="231">
        <f t="shared" si="187"/>
        <v>0</v>
      </c>
      <c r="P966" s="179">
        <f>VLOOKUP($G966,[1]Conceptos!$B$2:$I$588,6,FALSE)</f>
        <v>1</v>
      </c>
      <c r="Q966" s="179">
        <f>VLOOKUP($G966,[1]Conceptos!$B$2:$I$588,7,FALSE)</f>
        <v>1</v>
      </c>
      <c r="R966" s="179">
        <f>VLOOKUP($G966,[1]Conceptos!$B$2:$I$588,8,FALSE)</f>
        <v>1</v>
      </c>
      <c r="S966" s="229" t="b">
        <f>VLOOKUP(G966,[1]Conceptos!$B$2:$E$587,4,FALSE)</f>
        <v>1</v>
      </c>
      <c r="V966" s="231">
        <f t="shared" si="194"/>
        <v>0</v>
      </c>
    </row>
    <row r="967" spans="1:27" s="231" customFormat="1" hidden="1">
      <c r="A967" s="172">
        <f>VLOOKUP(G967,[1]Conceptos!$B$2:$F$587,5,FALSE)</f>
        <v>113</v>
      </c>
      <c r="B967" s="236"/>
      <c r="C967" s="237"/>
      <c r="D967" s="238"/>
      <c r="E967" s="225">
        <v>8</v>
      </c>
      <c r="F967" s="174"/>
      <c r="G967" s="175" t="str">
        <f t="shared" si="182"/>
        <v>A.1.6.3</v>
      </c>
      <c r="H967" s="235" t="e">
        <f t="shared" si="195"/>
        <v>#N/A</v>
      </c>
      <c r="I967" s="239"/>
      <c r="J967" s="239"/>
      <c r="K967" s="239"/>
      <c r="L967" s="239"/>
      <c r="M967" s="240"/>
      <c r="N967" s="231">
        <f t="shared" si="196"/>
        <v>1</v>
      </c>
      <c r="O967" s="231">
        <f t="shared" si="187"/>
        <v>0</v>
      </c>
      <c r="P967" s="179">
        <f>VLOOKUP($G967,[1]Conceptos!$B$2:$I$588,6,FALSE)</f>
        <v>1</v>
      </c>
      <c r="Q967" s="179">
        <f>VLOOKUP($G967,[1]Conceptos!$B$2:$I$588,7,FALSE)</f>
        <v>1</v>
      </c>
      <c r="R967" s="179">
        <f>VLOOKUP($G967,[1]Conceptos!$B$2:$I$588,8,FALSE)</f>
        <v>1</v>
      </c>
      <c r="S967" s="229" t="b">
        <f>VLOOKUP(G967,[1]Conceptos!$B$2:$E$587,4,FALSE)</f>
        <v>1</v>
      </c>
      <c r="V967" s="231">
        <f t="shared" si="194"/>
        <v>0</v>
      </c>
    </row>
    <row r="968" spans="1:27" s="231" customFormat="1" hidden="1">
      <c r="A968" s="172">
        <f>VLOOKUP(G968,[1]Conceptos!$B$2:$F$587,5,FALSE)</f>
        <v>113</v>
      </c>
      <c r="B968" s="236"/>
      <c r="C968" s="237"/>
      <c r="D968" s="238"/>
      <c r="E968" s="225">
        <v>9</v>
      </c>
      <c r="F968" s="174"/>
      <c r="G968" s="175" t="str">
        <f t="shared" ref="G968:G1031" si="197">IF(ISBLANK(B968),G967,B968)</f>
        <v>A.1.6.3</v>
      </c>
      <c r="H968" s="235" t="e">
        <f t="shared" si="195"/>
        <v>#N/A</v>
      </c>
      <c r="I968" s="239"/>
      <c r="J968" s="239"/>
      <c r="K968" s="239"/>
      <c r="L968" s="239"/>
      <c r="M968" s="240"/>
      <c r="N968" s="231">
        <f t="shared" si="196"/>
        <v>1</v>
      </c>
      <c r="O968" s="231">
        <f t="shared" si="187"/>
        <v>0</v>
      </c>
      <c r="P968" s="179">
        <f>VLOOKUP($G968,[1]Conceptos!$B$2:$I$588,6,FALSE)</f>
        <v>1</v>
      </c>
      <c r="Q968" s="179">
        <f>VLOOKUP($G968,[1]Conceptos!$B$2:$I$588,7,FALSE)</f>
        <v>1</v>
      </c>
      <c r="R968" s="179">
        <f>VLOOKUP($G968,[1]Conceptos!$B$2:$I$588,8,FALSE)</f>
        <v>1</v>
      </c>
      <c r="S968" s="229" t="b">
        <f>VLOOKUP(G968,[1]Conceptos!$B$2:$E$587,4,FALSE)</f>
        <v>1</v>
      </c>
      <c r="V968" s="231">
        <f t="shared" si="194"/>
        <v>0</v>
      </c>
    </row>
    <row r="969" spans="1:27" s="254" customFormat="1" hidden="1">
      <c r="A969" s="172">
        <f>VLOOKUP(G969,[1]Conceptos!$B$2:$F$587,5,FALSE)</f>
        <v>113</v>
      </c>
      <c r="B969" s="236"/>
      <c r="C969" s="237"/>
      <c r="D969" s="238"/>
      <c r="E969" s="225">
        <v>10</v>
      </c>
      <c r="F969" s="174"/>
      <c r="G969" s="175" t="str">
        <f t="shared" si="197"/>
        <v>A.1.6.3</v>
      </c>
      <c r="H969" s="235" t="e">
        <f t="shared" si="195"/>
        <v>#N/A</v>
      </c>
      <c r="I969" s="259"/>
      <c r="J969" s="259"/>
      <c r="K969" s="259"/>
      <c r="L969" s="259"/>
      <c r="M969" s="260"/>
      <c r="N969" s="254">
        <f t="shared" si="196"/>
        <v>1</v>
      </c>
      <c r="O969" s="254">
        <f t="shared" si="187"/>
        <v>0</v>
      </c>
      <c r="P969" s="179">
        <f>VLOOKUP($G969,[1]Conceptos!$B$2:$I$588,6,FALSE)</f>
        <v>1</v>
      </c>
      <c r="Q969" s="179">
        <f>VLOOKUP($G969,[1]Conceptos!$B$2:$I$588,7,FALSE)</f>
        <v>1</v>
      </c>
      <c r="R969" s="179">
        <f>VLOOKUP($G969,[1]Conceptos!$B$2:$I$588,8,FALSE)</f>
        <v>1</v>
      </c>
      <c r="S969" s="261" t="b">
        <f>VLOOKUP(G969,[1]Conceptos!$B$2:$E$587,4,FALSE)</f>
        <v>1</v>
      </c>
      <c r="V969" s="231">
        <f t="shared" si="194"/>
        <v>0</v>
      </c>
      <c r="W969" s="231"/>
      <c r="X969" s="231"/>
      <c r="Y969" s="231"/>
      <c r="Z969" s="231"/>
      <c r="AA969" s="231"/>
    </row>
    <row r="970" spans="1:27" s="231" customFormat="1" ht="38.25">
      <c r="A970" s="172">
        <f>VLOOKUP(G970,[1]Conceptos!$B$2:$F$587,5,FALSE)</f>
        <v>114</v>
      </c>
      <c r="B970" s="255" t="s">
        <v>282</v>
      </c>
      <c r="C970" s="256" t="str">
        <f>VLOOKUP(B970,[1]Conceptos!$B$2:$D$587,2,FALSE)</f>
        <v>OTROS GASTOS EN EDUCACIÓN NO INCLUIDOS EN LOS CONCEPTOS ANTERIORES</v>
      </c>
      <c r="D970" s="257" t="str">
        <f>VLOOKUP(B970,[1]Conceptos!$B$2:$D$587,3,FALSE)</f>
        <v>SUMATORIA DE RECURSOS UTILIZADOS EN PROYECTOS TENDIENTES A MEJORAR LA CALIDAD Y COBERTURA DEL SERVICIO EDUCATIVO ESTATAL, NO INCLUIDOS EN LOS CONCEPTOS ANTERIORES</v>
      </c>
      <c r="E970" s="249"/>
      <c r="F970" s="210"/>
      <c r="G970" s="211" t="str">
        <f t="shared" si="197"/>
        <v>A.1.7</v>
      </c>
      <c r="H970" s="249"/>
      <c r="I970" s="213">
        <f>I971+I982+I993</f>
        <v>0</v>
      </c>
      <c r="J970" s="213">
        <f>J971+J982+J993</f>
        <v>0</v>
      </c>
      <c r="K970" s="213">
        <f>K971+K982+K993</f>
        <v>0</v>
      </c>
      <c r="L970" s="213">
        <f>L971+L982+L993</f>
        <v>0</v>
      </c>
      <c r="M970" s="214">
        <f>M971+M982+M993</f>
        <v>0</v>
      </c>
      <c r="N970" s="250">
        <f t="shared" si="196"/>
        <v>0</v>
      </c>
      <c r="O970" s="250">
        <f t="shared" si="187"/>
        <v>0</v>
      </c>
      <c r="P970" s="179">
        <f>VLOOKUP($G970,[1]Conceptos!$B$2:$I$588,6,FALSE)</f>
        <v>1</v>
      </c>
      <c r="Q970" s="179">
        <f>VLOOKUP($G970,[1]Conceptos!$B$2:$I$588,7,FALSE)</f>
        <v>1</v>
      </c>
      <c r="R970" s="179">
        <f>VLOOKUP($G970,[1]Conceptos!$B$2:$I$588,8,FALSE)</f>
        <v>1</v>
      </c>
      <c r="S970" s="229" t="b">
        <f>VLOOKUP(G970,[1]Conceptos!$B$2:$E$588,4,FALSE)</f>
        <v>0</v>
      </c>
      <c r="T970" s="230">
        <f>FIND(".",B970,LEN(B970)-2)</f>
        <v>4</v>
      </c>
      <c r="U970" s="230" t="str">
        <f>MID(B970,1,T970-1)</f>
        <v>A.1</v>
      </c>
      <c r="V970" s="231">
        <f t="shared" si="194"/>
        <v>4</v>
      </c>
    </row>
    <row r="971" spans="1:27" s="231" customFormat="1" ht="63.75">
      <c r="A971" s="172">
        <f>VLOOKUP(G971,[1]Conceptos!$B$2:$F$587,5,FALSE)</f>
        <v>115</v>
      </c>
      <c r="B971" s="219" t="s">
        <v>283</v>
      </c>
      <c r="C971" s="220" t="str">
        <f>VLOOKUP(B971,[1]Conceptos!$B$2:$D$587,2,FALSE)</f>
        <v xml:space="preserve">COMPETENCIAS LABORALES GENERALES Y FORMACIÓN PARA EL TRABAJO Y EL DESARROLLO HUMANO </v>
      </c>
      <c r="D971" s="221" t="str">
        <f>VLOOKUP(B971,[1]Conceptos!$B$2:$D$587,3,FALSE)</f>
        <v>RECURSOS APLICADOS APROYECTOS PARA EL DESARROLLO DE LAS COMPETENCIAS LABORALES ORIENTADOS A LA INSERCIÓN EN EL MERCADO LABORAL,LA ARTICULACIÓN CON PROGRAMAS (SENA)O CON INSTITUCIONES DE EDUCACIÓN SUPERIORQUE OFREZCAN PROGRAMAS TÉCNICOS O TECNOLÓGICOS</v>
      </c>
      <c r="E971" s="222" t="s">
        <v>136</v>
      </c>
      <c r="F971" s="223"/>
      <c r="G971" s="224" t="str">
        <f t="shared" si="197"/>
        <v>A.1.7.1</v>
      </c>
      <c r="H971" s="225"/>
      <c r="I971" s="226">
        <f>SUM(I972:I981)</f>
        <v>0</v>
      </c>
      <c r="J971" s="226">
        <f>SUM(J972:J981)</f>
        <v>0</v>
      </c>
      <c r="K971" s="226">
        <f>SUM(K972:K981)</f>
        <v>0</v>
      </c>
      <c r="L971" s="226">
        <f>SUM(L972:L981)</f>
        <v>0</v>
      </c>
      <c r="M971" s="227">
        <f>SUM(M972:M981)</f>
        <v>0</v>
      </c>
      <c r="N971" s="228">
        <f>IF(AND(E971&lt;&gt;"", E971&lt;&gt;"Registrar Detalle",E971&lt;&gt;"Ocultar Detalle"),1,0)</f>
        <v>0</v>
      </c>
      <c r="O971" s="228">
        <f t="shared" si="187"/>
        <v>0</v>
      </c>
      <c r="P971" s="179">
        <f>VLOOKUP($G971,[1]Conceptos!$B$2:$I$588,6,FALSE)</f>
        <v>1</v>
      </c>
      <c r="Q971" s="179">
        <f>VLOOKUP($G971,[1]Conceptos!$B$2:$I$588,7,FALSE)</f>
        <v>1</v>
      </c>
      <c r="R971" s="179">
        <f>VLOOKUP($G971,[1]Conceptos!$B$2:$I$588,8,FALSE)</f>
        <v>1</v>
      </c>
      <c r="S971" s="229" t="b">
        <f>VLOOKUP(G971,[1]Conceptos!$B$2:$E$588,4,FALSE)</f>
        <v>1</v>
      </c>
      <c r="T971" s="230">
        <f>FIND(".",B971,LEN(B971)-2)</f>
        <v>6</v>
      </c>
      <c r="U971" s="230" t="str">
        <f>MID(B971,1,T971-1)</f>
        <v>A.1.7</v>
      </c>
      <c r="V971" s="231">
        <f t="shared" si="194"/>
        <v>6</v>
      </c>
    </row>
    <row r="972" spans="1:27" s="231" customFormat="1">
      <c r="A972" s="172">
        <f>VLOOKUP(G972,[1]Conceptos!$B$2:$F$587,5,FALSE)</f>
        <v>115</v>
      </c>
      <c r="B972" s="234"/>
      <c r="C972" s="220"/>
      <c r="D972" s="221"/>
      <c r="E972" s="225">
        <v>1</v>
      </c>
      <c r="F972" s="174"/>
      <c r="G972" s="175" t="str">
        <f t="shared" si="197"/>
        <v>A.1.7.1</v>
      </c>
      <c r="H972" s="235" t="e">
        <f t="shared" ref="H972:H981" si="198">VLOOKUP(F972,$W$7:$X$48,2,FALSE)</f>
        <v>#N/A</v>
      </c>
      <c r="I972" s="239"/>
      <c r="J972" s="239"/>
      <c r="K972" s="239"/>
      <c r="L972" s="239"/>
      <c r="M972" s="240"/>
      <c r="N972" s="231">
        <f t="shared" ref="N972:N981" si="199">IF(E972&lt;&gt;"",1,0)</f>
        <v>1</v>
      </c>
      <c r="O972" s="231">
        <f t="shared" si="187"/>
        <v>0</v>
      </c>
      <c r="P972" s="179">
        <f>VLOOKUP($G972,[1]Conceptos!$B$2:$I$588,6,FALSE)</f>
        <v>1</v>
      </c>
      <c r="Q972" s="179">
        <f>VLOOKUP($G972,[1]Conceptos!$B$2:$I$588,7,FALSE)</f>
        <v>1</v>
      </c>
      <c r="R972" s="179">
        <f>VLOOKUP($G972,[1]Conceptos!$B$2:$I$588,8,FALSE)</f>
        <v>1</v>
      </c>
      <c r="S972" s="229" t="b">
        <f>VLOOKUP(G972,[1]Conceptos!$B$2:$E$588,4,FALSE)</f>
        <v>1</v>
      </c>
      <c r="V972" s="231">
        <f t="shared" si="194"/>
        <v>6</v>
      </c>
    </row>
    <row r="973" spans="1:27" s="231" customFormat="1" hidden="1">
      <c r="A973" s="172">
        <f>VLOOKUP(G973,[1]Conceptos!$B$2:$F$587,5,FALSE)</f>
        <v>115</v>
      </c>
      <c r="B973" s="236"/>
      <c r="C973" s="237"/>
      <c r="D973" s="238"/>
      <c r="E973" s="225">
        <v>2</v>
      </c>
      <c r="F973" s="174"/>
      <c r="G973" s="175" t="str">
        <f t="shared" si="197"/>
        <v>A.1.7.1</v>
      </c>
      <c r="H973" s="235" t="e">
        <f t="shared" si="198"/>
        <v>#N/A</v>
      </c>
      <c r="I973" s="239"/>
      <c r="J973" s="239"/>
      <c r="K973" s="239"/>
      <c r="L973" s="239"/>
      <c r="M973" s="240"/>
      <c r="N973" s="231">
        <f t="shared" si="199"/>
        <v>1</v>
      </c>
      <c r="O973" s="231">
        <f t="shared" si="187"/>
        <v>0</v>
      </c>
      <c r="P973" s="179">
        <f>VLOOKUP($G973,[1]Conceptos!$B$2:$I$588,6,FALSE)</f>
        <v>1</v>
      </c>
      <c r="Q973" s="179">
        <f>VLOOKUP($G973,[1]Conceptos!$B$2:$I$588,7,FALSE)</f>
        <v>1</v>
      </c>
      <c r="R973" s="179">
        <f>VLOOKUP($G973,[1]Conceptos!$B$2:$I$588,8,FALSE)</f>
        <v>1</v>
      </c>
      <c r="S973" s="229" t="b">
        <f>VLOOKUP(G973,[1]Conceptos!$B$2:$E$587,4,FALSE)</f>
        <v>1</v>
      </c>
      <c r="V973" s="231">
        <f t="shared" si="194"/>
        <v>0</v>
      </c>
    </row>
    <row r="974" spans="1:27" s="231" customFormat="1" hidden="1">
      <c r="A974" s="172">
        <f>VLOOKUP(G974,[1]Conceptos!$B$2:$F$587,5,FALSE)</f>
        <v>115</v>
      </c>
      <c r="B974" s="236"/>
      <c r="C974" s="237"/>
      <c r="D974" s="238"/>
      <c r="E974" s="225">
        <v>3</v>
      </c>
      <c r="F974" s="174"/>
      <c r="G974" s="175" t="str">
        <f t="shared" si="197"/>
        <v>A.1.7.1</v>
      </c>
      <c r="H974" s="235" t="e">
        <f t="shared" si="198"/>
        <v>#N/A</v>
      </c>
      <c r="I974" s="239"/>
      <c r="J974" s="239"/>
      <c r="K974" s="239"/>
      <c r="L974" s="239"/>
      <c r="M974" s="240"/>
      <c r="N974" s="231">
        <f t="shared" si="199"/>
        <v>1</v>
      </c>
      <c r="O974" s="231">
        <f t="shared" si="187"/>
        <v>0</v>
      </c>
      <c r="P974" s="179">
        <f>VLOOKUP($G974,[1]Conceptos!$B$2:$I$588,6,FALSE)</f>
        <v>1</v>
      </c>
      <c r="Q974" s="179">
        <f>VLOOKUP($G974,[1]Conceptos!$B$2:$I$588,7,FALSE)</f>
        <v>1</v>
      </c>
      <c r="R974" s="179">
        <f>VLOOKUP($G974,[1]Conceptos!$B$2:$I$588,8,FALSE)</f>
        <v>1</v>
      </c>
      <c r="S974" s="229" t="b">
        <f>VLOOKUP(G974,[1]Conceptos!$B$2:$E$587,4,FALSE)</f>
        <v>1</v>
      </c>
      <c r="V974" s="231">
        <f t="shared" si="194"/>
        <v>0</v>
      </c>
    </row>
    <row r="975" spans="1:27" s="231" customFormat="1" hidden="1">
      <c r="A975" s="172">
        <f>VLOOKUP(G975,[1]Conceptos!$B$2:$F$587,5,FALSE)</f>
        <v>115</v>
      </c>
      <c r="B975" s="236"/>
      <c r="C975" s="237"/>
      <c r="D975" s="238"/>
      <c r="E975" s="225">
        <v>4</v>
      </c>
      <c r="F975" s="174"/>
      <c r="G975" s="175" t="str">
        <f t="shared" si="197"/>
        <v>A.1.7.1</v>
      </c>
      <c r="H975" s="235" t="e">
        <f t="shared" si="198"/>
        <v>#N/A</v>
      </c>
      <c r="I975" s="239"/>
      <c r="J975" s="239"/>
      <c r="K975" s="239"/>
      <c r="L975" s="239"/>
      <c r="M975" s="240"/>
      <c r="N975" s="231">
        <f t="shared" si="199"/>
        <v>1</v>
      </c>
      <c r="O975" s="231">
        <f t="shared" si="187"/>
        <v>0</v>
      </c>
      <c r="P975" s="179">
        <f>VLOOKUP($G975,[1]Conceptos!$B$2:$I$588,6,FALSE)</f>
        <v>1</v>
      </c>
      <c r="Q975" s="179">
        <f>VLOOKUP($G975,[1]Conceptos!$B$2:$I$588,7,FALSE)</f>
        <v>1</v>
      </c>
      <c r="R975" s="179">
        <f>VLOOKUP($G975,[1]Conceptos!$B$2:$I$588,8,FALSE)</f>
        <v>1</v>
      </c>
      <c r="S975" s="229" t="b">
        <f>VLOOKUP(G975,[1]Conceptos!$B$2:$E$587,4,FALSE)</f>
        <v>1</v>
      </c>
      <c r="V975" s="231">
        <f t="shared" si="194"/>
        <v>0</v>
      </c>
    </row>
    <row r="976" spans="1:27" s="231" customFormat="1" hidden="1">
      <c r="A976" s="172">
        <f>VLOOKUP(G976,[1]Conceptos!$B$2:$F$587,5,FALSE)</f>
        <v>115</v>
      </c>
      <c r="B976" s="236"/>
      <c r="C976" s="237"/>
      <c r="D976" s="238"/>
      <c r="E976" s="225">
        <v>5</v>
      </c>
      <c r="F976" s="174"/>
      <c r="G976" s="175" t="str">
        <f t="shared" si="197"/>
        <v>A.1.7.1</v>
      </c>
      <c r="H976" s="235" t="e">
        <f t="shared" si="198"/>
        <v>#N/A</v>
      </c>
      <c r="I976" s="239"/>
      <c r="J976" s="239"/>
      <c r="K976" s="239"/>
      <c r="L976" s="239"/>
      <c r="M976" s="240"/>
      <c r="N976" s="231">
        <f t="shared" si="199"/>
        <v>1</v>
      </c>
      <c r="O976" s="231">
        <f t="shared" si="187"/>
        <v>0</v>
      </c>
      <c r="P976" s="179">
        <f>VLOOKUP($G976,[1]Conceptos!$B$2:$I$588,6,FALSE)</f>
        <v>1</v>
      </c>
      <c r="Q976" s="179">
        <f>VLOOKUP($G976,[1]Conceptos!$B$2:$I$588,7,FALSE)</f>
        <v>1</v>
      </c>
      <c r="R976" s="179">
        <f>VLOOKUP($G976,[1]Conceptos!$B$2:$I$588,8,FALSE)</f>
        <v>1</v>
      </c>
      <c r="S976" s="229" t="b">
        <f>VLOOKUP(G976,[1]Conceptos!$B$2:$E$587,4,FALSE)</f>
        <v>1</v>
      </c>
      <c r="V976" s="231">
        <f t="shared" si="194"/>
        <v>0</v>
      </c>
    </row>
    <row r="977" spans="1:27" s="231" customFormat="1" hidden="1">
      <c r="A977" s="172">
        <f>VLOOKUP(G977,[1]Conceptos!$B$2:$F$587,5,FALSE)</f>
        <v>115</v>
      </c>
      <c r="B977" s="236"/>
      <c r="C977" s="237"/>
      <c r="D977" s="238"/>
      <c r="E977" s="225">
        <v>6</v>
      </c>
      <c r="F977" s="174"/>
      <c r="G977" s="175" t="str">
        <f t="shared" si="197"/>
        <v>A.1.7.1</v>
      </c>
      <c r="H977" s="235" t="e">
        <f t="shared" si="198"/>
        <v>#N/A</v>
      </c>
      <c r="I977" s="239"/>
      <c r="J977" s="239"/>
      <c r="K977" s="239"/>
      <c r="L977" s="239"/>
      <c r="M977" s="240"/>
      <c r="N977" s="231">
        <f t="shared" si="199"/>
        <v>1</v>
      </c>
      <c r="O977" s="231">
        <f t="shared" si="187"/>
        <v>0</v>
      </c>
      <c r="P977" s="179">
        <f>VLOOKUP($G977,[1]Conceptos!$B$2:$I$588,6,FALSE)</f>
        <v>1</v>
      </c>
      <c r="Q977" s="179">
        <f>VLOOKUP($G977,[1]Conceptos!$B$2:$I$588,7,FALSE)</f>
        <v>1</v>
      </c>
      <c r="R977" s="179">
        <f>VLOOKUP($G977,[1]Conceptos!$B$2:$I$588,8,FALSE)</f>
        <v>1</v>
      </c>
      <c r="S977" s="229" t="b">
        <f>VLOOKUP(G977,[1]Conceptos!$B$2:$E$587,4,FALSE)</f>
        <v>1</v>
      </c>
      <c r="V977" s="231">
        <f t="shared" si="194"/>
        <v>0</v>
      </c>
    </row>
    <row r="978" spans="1:27" s="231" customFormat="1" hidden="1">
      <c r="A978" s="172">
        <f>VLOOKUP(G978,[1]Conceptos!$B$2:$F$587,5,FALSE)</f>
        <v>115</v>
      </c>
      <c r="B978" s="236"/>
      <c r="C978" s="237"/>
      <c r="D978" s="238"/>
      <c r="E978" s="225">
        <v>7</v>
      </c>
      <c r="F978" s="174"/>
      <c r="G978" s="175" t="str">
        <f t="shared" si="197"/>
        <v>A.1.7.1</v>
      </c>
      <c r="H978" s="235" t="e">
        <f t="shared" si="198"/>
        <v>#N/A</v>
      </c>
      <c r="I978" s="239"/>
      <c r="J978" s="239"/>
      <c r="K978" s="239"/>
      <c r="L978" s="239"/>
      <c r="M978" s="240"/>
      <c r="N978" s="231">
        <f t="shared" si="199"/>
        <v>1</v>
      </c>
      <c r="O978" s="231">
        <f t="shared" si="187"/>
        <v>0</v>
      </c>
      <c r="P978" s="179">
        <f>VLOOKUP($G978,[1]Conceptos!$B$2:$I$588,6,FALSE)</f>
        <v>1</v>
      </c>
      <c r="Q978" s="179">
        <f>VLOOKUP($G978,[1]Conceptos!$B$2:$I$588,7,FALSE)</f>
        <v>1</v>
      </c>
      <c r="R978" s="179">
        <f>VLOOKUP($G978,[1]Conceptos!$B$2:$I$588,8,FALSE)</f>
        <v>1</v>
      </c>
      <c r="S978" s="229" t="b">
        <f>VLOOKUP(G978,[1]Conceptos!$B$2:$E$587,4,FALSE)</f>
        <v>1</v>
      </c>
      <c r="V978" s="231">
        <f t="shared" si="194"/>
        <v>0</v>
      </c>
    </row>
    <row r="979" spans="1:27" s="231" customFormat="1" hidden="1">
      <c r="A979" s="172">
        <f>VLOOKUP(G979,[1]Conceptos!$B$2:$F$587,5,FALSE)</f>
        <v>115</v>
      </c>
      <c r="B979" s="236"/>
      <c r="C979" s="237"/>
      <c r="D979" s="238"/>
      <c r="E979" s="225">
        <v>8</v>
      </c>
      <c r="F979" s="174"/>
      <c r="G979" s="175" t="str">
        <f t="shared" si="197"/>
        <v>A.1.7.1</v>
      </c>
      <c r="H979" s="235" t="e">
        <f t="shared" si="198"/>
        <v>#N/A</v>
      </c>
      <c r="I979" s="239"/>
      <c r="J979" s="239"/>
      <c r="K979" s="239"/>
      <c r="L979" s="239"/>
      <c r="M979" s="240"/>
      <c r="N979" s="231">
        <f t="shared" si="199"/>
        <v>1</v>
      </c>
      <c r="O979" s="231">
        <f t="shared" si="187"/>
        <v>0</v>
      </c>
      <c r="P979" s="179">
        <f>VLOOKUP($G979,[1]Conceptos!$B$2:$I$588,6,FALSE)</f>
        <v>1</v>
      </c>
      <c r="Q979" s="179">
        <f>VLOOKUP($G979,[1]Conceptos!$B$2:$I$588,7,FALSE)</f>
        <v>1</v>
      </c>
      <c r="R979" s="179">
        <f>VLOOKUP($G979,[1]Conceptos!$B$2:$I$588,8,FALSE)</f>
        <v>1</v>
      </c>
      <c r="S979" s="229" t="b">
        <f>VLOOKUP(G979,[1]Conceptos!$B$2:$E$587,4,FALSE)</f>
        <v>1</v>
      </c>
      <c r="V979" s="231">
        <f t="shared" si="194"/>
        <v>0</v>
      </c>
    </row>
    <row r="980" spans="1:27" s="231" customFormat="1" hidden="1">
      <c r="A980" s="172">
        <f>VLOOKUP(G980,[1]Conceptos!$B$2:$F$587,5,FALSE)</f>
        <v>115</v>
      </c>
      <c r="B980" s="236"/>
      <c r="C980" s="237"/>
      <c r="D980" s="238"/>
      <c r="E980" s="225">
        <v>9</v>
      </c>
      <c r="F980" s="174"/>
      <c r="G980" s="175" t="str">
        <f t="shared" si="197"/>
        <v>A.1.7.1</v>
      </c>
      <c r="H980" s="235" t="e">
        <f t="shared" si="198"/>
        <v>#N/A</v>
      </c>
      <c r="I980" s="239"/>
      <c r="J980" s="239"/>
      <c r="K980" s="239"/>
      <c r="L980" s="239"/>
      <c r="M980" s="240"/>
      <c r="N980" s="231">
        <f t="shared" si="199"/>
        <v>1</v>
      </c>
      <c r="O980" s="231">
        <f t="shared" si="187"/>
        <v>0</v>
      </c>
      <c r="P980" s="179">
        <f>VLOOKUP($G980,[1]Conceptos!$B$2:$I$588,6,FALSE)</f>
        <v>1</v>
      </c>
      <c r="Q980" s="179">
        <f>VLOOKUP($G980,[1]Conceptos!$B$2:$I$588,7,FALSE)</f>
        <v>1</v>
      </c>
      <c r="R980" s="179">
        <f>VLOOKUP($G980,[1]Conceptos!$B$2:$I$588,8,FALSE)</f>
        <v>1</v>
      </c>
      <c r="S980" s="229" t="b">
        <f>VLOOKUP(G980,[1]Conceptos!$B$2:$E$587,4,FALSE)</f>
        <v>1</v>
      </c>
      <c r="V980" s="231">
        <f t="shared" si="194"/>
        <v>0</v>
      </c>
    </row>
    <row r="981" spans="1:27" s="254" customFormat="1" hidden="1">
      <c r="A981" s="172">
        <f>VLOOKUP(G981,[1]Conceptos!$B$2:$F$587,5,FALSE)</f>
        <v>115</v>
      </c>
      <c r="B981" s="236"/>
      <c r="C981" s="237"/>
      <c r="D981" s="238"/>
      <c r="E981" s="225">
        <v>10</v>
      </c>
      <c r="F981" s="174"/>
      <c r="G981" s="175" t="str">
        <f t="shared" si="197"/>
        <v>A.1.7.1</v>
      </c>
      <c r="H981" s="235" t="e">
        <f t="shared" si="198"/>
        <v>#N/A</v>
      </c>
      <c r="I981" s="259"/>
      <c r="J981" s="259"/>
      <c r="K981" s="259"/>
      <c r="L981" s="259"/>
      <c r="M981" s="260"/>
      <c r="N981" s="254">
        <f t="shared" si="199"/>
        <v>1</v>
      </c>
      <c r="O981" s="254">
        <f t="shared" si="187"/>
        <v>0</v>
      </c>
      <c r="P981" s="179">
        <f>VLOOKUP($G981,[1]Conceptos!$B$2:$I$588,6,FALSE)</f>
        <v>1</v>
      </c>
      <c r="Q981" s="179">
        <f>VLOOKUP($G981,[1]Conceptos!$B$2:$I$588,7,FALSE)</f>
        <v>1</v>
      </c>
      <c r="R981" s="179">
        <f>VLOOKUP($G981,[1]Conceptos!$B$2:$I$588,8,FALSE)</f>
        <v>1</v>
      </c>
      <c r="S981" s="261" t="b">
        <f>VLOOKUP(G981,[1]Conceptos!$B$2:$E$587,4,FALSE)</f>
        <v>1</v>
      </c>
      <c r="V981" s="231">
        <f t="shared" si="194"/>
        <v>0</v>
      </c>
      <c r="W981" s="231"/>
      <c r="X981" s="231"/>
      <c r="Y981" s="231"/>
      <c r="Z981" s="231"/>
      <c r="AA981" s="231"/>
    </row>
    <row r="982" spans="1:27" s="231" customFormat="1" ht="63.75">
      <c r="A982" s="172">
        <f>VLOOKUP(G982,[1]Conceptos!$B$2:$F$587,5,FALSE)</f>
        <v>116</v>
      </c>
      <c r="B982" s="219" t="s">
        <v>284</v>
      </c>
      <c r="C982" s="220" t="str">
        <f>VLOOKUP(B982,[1]Conceptos!$B$2:$D$587,2,FALSE)</f>
        <v>APLICACIÓN DE PROYECTOS EDUCATIVOS TRANSVERSALES</v>
      </c>
      <c r="D982" s="221" t="str">
        <f>VLOOKUP(B982,[1]Conceptos!$B$2:$D$587,3,FALSE)</f>
        <v>GASTOS RELACIONADOS CON EL FORTALECIMIENTO Y PROMOCIÓN DE PROGRAMAS TRANSVERSALES PARA EL DESARROLLO DE COMPETENCIAS, TALES COMO FORMACIÓN DE AGENTES EDUCATIVOS, CAPACITACIÓN Y ASISTENCIA TÉCNICA PARA SU IMPLEMENTACIÓN E INTEGRACIÓN EN LOS PEI COMO PROGRA</v>
      </c>
      <c r="E982" s="222" t="s">
        <v>136</v>
      </c>
      <c r="F982" s="223"/>
      <c r="G982" s="224" t="str">
        <f t="shared" si="197"/>
        <v>A.1.7.2</v>
      </c>
      <c r="H982" s="225"/>
      <c r="I982" s="226">
        <f>SUM(I983:I992)</f>
        <v>0</v>
      </c>
      <c r="J982" s="226">
        <f>SUM(J983:J992)</f>
        <v>0</v>
      </c>
      <c r="K982" s="226">
        <f>SUM(K983:K992)</f>
        <v>0</v>
      </c>
      <c r="L982" s="226">
        <f>SUM(L983:L992)</f>
        <v>0</v>
      </c>
      <c r="M982" s="227">
        <f>SUM(M983:M992)</f>
        <v>0</v>
      </c>
      <c r="N982" s="228">
        <f>IF(AND(E982&lt;&gt;"", E982&lt;&gt;"Registrar Detalle",E982&lt;&gt;"Ocultar Detalle"),1,0)</f>
        <v>0</v>
      </c>
      <c r="O982" s="228">
        <f t="shared" si="187"/>
        <v>0</v>
      </c>
      <c r="P982" s="179">
        <f>VLOOKUP($G982,[1]Conceptos!$B$2:$I$588,6,FALSE)</f>
        <v>1</v>
      </c>
      <c r="Q982" s="179">
        <f>VLOOKUP($G982,[1]Conceptos!$B$2:$I$588,7,FALSE)</f>
        <v>1</v>
      </c>
      <c r="R982" s="179">
        <f>VLOOKUP($G982,[1]Conceptos!$B$2:$I$588,8,FALSE)</f>
        <v>1</v>
      </c>
      <c r="S982" s="229" t="b">
        <f>VLOOKUP(G982,[1]Conceptos!$B$2:$E$588,4,FALSE)</f>
        <v>1</v>
      </c>
      <c r="T982" s="230">
        <f>FIND(".",B982,LEN(B982)-2)</f>
        <v>6</v>
      </c>
      <c r="U982" s="230" t="str">
        <f>MID(B982,1,T982-1)</f>
        <v>A.1.7</v>
      </c>
      <c r="V982" s="231">
        <f t="shared" si="194"/>
        <v>6</v>
      </c>
    </row>
    <row r="983" spans="1:27" s="231" customFormat="1">
      <c r="A983" s="172">
        <f>VLOOKUP(G983,[1]Conceptos!$B$2:$F$587,5,FALSE)</f>
        <v>116</v>
      </c>
      <c r="B983" s="234"/>
      <c r="C983" s="220"/>
      <c r="D983" s="221"/>
      <c r="E983" s="225">
        <v>1</v>
      </c>
      <c r="F983" s="174"/>
      <c r="G983" s="175" t="str">
        <f t="shared" si="197"/>
        <v>A.1.7.2</v>
      </c>
      <c r="H983" s="235" t="e">
        <f t="shared" ref="H983:H992" si="200">VLOOKUP(F983,$W$7:$X$48,2,FALSE)</f>
        <v>#N/A</v>
      </c>
      <c r="I983" s="239"/>
      <c r="J983" s="239"/>
      <c r="K983" s="239"/>
      <c r="L983" s="239"/>
      <c r="M983" s="240"/>
      <c r="N983" s="231">
        <f t="shared" ref="N983:N992" si="201">IF(E983&lt;&gt;"",1,0)</f>
        <v>1</v>
      </c>
      <c r="O983" s="231">
        <f t="shared" si="187"/>
        <v>0</v>
      </c>
      <c r="P983" s="179">
        <f>VLOOKUP($G983,[1]Conceptos!$B$2:$I$588,6,FALSE)</f>
        <v>1</v>
      </c>
      <c r="Q983" s="179">
        <f>VLOOKUP($G983,[1]Conceptos!$B$2:$I$588,7,FALSE)</f>
        <v>1</v>
      </c>
      <c r="R983" s="179">
        <f>VLOOKUP($G983,[1]Conceptos!$B$2:$I$588,8,FALSE)</f>
        <v>1</v>
      </c>
      <c r="S983" s="229" t="b">
        <f>VLOOKUP(G983,[1]Conceptos!$B$2:$E$588,4,FALSE)</f>
        <v>1</v>
      </c>
      <c r="V983" s="231">
        <f t="shared" si="194"/>
        <v>6</v>
      </c>
    </row>
    <row r="984" spans="1:27" s="231" customFormat="1" hidden="1">
      <c r="A984" s="172">
        <f>VLOOKUP(G984,[1]Conceptos!$B$2:$F$587,5,FALSE)</f>
        <v>116</v>
      </c>
      <c r="B984" s="236"/>
      <c r="C984" s="237"/>
      <c r="D984" s="238"/>
      <c r="E984" s="225">
        <v>2</v>
      </c>
      <c r="F984" s="174"/>
      <c r="G984" s="175" t="str">
        <f t="shared" si="197"/>
        <v>A.1.7.2</v>
      </c>
      <c r="H984" s="235" t="e">
        <f t="shared" si="200"/>
        <v>#N/A</v>
      </c>
      <c r="I984" s="239"/>
      <c r="J984" s="239"/>
      <c r="K984" s="239"/>
      <c r="L984" s="239"/>
      <c r="M984" s="240"/>
      <c r="N984" s="231">
        <f t="shared" si="201"/>
        <v>1</v>
      </c>
      <c r="O984" s="231">
        <f t="shared" si="187"/>
        <v>0</v>
      </c>
      <c r="P984" s="179">
        <f>VLOOKUP($G984,[1]Conceptos!$B$2:$I$588,6,FALSE)</f>
        <v>1</v>
      </c>
      <c r="Q984" s="179">
        <f>VLOOKUP($G984,[1]Conceptos!$B$2:$I$588,7,FALSE)</f>
        <v>1</v>
      </c>
      <c r="R984" s="179">
        <f>VLOOKUP($G984,[1]Conceptos!$B$2:$I$588,8,FALSE)</f>
        <v>1</v>
      </c>
      <c r="S984" s="229" t="b">
        <f>VLOOKUP(G984,[1]Conceptos!$B$2:$E$587,4,FALSE)</f>
        <v>1</v>
      </c>
      <c r="V984" s="231">
        <f t="shared" si="194"/>
        <v>0</v>
      </c>
    </row>
    <row r="985" spans="1:27" s="231" customFormat="1" hidden="1">
      <c r="A985" s="172">
        <f>VLOOKUP(G985,[1]Conceptos!$B$2:$F$587,5,FALSE)</f>
        <v>116</v>
      </c>
      <c r="B985" s="236"/>
      <c r="C985" s="237"/>
      <c r="D985" s="238"/>
      <c r="E985" s="225">
        <v>3</v>
      </c>
      <c r="F985" s="174"/>
      <c r="G985" s="175" t="str">
        <f t="shared" si="197"/>
        <v>A.1.7.2</v>
      </c>
      <c r="H985" s="235" t="e">
        <f t="shared" si="200"/>
        <v>#N/A</v>
      </c>
      <c r="I985" s="239"/>
      <c r="J985" s="239"/>
      <c r="K985" s="239"/>
      <c r="L985" s="239"/>
      <c r="M985" s="240"/>
      <c r="N985" s="231">
        <f t="shared" si="201"/>
        <v>1</v>
      </c>
      <c r="O985" s="231">
        <f t="shared" si="187"/>
        <v>0</v>
      </c>
      <c r="P985" s="179">
        <f>VLOOKUP($G985,[1]Conceptos!$B$2:$I$588,6,FALSE)</f>
        <v>1</v>
      </c>
      <c r="Q985" s="179">
        <f>VLOOKUP($G985,[1]Conceptos!$B$2:$I$588,7,FALSE)</f>
        <v>1</v>
      </c>
      <c r="R985" s="179">
        <f>VLOOKUP($G985,[1]Conceptos!$B$2:$I$588,8,FALSE)</f>
        <v>1</v>
      </c>
      <c r="S985" s="229" t="b">
        <f>VLOOKUP(G985,[1]Conceptos!$B$2:$E$587,4,FALSE)</f>
        <v>1</v>
      </c>
      <c r="V985" s="231">
        <f t="shared" si="194"/>
        <v>0</v>
      </c>
    </row>
    <row r="986" spans="1:27" s="231" customFormat="1" hidden="1">
      <c r="A986" s="172">
        <f>VLOOKUP(G986,[1]Conceptos!$B$2:$F$587,5,FALSE)</f>
        <v>116</v>
      </c>
      <c r="B986" s="236"/>
      <c r="C986" s="237"/>
      <c r="D986" s="238"/>
      <c r="E986" s="225">
        <v>4</v>
      </c>
      <c r="F986" s="174"/>
      <c r="G986" s="175" t="str">
        <f t="shared" si="197"/>
        <v>A.1.7.2</v>
      </c>
      <c r="H986" s="235" t="e">
        <f t="shared" si="200"/>
        <v>#N/A</v>
      </c>
      <c r="I986" s="239"/>
      <c r="J986" s="239"/>
      <c r="K986" s="239"/>
      <c r="L986" s="239"/>
      <c r="M986" s="240"/>
      <c r="N986" s="231">
        <f t="shared" si="201"/>
        <v>1</v>
      </c>
      <c r="O986" s="231">
        <f t="shared" ref="O986:O1003" si="202">SUM(I986:M986)</f>
        <v>0</v>
      </c>
      <c r="P986" s="179">
        <f>VLOOKUP($G986,[1]Conceptos!$B$2:$I$588,6,FALSE)</f>
        <v>1</v>
      </c>
      <c r="Q986" s="179">
        <f>VLOOKUP($G986,[1]Conceptos!$B$2:$I$588,7,FALSE)</f>
        <v>1</v>
      </c>
      <c r="R986" s="179">
        <f>VLOOKUP($G986,[1]Conceptos!$B$2:$I$588,8,FALSE)</f>
        <v>1</v>
      </c>
      <c r="S986" s="229" t="b">
        <f>VLOOKUP(G986,[1]Conceptos!$B$2:$E$587,4,FALSE)</f>
        <v>1</v>
      </c>
      <c r="V986" s="231">
        <f t="shared" si="194"/>
        <v>0</v>
      </c>
    </row>
    <row r="987" spans="1:27" s="231" customFormat="1" hidden="1">
      <c r="A987" s="172">
        <f>VLOOKUP(G987,[1]Conceptos!$B$2:$F$587,5,FALSE)</f>
        <v>116</v>
      </c>
      <c r="B987" s="236"/>
      <c r="C987" s="237"/>
      <c r="D987" s="238"/>
      <c r="E987" s="225">
        <v>5</v>
      </c>
      <c r="F987" s="174"/>
      <c r="G987" s="175" t="str">
        <f t="shared" si="197"/>
        <v>A.1.7.2</v>
      </c>
      <c r="H987" s="235" t="e">
        <f t="shared" si="200"/>
        <v>#N/A</v>
      </c>
      <c r="I987" s="239"/>
      <c r="J987" s="239"/>
      <c r="K987" s="239"/>
      <c r="L987" s="239"/>
      <c r="M987" s="240"/>
      <c r="N987" s="231">
        <f t="shared" si="201"/>
        <v>1</v>
      </c>
      <c r="O987" s="231">
        <f t="shared" si="202"/>
        <v>0</v>
      </c>
      <c r="P987" s="179">
        <f>VLOOKUP($G987,[1]Conceptos!$B$2:$I$588,6,FALSE)</f>
        <v>1</v>
      </c>
      <c r="Q987" s="179">
        <f>VLOOKUP($G987,[1]Conceptos!$B$2:$I$588,7,FALSE)</f>
        <v>1</v>
      </c>
      <c r="R987" s="179">
        <f>VLOOKUP($G987,[1]Conceptos!$B$2:$I$588,8,FALSE)</f>
        <v>1</v>
      </c>
      <c r="S987" s="229" t="b">
        <f>VLOOKUP(G987,[1]Conceptos!$B$2:$E$587,4,FALSE)</f>
        <v>1</v>
      </c>
      <c r="V987" s="231">
        <f t="shared" si="194"/>
        <v>0</v>
      </c>
    </row>
    <row r="988" spans="1:27" s="231" customFormat="1" hidden="1">
      <c r="A988" s="172">
        <f>VLOOKUP(G988,[1]Conceptos!$B$2:$F$587,5,FALSE)</f>
        <v>116</v>
      </c>
      <c r="B988" s="236"/>
      <c r="C988" s="237"/>
      <c r="D988" s="238"/>
      <c r="E988" s="225">
        <v>6</v>
      </c>
      <c r="F988" s="174"/>
      <c r="G988" s="175" t="str">
        <f t="shared" si="197"/>
        <v>A.1.7.2</v>
      </c>
      <c r="H988" s="235" t="e">
        <f t="shared" si="200"/>
        <v>#N/A</v>
      </c>
      <c r="I988" s="239"/>
      <c r="J988" s="239"/>
      <c r="K988" s="239"/>
      <c r="L988" s="239"/>
      <c r="M988" s="240"/>
      <c r="N988" s="231">
        <f t="shared" si="201"/>
        <v>1</v>
      </c>
      <c r="O988" s="231">
        <f t="shared" si="202"/>
        <v>0</v>
      </c>
      <c r="P988" s="179">
        <f>VLOOKUP($G988,[1]Conceptos!$B$2:$I$588,6,FALSE)</f>
        <v>1</v>
      </c>
      <c r="Q988" s="179">
        <f>VLOOKUP($G988,[1]Conceptos!$B$2:$I$588,7,FALSE)</f>
        <v>1</v>
      </c>
      <c r="R988" s="179">
        <f>VLOOKUP($G988,[1]Conceptos!$B$2:$I$588,8,FALSE)</f>
        <v>1</v>
      </c>
      <c r="S988" s="229" t="b">
        <f>VLOOKUP(G988,[1]Conceptos!$B$2:$E$587,4,FALSE)</f>
        <v>1</v>
      </c>
      <c r="V988" s="231">
        <f t="shared" si="194"/>
        <v>0</v>
      </c>
    </row>
    <row r="989" spans="1:27" s="231" customFormat="1" hidden="1">
      <c r="A989" s="172">
        <f>VLOOKUP(G989,[1]Conceptos!$B$2:$F$587,5,FALSE)</f>
        <v>116</v>
      </c>
      <c r="B989" s="236"/>
      <c r="C989" s="237"/>
      <c r="D989" s="238"/>
      <c r="E989" s="225">
        <v>7</v>
      </c>
      <c r="F989" s="174"/>
      <c r="G989" s="175" t="str">
        <f t="shared" si="197"/>
        <v>A.1.7.2</v>
      </c>
      <c r="H989" s="235" t="e">
        <f t="shared" si="200"/>
        <v>#N/A</v>
      </c>
      <c r="I989" s="239"/>
      <c r="J989" s="239"/>
      <c r="K989" s="239"/>
      <c r="L989" s="239"/>
      <c r="M989" s="240"/>
      <c r="N989" s="231">
        <f t="shared" si="201"/>
        <v>1</v>
      </c>
      <c r="O989" s="231">
        <f t="shared" si="202"/>
        <v>0</v>
      </c>
      <c r="P989" s="179">
        <f>VLOOKUP($G989,[1]Conceptos!$B$2:$I$588,6,FALSE)</f>
        <v>1</v>
      </c>
      <c r="Q989" s="179">
        <f>VLOOKUP($G989,[1]Conceptos!$B$2:$I$588,7,FALSE)</f>
        <v>1</v>
      </c>
      <c r="R989" s="179">
        <f>VLOOKUP($G989,[1]Conceptos!$B$2:$I$588,8,FALSE)</f>
        <v>1</v>
      </c>
      <c r="S989" s="229" t="b">
        <f>VLOOKUP(G989,[1]Conceptos!$B$2:$E$587,4,FALSE)</f>
        <v>1</v>
      </c>
      <c r="V989" s="231">
        <f t="shared" si="194"/>
        <v>0</v>
      </c>
    </row>
    <row r="990" spans="1:27" s="231" customFormat="1" hidden="1">
      <c r="A990" s="172">
        <f>VLOOKUP(G990,[1]Conceptos!$B$2:$F$587,5,FALSE)</f>
        <v>116</v>
      </c>
      <c r="B990" s="236"/>
      <c r="C990" s="237"/>
      <c r="D990" s="238"/>
      <c r="E990" s="225">
        <v>8</v>
      </c>
      <c r="F990" s="174"/>
      <c r="G990" s="175" t="str">
        <f t="shared" si="197"/>
        <v>A.1.7.2</v>
      </c>
      <c r="H990" s="235" t="e">
        <f t="shared" si="200"/>
        <v>#N/A</v>
      </c>
      <c r="I990" s="239"/>
      <c r="J990" s="239"/>
      <c r="K990" s="239"/>
      <c r="L990" s="239"/>
      <c r="M990" s="240"/>
      <c r="N990" s="231">
        <f t="shared" si="201"/>
        <v>1</v>
      </c>
      <c r="O990" s="231">
        <f t="shared" si="202"/>
        <v>0</v>
      </c>
      <c r="P990" s="179">
        <f>VLOOKUP($G990,[1]Conceptos!$B$2:$I$588,6,FALSE)</f>
        <v>1</v>
      </c>
      <c r="Q990" s="179">
        <f>VLOOKUP($G990,[1]Conceptos!$B$2:$I$588,7,FALSE)</f>
        <v>1</v>
      </c>
      <c r="R990" s="179">
        <f>VLOOKUP($G990,[1]Conceptos!$B$2:$I$588,8,FALSE)</f>
        <v>1</v>
      </c>
      <c r="S990" s="229" t="b">
        <f>VLOOKUP(G990,[1]Conceptos!$B$2:$E$587,4,FALSE)</f>
        <v>1</v>
      </c>
      <c r="V990" s="231">
        <f t="shared" si="194"/>
        <v>0</v>
      </c>
    </row>
    <row r="991" spans="1:27" s="231" customFormat="1" hidden="1">
      <c r="A991" s="172">
        <f>VLOOKUP(G991,[1]Conceptos!$B$2:$F$587,5,FALSE)</f>
        <v>116</v>
      </c>
      <c r="B991" s="236"/>
      <c r="C991" s="237"/>
      <c r="D991" s="238"/>
      <c r="E991" s="225">
        <v>9</v>
      </c>
      <c r="F991" s="174"/>
      <c r="G991" s="175" t="str">
        <f t="shared" si="197"/>
        <v>A.1.7.2</v>
      </c>
      <c r="H991" s="235" t="e">
        <f t="shared" si="200"/>
        <v>#N/A</v>
      </c>
      <c r="I991" s="239"/>
      <c r="J991" s="239"/>
      <c r="K991" s="239"/>
      <c r="L991" s="239"/>
      <c r="M991" s="240"/>
      <c r="N991" s="231">
        <f t="shared" si="201"/>
        <v>1</v>
      </c>
      <c r="O991" s="231">
        <f t="shared" si="202"/>
        <v>0</v>
      </c>
      <c r="P991" s="179">
        <f>VLOOKUP($G991,[1]Conceptos!$B$2:$I$588,6,FALSE)</f>
        <v>1</v>
      </c>
      <c r="Q991" s="179">
        <f>VLOOKUP($G991,[1]Conceptos!$B$2:$I$588,7,FALSE)</f>
        <v>1</v>
      </c>
      <c r="R991" s="179">
        <f>VLOOKUP($G991,[1]Conceptos!$B$2:$I$588,8,FALSE)</f>
        <v>1</v>
      </c>
      <c r="S991" s="229" t="b">
        <f>VLOOKUP(G991,[1]Conceptos!$B$2:$E$587,4,FALSE)</f>
        <v>1</v>
      </c>
      <c r="V991" s="231">
        <f t="shared" si="194"/>
        <v>0</v>
      </c>
    </row>
    <row r="992" spans="1:27" s="254" customFormat="1" hidden="1">
      <c r="A992" s="172">
        <f>VLOOKUP(G992,[1]Conceptos!$B$2:$F$587,5,FALSE)</f>
        <v>116</v>
      </c>
      <c r="B992" s="236"/>
      <c r="C992" s="237"/>
      <c r="D992" s="238"/>
      <c r="E992" s="225">
        <v>10</v>
      </c>
      <c r="F992" s="174"/>
      <c r="G992" s="175" t="str">
        <f t="shared" si="197"/>
        <v>A.1.7.2</v>
      </c>
      <c r="H992" s="235" t="e">
        <f t="shared" si="200"/>
        <v>#N/A</v>
      </c>
      <c r="I992" s="259"/>
      <c r="J992" s="259"/>
      <c r="K992" s="259"/>
      <c r="L992" s="259"/>
      <c r="M992" s="260"/>
      <c r="N992" s="254">
        <f t="shared" si="201"/>
        <v>1</v>
      </c>
      <c r="O992" s="254">
        <f t="shared" si="202"/>
        <v>0</v>
      </c>
      <c r="P992" s="179">
        <f>VLOOKUP($G992,[1]Conceptos!$B$2:$I$588,6,FALSE)</f>
        <v>1</v>
      </c>
      <c r="Q992" s="179">
        <f>VLOOKUP($G992,[1]Conceptos!$B$2:$I$588,7,FALSE)</f>
        <v>1</v>
      </c>
      <c r="R992" s="179">
        <f>VLOOKUP($G992,[1]Conceptos!$B$2:$I$588,8,FALSE)</f>
        <v>1</v>
      </c>
      <c r="S992" s="261" t="b">
        <f>VLOOKUP(G992,[1]Conceptos!$B$2:$E$587,4,FALSE)</f>
        <v>1</v>
      </c>
      <c r="V992" s="231">
        <f t="shared" si="194"/>
        <v>0</v>
      </c>
      <c r="W992" s="231"/>
      <c r="X992" s="231"/>
      <c r="Y992" s="231"/>
      <c r="Z992" s="231"/>
      <c r="AA992" s="231"/>
    </row>
    <row r="993" spans="1:27" s="231" customFormat="1" ht="38.25">
      <c r="A993" s="172">
        <f>VLOOKUP(G993,[1]Conceptos!$B$2:$F$587,5,FALSE)</f>
        <v>117</v>
      </c>
      <c r="B993" s="219" t="s">
        <v>285</v>
      </c>
      <c r="C993" s="220" t="str">
        <f>VLOOKUP(B993,[1]Conceptos!$B$2:$D$587,2,FALSE)</f>
        <v>PAGO DE DÉFICIT DE INVERSIÓN EN EDUCACIÓN - (DE CARÁCTER EXCEPCIONAL)</v>
      </c>
      <c r="D993" s="221" t="str">
        <f>VLOOKUP(B993,[1]Conceptos!$B$2:$D$587,3,FALSE)</f>
        <v>RECURSOS DESTINADOS AL PAGO DE DÉFICIT DE INVERSIÓN EN EL SECTOR DE EDUCACION</v>
      </c>
      <c r="E993" s="222" t="s">
        <v>136</v>
      </c>
      <c r="F993" s="223"/>
      <c r="G993" s="224" t="str">
        <f t="shared" si="197"/>
        <v>A.1.7.4</v>
      </c>
      <c r="H993" s="225"/>
      <c r="I993" s="226">
        <f>SUM(I994:I1003)</f>
        <v>0</v>
      </c>
      <c r="J993" s="226">
        <f>SUM(J994:J1003)</f>
        <v>0</v>
      </c>
      <c r="K993" s="226">
        <f>SUM(K994:K1003)</f>
        <v>0</v>
      </c>
      <c r="L993" s="226">
        <f>SUM(L994:L1003)</f>
        <v>0</v>
      </c>
      <c r="M993" s="227">
        <f>SUM(M994:M1003)</f>
        <v>0</v>
      </c>
      <c r="N993" s="228">
        <f>IF(AND(E993&lt;&gt;"", E993&lt;&gt;"Registrar Detalle",E993&lt;&gt;"Ocultar Detalle"),1,0)</f>
        <v>0</v>
      </c>
      <c r="O993" s="228">
        <f t="shared" si="202"/>
        <v>0</v>
      </c>
      <c r="P993" s="179">
        <f>VLOOKUP($G993,[1]Conceptos!$B$2:$I$588,6,FALSE)</f>
        <v>1</v>
      </c>
      <c r="Q993" s="179">
        <f>VLOOKUP($G993,[1]Conceptos!$B$2:$I$588,7,FALSE)</f>
        <v>1</v>
      </c>
      <c r="R993" s="179">
        <f>VLOOKUP($G993,[1]Conceptos!$B$2:$I$588,8,FALSE)</f>
        <v>1</v>
      </c>
      <c r="S993" s="229" t="b">
        <f>VLOOKUP(G993,[1]Conceptos!$B$2:$E$588,4,FALSE)</f>
        <v>1</v>
      </c>
      <c r="T993" s="230">
        <f>FIND(".",B993,LEN(B993)-2)</f>
        <v>6</v>
      </c>
      <c r="U993" s="230" t="str">
        <f>MID(B993,1,T993-1)</f>
        <v>A.1.7</v>
      </c>
      <c r="V993" s="231">
        <f>IF(T993=0,#REF!,T993)</f>
        <v>6</v>
      </c>
    </row>
    <row r="994" spans="1:27" s="231" customFormat="1">
      <c r="A994" s="172">
        <f>VLOOKUP(G994,[1]Conceptos!$B$2:$F$587,5,FALSE)</f>
        <v>117</v>
      </c>
      <c r="B994" s="234"/>
      <c r="C994" s="220"/>
      <c r="D994" s="221"/>
      <c r="E994" s="225">
        <v>1</v>
      </c>
      <c r="F994" s="174"/>
      <c r="G994" s="175" t="str">
        <f t="shared" si="197"/>
        <v>A.1.7.4</v>
      </c>
      <c r="H994" s="235" t="e">
        <f t="shared" ref="H994:H1003" si="203">VLOOKUP(F994,$W$7:$X$48,2,FALSE)</f>
        <v>#N/A</v>
      </c>
      <c r="I994" s="239"/>
      <c r="J994" s="239"/>
      <c r="K994" s="239"/>
      <c r="L994" s="239"/>
      <c r="M994" s="240"/>
      <c r="N994" s="231">
        <f t="shared" ref="N994:N1003" si="204">IF(E994&lt;&gt;"",1,0)</f>
        <v>1</v>
      </c>
      <c r="O994" s="231">
        <f t="shared" si="202"/>
        <v>0</v>
      </c>
      <c r="P994" s="179">
        <f>VLOOKUP($G994,[1]Conceptos!$B$2:$I$588,6,FALSE)</f>
        <v>1</v>
      </c>
      <c r="Q994" s="179">
        <f>VLOOKUP($G994,[1]Conceptos!$B$2:$I$588,7,FALSE)</f>
        <v>1</v>
      </c>
      <c r="R994" s="179">
        <f>VLOOKUP($G994,[1]Conceptos!$B$2:$I$588,8,FALSE)</f>
        <v>1</v>
      </c>
      <c r="S994" s="229" t="b">
        <f>VLOOKUP(G994,[1]Conceptos!$B$2:$E$588,4,FALSE)</f>
        <v>1</v>
      </c>
      <c r="V994" s="231">
        <f t="shared" si="194"/>
        <v>6</v>
      </c>
    </row>
    <row r="995" spans="1:27" s="231" customFormat="1" hidden="1">
      <c r="A995" s="172">
        <f>VLOOKUP(G995,[1]Conceptos!$B$2:$F$587,5,FALSE)</f>
        <v>117</v>
      </c>
      <c r="B995" s="236"/>
      <c r="C995" s="237"/>
      <c r="D995" s="238"/>
      <c r="E995" s="225">
        <v>2</v>
      </c>
      <c r="F995" s="174"/>
      <c r="G995" s="175" t="str">
        <f t="shared" si="197"/>
        <v>A.1.7.4</v>
      </c>
      <c r="H995" s="235" t="e">
        <f t="shared" si="203"/>
        <v>#N/A</v>
      </c>
      <c r="I995" s="239"/>
      <c r="J995" s="239"/>
      <c r="K995" s="239"/>
      <c r="L995" s="239"/>
      <c r="M995" s="240"/>
      <c r="N995" s="231">
        <f t="shared" si="204"/>
        <v>1</v>
      </c>
      <c r="O995" s="231">
        <f t="shared" si="202"/>
        <v>0</v>
      </c>
      <c r="P995" s="179">
        <f>VLOOKUP($G995,[1]Conceptos!$B$2:$I$588,6,FALSE)</f>
        <v>1</v>
      </c>
      <c r="Q995" s="179">
        <f>VLOOKUP($G995,[1]Conceptos!$B$2:$I$588,7,FALSE)</f>
        <v>1</v>
      </c>
      <c r="R995" s="179">
        <f>VLOOKUP($G995,[1]Conceptos!$B$2:$I$588,8,FALSE)</f>
        <v>1</v>
      </c>
      <c r="S995" s="229" t="b">
        <f>VLOOKUP(G995,[1]Conceptos!$B$2:$E$587,4,FALSE)</f>
        <v>1</v>
      </c>
      <c r="V995" s="231">
        <f t="shared" si="194"/>
        <v>0</v>
      </c>
    </row>
    <row r="996" spans="1:27" s="231" customFormat="1" hidden="1">
      <c r="A996" s="172">
        <f>VLOOKUP(G996,[1]Conceptos!$B$2:$F$587,5,FALSE)</f>
        <v>117</v>
      </c>
      <c r="B996" s="236"/>
      <c r="C996" s="237"/>
      <c r="D996" s="238"/>
      <c r="E996" s="225">
        <v>3</v>
      </c>
      <c r="F996" s="174"/>
      <c r="G996" s="175" t="str">
        <f t="shared" si="197"/>
        <v>A.1.7.4</v>
      </c>
      <c r="H996" s="235" t="e">
        <f t="shared" si="203"/>
        <v>#N/A</v>
      </c>
      <c r="I996" s="239"/>
      <c r="J996" s="239"/>
      <c r="K996" s="239"/>
      <c r="L996" s="239"/>
      <c r="M996" s="240"/>
      <c r="N996" s="231">
        <f t="shared" si="204"/>
        <v>1</v>
      </c>
      <c r="O996" s="231">
        <f t="shared" si="202"/>
        <v>0</v>
      </c>
      <c r="P996" s="179">
        <f>VLOOKUP($G996,[1]Conceptos!$B$2:$I$588,6,FALSE)</f>
        <v>1</v>
      </c>
      <c r="Q996" s="179">
        <f>VLOOKUP($G996,[1]Conceptos!$B$2:$I$588,7,FALSE)</f>
        <v>1</v>
      </c>
      <c r="R996" s="179">
        <f>VLOOKUP($G996,[1]Conceptos!$B$2:$I$588,8,FALSE)</f>
        <v>1</v>
      </c>
      <c r="S996" s="229" t="b">
        <f>VLOOKUP(G996,[1]Conceptos!$B$2:$E$587,4,FALSE)</f>
        <v>1</v>
      </c>
      <c r="V996" s="231">
        <f t="shared" si="194"/>
        <v>0</v>
      </c>
    </row>
    <row r="997" spans="1:27" s="231" customFormat="1" hidden="1">
      <c r="A997" s="172">
        <f>VLOOKUP(G997,[1]Conceptos!$B$2:$F$587,5,FALSE)</f>
        <v>117</v>
      </c>
      <c r="B997" s="236"/>
      <c r="C997" s="237"/>
      <c r="D997" s="238"/>
      <c r="E997" s="225">
        <v>4</v>
      </c>
      <c r="F997" s="174"/>
      <c r="G997" s="175" t="str">
        <f t="shared" si="197"/>
        <v>A.1.7.4</v>
      </c>
      <c r="H997" s="235" t="e">
        <f t="shared" si="203"/>
        <v>#N/A</v>
      </c>
      <c r="I997" s="239"/>
      <c r="J997" s="239"/>
      <c r="K997" s="239"/>
      <c r="L997" s="239"/>
      <c r="M997" s="240"/>
      <c r="N997" s="231">
        <f t="shared" si="204"/>
        <v>1</v>
      </c>
      <c r="O997" s="231">
        <f t="shared" si="202"/>
        <v>0</v>
      </c>
      <c r="P997" s="179">
        <f>VLOOKUP($G997,[1]Conceptos!$B$2:$I$588,6,FALSE)</f>
        <v>1</v>
      </c>
      <c r="Q997" s="179">
        <f>VLOOKUP($G997,[1]Conceptos!$B$2:$I$588,7,FALSE)</f>
        <v>1</v>
      </c>
      <c r="R997" s="179">
        <f>VLOOKUP($G997,[1]Conceptos!$B$2:$I$588,8,FALSE)</f>
        <v>1</v>
      </c>
      <c r="S997" s="229" t="b">
        <f>VLOOKUP(G997,[1]Conceptos!$B$2:$E$587,4,FALSE)</f>
        <v>1</v>
      </c>
      <c r="V997" s="231">
        <f t="shared" si="194"/>
        <v>0</v>
      </c>
    </row>
    <row r="998" spans="1:27" s="231" customFormat="1" hidden="1">
      <c r="A998" s="172">
        <f>VLOOKUP(G998,[1]Conceptos!$B$2:$F$587,5,FALSE)</f>
        <v>117</v>
      </c>
      <c r="B998" s="236"/>
      <c r="C998" s="237"/>
      <c r="D998" s="238"/>
      <c r="E998" s="225">
        <v>5</v>
      </c>
      <c r="F998" s="174"/>
      <c r="G998" s="175" t="str">
        <f t="shared" si="197"/>
        <v>A.1.7.4</v>
      </c>
      <c r="H998" s="235" t="e">
        <f t="shared" si="203"/>
        <v>#N/A</v>
      </c>
      <c r="I998" s="239"/>
      <c r="J998" s="239"/>
      <c r="K998" s="239"/>
      <c r="L998" s="239"/>
      <c r="M998" s="240"/>
      <c r="N998" s="231">
        <f t="shared" si="204"/>
        <v>1</v>
      </c>
      <c r="O998" s="231">
        <f t="shared" si="202"/>
        <v>0</v>
      </c>
      <c r="P998" s="179">
        <f>VLOOKUP($G998,[1]Conceptos!$B$2:$I$588,6,FALSE)</f>
        <v>1</v>
      </c>
      <c r="Q998" s="179">
        <f>VLOOKUP($G998,[1]Conceptos!$B$2:$I$588,7,FALSE)</f>
        <v>1</v>
      </c>
      <c r="R998" s="179">
        <f>VLOOKUP($G998,[1]Conceptos!$B$2:$I$588,8,FALSE)</f>
        <v>1</v>
      </c>
      <c r="S998" s="229" t="b">
        <f>VLOOKUP(G998,[1]Conceptos!$B$2:$E$587,4,FALSE)</f>
        <v>1</v>
      </c>
      <c r="V998" s="231">
        <f t="shared" si="194"/>
        <v>0</v>
      </c>
    </row>
    <row r="999" spans="1:27" s="231" customFormat="1" hidden="1">
      <c r="A999" s="172">
        <f>VLOOKUP(G999,[1]Conceptos!$B$2:$F$587,5,FALSE)</f>
        <v>117</v>
      </c>
      <c r="B999" s="236"/>
      <c r="C999" s="237"/>
      <c r="D999" s="238"/>
      <c r="E999" s="225">
        <v>6</v>
      </c>
      <c r="F999" s="174"/>
      <c r="G999" s="175" t="str">
        <f t="shared" si="197"/>
        <v>A.1.7.4</v>
      </c>
      <c r="H999" s="235" t="e">
        <f t="shared" si="203"/>
        <v>#N/A</v>
      </c>
      <c r="I999" s="239"/>
      <c r="J999" s="239"/>
      <c r="K999" s="239"/>
      <c r="L999" s="239"/>
      <c r="M999" s="240"/>
      <c r="N999" s="231">
        <f t="shared" si="204"/>
        <v>1</v>
      </c>
      <c r="O999" s="231">
        <f t="shared" si="202"/>
        <v>0</v>
      </c>
      <c r="P999" s="179">
        <f>VLOOKUP($G999,[1]Conceptos!$B$2:$I$588,6,FALSE)</f>
        <v>1</v>
      </c>
      <c r="Q999" s="179">
        <f>VLOOKUP($G999,[1]Conceptos!$B$2:$I$588,7,FALSE)</f>
        <v>1</v>
      </c>
      <c r="R999" s="179">
        <f>VLOOKUP($G999,[1]Conceptos!$B$2:$I$588,8,FALSE)</f>
        <v>1</v>
      </c>
      <c r="S999" s="229" t="b">
        <f>VLOOKUP(G999,[1]Conceptos!$B$2:$E$587,4,FALSE)</f>
        <v>1</v>
      </c>
      <c r="V999" s="231">
        <f t="shared" si="194"/>
        <v>0</v>
      </c>
    </row>
    <row r="1000" spans="1:27" s="231" customFormat="1" hidden="1">
      <c r="A1000" s="172">
        <f>VLOOKUP(G1000,[1]Conceptos!$B$2:$F$587,5,FALSE)</f>
        <v>117</v>
      </c>
      <c r="B1000" s="236"/>
      <c r="C1000" s="237"/>
      <c r="D1000" s="238"/>
      <c r="E1000" s="225">
        <v>7</v>
      </c>
      <c r="F1000" s="174"/>
      <c r="G1000" s="175" t="str">
        <f t="shared" si="197"/>
        <v>A.1.7.4</v>
      </c>
      <c r="H1000" s="235" t="e">
        <f t="shared" si="203"/>
        <v>#N/A</v>
      </c>
      <c r="I1000" s="239"/>
      <c r="J1000" s="239"/>
      <c r="K1000" s="239"/>
      <c r="L1000" s="239"/>
      <c r="M1000" s="240"/>
      <c r="N1000" s="231">
        <f t="shared" si="204"/>
        <v>1</v>
      </c>
      <c r="O1000" s="231">
        <f t="shared" si="202"/>
        <v>0</v>
      </c>
      <c r="P1000" s="179">
        <f>VLOOKUP($G1000,[1]Conceptos!$B$2:$I$588,6,FALSE)</f>
        <v>1</v>
      </c>
      <c r="Q1000" s="179">
        <f>VLOOKUP($G1000,[1]Conceptos!$B$2:$I$588,7,FALSE)</f>
        <v>1</v>
      </c>
      <c r="R1000" s="179">
        <f>VLOOKUP($G1000,[1]Conceptos!$B$2:$I$588,8,FALSE)</f>
        <v>1</v>
      </c>
      <c r="S1000" s="229" t="b">
        <f>VLOOKUP(G1000,[1]Conceptos!$B$2:$E$587,4,FALSE)</f>
        <v>1</v>
      </c>
      <c r="V1000" s="231">
        <f t="shared" si="194"/>
        <v>0</v>
      </c>
    </row>
    <row r="1001" spans="1:27" s="231" customFormat="1" hidden="1">
      <c r="A1001" s="172">
        <f>VLOOKUP(G1001,[1]Conceptos!$B$2:$F$587,5,FALSE)</f>
        <v>117</v>
      </c>
      <c r="B1001" s="236"/>
      <c r="C1001" s="237"/>
      <c r="D1001" s="238"/>
      <c r="E1001" s="225">
        <v>8</v>
      </c>
      <c r="F1001" s="174"/>
      <c r="G1001" s="175" t="str">
        <f t="shared" si="197"/>
        <v>A.1.7.4</v>
      </c>
      <c r="H1001" s="235" t="e">
        <f t="shared" si="203"/>
        <v>#N/A</v>
      </c>
      <c r="I1001" s="239"/>
      <c r="J1001" s="239"/>
      <c r="K1001" s="239"/>
      <c r="L1001" s="239"/>
      <c r="M1001" s="240"/>
      <c r="N1001" s="231">
        <f t="shared" si="204"/>
        <v>1</v>
      </c>
      <c r="O1001" s="231">
        <f t="shared" si="202"/>
        <v>0</v>
      </c>
      <c r="P1001" s="179">
        <f>VLOOKUP($G1001,[1]Conceptos!$B$2:$I$588,6,FALSE)</f>
        <v>1</v>
      </c>
      <c r="Q1001" s="179">
        <f>VLOOKUP($G1001,[1]Conceptos!$B$2:$I$588,7,FALSE)</f>
        <v>1</v>
      </c>
      <c r="R1001" s="179">
        <f>VLOOKUP($G1001,[1]Conceptos!$B$2:$I$588,8,FALSE)</f>
        <v>1</v>
      </c>
      <c r="S1001" s="229" t="b">
        <f>VLOOKUP(G1001,[1]Conceptos!$B$2:$E$587,4,FALSE)</f>
        <v>1</v>
      </c>
      <c r="V1001" s="231">
        <f t="shared" si="194"/>
        <v>0</v>
      </c>
    </row>
    <row r="1002" spans="1:27" s="231" customFormat="1" hidden="1">
      <c r="A1002" s="172">
        <f>VLOOKUP(G1002,[1]Conceptos!$B$2:$F$587,5,FALSE)</f>
        <v>117</v>
      </c>
      <c r="B1002" s="236"/>
      <c r="C1002" s="237"/>
      <c r="D1002" s="238"/>
      <c r="E1002" s="225">
        <v>9</v>
      </c>
      <c r="F1002" s="174"/>
      <c r="G1002" s="175" t="str">
        <f t="shared" si="197"/>
        <v>A.1.7.4</v>
      </c>
      <c r="H1002" s="235" t="e">
        <f t="shared" si="203"/>
        <v>#N/A</v>
      </c>
      <c r="I1002" s="239"/>
      <c r="J1002" s="239"/>
      <c r="K1002" s="239"/>
      <c r="L1002" s="239"/>
      <c r="M1002" s="240"/>
      <c r="N1002" s="231">
        <f t="shared" si="204"/>
        <v>1</v>
      </c>
      <c r="O1002" s="231">
        <f t="shared" si="202"/>
        <v>0</v>
      </c>
      <c r="P1002" s="179">
        <f>VLOOKUP($G1002,[1]Conceptos!$B$2:$I$588,6,FALSE)</f>
        <v>1</v>
      </c>
      <c r="Q1002" s="179">
        <f>VLOOKUP($G1002,[1]Conceptos!$B$2:$I$588,7,FALSE)</f>
        <v>1</v>
      </c>
      <c r="R1002" s="179">
        <f>VLOOKUP($G1002,[1]Conceptos!$B$2:$I$588,8,FALSE)</f>
        <v>1</v>
      </c>
      <c r="S1002" s="229" t="b">
        <f>VLOOKUP(G1002,[1]Conceptos!$B$2:$E$587,4,FALSE)</f>
        <v>1</v>
      </c>
      <c r="V1002" s="231">
        <f t="shared" si="194"/>
        <v>0</v>
      </c>
    </row>
    <row r="1003" spans="1:27" s="254" customFormat="1" hidden="1">
      <c r="A1003" s="172">
        <f>VLOOKUP(G1003,[1]Conceptos!$B$2:$F$587,5,FALSE)</f>
        <v>117</v>
      </c>
      <c r="B1003" s="236"/>
      <c r="C1003" s="237"/>
      <c r="D1003" s="238"/>
      <c r="E1003" s="225">
        <v>10</v>
      </c>
      <c r="F1003" s="174"/>
      <c r="G1003" s="175" t="str">
        <f t="shared" si="197"/>
        <v>A.1.7.4</v>
      </c>
      <c r="H1003" s="235" t="e">
        <f t="shared" si="203"/>
        <v>#N/A</v>
      </c>
      <c r="I1003" s="259"/>
      <c r="J1003" s="259"/>
      <c r="K1003" s="259"/>
      <c r="L1003" s="259"/>
      <c r="M1003" s="260"/>
      <c r="N1003" s="254">
        <f t="shared" si="204"/>
        <v>1</v>
      </c>
      <c r="O1003" s="254">
        <f t="shared" si="202"/>
        <v>0</v>
      </c>
      <c r="P1003" s="179">
        <f>VLOOKUP($G1003,[1]Conceptos!$B$2:$I$588,6,FALSE)</f>
        <v>1</v>
      </c>
      <c r="Q1003" s="179">
        <f>VLOOKUP($G1003,[1]Conceptos!$B$2:$I$588,7,FALSE)</f>
        <v>1</v>
      </c>
      <c r="R1003" s="179">
        <f>VLOOKUP($G1003,[1]Conceptos!$B$2:$I$588,8,FALSE)</f>
        <v>1</v>
      </c>
      <c r="S1003" s="261" t="b">
        <f>VLOOKUP(G1003,[1]Conceptos!$B$2:$E$587,4,FALSE)</f>
        <v>1</v>
      </c>
      <c r="V1003" s="231">
        <f t="shared" si="194"/>
        <v>0</v>
      </c>
      <c r="W1003" s="231"/>
      <c r="X1003" s="231"/>
      <c r="Y1003" s="231"/>
      <c r="Z1003" s="231"/>
      <c r="AA1003" s="231"/>
    </row>
    <row r="1004" spans="1:27" s="231" customFormat="1" ht="38.25">
      <c r="A1004" s="172">
        <f>VLOOKUP(G1004,[1]Conceptos!$B$2:$F$587,5,FALSE)</f>
        <v>118</v>
      </c>
      <c r="B1004" s="216" t="s">
        <v>286</v>
      </c>
      <c r="C1004" s="217" t="str">
        <f>VLOOKUP(B1004,[1]Conceptos!$B$2:$D$587,2,FALSE)</f>
        <v>SALUD</v>
      </c>
      <c r="D1004" s="218" t="str">
        <f>VLOOKUP(B1004,[1]Conceptos!$B$2:$D$587,3,FALSE)</f>
        <v>SECTOR DE INVERSIÓN ORIENTADO A MEJORAR EL ESTADO DE SALUD DE LA POBLACIÓN COLOMBIANA Y EVITAR LA PROGRESIÓN Y LOS DESENLACES ADVERSOS DE LA ENFERMEDAD</v>
      </c>
      <c r="E1004" s="249"/>
      <c r="F1004" s="210"/>
      <c r="G1004" s="211" t="str">
        <f t="shared" si="197"/>
        <v>A.2</v>
      </c>
      <c r="H1004" s="249"/>
      <c r="I1004" s="213">
        <f>I1005+I1072+I1837+I2076</f>
        <v>0</v>
      </c>
      <c r="J1004" s="213">
        <f>J1005+J1072+J1837+J2076</f>
        <v>0</v>
      </c>
      <c r="K1004" s="213">
        <f>K1005+K1072+K1837+K2076</f>
        <v>0</v>
      </c>
      <c r="L1004" s="213">
        <f>L1005+L1072+L1837+L2076</f>
        <v>0</v>
      </c>
      <c r="M1004" s="214">
        <f>M1005+M1072+M1837+M2076</f>
        <v>0</v>
      </c>
      <c r="N1004" s="250">
        <f>IF(E1004&lt;&gt;"",1,0)</f>
        <v>0</v>
      </c>
      <c r="O1004" s="250">
        <f>SUM(I1004:M1004)</f>
        <v>0</v>
      </c>
      <c r="P1004" s="179">
        <f>VLOOKUP($G1004,[1]Conceptos!$B$2:$I$588,6,FALSE)</f>
        <v>1</v>
      </c>
      <c r="Q1004" s="179">
        <f>VLOOKUP($G1004,[1]Conceptos!$B$2:$I$588,7,FALSE)</f>
        <v>1</v>
      </c>
      <c r="R1004" s="179">
        <f>VLOOKUP($G1004,[1]Conceptos!$B$2:$I$588,8,FALSE)</f>
        <v>1</v>
      </c>
      <c r="S1004" s="229" t="b">
        <f>VLOOKUP(G1004,[1]Conceptos!$B$2:$E$588,4,FALSE)</f>
        <v>0</v>
      </c>
      <c r="T1004" s="230">
        <f>FIND(".",B1004,LEN(B1004)-2)</f>
        <v>2</v>
      </c>
      <c r="U1004" s="230" t="str">
        <f>MID(B1004,1,T1004-1)</f>
        <v>A</v>
      </c>
      <c r="V1004" s="231">
        <f t="shared" si="194"/>
        <v>2</v>
      </c>
    </row>
    <row r="1005" spans="1:27" s="231" customFormat="1" ht="38.25">
      <c r="A1005" s="172">
        <f>VLOOKUP(G1005,[1]Conceptos!$B$2:$F$587,5,FALSE)</f>
        <v>119</v>
      </c>
      <c r="B1005" s="216" t="s">
        <v>287</v>
      </c>
      <c r="C1005" s="217" t="str">
        <f>VLOOKUP(B1005,[1]Conceptos!$B$2:$D$587,2,FALSE)</f>
        <v xml:space="preserve">RÉGIMEN SUBSIDIADO </v>
      </c>
      <c r="D1005" s="218" t="str">
        <f>VLOOKUP(B1005,[1]Conceptos!$B$2:$D$587,3,FALSE)</f>
        <v>CORRESPONDE A LOS RECURSOS EJECUTADOS CON DESTINO A  LA FINANCIACIÓN DE LA AFILIACIÓN AL RÉGIMEN SUBSIDIADO DE LA POBLACIÓN POBRE NO ASEGURADA</v>
      </c>
      <c r="E1005" s="249"/>
      <c r="F1005" s="210"/>
      <c r="G1005" s="211" t="str">
        <f t="shared" si="197"/>
        <v>A.2.1</v>
      </c>
      <c r="H1005" s="249"/>
      <c r="I1005" s="213">
        <f>I1006+I1017+I1028+I1039+I1050+I1061</f>
        <v>0</v>
      </c>
      <c r="J1005" s="213">
        <f>J1006+J1017+J1028+J1039+J1050+J1061</f>
        <v>0</v>
      </c>
      <c r="K1005" s="213">
        <f>K1006+K1017+K1028+K1039+K1050+K1061</f>
        <v>0</v>
      </c>
      <c r="L1005" s="213">
        <f>L1006+L1017+L1028+L1039+L1050+L1061</f>
        <v>0</v>
      </c>
      <c r="M1005" s="214">
        <f>M1006+M1017+M1028+M1039+M1050+M1061</f>
        <v>0</v>
      </c>
      <c r="N1005" s="250">
        <f>IF(E1005&lt;&gt;"",1,0)</f>
        <v>0</v>
      </c>
      <c r="O1005" s="250">
        <f>SUM(I1005:M1005)</f>
        <v>0</v>
      </c>
      <c r="P1005" s="179">
        <f>VLOOKUP($G1005,[1]Conceptos!$B$2:$I$588,6,FALSE)</f>
        <v>1</v>
      </c>
      <c r="Q1005" s="179">
        <f>VLOOKUP($G1005,[1]Conceptos!$B$2:$I$588,7,FALSE)</f>
        <v>1</v>
      </c>
      <c r="R1005" s="179">
        <f>VLOOKUP($G1005,[1]Conceptos!$B$2:$I$588,8,FALSE)</f>
        <v>1</v>
      </c>
      <c r="S1005" s="229" t="b">
        <f>VLOOKUP(G1005,[1]Conceptos!$B$2:$E$588,4,FALSE)</f>
        <v>0</v>
      </c>
      <c r="T1005" s="230">
        <f>FIND(".",B1005,LEN(B1005)-2)</f>
        <v>4</v>
      </c>
      <c r="U1005" s="230" t="str">
        <f>MID(B1005,1,T1005-1)</f>
        <v>A.2</v>
      </c>
      <c r="V1005" s="231">
        <f t="shared" si="194"/>
        <v>4</v>
      </c>
    </row>
    <row r="1006" spans="1:27" s="231" customFormat="1" ht="38.25">
      <c r="A1006" s="172">
        <f>VLOOKUP(G1006,[1]Conceptos!$B$2:$F$587,5,FALSE)</f>
        <v>120</v>
      </c>
      <c r="B1006" s="219" t="s">
        <v>288</v>
      </c>
      <c r="C1006" s="220" t="str">
        <f>VLOOKUP(B1006,[1]Conceptos!$B$2:$D$587,2,FALSE)</f>
        <v xml:space="preserve">AFILIACIÓN AL RÉGIMEN SUBSIDIADO - CONTINUIDAD </v>
      </c>
      <c r="D1006" s="221" t="str">
        <f>VLOOKUP(B1006,[1]Conceptos!$B$2:$D$587,3,FALSE)</f>
        <v>CORRESPONDE A LOS RECURSOS EJECUTADOS PARA FINANCIAR LA CONTINUIDAD EN EL REGIMEN SUBSIDIADO A TRAVÉS DE CONTRATOS SUSCRITOS CON LAS ENTIDADES PROMOTORAS DE SALUD</v>
      </c>
      <c r="E1006" s="222" t="s">
        <v>136</v>
      </c>
      <c r="F1006" s="223"/>
      <c r="G1006" s="224" t="str">
        <f t="shared" si="197"/>
        <v>A.2.1.1</v>
      </c>
      <c r="H1006" s="225"/>
      <c r="I1006" s="226">
        <f>SUM(I1007:I1016)</f>
        <v>0</v>
      </c>
      <c r="J1006" s="226">
        <f>SUM(J1007:J1016)</f>
        <v>0</v>
      </c>
      <c r="K1006" s="226">
        <f>SUM(K1007:K1016)</f>
        <v>0</v>
      </c>
      <c r="L1006" s="226">
        <f>SUM(L1007:L1016)</f>
        <v>0</v>
      </c>
      <c r="M1006" s="227">
        <f>SUM(M1007:M1016)</f>
        <v>0</v>
      </c>
      <c r="N1006" s="228">
        <f>IF(AND(E1006&lt;&gt;"", E1006&lt;&gt;"Registrar Detalle",E1006&lt;&gt;"Ocultar Detalle"),1,0)</f>
        <v>0</v>
      </c>
      <c r="O1006" s="228">
        <f>SUM(I1006:M1006)</f>
        <v>0</v>
      </c>
      <c r="P1006" s="179">
        <f>VLOOKUP($G1006,[1]Conceptos!$B$2:$I$588,6,FALSE)</f>
        <v>1</v>
      </c>
      <c r="Q1006" s="179">
        <f>VLOOKUP($G1006,[1]Conceptos!$B$2:$I$588,7,FALSE)</f>
        <v>1</v>
      </c>
      <c r="R1006" s="179">
        <f>VLOOKUP($G1006,[1]Conceptos!$B$2:$I$588,8,FALSE)</f>
        <v>1</v>
      </c>
      <c r="S1006" s="229" t="b">
        <f>VLOOKUP(G1006,[1]Conceptos!$B$2:$E$588,4,FALSE)</f>
        <v>1</v>
      </c>
      <c r="T1006" s="230">
        <f>FIND(".",B1006,LEN(B1006)-2)</f>
        <v>6</v>
      </c>
      <c r="U1006" s="230" t="str">
        <f>MID(B1006,1,T1006-1)</f>
        <v>A.2.1</v>
      </c>
      <c r="V1006" s="231">
        <f t="shared" si="194"/>
        <v>6</v>
      </c>
    </row>
    <row r="1007" spans="1:27" s="231" customFormat="1">
      <c r="A1007" s="172">
        <f>VLOOKUP(G1007,[1]Conceptos!$B$2:$F$587,5,FALSE)</f>
        <v>120</v>
      </c>
      <c r="B1007" s="234"/>
      <c r="C1007" s="220"/>
      <c r="D1007" s="221"/>
      <c r="E1007" s="225">
        <v>1</v>
      </c>
      <c r="F1007" s="174"/>
      <c r="G1007" s="175" t="str">
        <f t="shared" si="197"/>
        <v>A.2.1.1</v>
      </c>
      <c r="H1007" s="235" t="e">
        <f t="shared" ref="H1007:H1016" si="205">VLOOKUP(F1007,$W$7:$X$48,2,FALSE)</f>
        <v>#N/A</v>
      </c>
      <c r="I1007" s="239"/>
      <c r="J1007" s="239"/>
      <c r="K1007" s="239"/>
      <c r="L1007" s="239"/>
      <c r="M1007" s="240"/>
      <c r="N1007" s="231">
        <f t="shared" ref="N1007:N1081" si="206">IF(E1007&lt;&gt;"",1,0)</f>
        <v>1</v>
      </c>
      <c r="O1007" s="231">
        <f t="shared" ref="O1007:O1081" si="207">SUM(I1007:M1007)</f>
        <v>0</v>
      </c>
      <c r="P1007" s="179">
        <f>VLOOKUP($G1007,[1]Conceptos!$B$2:$I$588,6,FALSE)</f>
        <v>1</v>
      </c>
      <c r="Q1007" s="179">
        <f>VLOOKUP($G1007,[1]Conceptos!$B$2:$I$588,7,FALSE)</f>
        <v>1</v>
      </c>
      <c r="R1007" s="179">
        <f>VLOOKUP($G1007,[1]Conceptos!$B$2:$I$588,8,FALSE)</f>
        <v>1</v>
      </c>
      <c r="S1007" s="229" t="b">
        <f>VLOOKUP(G1007,[1]Conceptos!$B$2:$E$588,4,FALSE)</f>
        <v>1</v>
      </c>
      <c r="V1007" s="231">
        <f t="shared" si="194"/>
        <v>6</v>
      </c>
    </row>
    <row r="1008" spans="1:27" s="231" customFormat="1" hidden="1">
      <c r="A1008" s="172">
        <f>VLOOKUP(G1008,[1]Conceptos!$B$2:$F$587,5,FALSE)</f>
        <v>120</v>
      </c>
      <c r="B1008" s="236"/>
      <c r="C1008" s="237"/>
      <c r="D1008" s="238"/>
      <c r="E1008" s="225">
        <v>2</v>
      </c>
      <c r="F1008" s="174"/>
      <c r="G1008" s="175" t="str">
        <f t="shared" si="197"/>
        <v>A.2.1.1</v>
      </c>
      <c r="H1008" s="235" t="e">
        <f t="shared" si="205"/>
        <v>#N/A</v>
      </c>
      <c r="I1008" s="239"/>
      <c r="J1008" s="239"/>
      <c r="K1008" s="239"/>
      <c r="L1008" s="239"/>
      <c r="M1008" s="240"/>
      <c r="N1008" s="231">
        <f t="shared" si="206"/>
        <v>1</v>
      </c>
      <c r="O1008" s="231">
        <f t="shared" si="207"/>
        <v>0</v>
      </c>
      <c r="P1008" s="179">
        <f>VLOOKUP($G1008,[1]Conceptos!$B$2:$I$588,6,FALSE)</f>
        <v>1</v>
      </c>
      <c r="Q1008" s="179">
        <f>VLOOKUP($G1008,[1]Conceptos!$B$2:$I$588,7,FALSE)</f>
        <v>1</v>
      </c>
      <c r="R1008" s="179">
        <f>VLOOKUP($G1008,[1]Conceptos!$B$2:$I$588,8,FALSE)</f>
        <v>1</v>
      </c>
      <c r="S1008" s="229" t="b">
        <f>VLOOKUP(G1008,[1]Conceptos!$B$2:$E$587,4,FALSE)</f>
        <v>1</v>
      </c>
      <c r="V1008" s="231">
        <f t="shared" si="194"/>
        <v>0</v>
      </c>
    </row>
    <row r="1009" spans="1:22" s="231" customFormat="1" hidden="1">
      <c r="A1009" s="172">
        <f>VLOOKUP(G1009,[1]Conceptos!$B$2:$F$587,5,FALSE)</f>
        <v>120</v>
      </c>
      <c r="B1009" s="236"/>
      <c r="C1009" s="237"/>
      <c r="D1009" s="238"/>
      <c r="E1009" s="225">
        <v>3</v>
      </c>
      <c r="F1009" s="174"/>
      <c r="G1009" s="175" t="str">
        <f t="shared" si="197"/>
        <v>A.2.1.1</v>
      </c>
      <c r="H1009" s="235" t="e">
        <f t="shared" si="205"/>
        <v>#N/A</v>
      </c>
      <c r="I1009" s="239"/>
      <c r="J1009" s="239"/>
      <c r="K1009" s="239"/>
      <c r="L1009" s="239"/>
      <c r="M1009" s="240"/>
      <c r="N1009" s="231">
        <f t="shared" si="206"/>
        <v>1</v>
      </c>
      <c r="O1009" s="231">
        <f t="shared" si="207"/>
        <v>0</v>
      </c>
      <c r="P1009" s="179">
        <f>VLOOKUP($G1009,[1]Conceptos!$B$2:$I$588,6,FALSE)</f>
        <v>1</v>
      </c>
      <c r="Q1009" s="179">
        <f>VLOOKUP($G1009,[1]Conceptos!$B$2:$I$588,7,FALSE)</f>
        <v>1</v>
      </c>
      <c r="R1009" s="179">
        <f>VLOOKUP($G1009,[1]Conceptos!$B$2:$I$588,8,FALSE)</f>
        <v>1</v>
      </c>
      <c r="S1009" s="229" t="b">
        <f>VLOOKUP(G1009,[1]Conceptos!$B$2:$E$587,4,FALSE)</f>
        <v>1</v>
      </c>
      <c r="V1009" s="231">
        <f t="shared" si="194"/>
        <v>0</v>
      </c>
    </row>
    <row r="1010" spans="1:22" s="231" customFormat="1" hidden="1">
      <c r="A1010" s="172">
        <f>VLOOKUP(G1010,[1]Conceptos!$B$2:$F$587,5,FALSE)</f>
        <v>120</v>
      </c>
      <c r="B1010" s="236"/>
      <c r="C1010" s="237"/>
      <c r="D1010" s="238"/>
      <c r="E1010" s="225">
        <v>4</v>
      </c>
      <c r="F1010" s="174"/>
      <c r="G1010" s="175" t="str">
        <f t="shared" si="197"/>
        <v>A.2.1.1</v>
      </c>
      <c r="H1010" s="235" t="e">
        <f t="shared" si="205"/>
        <v>#N/A</v>
      </c>
      <c r="I1010" s="239"/>
      <c r="J1010" s="239"/>
      <c r="K1010" s="239"/>
      <c r="L1010" s="239"/>
      <c r="M1010" s="240"/>
      <c r="N1010" s="231">
        <f t="shared" si="206"/>
        <v>1</v>
      </c>
      <c r="O1010" s="231">
        <f t="shared" si="207"/>
        <v>0</v>
      </c>
      <c r="P1010" s="179">
        <f>VLOOKUP($G1010,[1]Conceptos!$B$2:$I$588,6,FALSE)</f>
        <v>1</v>
      </c>
      <c r="Q1010" s="179">
        <f>VLOOKUP($G1010,[1]Conceptos!$B$2:$I$588,7,FALSE)</f>
        <v>1</v>
      </c>
      <c r="R1010" s="179">
        <f>VLOOKUP($G1010,[1]Conceptos!$B$2:$I$588,8,FALSE)</f>
        <v>1</v>
      </c>
      <c r="S1010" s="229" t="b">
        <f>VLOOKUP(G1010,[1]Conceptos!$B$2:$E$587,4,FALSE)</f>
        <v>1</v>
      </c>
      <c r="V1010" s="231">
        <f t="shared" si="194"/>
        <v>0</v>
      </c>
    </row>
    <row r="1011" spans="1:22" s="231" customFormat="1" hidden="1">
      <c r="A1011" s="172">
        <f>VLOOKUP(G1011,[1]Conceptos!$B$2:$F$587,5,FALSE)</f>
        <v>120</v>
      </c>
      <c r="B1011" s="236"/>
      <c r="C1011" s="237"/>
      <c r="D1011" s="238"/>
      <c r="E1011" s="225">
        <v>5</v>
      </c>
      <c r="F1011" s="174"/>
      <c r="G1011" s="175" t="str">
        <f t="shared" si="197"/>
        <v>A.2.1.1</v>
      </c>
      <c r="H1011" s="235" t="e">
        <f t="shared" si="205"/>
        <v>#N/A</v>
      </c>
      <c r="I1011" s="239"/>
      <c r="J1011" s="239"/>
      <c r="K1011" s="239"/>
      <c r="L1011" s="239"/>
      <c r="M1011" s="240"/>
      <c r="N1011" s="231">
        <f t="shared" si="206"/>
        <v>1</v>
      </c>
      <c r="O1011" s="231">
        <f t="shared" si="207"/>
        <v>0</v>
      </c>
      <c r="P1011" s="179">
        <f>VLOOKUP($G1011,[1]Conceptos!$B$2:$I$588,6,FALSE)</f>
        <v>1</v>
      </c>
      <c r="Q1011" s="179">
        <f>VLOOKUP($G1011,[1]Conceptos!$B$2:$I$588,7,FALSE)</f>
        <v>1</v>
      </c>
      <c r="R1011" s="179">
        <f>VLOOKUP($G1011,[1]Conceptos!$B$2:$I$588,8,FALSE)</f>
        <v>1</v>
      </c>
      <c r="S1011" s="229" t="b">
        <f>VLOOKUP(G1011,[1]Conceptos!$B$2:$E$587,4,FALSE)</f>
        <v>1</v>
      </c>
      <c r="V1011" s="231">
        <f t="shared" si="194"/>
        <v>0</v>
      </c>
    </row>
    <row r="1012" spans="1:22" s="231" customFormat="1" hidden="1">
      <c r="A1012" s="172">
        <f>VLOOKUP(G1012,[1]Conceptos!$B$2:$F$587,5,FALSE)</f>
        <v>120</v>
      </c>
      <c r="B1012" s="236"/>
      <c r="C1012" s="237"/>
      <c r="D1012" s="238"/>
      <c r="E1012" s="225">
        <v>6</v>
      </c>
      <c r="F1012" s="174"/>
      <c r="G1012" s="175" t="str">
        <f t="shared" si="197"/>
        <v>A.2.1.1</v>
      </c>
      <c r="H1012" s="235" t="e">
        <f t="shared" si="205"/>
        <v>#N/A</v>
      </c>
      <c r="I1012" s="239"/>
      <c r="J1012" s="239"/>
      <c r="K1012" s="239"/>
      <c r="L1012" s="239"/>
      <c r="M1012" s="240"/>
      <c r="N1012" s="231">
        <f t="shared" si="206"/>
        <v>1</v>
      </c>
      <c r="O1012" s="231">
        <f t="shared" si="207"/>
        <v>0</v>
      </c>
      <c r="P1012" s="179">
        <f>VLOOKUP($G1012,[1]Conceptos!$B$2:$I$588,6,FALSE)</f>
        <v>1</v>
      </c>
      <c r="Q1012" s="179">
        <f>VLOOKUP($G1012,[1]Conceptos!$B$2:$I$588,7,FALSE)</f>
        <v>1</v>
      </c>
      <c r="R1012" s="179">
        <f>VLOOKUP($G1012,[1]Conceptos!$B$2:$I$588,8,FALSE)</f>
        <v>1</v>
      </c>
      <c r="S1012" s="229" t="b">
        <f>VLOOKUP(G1012,[1]Conceptos!$B$2:$E$587,4,FALSE)</f>
        <v>1</v>
      </c>
      <c r="V1012" s="231">
        <f t="shared" si="194"/>
        <v>0</v>
      </c>
    </row>
    <row r="1013" spans="1:22" s="231" customFormat="1" hidden="1">
      <c r="A1013" s="172">
        <f>VLOOKUP(G1013,[1]Conceptos!$B$2:$F$587,5,FALSE)</f>
        <v>120</v>
      </c>
      <c r="B1013" s="236"/>
      <c r="C1013" s="237"/>
      <c r="D1013" s="238"/>
      <c r="E1013" s="225">
        <v>7</v>
      </c>
      <c r="F1013" s="174"/>
      <c r="G1013" s="175" t="str">
        <f t="shared" si="197"/>
        <v>A.2.1.1</v>
      </c>
      <c r="H1013" s="235" t="e">
        <f t="shared" si="205"/>
        <v>#N/A</v>
      </c>
      <c r="I1013" s="239"/>
      <c r="J1013" s="239"/>
      <c r="K1013" s="239"/>
      <c r="L1013" s="239"/>
      <c r="M1013" s="240"/>
      <c r="N1013" s="231">
        <f t="shared" si="206"/>
        <v>1</v>
      </c>
      <c r="O1013" s="231">
        <f t="shared" si="207"/>
        <v>0</v>
      </c>
      <c r="P1013" s="179">
        <f>VLOOKUP($G1013,[1]Conceptos!$B$2:$I$588,6,FALSE)</f>
        <v>1</v>
      </c>
      <c r="Q1013" s="179">
        <f>VLOOKUP($G1013,[1]Conceptos!$B$2:$I$588,7,FALSE)</f>
        <v>1</v>
      </c>
      <c r="R1013" s="179">
        <f>VLOOKUP($G1013,[1]Conceptos!$B$2:$I$588,8,FALSE)</f>
        <v>1</v>
      </c>
      <c r="S1013" s="229" t="b">
        <f>VLOOKUP(G1013,[1]Conceptos!$B$2:$E$587,4,FALSE)</f>
        <v>1</v>
      </c>
      <c r="V1013" s="231">
        <f t="shared" si="194"/>
        <v>0</v>
      </c>
    </row>
    <row r="1014" spans="1:22" s="231" customFormat="1" hidden="1">
      <c r="A1014" s="172">
        <f>VLOOKUP(G1014,[1]Conceptos!$B$2:$F$587,5,FALSE)</f>
        <v>120</v>
      </c>
      <c r="B1014" s="236"/>
      <c r="C1014" s="237"/>
      <c r="D1014" s="238"/>
      <c r="E1014" s="225">
        <v>8</v>
      </c>
      <c r="F1014" s="174"/>
      <c r="G1014" s="175" t="str">
        <f t="shared" si="197"/>
        <v>A.2.1.1</v>
      </c>
      <c r="H1014" s="235" t="e">
        <f t="shared" si="205"/>
        <v>#N/A</v>
      </c>
      <c r="I1014" s="239"/>
      <c r="J1014" s="239"/>
      <c r="K1014" s="239"/>
      <c r="L1014" s="239"/>
      <c r="M1014" s="240"/>
      <c r="N1014" s="231">
        <f t="shared" si="206"/>
        <v>1</v>
      </c>
      <c r="O1014" s="231">
        <f t="shared" si="207"/>
        <v>0</v>
      </c>
      <c r="P1014" s="179">
        <f>VLOOKUP($G1014,[1]Conceptos!$B$2:$I$588,6,FALSE)</f>
        <v>1</v>
      </c>
      <c r="Q1014" s="179">
        <f>VLOOKUP($G1014,[1]Conceptos!$B$2:$I$588,7,FALSE)</f>
        <v>1</v>
      </c>
      <c r="R1014" s="179">
        <f>VLOOKUP($G1014,[1]Conceptos!$B$2:$I$588,8,FALSE)</f>
        <v>1</v>
      </c>
      <c r="S1014" s="229" t="b">
        <f>VLOOKUP(G1014,[1]Conceptos!$B$2:$E$587,4,FALSE)</f>
        <v>1</v>
      </c>
      <c r="V1014" s="231">
        <f t="shared" ref="V1014:V1060" si="208">IF(T1014=0,T1013,T1014)</f>
        <v>0</v>
      </c>
    </row>
    <row r="1015" spans="1:22" s="231" customFormat="1" hidden="1">
      <c r="A1015" s="172">
        <f>VLOOKUP(G1015,[1]Conceptos!$B$2:$F$587,5,FALSE)</f>
        <v>120</v>
      </c>
      <c r="B1015" s="236"/>
      <c r="C1015" s="237"/>
      <c r="D1015" s="238"/>
      <c r="E1015" s="225">
        <v>9</v>
      </c>
      <c r="F1015" s="174"/>
      <c r="G1015" s="175" t="str">
        <f t="shared" si="197"/>
        <v>A.2.1.1</v>
      </c>
      <c r="H1015" s="235" t="e">
        <f t="shared" si="205"/>
        <v>#N/A</v>
      </c>
      <c r="I1015" s="239"/>
      <c r="J1015" s="239"/>
      <c r="K1015" s="239"/>
      <c r="L1015" s="239"/>
      <c r="M1015" s="240"/>
      <c r="N1015" s="231">
        <f t="shared" si="206"/>
        <v>1</v>
      </c>
      <c r="O1015" s="231">
        <f t="shared" si="207"/>
        <v>0</v>
      </c>
      <c r="P1015" s="179">
        <f>VLOOKUP($G1015,[1]Conceptos!$B$2:$I$588,6,FALSE)</f>
        <v>1</v>
      </c>
      <c r="Q1015" s="179">
        <f>VLOOKUP($G1015,[1]Conceptos!$B$2:$I$588,7,FALSE)</f>
        <v>1</v>
      </c>
      <c r="R1015" s="179">
        <f>VLOOKUP($G1015,[1]Conceptos!$B$2:$I$588,8,FALSE)</f>
        <v>1</v>
      </c>
      <c r="S1015" s="229" t="b">
        <f>VLOOKUP(G1015,[1]Conceptos!$B$2:$E$587,4,FALSE)</f>
        <v>1</v>
      </c>
      <c r="V1015" s="231">
        <f t="shared" si="208"/>
        <v>0</v>
      </c>
    </row>
    <row r="1016" spans="1:22" s="231" customFormat="1" hidden="1">
      <c r="A1016" s="172">
        <f>VLOOKUP(G1016,[1]Conceptos!$B$2:$F$587,5,FALSE)</f>
        <v>120</v>
      </c>
      <c r="B1016" s="236"/>
      <c r="C1016" s="237"/>
      <c r="D1016" s="238"/>
      <c r="E1016" s="225">
        <v>10</v>
      </c>
      <c r="F1016" s="174"/>
      <c r="G1016" s="175" t="str">
        <f t="shared" si="197"/>
        <v>A.2.1.1</v>
      </c>
      <c r="H1016" s="235" t="e">
        <f t="shared" si="205"/>
        <v>#N/A</v>
      </c>
      <c r="I1016" s="239"/>
      <c r="J1016" s="239"/>
      <c r="K1016" s="239"/>
      <c r="L1016" s="239"/>
      <c r="M1016" s="240"/>
      <c r="N1016" s="231">
        <f t="shared" si="206"/>
        <v>1</v>
      </c>
      <c r="O1016" s="231">
        <f t="shared" si="207"/>
        <v>0</v>
      </c>
      <c r="P1016" s="179">
        <f>VLOOKUP($G1016,[1]Conceptos!$B$2:$I$588,6,FALSE)</f>
        <v>1</v>
      </c>
      <c r="Q1016" s="179">
        <f>VLOOKUP($G1016,[1]Conceptos!$B$2:$I$588,7,FALSE)</f>
        <v>1</v>
      </c>
      <c r="R1016" s="179">
        <f>VLOOKUP($G1016,[1]Conceptos!$B$2:$I$588,8,FALSE)</f>
        <v>1</v>
      </c>
      <c r="S1016" s="229" t="b">
        <f>VLOOKUP(G1016,[1]Conceptos!$B$2:$E$587,4,FALSE)</f>
        <v>1</v>
      </c>
      <c r="V1016" s="231">
        <f t="shared" si="208"/>
        <v>0</v>
      </c>
    </row>
    <row r="1017" spans="1:22" s="231" customFormat="1" ht="38.25">
      <c r="A1017" s="172">
        <f>VLOOKUP(G1017,[1]Conceptos!$B$2:$F$587,5,FALSE)</f>
        <v>121</v>
      </c>
      <c r="B1017" s="219" t="s">
        <v>289</v>
      </c>
      <c r="C1017" s="220" t="str">
        <f>VLOOKUP(B1017,[1]Conceptos!$B$2:$D$587,2,FALSE)</f>
        <v xml:space="preserve">AFILIACIÓN AL RÉGIMEN SUBSIDIADO - AMPLIACIÓN </v>
      </c>
      <c r="D1017" s="221" t="str">
        <f>VLOOKUP(B1017,[1]Conceptos!$B$2:$D$587,3,FALSE)</f>
        <v>SON RECURSOS EJECUTADOS CON DESTINO A FINANCIAR A LA AMPLIACIÓN EN EL REGIMEN SUBSIDIADO A TRAVÉS DE CONTRATOS SUSCRITOS CON LAS ENTIDADES PROMOTORAS DE SALUD</v>
      </c>
      <c r="E1017" s="222" t="s">
        <v>136</v>
      </c>
      <c r="F1017" s="223"/>
      <c r="G1017" s="224" t="str">
        <f t="shared" si="197"/>
        <v>A.2.1.2</v>
      </c>
      <c r="H1017" s="225"/>
      <c r="I1017" s="226">
        <f>SUM(I1018:I1027)</f>
        <v>0</v>
      </c>
      <c r="J1017" s="226">
        <f>SUM(J1018:J1027)</f>
        <v>0</v>
      </c>
      <c r="K1017" s="226">
        <f>SUM(K1018:K1027)</f>
        <v>0</v>
      </c>
      <c r="L1017" s="226">
        <f>SUM(L1018:L1027)</f>
        <v>0</v>
      </c>
      <c r="M1017" s="227">
        <f>SUM(M1018:M1027)</f>
        <v>0</v>
      </c>
      <c r="N1017" s="228">
        <f>IF(AND(E1017&lt;&gt;"", E1017&lt;&gt;"Registrar Detalle",E1017&lt;&gt;"Ocultar Detalle"),1,0)</f>
        <v>0</v>
      </c>
      <c r="O1017" s="228">
        <f t="shared" si="207"/>
        <v>0</v>
      </c>
      <c r="P1017" s="179">
        <f>VLOOKUP($G1017,[1]Conceptos!$B$2:$I$588,6,FALSE)</f>
        <v>1</v>
      </c>
      <c r="Q1017" s="179">
        <f>VLOOKUP($G1017,[1]Conceptos!$B$2:$I$588,7,FALSE)</f>
        <v>1</v>
      </c>
      <c r="R1017" s="179">
        <f>VLOOKUP($G1017,[1]Conceptos!$B$2:$I$588,8,FALSE)</f>
        <v>1</v>
      </c>
      <c r="S1017" s="229" t="b">
        <f>VLOOKUP(G1017,[1]Conceptos!$B$2:$E$588,4,FALSE)</f>
        <v>1</v>
      </c>
      <c r="T1017" s="230">
        <f>FIND(".",B1017,LEN(B1017)-2)</f>
        <v>6</v>
      </c>
      <c r="U1017" s="230" t="str">
        <f>MID(B1017,1,T1017-1)</f>
        <v>A.2.1</v>
      </c>
      <c r="V1017" s="231">
        <f t="shared" si="208"/>
        <v>6</v>
      </c>
    </row>
    <row r="1018" spans="1:22" s="231" customFormat="1">
      <c r="A1018" s="172">
        <f>VLOOKUP(G1018,[1]Conceptos!$B$2:$F$587,5,FALSE)</f>
        <v>121</v>
      </c>
      <c r="B1018" s="234"/>
      <c r="C1018" s="220"/>
      <c r="D1018" s="221"/>
      <c r="E1018" s="225">
        <v>1</v>
      </c>
      <c r="F1018" s="174"/>
      <c r="G1018" s="175" t="str">
        <f t="shared" si="197"/>
        <v>A.2.1.2</v>
      </c>
      <c r="H1018" s="235" t="e">
        <f t="shared" ref="H1018:H1027" si="209">VLOOKUP(F1018,$W$7:$X$48,2,FALSE)</f>
        <v>#N/A</v>
      </c>
      <c r="I1018" s="239"/>
      <c r="J1018" s="239"/>
      <c r="K1018" s="239"/>
      <c r="L1018" s="239"/>
      <c r="M1018" s="240"/>
      <c r="N1018" s="231">
        <f t="shared" si="206"/>
        <v>1</v>
      </c>
      <c r="O1018" s="231">
        <f t="shared" si="207"/>
        <v>0</v>
      </c>
      <c r="P1018" s="179">
        <f>VLOOKUP($G1018,[1]Conceptos!$B$2:$I$588,6,FALSE)</f>
        <v>1</v>
      </c>
      <c r="Q1018" s="179">
        <f>VLOOKUP($G1018,[1]Conceptos!$B$2:$I$588,7,FALSE)</f>
        <v>1</v>
      </c>
      <c r="R1018" s="179">
        <f>VLOOKUP($G1018,[1]Conceptos!$B$2:$I$588,8,FALSE)</f>
        <v>1</v>
      </c>
      <c r="S1018" s="229" t="b">
        <f>VLOOKUP(G1018,[1]Conceptos!$B$2:$E$588,4,FALSE)</f>
        <v>1</v>
      </c>
      <c r="V1018" s="231">
        <f t="shared" si="208"/>
        <v>6</v>
      </c>
    </row>
    <row r="1019" spans="1:22" s="231" customFormat="1" hidden="1">
      <c r="A1019" s="172">
        <f>VLOOKUP(G1019,[1]Conceptos!$B$2:$F$587,5,FALSE)</f>
        <v>121</v>
      </c>
      <c r="B1019" s="236"/>
      <c r="C1019" s="237"/>
      <c r="D1019" s="238"/>
      <c r="E1019" s="225">
        <v>2</v>
      </c>
      <c r="F1019" s="174"/>
      <c r="G1019" s="175" t="str">
        <f t="shared" si="197"/>
        <v>A.2.1.2</v>
      </c>
      <c r="H1019" s="235" t="e">
        <f t="shared" si="209"/>
        <v>#N/A</v>
      </c>
      <c r="I1019" s="239"/>
      <c r="J1019" s="239"/>
      <c r="K1019" s="239"/>
      <c r="L1019" s="239"/>
      <c r="M1019" s="240"/>
      <c r="N1019" s="231">
        <f t="shared" si="206"/>
        <v>1</v>
      </c>
      <c r="O1019" s="231">
        <f t="shared" si="207"/>
        <v>0</v>
      </c>
      <c r="P1019" s="179">
        <f>VLOOKUP($G1019,[1]Conceptos!$B$2:$I$588,6,FALSE)</f>
        <v>1</v>
      </c>
      <c r="Q1019" s="179">
        <f>VLOOKUP($G1019,[1]Conceptos!$B$2:$I$588,7,FALSE)</f>
        <v>1</v>
      </c>
      <c r="R1019" s="179">
        <f>VLOOKUP($G1019,[1]Conceptos!$B$2:$I$588,8,FALSE)</f>
        <v>1</v>
      </c>
      <c r="S1019" s="229" t="b">
        <f>VLOOKUP(G1019,[1]Conceptos!$B$2:$E$587,4,FALSE)</f>
        <v>1</v>
      </c>
      <c r="V1019" s="231">
        <f t="shared" si="208"/>
        <v>0</v>
      </c>
    </row>
    <row r="1020" spans="1:22" s="231" customFormat="1" hidden="1">
      <c r="A1020" s="172">
        <f>VLOOKUP(G1020,[1]Conceptos!$B$2:$F$587,5,FALSE)</f>
        <v>121</v>
      </c>
      <c r="B1020" s="236"/>
      <c r="C1020" s="237"/>
      <c r="D1020" s="238"/>
      <c r="E1020" s="225">
        <v>3</v>
      </c>
      <c r="F1020" s="174"/>
      <c r="G1020" s="175" t="str">
        <f t="shared" si="197"/>
        <v>A.2.1.2</v>
      </c>
      <c r="H1020" s="235" t="e">
        <f t="shared" si="209"/>
        <v>#N/A</v>
      </c>
      <c r="I1020" s="239"/>
      <c r="J1020" s="239"/>
      <c r="K1020" s="239"/>
      <c r="L1020" s="239"/>
      <c r="M1020" s="240"/>
      <c r="N1020" s="231">
        <f t="shared" si="206"/>
        <v>1</v>
      </c>
      <c r="O1020" s="231">
        <f t="shared" si="207"/>
        <v>0</v>
      </c>
      <c r="P1020" s="179">
        <f>VLOOKUP($G1020,[1]Conceptos!$B$2:$I$588,6,FALSE)</f>
        <v>1</v>
      </c>
      <c r="Q1020" s="179">
        <f>VLOOKUP($G1020,[1]Conceptos!$B$2:$I$588,7,FALSE)</f>
        <v>1</v>
      </c>
      <c r="R1020" s="179">
        <f>VLOOKUP($G1020,[1]Conceptos!$B$2:$I$588,8,FALSE)</f>
        <v>1</v>
      </c>
      <c r="S1020" s="229" t="b">
        <f>VLOOKUP(G1020,[1]Conceptos!$B$2:$E$587,4,FALSE)</f>
        <v>1</v>
      </c>
      <c r="V1020" s="231">
        <f t="shared" si="208"/>
        <v>0</v>
      </c>
    </row>
    <row r="1021" spans="1:22" s="231" customFormat="1" hidden="1">
      <c r="A1021" s="172">
        <f>VLOOKUP(G1021,[1]Conceptos!$B$2:$F$587,5,FALSE)</f>
        <v>121</v>
      </c>
      <c r="B1021" s="236"/>
      <c r="C1021" s="237"/>
      <c r="D1021" s="238"/>
      <c r="E1021" s="225">
        <v>4</v>
      </c>
      <c r="F1021" s="174"/>
      <c r="G1021" s="175" t="str">
        <f t="shared" si="197"/>
        <v>A.2.1.2</v>
      </c>
      <c r="H1021" s="235" t="e">
        <f t="shared" si="209"/>
        <v>#N/A</v>
      </c>
      <c r="I1021" s="239"/>
      <c r="J1021" s="239"/>
      <c r="K1021" s="239"/>
      <c r="L1021" s="239"/>
      <c r="M1021" s="240"/>
      <c r="N1021" s="231">
        <f t="shared" si="206"/>
        <v>1</v>
      </c>
      <c r="O1021" s="231">
        <f t="shared" si="207"/>
        <v>0</v>
      </c>
      <c r="P1021" s="179">
        <f>VLOOKUP($G1021,[1]Conceptos!$B$2:$I$588,6,FALSE)</f>
        <v>1</v>
      </c>
      <c r="Q1021" s="179">
        <f>VLOOKUP($G1021,[1]Conceptos!$B$2:$I$588,7,FALSE)</f>
        <v>1</v>
      </c>
      <c r="R1021" s="179">
        <f>VLOOKUP($G1021,[1]Conceptos!$B$2:$I$588,8,FALSE)</f>
        <v>1</v>
      </c>
      <c r="S1021" s="229" t="b">
        <f>VLOOKUP(G1021,[1]Conceptos!$B$2:$E$587,4,FALSE)</f>
        <v>1</v>
      </c>
      <c r="V1021" s="231">
        <f t="shared" si="208"/>
        <v>0</v>
      </c>
    </row>
    <row r="1022" spans="1:22" s="231" customFormat="1" hidden="1">
      <c r="A1022" s="172">
        <f>VLOOKUP(G1022,[1]Conceptos!$B$2:$F$587,5,FALSE)</f>
        <v>121</v>
      </c>
      <c r="B1022" s="236"/>
      <c r="C1022" s="237"/>
      <c r="D1022" s="238"/>
      <c r="E1022" s="225">
        <v>5</v>
      </c>
      <c r="F1022" s="174"/>
      <c r="G1022" s="175" t="str">
        <f t="shared" si="197"/>
        <v>A.2.1.2</v>
      </c>
      <c r="H1022" s="235" t="e">
        <f t="shared" si="209"/>
        <v>#N/A</v>
      </c>
      <c r="I1022" s="239"/>
      <c r="J1022" s="239"/>
      <c r="K1022" s="239"/>
      <c r="L1022" s="239"/>
      <c r="M1022" s="240"/>
      <c r="N1022" s="231">
        <f t="shared" si="206"/>
        <v>1</v>
      </c>
      <c r="O1022" s="231">
        <f t="shared" si="207"/>
        <v>0</v>
      </c>
      <c r="P1022" s="179">
        <f>VLOOKUP($G1022,[1]Conceptos!$B$2:$I$588,6,FALSE)</f>
        <v>1</v>
      </c>
      <c r="Q1022" s="179">
        <f>VLOOKUP($G1022,[1]Conceptos!$B$2:$I$588,7,FALSE)</f>
        <v>1</v>
      </c>
      <c r="R1022" s="179">
        <f>VLOOKUP($G1022,[1]Conceptos!$B$2:$I$588,8,FALSE)</f>
        <v>1</v>
      </c>
      <c r="S1022" s="229" t="b">
        <f>VLOOKUP(G1022,[1]Conceptos!$B$2:$E$587,4,FALSE)</f>
        <v>1</v>
      </c>
      <c r="V1022" s="231">
        <f t="shared" si="208"/>
        <v>0</v>
      </c>
    </row>
    <row r="1023" spans="1:22" s="231" customFormat="1" hidden="1">
      <c r="A1023" s="172">
        <f>VLOOKUP(G1023,[1]Conceptos!$B$2:$F$587,5,FALSE)</f>
        <v>121</v>
      </c>
      <c r="B1023" s="236"/>
      <c r="C1023" s="237"/>
      <c r="D1023" s="238"/>
      <c r="E1023" s="225">
        <v>6</v>
      </c>
      <c r="F1023" s="174"/>
      <c r="G1023" s="175" t="str">
        <f t="shared" si="197"/>
        <v>A.2.1.2</v>
      </c>
      <c r="H1023" s="235" t="e">
        <f t="shared" si="209"/>
        <v>#N/A</v>
      </c>
      <c r="I1023" s="239"/>
      <c r="J1023" s="239"/>
      <c r="K1023" s="239"/>
      <c r="L1023" s="239"/>
      <c r="M1023" s="240"/>
      <c r="N1023" s="231">
        <f t="shared" si="206"/>
        <v>1</v>
      </c>
      <c r="O1023" s="231">
        <f t="shared" si="207"/>
        <v>0</v>
      </c>
      <c r="P1023" s="179">
        <f>VLOOKUP($G1023,[1]Conceptos!$B$2:$I$588,6,FALSE)</f>
        <v>1</v>
      </c>
      <c r="Q1023" s="179">
        <f>VLOOKUP($G1023,[1]Conceptos!$B$2:$I$588,7,FALSE)</f>
        <v>1</v>
      </c>
      <c r="R1023" s="179">
        <f>VLOOKUP($G1023,[1]Conceptos!$B$2:$I$588,8,FALSE)</f>
        <v>1</v>
      </c>
      <c r="S1023" s="229" t="b">
        <f>VLOOKUP(G1023,[1]Conceptos!$B$2:$E$587,4,FALSE)</f>
        <v>1</v>
      </c>
      <c r="V1023" s="231">
        <f t="shared" si="208"/>
        <v>0</v>
      </c>
    </row>
    <row r="1024" spans="1:22" s="231" customFormat="1" hidden="1">
      <c r="A1024" s="172">
        <f>VLOOKUP(G1024,[1]Conceptos!$B$2:$F$587,5,FALSE)</f>
        <v>121</v>
      </c>
      <c r="B1024" s="236"/>
      <c r="C1024" s="237"/>
      <c r="D1024" s="238"/>
      <c r="E1024" s="225">
        <v>7</v>
      </c>
      <c r="F1024" s="174"/>
      <c r="G1024" s="175" t="str">
        <f t="shared" si="197"/>
        <v>A.2.1.2</v>
      </c>
      <c r="H1024" s="235" t="e">
        <f t="shared" si="209"/>
        <v>#N/A</v>
      </c>
      <c r="I1024" s="239"/>
      <c r="J1024" s="239"/>
      <c r="K1024" s="239"/>
      <c r="L1024" s="239"/>
      <c r="M1024" s="240"/>
      <c r="N1024" s="231">
        <f t="shared" si="206"/>
        <v>1</v>
      </c>
      <c r="O1024" s="231">
        <f t="shared" si="207"/>
        <v>0</v>
      </c>
      <c r="P1024" s="179">
        <f>VLOOKUP($G1024,[1]Conceptos!$B$2:$I$588,6,FALSE)</f>
        <v>1</v>
      </c>
      <c r="Q1024" s="179">
        <f>VLOOKUP($G1024,[1]Conceptos!$B$2:$I$588,7,FALSE)</f>
        <v>1</v>
      </c>
      <c r="R1024" s="179">
        <f>VLOOKUP($G1024,[1]Conceptos!$B$2:$I$588,8,FALSE)</f>
        <v>1</v>
      </c>
      <c r="S1024" s="229" t="b">
        <f>VLOOKUP(G1024,[1]Conceptos!$B$2:$E$587,4,FALSE)</f>
        <v>1</v>
      </c>
      <c r="V1024" s="231">
        <f t="shared" si="208"/>
        <v>0</v>
      </c>
    </row>
    <row r="1025" spans="1:22" s="231" customFormat="1" hidden="1">
      <c r="A1025" s="172">
        <f>VLOOKUP(G1025,[1]Conceptos!$B$2:$F$587,5,FALSE)</f>
        <v>121</v>
      </c>
      <c r="B1025" s="236"/>
      <c r="C1025" s="237"/>
      <c r="D1025" s="238"/>
      <c r="E1025" s="225">
        <v>8</v>
      </c>
      <c r="F1025" s="174"/>
      <c r="G1025" s="175" t="str">
        <f t="shared" si="197"/>
        <v>A.2.1.2</v>
      </c>
      <c r="H1025" s="235" t="e">
        <f t="shared" si="209"/>
        <v>#N/A</v>
      </c>
      <c r="I1025" s="239"/>
      <c r="J1025" s="239"/>
      <c r="K1025" s="239"/>
      <c r="L1025" s="239"/>
      <c r="M1025" s="240"/>
      <c r="N1025" s="231">
        <f t="shared" si="206"/>
        <v>1</v>
      </c>
      <c r="O1025" s="231">
        <f t="shared" si="207"/>
        <v>0</v>
      </c>
      <c r="P1025" s="179">
        <f>VLOOKUP($G1025,[1]Conceptos!$B$2:$I$588,6,FALSE)</f>
        <v>1</v>
      </c>
      <c r="Q1025" s="179">
        <f>VLOOKUP($G1025,[1]Conceptos!$B$2:$I$588,7,FALSE)</f>
        <v>1</v>
      </c>
      <c r="R1025" s="179">
        <f>VLOOKUP($G1025,[1]Conceptos!$B$2:$I$588,8,FALSE)</f>
        <v>1</v>
      </c>
      <c r="S1025" s="229" t="b">
        <f>VLOOKUP(G1025,[1]Conceptos!$B$2:$E$587,4,FALSE)</f>
        <v>1</v>
      </c>
      <c r="V1025" s="231">
        <f t="shared" si="208"/>
        <v>0</v>
      </c>
    </row>
    <row r="1026" spans="1:22" s="231" customFormat="1" hidden="1">
      <c r="A1026" s="172">
        <f>VLOOKUP(G1026,[1]Conceptos!$B$2:$F$587,5,FALSE)</f>
        <v>121</v>
      </c>
      <c r="B1026" s="236"/>
      <c r="C1026" s="237"/>
      <c r="D1026" s="238"/>
      <c r="E1026" s="225">
        <v>9</v>
      </c>
      <c r="F1026" s="174"/>
      <c r="G1026" s="175" t="str">
        <f t="shared" si="197"/>
        <v>A.2.1.2</v>
      </c>
      <c r="H1026" s="235" t="e">
        <f t="shared" si="209"/>
        <v>#N/A</v>
      </c>
      <c r="I1026" s="239"/>
      <c r="J1026" s="239"/>
      <c r="K1026" s="239"/>
      <c r="L1026" s="239"/>
      <c r="M1026" s="240"/>
      <c r="N1026" s="231">
        <f t="shared" si="206"/>
        <v>1</v>
      </c>
      <c r="O1026" s="231">
        <f t="shared" si="207"/>
        <v>0</v>
      </c>
      <c r="P1026" s="179">
        <f>VLOOKUP($G1026,[1]Conceptos!$B$2:$I$588,6,FALSE)</f>
        <v>1</v>
      </c>
      <c r="Q1026" s="179">
        <f>VLOOKUP($G1026,[1]Conceptos!$B$2:$I$588,7,FALSE)</f>
        <v>1</v>
      </c>
      <c r="R1026" s="179">
        <f>VLOOKUP($G1026,[1]Conceptos!$B$2:$I$588,8,FALSE)</f>
        <v>1</v>
      </c>
      <c r="S1026" s="229" t="b">
        <f>VLOOKUP(G1026,[1]Conceptos!$B$2:$E$587,4,FALSE)</f>
        <v>1</v>
      </c>
      <c r="V1026" s="231">
        <f t="shared" si="208"/>
        <v>0</v>
      </c>
    </row>
    <row r="1027" spans="1:22" s="231" customFormat="1" hidden="1">
      <c r="A1027" s="172">
        <f>VLOOKUP(G1027,[1]Conceptos!$B$2:$F$587,5,FALSE)</f>
        <v>121</v>
      </c>
      <c r="B1027" s="236"/>
      <c r="C1027" s="237"/>
      <c r="D1027" s="238"/>
      <c r="E1027" s="225">
        <v>10</v>
      </c>
      <c r="F1027" s="174"/>
      <c r="G1027" s="175" t="str">
        <f t="shared" si="197"/>
        <v>A.2.1.2</v>
      </c>
      <c r="H1027" s="235" t="e">
        <f t="shared" si="209"/>
        <v>#N/A</v>
      </c>
      <c r="I1027" s="239"/>
      <c r="J1027" s="239"/>
      <c r="K1027" s="239"/>
      <c r="L1027" s="239"/>
      <c r="M1027" s="240"/>
      <c r="N1027" s="231">
        <f t="shared" si="206"/>
        <v>1</v>
      </c>
      <c r="O1027" s="231">
        <f t="shared" si="207"/>
        <v>0</v>
      </c>
      <c r="P1027" s="179">
        <f>VLOOKUP($G1027,[1]Conceptos!$B$2:$I$588,6,FALSE)</f>
        <v>1</v>
      </c>
      <c r="Q1027" s="179">
        <f>VLOOKUP($G1027,[1]Conceptos!$B$2:$I$588,7,FALSE)</f>
        <v>1</v>
      </c>
      <c r="R1027" s="179">
        <f>VLOOKUP($G1027,[1]Conceptos!$B$2:$I$588,8,FALSE)</f>
        <v>1</v>
      </c>
      <c r="S1027" s="229" t="b">
        <f>VLOOKUP(G1027,[1]Conceptos!$B$2:$E$587,4,FALSE)</f>
        <v>1</v>
      </c>
      <c r="V1027" s="231">
        <f t="shared" si="208"/>
        <v>0</v>
      </c>
    </row>
    <row r="1028" spans="1:22" s="231" customFormat="1" ht="38.25">
      <c r="A1028" s="172">
        <f>VLOOKUP(G1028,[1]Conceptos!$B$2:$F$587,5,FALSE)</f>
        <v>122</v>
      </c>
      <c r="B1028" s="219" t="s">
        <v>290</v>
      </c>
      <c r="C1028" s="220" t="str">
        <f>VLOOKUP(B1028,[1]Conceptos!$B$2:$D$587,2,FALSE)</f>
        <v>0.4% INTERVENTORIA DEL RÉGIMEN SUBSIDIADO</v>
      </c>
      <c r="D1028" s="221" t="str">
        <f>VLOOKUP(B1028,[1]Conceptos!$B$2:$D$587,3,FALSE)</f>
        <v>EQUIVALE AL 0.4% DE LOS RECURSOS DEL RÉGIMEN SUBSIDIADO QUE LOS MUNICIPIOS Y DISTRITOS DEBEN DESTINAR A LOS SERVICIOS DE INTERVENTORIA DE LOS CONTRATOS DE RÉGIMEN SUBSIDIADO.</v>
      </c>
      <c r="E1028" s="222" t="s">
        <v>136</v>
      </c>
      <c r="F1028" s="223"/>
      <c r="G1028" s="224" t="str">
        <f t="shared" si="197"/>
        <v>A.2.1.3</v>
      </c>
      <c r="H1028" s="225"/>
      <c r="I1028" s="226">
        <f>SUM(I1029:I1038)</f>
        <v>0</v>
      </c>
      <c r="J1028" s="226">
        <f>SUM(J1029:J1038)</f>
        <v>0</v>
      </c>
      <c r="K1028" s="226">
        <f>SUM(K1029:K1038)</f>
        <v>0</v>
      </c>
      <c r="L1028" s="226">
        <f>SUM(L1029:L1038)</f>
        <v>0</v>
      </c>
      <c r="M1028" s="227">
        <f>SUM(M1029:M1038)</f>
        <v>0</v>
      </c>
      <c r="N1028" s="228">
        <f>IF(AND(E1028&lt;&gt;"", E1028&lt;&gt;"Registrar Detalle",E1028&lt;&gt;"Ocultar Detalle"),1,0)</f>
        <v>0</v>
      </c>
      <c r="O1028" s="228">
        <f t="shared" si="207"/>
        <v>0</v>
      </c>
      <c r="P1028" s="179">
        <f>VLOOKUP($G1028,[1]Conceptos!$B$2:$I$588,6,FALSE)</f>
        <v>1</v>
      </c>
      <c r="Q1028" s="179">
        <f>VLOOKUP($G1028,[1]Conceptos!$B$2:$I$588,7,FALSE)</f>
        <v>1</v>
      </c>
      <c r="R1028" s="179">
        <f>VLOOKUP($G1028,[1]Conceptos!$B$2:$I$588,8,FALSE)</f>
        <v>1</v>
      </c>
      <c r="S1028" s="229" t="b">
        <f>VLOOKUP(G1028,[1]Conceptos!$B$2:$E$588,4,FALSE)</f>
        <v>1</v>
      </c>
      <c r="T1028" s="230">
        <f>FIND(".",B1028,LEN(B1028)-2)</f>
        <v>6</v>
      </c>
      <c r="U1028" s="230" t="str">
        <f>MID(B1028,1,T1028-1)</f>
        <v>A.2.1</v>
      </c>
      <c r="V1028" s="231">
        <f t="shared" si="208"/>
        <v>6</v>
      </c>
    </row>
    <row r="1029" spans="1:22" s="231" customFormat="1">
      <c r="A1029" s="172">
        <f>VLOOKUP(G1029,[1]Conceptos!$B$2:$F$587,5,FALSE)</f>
        <v>122</v>
      </c>
      <c r="B1029" s="234"/>
      <c r="C1029" s="220"/>
      <c r="D1029" s="221"/>
      <c r="E1029" s="225">
        <v>1</v>
      </c>
      <c r="F1029" s="174"/>
      <c r="G1029" s="175" t="str">
        <f t="shared" si="197"/>
        <v>A.2.1.3</v>
      </c>
      <c r="H1029" s="235" t="e">
        <f t="shared" ref="H1029:H1038" si="210">VLOOKUP(F1029,$W$7:$X$48,2,FALSE)</f>
        <v>#N/A</v>
      </c>
      <c r="I1029" s="239"/>
      <c r="J1029" s="239"/>
      <c r="K1029" s="239"/>
      <c r="L1029" s="239"/>
      <c r="M1029" s="240"/>
      <c r="N1029" s="231">
        <f t="shared" si="206"/>
        <v>1</v>
      </c>
      <c r="O1029" s="231">
        <f t="shared" si="207"/>
        <v>0</v>
      </c>
      <c r="P1029" s="179">
        <f>VLOOKUP($G1029,[1]Conceptos!$B$2:$I$588,6,FALSE)</f>
        <v>1</v>
      </c>
      <c r="Q1029" s="179">
        <f>VLOOKUP($G1029,[1]Conceptos!$B$2:$I$588,7,FALSE)</f>
        <v>1</v>
      </c>
      <c r="R1029" s="179">
        <f>VLOOKUP($G1029,[1]Conceptos!$B$2:$I$588,8,FALSE)</f>
        <v>1</v>
      </c>
      <c r="S1029" s="229" t="b">
        <f>VLOOKUP(G1029,[1]Conceptos!$B$2:$E$588,4,FALSE)</f>
        <v>1</v>
      </c>
      <c r="V1029" s="231">
        <f t="shared" si="208"/>
        <v>6</v>
      </c>
    </row>
    <row r="1030" spans="1:22" s="231" customFormat="1" hidden="1">
      <c r="A1030" s="172">
        <f>VLOOKUP(G1030,[1]Conceptos!$B$2:$F$587,5,FALSE)</f>
        <v>122</v>
      </c>
      <c r="B1030" s="236"/>
      <c r="C1030" s="237"/>
      <c r="D1030" s="238"/>
      <c r="E1030" s="225">
        <v>2</v>
      </c>
      <c r="F1030" s="174"/>
      <c r="G1030" s="175" t="str">
        <f t="shared" si="197"/>
        <v>A.2.1.3</v>
      </c>
      <c r="H1030" s="235" t="e">
        <f t="shared" si="210"/>
        <v>#N/A</v>
      </c>
      <c r="I1030" s="239"/>
      <c r="J1030" s="239"/>
      <c r="K1030" s="239"/>
      <c r="L1030" s="239"/>
      <c r="M1030" s="240"/>
      <c r="N1030" s="231">
        <f t="shared" si="206"/>
        <v>1</v>
      </c>
      <c r="O1030" s="231">
        <f t="shared" si="207"/>
        <v>0</v>
      </c>
      <c r="P1030" s="179">
        <f>VLOOKUP($G1030,[1]Conceptos!$B$2:$I$588,6,FALSE)</f>
        <v>1</v>
      </c>
      <c r="Q1030" s="179">
        <f>VLOOKUP($G1030,[1]Conceptos!$B$2:$I$588,7,FALSE)</f>
        <v>1</v>
      </c>
      <c r="R1030" s="179">
        <f>VLOOKUP($G1030,[1]Conceptos!$B$2:$I$588,8,FALSE)</f>
        <v>1</v>
      </c>
      <c r="S1030" s="229" t="b">
        <f>VLOOKUP(G1030,[1]Conceptos!$B$2:$E$587,4,FALSE)</f>
        <v>1</v>
      </c>
      <c r="V1030" s="231">
        <f t="shared" si="208"/>
        <v>0</v>
      </c>
    </row>
    <row r="1031" spans="1:22" s="231" customFormat="1" hidden="1">
      <c r="A1031" s="172">
        <f>VLOOKUP(G1031,[1]Conceptos!$B$2:$F$587,5,FALSE)</f>
        <v>122</v>
      </c>
      <c r="B1031" s="236"/>
      <c r="C1031" s="237"/>
      <c r="D1031" s="238"/>
      <c r="E1031" s="225">
        <v>3</v>
      </c>
      <c r="F1031" s="174"/>
      <c r="G1031" s="175" t="str">
        <f t="shared" si="197"/>
        <v>A.2.1.3</v>
      </c>
      <c r="H1031" s="235" t="e">
        <f t="shared" si="210"/>
        <v>#N/A</v>
      </c>
      <c r="I1031" s="239"/>
      <c r="J1031" s="239"/>
      <c r="K1031" s="239"/>
      <c r="L1031" s="239"/>
      <c r="M1031" s="240"/>
      <c r="N1031" s="231">
        <f t="shared" si="206"/>
        <v>1</v>
      </c>
      <c r="O1031" s="231">
        <f t="shared" si="207"/>
        <v>0</v>
      </c>
      <c r="P1031" s="179">
        <f>VLOOKUP($G1031,[1]Conceptos!$B$2:$I$588,6,FALSE)</f>
        <v>1</v>
      </c>
      <c r="Q1031" s="179">
        <f>VLOOKUP($G1031,[1]Conceptos!$B$2:$I$588,7,FALSE)</f>
        <v>1</v>
      </c>
      <c r="R1031" s="179">
        <f>VLOOKUP($G1031,[1]Conceptos!$B$2:$I$588,8,FALSE)</f>
        <v>1</v>
      </c>
      <c r="S1031" s="229" t="b">
        <f>VLOOKUP(G1031,[1]Conceptos!$B$2:$E$587,4,FALSE)</f>
        <v>1</v>
      </c>
      <c r="V1031" s="231">
        <f t="shared" si="208"/>
        <v>0</v>
      </c>
    </row>
    <row r="1032" spans="1:22" s="231" customFormat="1" hidden="1">
      <c r="A1032" s="172">
        <f>VLOOKUP(G1032,[1]Conceptos!$B$2:$F$587,5,FALSE)</f>
        <v>122</v>
      </c>
      <c r="B1032" s="236"/>
      <c r="C1032" s="237"/>
      <c r="D1032" s="238"/>
      <c r="E1032" s="225">
        <v>4</v>
      </c>
      <c r="F1032" s="174"/>
      <c r="G1032" s="175" t="str">
        <f t="shared" ref="G1032:G1095" si="211">IF(ISBLANK(B1032),G1031,B1032)</f>
        <v>A.2.1.3</v>
      </c>
      <c r="H1032" s="235" t="e">
        <f t="shared" si="210"/>
        <v>#N/A</v>
      </c>
      <c r="I1032" s="239"/>
      <c r="J1032" s="239"/>
      <c r="K1032" s="239"/>
      <c r="L1032" s="239"/>
      <c r="M1032" s="240"/>
      <c r="N1032" s="231">
        <f t="shared" si="206"/>
        <v>1</v>
      </c>
      <c r="O1032" s="231">
        <f t="shared" si="207"/>
        <v>0</v>
      </c>
      <c r="P1032" s="179">
        <f>VLOOKUP($G1032,[1]Conceptos!$B$2:$I$588,6,FALSE)</f>
        <v>1</v>
      </c>
      <c r="Q1032" s="179">
        <f>VLOOKUP($G1032,[1]Conceptos!$B$2:$I$588,7,FALSE)</f>
        <v>1</v>
      </c>
      <c r="R1032" s="179">
        <f>VLOOKUP($G1032,[1]Conceptos!$B$2:$I$588,8,FALSE)</f>
        <v>1</v>
      </c>
      <c r="S1032" s="229" t="b">
        <f>VLOOKUP(G1032,[1]Conceptos!$B$2:$E$587,4,FALSE)</f>
        <v>1</v>
      </c>
      <c r="V1032" s="231">
        <f t="shared" si="208"/>
        <v>0</v>
      </c>
    </row>
    <row r="1033" spans="1:22" s="231" customFormat="1" hidden="1">
      <c r="A1033" s="172">
        <f>VLOOKUP(G1033,[1]Conceptos!$B$2:$F$587,5,FALSE)</f>
        <v>122</v>
      </c>
      <c r="B1033" s="236"/>
      <c r="C1033" s="237"/>
      <c r="D1033" s="238"/>
      <c r="E1033" s="225">
        <v>5</v>
      </c>
      <c r="F1033" s="174"/>
      <c r="G1033" s="175" t="str">
        <f t="shared" si="211"/>
        <v>A.2.1.3</v>
      </c>
      <c r="H1033" s="235" t="e">
        <f t="shared" si="210"/>
        <v>#N/A</v>
      </c>
      <c r="I1033" s="239"/>
      <c r="J1033" s="239"/>
      <c r="K1033" s="239"/>
      <c r="L1033" s="239"/>
      <c r="M1033" s="240"/>
      <c r="N1033" s="231">
        <f t="shared" si="206"/>
        <v>1</v>
      </c>
      <c r="O1033" s="231">
        <f t="shared" si="207"/>
        <v>0</v>
      </c>
      <c r="P1033" s="179">
        <f>VLOOKUP($G1033,[1]Conceptos!$B$2:$I$588,6,FALSE)</f>
        <v>1</v>
      </c>
      <c r="Q1033" s="179">
        <f>VLOOKUP($G1033,[1]Conceptos!$B$2:$I$588,7,FALSE)</f>
        <v>1</v>
      </c>
      <c r="R1033" s="179">
        <f>VLOOKUP($G1033,[1]Conceptos!$B$2:$I$588,8,FALSE)</f>
        <v>1</v>
      </c>
      <c r="S1033" s="229" t="b">
        <f>VLOOKUP(G1033,[1]Conceptos!$B$2:$E$587,4,FALSE)</f>
        <v>1</v>
      </c>
      <c r="V1033" s="231">
        <f t="shared" si="208"/>
        <v>0</v>
      </c>
    </row>
    <row r="1034" spans="1:22" s="231" customFormat="1" hidden="1">
      <c r="A1034" s="172">
        <f>VLOOKUP(G1034,[1]Conceptos!$B$2:$F$587,5,FALSE)</f>
        <v>122</v>
      </c>
      <c r="B1034" s="236"/>
      <c r="C1034" s="237"/>
      <c r="D1034" s="238"/>
      <c r="E1034" s="225">
        <v>6</v>
      </c>
      <c r="F1034" s="174"/>
      <c r="G1034" s="175" t="str">
        <f t="shared" si="211"/>
        <v>A.2.1.3</v>
      </c>
      <c r="H1034" s="235" t="e">
        <f t="shared" si="210"/>
        <v>#N/A</v>
      </c>
      <c r="I1034" s="239"/>
      <c r="J1034" s="239"/>
      <c r="K1034" s="239"/>
      <c r="L1034" s="239"/>
      <c r="M1034" s="240"/>
      <c r="N1034" s="231">
        <f t="shared" si="206"/>
        <v>1</v>
      </c>
      <c r="O1034" s="231">
        <f t="shared" si="207"/>
        <v>0</v>
      </c>
      <c r="P1034" s="179">
        <f>VLOOKUP($G1034,[1]Conceptos!$B$2:$I$588,6,FALSE)</f>
        <v>1</v>
      </c>
      <c r="Q1034" s="179">
        <f>VLOOKUP($G1034,[1]Conceptos!$B$2:$I$588,7,FALSE)</f>
        <v>1</v>
      </c>
      <c r="R1034" s="179">
        <f>VLOOKUP($G1034,[1]Conceptos!$B$2:$I$588,8,FALSE)</f>
        <v>1</v>
      </c>
      <c r="S1034" s="229" t="b">
        <f>VLOOKUP(G1034,[1]Conceptos!$B$2:$E$587,4,FALSE)</f>
        <v>1</v>
      </c>
      <c r="V1034" s="231">
        <f t="shared" si="208"/>
        <v>0</v>
      </c>
    </row>
    <row r="1035" spans="1:22" s="231" customFormat="1" hidden="1">
      <c r="A1035" s="172">
        <f>VLOOKUP(G1035,[1]Conceptos!$B$2:$F$587,5,FALSE)</f>
        <v>122</v>
      </c>
      <c r="B1035" s="236"/>
      <c r="C1035" s="237"/>
      <c r="D1035" s="238"/>
      <c r="E1035" s="225">
        <v>7</v>
      </c>
      <c r="F1035" s="174"/>
      <c r="G1035" s="175" t="str">
        <f t="shared" si="211"/>
        <v>A.2.1.3</v>
      </c>
      <c r="H1035" s="235" t="e">
        <f t="shared" si="210"/>
        <v>#N/A</v>
      </c>
      <c r="I1035" s="239"/>
      <c r="J1035" s="239"/>
      <c r="K1035" s="239"/>
      <c r="L1035" s="239"/>
      <c r="M1035" s="240"/>
      <c r="N1035" s="231">
        <f t="shared" si="206"/>
        <v>1</v>
      </c>
      <c r="O1035" s="231">
        <f t="shared" si="207"/>
        <v>0</v>
      </c>
      <c r="P1035" s="179">
        <f>VLOOKUP($G1035,[1]Conceptos!$B$2:$I$588,6,FALSE)</f>
        <v>1</v>
      </c>
      <c r="Q1035" s="179">
        <f>VLOOKUP($G1035,[1]Conceptos!$B$2:$I$588,7,FALSE)</f>
        <v>1</v>
      </c>
      <c r="R1035" s="179">
        <f>VLOOKUP($G1035,[1]Conceptos!$B$2:$I$588,8,FALSE)</f>
        <v>1</v>
      </c>
      <c r="S1035" s="229" t="b">
        <f>VLOOKUP(G1035,[1]Conceptos!$B$2:$E$587,4,FALSE)</f>
        <v>1</v>
      </c>
      <c r="V1035" s="231">
        <f t="shared" si="208"/>
        <v>0</v>
      </c>
    </row>
    <row r="1036" spans="1:22" s="231" customFormat="1" hidden="1">
      <c r="A1036" s="172">
        <f>VLOOKUP(G1036,[1]Conceptos!$B$2:$F$587,5,FALSE)</f>
        <v>122</v>
      </c>
      <c r="B1036" s="236"/>
      <c r="C1036" s="237"/>
      <c r="D1036" s="238"/>
      <c r="E1036" s="225">
        <v>8</v>
      </c>
      <c r="F1036" s="174"/>
      <c r="G1036" s="175" t="str">
        <f t="shared" si="211"/>
        <v>A.2.1.3</v>
      </c>
      <c r="H1036" s="235" t="e">
        <f t="shared" si="210"/>
        <v>#N/A</v>
      </c>
      <c r="I1036" s="239"/>
      <c r="J1036" s="239"/>
      <c r="K1036" s="239"/>
      <c r="L1036" s="239"/>
      <c r="M1036" s="240"/>
      <c r="N1036" s="231">
        <f t="shared" si="206"/>
        <v>1</v>
      </c>
      <c r="O1036" s="231">
        <f t="shared" si="207"/>
        <v>0</v>
      </c>
      <c r="P1036" s="179">
        <f>VLOOKUP($G1036,[1]Conceptos!$B$2:$I$588,6,FALSE)</f>
        <v>1</v>
      </c>
      <c r="Q1036" s="179">
        <f>VLOOKUP($G1036,[1]Conceptos!$B$2:$I$588,7,FALSE)</f>
        <v>1</v>
      </c>
      <c r="R1036" s="179">
        <f>VLOOKUP($G1036,[1]Conceptos!$B$2:$I$588,8,FALSE)</f>
        <v>1</v>
      </c>
      <c r="S1036" s="229" t="b">
        <f>VLOOKUP(G1036,[1]Conceptos!$B$2:$E$587,4,FALSE)</f>
        <v>1</v>
      </c>
      <c r="V1036" s="231">
        <f t="shared" si="208"/>
        <v>0</v>
      </c>
    </row>
    <row r="1037" spans="1:22" s="231" customFormat="1" hidden="1">
      <c r="A1037" s="172">
        <f>VLOOKUP(G1037,[1]Conceptos!$B$2:$F$587,5,FALSE)</f>
        <v>122</v>
      </c>
      <c r="B1037" s="236"/>
      <c r="C1037" s="237"/>
      <c r="D1037" s="238"/>
      <c r="E1037" s="225">
        <v>9</v>
      </c>
      <c r="F1037" s="174"/>
      <c r="G1037" s="175" t="str">
        <f t="shared" si="211"/>
        <v>A.2.1.3</v>
      </c>
      <c r="H1037" s="235" t="e">
        <f t="shared" si="210"/>
        <v>#N/A</v>
      </c>
      <c r="I1037" s="239"/>
      <c r="J1037" s="239"/>
      <c r="K1037" s="239"/>
      <c r="L1037" s="239"/>
      <c r="M1037" s="240"/>
      <c r="N1037" s="231">
        <f t="shared" si="206"/>
        <v>1</v>
      </c>
      <c r="O1037" s="231">
        <f t="shared" si="207"/>
        <v>0</v>
      </c>
      <c r="P1037" s="179">
        <f>VLOOKUP($G1037,[1]Conceptos!$B$2:$I$588,6,FALSE)</f>
        <v>1</v>
      </c>
      <c r="Q1037" s="179">
        <f>VLOOKUP($G1037,[1]Conceptos!$B$2:$I$588,7,FALSE)</f>
        <v>1</v>
      </c>
      <c r="R1037" s="179">
        <f>VLOOKUP($G1037,[1]Conceptos!$B$2:$I$588,8,FALSE)</f>
        <v>1</v>
      </c>
      <c r="S1037" s="229" t="b">
        <f>VLOOKUP(G1037,[1]Conceptos!$B$2:$E$587,4,FALSE)</f>
        <v>1</v>
      </c>
      <c r="V1037" s="231">
        <f t="shared" si="208"/>
        <v>0</v>
      </c>
    </row>
    <row r="1038" spans="1:22" s="231" customFormat="1" hidden="1">
      <c r="A1038" s="172">
        <f>VLOOKUP(G1038,[1]Conceptos!$B$2:$F$587,5,FALSE)</f>
        <v>122</v>
      </c>
      <c r="B1038" s="236"/>
      <c r="C1038" s="237"/>
      <c r="D1038" s="238"/>
      <c r="E1038" s="225">
        <v>10</v>
      </c>
      <c r="F1038" s="174"/>
      <c r="G1038" s="175" t="str">
        <f t="shared" si="211"/>
        <v>A.2.1.3</v>
      </c>
      <c r="H1038" s="235" t="e">
        <f t="shared" si="210"/>
        <v>#N/A</v>
      </c>
      <c r="I1038" s="239"/>
      <c r="J1038" s="239"/>
      <c r="K1038" s="239"/>
      <c r="L1038" s="239"/>
      <c r="M1038" s="240"/>
      <c r="N1038" s="231">
        <f t="shared" si="206"/>
        <v>1</v>
      </c>
      <c r="O1038" s="231">
        <f t="shared" si="207"/>
        <v>0</v>
      </c>
      <c r="P1038" s="179">
        <f>VLOOKUP($G1038,[1]Conceptos!$B$2:$I$588,6,FALSE)</f>
        <v>1</v>
      </c>
      <c r="Q1038" s="179">
        <f>VLOOKUP($G1038,[1]Conceptos!$B$2:$I$588,7,FALSE)</f>
        <v>1</v>
      </c>
      <c r="R1038" s="179">
        <f>VLOOKUP($G1038,[1]Conceptos!$B$2:$I$588,8,FALSE)</f>
        <v>1</v>
      </c>
      <c r="S1038" s="229" t="b">
        <f>VLOOKUP(G1038,[1]Conceptos!$B$2:$E$587,4,FALSE)</f>
        <v>1</v>
      </c>
      <c r="V1038" s="231">
        <f t="shared" si="208"/>
        <v>0</v>
      </c>
    </row>
    <row r="1039" spans="1:22" s="231" customFormat="1" ht="51">
      <c r="A1039" s="172">
        <f>VLOOKUP(G1039,[1]Conceptos!$B$2:$F$587,5,FALSE)</f>
        <v>123</v>
      </c>
      <c r="B1039" s="219" t="s">
        <v>291</v>
      </c>
      <c r="C1039" s="220" t="str">
        <f>VLOOKUP(B1039,[1]Conceptos!$B$2:$D$587,2,FALSE)</f>
        <v>0.2% SUPERINTENDENCIA DE SALUD</v>
      </c>
      <c r="D1039" s="221" t="str">
        <f>VLOOKUP(B1039,[1]Conceptos!$B$2:$D$587,3,FALSE)</f>
        <v>ES EL  0.2% DE LOS RECURSOS DEL RÉGIMEN SUBSIDIADO QUE LOS DISTRITOS Y MUNICIPIOS DEBEN DESTINAR A LA SUPERINTENDENCIA NACIÓNAL DE SALUD PARA QUE EJERZA LAS FUNCIONES INSPECCIÓN, VIGILANCIA Y CONTROL EN LAS ENTIDADES TERRITORIALES.</v>
      </c>
      <c r="E1039" s="222" t="s">
        <v>136</v>
      </c>
      <c r="F1039" s="223"/>
      <c r="G1039" s="224" t="str">
        <f t="shared" si="211"/>
        <v>A.2.1.4</v>
      </c>
      <c r="H1039" s="225"/>
      <c r="I1039" s="226">
        <f>SUM(I1040:I1049)</f>
        <v>0</v>
      </c>
      <c r="J1039" s="226">
        <f>SUM(J1040:J1049)</f>
        <v>0</v>
      </c>
      <c r="K1039" s="226">
        <f>SUM(K1040:K1049)</f>
        <v>0</v>
      </c>
      <c r="L1039" s="226">
        <f>SUM(L1040:L1049)</f>
        <v>0</v>
      </c>
      <c r="M1039" s="227">
        <f>SUM(M1040:M1049)</f>
        <v>0</v>
      </c>
      <c r="N1039" s="228">
        <f>IF(AND(E1039&lt;&gt;"", E1039&lt;&gt;"Registrar Detalle",E1039&lt;&gt;"Ocultar Detalle"),1,0)</f>
        <v>0</v>
      </c>
      <c r="O1039" s="228">
        <f t="shared" si="207"/>
        <v>0</v>
      </c>
      <c r="P1039" s="179">
        <f>VLOOKUP($G1039,[1]Conceptos!$B$2:$I$588,6,FALSE)</f>
        <v>1</v>
      </c>
      <c r="Q1039" s="179">
        <f>VLOOKUP($G1039,[1]Conceptos!$B$2:$I$588,7,FALSE)</f>
        <v>1</v>
      </c>
      <c r="R1039" s="179">
        <f>VLOOKUP($G1039,[1]Conceptos!$B$2:$I$588,8,FALSE)</f>
        <v>1</v>
      </c>
      <c r="S1039" s="229" t="b">
        <f>VLOOKUP(G1039,[1]Conceptos!$B$2:$E$588,4,FALSE)</f>
        <v>1</v>
      </c>
      <c r="T1039" s="230">
        <f>FIND(".",B1039,LEN(B1039)-2)</f>
        <v>6</v>
      </c>
      <c r="U1039" s="230" t="str">
        <f>MID(B1039,1,T1039-1)</f>
        <v>A.2.1</v>
      </c>
      <c r="V1039" s="231">
        <f t="shared" si="208"/>
        <v>6</v>
      </c>
    </row>
    <row r="1040" spans="1:22" s="231" customFormat="1">
      <c r="A1040" s="172">
        <f>VLOOKUP(G1040,[1]Conceptos!$B$2:$F$587,5,FALSE)</f>
        <v>123</v>
      </c>
      <c r="B1040" s="234"/>
      <c r="C1040" s="220"/>
      <c r="D1040" s="221"/>
      <c r="E1040" s="225">
        <v>1</v>
      </c>
      <c r="F1040" s="174"/>
      <c r="G1040" s="175" t="str">
        <f t="shared" si="211"/>
        <v>A.2.1.4</v>
      </c>
      <c r="H1040" s="235" t="e">
        <f t="shared" ref="H1040:H1049" si="212">VLOOKUP(F1040,$W$7:$X$48,2,FALSE)</f>
        <v>#N/A</v>
      </c>
      <c r="I1040" s="239"/>
      <c r="J1040" s="239"/>
      <c r="K1040" s="239"/>
      <c r="L1040" s="239"/>
      <c r="M1040" s="240"/>
      <c r="N1040" s="231">
        <f t="shared" si="206"/>
        <v>1</v>
      </c>
      <c r="O1040" s="231">
        <f t="shared" si="207"/>
        <v>0</v>
      </c>
      <c r="P1040" s="179">
        <f>VLOOKUP($G1040,[1]Conceptos!$B$2:$I$588,6,FALSE)</f>
        <v>1</v>
      </c>
      <c r="Q1040" s="179">
        <f>VLOOKUP($G1040,[1]Conceptos!$B$2:$I$588,7,FALSE)</f>
        <v>1</v>
      </c>
      <c r="R1040" s="179">
        <f>VLOOKUP($G1040,[1]Conceptos!$B$2:$I$588,8,FALSE)</f>
        <v>1</v>
      </c>
      <c r="S1040" s="229" t="b">
        <f>VLOOKUP(G1040,[1]Conceptos!$B$2:$E$588,4,FALSE)</f>
        <v>1</v>
      </c>
      <c r="V1040" s="231">
        <f t="shared" si="208"/>
        <v>6</v>
      </c>
    </row>
    <row r="1041" spans="1:22" s="231" customFormat="1" hidden="1">
      <c r="A1041" s="172">
        <f>VLOOKUP(G1041,[1]Conceptos!$B$2:$F$587,5,FALSE)</f>
        <v>123</v>
      </c>
      <c r="B1041" s="236"/>
      <c r="C1041" s="237"/>
      <c r="D1041" s="238"/>
      <c r="E1041" s="225">
        <v>2</v>
      </c>
      <c r="F1041" s="174"/>
      <c r="G1041" s="175" t="str">
        <f t="shared" si="211"/>
        <v>A.2.1.4</v>
      </c>
      <c r="H1041" s="235" t="e">
        <f t="shared" si="212"/>
        <v>#N/A</v>
      </c>
      <c r="I1041" s="239"/>
      <c r="J1041" s="239"/>
      <c r="K1041" s="239"/>
      <c r="L1041" s="239"/>
      <c r="M1041" s="240"/>
      <c r="N1041" s="231">
        <f t="shared" si="206"/>
        <v>1</v>
      </c>
      <c r="O1041" s="231">
        <f t="shared" si="207"/>
        <v>0</v>
      </c>
      <c r="P1041" s="179">
        <f>VLOOKUP($G1041,[1]Conceptos!$B$2:$I$588,6,FALSE)</f>
        <v>1</v>
      </c>
      <c r="Q1041" s="179">
        <f>VLOOKUP($G1041,[1]Conceptos!$B$2:$I$588,7,FALSE)</f>
        <v>1</v>
      </c>
      <c r="R1041" s="179">
        <f>VLOOKUP($G1041,[1]Conceptos!$B$2:$I$588,8,FALSE)</f>
        <v>1</v>
      </c>
      <c r="S1041" s="229" t="b">
        <f>VLOOKUP(G1041,[1]Conceptos!$B$2:$E$587,4,FALSE)</f>
        <v>1</v>
      </c>
      <c r="V1041" s="231">
        <f t="shared" si="208"/>
        <v>0</v>
      </c>
    </row>
    <row r="1042" spans="1:22" s="231" customFormat="1" hidden="1">
      <c r="A1042" s="172">
        <f>VLOOKUP(G1042,[1]Conceptos!$B$2:$F$587,5,FALSE)</f>
        <v>123</v>
      </c>
      <c r="B1042" s="236"/>
      <c r="C1042" s="237"/>
      <c r="D1042" s="238"/>
      <c r="E1042" s="225">
        <v>3</v>
      </c>
      <c r="F1042" s="174"/>
      <c r="G1042" s="175" t="str">
        <f t="shared" si="211"/>
        <v>A.2.1.4</v>
      </c>
      <c r="H1042" s="235" t="e">
        <f t="shared" si="212"/>
        <v>#N/A</v>
      </c>
      <c r="I1042" s="239"/>
      <c r="J1042" s="239"/>
      <c r="K1042" s="239"/>
      <c r="L1042" s="239"/>
      <c r="M1042" s="240"/>
      <c r="N1042" s="231">
        <f t="shared" si="206"/>
        <v>1</v>
      </c>
      <c r="O1042" s="231">
        <f t="shared" si="207"/>
        <v>0</v>
      </c>
      <c r="P1042" s="179">
        <f>VLOOKUP($G1042,[1]Conceptos!$B$2:$I$588,6,FALSE)</f>
        <v>1</v>
      </c>
      <c r="Q1042" s="179">
        <f>VLOOKUP($G1042,[1]Conceptos!$B$2:$I$588,7,FALSE)</f>
        <v>1</v>
      </c>
      <c r="R1042" s="179">
        <f>VLOOKUP($G1042,[1]Conceptos!$B$2:$I$588,8,FALSE)</f>
        <v>1</v>
      </c>
      <c r="S1042" s="229" t="b">
        <f>VLOOKUP(G1042,[1]Conceptos!$B$2:$E$587,4,FALSE)</f>
        <v>1</v>
      </c>
      <c r="V1042" s="231">
        <f t="shared" si="208"/>
        <v>0</v>
      </c>
    </row>
    <row r="1043" spans="1:22" s="231" customFormat="1" hidden="1">
      <c r="A1043" s="172">
        <f>VLOOKUP(G1043,[1]Conceptos!$B$2:$F$587,5,FALSE)</f>
        <v>123</v>
      </c>
      <c r="B1043" s="236"/>
      <c r="C1043" s="237"/>
      <c r="D1043" s="238"/>
      <c r="E1043" s="225">
        <v>4</v>
      </c>
      <c r="F1043" s="174"/>
      <c r="G1043" s="175" t="str">
        <f t="shared" si="211"/>
        <v>A.2.1.4</v>
      </c>
      <c r="H1043" s="235" t="e">
        <f t="shared" si="212"/>
        <v>#N/A</v>
      </c>
      <c r="I1043" s="239"/>
      <c r="J1043" s="239"/>
      <c r="K1043" s="239"/>
      <c r="L1043" s="239"/>
      <c r="M1043" s="240"/>
      <c r="N1043" s="231">
        <f t="shared" si="206"/>
        <v>1</v>
      </c>
      <c r="O1043" s="231">
        <f t="shared" si="207"/>
        <v>0</v>
      </c>
      <c r="P1043" s="179">
        <f>VLOOKUP($G1043,[1]Conceptos!$B$2:$I$588,6,FALSE)</f>
        <v>1</v>
      </c>
      <c r="Q1043" s="179">
        <f>VLOOKUP($G1043,[1]Conceptos!$B$2:$I$588,7,FALSE)</f>
        <v>1</v>
      </c>
      <c r="R1043" s="179">
        <f>VLOOKUP($G1043,[1]Conceptos!$B$2:$I$588,8,FALSE)</f>
        <v>1</v>
      </c>
      <c r="S1043" s="229" t="b">
        <f>VLOOKUP(G1043,[1]Conceptos!$B$2:$E$587,4,FALSE)</f>
        <v>1</v>
      </c>
      <c r="V1043" s="231">
        <f t="shared" si="208"/>
        <v>0</v>
      </c>
    </row>
    <row r="1044" spans="1:22" s="231" customFormat="1" hidden="1">
      <c r="A1044" s="172">
        <f>VLOOKUP(G1044,[1]Conceptos!$B$2:$F$587,5,FALSE)</f>
        <v>123</v>
      </c>
      <c r="B1044" s="236"/>
      <c r="C1044" s="237"/>
      <c r="D1044" s="238"/>
      <c r="E1044" s="225">
        <v>5</v>
      </c>
      <c r="F1044" s="174"/>
      <c r="G1044" s="175" t="str">
        <f t="shared" si="211"/>
        <v>A.2.1.4</v>
      </c>
      <c r="H1044" s="235" t="e">
        <f t="shared" si="212"/>
        <v>#N/A</v>
      </c>
      <c r="I1044" s="239"/>
      <c r="J1044" s="239"/>
      <c r="K1044" s="239"/>
      <c r="L1044" s="239"/>
      <c r="M1044" s="240"/>
      <c r="N1044" s="231">
        <f t="shared" si="206"/>
        <v>1</v>
      </c>
      <c r="O1044" s="231">
        <f t="shared" si="207"/>
        <v>0</v>
      </c>
      <c r="P1044" s="179">
        <f>VLOOKUP($G1044,[1]Conceptos!$B$2:$I$588,6,FALSE)</f>
        <v>1</v>
      </c>
      <c r="Q1044" s="179">
        <f>VLOOKUP($G1044,[1]Conceptos!$B$2:$I$588,7,FALSE)</f>
        <v>1</v>
      </c>
      <c r="R1044" s="179">
        <f>VLOOKUP($G1044,[1]Conceptos!$B$2:$I$588,8,FALSE)</f>
        <v>1</v>
      </c>
      <c r="S1044" s="229" t="b">
        <f>VLOOKUP(G1044,[1]Conceptos!$B$2:$E$587,4,FALSE)</f>
        <v>1</v>
      </c>
      <c r="V1044" s="231">
        <f t="shared" si="208"/>
        <v>0</v>
      </c>
    </row>
    <row r="1045" spans="1:22" s="231" customFormat="1" hidden="1">
      <c r="A1045" s="172">
        <f>VLOOKUP(G1045,[1]Conceptos!$B$2:$F$587,5,FALSE)</f>
        <v>123</v>
      </c>
      <c r="B1045" s="236"/>
      <c r="C1045" s="237"/>
      <c r="D1045" s="238"/>
      <c r="E1045" s="225">
        <v>6</v>
      </c>
      <c r="F1045" s="174"/>
      <c r="G1045" s="175" t="str">
        <f t="shared" si="211"/>
        <v>A.2.1.4</v>
      </c>
      <c r="H1045" s="235" t="e">
        <f t="shared" si="212"/>
        <v>#N/A</v>
      </c>
      <c r="I1045" s="239"/>
      <c r="J1045" s="239"/>
      <c r="K1045" s="239"/>
      <c r="L1045" s="239"/>
      <c r="M1045" s="240"/>
      <c r="N1045" s="231">
        <f t="shared" si="206"/>
        <v>1</v>
      </c>
      <c r="O1045" s="231">
        <f t="shared" si="207"/>
        <v>0</v>
      </c>
      <c r="P1045" s="179">
        <f>VLOOKUP($G1045,[1]Conceptos!$B$2:$I$588,6,FALSE)</f>
        <v>1</v>
      </c>
      <c r="Q1045" s="179">
        <f>VLOOKUP($G1045,[1]Conceptos!$B$2:$I$588,7,FALSE)</f>
        <v>1</v>
      </c>
      <c r="R1045" s="179">
        <f>VLOOKUP($G1045,[1]Conceptos!$B$2:$I$588,8,FALSE)</f>
        <v>1</v>
      </c>
      <c r="S1045" s="229" t="b">
        <f>VLOOKUP(G1045,[1]Conceptos!$B$2:$E$587,4,FALSE)</f>
        <v>1</v>
      </c>
      <c r="V1045" s="231">
        <f t="shared" si="208"/>
        <v>0</v>
      </c>
    </row>
    <row r="1046" spans="1:22" s="231" customFormat="1" hidden="1">
      <c r="A1046" s="172">
        <f>VLOOKUP(G1046,[1]Conceptos!$B$2:$F$587,5,FALSE)</f>
        <v>123</v>
      </c>
      <c r="B1046" s="236"/>
      <c r="C1046" s="237"/>
      <c r="D1046" s="238"/>
      <c r="E1046" s="225">
        <v>7</v>
      </c>
      <c r="F1046" s="174"/>
      <c r="G1046" s="175" t="str">
        <f t="shared" si="211"/>
        <v>A.2.1.4</v>
      </c>
      <c r="H1046" s="235" t="e">
        <f t="shared" si="212"/>
        <v>#N/A</v>
      </c>
      <c r="I1046" s="239"/>
      <c r="J1046" s="239"/>
      <c r="K1046" s="239"/>
      <c r="L1046" s="239"/>
      <c r="M1046" s="240"/>
      <c r="N1046" s="231">
        <f t="shared" si="206"/>
        <v>1</v>
      </c>
      <c r="O1046" s="231">
        <f t="shared" si="207"/>
        <v>0</v>
      </c>
      <c r="P1046" s="179">
        <f>VLOOKUP($G1046,[1]Conceptos!$B$2:$I$588,6,FALSE)</f>
        <v>1</v>
      </c>
      <c r="Q1046" s="179">
        <f>VLOOKUP($G1046,[1]Conceptos!$B$2:$I$588,7,FALSE)</f>
        <v>1</v>
      </c>
      <c r="R1046" s="179">
        <f>VLOOKUP($G1046,[1]Conceptos!$B$2:$I$588,8,FALSE)</f>
        <v>1</v>
      </c>
      <c r="S1046" s="229" t="b">
        <f>VLOOKUP(G1046,[1]Conceptos!$B$2:$E$587,4,FALSE)</f>
        <v>1</v>
      </c>
      <c r="V1046" s="231">
        <f t="shared" si="208"/>
        <v>0</v>
      </c>
    </row>
    <row r="1047" spans="1:22" s="231" customFormat="1" hidden="1">
      <c r="A1047" s="172">
        <f>VLOOKUP(G1047,[1]Conceptos!$B$2:$F$587,5,FALSE)</f>
        <v>123</v>
      </c>
      <c r="B1047" s="236"/>
      <c r="C1047" s="237"/>
      <c r="D1047" s="238"/>
      <c r="E1047" s="225">
        <v>8</v>
      </c>
      <c r="F1047" s="174"/>
      <c r="G1047" s="175" t="str">
        <f t="shared" si="211"/>
        <v>A.2.1.4</v>
      </c>
      <c r="H1047" s="235" t="e">
        <f t="shared" si="212"/>
        <v>#N/A</v>
      </c>
      <c r="I1047" s="239"/>
      <c r="J1047" s="239"/>
      <c r="K1047" s="239"/>
      <c r="L1047" s="239"/>
      <c r="M1047" s="240"/>
      <c r="N1047" s="231">
        <f t="shared" si="206"/>
        <v>1</v>
      </c>
      <c r="O1047" s="231">
        <f t="shared" si="207"/>
        <v>0</v>
      </c>
      <c r="P1047" s="179">
        <f>VLOOKUP($G1047,[1]Conceptos!$B$2:$I$588,6,FALSE)</f>
        <v>1</v>
      </c>
      <c r="Q1047" s="179">
        <f>VLOOKUP($G1047,[1]Conceptos!$B$2:$I$588,7,FALSE)</f>
        <v>1</v>
      </c>
      <c r="R1047" s="179">
        <f>VLOOKUP($G1047,[1]Conceptos!$B$2:$I$588,8,FALSE)</f>
        <v>1</v>
      </c>
      <c r="S1047" s="229" t="b">
        <f>VLOOKUP(G1047,[1]Conceptos!$B$2:$E$587,4,FALSE)</f>
        <v>1</v>
      </c>
      <c r="V1047" s="231">
        <f t="shared" si="208"/>
        <v>0</v>
      </c>
    </row>
    <row r="1048" spans="1:22" s="231" customFormat="1" hidden="1">
      <c r="A1048" s="172">
        <f>VLOOKUP(G1048,[1]Conceptos!$B$2:$F$587,5,FALSE)</f>
        <v>123</v>
      </c>
      <c r="B1048" s="236"/>
      <c r="C1048" s="237"/>
      <c r="D1048" s="238"/>
      <c r="E1048" s="225">
        <v>9</v>
      </c>
      <c r="F1048" s="174"/>
      <c r="G1048" s="175" t="str">
        <f t="shared" si="211"/>
        <v>A.2.1.4</v>
      </c>
      <c r="H1048" s="235" t="e">
        <f t="shared" si="212"/>
        <v>#N/A</v>
      </c>
      <c r="I1048" s="239"/>
      <c r="J1048" s="239"/>
      <c r="K1048" s="239"/>
      <c r="L1048" s="239"/>
      <c r="M1048" s="240"/>
      <c r="N1048" s="231">
        <f t="shared" si="206"/>
        <v>1</v>
      </c>
      <c r="O1048" s="231">
        <f t="shared" si="207"/>
        <v>0</v>
      </c>
      <c r="P1048" s="179">
        <f>VLOOKUP($G1048,[1]Conceptos!$B$2:$I$588,6,FALSE)</f>
        <v>1</v>
      </c>
      <c r="Q1048" s="179">
        <f>VLOOKUP($G1048,[1]Conceptos!$B$2:$I$588,7,FALSE)</f>
        <v>1</v>
      </c>
      <c r="R1048" s="179">
        <f>VLOOKUP($G1048,[1]Conceptos!$B$2:$I$588,8,FALSE)</f>
        <v>1</v>
      </c>
      <c r="S1048" s="229" t="b">
        <f>VLOOKUP(G1048,[1]Conceptos!$B$2:$E$587,4,FALSE)</f>
        <v>1</v>
      </c>
      <c r="V1048" s="231">
        <f t="shared" si="208"/>
        <v>0</v>
      </c>
    </row>
    <row r="1049" spans="1:22" s="231" customFormat="1" hidden="1">
      <c r="A1049" s="172">
        <f>VLOOKUP(G1049,[1]Conceptos!$B$2:$F$587,5,FALSE)</f>
        <v>123</v>
      </c>
      <c r="B1049" s="236"/>
      <c r="C1049" s="237"/>
      <c r="D1049" s="238"/>
      <c r="E1049" s="225">
        <v>10</v>
      </c>
      <c r="F1049" s="174"/>
      <c r="G1049" s="175" t="str">
        <f t="shared" si="211"/>
        <v>A.2.1.4</v>
      </c>
      <c r="H1049" s="235" t="e">
        <f t="shared" si="212"/>
        <v>#N/A</v>
      </c>
      <c r="I1049" s="239"/>
      <c r="J1049" s="239"/>
      <c r="K1049" s="239"/>
      <c r="L1049" s="239"/>
      <c r="M1049" s="240"/>
      <c r="N1049" s="231">
        <f t="shared" si="206"/>
        <v>1</v>
      </c>
      <c r="O1049" s="231">
        <f t="shared" si="207"/>
        <v>0</v>
      </c>
      <c r="P1049" s="179">
        <f>VLOOKUP($G1049,[1]Conceptos!$B$2:$I$588,6,FALSE)</f>
        <v>1</v>
      </c>
      <c r="Q1049" s="179">
        <f>VLOOKUP($G1049,[1]Conceptos!$B$2:$I$588,7,FALSE)</f>
        <v>1</v>
      </c>
      <c r="R1049" s="179">
        <f>VLOOKUP($G1049,[1]Conceptos!$B$2:$I$588,8,FALSE)</f>
        <v>1</v>
      </c>
      <c r="S1049" s="229" t="b">
        <f>VLOOKUP(G1049,[1]Conceptos!$B$2:$E$587,4,FALSE)</f>
        <v>1</v>
      </c>
      <c r="V1049" s="231">
        <f t="shared" si="208"/>
        <v>0</v>
      </c>
    </row>
    <row r="1050" spans="1:22" s="231" customFormat="1" ht="51">
      <c r="A1050" s="172">
        <f>VLOOKUP(G1050,[1]Conceptos!$B$2:$F$587,5,FALSE)</f>
        <v>124</v>
      </c>
      <c r="B1050" s="219" t="s">
        <v>292</v>
      </c>
      <c r="C1050" s="220" t="str">
        <f>VLOOKUP(B1050,[1]Conceptos!$B$2:$D$587,2,FALSE)</f>
        <v>PAGO A LAS IPS CUANDO SEAN OBJETO DE MEDIDA DE GIRO DIRECTO</v>
      </c>
      <c r="D1050" s="221" t="str">
        <f>VLOOKUP(B1050,[1]Conceptos!$B$2:$D$587,3,FALSE)</f>
        <v>PAGO DIRECTO A LAS IPS DEL VALOR C/DIENTE A LAS UNIDAD DE PAGO POR CAPITACIÓN DEL REG. SUBSIDIADO CONTRATADAS CUANDO LA EPS SEA OBJETO DE GIRO DTO DECRETO3260/04 Y EN LOS CASOS PARA LOS GIROS DTOS POR EFECTOS DE LA CONTRATACIÓN NORMAL DE REG. SUB</v>
      </c>
      <c r="E1050" s="222" t="s">
        <v>136</v>
      </c>
      <c r="F1050" s="223"/>
      <c r="G1050" s="224" t="str">
        <f t="shared" si="211"/>
        <v>A.2.1.5</v>
      </c>
      <c r="H1050" s="225"/>
      <c r="I1050" s="226">
        <f>SUM(I1051:I1060)</f>
        <v>0</v>
      </c>
      <c r="J1050" s="226">
        <f>SUM(J1051:J1060)</f>
        <v>0</v>
      </c>
      <c r="K1050" s="226">
        <f>SUM(K1051:K1060)</f>
        <v>0</v>
      </c>
      <c r="L1050" s="226">
        <f>SUM(L1051:L1060)</f>
        <v>0</v>
      </c>
      <c r="M1050" s="227">
        <f>SUM(M1051:M1060)</f>
        <v>0</v>
      </c>
      <c r="N1050" s="228">
        <f>IF(AND(E1050&lt;&gt;"", E1050&lt;&gt;"Registrar Detalle",E1050&lt;&gt;"Ocultar Detalle"),1,0)</f>
        <v>0</v>
      </c>
      <c r="O1050" s="228">
        <f t="shared" si="207"/>
        <v>0</v>
      </c>
      <c r="P1050" s="179">
        <f>VLOOKUP($G1050,[1]Conceptos!$B$2:$I$588,6,FALSE)</f>
        <v>1</v>
      </c>
      <c r="Q1050" s="179">
        <f>VLOOKUP($G1050,[1]Conceptos!$B$2:$I$588,7,FALSE)</f>
        <v>1</v>
      </c>
      <c r="R1050" s="179">
        <f>VLOOKUP($G1050,[1]Conceptos!$B$2:$I$588,8,FALSE)</f>
        <v>1</v>
      </c>
      <c r="S1050" s="229" t="b">
        <f>VLOOKUP(G1050,[1]Conceptos!$B$2:$E$588,4,FALSE)</f>
        <v>1</v>
      </c>
      <c r="T1050" s="230">
        <f>FIND(".",B1050,LEN(B1050)-2)</f>
        <v>6</v>
      </c>
      <c r="U1050" s="230" t="str">
        <f>MID(B1050,1,T1050-1)</f>
        <v>A.2.1</v>
      </c>
      <c r="V1050" s="231">
        <f t="shared" si="208"/>
        <v>6</v>
      </c>
    </row>
    <row r="1051" spans="1:22" s="231" customFormat="1">
      <c r="A1051" s="172">
        <f>VLOOKUP(G1051,[1]Conceptos!$B$2:$F$587,5,FALSE)</f>
        <v>124</v>
      </c>
      <c r="B1051" s="234"/>
      <c r="C1051" s="220"/>
      <c r="D1051" s="221"/>
      <c r="E1051" s="225">
        <v>1</v>
      </c>
      <c r="F1051" s="174"/>
      <c r="G1051" s="175" t="str">
        <f t="shared" si="211"/>
        <v>A.2.1.5</v>
      </c>
      <c r="H1051" s="235" t="e">
        <f t="shared" ref="H1051:H1060" si="213">VLOOKUP(F1051,$W$7:$X$48,2,FALSE)</f>
        <v>#N/A</v>
      </c>
      <c r="I1051" s="239"/>
      <c r="J1051" s="239"/>
      <c r="K1051" s="239"/>
      <c r="L1051" s="239"/>
      <c r="M1051" s="240"/>
      <c r="N1051" s="231">
        <f t="shared" si="206"/>
        <v>1</v>
      </c>
      <c r="O1051" s="231">
        <f t="shared" si="207"/>
        <v>0</v>
      </c>
      <c r="P1051" s="179">
        <f>VLOOKUP($G1051,[1]Conceptos!$B$2:$I$588,6,FALSE)</f>
        <v>1</v>
      </c>
      <c r="Q1051" s="179">
        <f>VLOOKUP($G1051,[1]Conceptos!$B$2:$I$588,7,FALSE)</f>
        <v>1</v>
      </c>
      <c r="R1051" s="179">
        <f>VLOOKUP($G1051,[1]Conceptos!$B$2:$I$588,8,FALSE)</f>
        <v>1</v>
      </c>
      <c r="S1051" s="229" t="b">
        <f>VLOOKUP(G1051,[1]Conceptos!$B$2:$E$588,4,FALSE)</f>
        <v>1</v>
      </c>
      <c r="V1051" s="231">
        <f t="shared" si="208"/>
        <v>6</v>
      </c>
    </row>
    <row r="1052" spans="1:22" s="231" customFormat="1" hidden="1">
      <c r="A1052" s="172">
        <f>VLOOKUP(G1052,[1]Conceptos!$B$2:$F$587,5,FALSE)</f>
        <v>124</v>
      </c>
      <c r="B1052" s="236"/>
      <c r="C1052" s="237"/>
      <c r="D1052" s="238"/>
      <c r="E1052" s="225">
        <v>2</v>
      </c>
      <c r="F1052" s="174"/>
      <c r="G1052" s="175" t="str">
        <f t="shared" si="211"/>
        <v>A.2.1.5</v>
      </c>
      <c r="H1052" s="235" t="e">
        <f t="shared" si="213"/>
        <v>#N/A</v>
      </c>
      <c r="I1052" s="239"/>
      <c r="J1052" s="239"/>
      <c r="K1052" s="239"/>
      <c r="L1052" s="239"/>
      <c r="M1052" s="240"/>
      <c r="N1052" s="231">
        <f t="shared" si="206"/>
        <v>1</v>
      </c>
      <c r="O1052" s="231">
        <f t="shared" si="207"/>
        <v>0</v>
      </c>
      <c r="P1052" s="179">
        <f>VLOOKUP($G1052,[1]Conceptos!$B$2:$I$588,6,FALSE)</f>
        <v>1</v>
      </c>
      <c r="Q1052" s="179">
        <f>VLOOKUP($G1052,[1]Conceptos!$B$2:$I$588,7,FALSE)</f>
        <v>1</v>
      </c>
      <c r="R1052" s="179">
        <f>VLOOKUP($G1052,[1]Conceptos!$B$2:$I$588,8,FALSE)</f>
        <v>1</v>
      </c>
      <c r="S1052" s="229" t="b">
        <f>VLOOKUP(G1052,[1]Conceptos!$B$2:$E$587,4,FALSE)</f>
        <v>1</v>
      </c>
      <c r="V1052" s="231">
        <f t="shared" si="208"/>
        <v>0</v>
      </c>
    </row>
    <row r="1053" spans="1:22" s="231" customFormat="1" hidden="1">
      <c r="A1053" s="172">
        <f>VLOOKUP(G1053,[1]Conceptos!$B$2:$F$587,5,FALSE)</f>
        <v>124</v>
      </c>
      <c r="B1053" s="236"/>
      <c r="C1053" s="237"/>
      <c r="D1053" s="238"/>
      <c r="E1053" s="225">
        <v>3</v>
      </c>
      <c r="F1053" s="174"/>
      <c r="G1053" s="175" t="str">
        <f t="shared" si="211"/>
        <v>A.2.1.5</v>
      </c>
      <c r="H1053" s="235" t="e">
        <f t="shared" si="213"/>
        <v>#N/A</v>
      </c>
      <c r="I1053" s="239"/>
      <c r="J1053" s="239"/>
      <c r="K1053" s="239"/>
      <c r="L1053" s="239"/>
      <c r="M1053" s="240"/>
      <c r="N1053" s="231">
        <f t="shared" si="206"/>
        <v>1</v>
      </c>
      <c r="O1053" s="231">
        <f t="shared" si="207"/>
        <v>0</v>
      </c>
      <c r="P1053" s="179">
        <f>VLOOKUP($G1053,[1]Conceptos!$B$2:$I$588,6,FALSE)</f>
        <v>1</v>
      </c>
      <c r="Q1053" s="179">
        <f>VLOOKUP($G1053,[1]Conceptos!$B$2:$I$588,7,FALSE)</f>
        <v>1</v>
      </c>
      <c r="R1053" s="179">
        <f>VLOOKUP($G1053,[1]Conceptos!$B$2:$I$588,8,FALSE)</f>
        <v>1</v>
      </c>
      <c r="S1053" s="229" t="b">
        <f>VLOOKUP(G1053,[1]Conceptos!$B$2:$E$587,4,FALSE)</f>
        <v>1</v>
      </c>
      <c r="V1053" s="231">
        <f t="shared" si="208"/>
        <v>0</v>
      </c>
    </row>
    <row r="1054" spans="1:22" s="231" customFormat="1" hidden="1">
      <c r="A1054" s="172">
        <f>VLOOKUP(G1054,[1]Conceptos!$B$2:$F$587,5,FALSE)</f>
        <v>124</v>
      </c>
      <c r="B1054" s="236"/>
      <c r="C1054" s="237"/>
      <c r="D1054" s="238"/>
      <c r="E1054" s="225">
        <v>4</v>
      </c>
      <c r="F1054" s="174"/>
      <c r="G1054" s="175" t="str">
        <f t="shared" si="211"/>
        <v>A.2.1.5</v>
      </c>
      <c r="H1054" s="235" t="e">
        <f t="shared" si="213"/>
        <v>#N/A</v>
      </c>
      <c r="I1054" s="239"/>
      <c r="J1054" s="239"/>
      <c r="K1054" s="239"/>
      <c r="L1054" s="239"/>
      <c r="M1054" s="240"/>
      <c r="N1054" s="231">
        <f t="shared" si="206"/>
        <v>1</v>
      </c>
      <c r="O1054" s="231">
        <f t="shared" si="207"/>
        <v>0</v>
      </c>
      <c r="P1054" s="179">
        <f>VLOOKUP($G1054,[1]Conceptos!$B$2:$I$588,6,FALSE)</f>
        <v>1</v>
      </c>
      <c r="Q1054" s="179">
        <f>VLOOKUP($G1054,[1]Conceptos!$B$2:$I$588,7,FALSE)</f>
        <v>1</v>
      </c>
      <c r="R1054" s="179">
        <f>VLOOKUP($G1054,[1]Conceptos!$B$2:$I$588,8,FALSE)</f>
        <v>1</v>
      </c>
      <c r="S1054" s="229" t="b">
        <f>VLOOKUP(G1054,[1]Conceptos!$B$2:$E$587,4,FALSE)</f>
        <v>1</v>
      </c>
      <c r="V1054" s="231">
        <f t="shared" si="208"/>
        <v>0</v>
      </c>
    </row>
    <row r="1055" spans="1:22" s="231" customFormat="1" hidden="1">
      <c r="A1055" s="172">
        <f>VLOOKUP(G1055,[1]Conceptos!$B$2:$F$587,5,FALSE)</f>
        <v>124</v>
      </c>
      <c r="B1055" s="236"/>
      <c r="C1055" s="237"/>
      <c r="D1055" s="238"/>
      <c r="E1055" s="225">
        <v>5</v>
      </c>
      <c r="F1055" s="174"/>
      <c r="G1055" s="175" t="str">
        <f t="shared" si="211"/>
        <v>A.2.1.5</v>
      </c>
      <c r="H1055" s="235" t="e">
        <f t="shared" si="213"/>
        <v>#N/A</v>
      </c>
      <c r="I1055" s="239"/>
      <c r="J1055" s="239"/>
      <c r="K1055" s="239"/>
      <c r="L1055" s="239"/>
      <c r="M1055" s="240"/>
      <c r="N1055" s="231">
        <f t="shared" si="206"/>
        <v>1</v>
      </c>
      <c r="O1055" s="231">
        <f t="shared" si="207"/>
        <v>0</v>
      </c>
      <c r="P1055" s="179">
        <f>VLOOKUP($G1055,[1]Conceptos!$B$2:$I$588,6,FALSE)</f>
        <v>1</v>
      </c>
      <c r="Q1055" s="179">
        <f>VLOOKUP($G1055,[1]Conceptos!$B$2:$I$588,7,FALSE)</f>
        <v>1</v>
      </c>
      <c r="R1055" s="179">
        <f>VLOOKUP($G1055,[1]Conceptos!$B$2:$I$588,8,FALSE)</f>
        <v>1</v>
      </c>
      <c r="S1055" s="229" t="b">
        <f>VLOOKUP(G1055,[1]Conceptos!$B$2:$E$587,4,FALSE)</f>
        <v>1</v>
      </c>
      <c r="V1055" s="231">
        <f t="shared" si="208"/>
        <v>0</v>
      </c>
    </row>
    <row r="1056" spans="1:22" s="231" customFormat="1" hidden="1">
      <c r="A1056" s="172">
        <f>VLOOKUP(G1056,[1]Conceptos!$B$2:$F$587,5,FALSE)</f>
        <v>124</v>
      </c>
      <c r="B1056" s="236"/>
      <c r="C1056" s="237"/>
      <c r="D1056" s="238"/>
      <c r="E1056" s="225">
        <v>6</v>
      </c>
      <c r="F1056" s="174"/>
      <c r="G1056" s="175" t="str">
        <f t="shared" si="211"/>
        <v>A.2.1.5</v>
      </c>
      <c r="H1056" s="235" t="e">
        <f t="shared" si="213"/>
        <v>#N/A</v>
      </c>
      <c r="I1056" s="239"/>
      <c r="J1056" s="239"/>
      <c r="K1056" s="239"/>
      <c r="L1056" s="239"/>
      <c r="M1056" s="240"/>
      <c r="N1056" s="231">
        <f t="shared" si="206"/>
        <v>1</v>
      </c>
      <c r="O1056" s="231">
        <f t="shared" si="207"/>
        <v>0</v>
      </c>
      <c r="P1056" s="179">
        <f>VLOOKUP($G1056,[1]Conceptos!$B$2:$I$588,6,FALSE)</f>
        <v>1</v>
      </c>
      <c r="Q1056" s="179">
        <f>VLOOKUP($G1056,[1]Conceptos!$B$2:$I$588,7,FALSE)</f>
        <v>1</v>
      </c>
      <c r="R1056" s="179">
        <f>VLOOKUP($G1056,[1]Conceptos!$B$2:$I$588,8,FALSE)</f>
        <v>1</v>
      </c>
      <c r="S1056" s="229" t="b">
        <f>VLOOKUP(G1056,[1]Conceptos!$B$2:$E$587,4,FALSE)</f>
        <v>1</v>
      </c>
      <c r="V1056" s="231">
        <f t="shared" si="208"/>
        <v>0</v>
      </c>
    </row>
    <row r="1057" spans="1:22" s="231" customFormat="1" hidden="1">
      <c r="A1057" s="172">
        <f>VLOOKUP(G1057,[1]Conceptos!$B$2:$F$587,5,FALSE)</f>
        <v>124</v>
      </c>
      <c r="B1057" s="236"/>
      <c r="C1057" s="237"/>
      <c r="D1057" s="238"/>
      <c r="E1057" s="225">
        <v>7</v>
      </c>
      <c r="F1057" s="174"/>
      <c r="G1057" s="175" t="str">
        <f t="shared" si="211"/>
        <v>A.2.1.5</v>
      </c>
      <c r="H1057" s="235" t="e">
        <f t="shared" si="213"/>
        <v>#N/A</v>
      </c>
      <c r="I1057" s="239"/>
      <c r="J1057" s="239"/>
      <c r="K1057" s="239"/>
      <c r="L1057" s="239"/>
      <c r="M1057" s="240"/>
      <c r="N1057" s="231">
        <f t="shared" si="206"/>
        <v>1</v>
      </c>
      <c r="O1057" s="231">
        <f t="shared" si="207"/>
        <v>0</v>
      </c>
      <c r="P1057" s="179">
        <f>VLOOKUP($G1057,[1]Conceptos!$B$2:$I$588,6,FALSE)</f>
        <v>1</v>
      </c>
      <c r="Q1057" s="179">
        <f>VLOOKUP($G1057,[1]Conceptos!$B$2:$I$588,7,FALSE)</f>
        <v>1</v>
      </c>
      <c r="R1057" s="179">
        <f>VLOOKUP($G1057,[1]Conceptos!$B$2:$I$588,8,FALSE)</f>
        <v>1</v>
      </c>
      <c r="S1057" s="229" t="b">
        <f>VLOOKUP(G1057,[1]Conceptos!$B$2:$E$587,4,FALSE)</f>
        <v>1</v>
      </c>
      <c r="V1057" s="231">
        <f t="shared" si="208"/>
        <v>0</v>
      </c>
    </row>
    <row r="1058" spans="1:22" s="231" customFormat="1" hidden="1">
      <c r="A1058" s="172">
        <f>VLOOKUP(G1058,[1]Conceptos!$B$2:$F$587,5,FALSE)</f>
        <v>124</v>
      </c>
      <c r="B1058" s="236"/>
      <c r="C1058" s="237"/>
      <c r="D1058" s="238"/>
      <c r="E1058" s="225">
        <v>8</v>
      </c>
      <c r="F1058" s="174"/>
      <c r="G1058" s="175" t="str">
        <f t="shared" si="211"/>
        <v>A.2.1.5</v>
      </c>
      <c r="H1058" s="235" t="e">
        <f t="shared" si="213"/>
        <v>#N/A</v>
      </c>
      <c r="I1058" s="239"/>
      <c r="J1058" s="239"/>
      <c r="K1058" s="239"/>
      <c r="L1058" s="239"/>
      <c r="M1058" s="240"/>
      <c r="N1058" s="231">
        <f t="shared" si="206"/>
        <v>1</v>
      </c>
      <c r="O1058" s="231">
        <f t="shared" si="207"/>
        <v>0</v>
      </c>
      <c r="P1058" s="179">
        <f>VLOOKUP($G1058,[1]Conceptos!$B$2:$I$588,6,FALSE)</f>
        <v>1</v>
      </c>
      <c r="Q1058" s="179">
        <f>VLOOKUP($G1058,[1]Conceptos!$B$2:$I$588,7,FALSE)</f>
        <v>1</v>
      </c>
      <c r="R1058" s="179">
        <f>VLOOKUP($G1058,[1]Conceptos!$B$2:$I$588,8,FALSE)</f>
        <v>1</v>
      </c>
      <c r="S1058" s="229" t="b">
        <f>VLOOKUP(G1058,[1]Conceptos!$B$2:$E$587,4,FALSE)</f>
        <v>1</v>
      </c>
      <c r="V1058" s="231">
        <f t="shared" si="208"/>
        <v>0</v>
      </c>
    </row>
    <row r="1059" spans="1:22" s="231" customFormat="1" hidden="1">
      <c r="A1059" s="172">
        <f>VLOOKUP(G1059,[1]Conceptos!$B$2:$F$587,5,FALSE)</f>
        <v>124</v>
      </c>
      <c r="B1059" s="236"/>
      <c r="C1059" s="237"/>
      <c r="D1059" s="238"/>
      <c r="E1059" s="225">
        <v>9</v>
      </c>
      <c r="F1059" s="174"/>
      <c r="G1059" s="175" t="str">
        <f t="shared" si="211"/>
        <v>A.2.1.5</v>
      </c>
      <c r="H1059" s="235" t="e">
        <f t="shared" si="213"/>
        <v>#N/A</v>
      </c>
      <c r="I1059" s="239"/>
      <c r="J1059" s="239"/>
      <c r="K1059" s="239"/>
      <c r="L1059" s="239"/>
      <c r="M1059" s="240"/>
      <c r="N1059" s="231">
        <f t="shared" si="206"/>
        <v>1</v>
      </c>
      <c r="O1059" s="231">
        <f t="shared" si="207"/>
        <v>0</v>
      </c>
      <c r="P1059" s="179">
        <f>VLOOKUP($G1059,[1]Conceptos!$B$2:$I$588,6,FALSE)</f>
        <v>1</v>
      </c>
      <c r="Q1059" s="179">
        <f>VLOOKUP($G1059,[1]Conceptos!$B$2:$I$588,7,FALSE)</f>
        <v>1</v>
      </c>
      <c r="R1059" s="179">
        <f>VLOOKUP($G1059,[1]Conceptos!$B$2:$I$588,8,FALSE)</f>
        <v>1</v>
      </c>
      <c r="S1059" s="229" t="b">
        <f>VLOOKUP(G1059,[1]Conceptos!$B$2:$E$587,4,FALSE)</f>
        <v>1</v>
      </c>
      <c r="V1059" s="231">
        <f t="shared" si="208"/>
        <v>0</v>
      </c>
    </row>
    <row r="1060" spans="1:22" s="231" customFormat="1" hidden="1">
      <c r="A1060" s="172">
        <f>VLOOKUP(G1060,[1]Conceptos!$B$2:$F$587,5,FALSE)</f>
        <v>124</v>
      </c>
      <c r="B1060" s="236"/>
      <c r="C1060" s="237"/>
      <c r="D1060" s="238"/>
      <c r="E1060" s="225">
        <v>10</v>
      </c>
      <c r="F1060" s="174"/>
      <c r="G1060" s="175" t="str">
        <f t="shared" si="211"/>
        <v>A.2.1.5</v>
      </c>
      <c r="H1060" s="235" t="e">
        <f t="shared" si="213"/>
        <v>#N/A</v>
      </c>
      <c r="I1060" s="239"/>
      <c r="J1060" s="239"/>
      <c r="K1060" s="239"/>
      <c r="L1060" s="239"/>
      <c r="M1060" s="240"/>
      <c r="N1060" s="231">
        <f t="shared" si="206"/>
        <v>1</v>
      </c>
      <c r="O1060" s="231">
        <f t="shared" si="207"/>
        <v>0</v>
      </c>
      <c r="P1060" s="179">
        <f>VLOOKUP($G1060,[1]Conceptos!$B$2:$I$588,6,FALSE)</f>
        <v>1</v>
      </c>
      <c r="Q1060" s="179">
        <f>VLOOKUP($G1060,[1]Conceptos!$B$2:$I$588,7,FALSE)</f>
        <v>1</v>
      </c>
      <c r="R1060" s="179">
        <f>VLOOKUP($G1060,[1]Conceptos!$B$2:$I$588,8,FALSE)</f>
        <v>1</v>
      </c>
      <c r="S1060" s="229" t="b">
        <f>VLOOKUP(G1060,[1]Conceptos!$B$2:$E$587,4,FALSE)</f>
        <v>1</v>
      </c>
      <c r="V1060" s="231">
        <f t="shared" si="208"/>
        <v>0</v>
      </c>
    </row>
    <row r="1061" spans="1:22" s="231" customFormat="1" ht="38.25">
      <c r="A1061" s="172">
        <f>VLOOKUP(G1061,[1]Conceptos!$B$2:$F$587,5,FALSE)</f>
        <v>125</v>
      </c>
      <c r="B1061" s="219" t="s">
        <v>293</v>
      </c>
      <c r="C1061" s="220" t="str">
        <f>VLOOKUP(B1061,[1]Conceptos!$B$2:$D$587,2,FALSE)</f>
        <v>PAGO DE DÉFICIT DE INVERSIÓN EN RÉGIMEN SUBSIDIADO (DE CARÁCTER EXCEPCIONAL)</v>
      </c>
      <c r="D1061" s="221" t="str">
        <f>VLOOKUP(B1061,[1]Conceptos!$B$2:$D$587,3,FALSE)</f>
        <v>RECURSOS DESTINADOS AL PAGO DE DÉFICIT DE VIGENCIAS ANTERIORES EN  INVERSIÓN EN EL SECTOR SALUD -REGIMEN SUBSIDIADO, PROGRAMADAS EN LA VIGENCIA Y EJECUTADAS EN LA MISMA.</v>
      </c>
      <c r="E1061" s="222" t="s">
        <v>136</v>
      </c>
      <c r="F1061" s="223"/>
      <c r="G1061" s="224" t="str">
        <f t="shared" si="211"/>
        <v>A.2.1.9</v>
      </c>
      <c r="H1061" s="225"/>
      <c r="I1061" s="226">
        <f>SUM(I1062:I1071)</f>
        <v>0</v>
      </c>
      <c r="J1061" s="226">
        <f>SUM(J1062:J1071)</f>
        <v>0</v>
      </c>
      <c r="K1061" s="226">
        <f>SUM(K1062:K1071)</f>
        <v>0</v>
      </c>
      <c r="L1061" s="226">
        <f>SUM(L1062:L1071)</f>
        <v>0</v>
      </c>
      <c r="M1061" s="227">
        <f>SUM(M1062:M1071)</f>
        <v>0</v>
      </c>
      <c r="N1061" s="228">
        <f>IF(AND(E1061&lt;&gt;"", E1061&lt;&gt;"Registrar Detalle",E1061&lt;&gt;"Ocultar Detalle"),1,0)</f>
        <v>0</v>
      </c>
      <c r="O1061" s="228">
        <f t="shared" si="207"/>
        <v>0</v>
      </c>
      <c r="P1061" s="179">
        <f>VLOOKUP($G1061,[1]Conceptos!$B$2:$I$588,6,FALSE)</f>
        <v>1</v>
      </c>
      <c r="Q1061" s="179">
        <f>VLOOKUP($G1061,[1]Conceptos!$B$2:$I$588,7,FALSE)</f>
        <v>1</v>
      </c>
      <c r="R1061" s="179">
        <f>VLOOKUP($G1061,[1]Conceptos!$B$2:$I$588,8,FALSE)</f>
        <v>1</v>
      </c>
      <c r="S1061" s="229" t="b">
        <f>VLOOKUP(G1061,[1]Conceptos!$B$2:$E$588,4,FALSE)</f>
        <v>1</v>
      </c>
      <c r="T1061" s="230">
        <f>FIND(".",B1061,LEN(B1061)-2)</f>
        <v>6</v>
      </c>
      <c r="U1061" s="230" t="str">
        <f>MID(B1061,1,T1061-1)</f>
        <v>A.2.1</v>
      </c>
      <c r="V1061" s="231">
        <f>IF(T1061=0,#REF!,T1061)</f>
        <v>6</v>
      </c>
    </row>
    <row r="1062" spans="1:22" s="231" customFormat="1">
      <c r="A1062" s="172">
        <f>VLOOKUP(G1062,[1]Conceptos!$B$2:$F$587,5,FALSE)</f>
        <v>125</v>
      </c>
      <c r="B1062" s="234"/>
      <c r="C1062" s="220"/>
      <c r="D1062" s="221"/>
      <c r="E1062" s="225">
        <v>1</v>
      </c>
      <c r="F1062" s="174"/>
      <c r="G1062" s="175" t="str">
        <f t="shared" si="211"/>
        <v>A.2.1.9</v>
      </c>
      <c r="H1062" s="235" t="e">
        <f t="shared" ref="H1062:H1071" si="214">VLOOKUP(F1062,$W$7:$X$48,2,FALSE)</f>
        <v>#N/A</v>
      </c>
      <c r="I1062" s="239"/>
      <c r="J1062" s="239"/>
      <c r="K1062" s="239"/>
      <c r="L1062" s="239"/>
      <c r="M1062" s="240"/>
      <c r="N1062" s="231">
        <f t="shared" ref="N1062:N1071" si="215">IF(E1062&lt;&gt;"",1,0)</f>
        <v>1</v>
      </c>
      <c r="O1062" s="231">
        <f t="shared" si="207"/>
        <v>0</v>
      </c>
      <c r="P1062" s="179">
        <f>VLOOKUP($G1062,[1]Conceptos!$B$2:$I$588,6,FALSE)</f>
        <v>1</v>
      </c>
      <c r="Q1062" s="179">
        <f>VLOOKUP($G1062,[1]Conceptos!$B$2:$I$588,7,FALSE)</f>
        <v>1</v>
      </c>
      <c r="R1062" s="179">
        <f>VLOOKUP($G1062,[1]Conceptos!$B$2:$I$588,8,FALSE)</f>
        <v>1</v>
      </c>
      <c r="S1062" s="229" t="b">
        <f>VLOOKUP(G1062,[1]Conceptos!$B$2:$E$588,4,FALSE)</f>
        <v>1</v>
      </c>
      <c r="V1062" s="231">
        <f t="shared" ref="V1062:V1107" si="216">IF(T1062=0,T1061,T1062)</f>
        <v>6</v>
      </c>
    </row>
    <row r="1063" spans="1:22" s="231" customFormat="1" hidden="1">
      <c r="A1063" s="172">
        <f>VLOOKUP(G1063,[1]Conceptos!$B$2:$F$587,5,FALSE)</f>
        <v>125</v>
      </c>
      <c r="B1063" s="236"/>
      <c r="C1063" s="237"/>
      <c r="D1063" s="238"/>
      <c r="E1063" s="225">
        <v>2</v>
      </c>
      <c r="F1063" s="174"/>
      <c r="G1063" s="175" t="str">
        <f t="shared" si="211"/>
        <v>A.2.1.9</v>
      </c>
      <c r="H1063" s="235" t="e">
        <f t="shared" si="214"/>
        <v>#N/A</v>
      </c>
      <c r="I1063" s="239"/>
      <c r="J1063" s="239"/>
      <c r="K1063" s="239"/>
      <c r="L1063" s="239"/>
      <c r="M1063" s="240"/>
      <c r="N1063" s="231">
        <f t="shared" si="215"/>
        <v>1</v>
      </c>
      <c r="O1063" s="231">
        <f t="shared" si="207"/>
        <v>0</v>
      </c>
      <c r="P1063" s="179">
        <f>VLOOKUP($G1063,[1]Conceptos!$B$2:$I$588,6,FALSE)</f>
        <v>1</v>
      </c>
      <c r="Q1063" s="179">
        <f>VLOOKUP($G1063,[1]Conceptos!$B$2:$I$588,7,FALSE)</f>
        <v>1</v>
      </c>
      <c r="R1063" s="179">
        <f>VLOOKUP($G1063,[1]Conceptos!$B$2:$I$588,8,FALSE)</f>
        <v>1</v>
      </c>
      <c r="S1063" s="229" t="b">
        <f>VLOOKUP(G1063,[1]Conceptos!$B$2:$E$587,4,FALSE)</f>
        <v>1</v>
      </c>
      <c r="V1063" s="231">
        <f t="shared" si="216"/>
        <v>0</v>
      </c>
    </row>
    <row r="1064" spans="1:22" s="231" customFormat="1" hidden="1">
      <c r="A1064" s="172">
        <f>VLOOKUP(G1064,[1]Conceptos!$B$2:$F$587,5,FALSE)</f>
        <v>125</v>
      </c>
      <c r="B1064" s="236"/>
      <c r="C1064" s="237"/>
      <c r="D1064" s="238"/>
      <c r="E1064" s="225">
        <v>3</v>
      </c>
      <c r="F1064" s="174"/>
      <c r="G1064" s="175" t="str">
        <f t="shared" si="211"/>
        <v>A.2.1.9</v>
      </c>
      <c r="H1064" s="235" t="e">
        <f t="shared" si="214"/>
        <v>#N/A</v>
      </c>
      <c r="I1064" s="239"/>
      <c r="J1064" s="239"/>
      <c r="K1064" s="239"/>
      <c r="L1064" s="239"/>
      <c r="M1064" s="240"/>
      <c r="N1064" s="231">
        <f t="shared" si="215"/>
        <v>1</v>
      </c>
      <c r="O1064" s="231">
        <f t="shared" si="207"/>
        <v>0</v>
      </c>
      <c r="P1064" s="179">
        <f>VLOOKUP($G1064,[1]Conceptos!$B$2:$I$588,6,FALSE)</f>
        <v>1</v>
      </c>
      <c r="Q1064" s="179">
        <f>VLOOKUP($G1064,[1]Conceptos!$B$2:$I$588,7,FALSE)</f>
        <v>1</v>
      </c>
      <c r="R1064" s="179">
        <f>VLOOKUP($G1064,[1]Conceptos!$B$2:$I$588,8,FALSE)</f>
        <v>1</v>
      </c>
      <c r="S1064" s="229" t="b">
        <f>VLOOKUP(G1064,[1]Conceptos!$B$2:$E$587,4,FALSE)</f>
        <v>1</v>
      </c>
      <c r="V1064" s="231">
        <f t="shared" si="216"/>
        <v>0</v>
      </c>
    </row>
    <row r="1065" spans="1:22" s="231" customFormat="1" hidden="1">
      <c r="A1065" s="172">
        <f>VLOOKUP(G1065,[1]Conceptos!$B$2:$F$587,5,FALSE)</f>
        <v>125</v>
      </c>
      <c r="B1065" s="236"/>
      <c r="C1065" s="237"/>
      <c r="D1065" s="238"/>
      <c r="E1065" s="225">
        <v>4</v>
      </c>
      <c r="F1065" s="174"/>
      <c r="G1065" s="175" t="str">
        <f t="shared" si="211"/>
        <v>A.2.1.9</v>
      </c>
      <c r="H1065" s="235" t="e">
        <f t="shared" si="214"/>
        <v>#N/A</v>
      </c>
      <c r="I1065" s="239"/>
      <c r="J1065" s="239"/>
      <c r="K1065" s="239"/>
      <c r="L1065" s="239"/>
      <c r="M1065" s="240"/>
      <c r="N1065" s="231">
        <f t="shared" si="215"/>
        <v>1</v>
      </c>
      <c r="O1065" s="231">
        <f t="shared" si="207"/>
        <v>0</v>
      </c>
      <c r="P1065" s="179">
        <f>VLOOKUP($G1065,[1]Conceptos!$B$2:$I$588,6,FALSE)</f>
        <v>1</v>
      </c>
      <c r="Q1065" s="179">
        <f>VLOOKUP($G1065,[1]Conceptos!$B$2:$I$588,7,FALSE)</f>
        <v>1</v>
      </c>
      <c r="R1065" s="179">
        <f>VLOOKUP($G1065,[1]Conceptos!$B$2:$I$588,8,FALSE)</f>
        <v>1</v>
      </c>
      <c r="S1065" s="229" t="b">
        <f>VLOOKUP(G1065,[1]Conceptos!$B$2:$E$587,4,FALSE)</f>
        <v>1</v>
      </c>
      <c r="V1065" s="231">
        <f t="shared" si="216"/>
        <v>0</v>
      </c>
    </row>
    <row r="1066" spans="1:22" s="231" customFormat="1" hidden="1">
      <c r="A1066" s="172">
        <f>VLOOKUP(G1066,[1]Conceptos!$B$2:$F$587,5,FALSE)</f>
        <v>125</v>
      </c>
      <c r="B1066" s="236"/>
      <c r="C1066" s="237"/>
      <c r="D1066" s="238"/>
      <c r="E1066" s="225">
        <v>5</v>
      </c>
      <c r="F1066" s="174"/>
      <c r="G1066" s="175" t="str">
        <f t="shared" si="211"/>
        <v>A.2.1.9</v>
      </c>
      <c r="H1066" s="235" t="e">
        <f t="shared" si="214"/>
        <v>#N/A</v>
      </c>
      <c r="I1066" s="239"/>
      <c r="J1066" s="239"/>
      <c r="K1066" s="239"/>
      <c r="L1066" s="239"/>
      <c r="M1066" s="240"/>
      <c r="N1066" s="231">
        <f t="shared" si="215"/>
        <v>1</v>
      </c>
      <c r="O1066" s="231">
        <f t="shared" si="207"/>
        <v>0</v>
      </c>
      <c r="P1066" s="179">
        <f>VLOOKUP($G1066,[1]Conceptos!$B$2:$I$588,6,FALSE)</f>
        <v>1</v>
      </c>
      <c r="Q1066" s="179">
        <f>VLOOKUP($G1066,[1]Conceptos!$B$2:$I$588,7,FALSE)</f>
        <v>1</v>
      </c>
      <c r="R1066" s="179">
        <f>VLOOKUP($G1066,[1]Conceptos!$B$2:$I$588,8,FALSE)</f>
        <v>1</v>
      </c>
      <c r="S1066" s="229" t="b">
        <f>VLOOKUP(G1066,[1]Conceptos!$B$2:$E$587,4,FALSE)</f>
        <v>1</v>
      </c>
      <c r="V1066" s="231">
        <f t="shared" si="216"/>
        <v>0</v>
      </c>
    </row>
    <row r="1067" spans="1:22" s="231" customFormat="1" hidden="1">
      <c r="A1067" s="172">
        <f>VLOOKUP(G1067,[1]Conceptos!$B$2:$F$587,5,FALSE)</f>
        <v>125</v>
      </c>
      <c r="B1067" s="236"/>
      <c r="C1067" s="237"/>
      <c r="D1067" s="238"/>
      <c r="E1067" s="225">
        <v>6</v>
      </c>
      <c r="F1067" s="174"/>
      <c r="G1067" s="175" t="str">
        <f t="shared" si="211"/>
        <v>A.2.1.9</v>
      </c>
      <c r="H1067" s="235" t="e">
        <f t="shared" si="214"/>
        <v>#N/A</v>
      </c>
      <c r="I1067" s="239"/>
      <c r="J1067" s="239"/>
      <c r="K1067" s="239"/>
      <c r="L1067" s="239"/>
      <c r="M1067" s="240"/>
      <c r="N1067" s="231">
        <f t="shared" si="215"/>
        <v>1</v>
      </c>
      <c r="O1067" s="231">
        <f t="shared" si="207"/>
        <v>0</v>
      </c>
      <c r="P1067" s="179">
        <f>VLOOKUP($G1067,[1]Conceptos!$B$2:$I$588,6,FALSE)</f>
        <v>1</v>
      </c>
      <c r="Q1067" s="179">
        <f>VLOOKUP($G1067,[1]Conceptos!$B$2:$I$588,7,FALSE)</f>
        <v>1</v>
      </c>
      <c r="R1067" s="179">
        <f>VLOOKUP($G1067,[1]Conceptos!$B$2:$I$588,8,FALSE)</f>
        <v>1</v>
      </c>
      <c r="S1067" s="229" t="b">
        <f>VLOOKUP(G1067,[1]Conceptos!$B$2:$E$587,4,FALSE)</f>
        <v>1</v>
      </c>
      <c r="V1067" s="231">
        <f t="shared" si="216"/>
        <v>0</v>
      </c>
    </row>
    <row r="1068" spans="1:22" s="231" customFormat="1" hidden="1">
      <c r="A1068" s="172">
        <f>VLOOKUP(G1068,[1]Conceptos!$B$2:$F$587,5,FALSE)</f>
        <v>125</v>
      </c>
      <c r="B1068" s="236"/>
      <c r="C1068" s="237"/>
      <c r="D1068" s="238"/>
      <c r="E1068" s="225">
        <v>7</v>
      </c>
      <c r="F1068" s="174"/>
      <c r="G1068" s="175" t="str">
        <f t="shared" si="211"/>
        <v>A.2.1.9</v>
      </c>
      <c r="H1068" s="235" t="e">
        <f t="shared" si="214"/>
        <v>#N/A</v>
      </c>
      <c r="I1068" s="239"/>
      <c r="J1068" s="239"/>
      <c r="K1068" s="239"/>
      <c r="L1068" s="239"/>
      <c r="M1068" s="240"/>
      <c r="N1068" s="231">
        <f t="shared" si="215"/>
        <v>1</v>
      </c>
      <c r="O1068" s="231">
        <f t="shared" si="207"/>
        <v>0</v>
      </c>
      <c r="P1068" s="179">
        <f>VLOOKUP($G1068,[1]Conceptos!$B$2:$I$588,6,FALSE)</f>
        <v>1</v>
      </c>
      <c r="Q1068" s="179">
        <f>VLOOKUP($G1068,[1]Conceptos!$B$2:$I$588,7,FALSE)</f>
        <v>1</v>
      </c>
      <c r="R1068" s="179">
        <f>VLOOKUP($G1068,[1]Conceptos!$B$2:$I$588,8,FALSE)</f>
        <v>1</v>
      </c>
      <c r="S1068" s="229" t="b">
        <f>VLOOKUP(G1068,[1]Conceptos!$B$2:$E$587,4,FALSE)</f>
        <v>1</v>
      </c>
      <c r="V1068" s="231">
        <f t="shared" si="216"/>
        <v>0</v>
      </c>
    </row>
    <row r="1069" spans="1:22" s="231" customFormat="1" hidden="1">
      <c r="A1069" s="172">
        <f>VLOOKUP(G1069,[1]Conceptos!$B$2:$F$587,5,FALSE)</f>
        <v>125</v>
      </c>
      <c r="B1069" s="236"/>
      <c r="C1069" s="237"/>
      <c r="D1069" s="238"/>
      <c r="E1069" s="225">
        <v>8</v>
      </c>
      <c r="F1069" s="174"/>
      <c r="G1069" s="175" t="str">
        <f t="shared" si="211"/>
        <v>A.2.1.9</v>
      </c>
      <c r="H1069" s="235" t="e">
        <f t="shared" si="214"/>
        <v>#N/A</v>
      </c>
      <c r="I1069" s="239"/>
      <c r="J1069" s="239"/>
      <c r="K1069" s="239"/>
      <c r="L1069" s="239"/>
      <c r="M1069" s="240"/>
      <c r="N1069" s="231">
        <f t="shared" si="215"/>
        <v>1</v>
      </c>
      <c r="O1069" s="231">
        <f t="shared" si="207"/>
        <v>0</v>
      </c>
      <c r="P1069" s="179">
        <f>VLOOKUP($G1069,[1]Conceptos!$B$2:$I$588,6,FALSE)</f>
        <v>1</v>
      </c>
      <c r="Q1069" s="179">
        <f>VLOOKUP($G1069,[1]Conceptos!$B$2:$I$588,7,FALSE)</f>
        <v>1</v>
      </c>
      <c r="R1069" s="179">
        <f>VLOOKUP($G1069,[1]Conceptos!$B$2:$I$588,8,FALSE)</f>
        <v>1</v>
      </c>
      <c r="S1069" s="229" t="b">
        <f>VLOOKUP(G1069,[1]Conceptos!$B$2:$E$587,4,FALSE)</f>
        <v>1</v>
      </c>
      <c r="V1069" s="231">
        <f t="shared" si="216"/>
        <v>0</v>
      </c>
    </row>
    <row r="1070" spans="1:22" s="231" customFormat="1" hidden="1">
      <c r="A1070" s="172">
        <f>VLOOKUP(G1070,[1]Conceptos!$B$2:$F$587,5,FALSE)</f>
        <v>125</v>
      </c>
      <c r="B1070" s="236"/>
      <c r="C1070" s="237"/>
      <c r="D1070" s="238"/>
      <c r="E1070" s="225">
        <v>9</v>
      </c>
      <c r="F1070" s="174"/>
      <c r="G1070" s="175" t="str">
        <f t="shared" si="211"/>
        <v>A.2.1.9</v>
      </c>
      <c r="H1070" s="235" t="e">
        <f t="shared" si="214"/>
        <v>#N/A</v>
      </c>
      <c r="I1070" s="239"/>
      <c r="J1070" s="239"/>
      <c r="K1070" s="239"/>
      <c r="L1070" s="239"/>
      <c r="M1070" s="240"/>
      <c r="N1070" s="231">
        <f t="shared" si="215"/>
        <v>1</v>
      </c>
      <c r="O1070" s="231">
        <f t="shared" si="207"/>
        <v>0</v>
      </c>
      <c r="P1070" s="179">
        <f>VLOOKUP($G1070,[1]Conceptos!$B$2:$I$588,6,FALSE)</f>
        <v>1</v>
      </c>
      <c r="Q1070" s="179">
        <f>VLOOKUP($G1070,[1]Conceptos!$B$2:$I$588,7,FALSE)</f>
        <v>1</v>
      </c>
      <c r="R1070" s="179">
        <f>VLOOKUP($G1070,[1]Conceptos!$B$2:$I$588,8,FALSE)</f>
        <v>1</v>
      </c>
      <c r="S1070" s="229" t="b">
        <f>VLOOKUP(G1070,[1]Conceptos!$B$2:$E$587,4,FALSE)</f>
        <v>1</v>
      </c>
      <c r="V1070" s="231">
        <f t="shared" si="216"/>
        <v>0</v>
      </c>
    </row>
    <row r="1071" spans="1:22" s="231" customFormat="1" hidden="1">
      <c r="A1071" s="172">
        <f>VLOOKUP(G1071,[1]Conceptos!$B$2:$F$587,5,FALSE)</f>
        <v>125</v>
      </c>
      <c r="B1071" s="236"/>
      <c r="C1071" s="237"/>
      <c r="D1071" s="238"/>
      <c r="E1071" s="225">
        <v>10</v>
      </c>
      <c r="F1071" s="174"/>
      <c r="G1071" s="175" t="str">
        <f t="shared" si="211"/>
        <v>A.2.1.9</v>
      </c>
      <c r="H1071" s="235" t="e">
        <f t="shared" si="214"/>
        <v>#N/A</v>
      </c>
      <c r="I1071" s="239"/>
      <c r="J1071" s="239"/>
      <c r="K1071" s="239"/>
      <c r="L1071" s="239"/>
      <c r="M1071" s="240"/>
      <c r="N1071" s="231">
        <f t="shared" si="215"/>
        <v>1</v>
      </c>
      <c r="O1071" s="231">
        <f t="shared" si="207"/>
        <v>0</v>
      </c>
      <c r="P1071" s="179">
        <f>VLOOKUP($G1071,[1]Conceptos!$B$2:$I$588,6,FALSE)</f>
        <v>1</v>
      </c>
      <c r="Q1071" s="179">
        <f>VLOOKUP($G1071,[1]Conceptos!$B$2:$I$588,7,FALSE)</f>
        <v>1</v>
      </c>
      <c r="R1071" s="179">
        <f>VLOOKUP($G1071,[1]Conceptos!$B$2:$I$588,8,FALSE)</f>
        <v>1</v>
      </c>
      <c r="S1071" s="229" t="b">
        <f>VLOOKUP(G1071,[1]Conceptos!$B$2:$E$587,4,FALSE)</f>
        <v>1</v>
      </c>
      <c r="V1071" s="231">
        <f t="shared" si="216"/>
        <v>0</v>
      </c>
    </row>
    <row r="1072" spans="1:22" s="231" customFormat="1" ht="51">
      <c r="A1072" s="172">
        <f>VLOOKUP(G1072,[1]Conceptos!$B$2:$F$587,5,FALSE)</f>
        <v>126</v>
      </c>
      <c r="B1072" s="216" t="s">
        <v>294</v>
      </c>
      <c r="C1072" s="217" t="str">
        <f>VLOOKUP(B1072,[1]Conceptos!$B$2:$D$587,2,FALSE)</f>
        <v xml:space="preserve">SALUD PÚBLICA   </v>
      </c>
      <c r="D1072" s="218" t="str">
        <f>VLOOKUP(B1072,[1]Conceptos!$B$2:$D$587,3,FALSE)</f>
        <v>RECURSOS DESTINADOS A LA FINANCIACIÓN DE LA SALUD PÚBLICA, LA CUAL ESTÁ CONSTITUIDA POR EL CONJUNTO DE POLÍTICAS QUE BUSCAN GARANTIZAR LA SALUD DE LA POBLACIÓN POR MEDIO DE ACCIONES DE SALUBRIDAD DIRIGIDAS TANTO DE MANERA INDIVIDUAL COMO COLECTIVA.</v>
      </c>
      <c r="E1072" s="249"/>
      <c r="F1072" s="210"/>
      <c r="G1072" s="211" t="str">
        <f t="shared" si="211"/>
        <v>A.2.2</v>
      </c>
      <c r="H1072" s="249"/>
      <c r="I1072" s="213">
        <f>I1073+I1176+I1313+I1347+I1416+I1587+I1621+I1655+I1689+I1792+I1826</f>
        <v>0</v>
      </c>
      <c r="J1072" s="213">
        <f>J1073+J1176+J1313+J1347+J1416+J1587+J1621+J1655+J1689+J1792+J1826</f>
        <v>0</v>
      </c>
      <c r="K1072" s="213">
        <f>K1073+K1176+K1313+K1347+K1416+K1587+K1621+K1655+K1689+K1792+K1826</f>
        <v>0</v>
      </c>
      <c r="L1072" s="213">
        <f>L1073+L1176+L1313+L1347+L1416+L1587+L1621+L1655+L1689+L1792+L1826</f>
        <v>0</v>
      </c>
      <c r="M1072" s="214">
        <f>M1073+M1176+M1313+M1347+M1416+M1587+M1621+M1655+M1689+M1792+M1826</f>
        <v>0</v>
      </c>
      <c r="N1072" s="250">
        <f t="shared" si="206"/>
        <v>0</v>
      </c>
      <c r="O1072" s="250">
        <f t="shared" si="207"/>
        <v>0</v>
      </c>
      <c r="P1072" s="179">
        <f>VLOOKUP($G1072,[1]Conceptos!$B$2:$I$588,6,FALSE)</f>
        <v>1</v>
      </c>
      <c r="Q1072" s="179">
        <f>VLOOKUP($G1072,[1]Conceptos!$B$2:$I$588,7,FALSE)</f>
        <v>1</v>
      </c>
      <c r="R1072" s="179">
        <f>VLOOKUP($G1072,[1]Conceptos!$B$2:$I$588,8,FALSE)</f>
        <v>1</v>
      </c>
      <c r="S1072" s="229" t="b">
        <f>VLOOKUP(G1072,[1]Conceptos!$B$2:$E$588,4,FALSE)</f>
        <v>0</v>
      </c>
      <c r="T1072" s="230">
        <f>FIND(".",B1072,LEN(B1072)-2)</f>
        <v>4</v>
      </c>
      <c r="U1072" s="230" t="str">
        <f>MID(B1072,1,T1072-1)</f>
        <v>A.2</v>
      </c>
      <c r="V1072" s="231">
        <f t="shared" si="216"/>
        <v>4</v>
      </c>
    </row>
    <row r="1073" spans="1:22" s="231" customFormat="1" ht="38.25">
      <c r="A1073" s="172">
        <f>VLOOKUP(G1073,[1]Conceptos!$B$2:$F$587,5,FALSE)</f>
        <v>127</v>
      </c>
      <c r="B1073" s="216" t="s">
        <v>295</v>
      </c>
      <c r="C1073" s="217" t="str">
        <f>VLOOKUP(B1073,[1]Conceptos!$B$2:$D$587,2,FALSE)</f>
        <v xml:space="preserve">SALUD INFANTIL </v>
      </c>
      <c r="D1073" s="218" t="str">
        <f>VLOOKUP(B1073,[1]Conceptos!$B$2:$D$587,3,FALSE)</f>
        <v>CORRESPONDE A LOS RECURSOS DESTINADOS A LA FINANCIACIÓN DE LOS PROYECTOS DE SALUD INFANTIL (MENORES DE UN AÑO) Y NIÑEZ (MENORES DE 5 AÑOS), ESTABLECIDOS EN EN EL PLAN TERRITORIAL DE SALUD.</v>
      </c>
      <c r="E1073" s="249"/>
      <c r="F1073" s="210"/>
      <c r="G1073" s="211" t="str">
        <f t="shared" si="211"/>
        <v>A.2.2.1</v>
      </c>
      <c r="H1073" s="249"/>
      <c r="I1073" s="213">
        <f>I1074+I1108+I1142</f>
        <v>0</v>
      </c>
      <c r="J1073" s="213">
        <f>J1074+J1108+J1142</f>
        <v>0</v>
      </c>
      <c r="K1073" s="213">
        <f>K1074+K1108+K1142</f>
        <v>0</v>
      </c>
      <c r="L1073" s="213">
        <f>L1074+L1108+L1142</f>
        <v>0</v>
      </c>
      <c r="M1073" s="214">
        <f>M1074+M1108+M1142</f>
        <v>0</v>
      </c>
      <c r="N1073" s="250">
        <f t="shared" si="206"/>
        <v>0</v>
      </c>
      <c r="O1073" s="250">
        <f t="shared" si="207"/>
        <v>0</v>
      </c>
      <c r="P1073" s="179">
        <f>VLOOKUP($G1073,[1]Conceptos!$B$2:$I$588,6,FALSE)</f>
        <v>1</v>
      </c>
      <c r="Q1073" s="179">
        <f>VLOOKUP($G1073,[1]Conceptos!$B$2:$I$588,7,FALSE)</f>
        <v>1</v>
      </c>
      <c r="R1073" s="179">
        <f>VLOOKUP($G1073,[1]Conceptos!$B$2:$I$588,8,FALSE)</f>
        <v>1</v>
      </c>
      <c r="S1073" s="229" t="b">
        <f>VLOOKUP(G1073,[1]Conceptos!$B$2:$E$588,4,FALSE)</f>
        <v>0</v>
      </c>
      <c r="T1073" s="230">
        <f>FIND(".",B1073,LEN(B1073)-2)</f>
        <v>6</v>
      </c>
      <c r="U1073" s="230" t="str">
        <f>MID(B1073,1,T1073-1)</f>
        <v>A.2.2</v>
      </c>
      <c r="V1073" s="231">
        <f t="shared" si="216"/>
        <v>6</v>
      </c>
    </row>
    <row r="1074" spans="1:22" s="231" customFormat="1" ht="25.5">
      <c r="A1074" s="172">
        <f>VLOOKUP(G1074,[1]Conceptos!$B$2:$F$587,5,FALSE)</f>
        <v>128</v>
      </c>
      <c r="B1074" s="216" t="s">
        <v>296</v>
      </c>
      <c r="C1074" s="217" t="str">
        <f>VLOOKUP(B1074,[1]Conceptos!$B$2:$D$587,2,FALSE)</f>
        <v>PROGRAMA AMPLIADO DE INMUNIZACIONES (PAI)</v>
      </c>
      <c r="D1074" s="218" t="str">
        <f>VLOOKUP(B1074,[1]Conceptos!$B$2:$D$587,3,FALSE)</f>
        <v>CORRESPONDE A LOS RECURSOS DESTINADOS, A LA FINANCIACIÓN, DE LOS PROYECTOS DEL PROGRAMA AMPLIADO DE INMUNIZACIONES.</v>
      </c>
      <c r="E1074" s="249"/>
      <c r="F1074" s="210"/>
      <c r="G1074" s="211" t="str">
        <f t="shared" si="211"/>
        <v>A.2.2.1.1</v>
      </c>
      <c r="H1074" s="249"/>
      <c r="I1074" s="213">
        <f>I1075+I1086+I1097</f>
        <v>0</v>
      </c>
      <c r="J1074" s="213">
        <f>J1075+J1086+J1097</f>
        <v>0</v>
      </c>
      <c r="K1074" s="213">
        <f>K1075+K1086+K1097</f>
        <v>0</v>
      </c>
      <c r="L1074" s="213">
        <f>L1075+L1086+L1097</f>
        <v>0</v>
      </c>
      <c r="M1074" s="214">
        <f>M1075+M1086+M1097</f>
        <v>0</v>
      </c>
      <c r="N1074" s="250">
        <f t="shared" si="206"/>
        <v>0</v>
      </c>
      <c r="O1074" s="250">
        <f t="shared" si="207"/>
        <v>0</v>
      </c>
      <c r="P1074" s="179">
        <f>VLOOKUP($G1074,[1]Conceptos!$B$2:$I$588,6,FALSE)</f>
        <v>1</v>
      </c>
      <c r="Q1074" s="179">
        <f>VLOOKUP($G1074,[1]Conceptos!$B$2:$I$588,7,FALSE)</f>
        <v>1</v>
      </c>
      <c r="R1074" s="179">
        <f>VLOOKUP($G1074,[1]Conceptos!$B$2:$I$588,8,FALSE)</f>
        <v>1</v>
      </c>
      <c r="S1074" s="229" t="b">
        <f>VLOOKUP(G1074,[1]Conceptos!$B$2:$E$588,4,FALSE)</f>
        <v>0</v>
      </c>
      <c r="T1074" s="230">
        <f>FIND(".",B1074,LEN(B1074)-2)</f>
        <v>8</v>
      </c>
      <c r="U1074" s="230" t="str">
        <f>MID(B1074,1,T1074-1)</f>
        <v>A.2.2.1</v>
      </c>
      <c r="V1074" s="231">
        <f t="shared" si="216"/>
        <v>8</v>
      </c>
    </row>
    <row r="1075" spans="1:22" s="231" customFormat="1" ht="25.5">
      <c r="A1075" s="172">
        <f>VLOOKUP(G1075,[1]Conceptos!$B$2:$F$587,5,FALSE)</f>
        <v>129</v>
      </c>
      <c r="B1075" s="219" t="s">
        <v>297</v>
      </c>
      <c r="C1075" s="220" t="str">
        <f>VLOOKUP(B1075,[1]Conceptos!$B$2:$D$587,2,FALSE)</f>
        <v>CONTRATACIÓN, CON LAS EMPRESAS SOCIALES DEL ESTADO.</v>
      </c>
      <c r="D1075" s="221" t="str">
        <f>VLOOKUP(B1075,[1]Conceptos!$B$2:$D$587,3,FALSE)</f>
        <v>CONTEMPLA LA CONTRATACIÓN CON LAS EMPRESAS SOCIALES DEL ESTADO, DEL OBJETO CONTRACTUAL QUE TENGA QUE VER CON SALUD INFANTIL (PAI).</v>
      </c>
      <c r="E1075" s="222" t="s">
        <v>136</v>
      </c>
      <c r="F1075" s="223"/>
      <c r="G1075" s="224" t="str">
        <f t="shared" si="211"/>
        <v>A.2.2.1.1.1</v>
      </c>
      <c r="H1075" s="225"/>
      <c r="I1075" s="226">
        <f>SUM(I1076:I1085)</f>
        <v>0</v>
      </c>
      <c r="J1075" s="226">
        <f>SUM(J1076:J1085)</f>
        <v>0</v>
      </c>
      <c r="K1075" s="226">
        <f>SUM(K1076:K1085)</f>
        <v>0</v>
      </c>
      <c r="L1075" s="226">
        <f>SUM(L1076:L1085)</f>
        <v>0</v>
      </c>
      <c r="M1075" s="227">
        <f>SUM(M1076:M1085)</f>
        <v>0</v>
      </c>
      <c r="N1075" s="228">
        <f>IF(AND(E1075&lt;&gt;"", E1075&lt;&gt;"Registrar Detalle",E1075&lt;&gt;"Ocultar Detalle"),1,0)</f>
        <v>0</v>
      </c>
      <c r="O1075" s="228">
        <f t="shared" si="207"/>
        <v>0</v>
      </c>
      <c r="P1075" s="179">
        <f>VLOOKUP($G1075,[1]Conceptos!$B$2:$I$588,6,FALSE)</f>
        <v>1</v>
      </c>
      <c r="Q1075" s="179">
        <f>VLOOKUP($G1075,[1]Conceptos!$B$2:$I$588,7,FALSE)</f>
        <v>1</v>
      </c>
      <c r="R1075" s="179">
        <f>VLOOKUP($G1075,[1]Conceptos!$B$2:$I$588,8,FALSE)</f>
        <v>1</v>
      </c>
      <c r="S1075" s="229" t="b">
        <f>VLOOKUP(G1075,[1]Conceptos!$B$2:$E$588,4,FALSE)</f>
        <v>1</v>
      </c>
      <c r="T1075" s="230">
        <f>FIND(".",B1075,LEN(B1075)-2)</f>
        <v>10</v>
      </c>
      <c r="U1075" s="230" t="str">
        <f>MID(B1075,1,T1075-1)</f>
        <v>A.2.2.1.1</v>
      </c>
      <c r="V1075" s="231">
        <f t="shared" si="216"/>
        <v>10</v>
      </c>
    </row>
    <row r="1076" spans="1:22" s="231" customFormat="1">
      <c r="A1076" s="172">
        <f>VLOOKUP(G1076,[1]Conceptos!$B$2:$F$587,5,FALSE)</f>
        <v>129</v>
      </c>
      <c r="B1076" s="234"/>
      <c r="C1076" s="220"/>
      <c r="D1076" s="221"/>
      <c r="E1076" s="225">
        <v>1</v>
      </c>
      <c r="F1076" s="174"/>
      <c r="G1076" s="175" t="str">
        <f t="shared" si="211"/>
        <v>A.2.2.1.1.1</v>
      </c>
      <c r="H1076" s="235" t="e">
        <f t="shared" ref="H1076:H1085" si="217">VLOOKUP(F1076,$W$7:$X$48,2,FALSE)</f>
        <v>#N/A</v>
      </c>
      <c r="I1076" s="239"/>
      <c r="J1076" s="239"/>
      <c r="K1076" s="239"/>
      <c r="L1076" s="239"/>
      <c r="M1076" s="240"/>
      <c r="N1076" s="231">
        <f t="shared" si="206"/>
        <v>1</v>
      </c>
      <c r="O1076" s="231">
        <f t="shared" si="207"/>
        <v>0</v>
      </c>
      <c r="P1076" s="179">
        <f>VLOOKUP($G1076,[1]Conceptos!$B$2:$I$588,6,FALSE)</f>
        <v>1</v>
      </c>
      <c r="Q1076" s="179">
        <f>VLOOKUP($G1076,[1]Conceptos!$B$2:$I$588,7,FALSE)</f>
        <v>1</v>
      </c>
      <c r="R1076" s="179">
        <f>VLOOKUP($G1076,[1]Conceptos!$B$2:$I$588,8,FALSE)</f>
        <v>1</v>
      </c>
      <c r="S1076" s="229" t="b">
        <f>VLOOKUP(G1076,[1]Conceptos!$B$2:$E$588,4,FALSE)</f>
        <v>1</v>
      </c>
      <c r="V1076" s="231">
        <f t="shared" si="216"/>
        <v>10</v>
      </c>
    </row>
    <row r="1077" spans="1:22" s="231" customFormat="1" hidden="1">
      <c r="A1077" s="172">
        <f>VLOOKUP(G1077,[1]Conceptos!$B$2:$F$587,5,FALSE)</f>
        <v>129</v>
      </c>
      <c r="B1077" s="236"/>
      <c r="C1077" s="237"/>
      <c r="D1077" s="238"/>
      <c r="E1077" s="225">
        <v>2</v>
      </c>
      <c r="F1077" s="174"/>
      <c r="G1077" s="175" t="str">
        <f t="shared" si="211"/>
        <v>A.2.2.1.1.1</v>
      </c>
      <c r="H1077" s="235" t="e">
        <f t="shared" si="217"/>
        <v>#N/A</v>
      </c>
      <c r="I1077" s="239"/>
      <c r="J1077" s="239"/>
      <c r="K1077" s="239"/>
      <c r="L1077" s="239"/>
      <c r="M1077" s="240"/>
      <c r="N1077" s="231">
        <f t="shared" si="206"/>
        <v>1</v>
      </c>
      <c r="O1077" s="231">
        <f t="shared" si="207"/>
        <v>0</v>
      </c>
      <c r="P1077" s="179">
        <f>VLOOKUP($G1077,[1]Conceptos!$B$2:$I$588,6,FALSE)</f>
        <v>1</v>
      </c>
      <c r="Q1077" s="179">
        <f>VLOOKUP($G1077,[1]Conceptos!$B$2:$I$588,7,FALSE)</f>
        <v>1</v>
      </c>
      <c r="R1077" s="179">
        <f>VLOOKUP($G1077,[1]Conceptos!$B$2:$I$588,8,FALSE)</f>
        <v>1</v>
      </c>
      <c r="S1077" s="229" t="b">
        <f>VLOOKUP(G1077,[1]Conceptos!$B$2:$E$587,4,FALSE)</f>
        <v>1</v>
      </c>
      <c r="V1077" s="231">
        <f t="shared" si="216"/>
        <v>0</v>
      </c>
    </row>
    <row r="1078" spans="1:22" s="231" customFormat="1" hidden="1">
      <c r="A1078" s="172">
        <f>VLOOKUP(G1078,[1]Conceptos!$B$2:$F$587,5,FALSE)</f>
        <v>129</v>
      </c>
      <c r="B1078" s="236"/>
      <c r="C1078" s="237"/>
      <c r="D1078" s="238"/>
      <c r="E1078" s="225">
        <v>3</v>
      </c>
      <c r="F1078" s="174"/>
      <c r="G1078" s="175" t="str">
        <f t="shared" si="211"/>
        <v>A.2.2.1.1.1</v>
      </c>
      <c r="H1078" s="235" t="e">
        <f t="shared" si="217"/>
        <v>#N/A</v>
      </c>
      <c r="I1078" s="239"/>
      <c r="J1078" s="239"/>
      <c r="K1078" s="239"/>
      <c r="L1078" s="239"/>
      <c r="M1078" s="240"/>
      <c r="N1078" s="231">
        <f t="shared" si="206"/>
        <v>1</v>
      </c>
      <c r="O1078" s="231">
        <f t="shared" si="207"/>
        <v>0</v>
      </c>
      <c r="P1078" s="179">
        <f>VLOOKUP($G1078,[1]Conceptos!$B$2:$I$588,6,FALSE)</f>
        <v>1</v>
      </c>
      <c r="Q1078" s="179">
        <f>VLOOKUP($G1078,[1]Conceptos!$B$2:$I$588,7,FALSE)</f>
        <v>1</v>
      </c>
      <c r="R1078" s="179">
        <f>VLOOKUP($G1078,[1]Conceptos!$B$2:$I$588,8,FALSE)</f>
        <v>1</v>
      </c>
      <c r="S1078" s="229" t="b">
        <f>VLOOKUP(G1078,[1]Conceptos!$B$2:$E$587,4,FALSE)</f>
        <v>1</v>
      </c>
      <c r="V1078" s="231">
        <f t="shared" si="216"/>
        <v>0</v>
      </c>
    </row>
    <row r="1079" spans="1:22" s="231" customFormat="1" hidden="1">
      <c r="A1079" s="172">
        <f>VLOOKUP(G1079,[1]Conceptos!$B$2:$F$587,5,FALSE)</f>
        <v>129</v>
      </c>
      <c r="B1079" s="236"/>
      <c r="C1079" s="237"/>
      <c r="D1079" s="238"/>
      <c r="E1079" s="225">
        <v>4</v>
      </c>
      <c r="F1079" s="174"/>
      <c r="G1079" s="175" t="str">
        <f t="shared" si="211"/>
        <v>A.2.2.1.1.1</v>
      </c>
      <c r="H1079" s="235" t="e">
        <f t="shared" si="217"/>
        <v>#N/A</v>
      </c>
      <c r="I1079" s="239"/>
      <c r="J1079" s="239"/>
      <c r="K1079" s="239"/>
      <c r="L1079" s="239"/>
      <c r="M1079" s="240"/>
      <c r="N1079" s="231">
        <f t="shared" si="206"/>
        <v>1</v>
      </c>
      <c r="O1079" s="231">
        <f t="shared" si="207"/>
        <v>0</v>
      </c>
      <c r="P1079" s="179">
        <f>VLOOKUP($G1079,[1]Conceptos!$B$2:$I$588,6,FALSE)</f>
        <v>1</v>
      </c>
      <c r="Q1079" s="179">
        <f>VLOOKUP($G1079,[1]Conceptos!$B$2:$I$588,7,FALSE)</f>
        <v>1</v>
      </c>
      <c r="R1079" s="179">
        <f>VLOOKUP($G1079,[1]Conceptos!$B$2:$I$588,8,FALSE)</f>
        <v>1</v>
      </c>
      <c r="S1079" s="229" t="b">
        <f>VLOOKUP(G1079,[1]Conceptos!$B$2:$E$587,4,FALSE)</f>
        <v>1</v>
      </c>
      <c r="V1079" s="231">
        <f t="shared" si="216"/>
        <v>0</v>
      </c>
    </row>
    <row r="1080" spans="1:22" s="231" customFormat="1" hidden="1">
      <c r="A1080" s="172">
        <f>VLOOKUP(G1080,[1]Conceptos!$B$2:$F$587,5,FALSE)</f>
        <v>129</v>
      </c>
      <c r="B1080" s="236"/>
      <c r="C1080" s="237"/>
      <c r="D1080" s="238"/>
      <c r="E1080" s="225">
        <v>5</v>
      </c>
      <c r="F1080" s="174"/>
      <c r="G1080" s="175" t="str">
        <f t="shared" si="211"/>
        <v>A.2.2.1.1.1</v>
      </c>
      <c r="H1080" s="235" t="e">
        <f t="shared" si="217"/>
        <v>#N/A</v>
      </c>
      <c r="I1080" s="239"/>
      <c r="J1080" s="239"/>
      <c r="K1080" s="239"/>
      <c r="L1080" s="239"/>
      <c r="M1080" s="240"/>
      <c r="N1080" s="231">
        <f t="shared" si="206"/>
        <v>1</v>
      </c>
      <c r="O1080" s="231">
        <f t="shared" si="207"/>
        <v>0</v>
      </c>
      <c r="P1080" s="179">
        <f>VLOOKUP($G1080,[1]Conceptos!$B$2:$I$588,6,FALSE)</f>
        <v>1</v>
      </c>
      <c r="Q1080" s="179">
        <f>VLOOKUP($G1080,[1]Conceptos!$B$2:$I$588,7,FALSE)</f>
        <v>1</v>
      </c>
      <c r="R1080" s="179">
        <f>VLOOKUP($G1080,[1]Conceptos!$B$2:$I$588,8,FALSE)</f>
        <v>1</v>
      </c>
      <c r="S1080" s="229" t="b">
        <f>VLOOKUP(G1080,[1]Conceptos!$B$2:$E$587,4,FALSE)</f>
        <v>1</v>
      </c>
      <c r="V1080" s="231">
        <f t="shared" si="216"/>
        <v>0</v>
      </c>
    </row>
    <row r="1081" spans="1:22" s="231" customFormat="1" hidden="1">
      <c r="A1081" s="172">
        <f>VLOOKUP(G1081,[1]Conceptos!$B$2:$F$587,5,FALSE)</f>
        <v>129</v>
      </c>
      <c r="B1081" s="236"/>
      <c r="C1081" s="237"/>
      <c r="D1081" s="238"/>
      <c r="E1081" s="225">
        <v>6</v>
      </c>
      <c r="F1081" s="174"/>
      <c r="G1081" s="175" t="str">
        <f t="shared" si="211"/>
        <v>A.2.2.1.1.1</v>
      </c>
      <c r="H1081" s="235" t="e">
        <f t="shared" si="217"/>
        <v>#N/A</v>
      </c>
      <c r="I1081" s="239"/>
      <c r="J1081" s="239"/>
      <c r="K1081" s="239"/>
      <c r="L1081" s="239"/>
      <c r="M1081" s="240"/>
      <c r="N1081" s="231">
        <f t="shared" si="206"/>
        <v>1</v>
      </c>
      <c r="O1081" s="231">
        <f t="shared" si="207"/>
        <v>0</v>
      </c>
      <c r="P1081" s="179">
        <f>VLOOKUP($G1081,[1]Conceptos!$B$2:$I$588,6,FALSE)</f>
        <v>1</v>
      </c>
      <c r="Q1081" s="179">
        <f>VLOOKUP($G1081,[1]Conceptos!$B$2:$I$588,7,FALSE)</f>
        <v>1</v>
      </c>
      <c r="R1081" s="179">
        <f>VLOOKUP($G1081,[1]Conceptos!$B$2:$I$588,8,FALSE)</f>
        <v>1</v>
      </c>
      <c r="S1081" s="229" t="b">
        <f>VLOOKUP(G1081,[1]Conceptos!$B$2:$E$587,4,FALSE)</f>
        <v>1</v>
      </c>
      <c r="V1081" s="231">
        <f t="shared" si="216"/>
        <v>0</v>
      </c>
    </row>
    <row r="1082" spans="1:22" s="231" customFormat="1" hidden="1">
      <c r="A1082" s="172">
        <f>VLOOKUP(G1082,[1]Conceptos!$B$2:$F$587,5,FALSE)</f>
        <v>129</v>
      </c>
      <c r="B1082" s="236"/>
      <c r="C1082" s="237"/>
      <c r="D1082" s="238"/>
      <c r="E1082" s="225">
        <v>7</v>
      </c>
      <c r="F1082" s="174"/>
      <c r="G1082" s="175" t="str">
        <f t="shared" si="211"/>
        <v>A.2.2.1.1.1</v>
      </c>
      <c r="H1082" s="235" t="e">
        <f t="shared" si="217"/>
        <v>#N/A</v>
      </c>
      <c r="I1082" s="239"/>
      <c r="J1082" s="239"/>
      <c r="K1082" s="239"/>
      <c r="L1082" s="239"/>
      <c r="M1082" s="240"/>
      <c r="N1082" s="231">
        <f t="shared" ref="N1082:N1145" si="218">IF(E1082&lt;&gt;"",1,0)</f>
        <v>1</v>
      </c>
      <c r="O1082" s="231">
        <f t="shared" ref="O1082:O1145" si="219">SUM(I1082:M1082)</f>
        <v>0</v>
      </c>
      <c r="P1082" s="179">
        <f>VLOOKUP($G1082,[1]Conceptos!$B$2:$I$588,6,FALSE)</f>
        <v>1</v>
      </c>
      <c r="Q1082" s="179">
        <f>VLOOKUP($G1082,[1]Conceptos!$B$2:$I$588,7,FALSE)</f>
        <v>1</v>
      </c>
      <c r="R1082" s="179">
        <f>VLOOKUP($G1082,[1]Conceptos!$B$2:$I$588,8,FALSE)</f>
        <v>1</v>
      </c>
      <c r="S1082" s="229" t="b">
        <f>VLOOKUP(G1082,[1]Conceptos!$B$2:$E$587,4,FALSE)</f>
        <v>1</v>
      </c>
      <c r="V1082" s="231">
        <f t="shared" si="216"/>
        <v>0</v>
      </c>
    </row>
    <row r="1083" spans="1:22" s="231" customFormat="1" hidden="1">
      <c r="A1083" s="172">
        <f>VLOOKUP(G1083,[1]Conceptos!$B$2:$F$587,5,FALSE)</f>
        <v>129</v>
      </c>
      <c r="B1083" s="236"/>
      <c r="C1083" s="237"/>
      <c r="D1083" s="238"/>
      <c r="E1083" s="225">
        <v>8</v>
      </c>
      <c r="F1083" s="174"/>
      <c r="G1083" s="175" t="str">
        <f t="shared" si="211"/>
        <v>A.2.2.1.1.1</v>
      </c>
      <c r="H1083" s="235" t="e">
        <f t="shared" si="217"/>
        <v>#N/A</v>
      </c>
      <c r="I1083" s="239"/>
      <c r="J1083" s="239"/>
      <c r="K1083" s="239"/>
      <c r="L1083" s="239"/>
      <c r="M1083" s="240"/>
      <c r="N1083" s="231">
        <f t="shared" si="218"/>
        <v>1</v>
      </c>
      <c r="O1083" s="231">
        <f t="shared" si="219"/>
        <v>0</v>
      </c>
      <c r="P1083" s="179">
        <f>VLOOKUP($G1083,[1]Conceptos!$B$2:$I$588,6,FALSE)</f>
        <v>1</v>
      </c>
      <c r="Q1083" s="179">
        <f>VLOOKUP($G1083,[1]Conceptos!$B$2:$I$588,7,FALSE)</f>
        <v>1</v>
      </c>
      <c r="R1083" s="179">
        <f>VLOOKUP($G1083,[1]Conceptos!$B$2:$I$588,8,FALSE)</f>
        <v>1</v>
      </c>
      <c r="S1083" s="229" t="b">
        <f>VLOOKUP(G1083,[1]Conceptos!$B$2:$E$587,4,FALSE)</f>
        <v>1</v>
      </c>
      <c r="V1083" s="231">
        <f t="shared" si="216"/>
        <v>0</v>
      </c>
    </row>
    <row r="1084" spans="1:22" s="231" customFormat="1" hidden="1">
      <c r="A1084" s="172">
        <f>VLOOKUP(G1084,[1]Conceptos!$B$2:$F$587,5,FALSE)</f>
        <v>129</v>
      </c>
      <c r="B1084" s="236"/>
      <c r="C1084" s="237"/>
      <c r="D1084" s="238"/>
      <c r="E1084" s="225">
        <v>9</v>
      </c>
      <c r="F1084" s="174"/>
      <c r="G1084" s="175" t="str">
        <f t="shared" si="211"/>
        <v>A.2.2.1.1.1</v>
      </c>
      <c r="H1084" s="235" t="e">
        <f t="shared" si="217"/>
        <v>#N/A</v>
      </c>
      <c r="I1084" s="239"/>
      <c r="J1084" s="239"/>
      <c r="K1084" s="239"/>
      <c r="L1084" s="239"/>
      <c r="M1084" s="240"/>
      <c r="N1084" s="231">
        <f t="shared" si="218"/>
        <v>1</v>
      </c>
      <c r="O1084" s="231">
        <f t="shared" si="219"/>
        <v>0</v>
      </c>
      <c r="P1084" s="179">
        <f>VLOOKUP($G1084,[1]Conceptos!$B$2:$I$588,6,FALSE)</f>
        <v>1</v>
      </c>
      <c r="Q1084" s="179">
        <f>VLOOKUP($G1084,[1]Conceptos!$B$2:$I$588,7,FALSE)</f>
        <v>1</v>
      </c>
      <c r="R1084" s="179">
        <f>VLOOKUP($G1084,[1]Conceptos!$B$2:$I$588,8,FALSE)</f>
        <v>1</v>
      </c>
      <c r="S1084" s="229" t="b">
        <f>VLOOKUP(G1084,[1]Conceptos!$B$2:$E$587,4,FALSE)</f>
        <v>1</v>
      </c>
      <c r="V1084" s="231">
        <f t="shared" si="216"/>
        <v>0</v>
      </c>
    </row>
    <row r="1085" spans="1:22" s="231" customFormat="1" hidden="1">
      <c r="A1085" s="172">
        <f>VLOOKUP(G1085,[1]Conceptos!$B$2:$F$587,5,FALSE)</f>
        <v>129</v>
      </c>
      <c r="B1085" s="236"/>
      <c r="C1085" s="237"/>
      <c r="D1085" s="238"/>
      <c r="E1085" s="225">
        <v>10</v>
      </c>
      <c r="F1085" s="174"/>
      <c r="G1085" s="175" t="str">
        <f t="shared" si="211"/>
        <v>A.2.2.1.1.1</v>
      </c>
      <c r="H1085" s="235" t="e">
        <f t="shared" si="217"/>
        <v>#N/A</v>
      </c>
      <c r="I1085" s="239"/>
      <c r="J1085" s="239"/>
      <c r="K1085" s="239"/>
      <c r="L1085" s="239"/>
      <c r="M1085" s="240"/>
      <c r="N1085" s="231">
        <f t="shared" si="218"/>
        <v>1</v>
      </c>
      <c r="O1085" s="231">
        <f t="shared" si="219"/>
        <v>0</v>
      </c>
      <c r="P1085" s="179">
        <f>VLOOKUP($G1085,[1]Conceptos!$B$2:$I$588,6,FALSE)</f>
        <v>1</v>
      </c>
      <c r="Q1085" s="179">
        <f>VLOOKUP($G1085,[1]Conceptos!$B$2:$I$588,7,FALSE)</f>
        <v>1</v>
      </c>
      <c r="R1085" s="179">
        <f>VLOOKUP($G1085,[1]Conceptos!$B$2:$I$588,8,FALSE)</f>
        <v>1</v>
      </c>
      <c r="S1085" s="229" t="b">
        <f>VLOOKUP(G1085,[1]Conceptos!$B$2:$E$587,4,FALSE)</f>
        <v>1</v>
      </c>
      <c r="V1085" s="231">
        <f t="shared" si="216"/>
        <v>0</v>
      </c>
    </row>
    <row r="1086" spans="1:22" s="231" customFormat="1" ht="63.75">
      <c r="A1086" s="172">
        <f>VLOOKUP(G1086,[1]Conceptos!$B$2:$F$587,5,FALSE)</f>
        <v>130</v>
      </c>
      <c r="B1086" s="219" t="s">
        <v>298</v>
      </c>
      <c r="C1086" s="220" t="str">
        <f>VLOOKUP(B1086,[1]Conceptos!$B$2:$D$587,2,FALSE)</f>
        <v>ADQUISICION DE INSUMOS Y ELEMENTOS, PUBLICACIONES Y EQUIPOS PARA DESARROLLAR LAS PRIORIDADES DE SALUD PUBLICA, SEGÚN COMPETENCIAS.</v>
      </c>
      <c r="D1086" s="221" t="str">
        <f>VLOOKUP(B1086,[1]Conceptos!$B$2:$D$587,3,FALSE)</f>
        <v>SE REFIERE A LOS GASTOS DIRIGIDOS A LA ADQUSICIÓN DE INSUMOS, SUMINISTROS, Y ELEMENTOS , PUBLICACIONES, Y EQUIPOS NECESARIOS PARA EL DESARRLLO DEL PROYECTO DE INVERSIÓN EN SALUD, NO CONTEMPLADOS EN EL GASTO DE FUNCIONAMIENTO.</v>
      </c>
      <c r="E1086" s="222" t="s">
        <v>136</v>
      </c>
      <c r="F1086" s="223"/>
      <c r="G1086" s="224" t="str">
        <f t="shared" si="211"/>
        <v>A.2.2.1.1.2</v>
      </c>
      <c r="H1086" s="225"/>
      <c r="I1086" s="226">
        <f>SUM(I1087:I1096)</f>
        <v>0</v>
      </c>
      <c r="J1086" s="226">
        <f>SUM(J1087:J1096)</f>
        <v>0</v>
      </c>
      <c r="K1086" s="226">
        <f>SUM(K1087:K1096)</f>
        <v>0</v>
      </c>
      <c r="L1086" s="226">
        <f>SUM(L1087:L1096)</f>
        <v>0</v>
      </c>
      <c r="M1086" s="227">
        <f>SUM(M1087:M1096)</f>
        <v>0</v>
      </c>
      <c r="N1086" s="228">
        <f>IF(AND(E1086&lt;&gt;"", E1086&lt;&gt;"Registrar Detalle",E1086&lt;&gt;"Ocultar Detalle"),1,0)</f>
        <v>0</v>
      </c>
      <c r="O1086" s="228">
        <f t="shared" si="219"/>
        <v>0</v>
      </c>
      <c r="P1086" s="179">
        <f>VLOOKUP($G1086,[1]Conceptos!$B$2:$I$588,6,FALSE)</f>
        <v>1</v>
      </c>
      <c r="Q1086" s="179">
        <f>VLOOKUP($G1086,[1]Conceptos!$B$2:$I$588,7,FALSE)</f>
        <v>1</v>
      </c>
      <c r="R1086" s="179">
        <f>VLOOKUP($G1086,[1]Conceptos!$B$2:$I$588,8,FALSE)</f>
        <v>1</v>
      </c>
      <c r="S1086" s="229" t="b">
        <f>VLOOKUP(G1086,[1]Conceptos!$B$2:$E$588,4,FALSE)</f>
        <v>1</v>
      </c>
      <c r="T1086" s="230">
        <f>FIND(".",B1086,LEN(B1086)-2)</f>
        <v>10</v>
      </c>
      <c r="U1086" s="230" t="str">
        <f>MID(B1086,1,T1086-1)</f>
        <v>A.2.2.1.1</v>
      </c>
      <c r="V1086" s="231">
        <f t="shared" si="216"/>
        <v>10</v>
      </c>
    </row>
    <row r="1087" spans="1:22" s="231" customFormat="1">
      <c r="A1087" s="172">
        <f>VLOOKUP(G1087,[1]Conceptos!$B$2:$F$587,5,FALSE)</f>
        <v>130</v>
      </c>
      <c r="B1087" s="234"/>
      <c r="C1087" s="220"/>
      <c r="D1087" s="221"/>
      <c r="E1087" s="225">
        <v>1</v>
      </c>
      <c r="F1087" s="174"/>
      <c r="G1087" s="175" t="str">
        <f t="shared" si="211"/>
        <v>A.2.2.1.1.2</v>
      </c>
      <c r="H1087" s="235" t="e">
        <f t="shared" ref="H1087:H1096" si="220">VLOOKUP(F1087,$W$7:$X$48,2,FALSE)</f>
        <v>#N/A</v>
      </c>
      <c r="I1087" s="239"/>
      <c r="J1087" s="239"/>
      <c r="K1087" s="239"/>
      <c r="L1087" s="239"/>
      <c r="M1087" s="240"/>
      <c r="N1087" s="231">
        <f t="shared" si="218"/>
        <v>1</v>
      </c>
      <c r="O1087" s="231">
        <f t="shared" si="219"/>
        <v>0</v>
      </c>
      <c r="P1087" s="179">
        <f>VLOOKUP($G1087,[1]Conceptos!$B$2:$I$588,6,FALSE)</f>
        <v>1</v>
      </c>
      <c r="Q1087" s="179">
        <f>VLOOKUP($G1087,[1]Conceptos!$B$2:$I$588,7,FALSE)</f>
        <v>1</v>
      </c>
      <c r="R1087" s="179">
        <f>VLOOKUP($G1087,[1]Conceptos!$B$2:$I$588,8,FALSE)</f>
        <v>1</v>
      </c>
      <c r="S1087" s="229" t="b">
        <f>VLOOKUP(G1087,[1]Conceptos!$B$2:$E$588,4,FALSE)</f>
        <v>1</v>
      </c>
      <c r="V1087" s="231">
        <f t="shared" si="216"/>
        <v>10</v>
      </c>
    </row>
    <row r="1088" spans="1:22" s="231" customFormat="1" hidden="1">
      <c r="A1088" s="172">
        <f>VLOOKUP(G1088,[1]Conceptos!$B$2:$F$587,5,FALSE)</f>
        <v>130</v>
      </c>
      <c r="B1088" s="236"/>
      <c r="C1088" s="237"/>
      <c r="D1088" s="238"/>
      <c r="E1088" s="225">
        <v>2</v>
      </c>
      <c r="F1088" s="174"/>
      <c r="G1088" s="175" t="str">
        <f t="shared" si="211"/>
        <v>A.2.2.1.1.2</v>
      </c>
      <c r="H1088" s="235" t="e">
        <f t="shared" si="220"/>
        <v>#N/A</v>
      </c>
      <c r="I1088" s="239"/>
      <c r="J1088" s="239"/>
      <c r="K1088" s="239"/>
      <c r="L1088" s="239"/>
      <c r="M1088" s="240"/>
      <c r="N1088" s="231">
        <f t="shared" si="218"/>
        <v>1</v>
      </c>
      <c r="O1088" s="231">
        <f t="shared" si="219"/>
        <v>0</v>
      </c>
      <c r="P1088" s="179">
        <f>VLOOKUP($G1088,[1]Conceptos!$B$2:$I$588,6,FALSE)</f>
        <v>1</v>
      </c>
      <c r="Q1088" s="179">
        <f>VLOOKUP($G1088,[1]Conceptos!$B$2:$I$588,7,FALSE)</f>
        <v>1</v>
      </c>
      <c r="R1088" s="179">
        <f>VLOOKUP($G1088,[1]Conceptos!$B$2:$I$588,8,FALSE)</f>
        <v>1</v>
      </c>
      <c r="S1088" s="229" t="b">
        <f>VLOOKUP(G1088,[1]Conceptos!$B$2:$E$587,4,FALSE)</f>
        <v>1</v>
      </c>
      <c r="V1088" s="231">
        <f t="shared" si="216"/>
        <v>0</v>
      </c>
    </row>
    <row r="1089" spans="1:22" s="231" customFormat="1" hidden="1">
      <c r="A1089" s="172">
        <f>VLOOKUP(G1089,[1]Conceptos!$B$2:$F$587,5,FALSE)</f>
        <v>130</v>
      </c>
      <c r="B1089" s="236"/>
      <c r="C1089" s="237"/>
      <c r="D1089" s="238"/>
      <c r="E1089" s="225">
        <v>3</v>
      </c>
      <c r="F1089" s="174"/>
      <c r="G1089" s="175" t="str">
        <f t="shared" si="211"/>
        <v>A.2.2.1.1.2</v>
      </c>
      <c r="H1089" s="235" t="e">
        <f t="shared" si="220"/>
        <v>#N/A</v>
      </c>
      <c r="I1089" s="239"/>
      <c r="J1089" s="239"/>
      <c r="K1089" s="239"/>
      <c r="L1089" s="239"/>
      <c r="M1089" s="240"/>
      <c r="N1089" s="231">
        <f t="shared" si="218"/>
        <v>1</v>
      </c>
      <c r="O1089" s="231">
        <f t="shared" si="219"/>
        <v>0</v>
      </c>
      <c r="P1089" s="179">
        <f>VLOOKUP($G1089,[1]Conceptos!$B$2:$I$588,6,FALSE)</f>
        <v>1</v>
      </c>
      <c r="Q1089" s="179">
        <f>VLOOKUP($G1089,[1]Conceptos!$B$2:$I$588,7,FALSE)</f>
        <v>1</v>
      </c>
      <c r="R1089" s="179">
        <f>VLOOKUP($G1089,[1]Conceptos!$B$2:$I$588,8,FALSE)</f>
        <v>1</v>
      </c>
      <c r="S1089" s="229" t="b">
        <f>VLOOKUP(G1089,[1]Conceptos!$B$2:$E$587,4,FALSE)</f>
        <v>1</v>
      </c>
      <c r="V1089" s="231">
        <f t="shared" si="216"/>
        <v>0</v>
      </c>
    </row>
    <row r="1090" spans="1:22" s="231" customFormat="1" hidden="1">
      <c r="A1090" s="172">
        <f>VLOOKUP(G1090,[1]Conceptos!$B$2:$F$587,5,FALSE)</f>
        <v>130</v>
      </c>
      <c r="B1090" s="236"/>
      <c r="C1090" s="237"/>
      <c r="D1090" s="238"/>
      <c r="E1090" s="225">
        <v>4</v>
      </c>
      <c r="F1090" s="174"/>
      <c r="G1090" s="175" t="str">
        <f t="shared" si="211"/>
        <v>A.2.2.1.1.2</v>
      </c>
      <c r="H1090" s="235" t="e">
        <f t="shared" si="220"/>
        <v>#N/A</v>
      </c>
      <c r="I1090" s="239"/>
      <c r="J1090" s="239"/>
      <c r="K1090" s="239"/>
      <c r="L1090" s="239"/>
      <c r="M1090" s="240"/>
      <c r="N1090" s="231">
        <f t="shared" si="218"/>
        <v>1</v>
      </c>
      <c r="O1090" s="231">
        <f t="shared" si="219"/>
        <v>0</v>
      </c>
      <c r="P1090" s="179">
        <f>VLOOKUP($G1090,[1]Conceptos!$B$2:$I$588,6,FALSE)</f>
        <v>1</v>
      </c>
      <c r="Q1090" s="179">
        <f>VLOOKUP($G1090,[1]Conceptos!$B$2:$I$588,7,FALSE)</f>
        <v>1</v>
      </c>
      <c r="R1090" s="179">
        <f>VLOOKUP($G1090,[1]Conceptos!$B$2:$I$588,8,FALSE)</f>
        <v>1</v>
      </c>
      <c r="S1090" s="229" t="b">
        <f>VLOOKUP(G1090,[1]Conceptos!$B$2:$E$587,4,FALSE)</f>
        <v>1</v>
      </c>
      <c r="V1090" s="231">
        <f t="shared" si="216"/>
        <v>0</v>
      </c>
    </row>
    <row r="1091" spans="1:22" s="231" customFormat="1" hidden="1">
      <c r="A1091" s="172">
        <f>VLOOKUP(G1091,[1]Conceptos!$B$2:$F$587,5,FALSE)</f>
        <v>130</v>
      </c>
      <c r="B1091" s="236"/>
      <c r="C1091" s="237"/>
      <c r="D1091" s="238"/>
      <c r="E1091" s="225">
        <v>5</v>
      </c>
      <c r="F1091" s="174"/>
      <c r="G1091" s="175" t="str">
        <f t="shared" si="211"/>
        <v>A.2.2.1.1.2</v>
      </c>
      <c r="H1091" s="235" t="e">
        <f t="shared" si="220"/>
        <v>#N/A</v>
      </c>
      <c r="I1091" s="239"/>
      <c r="J1091" s="239"/>
      <c r="K1091" s="239"/>
      <c r="L1091" s="239"/>
      <c r="M1091" s="240"/>
      <c r="N1091" s="231">
        <f t="shared" si="218"/>
        <v>1</v>
      </c>
      <c r="O1091" s="231">
        <f t="shared" si="219"/>
        <v>0</v>
      </c>
      <c r="P1091" s="179">
        <f>VLOOKUP($G1091,[1]Conceptos!$B$2:$I$588,6,FALSE)</f>
        <v>1</v>
      </c>
      <c r="Q1091" s="179">
        <f>VLOOKUP($G1091,[1]Conceptos!$B$2:$I$588,7,FALSE)</f>
        <v>1</v>
      </c>
      <c r="R1091" s="179">
        <f>VLOOKUP($G1091,[1]Conceptos!$B$2:$I$588,8,FALSE)</f>
        <v>1</v>
      </c>
      <c r="S1091" s="229" t="b">
        <f>VLOOKUP(G1091,[1]Conceptos!$B$2:$E$587,4,FALSE)</f>
        <v>1</v>
      </c>
      <c r="V1091" s="231">
        <f t="shared" si="216"/>
        <v>0</v>
      </c>
    </row>
    <row r="1092" spans="1:22" s="231" customFormat="1" hidden="1">
      <c r="A1092" s="172">
        <f>VLOOKUP(G1092,[1]Conceptos!$B$2:$F$587,5,FALSE)</f>
        <v>130</v>
      </c>
      <c r="B1092" s="236"/>
      <c r="C1092" s="237"/>
      <c r="D1092" s="238"/>
      <c r="E1092" s="225">
        <v>6</v>
      </c>
      <c r="F1092" s="174"/>
      <c r="G1092" s="175" t="str">
        <f t="shared" si="211"/>
        <v>A.2.2.1.1.2</v>
      </c>
      <c r="H1092" s="235" t="e">
        <f t="shared" si="220"/>
        <v>#N/A</v>
      </c>
      <c r="I1092" s="239"/>
      <c r="J1092" s="239"/>
      <c r="K1092" s="239"/>
      <c r="L1092" s="239"/>
      <c r="M1092" s="240"/>
      <c r="N1092" s="231">
        <f t="shared" si="218"/>
        <v>1</v>
      </c>
      <c r="O1092" s="231">
        <f t="shared" si="219"/>
        <v>0</v>
      </c>
      <c r="P1092" s="179">
        <f>VLOOKUP($G1092,[1]Conceptos!$B$2:$I$588,6,FALSE)</f>
        <v>1</v>
      </c>
      <c r="Q1092" s="179">
        <f>VLOOKUP($G1092,[1]Conceptos!$B$2:$I$588,7,FALSE)</f>
        <v>1</v>
      </c>
      <c r="R1092" s="179">
        <f>VLOOKUP($G1092,[1]Conceptos!$B$2:$I$588,8,FALSE)</f>
        <v>1</v>
      </c>
      <c r="S1092" s="229" t="b">
        <f>VLOOKUP(G1092,[1]Conceptos!$B$2:$E$587,4,FALSE)</f>
        <v>1</v>
      </c>
      <c r="V1092" s="231">
        <f t="shared" si="216"/>
        <v>0</v>
      </c>
    </row>
    <row r="1093" spans="1:22" s="231" customFormat="1" hidden="1">
      <c r="A1093" s="172">
        <f>VLOOKUP(G1093,[1]Conceptos!$B$2:$F$587,5,FALSE)</f>
        <v>130</v>
      </c>
      <c r="B1093" s="236"/>
      <c r="C1093" s="237"/>
      <c r="D1093" s="238"/>
      <c r="E1093" s="225">
        <v>7</v>
      </c>
      <c r="F1093" s="174"/>
      <c r="G1093" s="175" t="str">
        <f t="shared" si="211"/>
        <v>A.2.2.1.1.2</v>
      </c>
      <c r="H1093" s="235" t="e">
        <f t="shared" si="220"/>
        <v>#N/A</v>
      </c>
      <c r="I1093" s="239"/>
      <c r="J1093" s="239"/>
      <c r="K1093" s="239"/>
      <c r="L1093" s="239"/>
      <c r="M1093" s="240"/>
      <c r="N1093" s="231">
        <f t="shared" si="218"/>
        <v>1</v>
      </c>
      <c r="O1093" s="231">
        <f t="shared" si="219"/>
        <v>0</v>
      </c>
      <c r="P1093" s="179">
        <f>VLOOKUP($G1093,[1]Conceptos!$B$2:$I$588,6,FALSE)</f>
        <v>1</v>
      </c>
      <c r="Q1093" s="179">
        <f>VLOOKUP($G1093,[1]Conceptos!$B$2:$I$588,7,FALSE)</f>
        <v>1</v>
      </c>
      <c r="R1093" s="179">
        <f>VLOOKUP($G1093,[1]Conceptos!$B$2:$I$588,8,FALSE)</f>
        <v>1</v>
      </c>
      <c r="S1093" s="229" t="b">
        <f>VLOOKUP(G1093,[1]Conceptos!$B$2:$E$587,4,FALSE)</f>
        <v>1</v>
      </c>
      <c r="V1093" s="231">
        <f t="shared" si="216"/>
        <v>0</v>
      </c>
    </row>
    <row r="1094" spans="1:22" s="231" customFormat="1" hidden="1">
      <c r="A1094" s="172">
        <f>VLOOKUP(G1094,[1]Conceptos!$B$2:$F$587,5,FALSE)</f>
        <v>130</v>
      </c>
      <c r="B1094" s="236"/>
      <c r="C1094" s="237"/>
      <c r="D1094" s="238"/>
      <c r="E1094" s="225">
        <v>8</v>
      </c>
      <c r="F1094" s="174"/>
      <c r="G1094" s="175" t="str">
        <f t="shared" si="211"/>
        <v>A.2.2.1.1.2</v>
      </c>
      <c r="H1094" s="235" t="e">
        <f t="shared" si="220"/>
        <v>#N/A</v>
      </c>
      <c r="I1094" s="239"/>
      <c r="J1094" s="239"/>
      <c r="K1094" s="239"/>
      <c r="L1094" s="239"/>
      <c r="M1094" s="240"/>
      <c r="N1094" s="231">
        <f t="shared" si="218"/>
        <v>1</v>
      </c>
      <c r="O1094" s="231">
        <f t="shared" si="219"/>
        <v>0</v>
      </c>
      <c r="P1094" s="179">
        <f>VLOOKUP($G1094,[1]Conceptos!$B$2:$I$588,6,FALSE)</f>
        <v>1</v>
      </c>
      <c r="Q1094" s="179">
        <f>VLOOKUP($G1094,[1]Conceptos!$B$2:$I$588,7,FALSE)</f>
        <v>1</v>
      </c>
      <c r="R1094" s="179">
        <f>VLOOKUP($G1094,[1]Conceptos!$B$2:$I$588,8,FALSE)</f>
        <v>1</v>
      </c>
      <c r="S1094" s="229" t="b">
        <f>VLOOKUP(G1094,[1]Conceptos!$B$2:$E$587,4,FALSE)</f>
        <v>1</v>
      </c>
      <c r="V1094" s="231">
        <f t="shared" si="216"/>
        <v>0</v>
      </c>
    </row>
    <row r="1095" spans="1:22" s="231" customFormat="1" hidden="1">
      <c r="A1095" s="172">
        <f>VLOOKUP(G1095,[1]Conceptos!$B$2:$F$587,5,FALSE)</f>
        <v>130</v>
      </c>
      <c r="B1095" s="236"/>
      <c r="C1095" s="237"/>
      <c r="D1095" s="238"/>
      <c r="E1095" s="225">
        <v>9</v>
      </c>
      <c r="F1095" s="174"/>
      <c r="G1095" s="175" t="str">
        <f t="shared" si="211"/>
        <v>A.2.2.1.1.2</v>
      </c>
      <c r="H1095" s="235" t="e">
        <f t="shared" si="220"/>
        <v>#N/A</v>
      </c>
      <c r="I1095" s="239"/>
      <c r="J1095" s="239"/>
      <c r="K1095" s="239"/>
      <c r="L1095" s="239"/>
      <c r="M1095" s="240"/>
      <c r="N1095" s="231">
        <f t="shared" si="218"/>
        <v>1</v>
      </c>
      <c r="O1095" s="231">
        <f t="shared" si="219"/>
        <v>0</v>
      </c>
      <c r="P1095" s="179">
        <f>VLOOKUP($G1095,[1]Conceptos!$B$2:$I$588,6,FALSE)</f>
        <v>1</v>
      </c>
      <c r="Q1095" s="179">
        <f>VLOOKUP($G1095,[1]Conceptos!$B$2:$I$588,7,FALSE)</f>
        <v>1</v>
      </c>
      <c r="R1095" s="179">
        <f>VLOOKUP($G1095,[1]Conceptos!$B$2:$I$588,8,FALSE)</f>
        <v>1</v>
      </c>
      <c r="S1095" s="229" t="b">
        <f>VLOOKUP(G1095,[1]Conceptos!$B$2:$E$587,4,FALSE)</f>
        <v>1</v>
      </c>
      <c r="V1095" s="231">
        <f t="shared" si="216"/>
        <v>0</v>
      </c>
    </row>
    <row r="1096" spans="1:22" s="231" customFormat="1" hidden="1">
      <c r="A1096" s="172">
        <f>VLOOKUP(G1096,[1]Conceptos!$B$2:$F$587,5,FALSE)</f>
        <v>130</v>
      </c>
      <c r="B1096" s="236"/>
      <c r="C1096" s="237"/>
      <c r="D1096" s="238"/>
      <c r="E1096" s="225">
        <v>10</v>
      </c>
      <c r="F1096" s="174"/>
      <c r="G1096" s="175" t="str">
        <f t="shared" ref="G1096:G1141" si="221">IF(ISBLANK(B1096),G1095,B1096)</f>
        <v>A.2.2.1.1.2</v>
      </c>
      <c r="H1096" s="235" t="e">
        <f t="shared" si="220"/>
        <v>#N/A</v>
      </c>
      <c r="I1096" s="239"/>
      <c r="J1096" s="239"/>
      <c r="K1096" s="239"/>
      <c r="L1096" s="239"/>
      <c r="M1096" s="240"/>
      <c r="N1096" s="231">
        <f t="shared" si="218"/>
        <v>1</v>
      </c>
      <c r="O1096" s="231">
        <f t="shared" si="219"/>
        <v>0</v>
      </c>
      <c r="P1096" s="179">
        <f>VLOOKUP($G1096,[1]Conceptos!$B$2:$I$588,6,FALSE)</f>
        <v>1</v>
      </c>
      <c r="Q1096" s="179">
        <f>VLOOKUP($G1096,[1]Conceptos!$B$2:$I$588,7,FALSE)</f>
        <v>1</v>
      </c>
      <c r="R1096" s="179">
        <f>VLOOKUP($G1096,[1]Conceptos!$B$2:$I$588,8,FALSE)</f>
        <v>1</v>
      </c>
      <c r="S1096" s="229" t="b">
        <f>VLOOKUP(G1096,[1]Conceptos!$B$2:$E$587,4,FALSE)</f>
        <v>1</v>
      </c>
      <c r="V1096" s="231">
        <f t="shared" si="216"/>
        <v>0</v>
      </c>
    </row>
    <row r="1097" spans="1:22" s="231" customFormat="1" ht="38.25">
      <c r="A1097" s="172">
        <f>VLOOKUP(G1097,[1]Conceptos!$B$2:$F$587,5,FALSE)</f>
        <v>131</v>
      </c>
      <c r="B1097" s="219" t="s">
        <v>299</v>
      </c>
      <c r="C1097" s="220" t="str">
        <f>VLOOKUP(B1097,[1]Conceptos!$B$2:$D$587,2,FALSE)</f>
        <v>CONTRATACIÓN CON PERSONAS  JURÍDICAS QUE NO SEAN ESE´S.</v>
      </c>
      <c r="D1097" s="221" t="str">
        <f>VLOOKUP(B1097,[1]Conceptos!$B$2:$D$587,3,FALSE)</f>
        <v xml:space="preserve">CONTEMPLA LA CONTRATACIÓN CON OTRAS  IPS , NECESARIOS PARA PRESTAR EL SERVICIO, CONFORME A LAS POLÍTICAS DE PROMOCIÓN,PREVENCIÓN Y VIGILANCIA EN SALUD. </v>
      </c>
      <c r="E1097" s="222" t="s">
        <v>136</v>
      </c>
      <c r="F1097" s="223"/>
      <c r="G1097" s="224" t="str">
        <f t="shared" si="221"/>
        <v>A.2.2.1.1.3</v>
      </c>
      <c r="H1097" s="225"/>
      <c r="I1097" s="226">
        <f>SUM(I1098:I1107)</f>
        <v>0</v>
      </c>
      <c r="J1097" s="226">
        <f>SUM(J1098:J1107)</f>
        <v>0</v>
      </c>
      <c r="K1097" s="226">
        <f>SUM(K1098:K1107)</f>
        <v>0</v>
      </c>
      <c r="L1097" s="226">
        <f>SUM(L1098:L1107)</f>
        <v>0</v>
      </c>
      <c r="M1097" s="227">
        <f>SUM(M1098:M1107)</f>
        <v>0</v>
      </c>
      <c r="N1097" s="228">
        <f>IF(AND(E1097&lt;&gt;"", E1097&lt;&gt;"Registrar Detalle",E1097&lt;&gt;"Ocultar Detalle"),1,0)</f>
        <v>0</v>
      </c>
      <c r="O1097" s="228">
        <f t="shared" si="219"/>
        <v>0</v>
      </c>
      <c r="P1097" s="179">
        <f>VLOOKUP($G1097,[1]Conceptos!$B$2:$I$588,6,FALSE)</f>
        <v>1</v>
      </c>
      <c r="Q1097" s="179">
        <f>VLOOKUP($G1097,[1]Conceptos!$B$2:$I$588,7,FALSE)</f>
        <v>1</v>
      </c>
      <c r="R1097" s="179">
        <f>VLOOKUP($G1097,[1]Conceptos!$B$2:$I$588,8,FALSE)</f>
        <v>1</v>
      </c>
      <c r="S1097" s="229" t="b">
        <f>VLOOKUP(G1097,[1]Conceptos!$B$2:$E$588,4,FALSE)</f>
        <v>1</v>
      </c>
      <c r="T1097" s="230">
        <f>FIND(".",B1097,LEN(B1097)-2)</f>
        <v>10</v>
      </c>
      <c r="U1097" s="230" t="str">
        <f>MID(B1097,1,T1097-1)</f>
        <v>A.2.2.1.1</v>
      </c>
      <c r="V1097" s="231">
        <f t="shared" si="216"/>
        <v>10</v>
      </c>
    </row>
    <row r="1098" spans="1:22" s="231" customFormat="1">
      <c r="A1098" s="172">
        <f>VLOOKUP(G1098,[1]Conceptos!$B$2:$F$587,5,FALSE)</f>
        <v>131</v>
      </c>
      <c r="B1098" s="234"/>
      <c r="C1098" s="220"/>
      <c r="D1098" s="221"/>
      <c r="E1098" s="225">
        <v>1</v>
      </c>
      <c r="F1098" s="174"/>
      <c r="G1098" s="175" t="str">
        <f t="shared" si="221"/>
        <v>A.2.2.1.1.3</v>
      </c>
      <c r="H1098" s="235" t="e">
        <f t="shared" ref="H1098:H1107" si="222">VLOOKUP(F1098,$W$7:$X$48,2,FALSE)</f>
        <v>#N/A</v>
      </c>
      <c r="I1098" s="239"/>
      <c r="J1098" s="239"/>
      <c r="K1098" s="239"/>
      <c r="L1098" s="239"/>
      <c r="M1098" s="240"/>
      <c r="N1098" s="231">
        <f t="shared" si="218"/>
        <v>1</v>
      </c>
      <c r="O1098" s="231">
        <f t="shared" si="219"/>
        <v>0</v>
      </c>
      <c r="P1098" s="179">
        <f>VLOOKUP($G1098,[1]Conceptos!$B$2:$I$588,6,FALSE)</f>
        <v>1</v>
      </c>
      <c r="Q1098" s="179">
        <f>VLOOKUP($G1098,[1]Conceptos!$B$2:$I$588,7,FALSE)</f>
        <v>1</v>
      </c>
      <c r="R1098" s="179">
        <f>VLOOKUP($G1098,[1]Conceptos!$B$2:$I$588,8,FALSE)</f>
        <v>1</v>
      </c>
      <c r="S1098" s="229" t="b">
        <f>VLOOKUP(G1098,[1]Conceptos!$B$2:$E$588,4,FALSE)</f>
        <v>1</v>
      </c>
      <c r="V1098" s="231">
        <f t="shared" si="216"/>
        <v>10</v>
      </c>
    </row>
    <row r="1099" spans="1:22" s="231" customFormat="1" hidden="1">
      <c r="A1099" s="172">
        <f>VLOOKUP(G1099,[1]Conceptos!$B$2:$F$587,5,FALSE)</f>
        <v>131</v>
      </c>
      <c r="B1099" s="236"/>
      <c r="C1099" s="237"/>
      <c r="D1099" s="238"/>
      <c r="E1099" s="225">
        <v>2</v>
      </c>
      <c r="F1099" s="174"/>
      <c r="G1099" s="175" t="str">
        <f t="shared" si="221"/>
        <v>A.2.2.1.1.3</v>
      </c>
      <c r="H1099" s="235" t="e">
        <f t="shared" si="222"/>
        <v>#N/A</v>
      </c>
      <c r="I1099" s="239"/>
      <c r="J1099" s="239"/>
      <c r="K1099" s="239"/>
      <c r="L1099" s="239"/>
      <c r="M1099" s="240"/>
      <c r="N1099" s="231">
        <f t="shared" si="218"/>
        <v>1</v>
      </c>
      <c r="O1099" s="231">
        <f t="shared" si="219"/>
        <v>0</v>
      </c>
      <c r="P1099" s="179">
        <f>VLOOKUP($G1099,[1]Conceptos!$B$2:$I$588,6,FALSE)</f>
        <v>1</v>
      </c>
      <c r="Q1099" s="179">
        <f>VLOOKUP($G1099,[1]Conceptos!$B$2:$I$588,7,FALSE)</f>
        <v>1</v>
      </c>
      <c r="R1099" s="179">
        <f>VLOOKUP($G1099,[1]Conceptos!$B$2:$I$588,8,FALSE)</f>
        <v>1</v>
      </c>
      <c r="S1099" s="229" t="b">
        <f>VLOOKUP(G1099,[1]Conceptos!$B$2:$E$587,4,FALSE)</f>
        <v>1</v>
      </c>
      <c r="V1099" s="231">
        <f t="shared" si="216"/>
        <v>0</v>
      </c>
    </row>
    <row r="1100" spans="1:22" s="231" customFormat="1" hidden="1">
      <c r="A1100" s="172">
        <f>VLOOKUP(G1100,[1]Conceptos!$B$2:$F$587,5,FALSE)</f>
        <v>131</v>
      </c>
      <c r="B1100" s="236"/>
      <c r="C1100" s="237"/>
      <c r="D1100" s="238"/>
      <c r="E1100" s="225">
        <v>3</v>
      </c>
      <c r="F1100" s="174"/>
      <c r="G1100" s="175" t="str">
        <f t="shared" si="221"/>
        <v>A.2.2.1.1.3</v>
      </c>
      <c r="H1100" s="235" t="e">
        <f t="shared" si="222"/>
        <v>#N/A</v>
      </c>
      <c r="I1100" s="239"/>
      <c r="J1100" s="239"/>
      <c r="K1100" s="239"/>
      <c r="L1100" s="239"/>
      <c r="M1100" s="240"/>
      <c r="N1100" s="231">
        <f t="shared" si="218"/>
        <v>1</v>
      </c>
      <c r="O1100" s="231">
        <f t="shared" si="219"/>
        <v>0</v>
      </c>
      <c r="P1100" s="179">
        <f>VLOOKUP($G1100,[1]Conceptos!$B$2:$I$588,6,FALSE)</f>
        <v>1</v>
      </c>
      <c r="Q1100" s="179">
        <f>VLOOKUP($G1100,[1]Conceptos!$B$2:$I$588,7,FALSE)</f>
        <v>1</v>
      </c>
      <c r="R1100" s="179">
        <f>VLOOKUP($G1100,[1]Conceptos!$B$2:$I$588,8,FALSE)</f>
        <v>1</v>
      </c>
      <c r="S1100" s="229" t="b">
        <f>VLOOKUP(G1100,[1]Conceptos!$B$2:$E$587,4,FALSE)</f>
        <v>1</v>
      </c>
      <c r="V1100" s="231">
        <f t="shared" si="216"/>
        <v>0</v>
      </c>
    </row>
    <row r="1101" spans="1:22" s="231" customFormat="1" hidden="1">
      <c r="A1101" s="172">
        <f>VLOOKUP(G1101,[1]Conceptos!$B$2:$F$587,5,FALSE)</f>
        <v>131</v>
      </c>
      <c r="B1101" s="236"/>
      <c r="C1101" s="237"/>
      <c r="D1101" s="238"/>
      <c r="E1101" s="225">
        <v>4</v>
      </c>
      <c r="F1101" s="174"/>
      <c r="G1101" s="175" t="str">
        <f t="shared" si="221"/>
        <v>A.2.2.1.1.3</v>
      </c>
      <c r="H1101" s="235" t="e">
        <f t="shared" si="222"/>
        <v>#N/A</v>
      </c>
      <c r="I1101" s="239"/>
      <c r="J1101" s="239"/>
      <c r="K1101" s="239"/>
      <c r="L1101" s="239"/>
      <c r="M1101" s="240"/>
      <c r="N1101" s="231">
        <f t="shared" si="218"/>
        <v>1</v>
      </c>
      <c r="O1101" s="231">
        <f t="shared" si="219"/>
        <v>0</v>
      </c>
      <c r="P1101" s="179">
        <f>VLOOKUP($G1101,[1]Conceptos!$B$2:$I$588,6,FALSE)</f>
        <v>1</v>
      </c>
      <c r="Q1101" s="179">
        <f>VLOOKUP($G1101,[1]Conceptos!$B$2:$I$588,7,FALSE)</f>
        <v>1</v>
      </c>
      <c r="R1101" s="179">
        <f>VLOOKUP($G1101,[1]Conceptos!$B$2:$I$588,8,FALSE)</f>
        <v>1</v>
      </c>
      <c r="S1101" s="229" t="b">
        <f>VLOOKUP(G1101,[1]Conceptos!$B$2:$E$587,4,FALSE)</f>
        <v>1</v>
      </c>
      <c r="V1101" s="231">
        <f t="shared" si="216"/>
        <v>0</v>
      </c>
    </row>
    <row r="1102" spans="1:22" s="231" customFormat="1" hidden="1">
      <c r="A1102" s="172">
        <f>VLOOKUP(G1102,[1]Conceptos!$B$2:$F$587,5,FALSE)</f>
        <v>131</v>
      </c>
      <c r="B1102" s="236"/>
      <c r="C1102" s="237"/>
      <c r="D1102" s="238"/>
      <c r="E1102" s="225">
        <v>5</v>
      </c>
      <c r="F1102" s="174"/>
      <c r="G1102" s="175" t="str">
        <f t="shared" si="221"/>
        <v>A.2.2.1.1.3</v>
      </c>
      <c r="H1102" s="235" t="e">
        <f t="shared" si="222"/>
        <v>#N/A</v>
      </c>
      <c r="I1102" s="239"/>
      <c r="J1102" s="239"/>
      <c r="K1102" s="239"/>
      <c r="L1102" s="239"/>
      <c r="M1102" s="240"/>
      <c r="N1102" s="231">
        <f t="shared" si="218"/>
        <v>1</v>
      </c>
      <c r="O1102" s="231">
        <f t="shared" si="219"/>
        <v>0</v>
      </c>
      <c r="P1102" s="179">
        <f>VLOOKUP($G1102,[1]Conceptos!$B$2:$I$588,6,FALSE)</f>
        <v>1</v>
      </c>
      <c r="Q1102" s="179">
        <f>VLOOKUP($G1102,[1]Conceptos!$B$2:$I$588,7,FALSE)</f>
        <v>1</v>
      </c>
      <c r="R1102" s="179">
        <f>VLOOKUP($G1102,[1]Conceptos!$B$2:$I$588,8,FALSE)</f>
        <v>1</v>
      </c>
      <c r="S1102" s="229" t="b">
        <f>VLOOKUP(G1102,[1]Conceptos!$B$2:$E$587,4,FALSE)</f>
        <v>1</v>
      </c>
      <c r="V1102" s="231">
        <f t="shared" si="216"/>
        <v>0</v>
      </c>
    </row>
    <row r="1103" spans="1:22" s="231" customFormat="1" hidden="1">
      <c r="A1103" s="172">
        <f>VLOOKUP(G1103,[1]Conceptos!$B$2:$F$587,5,FALSE)</f>
        <v>131</v>
      </c>
      <c r="B1103" s="236"/>
      <c r="C1103" s="237"/>
      <c r="D1103" s="238"/>
      <c r="E1103" s="225">
        <v>6</v>
      </c>
      <c r="F1103" s="174"/>
      <c r="G1103" s="175" t="str">
        <f t="shared" si="221"/>
        <v>A.2.2.1.1.3</v>
      </c>
      <c r="H1103" s="235" t="e">
        <f t="shared" si="222"/>
        <v>#N/A</v>
      </c>
      <c r="I1103" s="239"/>
      <c r="J1103" s="239"/>
      <c r="K1103" s="239"/>
      <c r="L1103" s="239"/>
      <c r="M1103" s="240"/>
      <c r="N1103" s="231">
        <f t="shared" si="218"/>
        <v>1</v>
      </c>
      <c r="O1103" s="231">
        <f t="shared" si="219"/>
        <v>0</v>
      </c>
      <c r="P1103" s="179">
        <f>VLOOKUP($G1103,[1]Conceptos!$B$2:$I$588,6,FALSE)</f>
        <v>1</v>
      </c>
      <c r="Q1103" s="179">
        <f>VLOOKUP($G1103,[1]Conceptos!$B$2:$I$588,7,FALSE)</f>
        <v>1</v>
      </c>
      <c r="R1103" s="179">
        <f>VLOOKUP($G1103,[1]Conceptos!$B$2:$I$588,8,FALSE)</f>
        <v>1</v>
      </c>
      <c r="S1103" s="229" t="b">
        <f>VLOOKUP(G1103,[1]Conceptos!$B$2:$E$587,4,FALSE)</f>
        <v>1</v>
      </c>
      <c r="V1103" s="231">
        <f t="shared" si="216"/>
        <v>0</v>
      </c>
    </row>
    <row r="1104" spans="1:22" s="231" customFormat="1" hidden="1">
      <c r="A1104" s="172">
        <f>VLOOKUP(G1104,[1]Conceptos!$B$2:$F$587,5,FALSE)</f>
        <v>131</v>
      </c>
      <c r="B1104" s="236"/>
      <c r="C1104" s="237"/>
      <c r="D1104" s="238"/>
      <c r="E1104" s="225">
        <v>7</v>
      </c>
      <c r="F1104" s="174"/>
      <c r="G1104" s="175" t="str">
        <f t="shared" si="221"/>
        <v>A.2.2.1.1.3</v>
      </c>
      <c r="H1104" s="235" t="e">
        <f t="shared" si="222"/>
        <v>#N/A</v>
      </c>
      <c r="I1104" s="239"/>
      <c r="J1104" s="239"/>
      <c r="K1104" s="239"/>
      <c r="L1104" s="239"/>
      <c r="M1104" s="240"/>
      <c r="N1104" s="231">
        <f t="shared" si="218"/>
        <v>1</v>
      </c>
      <c r="O1104" s="231">
        <f t="shared" si="219"/>
        <v>0</v>
      </c>
      <c r="P1104" s="179">
        <f>VLOOKUP($G1104,[1]Conceptos!$B$2:$I$588,6,FALSE)</f>
        <v>1</v>
      </c>
      <c r="Q1104" s="179">
        <f>VLOOKUP($G1104,[1]Conceptos!$B$2:$I$588,7,FALSE)</f>
        <v>1</v>
      </c>
      <c r="R1104" s="179">
        <f>VLOOKUP($G1104,[1]Conceptos!$B$2:$I$588,8,FALSE)</f>
        <v>1</v>
      </c>
      <c r="S1104" s="229" t="b">
        <f>VLOOKUP(G1104,[1]Conceptos!$B$2:$E$587,4,FALSE)</f>
        <v>1</v>
      </c>
      <c r="V1104" s="231">
        <f t="shared" si="216"/>
        <v>0</v>
      </c>
    </row>
    <row r="1105" spans="1:22" s="231" customFormat="1" hidden="1">
      <c r="A1105" s="172">
        <f>VLOOKUP(G1105,[1]Conceptos!$B$2:$F$587,5,FALSE)</f>
        <v>131</v>
      </c>
      <c r="B1105" s="236"/>
      <c r="C1105" s="237"/>
      <c r="D1105" s="238"/>
      <c r="E1105" s="225">
        <v>8</v>
      </c>
      <c r="F1105" s="174"/>
      <c r="G1105" s="175" t="str">
        <f t="shared" si="221"/>
        <v>A.2.2.1.1.3</v>
      </c>
      <c r="H1105" s="235" t="e">
        <f t="shared" si="222"/>
        <v>#N/A</v>
      </c>
      <c r="I1105" s="239"/>
      <c r="J1105" s="239"/>
      <c r="K1105" s="239"/>
      <c r="L1105" s="239"/>
      <c r="M1105" s="240"/>
      <c r="N1105" s="231">
        <f t="shared" si="218"/>
        <v>1</v>
      </c>
      <c r="O1105" s="231">
        <f t="shared" si="219"/>
        <v>0</v>
      </c>
      <c r="P1105" s="179">
        <f>VLOOKUP($G1105,[1]Conceptos!$B$2:$I$588,6,FALSE)</f>
        <v>1</v>
      </c>
      <c r="Q1105" s="179">
        <f>VLOOKUP($G1105,[1]Conceptos!$B$2:$I$588,7,FALSE)</f>
        <v>1</v>
      </c>
      <c r="R1105" s="179">
        <f>VLOOKUP($G1105,[1]Conceptos!$B$2:$I$588,8,FALSE)</f>
        <v>1</v>
      </c>
      <c r="S1105" s="229" t="b">
        <f>VLOOKUP(G1105,[1]Conceptos!$B$2:$E$587,4,FALSE)</f>
        <v>1</v>
      </c>
      <c r="V1105" s="231">
        <f t="shared" si="216"/>
        <v>0</v>
      </c>
    </row>
    <row r="1106" spans="1:22" s="231" customFormat="1" hidden="1">
      <c r="A1106" s="172">
        <f>VLOOKUP(G1106,[1]Conceptos!$B$2:$F$587,5,FALSE)</f>
        <v>131</v>
      </c>
      <c r="B1106" s="236"/>
      <c r="C1106" s="237"/>
      <c r="D1106" s="238"/>
      <c r="E1106" s="225">
        <v>9</v>
      </c>
      <c r="F1106" s="174"/>
      <c r="G1106" s="175" t="str">
        <f t="shared" si="221"/>
        <v>A.2.2.1.1.3</v>
      </c>
      <c r="H1106" s="235" t="e">
        <f t="shared" si="222"/>
        <v>#N/A</v>
      </c>
      <c r="I1106" s="239"/>
      <c r="J1106" s="239"/>
      <c r="K1106" s="239"/>
      <c r="L1106" s="239"/>
      <c r="M1106" s="240"/>
      <c r="N1106" s="231">
        <f t="shared" si="218"/>
        <v>1</v>
      </c>
      <c r="O1106" s="231">
        <f t="shared" si="219"/>
        <v>0</v>
      </c>
      <c r="P1106" s="179">
        <f>VLOOKUP($G1106,[1]Conceptos!$B$2:$I$588,6,FALSE)</f>
        <v>1</v>
      </c>
      <c r="Q1106" s="179">
        <f>VLOOKUP($G1106,[1]Conceptos!$B$2:$I$588,7,FALSE)</f>
        <v>1</v>
      </c>
      <c r="R1106" s="179">
        <f>VLOOKUP($G1106,[1]Conceptos!$B$2:$I$588,8,FALSE)</f>
        <v>1</v>
      </c>
      <c r="S1106" s="229" t="b">
        <f>VLOOKUP(G1106,[1]Conceptos!$B$2:$E$587,4,FALSE)</f>
        <v>1</v>
      </c>
      <c r="V1106" s="231">
        <f t="shared" si="216"/>
        <v>0</v>
      </c>
    </row>
    <row r="1107" spans="1:22" s="231" customFormat="1" hidden="1">
      <c r="A1107" s="172">
        <f>VLOOKUP(G1107,[1]Conceptos!$B$2:$F$587,5,FALSE)</f>
        <v>131</v>
      </c>
      <c r="B1107" s="236"/>
      <c r="C1107" s="237"/>
      <c r="D1107" s="238"/>
      <c r="E1107" s="225">
        <v>10</v>
      </c>
      <c r="F1107" s="174"/>
      <c r="G1107" s="175" t="str">
        <f t="shared" si="221"/>
        <v>A.2.2.1.1.3</v>
      </c>
      <c r="H1107" s="235" t="e">
        <f t="shared" si="222"/>
        <v>#N/A</v>
      </c>
      <c r="I1107" s="239"/>
      <c r="J1107" s="239"/>
      <c r="K1107" s="239"/>
      <c r="L1107" s="239"/>
      <c r="M1107" s="240"/>
      <c r="N1107" s="231">
        <f t="shared" si="218"/>
        <v>1</v>
      </c>
      <c r="O1107" s="231">
        <f t="shared" si="219"/>
        <v>0</v>
      </c>
      <c r="P1107" s="179">
        <f>VLOOKUP($G1107,[1]Conceptos!$B$2:$I$588,6,FALSE)</f>
        <v>1</v>
      </c>
      <c r="Q1107" s="179">
        <f>VLOOKUP($G1107,[1]Conceptos!$B$2:$I$588,7,FALSE)</f>
        <v>1</v>
      </c>
      <c r="R1107" s="179">
        <f>VLOOKUP($G1107,[1]Conceptos!$B$2:$I$588,8,FALSE)</f>
        <v>1</v>
      </c>
      <c r="S1107" s="229" t="b">
        <f>VLOOKUP(G1107,[1]Conceptos!$B$2:$E$587,4,FALSE)</f>
        <v>1</v>
      </c>
      <c r="V1107" s="231">
        <f t="shared" si="216"/>
        <v>0</v>
      </c>
    </row>
    <row r="1108" spans="1:22" s="231" customFormat="1" ht="38.25">
      <c r="A1108" s="172">
        <f>VLOOKUP(G1108,[1]Conceptos!$B$2:$F$587,5,FALSE)</f>
        <v>133</v>
      </c>
      <c r="B1108" s="216" t="s">
        <v>300</v>
      </c>
      <c r="C1108" s="217" t="str">
        <f>VLOOKUP(B1108,[1]Conceptos!$B$2:$D$587,2,FALSE)</f>
        <v>ATENCIÓN INTEGRAL DE ENFERMEDADES PREVALENTES EN LA INFANCIA (AIEPI)</v>
      </c>
      <c r="D1108" s="218" t="str">
        <f>VLOOKUP(B1108,[1]Conceptos!$B$2:$D$587,3,FALSE)</f>
        <v>CORRESPONDE A LOS RECURSOS DESTINADOS, A LA FINANCIACIÓN DE LOS PROYECTOS, DEL PROGRAMA PARA LA ATENCIÓN INTEGRAL DE ENFERMEDADES PREVALENTES EN LA INFANCIA (AIEPI).</v>
      </c>
      <c r="E1108" s="249"/>
      <c r="F1108" s="210"/>
      <c r="G1108" s="211" t="str">
        <f>IF(ISBLANK(B1108),#REF!,B1108)</f>
        <v>A.2.2.1.2</v>
      </c>
      <c r="H1108" s="249"/>
      <c r="I1108" s="213">
        <f>I1109+I1120+I1131</f>
        <v>0</v>
      </c>
      <c r="J1108" s="213">
        <f>J1109+J1120+J1131</f>
        <v>0</v>
      </c>
      <c r="K1108" s="213">
        <f>K1109+K1120+K1131</f>
        <v>0</v>
      </c>
      <c r="L1108" s="213">
        <f>L1109+L1120+L1131</f>
        <v>0</v>
      </c>
      <c r="M1108" s="214">
        <f>M1109+M1120+M1131</f>
        <v>0</v>
      </c>
      <c r="N1108" s="250">
        <f t="shared" si="218"/>
        <v>0</v>
      </c>
      <c r="O1108" s="250">
        <f t="shared" si="219"/>
        <v>0</v>
      </c>
      <c r="P1108" s="179">
        <f>VLOOKUP($G1108,[1]Conceptos!$B$2:$I$588,6,FALSE)</f>
        <v>1</v>
      </c>
      <c r="Q1108" s="179">
        <f>VLOOKUP($G1108,[1]Conceptos!$B$2:$I$588,7,FALSE)</f>
        <v>1</v>
      </c>
      <c r="R1108" s="179">
        <f>VLOOKUP($G1108,[1]Conceptos!$B$2:$I$588,8,FALSE)</f>
        <v>1</v>
      </c>
      <c r="S1108" s="229" t="b">
        <f>VLOOKUP(G1108,[1]Conceptos!$B$2:$E$588,4,FALSE)</f>
        <v>0</v>
      </c>
      <c r="T1108" s="230">
        <f>FIND(".",B1108,LEN(B1108)-2)</f>
        <v>8</v>
      </c>
      <c r="U1108" s="230" t="str">
        <f>MID(B1108,1,T1108-1)</f>
        <v>A.2.2.1</v>
      </c>
      <c r="V1108" s="231">
        <f>IF(T1108=0,#REF!,T1108)</f>
        <v>8</v>
      </c>
    </row>
    <row r="1109" spans="1:22" s="231" customFormat="1" ht="25.5">
      <c r="A1109" s="172">
        <f>VLOOKUP(G1109,[1]Conceptos!$B$2:$F$587,5,FALSE)</f>
        <v>134</v>
      </c>
      <c r="B1109" s="219" t="s">
        <v>301</v>
      </c>
      <c r="C1109" s="220" t="str">
        <f>VLOOKUP(B1109,[1]Conceptos!$B$2:$D$587,2,FALSE)</f>
        <v>CONTRATACIÓN, CON LAS EMPRESAS SOCIALES DEL ESTADO.</v>
      </c>
      <c r="D1109" s="221" t="str">
        <f>VLOOKUP(B1109,[1]Conceptos!$B$2:$D$587,3,FALSE)</f>
        <v>CONTEMPLA LA CONTRATACIÓN CON LAS EMPRESAS SOCIALES DEL ESTADO, DEL OBJETO CONTRACTUAL QUE TENGA QUE VER CON SALUD INFANTIL (AIEPI).</v>
      </c>
      <c r="E1109" s="222" t="s">
        <v>136</v>
      </c>
      <c r="F1109" s="223"/>
      <c r="G1109" s="224" t="str">
        <f t="shared" si="221"/>
        <v>A.2.2.1.2.1</v>
      </c>
      <c r="H1109" s="225"/>
      <c r="I1109" s="226">
        <f>SUM(I1110:I1119)</f>
        <v>0</v>
      </c>
      <c r="J1109" s="226">
        <f>SUM(J1110:J1119)</f>
        <v>0</v>
      </c>
      <c r="K1109" s="226">
        <f>SUM(K1110:K1119)</f>
        <v>0</v>
      </c>
      <c r="L1109" s="226">
        <f>SUM(L1110:L1119)</f>
        <v>0</v>
      </c>
      <c r="M1109" s="227">
        <f>SUM(M1110:M1119)</f>
        <v>0</v>
      </c>
      <c r="N1109" s="228">
        <f>IF(AND(E1109&lt;&gt;"", E1109&lt;&gt;"Registrar Detalle",E1109&lt;&gt;"Ocultar Detalle"),1,0)</f>
        <v>0</v>
      </c>
      <c r="O1109" s="228">
        <f t="shared" si="219"/>
        <v>0</v>
      </c>
      <c r="P1109" s="179">
        <f>VLOOKUP($G1109,[1]Conceptos!$B$2:$I$588,6,FALSE)</f>
        <v>1</v>
      </c>
      <c r="Q1109" s="179">
        <f>VLOOKUP($G1109,[1]Conceptos!$B$2:$I$588,7,FALSE)</f>
        <v>1</v>
      </c>
      <c r="R1109" s="179">
        <f>VLOOKUP($G1109,[1]Conceptos!$B$2:$I$588,8,FALSE)</f>
        <v>1</v>
      </c>
      <c r="S1109" s="229" t="b">
        <f>VLOOKUP(G1109,[1]Conceptos!$B$2:$E$588,4,FALSE)</f>
        <v>1</v>
      </c>
      <c r="T1109" s="230">
        <f>FIND(".",B1109,LEN(B1109)-2)</f>
        <v>10</v>
      </c>
      <c r="U1109" s="230" t="str">
        <f>MID(B1109,1,T1109-1)</f>
        <v>A.2.2.1.2</v>
      </c>
      <c r="V1109" s="231">
        <f t="shared" ref="V1109:V1172" si="223">IF(T1109=0,T1108,T1109)</f>
        <v>10</v>
      </c>
    </row>
    <row r="1110" spans="1:22" s="231" customFormat="1">
      <c r="A1110" s="172">
        <f>VLOOKUP(G1110,[1]Conceptos!$B$2:$F$587,5,FALSE)</f>
        <v>134</v>
      </c>
      <c r="B1110" s="234"/>
      <c r="C1110" s="220"/>
      <c r="D1110" s="221"/>
      <c r="E1110" s="225">
        <v>1</v>
      </c>
      <c r="F1110" s="174"/>
      <c r="G1110" s="175" t="str">
        <f t="shared" si="221"/>
        <v>A.2.2.1.2.1</v>
      </c>
      <c r="H1110" s="235" t="e">
        <f t="shared" ref="H1110:H1119" si="224">VLOOKUP(F1110,$W$7:$X$48,2,FALSE)</f>
        <v>#N/A</v>
      </c>
      <c r="I1110" s="259"/>
      <c r="J1110" s="239"/>
      <c r="K1110" s="239"/>
      <c r="L1110" s="239"/>
      <c r="M1110" s="240"/>
      <c r="N1110" s="231">
        <f t="shared" si="218"/>
        <v>1</v>
      </c>
      <c r="O1110" s="231">
        <f t="shared" si="219"/>
        <v>0</v>
      </c>
      <c r="P1110" s="179">
        <f>VLOOKUP($G1110,[1]Conceptos!$B$2:$I$588,6,FALSE)</f>
        <v>1</v>
      </c>
      <c r="Q1110" s="179">
        <f>VLOOKUP($G1110,[1]Conceptos!$B$2:$I$588,7,FALSE)</f>
        <v>1</v>
      </c>
      <c r="R1110" s="179">
        <f>VLOOKUP($G1110,[1]Conceptos!$B$2:$I$588,8,FALSE)</f>
        <v>1</v>
      </c>
      <c r="S1110" s="229" t="b">
        <f>VLOOKUP(G1110,[1]Conceptos!$B$2:$E$588,4,FALSE)</f>
        <v>1</v>
      </c>
      <c r="V1110" s="231">
        <f t="shared" si="223"/>
        <v>10</v>
      </c>
    </row>
    <row r="1111" spans="1:22" s="231" customFormat="1" hidden="1">
      <c r="A1111" s="172">
        <f>VLOOKUP(G1111,[1]Conceptos!$B$2:$F$587,5,FALSE)</f>
        <v>134</v>
      </c>
      <c r="B1111" s="236"/>
      <c r="C1111" s="237"/>
      <c r="D1111" s="238"/>
      <c r="E1111" s="225">
        <v>2</v>
      </c>
      <c r="F1111" s="174"/>
      <c r="G1111" s="175" t="str">
        <f t="shared" si="221"/>
        <v>A.2.2.1.2.1</v>
      </c>
      <c r="H1111" s="235" t="e">
        <f t="shared" si="224"/>
        <v>#N/A</v>
      </c>
      <c r="I1111" s="239"/>
      <c r="J1111" s="239"/>
      <c r="K1111" s="239"/>
      <c r="L1111" s="239"/>
      <c r="M1111" s="240"/>
      <c r="N1111" s="231">
        <f t="shared" si="218"/>
        <v>1</v>
      </c>
      <c r="O1111" s="231">
        <f t="shared" si="219"/>
        <v>0</v>
      </c>
      <c r="P1111" s="179">
        <f>VLOOKUP($G1111,[1]Conceptos!$B$2:$I$588,6,FALSE)</f>
        <v>1</v>
      </c>
      <c r="Q1111" s="179">
        <f>VLOOKUP($G1111,[1]Conceptos!$B$2:$I$588,7,FALSE)</f>
        <v>1</v>
      </c>
      <c r="R1111" s="179">
        <f>VLOOKUP($G1111,[1]Conceptos!$B$2:$I$588,8,FALSE)</f>
        <v>1</v>
      </c>
      <c r="S1111" s="229" t="b">
        <f>VLOOKUP(G1111,[1]Conceptos!$B$2:$E$587,4,FALSE)</f>
        <v>1</v>
      </c>
      <c r="V1111" s="231">
        <f t="shared" si="223"/>
        <v>0</v>
      </c>
    </row>
    <row r="1112" spans="1:22" s="231" customFormat="1" hidden="1">
      <c r="A1112" s="172">
        <f>VLOOKUP(G1112,[1]Conceptos!$B$2:$F$587,5,FALSE)</f>
        <v>134</v>
      </c>
      <c r="B1112" s="236"/>
      <c r="C1112" s="237"/>
      <c r="D1112" s="238"/>
      <c r="E1112" s="225">
        <v>3</v>
      </c>
      <c r="F1112" s="174"/>
      <c r="G1112" s="175" t="str">
        <f t="shared" si="221"/>
        <v>A.2.2.1.2.1</v>
      </c>
      <c r="H1112" s="235" t="e">
        <f t="shared" si="224"/>
        <v>#N/A</v>
      </c>
      <c r="I1112" s="239"/>
      <c r="J1112" s="239"/>
      <c r="K1112" s="239"/>
      <c r="L1112" s="239"/>
      <c r="M1112" s="240"/>
      <c r="N1112" s="231">
        <f t="shared" si="218"/>
        <v>1</v>
      </c>
      <c r="O1112" s="231">
        <f t="shared" si="219"/>
        <v>0</v>
      </c>
      <c r="P1112" s="179">
        <f>VLOOKUP($G1112,[1]Conceptos!$B$2:$I$588,6,FALSE)</f>
        <v>1</v>
      </c>
      <c r="Q1112" s="179">
        <f>VLOOKUP($G1112,[1]Conceptos!$B$2:$I$588,7,FALSE)</f>
        <v>1</v>
      </c>
      <c r="R1112" s="179">
        <f>VLOOKUP($G1112,[1]Conceptos!$B$2:$I$588,8,FALSE)</f>
        <v>1</v>
      </c>
      <c r="S1112" s="229" t="b">
        <f>VLOOKUP(G1112,[1]Conceptos!$B$2:$E$587,4,FALSE)</f>
        <v>1</v>
      </c>
      <c r="V1112" s="231">
        <f t="shared" si="223"/>
        <v>0</v>
      </c>
    </row>
    <row r="1113" spans="1:22" s="231" customFormat="1" hidden="1">
      <c r="A1113" s="172">
        <f>VLOOKUP(G1113,[1]Conceptos!$B$2:$F$587,5,FALSE)</f>
        <v>134</v>
      </c>
      <c r="B1113" s="236"/>
      <c r="C1113" s="237"/>
      <c r="D1113" s="238"/>
      <c r="E1113" s="225">
        <v>4</v>
      </c>
      <c r="F1113" s="174"/>
      <c r="G1113" s="175" t="str">
        <f t="shared" si="221"/>
        <v>A.2.2.1.2.1</v>
      </c>
      <c r="H1113" s="235" t="e">
        <f t="shared" si="224"/>
        <v>#N/A</v>
      </c>
      <c r="I1113" s="239"/>
      <c r="J1113" s="239"/>
      <c r="K1113" s="239"/>
      <c r="L1113" s="239"/>
      <c r="M1113" s="240"/>
      <c r="N1113" s="231">
        <f t="shared" si="218"/>
        <v>1</v>
      </c>
      <c r="O1113" s="231">
        <f t="shared" si="219"/>
        <v>0</v>
      </c>
      <c r="P1113" s="179">
        <f>VLOOKUP($G1113,[1]Conceptos!$B$2:$I$588,6,FALSE)</f>
        <v>1</v>
      </c>
      <c r="Q1113" s="179">
        <f>VLOOKUP($G1113,[1]Conceptos!$B$2:$I$588,7,FALSE)</f>
        <v>1</v>
      </c>
      <c r="R1113" s="179">
        <f>VLOOKUP($G1113,[1]Conceptos!$B$2:$I$588,8,FALSE)</f>
        <v>1</v>
      </c>
      <c r="S1113" s="229" t="b">
        <f>VLOOKUP(G1113,[1]Conceptos!$B$2:$E$587,4,FALSE)</f>
        <v>1</v>
      </c>
      <c r="V1113" s="231">
        <f t="shared" si="223"/>
        <v>0</v>
      </c>
    </row>
    <row r="1114" spans="1:22" s="231" customFormat="1" hidden="1">
      <c r="A1114" s="172">
        <f>VLOOKUP(G1114,[1]Conceptos!$B$2:$F$587,5,FALSE)</f>
        <v>134</v>
      </c>
      <c r="B1114" s="236"/>
      <c r="C1114" s="237"/>
      <c r="D1114" s="238"/>
      <c r="E1114" s="225">
        <v>5</v>
      </c>
      <c r="F1114" s="174"/>
      <c r="G1114" s="175" t="str">
        <f t="shared" si="221"/>
        <v>A.2.2.1.2.1</v>
      </c>
      <c r="H1114" s="235" t="e">
        <f t="shared" si="224"/>
        <v>#N/A</v>
      </c>
      <c r="I1114" s="239"/>
      <c r="J1114" s="239"/>
      <c r="K1114" s="239"/>
      <c r="L1114" s="239"/>
      <c r="M1114" s="240"/>
      <c r="N1114" s="231">
        <f t="shared" si="218"/>
        <v>1</v>
      </c>
      <c r="O1114" s="231">
        <f t="shared" si="219"/>
        <v>0</v>
      </c>
      <c r="P1114" s="179">
        <f>VLOOKUP($G1114,[1]Conceptos!$B$2:$I$588,6,FALSE)</f>
        <v>1</v>
      </c>
      <c r="Q1114" s="179">
        <f>VLOOKUP($G1114,[1]Conceptos!$B$2:$I$588,7,FALSE)</f>
        <v>1</v>
      </c>
      <c r="R1114" s="179">
        <f>VLOOKUP($G1114,[1]Conceptos!$B$2:$I$588,8,FALSE)</f>
        <v>1</v>
      </c>
      <c r="S1114" s="229" t="b">
        <f>VLOOKUP(G1114,[1]Conceptos!$B$2:$E$587,4,FALSE)</f>
        <v>1</v>
      </c>
      <c r="V1114" s="231">
        <f t="shared" si="223"/>
        <v>0</v>
      </c>
    </row>
    <row r="1115" spans="1:22" s="231" customFormat="1" hidden="1">
      <c r="A1115" s="172">
        <f>VLOOKUP(G1115,[1]Conceptos!$B$2:$F$587,5,FALSE)</f>
        <v>134</v>
      </c>
      <c r="B1115" s="236"/>
      <c r="C1115" s="237"/>
      <c r="D1115" s="238"/>
      <c r="E1115" s="225">
        <v>6</v>
      </c>
      <c r="F1115" s="174"/>
      <c r="G1115" s="175" t="str">
        <f t="shared" si="221"/>
        <v>A.2.2.1.2.1</v>
      </c>
      <c r="H1115" s="235" t="e">
        <f t="shared" si="224"/>
        <v>#N/A</v>
      </c>
      <c r="I1115" s="239"/>
      <c r="J1115" s="239"/>
      <c r="K1115" s="239"/>
      <c r="L1115" s="239"/>
      <c r="M1115" s="240"/>
      <c r="N1115" s="231">
        <f t="shared" si="218"/>
        <v>1</v>
      </c>
      <c r="O1115" s="231">
        <f t="shared" si="219"/>
        <v>0</v>
      </c>
      <c r="P1115" s="179">
        <f>VLOOKUP($G1115,[1]Conceptos!$B$2:$I$588,6,FALSE)</f>
        <v>1</v>
      </c>
      <c r="Q1115" s="179">
        <f>VLOOKUP($G1115,[1]Conceptos!$B$2:$I$588,7,FALSE)</f>
        <v>1</v>
      </c>
      <c r="R1115" s="179">
        <f>VLOOKUP($G1115,[1]Conceptos!$B$2:$I$588,8,FALSE)</f>
        <v>1</v>
      </c>
      <c r="S1115" s="229" t="b">
        <f>VLOOKUP(G1115,[1]Conceptos!$B$2:$E$587,4,FALSE)</f>
        <v>1</v>
      </c>
      <c r="V1115" s="231">
        <f t="shared" si="223"/>
        <v>0</v>
      </c>
    </row>
    <row r="1116" spans="1:22" s="231" customFormat="1" hidden="1">
      <c r="A1116" s="172">
        <f>VLOOKUP(G1116,[1]Conceptos!$B$2:$F$587,5,FALSE)</f>
        <v>134</v>
      </c>
      <c r="B1116" s="236"/>
      <c r="C1116" s="237"/>
      <c r="D1116" s="238"/>
      <c r="E1116" s="225">
        <v>7</v>
      </c>
      <c r="F1116" s="174"/>
      <c r="G1116" s="175" t="str">
        <f t="shared" si="221"/>
        <v>A.2.2.1.2.1</v>
      </c>
      <c r="H1116" s="235" t="e">
        <f t="shared" si="224"/>
        <v>#N/A</v>
      </c>
      <c r="I1116" s="239"/>
      <c r="J1116" s="239"/>
      <c r="K1116" s="239"/>
      <c r="L1116" s="239"/>
      <c r="M1116" s="240"/>
      <c r="N1116" s="231">
        <f t="shared" si="218"/>
        <v>1</v>
      </c>
      <c r="O1116" s="231">
        <f t="shared" si="219"/>
        <v>0</v>
      </c>
      <c r="P1116" s="179">
        <f>VLOOKUP($G1116,[1]Conceptos!$B$2:$I$588,6,FALSE)</f>
        <v>1</v>
      </c>
      <c r="Q1116" s="179">
        <f>VLOOKUP($G1116,[1]Conceptos!$B$2:$I$588,7,FALSE)</f>
        <v>1</v>
      </c>
      <c r="R1116" s="179">
        <f>VLOOKUP($G1116,[1]Conceptos!$B$2:$I$588,8,FALSE)</f>
        <v>1</v>
      </c>
      <c r="S1116" s="229" t="b">
        <f>VLOOKUP(G1116,[1]Conceptos!$B$2:$E$587,4,FALSE)</f>
        <v>1</v>
      </c>
      <c r="V1116" s="231">
        <f t="shared" si="223"/>
        <v>0</v>
      </c>
    </row>
    <row r="1117" spans="1:22" s="231" customFormat="1" hidden="1">
      <c r="A1117" s="172">
        <f>VLOOKUP(G1117,[1]Conceptos!$B$2:$F$587,5,FALSE)</f>
        <v>134</v>
      </c>
      <c r="B1117" s="236"/>
      <c r="C1117" s="237"/>
      <c r="D1117" s="238"/>
      <c r="E1117" s="225">
        <v>8</v>
      </c>
      <c r="F1117" s="174"/>
      <c r="G1117" s="175" t="str">
        <f t="shared" si="221"/>
        <v>A.2.2.1.2.1</v>
      </c>
      <c r="H1117" s="235" t="e">
        <f t="shared" si="224"/>
        <v>#N/A</v>
      </c>
      <c r="I1117" s="239"/>
      <c r="J1117" s="239"/>
      <c r="K1117" s="239"/>
      <c r="L1117" s="239"/>
      <c r="M1117" s="240"/>
      <c r="N1117" s="231">
        <f t="shared" si="218"/>
        <v>1</v>
      </c>
      <c r="O1117" s="231">
        <f t="shared" si="219"/>
        <v>0</v>
      </c>
      <c r="P1117" s="179">
        <f>VLOOKUP($G1117,[1]Conceptos!$B$2:$I$588,6,FALSE)</f>
        <v>1</v>
      </c>
      <c r="Q1117" s="179">
        <f>VLOOKUP($G1117,[1]Conceptos!$B$2:$I$588,7,FALSE)</f>
        <v>1</v>
      </c>
      <c r="R1117" s="179">
        <f>VLOOKUP($G1117,[1]Conceptos!$B$2:$I$588,8,FALSE)</f>
        <v>1</v>
      </c>
      <c r="S1117" s="229" t="b">
        <f>VLOOKUP(G1117,[1]Conceptos!$B$2:$E$587,4,FALSE)</f>
        <v>1</v>
      </c>
      <c r="V1117" s="231">
        <f t="shared" si="223"/>
        <v>0</v>
      </c>
    </row>
    <row r="1118" spans="1:22" s="231" customFormat="1" hidden="1">
      <c r="A1118" s="172">
        <f>VLOOKUP(G1118,[1]Conceptos!$B$2:$F$587,5,FALSE)</f>
        <v>134</v>
      </c>
      <c r="B1118" s="236"/>
      <c r="C1118" s="237"/>
      <c r="D1118" s="238"/>
      <c r="E1118" s="225">
        <v>9</v>
      </c>
      <c r="F1118" s="174"/>
      <c r="G1118" s="175" t="str">
        <f t="shared" si="221"/>
        <v>A.2.2.1.2.1</v>
      </c>
      <c r="H1118" s="235" t="e">
        <f t="shared" si="224"/>
        <v>#N/A</v>
      </c>
      <c r="I1118" s="239"/>
      <c r="J1118" s="239"/>
      <c r="K1118" s="239"/>
      <c r="L1118" s="239"/>
      <c r="M1118" s="240"/>
      <c r="N1118" s="231">
        <f t="shared" si="218"/>
        <v>1</v>
      </c>
      <c r="O1118" s="231">
        <f t="shared" si="219"/>
        <v>0</v>
      </c>
      <c r="P1118" s="179">
        <f>VLOOKUP($G1118,[1]Conceptos!$B$2:$I$588,6,FALSE)</f>
        <v>1</v>
      </c>
      <c r="Q1118" s="179">
        <f>VLOOKUP($G1118,[1]Conceptos!$B$2:$I$588,7,FALSE)</f>
        <v>1</v>
      </c>
      <c r="R1118" s="179">
        <f>VLOOKUP($G1118,[1]Conceptos!$B$2:$I$588,8,FALSE)</f>
        <v>1</v>
      </c>
      <c r="S1118" s="229" t="b">
        <f>VLOOKUP(G1118,[1]Conceptos!$B$2:$E$587,4,FALSE)</f>
        <v>1</v>
      </c>
      <c r="V1118" s="231">
        <f t="shared" si="223"/>
        <v>0</v>
      </c>
    </row>
    <row r="1119" spans="1:22" s="231" customFormat="1" hidden="1">
      <c r="A1119" s="172">
        <f>VLOOKUP(G1119,[1]Conceptos!$B$2:$F$587,5,FALSE)</f>
        <v>134</v>
      </c>
      <c r="B1119" s="236"/>
      <c r="C1119" s="237"/>
      <c r="D1119" s="238"/>
      <c r="E1119" s="225">
        <v>10</v>
      </c>
      <c r="F1119" s="174"/>
      <c r="G1119" s="175" t="str">
        <f t="shared" si="221"/>
        <v>A.2.2.1.2.1</v>
      </c>
      <c r="H1119" s="235" t="e">
        <f t="shared" si="224"/>
        <v>#N/A</v>
      </c>
      <c r="I1119" s="239"/>
      <c r="J1119" s="239"/>
      <c r="K1119" s="239"/>
      <c r="L1119" s="239"/>
      <c r="M1119" s="240"/>
      <c r="N1119" s="231">
        <f t="shared" si="218"/>
        <v>1</v>
      </c>
      <c r="O1119" s="231">
        <f t="shared" si="219"/>
        <v>0</v>
      </c>
      <c r="P1119" s="179">
        <f>VLOOKUP($G1119,[1]Conceptos!$B$2:$I$588,6,FALSE)</f>
        <v>1</v>
      </c>
      <c r="Q1119" s="179">
        <f>VLOOKUP($G1119,[1]Conceptos!$B$2:$I$588,7,FALSE)</f>
        <v>1</v>
      </c>
      <c r="R1119" s="179">
        <f>VLOOKUP($G1119,[1]Conceptos!$B$2:$I$588,8,FALSE)</f>
        <v>1</v>
      </c>
      <c r="S1119" s="229" t="b">
        <f>VLOOKUP(G1119,[1]Conceptos!$B$2:$E$587,4,FALSE)</f>
        <v>1</v>
      </c>
      <c r="V1119" s="231">
        <f t="shared" si="223"/>
        <v>0</v>
      </c>
    </row>
    <row r="1120" spans="1:22" s="231" customFormat="1" ht="63.75">
      <c r="A1120" s="172">
        <f>VLOOKUP(G1120,[1]Conceptos!$B$2:$F$587,5,FALSE)</f>
        <v>135</v>
      </c>
      <c r="B1120" s="219" t="s">
        <v>302</v>
      </c>
      <c r="C1120" s="220" t="str">
        <f>VLOOKUP(B1120,[1]Conceptos!$B$2:$D$587,2,FALSE)</f>
        <v>ADQUISICION DE INSUMOS, ELEMENTOS, PUBLICACIONES Y EQUIPOS PARA DESARROLLAR LAS PRIORIDADES DE SALUD PUBLICA, SEGÚN COMPETENCIAS.</v>
      </c>
      <c r="D1120" s="221" t="str">
        <f>VLOOKUP(B1120,[1]Conceptos!$B$2:$D$587,3,FALSE)</f>
        <v>SE REFIERE A LOS GASTOS DIRIGIDOS A LA ADQUSICIÓN DE INSUMOS CRÍTICOS Y SUMINISTROS NECESARIOS PARA EL DESARROLLO DE INVERSIÓN EN SALUD, CONFORME AL OBJETO DE ESTE NUMERAL Y NO CONTEMPLADOS EN EL GASTO DE FUNCIONAMIENTO.</v>
      </c>
      <c r="E1120" s="222" t="s">
        <v>136</v>
      </c>
      <c r="F1120" s="223"/>
      <c r="G1120" s="224" t="str">
        <f t="shared" si="221"/>
        <v>A.2.2.1.2.2</v>
      </c>
      <c r="H1120" s="225"/>
      <c r="I1120" s="226">
        <f>SUM(I1121:I1130)</f>
        <v>0</v>
      </c>
      <c r="J1120" s="226">
        <f>SUM(J1121:J1130)</f>
        <v>0</v>
      </c>
      <c r="K1120" s="226">
        <f>SUM(K1121:K1130)</f>
        <v>0</v>
      </c>
      <c r="L1120" s="226">
        <f>SUM(L1121:L1130)</f>
        <v>0</v>
      </c>
      <c r="M1120" s="227">
        <f>SUM(M1121:M1130)</f>
        <v>0</v>
      </c>
      <c r="N1120" s="228">
        <f>IF(AND(E1120&lt;&gt;"", E1120&lt;&gt;"Registrar Detalle",E1120&lt;&gt;"Ocultar Detalle"),1,0)</f>
        <v>0</v>
      </c>
      <c r="O1120" s="228">
        <f t="shared" si="219"/>
        <v>0</v>
      </c>
      <c r="P1120" s="179">
        <f>VLOOKUP($G1120,[1]Conceptos!$B$2:$I$588,6,FALSE)</f>
        <v>1</v>
      </c>
      <c r="Q1120" s="179">
        <f>VLOOKUP($G1120,[1]Conceptos!$B$2:$I$588,7,FALSE)</f>
        <v>1</v>
      </c>
      <c r="R1120" s="179">
        <f>VLOOKUP($G1120,[1]Conceptos!$B$2:$I$588,8,FALSE)</f>
        <v>1</v>
      </c>
      <c r="S1120" s="229" t="b">
        <f>VLOOKUP(G1120,[1]Conceptos!$B$2:$E$588,4,FALSE)</f>
        <v>1</v>
      </c>
      <c r="T1120" s="230">
        <f>FIND(".",B1120,LEN(B1120)-2)</f>
        <v>10</v>
      </c>
      <c r="U1120" s="230" t="str">
        <f>MID(B1120,1,T1120-1)</f>
        <v>A.2.2.1.2</v>
      </c>
      <c r="V1120" s="231">
        <f t="shared" si="223"/>
        <v>10</v>
      </c>
    </row>
    <row r="1121" spans="1:22" s="231" customFormat="1">
      <c r="A1121" s="172">
        <f>VLOOKUP(G1121,[1]Conceptos!$B$2:$F$587,5,FALSE)</f>
        <v>135</v>
      </c>
      <c r="B1121" s="234"/>
      <c r="C1121" s="220"/>
      <c r="D1121" s="221"/>
      <c r="E1121" s="225">
        <v>1</v>
      </c>
      <c r="F1121" s="174"/>
      <c r="G1121" s="175" t="str">
        <f t="shared" si="221"/>
        <v>A.2.2.1.2.2</v>
      </c>
      <c r="H1121" s="235" t="e">
        <f t="shared" ref="H1121:H1130" si="225">VLOOKUP(F1121,$W$7:$X$48,2,FALSE)</f>
        <v>#N/A</v>
      </c>
      <c r="I1121" s="259"/>
      <c r="J1121" s="239"/>
      <c r="K1121" s="239"/>
      <c r="L1121" s="239"/>
      <c r="M1121" s="240"/>
      <c r="N1121" s="231">
        <f t="shared" ref="N1121:N1130" si="226">IF(E1121&lt;&gt;"",1,0)</f>
        <v>1</v>
      </c>
      <c r="O1121" s="231">
        <f t="shared" si="219"/>
        <v>0</v>
      </c>
      <c r="P1121" s="179">
        <f>VLOOKUP($G1121,[1]Conceptos!$B$2:$I$588,6,FALSE)</f>
        <v>1</v>
      </c>
      <c r="Q1121" s="179">
        <f>VLOOKUP($G1121,[1]Conceptos!$B$2:$I$588,7,FALSE)</f>
        <v>1</v>
      </c>
      <c r="R1121" s="179">
        <f>VLOOKUP($G1121,[1]Conceptos!$B$2:$I$588,8,FALSE)</f>
        <v>1</v>
      </c>
      <c r="S1121" s="229" t="b">
        <f>VLOOKUP(G1121,[1]Conceptos!$B$2:$E$588,4,FALSE)</f>
        <v>1</v>
      </c>
      <c r="V1121" s="231">
        <f t="shared" si="223"/>
        <v>10</v>
      </c>
    </row>
    <row r="1122" spans="1:22" s="231" customFormat="1" hidden="1">
      <c r="A1122" s="172">
        <f>VLOOKUP(G1122,[1]Conceptos!$B$2:$F$587,5,FALSE)</f>
        <v>135</v>
      </c>
      <c r="B1122" s="236"/>
      <c r="C1122" s="237"/>
      <c r="D1122" s="238"/>
      <c r="E1122" s="225">
        <v>2</v>
      </c>
      <c r="F1122" s="174"/>
      <c r="G1122" s="175" t="str">
        <f t="shared" si="221"/>
        <v>A.2.2.1.2.2</v>
      </c>
      <c r="H1122" s="235" t="e">
        <f t="shared" si="225"/>
        <v>#N/A</v>
      </c>
      <c r="I1122" s="239"/>
      <c r="J1122" s="239"/>
      <c r="K1122" s="239"/>
      <c r="L1122" s="239"/>
      <c r="M1122" s="240"/>
      <c r="N1122" s="231">
        <f t="shared" si="226"/>
        <v>1</v>
      </c>
      <c r="O1122" s="231">
        <f t="shared" si="219"/>
        <v>0</v>
      </c>
      <c r="P1122" s="179">
        <f>VLOOKUP($G1122,[1]Conceptos!$B$2:$I$588,6,FALSE)</f>
        <v>1</v>
      </c>
      <c r="Q1122" s="179">
        <f>VLOOKUP($G1122,[1]Conceptos!$B$2:$I$588,7,FALSE)</f>
        <v>1</v>
      </c>
      <c r="R1122" s="179">
        <f>VLOOKUP($G1122,[1]Conceptos!$B$2:$I$588,8,FALSE)</f>
        <v>1</v>
      </c>
      <c r="S1122" s="229" t="b">
        <f>VLOOKUP(G1122,[1]Conceptos!$B$2:$E$587,4,FALSE)</f>
        <v>1</v>
      </c>
      <c r="V1122" s="231">
        <f t="shared" si="223"/>
        <v>0</v>
      </c>
    </row>
    <row r="1123" spans="1:22" s="231" customFormat="1" hidden="1">
      <c r="A1123" s="172">
        <f>VLOOKUP(G1123,[1]Conceptos!$B$2:$F$587,5,FALSE)</f>
        <v>135</v>
      </c>
      <c r="B1123" s="236"/>
      <c r="C1123" s="237"/>
      <c r="D1123" s="238"/>
      <c r="E1123" s="225">
        <v>3</v>
      </c>
      <c r="F1123" s="174"/>
      <c r="G1123" s="175" t="str">
        <f t="shared" si="221"/>
        <v>A.2.2.1.2.2</v>
      </c>
      <c r="H1123" s="235" t="e">
        <f t="shared" si="225"/>
        <v>#N/A</v>
      </c>
      <c r="I1123" s="239"/>
      <c r="J1123" s="239"/>
      <c r="K1123" s="239"/>
      <c r="L1123" s="239"/>
      <c r="M1123" s="240"/>
      <c r="N1123" s="231">
        <f t="shared" si="226"/>
        <v>1</v>
      </c>
      <c r="O1123" s="231">
        <f t="shared" si="219"/>
        <v>0</v>
      </c>
      <c r="P1123" s="179">
        <f>VLOOKUP($G1123,[1]Conceptos!$B$2:$I$588,6,FALSE)</f>
        <v>1</v>
      </c>
      <c r="Q1123" s="179">
        <f>VLOOKUP($G1123,[1]Conceptos!$B$2:$I$588,7,FALSE)</f>
        <v>1</v>
      </c>
      <c r="R1123" s="179">
        <f>VLOOKUP($G1123,[1]Conceptos!$B$2:$I$588,8,FALSE)</f>
        <v>1</v>
      </c>
      <c r="S1123" s="229" t="b">
        <f>VLOOKUP(G1123,[1]Conceptos!$B$2:$E$587,4,FALSE)</f>
        <v>1</v>
      </c>
      <c r="V1123" s="231">
        <f t="shared" si="223"/>
        <v>0</v>
      </c>
    </row>
    <row r="1124" spans="1:22" s="231" customFormat="1" hidden="1">
      <c r="A1124" s="172">
        <f>VLOOKUP(G1124,[1]Conceptos!$B$2:$F$587,5,FALSE)</f>
        <v>135</v>
      </c>
      <c r="B1124" s="236"/>
      <c r="C1124" s="237"/>
      <c r="D1124" s="238"/>
      <c r="E1124" s="225">
        <v>4</v>
      </c>
      <c r="F1124" s="174"/>
      <c r="G1124" s="175" t="str">
        <f t="shared" si="221"/>
        <v>A.2.2.1.2.2</v>
      </c>
      <c r="H1124" s="235" t="e">
        <f t="shared" si="225"/>
        <v>#N/A</v>
      </c>
      <c r="I1124" s="239"/>
      <c r="J1124" s="239"/>
      <c r="K1124" s="239"/>
      <c r="L1124" s="239"/>
      <c r="M1124" s="240"/>
      <c r="N1124" s="231">
        <f t="shared" si="226"/>
        <v>1</v>
      </c>
      <c r="O1124" s="231">
        <f t="shared" si="219"/>
        <v>0</v>
      </c>
      <c r="P1124" s="179">
        <f>VLOOKUP($G1124,[1]Conceptos!$B$2:$I$588,6,FALSE)</f>
        <v>1</v>
      </c>
      <c r="Q1124" s="179">
        <f>VLOOKUP($G1124,[1]Conceptos!$B$2:$I$588,7,FALSE)</f>
        <v>1</v>
      </c>
      <c r="R1124" s="179">
        <f>VLOOKUP($G1124,[1]Conceptos!$B$2:$I$588,8,FALSE)</f>
        <v>1</v>
      </c>
      <c r="S1124" s="229" t="b">
        <f>VLOOKUP(G1124,[1]Conceptos!$B$2:$E$587,4,FALSE)</f>
        <v>1</v>
      </c>
      <c r="V1124" s="231">
        <f t="shared" si="223"/>
        <v>0</v>
      </c>
    </row>
    <row r="1125" spans="1:22" s="231" customFormat="1" hidden="1">
      <c r="A1125" s="172">
        <f>VLOOKUP(G1125,[1]Conceptos!$B$2:$F$587,5,FALSE)</f>
        <v>135</v>
      </c>
      <c r="B1125" s="236"/>
      <c r="C1125" s="237"/>
      <c r="D1125" s="238"/>
      <c r="E1125" s="225">
        <v>5</v>
      </c>
      <c r="F1125" s="174"/>
      <c r="G1125" s="175" t="str">
        <f t="shared" si="221"/>
        <v>A.2.2.1.2.2</v>
      </c>
      <c r="H1125" s="235" t="e">
        <f t="shared" si="225"/>
        <v>#N/A</v>
      </c>
      <c r="I1125" s="239"/>
      <c r="J1125" s="239"/>
      <c r="K1125" s="239"/>
      <c r="L1125" s="239"/>
      <c r="M1125" s="240"/>
      <c r="N1125" s="231">
        <f t="shared" si="226"/>
        <v>1</v>
      </c>
      <c r="O1125" s="231">
        <f t="shared" si="219"/>
        <v>0</v>
      </c>
      <c r="P1125" s="179">
        <f>VLOOKUP($G1125,[1]Conceptos!$B$2:$I$588,6,FALSE)</f>
        <v>1</v>
      </c>
      <c r="Q1125" s="179">
        <f>VLOOKUP($G1125,[1]Conceptos!$B$2:$I$588,7,FALSE)</f>
        <v>1</v>
      </c>
      <c r="R1125" s="179">
        <f>VLOOKUP($G1125,[1]Conceptos!$B$2:$I$588,8,FALSE)</f>
        <v>1</v>
      </c>
      <c r="S1125" s="229" t="b">
        <f>VLOOKUP(G1125,[1]Conceptos!$B$2:$E$587,4,FALSE)</f>
        <v>1</v>
      </c>
      <c r="V1125" s="231">
        <f t="shared" si="223"/>
        <v>0</v>
      </c>
    </row>
    <row r="1126" spans="1:22" s="231" customFormat="1" hidden="1">
      <c r="A1126" s="172">
        <f>VLOOKUP(G1126,[1]Conceptos!$B$2:$F$587,5,FALSE)</f>
        <v>135</v>
      </c>
      <c r="B1126" s="236"/>
      <c r="C1126" s="237"/>
      <c r="D1126" s="238"/>
      <c r="E1126" s="225">
        <v>6</v>
      </c>
      <c r="F1126" s="174"/>
      <c r="G1126" s="175" t="str">
        <f t="shared" si="221"/>
        <v>A.2.2.1.2.2</v>
      </c>
      <c r="H1126" s="235" t="e">
        <f t="shared" si="225"/>
        <v>#N/A</v>
      </c>
      <c r="I1126" s="239"/>
      <c r="J1126" s="239"/>
      <c r="K1126" s="239"/>
      <c r="L1126" s="239"/>
      <c r="M1126" s="240"/>
      <c r="N1126" s="231">
        <f t="shared" si="226"/>
        <v>1</v>
      </c>
      <c r="O1126" s="231">
        <f t="shared" si="219"/>
        <v>0</v>
      </c>
      <c r="P1126" s="179">
        <f>VLOOKUP($G1126,[1]Conceptos!$B$2:$I$588,6,FALSE)</f>
        <v>1</v>
      </c>
      <c r="Q1126" s="179">
        <f>VLOOKUP($G1126,[1]Conceptos!$B$2:$I$588,7,FALSE)</f>
        <v>1</v>
      </c>
      <c r="R1126" s="179">
        <f>VLOOKUP($G1126,[1]Conceptos!$B$2:$I$588,8,FALSE)</f>
        <v>1</v>
      </c>
      <c r="S1126" s="229" t="b">
        <f>VLOOKUP(G1126,[1]Conceptos!$B$2:$E$587,4,FALSE)</f>
        <v>1</v>
      </c>
      <c r="V1126" s="231">
        <f t="shared" si="223"/>
        <v>0</v>
      </c>
    </row>
    <row r="1127" spans="1:22" s="231" customFormat="1" hidden="1">
      <c r="A1127" s="172">
        <f>VLOOKUP(G1127,[1]Conceptos!$B$2:$F$587,5,FALSE)</f>
        <v>135</v>
      </c>
      <c r="B1127" s="236"/>
      <c r="C1127" s="237"/>
      <c r="D1127" s="238"/>
      <c r="E1127" s="225">
        <v>7</v>
      </c>
      <c r="F1127" s="174"/>
      <c r="G1127" s="175" t="str">
        <f t="shared" si="221"/>
        <v>A.2.2.1.2.2</v>
      </c>
      <c r="H1127" s="235" t="e">
        <f t="shared" si="225"/>
        <v>#N/A</v>
      </c>
      <c r="I1127" s="239"/>
      <c r="J1127" s="239"/>
      <c r="K1127" s="239"/>
      <c r="L1127" s="239"/>
      <c r="M1127" s="240"/>
      <c r="N1127" s="231">
        <f t="shared" si="226"/>
        <v>1</v>
      </c>
      <c r="O1127" s="231">
        <f t="shared" si="219"/>
        <v>0</v>
      </c>
      <c r="P1127" s="179">
        <f>VLOOKUP($G1127,[1]Conceptos!$B$2:$I$588,6,FALSE)</f>
        <v>1</v>
      </c>
      <c r="Q1127" s="179">
        <f>VLOOKUP($G1127,[1]Conceptos!$B$2:$I$588,7,FALSE)</f>
        <v>1</v>
      </c>
      <c r="R1127" s="179">
        <f>VLOOKUP($G1127,[1]Conceptos!$B$2:$I$588,8,FALSE)</f>
        <v>1</v>
      </c>
      <c r="S1127" s="229" t="b">
        <f>VLOOKUP(G1127,[1]Conceptos!$B$2:$E$587,4,FALSE)</f>
        <v>1</v>
      </c>
      <c r="V1127" s="231">
        <f t="shared" si="223"/>
        <v>0</v>
      </c>
    </row>
    <row r="1128" spans="1:22" s="231" customFormat="1" hidden="1">
      <c r="A1128" s="172">
        <f>VLOOKUP(G1128,[1]Conceptos!$B$2:$F$587,5,FALSE)</f>
        <v>135</v>
      </c>
      <c r="B1128" s="236"/>
      <c r="C1128" s="237"/>
      <c r="D1128" s="238"/>
      <c r="E1128" s="225">
        <v>8</v>
      </c>
      <c r="F1128" s="174"/>
      <c r="G1128" s="175" t="str">
        <f t="shared" si="221"/>
        <v>A.2.2.1.2.2</v>
      </c>
      <c r="H1128" s="235" t="e">
        <f t="shared" si="225"/>
        <v>#N/A</v>
      </c>
      <c r="I1128" s="239"/>
      <c r="J1128" s="239"/>
      <c r="K1128" s="239"/>
      <c r="L1128" s="239"/>
      <c r="M1128" s="240"/>
      <c r="N1128" s="231">
        <f t="shared" si="226"/>
        <v>1</v>
      </c>
      <c r="O1128" s="231">
        <f t="shared" si="219"/>
        <v>0</v>
      </c>
      <c r="P1128" s="179">
        <f>VLOOKUP($G1128,[1]Conceptos!$B$2:$I$588,6,FALSE)</f>
        <v>1</v>
      </c>
      <c r="Q1128" s="179">
        <f>VLOOKUP($G1128,[1]Conceptos!$B$2:$I$588,7,FALSE)</f>
        <v>1</v>
      </c>
      <c r="R1128" s="179">
        <f>VLOOKUP($G1128,[1]Conceptos!$B$2:$I$588,8,FALSE)</f>
        <v>1</v>
      </c>
      <c r="S1128" s="229" t="b">
        <f>VLOOKUP(G1128,[1]Conceptos!$B$2:$E$587,4,FALSE)</f>
        <v>1</v>
      </c>
      <c r="V1128" s="231">
        <f t="shared" si="223"/>
        <v>0</v>
      </c>
    </row>
    <row r="1129" spans="1:22" s="231" customFormat="1" hidden="1">
      <c r="A1129" s="172">
        <f>VLOOKUP(G1129,[1]Conceptos!$B$2:$F$587,5,FALSE)</f>
        <v>135</v>
      </c>
      <c r="B1129" s="236"/>
      <c r="C1129" s="237"/>
      <c r="D1129" s="238"/>
      <c r="E1129" s="225">
        <v>9</v>
      </c>
      <c r="F1129" s="174"/>
      <c r="G1129" s="175" t="str">
        <f t="shared" si="221"/>
        <v>A.2.2.1.2.2</v>
      </c>
      <c r="H1129" s="235" t="e">
        <f t="shared" si="225"/>
        <v>#N/A</v>
      </c>
      <c r="I1129" s="239"/>
      <c r="J1129" s="239"/>
      <c r="K1129" s="239"/>
      <c r="L1129" s="239"/>
      <c r="M1129" s="240"/>
      <c r="N1129" s="231">
        <f t="shared" si="226"/>
        <v>1</v>
      </c>
      <c r="O1129" s="231">
        <f t="shared" si="219"/>
        <v>0</v>
      </c>
      <c r="P1129" s="179">
        <f>VLOOKUP($G1129,[1]Conceptos!$B$2:$I$588,6,FALSE)</f>
        <v>1</v>
      </c>
      <c r="Q1129" s="179">
        <f>VLOOKUP($G1129,[1]Conceptos!$B$2:$I$588,7,FALSE)</f>
        <v>1</v>
      </c>
      <c r="R1129" s="179">
        <f>VLOOKUP($G1129,[1]Conceptos!$B$2:$I$588,8,FALSE)</f>
        <v>1</v>
      </c>
      <c r="S1129" s="229" t="b">
        <f>VLOOKUP(G1129,[1]Conceptos!$B$2:$E$587,4,FALSE)</f>
        <v>1</v>
      </c>
      <c r="V1129" s="231">
        <f t="shared" si="223"/>
        <v>0</v>
      </c>
    </row>
    <row r="1130" spans="1:22" s="231" customFormat="1" hidden="1">
      <c r="A1130" s="172">
        <f>VLOOKUP(G1130,[1]Conceptos!$B$2:$F$587,5,FALSE)</f>
        <v>135</v>
      </c>
      <c r="B1130" s="236"/>
      <c r="C1130" s="237"/>
      <c r="D1130" s="238"/>
      <c r="E1130" s="225">
        <v>10</v>
      </c>
      <c r="F1130" s="174"/>
      <c r="G1130" s="175" t="str">
        <f t="shared" si="221"/>
        <v>A.2.2.1.2.2</v>
      </c>
      <c r="H1130" s="235" t="e">
        <f t="shared" si="225"/>
        <v>#N/A</v>
      </c>
      <c r="I1130" s="239"/>
      <c r="J1130" s="239"/>
      <c r="K1130" s="239"/>
      <c r="L1130" s="239"/>
      <c r="M1130" s="240"/>
      <c r="N1130" s="231">
        <f t="shared" si="226"/>
        <v>1</v>
      </c>
      <c r="O1130" s="231">
        <f t="shared" si="219"/>
        <v>0</v>
      </c>
      <c r="P1130" s="179">
        <f>VLOOKUP($G1130,[1]Conceptos!$B$2:$I$588,6,FALSE)</f>
        <v>1</v>
      </c>
      <c r="Q1130" s="179">
        <f>VLOOKUP($G1130,[1]Conceptos!$B$2:$I$588,7,FALSE)</f>
        <v>1</v>
      </c>
      <c r="R1130" s="179">
        <f>VLOOKUP($G1130,[1]Conceptos!$B$2:$I$588,8,FALSE)</f>
        <v>1</v>
      </c>
      <c r="S1130" s="229" t="b">
        <f>VLOOKUP(G1130,[1]Conceptos!$B$2:$E$587,4,FALSE)</f>
        <v>1</v>
      </c>
      <c r="V1130" s="231">
        <f t="shared" si="223"/>
        <v>0</v>
      </c>
    </row>
    <row r="1131" spans="1:22" s="231" customFormat="1" ht="38.25">
      <c r="A1131" s="172">
        <f>VLOOKUP(G1131,[1]Conceptos!$B$2:$F$587,5,FALSE)</f>
        <v>136</v>
      </c>
      <c r="B1131" s="219" t="s">
        <v>303</v>
      </c>
      <c r="C1131" s="220" t="str">
        <f>VLOOKUP(B1131,[1]Conceptos!$B$2:$D$587,2,FALSE)</f>
        <v>CONTRATACIÓN CON PERSONAS  JURÍDICAS QUE NO SEAN ESE´S.</v>
      </c>
      <c r="D1131" s="221" t="str">
        <f>VLOOKUP(B1131,[1]Conceptos!$B$2:$D$587,3,FALSE)</f>
        <v xml:space="preserve">CONTEMPLA LA CONTRATACIÓN CON OTRAS  IPS , NECESARIOS PARA PRESTAR EL SERVICIO, CONFORME A LAS  POLÍTICAS DE PROMOCIÓN, PREVENCIÓN Y VIGILANCIA EN SALUD. </v>
      </c>
      <c r="E1131" s="222" t="s">
        <v>136</v>
      </c>
      <c r="F1131" s="223"/>
      <c r="G1131" s="224" t="str">
        <f t="shared" si="221"/>
        <v>A.2.2.1.2.3</v>
      </c>
      <c r="H1131" s="225"/>
      <c r="I1131" s="226">
        <f>SUM(I1132:I1141)</f>
        <v>0</v>
      </c>
      <c r="J1131" s="226">
        <f>SUM(J1132:J1141)</f>
        <v>0</v>
      </c>
      <c r="K1131" s="226">
        <f>SUM(K1132:K1141)</f>
        <v>0</v>
      </c>
      <c r="L1131" s="226">
        <f>SUM(L1132:L1141)</f>
        <v>0</v>
      </c>
      <c r="M1131" s="227">
        <f>SUM(M1132:M1141)</f>
        <v>0</v>
      </c>
      <c r="N1131" s="228">
        <f>IF(AND(E1131&lt;&gt;"", E1131&lt;&gt;"Registrar Detalle",E1131&lt;&gt;"Ocultar Detalle"),1,0)</f>
        <v>0</v>
      </c>
      <c r="O1131" s="228">
        <f t="shared" si="219"/>
        <v>0</v>
      </c>
      <c r="P1131" s="179">
        <f>VLOOKUP($G1131,[1]Conceptos!$B$2:$I$588,6,FALSE)</f>
        <v>1</v>
      </c>
      <c r="Q1131" s="179">
        <f>VLOOKUP($G1131,[1]Conceptos!$B$2:$I$588,7,FALSE)</f>
        <v>1</v>
      </c>
      <c r="R1131" s="179">
        <f>VLOOKUP($G1131,[1]Conceptos!$B$2:$I$588,8,FALSE)</f>
        <v>1</v>
      </c>
      <c r="S1131" s="229" t="b">
        <f>VLOOKUP(G1131,[1]Conceptos!$B$2:$E$588,4,FALSE)</f>
        <v>1</v>
      </c>
      <c r="T1131" s="230">
        <f>FIND(".",B1131,LEN(B1131)-2)</f>
        <v>10</v>
      </c>
      <c r="U1131" s="230" t="str">
        <f>MID(B1131,1,T1131-1)</f>
        <v>A.2.2.1.2</v>
      </c>
      <c r="V1131" s="231">
        <f t="shared" si="223"/>
        <v>10</v>
      </c>
    </row>
    <row r="1132" spans="1:22" s="231" customFormat="1">
      <c r="A1132" s="172">
        <f>VLOOKUP(G1132,[1]Conceptos!$B$2:$F$587,5,FALSE)</f>
        <v>136</v>
      </c>
      <c r="B1132" s="234"/>
      <c r="C1132" s="220"/>
      <c r="D1132" s="221"/>
      <c r="E1132" s="225">
        <v>1</v>
      </c>
      <c r="F1132" s="174"/>
      <c r="G1132" s="175" t="str">
        <f t="shared" si="221"/>
        <v>A.2.2.1.2.3</v>
      </c>
      <c r="H1132" s="235" t="e">
        <f t="shared" ref="H1132:H1141" si="227">VLOOKUP(F1132,$W$7:$X$48,2,FALSE)</f>
        <v>#N/A</v>
      </c>
      <c r="I1132" s="259"/>
      <c r="J1132" s="239"/>
      <c r="K1132" s="239"/>
      <c r="L1132" s="239"/>
      <c r="M1132" s="240"/>
      <c r="N1132" s="231">
        <f t="shared" ref="N1132:N1141" si="228">IF(E1132&lt;&gt;"",1,0)</f>
        <v>1</v>
      </c>
      <c r="O1132" s="231">
        <f t="shared" si="219"/>
        <v>0</v>
      </c>
      <c r="P1132" s="179">
        <f>VLOOKUP($G1132,[1]Conceptos!$B$2:$I$588,6,FALSE)</f>
        <v>1</v>
      </c>
      <c r="Q1132" s="179">
        <f>VLOOKUP($G1132,[1]Conceptos!$B$2:$I$588,7,FALSE)</f>
        <v>1</v>
      </c>
      <c r="R1132" s="179">
        <f>VLOOKUP($G1132,[1]Conceptos!$B$2:$I$588,8,FALSE)</f>
        <v>1</v>
      </c>
      <c r="S1132" s="229" t="b">
        <f>VLOOKUP(G1132,[1]Conceptos!$B$2:$E$588,4,FALSE)</f>
        <v>1</v>
      </c>
      <c r="V1132" s="231">
        <f t="shared" si="223"/>
        <v>10</v>
      </c>
    </row>
    <row r="1133" spans="1:22" s="231" customFormat="1" hidden="1">
      <c r="A1133" s="172">
        <f>VLOOKUP(G1133,[1]Conceptos!$B$2:$F$587,5,FALSE)</f>
        <v>136</v>
      </c>
      <c r="B1133" s="236"/>
      <c r="C1133" s="237"/>
      <c r="D1133" s="238"/>
      <c r="E1133" s="225">
        <v>2</v>
      </c>
      <c r="F1133" s="174"/>
      <c r="G1133" s="175" t="str">
        <f t="shared" si="221"/>
        <v>A.2.2.1.2.3</v>
      </c>
      <c r="H1133" s="235" t="e">
        <f t="shared" si="227"/>
        <v>#N/A</v>
      </c>
      <c r="I1133" s="239"/>
      <c r="J1133" s="239"/>
      <c r="K1133" s="239"/>
      <c r="L1133" s="239"/>
      <c r="M1133" s="240"/>
      <c r="N1133" s="231">
        <f t="shared" si="228"/>
        <v>1</v>
      </c>
      <c r="O1133" s="231">
        <f t="shared" si="219"/>
        <v>0</v>
      </c>
      <c r="P1133" s="179">
        <f>VLOOKUP($G1133,[1]Conceptos!$B$2:$I$588,6,FALSE)</f>
        <v>1</v>
      </c>
      <c r="Q1133" s="179">
        <f>VLOOKUP($G1133,[1]Conceptos!$B$2:$I$588,7,FALSE)</f>
        <v>1</v>
      </c>
      <c r="R1133" s="179">
        <f>VLOOKUP($G1133,[1]Conceptos!$B$2:$I$588,8,FALSE)</f>
        <v>1</v>
      </c>
      <c r="S1133" s="229" t="b">
        <f>VLOOKUP(G1133,[1]Conceptos!$B$2:$E$587,4,FALSE)</f>
        <v>1</v>
      </c>
      <c r="V1133" s="231">
        <f t="shared" si="223"/>
        <v>0</v>
      </c>
    </row>
    <row r="1134" spans="1:22" s="231" customFormat="1" hidden="1">
      <c r="A1134" s="172">
        <f>VLOOKUP(G1134,[1]Conceptos!$B$2:$F$587,5,FALSE)</f>
        <v>136</v>
      </c>
      <c r="B1134" s="236"/>
      <c r="C1134" s="237"/>
      <c r="D1134" s="238"/>
      <c r="E1134" s="225">
        <v>3</v>
      </c>
      <c r="F1134" s="174"/>
      <c r="G1134" s="175" t="str">
        <f t="shared" si="221"/>
        <v>A.2.2.1.2.3</v>
      </c>
      <c r="H1134" s="235" t="e">
        <f t="shared" si="227"/>
        <v>#N/A</v>
      </c>
      <c r="I1134" s="239"/>
      <c r="J1134" s="239"/>
      <c r="K1134" s="239"/>
      <c r="L1134" s="239"/>
      <c r="M1134" s="240"/>
      <c r="N1134" s="231">
        <f t="shared" si="228"/>
        <v>1</v>
      </c>
      <c r="O1134" s="231">
        <f t="shared" si="219"/>
        <v>0</v>
      </c>
      <c r="P1134" s="179">
        <f>VLOOKUP($G1134,[1]Conceptos!$B$2:$I$588,6,FALSE)</f>
        <v>1</v>
      </c>
      <c r="Q1134" s="179">
        <f>VLOOKUP($G1134,[1]Conceptos!$B$2:$I$588,7,FALSE)</f>
        <v>1</v>
      </c>
      <c r="R1134" s="179">
        <f>VLOOKUP($G1134,[1]Conceptos!$B$2:$I$588,8,FALSE)</f>
        <v>1</v>
      </c>
      <c r="S1134" s="229" t="b">
        <f>VLOOKUP(G1134,[1]Conceptos!$B$2:$E$587,4,FALSE)</f>
        <v>1</v>
      </c>
      <c r="V1134" s="231">
        <f t="shared" si="223"/>
        <v>0</v>
      </c>
    </row>
    <row r="1135" spans="1:22" s="231" customFormat="1" hidden="1">
      <c r="A1135" s="172">
        <f>VLOOKUP(G1135,[1]Conceptos!$B$2:$F$587,5,FALSE)</f>
        <v>136</v>
      </c>
      <c r="B1135" s="236"/>
      <c r="C1135" s="237"/>
      <c r="D1135" s="238"/>
      <c r="E1135" s="225">
        <v>4</v>
      </c>
      <c r="F1135" s="174"/>
      <c r="G1135" s="175" t="str">
        <f t="shared" si="221"/>
        <v>A.2.2.1.2.3</v>
      </c>
      <c r="H1135" s="235" t="e">
        <f t="shared" si="227"/>
        <v>#N/A</v>
      </c>
      <c r="I1135" s="239"/>
      <c r="J1135" s="239"/>
      <c r="K1135" s="239"/>
      <c r="L1135" s="239"/>
      <c r="M1135" s="240"/>
      <c r="N1135" s="231">
        <f t="shared" si="228"/>
        <v>1</v>
      </c>
      <c r="O1135" s="231">
        <f t="shared" si="219"/>
        <v>0</v>
      </c>
      <c r="P1135" s="179">
        <f>VLOOKUP($G1135,[1]Conceptos!$B$2:$I$588,6,FALSE)</f>
        <v>1</v>
      </c>
      <c r="Q1135" s="179">
        <f>VLOOKUP($G1135,[1]Conceptos!$B$2:$I$588,7,FALSE)</f>
        <v>1</v>
      </c>
      <c r="R1135" s="179">
        <f>VLOOKUP($G1135,[1]Conceptos!$B$2:$I$588,8,FALSE)</f>
        <v>1</v>
      </c>
      <c r="S1135" s="229" t="b">
        <f>VLOOKUP(G1135,[1]Conceptos!$B$2:$E$587,4,FALSE)</f>
        <v>1</v>
      </c>
      <c r="V1135" s="231">
        <f t="shared" si="223"/>
        <v>0</v>
      </c>
    </row>
    <row r="1136" spans="1:22" s="231" customFormat="1" hidden="1">
      <c r="A1136" s="172">
        <f>VLOOKUP(G1136,[1]Conceptos!$B$2:$F$587,5,FALSE)</f>
        <v>136</v>
      </c>
      <c r="B1136" s="236"/>
      <c r="C1136" s="237"/>
      <c r="D1136" s="238"/>
      <c r="E1136" s="225">
        <v>5</v>
      </c>
      <c r="F1136" s="174"/>
      <c r="G1136" s="175" t="str">
        <f t="shared" si="221"/>
        <v>A.2.2.1.2.3</v>
      </c>
      <c r="H1136" s="235" t="e">
        <f t="shared" si="227"/>
        <v>#N/A</v>
      </c>
      <c r="I1136" s="239"/>
      <c r="J1136" s="239"/>
      <c r="K1136" s="239"/>
      <c r="L1136" s="239"/>
      <c r="M1136" s="240"/>
      <c r="N1136" s="231">
        <f t="shared" si="228"/>
        <v>1</v>
      </c>
      <c r="O1136" s="231">
        <f t="shared" si="219"/>
        <v>0</v>
      </c>
      <c r="P1136" s="179">
        <f>VLOOKUP($G1136,[1]Conceptos!$B$2:$I$588,6,FALSE)</f>
        <v>1</v>
      </c>
      <c r="Q1136" s="179">
        <f>VLOOKUP($G1136,[1]Conceptos!$B$2:$I$588,7,FALSE)</f>
        <v>1</v>
      </c>
      <c r="R1136" s="179">
        <f>VLOOKUP($G1136,[1]Conceptos!$B$2:$I$588,8,FALSE)</f>
        <v>1</v>
      </c>
      <c r="S1136" s="229" t="b">
        <f>VLOOKUP(G1136,[1]Conceptos!$B$2:$E$587,4,FALSE)</f>
        <v>1</v>
      </c>
      <c r="V1136" s="231">
        <f t="shared" si="223"/>
        <v>0</v>
      </c>
    </row>
    <row r="1137" spans="1:22" s="231" customFormat="1" hidden="1">
      <c r="A1137" s="172">
        <f>VLOOKUP(G1137,[1]Conceptos!$B$2:$F$587,5,FALSE)</f>
        <v>136</v>
      </c>
      <c r="B1137" s="236"/>
      <c r="C1137" s="237"/>
      <c r="D1137" s="238"/>
      <c r="E1137" s="225">
        <v>6</v>
      </c>
      <c r="F1137" s="174"/>
      <c r="G1137" s="175" t="str">
        <f t="shared" si="221"/>
        <v>A.2.2.1.2.3</v>
      </c>
      <c r="H1137" s="235" t="e">
        <f t="shared" si="227"/>
        <v>#N/A</v>
      </c>
      <c r="I1137" s="239"/>
      <c r="J1137" s="239"/>
      <c r="K1137" s="239"/>
      <c r="L1137" s="239"/>
      <c r="M1137" s="240"/>
      <c r="N1137" s="231">
        <f t="shared" si="228"/>
        <v>1</v>
      </c>
      <c r="O1137" s="231">
        <f t="shared" si="219"/>
        <v>0</v>
      </c>
      <c r="P1137" s="179">
        <f>VLOOKUP($G1137,[1]Conceptos!$B$2:$I$588,6,FALSE)</f>
        <v>1</v>
      </c>
      <c r="Q1137" s="179">
        <f>VLOOKUP($G1137,[1]Conceptos!$B$2:$I$588,7,FALSE)</f>
        <v>1</v>
      </c>
      <c r="R1137" s="179">
        <f>VLOOKUP($G1137,[1]Conceptos!$B$2:$I$588,8,FALSE)</f>
        <v>1</v>
      </c>
      <c r="S1137" s="229" t="b">
        <f>VLOOKUP(G1137,[1]Conceptos!$B$2:$E$587,4,FALSE)</f>
        <v>1</v>
      </c>
      <c r="V1137" s="231">
        <f t="shared" si="223"/>
        <v>0</v>
      </c>
    </row>
    <row r="1138" spans="1:22" s="231" customFormat="1" hidden="1">
      <c r="A1138" s="172">
        <f>VLOOKUP(G1138,[1]Conceptos!$B$2:$F$587,5,FALSE)</f>
        <v>136</v>
      </c>
      <c r="B1138" s="236"/>
      <c r="C1138" s="237"/>
      <c r="D1138" s="238"/>
      <c r="E1138" s="225">
        <v>7</v>
      </c>
      <c r="F1138" s="174"/>
      <c r="G1138" s="175" t="str">
        <f t="shared" si="221"/>
        <v>A.2.2.1.2.3</v>
      </c>
      <c r="H1138" s="235" t="e">
        <f t="shared" si="227"/>
        <v>#N/A</v>
      </c>
      <c r="I1138" s="239"/>
      <c r="J1138" s="239"/>
      <c r="K1138" s="239"/>
      <c r="L1138" s="239"/>
      <c r="M1138" s="240"/>
      <c r="N1138" s="231">
        <f t="shared" si="228"/>
        <v>1</v>
      </c>
      <c r="O1138" s="231">
        <f t="shared" si="219"/>
        <v>0</v>
      </c>
      <c r="P1138" s="179">
        <f>VLOOKUP($G1138,[1]Conceptos!$B$2:$I$588,6,FALSE)</f>
        <v>1</v>
      </c>
      <c r="Q1138" s="179">
        <f>VLOOKUP($G1138,[1]Conceptos!$B$2:$I$588,7,FALSE)</f>
        <v>1</v>
      </c>
      <c r="R1138" s="179">
        <f>VLOOKUP($G1138,[1]Conceptos!$B$2:$I$588,8,FALSE)</f>
        <v>1</v>
      </c>
      <c r="S1138" s="229" t="b">
        <f>VLOOKUP(G1138,[1]Conceptos!$B$2:$E$587,4,FALSE)</f>
        <v>1</v>
      </c>
      <c r="V1138" s="231">
        <f t="shared" si="223"/>
        <v>0</v>
      </c>
    </row>
    <row r="1139" spans="1:22" s="231" customFormat="1" hidden="1">
      <c r="A1139" s="172">
        <f>VLOOKUP(G1139,[1]Conceptos!$B$2:$F$587,5,FALSE)</f>
        <v>136</v>
      </c>
      <c r="B1139" s="236"/>
      <c r="C1139" s="237"/>
      <c r="D1139" s="238"/>
      <c r="E1139" s="225">
        <v>8</v>
      </c>
      <c r="F1139" s="174"/>
      <c r="G1139" s="175" t="str">
        <f t="shared" si="221"/>
        <v>A.2.2.1.2.3</v>
      </c>
      <c r="H1139" s="235" t="e">
        <f t="shared" si="227"/>
        <v>#N/A</v>
      </c>
      <c r="I1139" s="239"/>
      <c r="J1139" s="239"/>
      <c r="K1139" s="239"/>
      <c r="L1139" s="239"/>
      <c r="M1139" s="240"/>
      <c r="N1139" s="231">
        <f t="shared" si="228"/>
        <v>1</v>
      </c>
      <c r="O1139" s="231">
        <f t="shared" si="219"/>
        <v>0</v>
      </c>
      <c r="P1139" s="179">
        <f>VLOOKUP($G1139,[1]Conceptos!$B$2:$I$588,6,FALSE)</f>
        <v>1</v>
      </c>
      <c r="Q1139" s="179">
        <f>VLOOKUP($G1139,[1]Conceptos!$B$2:$I$588,7,FALSE)</f>
        <v>1</v>
      </c>
      <c r="R1139" s="179">
        <f>VLOOKUP($G1139,[1]Conceptos!$B$2:$I$588,8,FALSE)</f>
        <v>1</v>
      </c>
      <c r="S1139" s="229" t="b">
        <f>VLOOKUP(G1139,[1]Conceptos!$B$2:$E$587,4,FALSE)</f>
        <v>1</v>
      </c>
      <c r="V1139" s="231">
        <f t="shared" si="223"/>
        <v>0</v>
      </c>
    </row>
    <row r="1140" spans="1:22" s="231" customFormat="1" hidden="1">
      <c r="A1140" s="172">
        <f>VLOOKUP(G1140,[1]Conceptos!$B$2:$F$587,5,FALSE)</f>
        <v>136</v>
      </c>
      <c r="B1140" s="236"/>
      <c r="C1140" s="237"/>
      <c r="D1140" s="238"/>
      <c r="E1140" s="225">
        <v>9</v>
      </c>
      <c r="F1140" s="174"/>
      <c r="G1140" s="175" t="str">
        <f t="shared" si="221"/>
        <v>A.2.2.1.2.3</v>
      </c>
      <c r="H1140" s="235" t="e">
        <f t="shared" si="227"/>
        <v>#N/A</v>
      </c>
      <c r="I1140" s="239"/>
      <c r="J1140" s="239"/>
      <c r="K1140" s="239"/>
      <c r="L1140" s="239"/>
      <c r="M1140" s="240"/>
      <c r="N1140" s="231">
        <f t="shared" si="228"/>
        <v>1</v>
      </c>
      <c r="O1140" s="231">
        <f t="shared" si="219"/>
        <v>0</v>
      </c>
      <c r="P1140" s="179">
        <f>VLOOKUP($G1140,[1]Conceptos!$B$2:$I$588,6,FALSE)</f>
        <v>1</v>
      </c>
      <c r="Q1140" s="179">
        <f>VLOOKUP($G1140,[1]Conceptos!$B$2:$I$588,7,FALSE)</f>
        <v>1</v>
      </c>
      <c r="R1140" s="179">
        <f>VLOOKUP($G1140,[1]Conceptos!$B$2:$I$588,8,FALSE)</f>
        <v>1</v>
      </c>
      <c r="S1140" s="229" t="b">
        <f>VLOOKUP(G1140,[1]Conceptos!$B$2:$E$587,4,FALSE)</f>
        <v>1</v>
      </c>
      <c r="V1140" s="231">
        <f t="shared" si="223"/>
        <v>0</v>
      </c>
    </row>
    <row r="1141" spans="1:22" s="231" customFormat="1" hidden="1">
      <c r="A1141" s="172">
        <f>VLOOKUP(G1141,[1]Conceptos!$B$2:$F$587,5,FALSE)</f>
        <v>136</v>
      </c>
      <c r="B1141" s="236"/>
      <c r="C1141" s="237"/>
      <c r="D1141" s="238"/>
      <c r="E1141" s="225">
        <v>10</v>
      </c>
      <c r="F1141" s="174"/>
      <c r="G1141" s="175" t="str">
        <f t="shared" si="221"/>
        <v>A.2.2.1.2.3</v>
      </c>
      <c r="H1141" s="235" t="e">
        <f t="shared" si="227"/>
        <v>#N/A</v>
      </c>
      <c r="I1141" s="239"/>
      <c r="J1141" s="239"/>
      <c r="K1141" s="239"/>
      <c r="L1141" s="239"/>
      <c r="M1141" s="240"/>
      <c r="N1141" s="231">
        <f t="shared" si="228"/>
        <v>1</v>
      </c>
      <c r="O1141" s="231">
        <f t="shared" si="219"/>
        <v>0</v>
      </c>
      <c r="P1141" s="179">
        <f>VLOOKUP($G1141,[1]Conceptos!$B$2:$I$588,6,FALSE)</f>
        <v>1</v>
      </c>
      <c r="Q1141" s="179">
        <f>VLOOKUP($G1141,[1]Conceptos!$B$2:$I$588,7,FALSE)</f>
        <v>1</v>
      </c>
      <c r="R1141" s="179">
        <f>VLOOKUP($G1141,[1]Conceptos!$B$2:$I$588,8,FALSE)</f>
        <v>1</v>
      </c>
      <c r="S1141" s="229" t="b">
        <f>VLOOKUP(G1141,[1]Conceptos!$B$2:$E$587,4,FALSE)</f>
        <v>1</v>
      </c>
      <c r="V1141" s="231">
        <f t="shared" si="223"/>
        <v>0</v>
      </c>
    </row>
    <row r="1142" spans="1:22" s="231" customFormat="1" ht="51">
      <c r="A1142" s="172">
        <f>VLOOKUP(G1142,[1]Conceptos!$B$2:$F$587,5,FALSE)</f>
        <v>138</v>
      </c>
      <c r="B1142" s="216" t="s">
        <v>304</v>
      </c>
      <c r="C1142" s="217" t="str">
        <f>VLOOKUP(B1142,[1]Conceptos!$B$2:$D$587,2,FALSE)</f>
        <v>OTROS PROGRAMAS Y ESTRATEGIAS,PARA LA PROMOCIÓN DE LA SALUD INFANTIL.</v>
      </c>
      <c r="D1142" s="218" t="str">
        <f>VLOOKUP(B1142,[1]Conceptos!$B$2:$D$587,3,FALSE)</f>
        <v>CORRESPONDE A LOS RECURSOS DESTINADOS, A LA EJECUCIÓN DE OTROS PROYECTOS, PROGRAMAS O ESTRATEGIAS, DESTINADAS A MEJORAR LA SALUD INFANTIL, COMO:IAMI;IAFI. EXCLUYE,(ESCUELAS SALUDABLES, JARDIN SALUDABLE, LACTANCIA)</v>
      </c>
      <c r="E1142" s="249"/>
      <c r="F1142" s="210"/>
      <c r="G1142" s="211" t="str">
        <f>IF(ISBLANK(B1142),#REF!,B1142)</f>
        <v>A.2.2.1.3</v>
      </c>
      <c r="H1142" s="249"/>
      <c r="I1142" s="213">
        <f>I1143+I1154+I1165</f>
        <v>0</v>
      </c>
      <c r="J1142" s="213">
        <f>J1143+J1154+J1165</f>
        <v>0</v>
      </c>
      <c r="K1142" s="213">
        <f>K1143+K1154+K1165</f>
        <v>0</v>
      </c>
      <c r="L1142" s="213">
        <f>L1143+L1154+L1165</f>
        <v>0</v>
      </c>
      <c r="M1142" s="214">
        <f>M1143+M1154+M1165</f>
        <v>0</v>
      </c>
      <c r="N1142" s="250">
        <f t="shared" si="218"/>
        <v>0</v>
      </c>
      <c r="O1142" s="250">
        <f t="shared" si="219"/>
        <v>0</v>
      </c>
      <c r="P1142" s="179">
        <f>VLOOKUP($G1142,[1]Conceptos!$B$2:$I$588,6,FALSE)</f>
        <v>1</v>
      </c>
      <c r="Q1142" s="179">
        <f>VLOOKUP($G1142,[1]Conceptos!$B$2:$I$588,7,FALSE)</f>
        <v>1</v>
      </c>
      <c r="R1142" s="179">
        <f>VLOOKUP($G1142,[1]Conceptos!$B$2:$I$588,8,FALSE)</f>
        <v>1</v>
      </c>
      <c r="S1142" s="229" t="b">
        <f>VLOOKUP(G1142,[1]Conceptos!$B$2:$E$588,4,FALSE)</f>
        <v>0</v>
      </c>
      <c r="T1142" s="230">
        <f>FIND(".",B1142,LEN(B1142)-2)</f>
        <v>8</v>
      </c>
      <c r="U1142" s="230" t="str">
        <f>MID(B1142,1,T1142-1)</f>
        <v>A.2.2.1</v>
      </c>
      <c r="V1142" s="231">
        <f>IF(T1142=0,#REF!,T1142)</f>
        <v>8</v>
      </c>
    </row>
    <row r="1143" spans="1:22" s="231" customFormat="1" ht="38.25">
      <c r="A1143" s="172">
        <f>VLOOKUP(G1143,[1]Conceptos!$B$2:$F$587,5,FALSE)</f>
        <v>139</v>
      </c>
      <c r="B1143" s="219" t="s">
        <v>305</v>
      </c>
      <c r="C1143" s="220" t="str">
        <f>VLOOKUP(B1143,[1]Conceptos!$B$2:$D$587,2,FALSE)</f>
        <v>CONTRATACIÓN, CON LAS EMPRESAS SOCIALES DEL ESTADO.</v>
      </c>
      <c r="D1143" s="221" t="str">
        <f>VLOOKUP(B1143,[1]Conceptos!$B$2:$D$587,3,FALSE)</f>
        <v>CONTEMPLA LA CONTRATACIÓN CON LAS EMPRESAS SOCIALES DEL ESTADO, DEL OBJETO CONTRACTUAL QUE TENGA QUE VER CON SALUD INFANTIL (OTROS PROGRAMAS).</v>
      </c>
      <c r="E1143" s="222" t="s">
        <v>136</v>
      </c>
      <c r="F1143" s="223"/>
      <c r="G1143" s="224" t="str">
        <f t="shared" ref="G1143:G1206" si="229">IF(ISBLANK(B1143),G1142,B1143)</f>
        <v>A.2.2.1.3.1</v>
      </c>
      <c r="H1143" s="225"/>
      <c r="I1143" s="226">
        <f>SUM(I1144:I1153)</f>
        <v>0</v>
      </c>
      <c r="J1143" s="226">
        <f>SUM(J1144:J1153)</f>
        <v>0</v>
      </c>
      <c r="K1143" s="226">
        <f>SUM(K1144:K1153)</f>
        <v>0</v>
      </c>
      <c r="L1143" s="226">
        <f>SUM(L1144:L1153)</f>
        <v>0</v>
      </c>
      <c r="M1143" s="227">
        <f>SUM(M1144:M1153)</f>
        <v>0</v>
      </c>
      <c r="N1143" s="228">
        <f>IF(AND(E1143&lt;&gt;"", E1143&lt;&gt;"Registrar Detalle",E1143&lt;&gt;"Ocultar Detalle"),1,0)</f>
        <v>0</v>
      </c>
      <c r="O1143" s="228">
        <f t="shared" si="219"/>
        <v>0</v>
      </c>
      <c r="P1143" s="179">
        <f>VLOOKUP($G1143,[1]Conceptos!$B$2:$I$588,6,FALSE)</f>
        <v>1</v>
      </c>
      <c r="Q1143" s="179">
        <f>VLOOKUP($G1143,[1]Conceptos!$B$2:$I$588,7,FALSE)</f>
        <v>1</v>
      </c>
      <c r="R1143" s="179">
        <f>VLOOKUP($G1143,[1]Conceptos!$B$2:$I$588,8,FALSE)</f>
        <v>1</v>
      </c>
      <c r="S1143" s="229" t="b">
        <f>VLOOKUP(G1143,[1]Conceptos!$B$2:$E$588,4,FALSE)</f>
        <v>1</v>
      </c>
      <c r="T1143" s="230">
        <f>FIND(".",B1143,LEN(B1143)-2)</f>
        <v>10</v>
      </c>
      <c r="U1143" s="230" t="str">
        <f>MID(B1143,1,T1143-1)</f>
        <v>A.2.2.1.3</v>
      </c>
      <c r="V1143" s="231">
        <f t="shared" si="223"/>
        <v>10</v>
      </c>
    </row>
    <row r="1144" spans="1:22" s="231" customFormat="1">
      <c r="A1144" s="172">
        <f>VLOOKUP(G1144,[1]Conceptos!$B$2:$F$587,5,FALSE)</f>
        <v>139</v>
      </c>
      <c r="B1144" s="234"/>
      <c r="C1144" s="220"/>
      <c r="D1144" s="221"/>
      <c r="E1144" s="225">
        <v>1</v>
      </c>
      <c r="F1144" s="174"/>
      <c r="G1144" s="175" t="str">
        <f t="shared" si="229"/>
        <v>A.2.2.1.3.1</v>
      </c>
      <c r="H1144" s="235" t="e">
        <f t="shared" ref="H1144:H1153" si="230">VLOOKUP(F1144,$W$7:$X$48,2,FALSE)</f>
        <v>#N/A</v>
      </c>
      <c r="I1144" s="239"/>
      <c r="J1144" s="239"/>
      <c r="K1144" s="239"/>
      <c r="L1144" s="239"/>
      <c r="M1144" s="240"/>
      <c r="N1144" s="231">
        <f t="shared" si="218"/>
        <v>1</v>
      </c>
      <c r="O1144" s="231">
        <f t="shared" si="219"/>
        <v>0</v>
      </c>
      <c r="P1144" s="179">
        <f>VLOOKUP($G1144,[1]Conceptos!$B$2:$I$588,6,FALSE)</f>
        <v>1</v>
      </c>
      <c r="Q1144" s="179">
        <f>VLOOKUP($G1144,[1]Conceptos!$B$2:$I$588,7,FALSE)</f>
        <v>1</v>
      </c>
      <c r="R1144" s="179">
        <f>VLOOKUP($G1144,[1]Conceptos!$B$2:$I$588,8,FALSE)</f>
        <v>1</v>
      </c>
      <c r="S1144" s="229" t="b">
        <f>VLOOKUP(G1144,[1]Conceptos!$B$2:$E$588,4,FALSE)</f>
        <v>1</v>
      </c>
      <c r="V1144" s="231">
        <f t="shared" si="223"/>
        <v>10</v>
      </c>
    </row>
    <row r="1145" spans="1:22" s="231" customFormat="1" hidden="1">
      <c r="A1145" s="172">
        <f>VLOOKUP(G1145,[1]Conceptos!$B$2:$F$587,5,FALSE)</f>
        <v>139</v>
      </c>
      <c r="B1145" s="236"/>
      <c r="C1145" s="237"/>
      <c r="D1145" s="238"/>
      <c r="E1145" s="225">
        <v>2</v>
      </c>
      <c r="F1145" s="174"/>
      <c r="G1145" s="175" t="str">
        <f t="shared" si="229"/>
        <v>A.2.2.1.3.1</v>
      </c>
      <c r="H1145" s="235" t="e">
        <f t="shared" si="230"/>
        <v>#N/A</v>
      </c>
      <c r="I1145" s="239"/>
      <c r="J1145" s="239"/>
      <c r="K1145" s="239"/>
      <c r="L1145" s="239"/>
      <c r="M1145" s="240"/>
      <c r="N1145" s="231">
        <f t="shared" si="218"/>
        <v>1</v>
      </c>
      <c r="O1145" s="231">
        <f t="shared" si="219"/>
        <v>0</v>
      </c>
      <c r="P1145" s="179">
        <f>VLOOKUP($G1145,[1]Conceptos!$B$2:$I$588,6,FALSE)</f>
        <v>1</v>
      </c>
      <c r="Q1145" s="179">
        <f>VLOOKUP($G1145,[1]Conceptos!$B$2:$I$588,7,FALSE)</f>
        <v>1</v>
      </c>
      <c r="R1145" s="179">
        <f>VLOOKUP($G1145,[1]Conceptos!$B$2:$I$588,8,FALSE)</f>
        <v>1</v>
      </c>
      <c r="S1145" s="229" t="b">
        <f>VLOOKUP(G1145,[1]Conceptos!$B$2:$E$587,4,FALSE)</f>
        <v>1</v>
      </c>
      <c r="V1145" s="231">
        <f t="shared" si="223"/>
        <v>0</v>
      </c>
    </row>
    <row r="1146" spans="1:22" s="231" customFormat="1" hidden="1">
      <c r="A1146" s="172">
        <f>VLOOKUP(G1146,[1]Conceptos!$B$2:$F$587,5,FALSE)</f>
        <v>139</v>
      </c>
      <c r="B1146" s="236"/>
      <c r="C1146" s="237"/>
      <c r="D1146" s="238"/>
      <c r="E1146" s="225">
        <v>3</v>
      </c>
      <c r="F1146" s="174"/>
      <c r="G1146" s="175" t="str">
        <f t="shared" si="229"/>
        <v>A.2.2.1.3.1</v>
      </c>
      <c r="H1146" s="235" t="e">
        <f t="shared" si="230"/>
        <v>#N/A</v>
      </c>
      <c r="I1146" s="239"/>
      <c r="J1146" s="239"/>
      <c r="K1146" s="239"/>
      <c r="L1146" s="239"/>
      <c r="M1146" s="240"/>
      <c r="N1146" s="231">
        <f t="shared" ref="N1146:N1188" si="231">IF(E1146&lt;&gt;"",1,0)</f>
        <v>1</v>
      </c>
      <c r="O1146" s="231">
        <f t="shared" ref="O1146:O1209" si="232">SUM(I1146:M1146)</f>
        <v>0</v>
      </c>
      <c r="P1146" s="179">
        <f>VLOOKUP($G1146,[1]Conceptos!$B$2:$I$588,6,FALSE)</f>
        <v>1</v>
      </c>
      <c r="Q1146" s="179">
        <f>VLOOKUP($G1146,[1]Conceptos!$B$2:$I$588,7,FALSE)</f>
        <v>1</v>
      </c>
      <c r="R1146" s="179">
        <f>VLOOKUP($G1146,[1]Conceptos!$B$2:$I$588,8,FALSE)</f>
        <v>1</v>
      </c>
      <c r="S1146" s="229" t="b">
        <f>VLOOKUP(G1146,[1]Conceptos!$B$2:$E$587,4,FALSE)</f>
        <v>1</v>
      </c>
      <c r="V1146" s="231">
        <f t="shared" si="223"/>
        <v>0</v>
      </c>
    </row>
    <row r="1147" spans="1:22" s="231" customFormat="1" hidden="1">
      <c r="A1147" s="172">
        <f>VLOOKUP(G1147,[1]Conceptos!$B$2:$F$587,5,FALSE)</f>
        <v>139</v>
      </c>
      <c r="B1147" s="236"/>
      <c r="C1147" s="237"/>
      <c r="D1147" s="238"/>
      <c r="E1147" s="225">
        <v>4</v>
      </c>
      <c r="F1147" s="174"/>
      <c r="G1147" s="175" t="str">
        <f t="shared" si="229"/>
        <v>A.2.2.1.3.1</v>
      </c>
      <c r="H1147" s="235" t="e">
        <f t="shared" si="230"/>
        <v>#N/A</v>
      </c>
      <c r="I1147" s="239"/>
      <c r="J1147" s="239"/>
      <c r="K1147" s="239"/>
      <c r="L1147" s="239"/>
      <c r="M1147" s="240"/>
      <c r="N1147" s="231">
        <f t="shared" si="231"/>
        <v>1</v>
      </c>
      <c r="O1147" s="231">
        <f t="shared" si="232"/>
        <v>0</v>
      </c>
      <c r="P1147" s="179">
        <f>VLOOKUP($G1147,[1]Conceptos!$B$2:$I$588,6,FALSE)</f>
        <v>1</v>
      </c>
      <c r="Q1147" s="179">
        <f>VLOOKUP($G1147,[1]Conceptos!$B$2:$I$588,7,FALSE)</f>
        <v>1</v>
      </c>
      <c r="R1147" s="179">
        <f>VLOOKUP($G1147,[1]Conceptos!$B$2:$I$588,8,FALSE)</f>
        <v>1</v>
      </c>
      <c r="S1147" s="229" t="b">
        <f>VLOOKUP(G1147,[1]Conceptos!$B$2:$E$587,4,FALSE)</f>
        <v>1</v>
      </c>
      <c r="V1147" s="231">
        <f t="shared" si="223"/>
        <v>0</v>
      </c>
    </row>
    <row r="1148" spans="1:22" s="231" customFormat="1" hidden="1">
      <c r="A1148" s="172">
        <f>VLOOKUP(G1148,[1]Conceptos!$B$2:$F$587,5,FALSE)</f>
        <v>139</v>
      </c>
      <c r="B1148" s="236"/>
      <c r="C1148" s="237"/>
      <c r="D1148" s="238"/>
      <c r="E1148" s="225">
        <v>5</v>
      </c>
      <c r="F1148" s="174"/>
      <c r="G1148" s="175" t="str">
        <f t="shared" si="229"/>
        <v>A.2.2.1.3.1</v>
      </c>
      <c r="H1148" s="235" t="e">
        <f t="shared" si="230"/>
        <v>#N/A</v>
      </c>
      <c r="I1148" s="239"/>
      <c r="J1148" s="239"/>
      <c r="K1148" s="239"/>
      <c r="L1148" s="239"/>
      <c r="M1148" s="240"/>
      <c r="N1148" s="231">
        <f t="shared" si="231"/>
        <v>1</v>
      </c>
      <c r="O1148" s="231">
        <f t="shared" si="232"/>
        <v>0</v>
      </c>
      <c r="P1148" s="179">
        <f>VLOOKUP($G1148,[1]Conceptos!$B$2:$I$588,6,FALSE)</f>
        <v>1</v>
      </c>
      <c r="Q1148" s="179">
        <f>VLOOKUP($G1148,[1]Conceptos!$B$2:$I$588,7,FALSE)</f>
        <v>1</v>
      </c>
      <c r="R1148" s="179">
        <f>VLOOKUP($G1148,[1]Conceptos!$B$2:$I$588,8,FALSE)</f>
        <v>1</v>
      </c>
      <c r="S1148" s="229" t="b">
        <f>VLOOKUP(G1148,[1]Conceptos!$B$2:$E$587,4,FALSE)</f>
        <v>1</v>
      </c>
      <c r="V1148" s="231">
        <f t="shared" si="223"/>
        <v>0</v>
      </c>
    </row>
    <row r="1149" spans="1:22" s="231" customFormat="1" hidden="1">
      <c r="A1149" s="172">
        <f>VLOOKUP(G1149,[1]Conceptos!$B$2:$F$587,5,FALSE)</f>
        <v>139</v>
      </c>
      <c r="B1149" s="236"/>
      <c r="C1149" s="237"/>
      <c r="D1149" s="238"/>
      <c r="E1149" s="225">
        <v>6</v>
      </c>
      <c r="F1149" s="174"/>
      <c r="G1149" s="175" t="str">
        <f t="shared" si="229"/>
        <v>A.2.2.1.3.1</v>
      </c>
      <c r="H1149" s="235" t="e">
        <f t="shared" si="230"/>
        <v>#N/A</v>
      </c>
      <c r="I1149" s="239"/>
      <c r="J1149" s="239"/>
      <c r="K1149" s="239"/>
      <c r="L1149" s="239"/>
      <c r="M1149" s="240"/>
      <c r="N1149" s="231">
        <f t="shared" si="231"/>
        <v>1</v>
      </c>
      <c r="O1149" s="231">
        <f t="shared" si="232"/>
        <v>0</v>
      </c>
      <c r="P1149" s="179">
        <f>VLOOKUP($G1149,[1]Conceptos!$B$2:$I$588,6,FALSE)</f>
        <v>1</v>
      </c>
      <c r="Q1149" s="179">
        <f>VLOOKUP($G1149,[1]Conceptos!$B$2:$I$588,7,FALSE)</f>
        <v>1</v>
      </c>
      <c r="R1149" s="179">
        <f>VLOOKUP($G1149,[1]Conceptos!$B$2:$I$588,8,FALSE)</f>
        <v>1</v>
      </c>
      <c r="S1149" s="229" t="b">
        <f>VLOOKUP(G1149,[1]Conceptos!$B$2:$E$587,4,FALSE)</f>
        <v>1</v>
      </c>
      <c r="V1149" s="231">
        <f t="shared" si="223"/>
        <v>0</v>
      </c>
    </row>
    <row r="1150" spans="1:22" s="231" customFormat="1" hidden="1">
      <c r="A1150" s="172">
        <f>VLOOKUP(G1150,[1]Conceptos!$B$2:$F$587,5,FALSE)</f>
        <v>139</v>
      </c>
      <c r="B1150" s="236"/>
      <c r="C1150" s="237"/>
      <c r="D1150" s="238"/>
      <c r="E1150" s="225">
        <v>7</v>
      </c>
      <c r="F1150" s="174"/>
      <c r="G1150" s="175" t="str">
        <f t="shared" si="229"/>
        <v>A.2.2.1.3.1</v>
      </c>
      <c r="H1150" s="235" t="e">
        <f t="shared" si="230"/>
        <v>#N/A</v>
      </c>
      <c r="I1150" s="239"/>
      <c r="J1150" s="239"/>
      <c r="K1150" s="239"/>
      <c r="L1150" s="239"/>
      <c r="M1150" s="240"/>
      <c r="N1150" s="231">
        <f t="shared" si="231"/>
        <v>1</v>
      </c>
      <c r="O1150" s="231">
        <f t="shared" si="232"/>
        <v>0</v>
      </c>
      <c r="P1150" s="179">
        <f>VLOOKUP($G1150,[1]Conceptos!$B$2:$I$588,6,FALSE)</f>
        <v>1</v>
      </c>
      <c r="Q1150" s="179">
        <f>VLOOKUP($G1150,[1]Conceptos!$B$2:$I$588,7,FALSE)</f>
        <v>1</v>
      </c>
      <c r="R1150" s="179">
        <f>VLOOKUP($G1150,[1]Conceptos!$B$2:$I$588,8,FALSE)</f>
        <v>1</v>
      </c>
      <c r="S1150" s="229" t="b">
        <f>VLOOKUP(G1150,[1]Conceptos!$B$2:$E$587,4,FALSE)</f>
        <v>1</v>
      </c>
      <c r="V1150" s="231">
        <f t="shared" si="223"/>
        <v>0</v>
      </c>
    </row>
    <row r="1151" spans="1:22" s="231" customFormat="1" hidden="1">
      <c r="A1151" s="172">
        <f>VLOOKUP(G1151,[1]Conceptos!$B$2:$F$587,5,FALSE)</f>
        <v>139</v>
      </c>
      <c r="B1151" s="236"/>
      <c r="C1151" s="237"/>
      <c r="D1151" s="238"/>
      <c r="E1151" s="225">
        <v>8</v>
      </c>
      <c r="F1151" s="174"/>
      <c r="G1151" s="175" t="str">
        <f t="shared" si="229"/>
        <v>A.2.2.1.3.1</v>
      </c>
      <c r="H1151" s="235" t="e">
        <f t="shared" si="230"/>
        <v>#N/A</v>
      </c>
      <c r="I1151" s="239"/>
      <c r="J1151" s="239"/>
      <c r="K1151" s="239"/>
      <c r="L1151" s="239"/>
      <c r="M1151" s="240"/>
      <c r="N1151" s="231">
        <f t="shared" si="231"/>
        <v>1</v>
      </c>
      <c r="O1151" s="231">
        <f t="shared" si="232"/>
        <v>0</v>
      </c>
      <c r="P1151" s="179">
        <f>VLOOKUP($G1151,[1]Conceptos!$B$2:$I$588,6,FALSE)</f>
        <v>1</v>
      </c>
      <c r="Q1151" s="179">
        <f>VLOOKUP($G1151,[1]Conceptos!$B$2:$I$588,7,FALSE)</f>
        <v>1</v>
      </c>
      <c r="R1151" s="179">
        <f>VLOOKUP($G1151,[1]Conceptos!$B$2:$I$588,8,FALSE)</f>
        <v>1</v>
      </c>
      <c r="S1151" s="229" t="b">
        <f>VLOOKUP(G1151,[1]Conceptos!$B$2:$E$587,4,FALSE)</f>
        <v>1</v>
      </c>
      <c r="V1151" s="231">
        <f t="shared" si="223"/>
        <v>0</v>
      </c>
    </row>
    <row r="1152" spans="1:22" s="231" customFormat="1" hidden="1">
      <c r="A1152" s="172">
        <f>VLOOKUP(G1152,[1]Conceptos!$B$2:$F$587,5,FALSE)</f>
        <v>139</v>
      </c>
      <c r="B1152" s="236"/>
      <c r="C1152" s="237"/>
      <c r="D1152" s="238"/>
      <c r="E1152" s="225">
        <v>9</v>
      </c>
      <c r="F1152" s="174"/>
      <c r="G1152" s="175" t="str">
        <f t="shared" si="229"/>
        <v>A.2.2.1.3.1</v>
      </c>
      <c r="H1152" s="235" t="e">
        <f t="shared" si="230"/>
        <v>#N/A</v>
      </c>
      <c r="I1152" s="239"/>
      <c r="J1152" s="239"/>
      <c r="K1152" s="239"/>
      <c r="L1152" s="239"/>
      <c r="M1152" s="240"/>
      <c r="N1152" s="231">
        <f t="shared" si="231"/>
        <v>1</v>
      </c>
      <c r="O1152" s="231">
        <f t="shared" si="232"/>
        <v>0</v>
      </c>
      <c r="P1152" s="179">
        <f>VLOOKUP($G1152,[1]Conceptos!$B$2:$I$588,6,FALSE)</f>
        <v>1</v>
      </c>
      <c r="Q1152" s="179">
        <f>VLOOKUP($G1152,[1]Conceptos!$B$2:$I$588,7,FALSE)</f>
        <v>1</v>
      </c>
      <c r="R1152" s="179">
        <f>VLOOKUP($G1152,[1]Conceptos!$B$2:$I$588,8,FALSE)</f>
        <v>1</v>
      </c>
      <c r="S1152" s="229" t="b">
        <f>VLOOKUP(G1152,[1]Conceptos!$B$2:$E$587,4,FALSE)</f>
        <v>1</v>
      </c>
      <c r="V1152" s="231">
        <f t="shared" si="223"/>
        <v>0</v>
      </c>
    </row>
    <row r="1153" spans="1:22" s="231" customFormat="1" hidden="1">
      <c r="A1153" s="172">
        <f>VLOOKUP(G1153,[1]Conceptos!$B$2:$F$587,5,FALSE)</f>
        <v>139</v>
      </c>
      <c r="B1153" s="236"/>
      <c r="C1153" s="237"/>
      <c r="D1153" s="238"/>
      <c r="E1153" s="225">
        <v>10</v>
      </c>
      <c r="F1153" s="174"/>
      <c r="G1153" s="175" t="str">
        <f t="shared" si="229"/>
        <v>A.2.2.1.3.1</v>
      </c>
      <c r="H1153" s="235" t="e">
        <f t="shared" si="230"/>
        <v>#N/A</v>
      </c>
      <c r="I1153" s="239"/>
      <c r="J1153" s="239"/>
      <c r="K1153" s="239"/>
      <c r="L1153" s="239"/>
      <c r="M1153" s="240"/>
      <c r="N1153" s="231">
        <f t="shared" si="231"/>
        <v>1</v>
      </c>
      <c r="O1153" s="231">
        <f t="shared" si="232"/>
        <v>0</v>
      </c>
      <c r="P1153" s="179">
        <f>VLOOKUP($G1153,[1]Conceptos!$B$2:$I$588,6,FALSE)</f>
        <v>1</v>
      </c>
      <c r="Q1153" s="179">
        <f>VLOOKUP($G1153,[1]Conceptos!$B$2:$I$588,7,FALSE)</f>
        <v>1</v>
      </c>
      <c r="R1153" s="179">
        <f>VLOOKUP($G1153,[1]Conceptos!$B$2:$I$588,8,FALSE)</f>
        <v>1</v>
      </c>
      <c r="S1153" s="229" t="b">
        <f>VLOOKUP(G1153,[1]Conceptos!$B$2:$E$587,4,FALSE)</f>
        <v>1</v>
      </c>
      <c r="V1153" s="231">
        <f t="shared" si="223"/>
        <v>0</v>
      </c>
    </row>
    <row r="1154" spans="1:22" s="231" customFormat="1" ht="63.75">
      <c r="A1154" s="172">
        <f>VLOOKUP(G1154,[1]Conceptos!$B$2:$F$587,5,FALSE)</f>
        <v>140</v>
      </c>
      <c r="B1154" s="219" t="s">
        <v>306</v>
      </c>
      <c r="C1154" s="220" t="str">
        <f>VLOOKUP(B1154,[1]Conceptos!$B$2:$D$587,2,FALSE)</f>
        <v>ADQUISICIÓN DE INSUMOS, ELEMENTOS, PUBLICACIONES Y EQUIPOS PARA DESARROLLAR LAS PRIORIDADES DE SALUD PUBLICA, SEGÚN COMPETENCIAS</v>
      </c>
      <c r="D1154" s="221" t="str">
        <f>VLOOKUP(B1154,[1]Conceptos!$B$2:$D$587,3,FALSE)</f>
        <v>SE REFIERE A LOS GASTOS DIRIGIDOS A LA ADQUSICIÓN DE INSUMOS CRÍTICOS Y SUMINISTROS NECESARIOS PARA EL DESARROLLO DE INVERSIÓN EN SALUD, CONFORME AL OBJETO DE ESTE NUMERAL Y NO CONTEMPLADOS EN EL GASTO DE FUNCIONAMIENTO.</v>
      </c>
      <c r="E1154" s="222" t="s">
        <v>136</v>
      </c>
      <c r="F1154" s="223"/>
      <c r="G1154" s="224" t="str">
        <f t="shared" si="229"/>
        <v>A.2.2.1.3.2</v>
      </c>
      <c r="H1154" s="225"/>
      <c r="I1154" s="226">
        <f>SUM(I1155:I1164)</f>
        <v>0</v>
      </c>
      <c r="J1154" s="226">
        <f>SUM(J1155:J1164)</f>
        <v>0</v>
      </c>
      <c r="K1154" s="226">
        <f>SUM(K1155:K1164)</f>
        <v>0</v>
      </c>
      <c r="L1154" s="226">
        <f>SUM(L1155:L1164)</f>
        <v>0</v>
      </c>
      <c r="M1154" s="227">
        <f>SUM(M1155:M1164)</f>
        <v>0</v>
      </c>
      <c r="N1154" s="228">
        <f>IF(AND(E1154&lt;&gt;"", E1154&lt;&gt;"Registrar Detalle",E1154&lt;&gt;"Ocultar Detalle"),1,0)</f>
        <v>0</v>
      </c>
      <c r="O1154" s="228">
        <f t="shared" si="232"/>
        <v>0</v>
      </c>
      <c r="P1154" s="179">
        <f>VLOOKUP($G1154,[1]Conceptos!$B$2:$I$588,6,FALSE)</f>
        <v>1</v>
      </c>
      <c r="Q1154" s="179">
        <f>VLOOKUP($G1154,[1]Conceptos!$B$2:$I$588,7,FALSE)</f>
        <v>1</v>
      </c>
      <c r="R1154" s="179">
        <f>VLOOKUP($G1154,[1]Conceptos!$B$2:$I$588,8,FALSE)</f>
        <v>1</v>
      </c>
      <c r="S1154" s="229" t="b">
        <f>VLOOKUP(G1154,[1]Conceptos!$B$2:$E$588,4,FALSE)</f>
        <v>1</v>
      </c>
      <c r="T1154" s="230">
        <f>FIND(".",B1154,LEN(B1154)-2)</f>
        <v>10</v>
      </c>
      <c r="U1154" s="230" t="str">
        <f>MID(B1154,1,T1154-1)</f>
        <v>A.2.2.1.3</v>
      </c>
      <c r="V1154" s="231">
        <f t="shared" si="223"/>
        <v>10</v>
      </c>
    </row>
    <row r="1155" spans="1:22" s="231" customFormat="1">
      <c r="A1155" s="172">
        <f>VLOOKUP(G1155,[1]Conceptos!$B$2:$F$587,5,FALSE)</f>
        <v>140</v>
      </c>
      <c r="B1155" s="234"/>
      <c r="C1155" s="220"/>
      <c r="D1155" s="221"/>
      <c r="E1155" s="225">
        <v>1</v>
      </c>
      <c r="F1155" s="174"/>
      <c r="G1155" s="175" t="str">
        <f t="shared" si="229"/>
        <v>A.2.2.1.3.2</v>
      </c>
      <c r="H1155" s="235" t="e">
        <f t="shared" ref="H1155:H1164" si="233">VLOOKUP(F1155,$W$7:$X$48,2,FALSE)</f>
        <v>#N/A</v>
      </c>
      <c r="I1155" s="239"/>
      <c r="J1155" s="239"/>
      <c r="K1155" s="239"/>
      <c r="L1155" s="239"/>
      <c r="M1155" s="240"/>
      <c r="N1155" s="231">
        <f t="shared" si="231"/>
        <v>1</v>
      </c>
      <c r="O1155" s="231">
        <f t="shared" si="232"/>
        <v>0</v>
      </c>
      <c r="P1155" s="179">
        <f>VLOOKUP($G1155,[1]Conceptos!$B$2:$I$588,6,FALSE)</f>
        <v>1</v>
      </c>
      <c r="Q1155" s="179">
        <f>VLOOKUP($G1155,[1]Conceptos!$B$2:$I$588,7,FALSE)</f>
        <v>1</v>
      </c>
      <c r="R1155" s="179">
        <f>VLOOKUP($G1155,[1]Conceptos!$B$2:$I$588,8,FALSE)</f>
        <v>1</v>
      </c>
      <c r="S1155" s="229" t="b">
        <f>VLOOKUP(G1155,[1]Conceptos!$B$2:$E$588,4,FALSE)</f>
        <v>1</v>
      </c>
      <c r="V1155" s="231">
        <f t="shared" si="223"/>
        <v>10</v>
      </c>
    </row>
    <row r="1156" spans="1:22" s="231" customFormat="1" hidden="1">
      <c r="A1156" s="172">
        <f>VLOOKUP(G1156,[1]Conceptos!$B$2:$F$587,5,FALSE)</f>
        <v>140</v>
      </c>
      <c r="B1156" s="236"/>
      <c r="C1156" s="237"/>
      <c r="D1156" s="238"/>
      <c r="E1156" s="225">
        <v>2</v>
      </c>
      <c r="F1156" s="174"/>
      <c r="G1156" s="175" t="str">
        <f t="shared" si="229"/>
        <v>A.2.2.1.3.2</v>
      </c>
      <c r="H1156" s="235" t="e">
        <f t="shared" si="233"/>
        <v>#N/A</v>
      </c>
      <c r="I1156" s="239"/>
      <c r="J1156" s="239"/>
      <c r="K1156" s="239"/>
      <c r="L1156" s="239"/>
      <c r="M1156" s="240"/>
      <c r="N1156" s="231">
        <f t="shared" si="231"/>
        <v>1</v>
      </c>
      <c r="O1156" s="231">
        <f t="shared" si="232"/>
        <v>0</v>
      </c>
      <c r="P1156" s="179">
        <f>VLOOKUP($G1156,[1]Conceptos!$B$2:$I$588,6,FALSE)</f>
        <v>1</v>
      </c>
      <c r="Q1156" s="179">
        <f>VLOOKUP($G1156,[1]Conceptos!$B$2:$I$588,7,FALSE)</f>
        <v>1</v>
      </c>
      <c r="R1156" s="179">
        <f>VLOOKUP($G1156,[1]Conceptos!$B$2:$I$588,8,FALSE)</f>
        <v>1</v>
      </c>
      <c r="S1156" s="229" t="b">
        <f>VLOOKUP(G1156,[1]Conceptos!$B$2:$E$587,4,FALSE)</f>
        <v>1</v>
      </c>
      <c r="V1156" s="231">
        <f t="shared" si="223"/>
        <v>0</v>
      </c>
    </row>
    <row r="1157" spans="1:22" s="231" customFormat="1" hidden="1">
      <c r="A1157" s="172">
        <f>VLOOKUP(G1157,[1]Conceptos!$B$2:$F$587,5,FALSE)</f>
        <v>140</v>
      </c>
      <c r="B1157" s="236"/>
      <c r="C1157" s="237"/>
      <c r="D1157" s="238"/>
      <c r="E1157" s="225">
        <v>3</v>
      </c>
      <c r="F1157" s="174"/>
      <c r="G1157" s="175" t="str">
        <f t="shared" si="229"/>
        <v>A.2.2.1.3.2</v>
      </c>
      <c r="H1157" s="235" t="e">
        <f t="shared" si="233"/>
        <v>#N/A</v>
      </c>
      <c r="I1157" s="239"/>
      <c r="J1157" s="239"/>
      <c r="K1157" s="239"/>
      <c r="L1157" s="239"/>
      <c r="M1157" s="240"/>
      <c r="N1157" s="231">
        <f t="shared" si="231"/>
        <v>1</v>
      </c>
      <c r="O1157" s="231">
        <f t="shared" si="232"/>
        <v>0</v>
      </c>
      <c r="P1157" s="179">
        <f>VLOOKUP($G1157,[1]Conceptos!$B$2:$I$588,6,FALSE)</f>
        <v>1</v>
      </c>
      <c r="Q1157" s="179">
        <f>VLOOKUP($G1157,[1]Conceptos!$B$2:$I$588,7,FALSE)</f>
        <v>1</v>
      </c>
      <c r="R1157" s="179">
        <f>VLOOKUP($G1157,[1]Conceptos!$B$2:$I$588,8,FALSE)</f>
        <v>1</v>
      </c>
      <c r="S1157" s="229" t="b">
        <f>VLOOKUP(G1157,[1]Conceptos!$B$2:$E$587,4,FALSE)</f>
        <v>1</v>
      </c>
      <c r="V1157" s="231">
        <f t="shared" si="223"/>
        <v>0</v>
      </c>
    </row>
    <row r="1158" spans="1:22" s="231" customFormat="1" hidden="1">
      <c r="A1158" s="172">
        <f>VLOOKUP(G1158,[1]Conceptos!$B$2:$F$587,5,FALSE)</f>
        <v>140</v>
      </c>
      <c r="B1158" s="236"/>
      <c r="C1158" s="237"/>
      <c r="D1158" s="238"/>
      <c r="E1158" s="225">
        <v>4</v>
      </c>
      <c r="F1158" s="174"/>
      <c r="G1158" s="175" t="str">
        <f t="shared" si="229"/>
        <v>A.2.2.1.3.2</v>
      </c>
      <c r="H1158" s="235" t="e">
        <f t="shared" si="233"/>
        <v>#N/A</v>
      </c>
      <c r="I1158" s="239"/>
      <c r="J1158" s="239"/>
      <c r="K1158" s="239"/>
      <c r="L1158" s="239"/>
      <c r="M1158" s="240"/>
      <c r="N1158" s="231">
        <f t="shared" si="231"/>
        <v>1</v>
      </c>
      <c r="O1158" s="231">
        <f t="shared" si="232"/>
        <v>0</v>
      </c>
      <c r="P1158" s="179">
        <f>VLOOKUP($G1158,[1]Conceptos!$B$2:$I$588,6,FALSE)</f>
        <v>1</v>
      </c>
      <c r="Q1158" s="179">
        <f>VLOOKUP($G1158,[1]Conceptos!$B$2:$I$588,7,FALSE)</f>
        <v>1</v>
      </c>
      <c r="R1158" s="179">
        <f>VLOOKUP($G1158,[1]Conceptos!$B$2:$I$588,8,FALSE)</f>
        <v>1</v>
      </c>
      <c r="S1158" s="229" t="b">
        <f>VLOOKUP(G1158,[1]Conceptos!$B$2:$E$587,4,FALSE)</f>
        <v>1</v>
      </c>
      <c r="V1158" s="231">
        <f t="shared" si="223"/>
        <v>0</v>
      </c>
    </row>
    <row r="1159" spans="1:22" s="231" customFormat="1" hidden="1">
      <c r="A1159" s="172">
        <f>VLOOKUP(G1159,[1]Conceptos!$B$2:$F$587,5,FALSE)</f>
        <v>140</v>
      </c>
      <c r="B1159" s="236"/>
      <c r="C1159" s="237"/>
      <c r="D1159" s="238"/>
      <c r="E1159" s="225">
        <v>5</v>
      </c>
      <c r="F1159" s="174"/>
      <c r="G1159" s="175" t="str">
        <f t="shared" si="229"/>
        <v>A.2.2.1.3.2</v>
      </c>
      <c r="H1159" s="235" t="e">
        <f t="shared" si="233"/>
        <v>#N/A</v>
      </c>
      <c r="I1159" s="239"/>
      <c r="J1159" s="239"/>
      <c r="K1159" s="239"/>
      <c r="L1159" s="239"/>
      <c r="M1159" s="240"/>
      <c r="N1159" s="231">
        <f t="shared" si="231"/>
        <v>1</v>
      </c>
      <c r="O1159" s="231">
        <f t="shared" si="232"/>
        <v>0</v>
      </c>
      <c r="P1159" s="179">
        <f>VLOOKUP($G1159,[1]Conceptos!$B$2:$I$588,6,FALSE)</f>
        <v>1</v>
      </c>
      <c r="Q1159" s="179">
        <f>VLOOKUP($G1159,[1]Conceptos!$B$2:$I$588,7,FALSE)</f>
        <v>1</v>
      </c>
      <c r="R1159" s="179">
        <f>VLOOKUP($G1159,[1]Conceptos!$B$2:$I$588,8,FALSE)</f>
        <v>1</v>
      </c>
      <c r="S1159" s="229" t="b">
        <f>VLOOKUP(G1159,[1]Conceptos!$B$2:$E$587,4,FALSE)</f>
        <v>1</v>
      </c>
      <c r="V1159" s="231">
        <f t="shared" si="223"/>
        <v>0</v>
      </c>
    </row>
    <row r="1160" spans="1:22" s="231" customFormat="1" hidden="1">
      <c r="A1160" s="172">
        <f>VLOOKUP(G1160,[1]Conceptos!$B$2:$F$587,5,FALSE)</f>
        <v>140</v>
      </c>
      <c r="B1160" s="236"/>
      <c r="C1160" s="237"/>
      <c r="D1160" s="238"/>
      <c r="E1160" s="225">
        <v>6</v>
      </c>
      <c r="F1160" s="174"/>
      <c r="G1160" s="175" t="str">
        <f t="shared" si="229"/>
        <v>A.2.2.1.3.2</v>
      </c>
      <c r="H1160" s="235" t="e">
        <f t="shared" si="233"/>
        <v>#N/A</v>
      </c>
      <c r="I1160" s="239"/>
      <c r="J1160" s="239"/>
      <c r="K1160" s="239"/>
      <c r="L1160" s="239"/>
      <c r="M1160" s="240"/>
      <c r="N1160" s="231">
        <f t="shared" si="231"/>
        <v>1</v>
      </c>
      <c r="O1160" s="231">
        <f t="shared" si="232"/>
        <v>0</v>
      </c>
      <c r="P1160" s="179">
        <f>VLOOKUP($G1160,[1]Conceptos!$B$2:$I$588,6,FALSE)</f>
        <v>1</v>
      </c>
      <c r="Q1160" s="179">
        <f>VLOOKUP($G1160,[1]Conceptos!$B$2:$I$588,7,FALSE)</f>
        <v>1</v>
      </c>
      <c r="R1160" s="179">
        <f>VLOOKUP($G1160,[1]Conceptos!$B$2:$I$588,8,FALSE)</f>
        <v>1</v>
      </c>
      <c r="S1160" s="229" t="b">
        <f>VLOOKUP(G1160,[1]Conceptos!$B$2:$E$587,4,FALSE)</f>
        <v>1</v>
      </c>
      <c r="V1160" s="231">
        <f t="shared" si="223"/>
        <v>0</v>
      </c>
    </row>
    <row r="1161" spans="1:22" s="231" customFormat="1" hidden="1">
      <c r="A1161" s="172">
        <f>VLOOKUP(G1161,[1]Conceptos!$B$2:$F$587,5,FALSE)</f>
        <v>140</v>
      </c>
      <c r="B1161" s="236"/>
      <c r="C1161" s="237"/>
      <c r="D1161" s="238"/>
      <c r="E1161" s="225">
        <v>7</v>
      </c>
      <c r="F1161" s="174"/>
      <c r="G1161" s="175" t="str">
        <f t="shared" si="229"/>
        <v>A.2.2.1.3.2</v>
      </c>
      <c r="H1161" s="235" t="e">
        <f t="shared" si="233"/>
        <v>#N/A</v>
      </c>
      <c r="I1161" s="239"/>
      <c r="J1161" s="239"/>
      <c r="K1161" s="239"/>
      <c r="L1161" s="239"/>
      <c r="M1161" s="240"/>
      <c r="N1161" s="231">
        <f t="shared" si="231"/>
        <v>1</v>
      </c>
      <c r="O1161" s="231">
        <f t="shared" si="232"/>
        <v>0</v>
      </c>
      <c r="P1161" s="179">
        <f>VLOOKUP($G1161,[1]Conceptos!$B$2:$I$588,6,FALSE)</f>
        <v>1</v>
      </c>
      <c r="Q1161" s="179">
        <f>VLOOKUP($G1161,[1]Conceptos!$B$2:$I$588,7,FALSE)</f>
        <v>1</v>
      </c>
      <c r="R1161" s="179">
        <f>VLOOKUP($G1161,[1]Conceptos!$B$2:$I$588,8,FALSE)</f>
        <v>1</v>
      </c>
      <c r="S1161" s="229" t="b">
        <f>VLOOKUP(G1161,[1]Conceptos!$B$2:$E$587,4,FALSE)</f>
        <v>1</v>
      </c>
      <c r="V1161" s="231">
        <f t="shared" si="223"/>
        <v>0</v>
      </c>
    </row>
    <row r="1162" spans="1:22" s="231" customFormat="1" hidden="1">
      <c r="A1162" s="172">
        <f>VLOOKUP(G1162,[1]Conceptos!$B$2:$F$587,5,FALSE)</f>
        <v>140</v>
      </c>
      <c r="B1162" s="236"/>
      <c r="C1162" s="237"/>
      <c r="D1162" s="238"/>
      <c r="E1162" s="225">
        <v>8</v>
      </c>
      <c r="F1162" s="174"/>
      <c r="G1162" s="175" t="str">
        <f t="shared" si="229"/>
        <v>A.2.2.1.3.2</v>
      </c>
      <c r="H1162" s="235" t="e">
        <f t="shared" si="233"/>
        <v>#N/A</v>
      </c>
      <c r="I1162" s="239"/>
      <c r="J1162" s="239"/>
      <c r="K1162" s="239"/>
      <c r="L1162" s="239"/>
      <c r="M1162" s="240"/>
      <c r="N1162" s="231">
        <f t="shared" si="231"/>
        <v>1</v>
      </c>
      <c r="O1162" s="231">
        <f t="shared" si="232"/>
        <v>0</v>
      </c>
      <c r="P1162" s="179">
        <f>VLOOKUP($G1162,[1]Conceptos!$B$2:$I$588,6,FALSE)</f>
        <v>1</v>
      </c>
      <c r="Q1162" s="179">
        <f>VLOOKUP($G1162,[1]Conceptos!$B$2:$I$588,7,FALSE)</f>
        <v>1</v>
      </c>
      <c r="R1162" s="179">
        <f>VLOOKUP($G1162,[1]Conceptos!$B$2:$I$588,8,FALSE)</f>
        <v>1</v>
      </c>
      <c r="S1162" s="229" t="b">
        <f>VLOOKUP(G1162,[1]Conceptos!$B$2:$E$587,4,FALSE)</f>
        <v>1</v>
      </c>
      <c r="V1162" s="231">
        <f t="shared" si="223"/>
        <v>0</v>
      </c>
    </row>
    <row r="1163" spans="1:22" s="231" customFormat="1" hidden="1">
      <c r="A1163" s="172">
        <f>VLOOKUP(G1163,[1]Conceptos!$B$2:$F$587,5,FALSE)</f>
        <v>140</v>
      </c>
      <c r="B1163" s="236"/>
      <c r="C1163" s="237"/>
      <c r="D1163" s="238"/>
      <c r="E1163" s="225">
        <v>9</v>
      </c>
      <c r="F1163" s="174"/>
      <c r="G1163" s="175" t="str">
        <f t="shared" si="229"/>
        <v>A.2.2.1.3.2</v>
      </c>
      <c r="H1163" s="235" t="e">
        <f t="shared" si="233"/>
        <v>#N/A</v>
      </c>
      <c r="I1163" s="239"/>
      <c r="J1163" s="239"/>
      <c r="K1163" s="239"/>
      <c r="L1163" s="239"/>
      <c r="M1163" s="240"/>
      <c r="N1163" s="231">
        <f t="shared" si="231"/>
        <v>1</v>
      </c>
      <c r="O1163" s="231">
        <f t="shared" si="232"/>
        <v>0</v>
      </c>
      <c r="P1163" s="179">
        <f>VLOOKUP($G1163,[1]Conceptos!$B$2:$I$588,6,FALSE)</f>
        <v>1</v>
      </c>
      <c r="Q1163" s="179">
        <f>VLOOKUP($G1163,[1]Conceptos!$B$2:$I$588,7,FALSE)</f>
        <v>1</v>
      </c>
      <c r="R1163" s="179">
        <f>VLOOKUP($G1163,[1]Conceptos!$B$2:$I$588,8,FALSE)</f>
        <v>1</v>
      </c>
      <c r="S1163" s="229" t="b">
        <f>VLOOKUP(G1163,[1]Conceptos!$B$2:$E$587,4,FALSE)</f>
        <v>1</v>
      </c>
      <c r="V1163" s="231">
        <f t="shared" si="223"/>
        <v>0</v>
      </c>
    </row>
    <row r="1164" spans="1:22" s="231" customFormat="1" hidden="1">
      <c r="A1164" s="172">
        <f>VLOOKUP(G1164,[1]Conceptos!$B$2:$F$587,5,FALSE)</f>
        <v>140</v>
      </c>
      <c r="B1164" s="236"/>
      <c r="C1164" s="237"/>
      <c r="D1164" s="238"/>
      <c r="E1164" s="225">
        <v>10</v>
      </c>
      <c r="F1164" s="174"/>
      <c r="G1164" s="175" t="str">
        <f t="shared" si="229"/>
        <v>A.2.2.1.3.2</v>
      </c>
      <c r="H1164" s="235" t="e">
        <f t="shared" si="233"/>
        <v>#N/A</v>
      </c>
      <c r="I1164" s="239"/>
      <c r="J1164" s="239"/>
      <c r="K1164" s="239"/>
      <c r="L1164" s="239"/>
      <c r="M1164" s="240"/>
      <c r="N1164" s="231">
        <f t="shared" si="231"/>
        <v>1</v>
      </c>
      <c r="O1164" s="231">
        <f t="shared" si="232"/>
        <v>0</v>
      </c>
      <c r="P1164" s="179">
        <f>VLOOKUP($G1164,[1]Conceptos!$B$2:$I$588,6,FALSE)</f>
        <v>1</v>
      </c>
      <c r="Q1164" s="179">
        <f>VLOOKUP($G1164,[1]Conceptos!$B$2:$I$588,7,FALSE)</f>
        <v>1</v>
      </c>
      <c r="R1164" s="179">
        <f>VLOOKUP($G1164,[1]Conceptos!$B$2:$I$588,8,FALSE)</f>
        <v>1</v>
      </c>
      <c r="S1164" s="229" t="b">
        <f>VLOOKUP(G1164,[1]Conceptos!$B$2:$E$587,4,FALSE)</f>
        <v>1</v>
      </c>
      <c r="V1164" s="231">
        <f t="shared" si="223"/>
        <v>0</v>
      </c>
    </row>
    <row r="1165" spans="1:22" s="231" customFormat="1" ht="38.25">
      <c r="A1165" s="172">
        <f>VLOOKUP(G1165,[1]Conceptos!$B$2:$F$587,5,FALSE)</f>
        <v>141</v>
      </c>
      <c r="B1165" s="219" t="s">
        <v>307</v>
      </c>
      <c r="C1165" s="220" t="str">
        <f>VLOOKUP(B1165,[1]Conceptos!$B$2:$D$587,2,FALSE)</f>
        <v>CONTRATACIÓN CON PERSONAS  JURÍDICAS QUE NO SEAN ESE´S.</v>
      </c>
      <c r="D1165" s="221" t="str">
        <f>VLOOKUP(B1165,[1]Conceptos!$B$2:$D$587,3,FALSE)</f>
        <v xml:space="preserve">CONTEMPLA LA CONTRATACIÓN CON OTRAS IPS, NECESARIOS PARA PRESTAR EL SERVICIO, CONFORME A LAS  POLÍTICAS DE PROMOCIÓN,PREVENCIÓN Y VIGILANCIA EN SALUD. </v>
      </c>
      <c r="E1165" s="222" t="s">
        <v>136</v>
      </c>
      <c r="F1165" s="223"/>
      <c r="G1165" s="224" t="str">
        <f t="shared" si="229"/>
        <v>A.2.2.1.3.3</v>
      </c>
      <c r="H1165" s="225"/>
      <c r="I1165" s="226">
        <f>SUM(I1166:I1175)</f>
        <v>0</v>
      </c>
      <c r="J1165" s="226">
        <f>SUM(J1166:J1175)</f>
        <v>0</v>
      </c>
      <c r="K1165" s="226">
        <f>SUM(K1166:K1175)</f>
        <v>0</v>
      </c>
      <c r="L1165" s="226">
        <f>SUM(L1166:L1175)</f>
        <v>0</v>
      </c>
      <c r="M1165" s="227">
        <f>SUM(M1166:M1175)</f>
        <v>0</v>
      </c>
      <c r="N1165" s="228">
        <f>IF(AND(E1165&lt;&gt;"", E1165&lt;&gt;"Registrar Detalle",E1165&lt;&gt;"Ocultar Detalle"),1,0)</f>
        <v>0</v>
      </c>
      <c r="O1165" s="228">
        <f t="shared" si="232"/>
        <v>0</v>
      </c>
      <c r="P1165" s="179">
        <f>VLOOKUP($G1165,[1]Conceptos!$B$2:$I$588,6,FALSE)</f>
        <v>1</v>
      </c>
      <c r="Q1165" s="179">
        <f>VLOOKUP($G1165,[1]Conceptos!$B$2:$I$588,7,FALSE)</f>
        <v>1</v>
      </c>
      <c r="R1165" s="179">
        <f>VLOOKUP($G1165,[1]Conceptos!$B$2:$I$588,8,FALSE)</f>
        <v>1</v>
      </c>
      <c r="S1165" s="229" t="b">
        <f>VLOOKUP(G1165,[1]Conceptos!$B$2:$E$588,4,FALSE)</f>
        <v>1</v>
      </c>
      <c r="T1165" s="230">
        <f>FIND(".",B1165,LEN(B1165)-2)</f>
        <v>10</v>
      </c>
      <c r="U1165" s="230" t="str">
        <f>MID(B1165,1,T1165-1)</f>
        <v>A.2.2.1.3</v>
      </c>
      <c r="V1165" s="231">
        <f t="shared" si="223"/>
        <v>10</v>
      </c>
    </row>
    <row r="1166" spans="1:22" s="231" customFormat="1">
      <c r="A1166" s="172">
        <f>VLOOKUP(G1166,[1]Conceptos!$B$2:$F$587,5,FALSE)</f>
        <v>141</v>
      </c>
      <c r="B1166" s="234"/>
      <c r="C1166" s="220"/>
      <c r="D1166" s="221"/>
      <c r="E1166" s="225">
        <v>1</v>
      </c>
      <c r="F1166" s="174"/>
      <c r="G1166" s="175" t="str">
        <f t="shared" si="229"/>
        <v>A.2.2.1.3.3</v>
      </c>
      <c r="H1166" s="235" t="e">
        <f t="shared" ref="H1166:H1175" si="234">VLOOKUP(F1166,$W$7:$X$48,2,FALSE)</f>
        <v>#N/A</v>
      </c>
      <c r="I1166" s="239"/>
      <c r="J1166" s="239"/>
      <c r="K1166" s="239"/>
      <c r="L1166" s="239"/>
      <c r="M1166" s="240"/>
      <c r="N1166" s="231">
        <f t="shared" si="231"/>
        <v>1</v>
      </c>
      <c r="O1166" s="231">
        <f t="shared" si="232"/>
        <v>0</v>
      </c>
      <c r="P1166" s="179">
        <f>VLOOKUP($G1166,[1]Conceptos!$B$2:$I$588,6,FALSE)</f>
        <v>1</v>
      </c>
      <c r="Q1166" s="179">
        <f>VLOOKUP($G1166,[1]Conceptos!$B$2:$I$588,7,FALSE)</f>
        <v>1</v>
      </c>
      <c r="R1166" s="179">
        <f>VLOOKUP($G1166,[1]Conceptos!$B$2:$I$588,8,FALSE)</f>
        <v>1</v>
      </c>
      <c r="S1166" s="229" t="b">
        <f>VLOOKUP(G1166,[1]Conceptos!$B$2:$E$588,4,FALSE)</f>
        <v>1</v>
      </c>
      <c r="V1166" s="231">
        <f t="shared" si="223"/>
        <v>10</v>
      </c>
    </row>
    <row r="1167" spans="1:22" s="231" customFormat="1" hidden="1">
      <c r="A1167" s="172">
        <f>VLOOKUP(G1167,[1]Conceptos!$B$2:$F$587,5,FALSE)</f>
        <v>141</v>
      </c>
      <c r="B1167" s="236"/>
      <c r="C1167" s="237"/>
      <c r="D1167" s="238"/>
      <c r="E1167" s="225">
        <v>2</v>
      </c>
      <c r="F1167" s="174"/>
      <c r="G1167" s="175" t="str">
        <f t="shared" si="229"/>
        <v>A.2.2.1.3.3</v>
      </c>
      <c r="H1167" s="235" t="e">
        <f t="shared" si="234"/>
        <v>#N/A</v>
      </c>
      <c r="I1167" s="239"/>
      <c r="J1167" s="239"/>
      <c r="K1167" s="239"/>
      <c r="L1167" s="239"/>
      <c r="M1167" s="240"/>
      <c r="N1167" s="231">
        <f t="shared" si="231"/>
        <v>1</v>
      </c>
      <c r="O1167" s="231">
        <f t="shared" si="232"/>
        <v>0</v>
      </c>
      <c r="P1167" s="179">
        <f>VLOOKUP($G1167,[1]Conceptos!$B$2:$I$588,6,FALSE)</f>
        <v>1</v>
      </c>
      <c r="Q1167" s="179">
        <f>VLOOKUP($G1167,[1]Conceptos!$B$2:$I$588,7,FALSE)</f>
        <v>1</v>
      </c>
      <c r="R1167" s="179">
        <f>VLOOKUP($G1167,[1]Conceptos!$B$2:$I$588,8,FALSE)</f>
        <v>1</v>
      </c>
      <c r="S1167" s="229" t="b">
        <f>VLOOKUP(G1167,[1]Conceptos!$B$2:$E$587,4,FALSE)</f>
        <v>1</v>
      </c>
      <c r="V1167" s="231">
        <f t="shared" si="223"/>
        <v>0</v>
      </c>
    </row>
    <row r="1168" spans="1:22" s="231" customFormat="1" hidden="1">
      <c r="A1168" s="172">
        <f>VLOOKUP(G1168,[1]Conceptos!$B$2:$F$587,5,FALSE)</f>
        <v>141</v>
      </c>
      <c r="B1168" s="236"/>
      <c r="C1168" s="237"/>
      <c r="D1168" s="238"/>
      <c r="E1168" s="225">
        <v>3</v>
      </c>
      <c r="F1168" s="174"/>
      <c r="G1168" s="175" t="str">
        <f t="shared" si="229"/>
        <v>A.2.2.1.3.3</v>
      </c>
      <c r="H1168" s="235" t="e">
        <f t="shared" si="234"/>
        <v>#N/A</v>
      </c>
      <c r="I1168" s="239"/>
      <c r="J1168" s="239"/>
      <c r="K1168" s="239"/>
      <c r="L1168" s="239"/>
      <c r="M1168" s="240"/>
      <c r="N1168" s="231">
        <f t="shared" si="231"/>
        <v>1</v>
      </c>
      <c r="O1168" s="231">
        <f t="shared" si="232"/>
        <v>0</v>
      </c>
      <c r="P1168" s="179">
        <f>VLOOKUP($G1168,[1]Conceptos!$B$2:$I$588,6,FALSE)</f>
        <v>1</v>
      </c>
      <c r="Q1168" s="179">
        <f>VLOOKUP($G1168,[1]Conceptos!$B$2:$I$588,7,FALSE)</f>
        <v>1</v>
      </c>
      <c r="R1168" s="179">
        <f>VLOOKUP($G1168,[1]Conceptos!$B$2:$I$588,8,FALSE)</f>
        <v>1</v>
      </c>
      <c r="S1168" s="229" t="b">
        <f>VLOOKUP(G1168,[1]Conceptos!$B$2:$E$587,4,FALSE)</f>
        <v>1</v>
      </c>
      <c r="V1168" s="231">
        <f t="shared" si="223"/>
        <v>0</v>
      </c>
    </row>
    <row r="1169" spans="1:22" s="231" customFormat="1" hidden="1">
      <c r="A1169" s="172">
        <f>VLOOKUP(G1169,[1]Conceptos!$B$2:$F$587,5,FALSE)</f>
        <v>141</v>
      </c>
      <c r="B1169" s="236"/>
      <c r="C1169" s="237"/>
      <c r="D1169" s="238"/>
      <c r="E1169" s="225">
        <v>4</v>
      </c>
      <c r="F1169" s="174"/>
      <c r="G1169" s="175" t="str">
        <f t="shared" si="229"/>
        <v>A.2.2.1.3.3</v>
      </c>
      <c r="H1169" s="235" t="e">
        <f t="shared" si="234"/>
        <v>#N/A</v>
      </c>
      <c r="I1169" s="239"/>
      <c r="J1169" s="239"/>
      <c r="K1169" s="239"/>
      <c r="L1169" s="239"/>
      <c r="M1169" s="240"/>
      <c r="N1169" s="231">
        <f t="shared" si="231"/>
        <v>1</v>
      </c>
      <c r="O1169" s="231">
        <f t="shared" si="232"/>
        <v>0</v>
      </c>
      <c r="P1169" s="179">
        <f>VLOOKUP($G1169,[1]Conceptos!$B$2:$I$588,6,FALSE)</f>
        <v>1</v>
      </c>
      <c r="Q1169" s="179">
        <f>VLOOKUP($G1169,[1]Conceptos!$B$2:$I$588,7,FALSE)</f>
        <v>1</v>
      </c>
      <c r="R1169" s="179">
        <f>VLOOKUP($G1169,[1]Conceptos!$B$2:$I$588,8,FALSE)</f>
        <v>1</v>
      </c>
      <c r="S1169" s="229" t="b">
        <f>VLOOKUP(G1169,[1]Conceptos!$B$2:$E$587,4,FALSE)</f>
        <v>1</v>
      </c>
      <c r="V1169" s="231">
        <f t="shared" si="223"/>
        <v>0</v>
      </c>
    </row>
    <row r="1170" spans="1:22" s="231" customFormat="1" hidden="1">
      <c r="A1170" s="172">
        <f>VLOOKUP(G1170,[1]Conceptos!$B$2:$F$587,5,FALSE)</f>
        <v>141</v>
      </c>
      <c r="B1170" s="236"/>
      <c r="C1170" s="237"/>
      <c r="D1170" s="238"/>
      <c r="E1170" s="225">
        <v>5</v>
      </c>
      <c r="F1170" s="174"/>
      <c r="G1170" s="175" t="str">
        <f t="shared" si="229"/>
        <v>A.2.2.1.3.3</v>
      </c>
      <c r="H1170" s="235" t="e">
        <f t="shared" si="234"/>
        <v>#N/A</v>
      </c>
      <c r="I1170" s="239"/>
      <c r="J1170" s="239"/>
      <c r="K1170" s="239"/>
      <c r="L1170" s="239"/>
      <c r="M1170" s="240"/>
      <c r="N1170" s="231">
        <f t="shared" si="231"/>
        <v>1</v>
      </c>
      <c r="O1170" s="231">
        <f t="shared" si="232"/>
        <v>0</v>
      </c>
      <c r="P1170" s="179">
        <f>VLOOKUP($G1170,[1]Conceptos!$B$2:$I$588,6,FALSE)</f>
        <v>1</v>
      </c>
      <c r="Q1170" s="179">
        <f>VLOOKUP($G1170,[1]Conceptos!$B$2:$I$588,7,FALSE)</f>
        <v>1</v>
      </c>
      <c r="R1170" s="179">
        <f>VLOOKUP($G1170,[1]Conceptos!$B$2:$I$588,8,FALSE)</f>
        <v>1</v>
      </c>
      <c r="S1170" s="229" t="b">
        <f>VLOOKUP(G1170,[1]Conceptos!$B$2:$E$587,4,FALSE)</f>
        <v>1</v>
      </c>
      <c r="V1170" s="231">
        <f t="shared" si="223"/>
        <v>0</v>
      </c>
    </row>
    <row r="1171" spans="1:22" s="231" customFormat="1" hidden="1">
      <c r="A1171" s="172">
        <f>VLOOKUP(G1171,[1]Conceptos!$B$2:$F$587,5,FALSE)</f>
        <v>141</v>
      </c>
      <c r="B1171" s="236"/>
      <c r="C1171" s="237"/>
      <c r="D1171" s="238"/>
      <c r="E1171" s="225">
        <v>6</v>
      </c>
      <c r="F1171" s="174"/>
      <c r="G1171" s="175" t="str">
        <f t="shared" si="229"/>
        <v>A.2.2.1.3.3</v>
      </c>
      <c r="H1171" s="235" t="e">
        <f t="shared" si="234"/>
        <v>#N/A</v>
      </c>
      <c r="I1171" s="239"/>
      <c r="J1171" s="239"/>
      <c r="K1171" s="239"/>
      <c r="L1171" s="239"/>
      <c r="M1171" s="240"/>
      <c r="N1171" s="231">
        <f t="shared" si="231"/>
        <v>1</v>
      </c>
      <c r="O1171" s="231">
        <f t="shared" si="232"/>
        <v>0</v>
      </c>
      <c r="P1171" s="179">
        <f>VLOOKUP($G1171,[1]Conceptos!$B$2:$I$588,6,FALSE)</f>
        <v>1</v>
      </c>
      <c r="Q1171" s="179">
        <f>VLOOKUP($G1171,[1]Conceptos!$B$2:$I$588,7,FALSE)</f>
        <v>1</v>
      </c>
      <c r="R1171" s="179">
        <f>VLOOKUP($G1171,[1]Conceptos!$B$2:$I$588,8,FALSE)</f>
        <v>1</v>
      </c>
      <c r="S1171" s="229" t="b">
        <f>VLOOKUP(G1171,[1]Conceptos!$B$2:$E$587,4,FALSE)</f>
        <v>1</v>
      </c>
      <c r="V1171" s="231">
        <f t="shared" si="223"/>
        <v>0</v>
      </c>
    </row>
    <row r="1172" spans="1:22" s="231" customFormat="1" hidden="1">
      <c r="A1172" s="172">
        <f>VLOOKUP(G1172,[1]Conceptos!$B$2:$F$587,5,FALSE)</f>
        <v>141</v>
      </c>
      <c r="B1172" s="236"/>
      <c r="C1172" s="237"/>
      <c r="D1172" s="238"/>
      <c r="E1172" s="225">
        <v>7</v>
      </c>
      <c r="F1172" s="174"/>
      <c r="G1172" s="175" t="str">
        <f t="shared" si="229"/>
        <v>A.2.2.1.3.3</v>
      </c>
      <c r="H1172" s="235" t="e">
        <f t="shared" si="234"/>
        <v>#N/A</v>
      </c>
      <c r="I1172" s="239"/>
      <c r="J1172" s="239"/>
      <c r="K1172" s="239"/>
      <c r="L1172" s="239"/>
      <c r="M1172" s="240"/>
      <c r="N1172" s="231">
        <f t="shared" si="231"/>
        <v>1</v>
      </c>
      <c r="O1172" s="231">
        <f t="shared" si="232"/>
        <v>0</v>
      </c>
      <c r="P1172" s="179">
        <f>VLOOKUP($G1172,[1]Conceptos!$B$2:$I$588,6,FALSE)</f>
        <v>1</v>
      </c>
      <c r="Q1172" s="179">
        <f>VLOOKUP($G1172,[1]Conceptos!$B$2:$I$588,7,FALSE)</f>
        <v>1</v>
      </c>
      <c r="R1172" s="179">
        <f>VLOOKUP($G1172,[1]Conceptos!$B$2:$I$588,8,FALSE)</f>
        <v>1</v>
      </c>
      <c r="S1172" s="229" t="b">
        <f>VLOOKUP(G1172,[1]Conceptos!$B$2:$E$587,4,FALSE)</f>
        <v>1</v>
      </c>
      <c r="V1172" s="231">
        <f t="shared" si="223"/>
        <v>0</v>
      </c>
    </row>
    <row r="1173" spans="1:22" s="231" customFormat="1" hidden="1">
      <c r="A1173" s="172">
        <f>VLOOKUP(G1173,[1]Conceptos!$B$2:$F$587,5,FALSE)</f>
        <v>141</v>
      </c>
      <c r="B1173" s="236"/>
      <c r="C1173" s="237"/>
      <c r="D1173" s="238"/>
      <c r="E1173" s="225">
        <v>8</v>
      </c>
      <c r="F1173" s="174"/>
      <c r="G1173" s="175" t="str">
        <f t="shared" si="229"/>
        <v>A.2.2.1.3.3</v>
      </c>
      <c r="H1173" s="235" t="e">
        <f t="shared" si="234"/>
        <v>#N/A</v>
      </c>
      <c r="I1173" s="239"/>
      <c r="J1173" s="239"/>
      <c r="K1173" s="239"/>
      <c r="L1173" s="239"/>
      <c r="M1173" s="240"/>
      <c r="N1173" s="231">
        <f t="shared" si="231"/>
        <v>1</v>
      </c>
      <c r="O1173" s="231">
        <f t="shared" si="232"/>
        <v>0</v>
      </c>
      <c r="P1173" s="179">
        <f>VLOOKUP($G1173,[1]Conceptos!$B$2:$I$588,6,FALSE)</f>
        <v>1</v>
      </c>
      <c r="Q1173" s="179">
        <f>VLOOKUP($G1173,[1]Conceptos!$B$2:$I$588,7,FALSE)</f>
        <v>1</v>
      </c>
      <c r="R1173" s="179">
        <f>VLOOKUP($G1173,[1]Conceptos!$B$2:$I$588,8,FALSE)</f>
        <v>1</v>
      </c>
      <c r="S1173" s="229" t="b">
        <f>VLOOKUP(G1173,[1]Conceptos!$B$2:$E$587,4,FALSE)</f>
        <v>1</v>
      </c>
      <c r="V1173" s="231">
        <f t="shared" ref="V1173:V1210" si="235">IF(T1173=0,T1172,T1173)</f>
        <v>0</v>
      </c>
    </row>
    <row r="1174" spans="1:22" s="231" customFormat="1" hidden="1">
      <c r="A1174" s="172">
        <f>VLOOKUP(G1174,[1]Conceptos!$B$2:$F$587,5,FALSE)</f>
        <v>141</v>
      </c>
      <c r="B1174" s="236"/>
      <c r="C1174" s="237"/>
      <c r="D1174" s="238"/>
      <c r="E1174" s="225">
        <v>9</v>
      </c>
      <c r="F1174" s="174"/>
      <c r="G1174" s="175" t="str">
        <f t="shared" si="229"/>
        <v>A.2.2.1.3.3</v>
      </c>
      <c r="H1174" s="235" t="e">
        <f t="shared" si="234"/>
        <v>#N/A</v>
      </c>
      <c r="I1174" s="239"/>
      <c r="J1174" s="239"/>
      <c r="K1174" s="239"/>
      <c r="L1174" s="239"/>
      <c r="M1174" s="240"/>
      <c r="N1174" s="231">
        <f t="shared" si="231"/>
        <v>1</v>
      </c>
      <c r="O1174" s="231">
        <f t="shared" si="232"/>
        <v>0</v>
      </c>
      <c r="P1174" s="179">
        <f>VLOOKUP($G1174,[1]Conceptos!$B$2:$I$588,6,FALSE)</f>
        <v>1</v>
      </c>
      <c r="Q1174" s="179">
        <f>VLOOKUP($G1174,[1]Conceptos!$B$2:$I$588,7,FALSE)</f>
        <v>1</v>
      </c>
      <c r="R1174" s="179">
        <f>VLOOKUP($G1174,[1]Conceptos!$B$2:$I$588,8,FALSE)</f>
        <v>1</v>
      </c>
      <c r="S1174" s="229" t="b">
        <f>VLOOKUP(G1174,[1]Conceptos!$B$2:$E$587,4,FALSE)</f>
        <v>1</v>
      </c>
      <c r="V1174" s="231">
        <f t="shared" si="235"/>
        <v>0</v>
      </c>
    </row>
    <row r="1175" spans="1:22" s="231" customFormat="1" hidden="1">
      <c r="A1175" s="172">
        <f>VLOOKUP(G1175,[1]Conceptos!$B$2:$F$587,5,FALSE)</f>
        <v>141</v>
      </c>
      <c r="B1175" s="236"/>
      <c r="C1175" s="237"/>
      <c r="D1175" s="238"/>
      <c r="E1175" s="225">
        <v>10</v>
      </c>
      <c r="F1175" s="174"/>
      <c r="G1175" s="175" t="str">
        <f t="shared" si="229"/>
        <v>A.2.2.1.3.3</v>
      </c>
      <c r="H1175" s="235" t="e">
        <f t="shared" si="234"/>
        <v>#N/A</v>
      </c>
      <c r="I1175" s="239"/>
      <c r="J1175" s="239"/>
      <c r="K1175" s="239"/>
      <c r="L1175" s="239"/>
      <c r="M1175" s="240"/>
      <c r="N1175" s="231">
        <f t="shared" si="231"/>
        <v>1</v>
      </c>
      <c r="O1175" s="231">
        <f t="shared" si="232"/>
        <v>0</v>
      </c>
      <c r="P1175" s="179">
        <f>VLOOKUP($G1175,[1]Conceptos!$B$2:$I$588,6,FALSE)</f>
        <v>1</v>
      </c>
      <c r="Q1175" s="179">
        <f>VLOOKUP($G1175,[1]Conceptos!$B$2:$I$588,7,FALSE)</f>
        <v>1</v>
      </c>
      <c r="R1175" s="179">
        <f>VLOOKUP($G1175,[1]Conceptos!$B$2:$I$588,8,FALSE)</f>
        <v>1</v>
      </c>
      <c r="S1175" s="229" t="b">
        <f>VLOOKUP(G1175,[1]Conceptos!$B$2:$E$587,4,FALSE)</f>
        <v>1</v>
      </c>
      <c r="V1175" s="231">
        <f t="shared" si="235"/>
        <v>0</v>
      </c>
    </row>
    <row r="1176" spans="1:22" s="231" customFormat="1" ht="38.25">
      <c r="A1176" s="172">
        <f>VLOOKUP(G1176,[1]Conceptos!$B$2:$F$587,5,FALSE)</f>
        <v>143</v>
      </c>
      <c r="B1176" s="216" t="s">
        <v>308</v>
      </c>
      <c r="C1176" s="217" t="str">
        <f>VLOOKUP(B1176,[1]Conceptos!$B$2:$D$587,2,FALSE)</f>
        <v>SALUD SEXUAL Y REPRODUCTIVA</v>
      </c>
      <c r="D1176" s="218" t="str">
        <f>VLOOKUP(B1176,[1]Conceptos!$B$2:$D$587,3,FALSE)</f>
        <v>RECURSOS DESTINADOS A LA EJECUCIÓN DE PROYECTOS DE  INVERSIÓN DEFINIDOS CON EL OBJETO DE DESARROLLAR  LA POLITICA DE SALUD SEXUAL Y REPRODUCTIVA.</v>
      </c>
      <c r="E1176" s="249"/>
      <c r="F1176" s="210"/>
      <c r="G1176" s="211" t="str">
        <f>IF(ISBLANK(B1176),#REF!,B1176)</f>
        <v>A.2.2.2</v>
      </c>
      <c r="H1176" s="249"/>
      <c r="I1176" s="213">
        <f>I1177+I1211+I1245+I1279</f>
        <v>0</v>
      </c>
      <c r="J1176" s="213">
        <f>J1177+J1211+J1245+J1279</f>
        <v>0</v>
      </c>
      <c r="K1176" s="213">
        <f>K1177+K1211+K1245+K1279</f>
        <v>0</v>
      </c>
      <c r="L1176" s="213">
        <f>L1177+L1211+L1245+L1279</f>
        <v>0</v>
      </c>
      <c r="M1176" s="214">
        <f>M1177+M1211+M1245+M1279</f>
        <v>0</v>
      </c>
      <c r="N1176" s="250">
        <f t="shared" si="231"/>
        <v>0</v>
      </c>
      <c r="O1176" s="250">
        <f t="shared" si="232"/>
        <v>0</v>
      </c>
      <c r="P1176" s="179">
        <f>VLOOKUP($G1176,[1]Conceptos!$B$2:$I$588,6,FALSE)</f>
        <v>1</v>
      </c>
      <c r="Q1176" s="179">
        <f>VLOOKUP($G1176,[1]Conceptos!$B$2:$I$588,7,FALSE)</f>
        <v>1</v>
      </c>
      <c r="R1176" s="179">
        <f>VLOOKUP($G1176,[1]Conceptos!$B$2:$I$588,8,FALSE)</f>
        <v>1</v>
      </c>
      <c r="S1176" s="229" t="b">
        <f>VLOOKUP(G1176,[1]Conceptos!$B$2:$E$588,4,FALSE)</f>
        <v>0</v>
      </c>
      <c r="T1176" s="230">
        <f>FIND(".",B1176,LEN(B1176)-2)</f>
        <v>6</v>
      </c>
      <c r="U1176" s="230" t="str">
        <f>MID(B1176,1,T1176-1)</f>
        <v>A.2.2</v>
      </c>
      <c r="V1176" s="231">
        <f>IF(T1176=0,#REF!,T1176)</f>
        <v>6</v>
      </c>
    </row>
    <row r="1177" spans="1:22" s="231" customFormat="1" ht="38.25">
      <c r="A1177" s="172">
        <f>VLOOKUP(G1177,[1]Conceptos!$B$2:$F$587,5,FALSE)</f>
        <v>144</v>
      </c>
      <c r="B1177" s="216" t="s">
        <v>309</v>
      </c>
      <c r="C1177" s="217" t="str">
        <f>VLOOKUP(B1177,[1]Conceptos!$B$2:$D$587,2,FALSE)</f>
        <v>SALUD MATERNA</v>
      </c>
      <c r="D1177" s="218" t="str">
        <f>VLOOKUP(B1177,[1]Conceptos!$B$2:$D$587,3,FALSE)</f>
        <v>RECURSOS DESTINADOS A LA EJECUCIÓN DE PROYECTOS DE  INVERSIÓN DEFINIDOS CON EL OBJETO A DESARROLLAR  LA POLITICA DE SALUD SEXUAL Y REPRODUCTIVA EN LO RELACIONADO CON SALUD MATERNA.</v>
      </c>
      <c r="E1177" s="249"/>
      <c r="F1177" s="210"/>
      <c r="G1177" s="211" t="str">
        <f t="shared" si="229"/>
        <v>A.2.2.2.1</v>
      </c>
      <c r="H1177" s="249"/>
      <c r="I1177" s="213">
        <f>I1178+I1189+I1200</f>
        <v>0</v>
      </c>
      <c r="J1177" s="213">
        <f>J1178+J1189+J1200</f>
        <v>0</v>
      </c>
      <c r="K1177" s="213">
        <f>K1178+K1189+K1200</f>
        <v>0</v>
      </c>
      <c r="L1177" s="213">
        <f>L1178+L1189+L1200</f>
        <v>0</v>
      </c>
      <c r="M1177" s="214">
        <f>M1178+M1189+M1200</f>
        <v>0</v>
      </c>
      <c r="N1177" s="250">
        <f t="shared" si="231"/>
        <v>0</v>
      </c>
      <c r="O1177" s="250">
        <f t="shared" si="232"/>
        <v>0</v>
      </c>
      <c r="P1177" s="179">
        <f>VLOOKUP($G1177,[1]Conceptos!$B$2:$I$588,6,FALSE)</f>
        <v>1</v>
      </c>
      <c r="Q1177" s="179">
        <f>VLOOKUP($G1177,[1]Conceptos!$B$2:$I$588,7,FALSE)</f>
        <v>1</v>
      </c>
      <c r="R1177" s="179">
        <f>VLOOKUP($G1177,[1]Conceptos!$B$2:$I$588,8,FALSE)</f>
        <v>1</v>
      </c>
      <c r="S1177" s="229" t="b">
        <f>VLOOKUP(G1177,[1]Conceptos!$B$2:$E$588,4,FALSE)</f>
        <v>0</v>
      </c>
      <c r="T1177" s="230">
        <f>FIND(".",B1177,LEN(B1177)-2)</f>
        <v>8</v>
      </c>
      <c r="U1177" s="230" t="str">
        <f>MID(B1177,1,T1177-1)</f>
        <v>A.2.2.2</v>
      </c>
      <c r="V1177" s="231">
        <f t="shared" si="235"/>
        <v>8</v>
      </c>
    </row>
    <row r="1178" spans="1:22" s="231" customFormat="1" ht="38.25">
      <c r="A1178" s="172">
        <f>VLOOKUP(G1178,[1]Conceptos!$B$2:$F$587,5,FALSE)</f>
        <v>145</v>
      </c>
      <c r="B1178" s="219" t="s">
        <v>310</v>
      </c>
      <c r="C1178" s="220" t="str">
        <f>VLOOKUP(B1178,[1]Conceptos!$B$2:$D$587,2,FALSE)</f>
        <v>CONTRATACIÓN, CON LAS EMPRESAS SOCIALES DEL ESTADO.</v>
      </c>
      <c r="D1178" s="221" t="str">
        <f>VLOOKUP(B1178,[1]Conceptos!$B$2:$D$587,3,FALSE)</f>
        <v>CONTEMPLA LA CONTRATACIÓN CON LAS EMPRESAS SOCIALES DEL ESTADO, DEL OBJETO CONTRACTUAL QUE TENGA QUE VER CON SALUD SEXUAL Y REPRODUCTIVA (SALUD MATERNA)</v>
      </c>
      <c r="E1178" s="222" t="s">
        <v>136</v>
      </c>
      <c r="F1178" s="223"/>
      <c r="G1178" s="224" t="str">
        <f t="shared" si="229"/>
        <v>A.2.2.2.1.1</v>
      </c>
      <c r="H1178" s="225"/>
      <c r="I1178" s="226">
        <f>SUM(I1179:I1188)</f>
        <v>0</v>
      </c>
      <c r="J1178" s="226">
        <f>SUM(J1179:J1188)</f>
        <v>0</v>
      </c>
      <c r="K1178" s="226">
        <f>SUM(K1179:K1188)</f>
        <v>0</v>
      </c>
      <c r="L1178" s="226">
        <f>SUM(L1179:L1188)</f>
        <v>0</v>
      </c>
      <c r="M1178" s="227">
        <f>SUM(M1179:M1188)</f>
        <v>0</v>
      </c>
      <c r="N1178" s="228">
        <f>IF(AND(E1178&lt;&gt;"", E1178&lt;&gt;"Registrar Detalle",E1178&lt;&gt;"Ocultar Detalle"),1,0)</f>
        <v>0</v>
      </c>
      <c r="O1178" s="228">
        <f t="shared" si="232"/>
        <v>0</v>
      </c>
      <c r="P1178" s="179">
        <f>VLOOKUP($G1178,[1]Conceptos!$B$2:$I$588,6,FALSE)</f>
        <v>1</v>
      </c>
      <c r="Q1178" s="179">
        <f>VLOOKUP($G1178,[1]Conceptos!$B$2:$I$588,7,FALSE)</f>
        <v>1</v>
      </c>
      <c r="R1178" s="179">
        <f>VLOOKUP($G1178,[1]Conceptos!$B$2:$I$588,8,FALSE)</f>
        <v>1</v>
      </c>
      <c r="S1178" s="229" t="b">
        <f>VLOOKUP(G1178,[1]Conceptos!$B$2:$E$588,4,FALSE)</f>
        <v>1</v>
      </c>
      <c r="T1178" s="230">
        <f>FIND(".",B1178,LEN(B1178)-2)</f>
        <v>10</v>
      </c>
      <c r="U1178" s="230" t="str">
        <f>MID(B1178,1,T1178-1)</f>
        <v>A.2.2.2.1</v>
      </c>
      <c r="V1178" s="231">
        <f t="shared" si="235"/>
        <v>10</v>
      </c>
    </row>
    <row r="1179" spans="1:22" s="231" customFormat="1">
      <c r="A1179" s="172">
        <f>VLOOKUP(G1179,[1]Conceptos!$B$2:$F$587,5,FALSE)</f>
        <v>145</v>
      </c>
      <c r="B1179" s="234"/>
      <c r="C1179" s="220"/>
      <c r="D1179" s="221"/>
      <c r="E1179" s="225">
        <v>1</v>
      </c>
      <c r="F1179" s="174"/>
      <c r="G1179" s="175" t="str">
        <f t="shared" si="229"/>
        <v>A.2.2.2.1.1</v>
      </c>
      <c r="H1179" s="235" t="e">
        <f t="shared" ref="H1179:H1188" si="236">VLOOKUP(F1179,$W$7:$X$48,2,FALSE)</f>
        <v>#N/A</v>
      </c>
      <c r="I1179" s="239"/>
      <c r="J1179" s="239"/>
      <c r="K1179" s="239"/>
      <c r="L1179" s="239"/>
      <c r="M1179" s="240"/>
      <c r="N1179" s="231">
        <f t="shared" si="231"/>
        <v>1</v>
      </c>
      <c r="O1179" s="231">
        <f t="shared" si="232"/>
        <v>0</v>
      </c>
      <c r="P1179" s="179">
        <f>VLOOKUP($G1179,[1]Conceptos!$B$2:$I$588,6,FALSE)</f>
        <v>1</v>
      </c>
      <c r="Q1179" s="179">
        <f>VLOOKUP($G1179,[1]Conceptos!$B$2:$I$588,7,FALSE)</f>
        <v>1</v>
      </c>
      <c r="R1179" s="179">
        <f>VLOOKUP($G1179,[1]Conceptos!$B$2:$I$588,8,FALSE)</f>
        <v>1</v>
      </c>
      <c r="S1179" s="229" t="b">
        <f>VLOOKUP(G1179,[1]Conceptos!$B$2:$E$588,4,FALSE)</f>
        <v>1</v>
      </c>
      <c r="V1179" s="231">
        <f t="shared" si="235"/>
        <v>10</v>
      </c>
    </row>
    <row r="1180" spans="1:22" s="231" customFormat="1" hidden="1">
      <c r="A1180" s="172">
        <f>VLOOKUP(G1180,[1]Conceptos!$B$2:$F$587,5,FALSE)</f>
        <v>145</v>
      </c>
      <c r="B1180" s="236"/>
      <c r="C1180" s="237"/>
      <c r="D1180" s="238"/>
      <c r="E1180" s="225">
        <v>2</v>
      </c>
      <c r="F1180" s="174"/>
      <c r="G1180" s="175" t="str">
        <f t="shared" si="229"/>
        <v>A.2.2.2.1.1</v>
      </c>
      <c r="H1180" s="235" t="e">
        <f t="shared" si="236"/>
        <v>#N/A</v>
      </c>
      <c r="I1180" s="239"/>
      <c r="J1180" s="239"/>
      <c r="K1180" s="239"/>
      <c r="L1180" s="239"/>
      <c r="M1180" s="240"/>
      <c r="N1180" s="231">
        <f t="shared" si="231"/>
        <v>1</v>
      </c>
      <c r="O1180" s="231">
        <f t="shared" si="232"/>
        <v>0</v>
      </c>
      <c r="P1180" s="179">
        <f>VLOOKUP($G1180,[1]Conceptos!$B$2:$I$588,6,FALSE)</f>
        <v>1</v>
      </c>
      <c r="Q1180" s="179">
        <f>VLOOKUP($G1180,[1]Conceptos!$B$2:$I$588,7,FALSE)</f>
        <v>1</v>
      </c>
      <c r="R1180" s="179">
        <f>VLOOKUP($G1180,[1]Conceptos!$B$2:$I$588,8,FALSE)</f>
        <v>1</v>
      </c>
      <c r="S1180" s="229" t="b">
        <f>VLOOKUP(G1180,[1]Conceptos!$B$2:$E$587,4,FALSE)</f>
        <v>1</v>
      </c>
      <c r="V1180" s="231">
        <f t="shared" si="235"/>
        <v>0</v>
      </c>
    </row>
    <row r="1181" spans="1:22" s="231" customFormat="1" hidden="1">
      <c r="A1181" s="172">
        <f>VLOOKUP(G1181,[1]Conceptos!$B$2:$F$587,5,FALSE)</f>
        <v>145</v>
      </c>
      <c r="B1181" s="236"/>
      <c r="C1181" s="237"/>
      <c r="D1181" s="238"/>
      <c r="E1181" s="225">
        <v>3</v>
      </c>
      <c r="F1181" s="174"/>
      <c r="G1181" s="175" t="str">
        <f t="shared" si="229"/>
        <v>A.2.2.2.1.1</v>
      </c>
      <c r="H1181" s="235" t="e">
        <f t="shared" si="236"/>
        <v>#N/A</v>
      </c>
      <c r="I1181" s="239"/>
      <c r="J1181" s="239"/>
      <c r="K1181" s="239"/>
      <c r="L1181" s="239"/>
      <c r="M1181" s="240"/>
      <c r="N1181" s="231">
        <f t="shared" si="231"/>
        <v>1</v>
      </c>
      <c r="O1181" s="231">
        <f t="shared" si="232"/>
        <v>0</v>
      </c>
      <c r="P1181" s="179">
        <f>VLOOKUP($G1181,[1]Conceptos!$B$2:$I$588,6,FALSE)</f>
        <v>1</v>
      </c>
      <c r="Q1181" s="179">
        <f>VLOOKUP($G1181,[1]Conceptos!$B$2:$I$588,7,FALSE)</f>
        <v>1</v>
      </c>
      <c r="R1181" s="179">
        <f>VLOOKUP($G1181,[1]Conceptos!$B$2:$I$588,8,FALSE)</f>
        <v>1</v>
      </c>
      <c r="S1181" s="229" t="b">
        <f>VLOOKUP(G1181,[1]Conceptos!$B$2:$E$587,4,FALSE)</f>
        <v>1</v>
      </c>
      <c r="V1181" s="231">
        <f t="shared" si="235"/>
        <v>0</v>
      </c>
    </row>
    <row r="1182" spans="1:22" s="231" customFormat="1" hidden="1">
      <c r="A1182" s="172">
        <f>VLOOKUP(G1182,[1]Conceptos!$B$2:$F$587,5,FALSE)</f>
        <v>145</v>
      </c>
      <c r="B1182" s="236"/>
      <c r="C1182" s="237"/>
      <c r="D1182" s="238"/>
      <c r="E1182" s="225">
        <v>4</v>
      </c>
      <c r="F1182" s="174"/>
      <c r="G1182" s="175" t="str">
        <f t="shared" si="229"/>
        <v>A.2.2.2.1.1</v>
      </c>
      <c r="H1182" s="235" t="e">
        <f t="shared" si="236"/>
        <v>#N/A</v>
      </c>
      <c r="I1182" s="239"/>
      <c r="J1182" s="239"/>
      <c r="K1182" s="239"/>
      <c r="L1182" s="239"/>
      <c r="M1182" s="240"/>
      <c r="N1182" s="231">
        <f t="shared" si="231"/>
        <v>1</v>
      </c>
      <c r="O1182" s="231">
        <f t="shared" si="232"/>
        <v>0</v>
      </c>
      <c r="P1182" s="179">
        <f>VLOOKUP($G1182,[1]Conceptos!$B$2:$I$588,6,FALSE)</f>
        <v>1</v>
      </c>
      <c r="Q1182" s="179">
        <f>VLOOKUP($G1182,[1]Conceptos!$B$2:$I$588,7,FALSE)</f>
        <v>1</v>
      </c>
      <c r="R1182" s="179">
        <f>VLOOKUP($G1182,[1]Conceptos!$B$2:$I$588,8,FALSE)</f>
        <v>1</v>
      </c>
      <c r="S1182" s="229" t="b">
        <f>VLOOKUP(G1182,[1]Conceptos!$B$2:$E$587,4,FALSE)</f>
        <v>1</v>
      </c>
      <c r="V1182" s="231">
        <f t="shared" si="235"/>
        <v>0</v>
      </c>
    </row>
    <row r="1183" spans="1:22" s="231" customFormat="1" hidden="1">
      <c r="A1183" s="172">
        <f>VLOOKUP(G1183,[1]Conceptos!$B$2:$F$587,5,FALSE)</f>
        <v>145</v>
      </c>
      <c r="B1183" s="236"/>
      <c r="C1183" s="237"/>
      <c r="D1183" s="238"/>
      <c r="E1183" s="225">
        <v>5</v>
      </c>
      <c r="F1183" s="174"/>
      <c r="G1183" s="175" t="str">
        <f t="shared" si="229"/>
        <v>A.2.2.2.1.1</v>
      </c>
      <c r="H1183" s="235" t="e">
        <f t="shared" si="236"/>
        <v>#N/A</v>
      </c>
      <c r="I1183" s="239"/>
      <c r="J1183" s="239"/>
      <c r="K1183" s="239"/>
      <c r="L1183" s="239"/>
      <c r="M1183" s="240"/>
      <c r="N1183" s="231">
        <f t="shared" si="231"/>
        <v>1</v>
      </c>
      <c r="O1183" s="231">
        <f t="shared" si="232"/>
        <v>0</v>
      </c>
      <c r="P1183" s="179">
        <f>VLOOKUP($G1183,[1]Conceptos!$B$2:$I$588,6,FALSE)</f>
        <v>1</v>
      </c>
      <c r="Q1183" s="179">
        <f>VLOOKUP($G1183,[1]Conceptos!$B$2:$I$588,7,FALSE)</f>
        <v>1</v>
      </c>
      <c r="R1183" s="179">
        <f>VLOOKUP($G1183,[1]Conceptos!$B$2:$I$588,8,FALSE)</f>
        <v>1</v>
      </c>
      <c r="S1183" s="229" t="b">
        <f>VLOOKUP(G1183,[1]Conceptos!$B$2:$E$587,4,FALSE)</f>
        <v>1</v>
      </c>
      <c r="V1183" s="231">
        <f t="shared" si="235"/>
        <v>0</v>
      </c>
    </row>
    <row r="1184" spans="1:22" s="231" customFormat="1" hidden="1">
      <c r="A1184" s="172">
        <f>VLOOKUP(G1184,[1]Conceptos!$B$2:$F$587,5,FALSE)</f>
        <v>145</v>
      </c>
      <c r="B1184" s="236"/>
      <c r="C1184" s="237"/>
      <c r="D1184" s="238"/>
      <c r="E1184" s="225">
        <v>6</v>
      </c>
      <c r="F1184" s="174"/>
      <c r="G1184" s="175" t="str">
        <f t="shared" si="229"/>
        <v>A.2.2.2.1.1</v>
      </c>
      <c r="H1184" s="235" t="e">
        <f t="shared" si="236"/>
        <v>#N/A</v>
      </c>
      <c r="I1184" s="239"/>
      <c r="J1184" s="239"/>
      <c r="K1184" s="239"/>
      <c r="L1184" s="239"/>
      <c r="M1184" s="240"/>
      <c r="N1184" s="231">
        <f t="shared" si="231"/>
        <v>1</v>
      </c>
      <c r="O1184" s="231">
        <f t="shared" si="232"/>
        <v>0</v>
      </c>
      <c r="P1184" s="179">
        <f>VLOOKUP($G1184,[1]Conceptos!$B$2:$I$588,6,FALSE)</f>
        <v>1</v>
      </c>
      <c r="Q1184" s="179">
        <f>VLOOKUP($G1184,[1]Conceptos!$B$2:$I$588,7,FALSE)</f>
        <v>1</v>
      </c>
      <c r="R1184" s="179">
        <f>VLOOKUP($G1184,[1]Conceptos!$B$2:$I$588,8,FALSE)</f>
        <v>1</v>
      </c>
      <c r="S1184" s="229" t="b">
        <f>VLOOKUP(G1184,[1]Conceptos!$B$2:$E$587,4,FALSE)</f>
        <v>1</v>
      </c>
      <c r="V1184" s="231">
        <f t="shared" si="235"/>
        <v>0</v>
      </c>
    </row>
    <row r="1185" spans="1:22" s="231" customFormat="1" hidden="1">
      <c r="A1185" s="172">
        <f>VLOOKUP(G1185,[1]Conceptos!$B$2:$F$587,5,FALSE)</f>
        <v>145</v>
      </c>
      <c r="B1185" s="236"/>
      <c r="C1185" s="237"/>
      <c r="D1185" s="238"/>
      <c r="E1185" s="225">
        <v>7</v>
      </c>
      <c r="F1185" s="174"/>
      <c r="G1185" s="175" t="str">
        <f t="shared" si="229"/>
        <v>A.2.2.2.1.1</v>
      </c>
      <c r="H1185" s="235" t="e">
        <f t="shared" si="236"/>
        <v>#N/A</v>
      </c>
      <c r="I1185" s="239"/>
      <c r="J1185" s="239"/>
      <c r="K1185" s="239"/>
      <c r="L1185" s="239"/>
      <c r="M1185" s="240"/>
      <c r="N1185" s="231">
        <f t="shared" si="231"/>
        <v>1</v>
      </c>
      <c r="O1185" s="231">
        <f t="shared" si="232"/>
        <v>0</v>
      </c>
      <c r="P1185" s="179">
        <f>VLOOKUP($G1185,[1]Conceptos!$B$2:$I$588,6,FALSE)</f>
        <v>1</v>
      </c>
      <c r="Q1185" s="179">
        <f>VLOOKUP($G1185,[1]Conceptos!$B$2:$I$588,7,FALSE)</f>
        <v>1</v>
      </c>
      <c r="R1185" s="179">
        <f>VLOOKUP($G1185,[1]Conceptos!$B$2:$I$588,8,FALSE)</f>
        <v>1</v>
      </c>
      <c r="S1185" s="229" t="b">
        <f>VLOOKUP(G1185,[1]Conceptos!$B$2:$E$587,4,FALSE)</f>
        <v>1</v>
      </c>
      <c r="V1185" s="231">
        <f t="shared" si="235"/>
        <v>0</v>
      </c>
    </row>
    <row r="1186" spans="1:22" s="231" customFormat="1" hidden="1">
      <c r="A1186" s="172">
        <f>VLOOKUP(G1186,[1]Conceptos!$B$2:$F$587,5,FALSE)</f>
        <v>145</v>
      </c>
      <c r="B1186" s="236"/>
      <c r="C1186" s="237"/>
      <c r="D1186" s="238"/>
      <c r="E1186" s="225">
        <v>8</v>
      </c>
      <c r="F1186" s="174"/>
      <c r="G1186" s="175" t="str">
        <f t="shared" si="229"/>
        <v>A.2.2.2.1.1</v>
      </c>
      <c r="H1186" s="235" t="e">
        <f t="shared" si="236"/>
        <v>#N/A</v>
      </c>
      <c r="I1186" s="239"/>
      <c r="J1186" s="239"/>
      <c r="K1186" s="239"/>
      <c r="L1186" s="239"/>
      <c r="M1186" s="240"/>
      <c r="N1186" s="231">
        <f t="shared" si="231"/>
        <v>1</v>
      </c>
      <c r="O1186" s="231">
        <f t="shared" si="232"/>
        <v>0</v>
      </c>
      <c r="P1186" s="179">
        <f>VLOOKUP($G1186,[1]Conceptos!$B$2:$I$588,6,FALSE)</f>
        <v>1</v>
      </c>
      <c r="Q1186" s="179">
        <f>VLOOKUP($G1186,[1]Conceptos!$B$2:$I$588,7,FALSE)</f>
        <v>1</v>
      </c>
      <c r="R1186" s="179">
        <f>VLOOKUP($G1186,[1]Conceptos!$B$2:$I$588,8,FALSE)</f>
        <v>1</v>
      </c>
      <c r="S1186" s="229" t="b">
        <f>VLOOKUP(G1186,[1]Conceptos!$B$2:$E$587,4,FALSE)</f>
        <v>1</v>
      </c>
      <c r="V1186" s="231">
        <f t="shared" si="235"/>
        <v>0</v>
      </c>
    </row>
    <row r="1187" spans="1:22" s="231" customFormat="1" hidden="1">
      <c r="A1187" s="172">
        <f>VLOOKUP(G1187,[1]Conceptos!$B$2:$F$587,5,FALSE)</f>
        <v>145</v>
      </c>
      <c r="B1187" s="236"/>
      <c r="C1187" s="237"/>
      <c r="D1187" s="238"/>
      <c r="E1187" s="225">
        <v>9</v>
      </c>
      <c r="F1187" s="174"/>
      <c r="G1187" s="175" t="str">
        <f t="shared" si="229"/>
        <v>A.2.2.2.1.1</v>
      </c>
      <c r="H1187" s="235" t="e">
        <f t="shared" si="236"/>
        <v>#N/A</v>
      </c>
      <c r="I1187" s="239"/>
      <c r="J1187" s="239"/>
      <c r="K1187" s="239"/>
      <c r="L1187" s="239"/>
      <c r="M1187" s="240"/>
      <c r="N1187" s="231">
        <f t="shared" si="231"/>
        <v>1</v>
      </c>
      <c r="O1187" s="231">
        <f t="shared" si="232"/>
        <v>0</v>
      </c>
      <c r="P1187" s="179">
        <f>VLOOKUP($G1187,[1]Conceptos!$B$2:$I$588,6,FALSE)</f>
        <v>1</v>
      </c>
      <c r="Q1187" s="179">
        <f>VLOOKUP($G1187,[1]Conceptos!$B$2:$I$588,7,FALSE)</f>
        <v>1</v>
      </c>
      <c r="R1187" s="179">
        <f>VLOOKUP($G1187,[1]Conceptos!$B$2:$I$588,8,FALSE)</f>
        <v>1</v>
      </c>
      <c r="S1187" s="229" t="b">
        <f>VLOOKUP(G1187,[1]Conceptos!$B$2:$E$587,4,FALSE)</f>
        <v>1</v>
      </c>
      <c r="V1187" s="231">
        <f t="shared" si="235"/>
        <v>0</v>
      </c>
    </row>
    <row r="1188" spans="1:22" s="231" customFormat="1" hidden="1">
      <c r="A1188" s="172">
        <f>VLOOKUP(G1188,[1]Conceptos!$B$2:$F$587,5,FALSE)</f>
        <v>145</v>
      </c>
      <c r="B1188" s="236"/>
      <c r="C1188" s="237"/>
      <c r="D1188" s="238"/>
      <c r="E1188" s="225">
        <v>10</v>
      </c>
      <c r="F1188" s="174"/>
      <c r="G1188" s="175" t="str">
        <f t="shared" si="229"/>
        <v>A.2.2.2.1.1</v>
      </c>
      <c r="H1188" s="235" t="e">
        <f t="shared" si="236"/>
        <v>#N/A</v>
      </c>
      <c r="I1188" s="239"/>
      <c r="J1188" s="239"/>
      <c r="K1188" s="239"/>
      <c r="L1188" s="239"/>
      <c r="M1188" s="240"/>
      <c r="N1188" s="231">
        <f t="shared" si="231"/>
        <v>1</v>
      </c>
      <c r="O1188" s="231">
        <f t="shared" si="232"/>
        <v>0</v>
      </c>
      <c r="P1188" s="179">
        <f>VLOOKUP($G1188,[1]Conceptos!$B$2:$I$588,6,FALSE)</f>
        <v>1</v>
      </c>
      <c r="Q1188" s="179">
        <f>VLOOKUP($G1188,[1]Conceptos!$B$2:$I$588,7,FALSE)</f>
        <v>1</v>
      </c>
      <c r="R1188" s="179">
        <f>VLOOKUP($G1188,[1]Conceptos!$B$2:$I$588,8,FALSE)</f>
        <v>1</v>
      </c>
      <c r="S1188" s="229" t="b">
        <f>VLOOKUP(G1188,[1]Conceptos!$B$2:$E$587,4,FALSE)</f>
        <v>1</v>
      </c>
      <c r="V1188" s="231">
        <f t="shared" si="235"/>
        <v>0</v>
      </c>
    </row>
    <row r="1189" spans="1:22" s="231" customFormat="1" ht="63.75">
      <c r="A1189" s="172">
        <f>VLOOKUP(G1189,[1]Conceptos!$B$2:$F$587,5,FALSE)</f>
        <v>146</v>
      </c>
      <c r="B1189" s="219" t="s">
        <v>311</v>
      </c>
      <c r="C1189" s="220" t="str">
        <f>VLOOKUP(B1189,[1]Conceptos!$B$2:$D$587,2,FALSE)</f>
        <v>ADQUISICIÓN DE INSUMOS ELEMENTOS, PUBLICACIONES Y EQUIPOS PARA DESARROLLAR LAS PRIORIDADES DE SALUD PUBLICA, SEGÚN COMPETENCIAS.</v>
      </c>
      <c r="D1189" s="221" t="str">
        <f>VLOOKUP(B1189,[1]Conceptos!$B$2:$D$587,3,FALSE)</f>
        <v>SE REFIERE A LOS GASTOS DIRIGIDOS A LA ADQUSICIÓN DE INSUMOS CRÍTICOS Y SUMINISTROS NECESARIOS PARA EL DESARROLLO DE INVERSIÓN EN SALUD, CONFORME AL OBJETO DE ESTE NUMERAL Y NO CONTEMPLADOS EN EL GASTO DE FUNCIONAMIENTO.</v>
      </c>
      <c r="E1189" s="222" t="s">
        <v>136</v>
      </c>
      <c r="F1189" s="223"/>
      <c r="G1189" s="224" t="str">
        <f t="shared" si="229"/>
        <v>A.2.2.2.1.2</v>
      </c>
      <c r="H1189" s="225"/>
      <c r="I1189" s="226">
        <f>SUM(I1190:I1199)</f>
        <v>0</v>
      </c>
      <c r="J1189" s="226">
        <f>SUM(J1190:J1199)</f>
        <v>0</v>
      </c>
      <c r="K1189" s="226">
        <f>SUM(K1190:K1199)</f>
        <v>0</v>
      </c>
      <c r="L1189" s="226">
        <f>SUM(L1190:L1199)</f>
        <v>0</v>
      </c>
      <c r="M1189" s="227">
        <f>SUM(M1190:M1199)</f>
        <v>0</v>
      </c>
      <c r="N1189" s="228">
        <f>IF(AND(E1189&lt;&gt;"", E1189&lt;&gt;"Registrar Detalle",E1189&lt;&gt;"Ocultar Detalle"),1,0)</f>
        <v>0</v>
      </c>
      <c r="O1189" s="228">
        <f t="shared" si="232"/>
        <v>0</v>
      </c>
      <c r="P1189" s="179">
        <f>VLOOKUP($G1189,[1]Conceptos!$B$2:$I$588,6,FALSE)</f>
        <v>1</v>
      </c>
      <c r="Q1189" s="179">
        <f>VLOOKUP($G1189,[1]Conceptos!$B$2:$I$588,7,FALSE)</f>
        <v>1</v>
      </c>
      <c r="R1189" s="179">
        <f>VLOOKUP($G1189,[1]Conceptos!$B$2:$I$588,8,FALSE)</f>
        <v>1</v>
      </c>
      <c r="S1189" s="229" t="b">
        <f>VLOOKUP(G1189,[1]Conceptos!$B$2:$E$588,4,FALSE)</f>
        <v>1</v>
      </c>
      <c r="T1189" s="230">
        <f>FIND(".",B1189,LEN(B1189)-2)</f>
        <v>10</v>
      </c>
      <c r="U1189" s="230" t="str">
        <f>MID(B1189,1,T1189-1)</f>
        <v>A.2.2.2.1</v>
      </c>
      <c r="V1189" s="231">
        <f t="shared" si="235"/>
        <v>10</v>
      </c>
    </row>
    <row r="1190" spans="1:22" s="231" customFormat="1">
      <c r="A1190" s="172">
        <f>VLOOKUP(G1190,[1]Conceptos!$B$2:$F$587,5,FALSE)</f>
        <v>146</v>
      </c>
      <c r="B1190" s="234"/>
      <c r="C1190" s="220"/>
      <c r="D1190" s="221"/>
      <c r="E1190" s="225">
        <v>1</v>
      </c>
      <c r="F1190" s="174"/>
      <c r="G1190" s="175" t="str">
        <f t="shared" si="229"/>
        <v>A.2.2.2.1.2</v>
      </c>
      <c r="H1190" s="235" t="e">
        <f t="shared" ref="H1190:H1199" si="237">VLOOKUP(F1190,$W$7:$X$48,2,FALSE)</f>
        <v>#N/A</v>
      </c>
      <c r="I1190" s="239"/>
      <c r="J1190" s="239"/>
      <c r="K1190" s="239"/>
      <c r="L1190" s="239"/>
      <c r="M1190" s="240"/>
      <c r="N1190" s="231">
        <f t="shared" ref="N1190:N1199" si="238">IF(E1190&lt;&gt;"",1,0)</f>
        <v>1</v>
      </c>
      <c r="O1190" s="231">
        <f t="shared" si="232"/>
        <v>0</v>
      </c>
      <c r="P1190" s="179">
        <f>VLOOKUP($G1190,[1]Conceptos!$B$2:$I$588,6,FALSE)</f>
        <v>1</v>
      </c>
      <c r="Q1190" s="179">
        <f>VLOOKUP($G1190,[1]Conceptos!$B$2:$I$588,7,FALSE)</f>
        <v>1</v>
      </c>
      <c r="R1190" s="179">
        <f>VLOOKUP($G1190,[1]Conceptos!$B$2:$I$588,8,FALSE)</f>
        <v>1</v>
      </c>
      <c r="S1190" s="229" t="b">
        <f>VLOOKUP(G1190,[1]Conceptos!$B$2:$E$588,4,FALSE)</f>
        <v>1</v>
      </c>
      <c r="V1190" s="231">
        <f t="shared" si="235"/>
        <v>10</v>
      </c>
    </row>
    <row r="1191" spans="1:22" s="231" customFormat="1" hidden="1">
      <c r="A1191" s="172">
        <f>VLOOKUP(G1191,[1]Conceptos!$B$2:$F$587,5,FALSE)</f>
        <v>146</v>
      </c>
      <c r="B1191" s="236"/>
      <c r="C1191" s="237"/>
      <c r="D1191" s="238"/>
      <c r="E1191" s="225">
        <v>2</v>
      </c>
      <c r="F1191" s="174"/>
      <c r="G1191" s="175" t="str">
        <f t="shared" si="229"/>
        <v>A.2.2.2.1.2</v>
      </c>
      <c r="H1191" s="235" t="e">
        <f t="shared" si="237"/>
        <v>#N/A</v>
      </c>
      <c r="I1191" s="239"/>
      <c r="J1191" s="239"/>
      <c r="K1191" s="239"/>
      <c r="L1191" s="239"/>
      <c r="M1191" s="240"/>
      <c r="N1191" s="231">
        <f t="shared" si="238"/>
        <v>1</v>
      </c>
      <c r="O1191" s="231">
        <f t="shared" si="232"/>
        <v>0</v>
      </c>
      <c r="P1191" s="179">
        <f>VLOOKUP($G1191,[1]Conceptos!$B$2:$I$588,6,FALSE)</f>
        <v>1</v>
      </c>
      <c r="Q1191" s="179">
        <f>VLOOKUP($G1191,[1]Conceptos!$B$2:$I$588,7,FALSE)</f>
        <v>1</v>
      </c>
      <c r="R1191" s="179">
        <f>VLOOKUP($G1191,[1]Conceptos!$B$2:$I$588,8,FALSE)</f>
        <v>1</v>
      </c>
      <c r="S1191" s="229" t="b">
        <f>VLOOKUP(G1191,[1]Conceptos!$B$2:$E$587,4,FALSE)</f>
        <v>1</v>
      </c>
      <c r="V1191" s="231">
        <f t="shared" si="235"/>
        <v>0</v>
      </c>
    </row>
    <row r="1192" spans="1:22" s="231" customFormat="1" hidden="1">
      <c r="A1192" s="172">
        <f>VLOOKUP(G1192,[1]Conceptos!$B$2:$F$587,5,FALSE)</f>
        <v>146</v>
      </c>
      <c r="B1192" s="236"/>
      <c r="C1192" s="237"/>
      <c r="D1192" s="238"/>
      <c r="E1192" s="225">
        <v>3</v>
      </c>
      <c r="F1192" s="174"/>
      <c r="G1192" s="175" t="str">
        <f t="shared" si="229"/>
        <v>A.2.2.2.1.2</v>
      </c>
      <c r="H1192" s="235" t="e">
        <f t="shared" si="237"/>
        <v>#N/A</v>
      </c>
      <c r="I1192" s="239"/>
      <c r="J1192" s="239"/>
      <c r="K1192" s="239"/>
      <c r="L1192" s="239"/>
      <c r="M1192" s="240"/>
      <c r="N1192" s="231">
        <f t="shared" si="238"/>
        <v>1</v>
      </c>
      <c r="O1192" s="231">
        <f t="shared" si="232"/>
        <v>0</v>
      </c>
      <c r="P1192" s="179">
        <f>VLOOKUP($G1192,[1]Conceptos!$B$2:$I$588,6,FALSE)</f>
        <v>1</v>
      </c>
      <c r="Q1192" s="179">
        <f>VLOOKUP($G1192,[1]Conceptos!$B$2:$I$588,7,FALSE)</f>
        <v>1</v>
      </c>
      <c r="R1192" s="179">
        <f>VLOOKUP($G1192,[1]Conceptos!$B$2:$I$588,8,FALSE)</f>
        <v>1</v>
      </c>
      <c r="S1192" s="229" t="b">
        <f>VLOOKUP(G1192,[1]Conceptos!$B$2:$E$587,4,FALSE)</f>
        <v>1</v>
      </c>
      <c r="V1192" s="231">
        <f t="shared" si="235"/>
        <v>0</v>
      </c>
    </row>
    <row r="1193" spans="1:22" s="231" customFormat="1" hidden="1">
      <c r="A1193" s="172">
        <f>VLOOKUP(G1193,[1]Conceptos!$B$2:$F$587,5,FALSE)</f>
        <v>146</v>
      </c>
      <c r="B1193" s="236"/>
      <c r="C1193" s="237"/>
      <c r="D1193" s="238"/>
      <c r="E1193" s="225">
        <v>4</v>
      </c>
      <c r="F1193" s="174"/>
      <c r="G1193" s="175" t="str">
        <f t="shared" si="229"/>
        <v>A.2.2.2.1.2</v>
      </c>
      <c r="H1193" s="235" t="e">
        <f t="shared" si="237"/>
        <v>#N/A</v>
      </c>
      <c r="I1193" s="239"/>
      <c r="J1193" s="239"/>
      <c r="K1193" s="239"/>
      <c r="L1193" s="239"/>
      <c r="M1193" s="240"/>
      <c r="N1193" s="231">
        <f t="shared" si="238"/>
        <v>1</v>
      </c>
      <c r="O1193" s="231">
        <f t="shared" si="232"/>
        <v>0</v>
      </c>
      <c r="P1193" s="179">
        <f>VLOOKUP($G1193,[1]Conceptos!$B$2:$I$588,6,FALSE)</f>
        <v>1</v>
      </c>
      <c r="Q1193" s="179">
        <f>VLOOKUP($G1193,[1]Conceptos!$B$2:$I$588,7,FALSE)</f>
        <v>1</v>
      </c>
      <c r="R1193" s="179">
        <f>VLOOKUP($G1193,[1]Conceptos!$B$2:$I$588,8,FALSE)</f>
        <v>1</v>
      </c>
      <c r="S1193" s="229" t="b">
        <f>VLOOKUP(G1193,[1]Conceptos!$B$2:$E$587,4,FALSE)</f>
        <v>1</v>
      </c>
      <c r="V1193" s="231">
        <f t="shared" si="235"/>
        <v>0</v>
      </c>
    </row>
    <row r="1194" spans="1:22" s="231" customFormat="1" hidden="1">
      <c r="A1194" s="172">
        <f>VLOOKUP(G1194,[1]Conceptos!$B$2:$F$587,5,FALSE)</f>
        <v>146</v>
      </c>
      <c r="B1194" s="236"/>
      <c r="C1194" s="237"/>
      <c r="D1194" s="238"/>
      <c r="E1194" s="225">
        <v>5</v>
      </c>
      <c r="F1194" s="174"/>
      <c r="G1194" s="175" t="str">
        <f t="shared" si="229"/>
        <v>A.2.2.2.1.2</v>
      </c>
      <c r="H1194" s="235" t="e">
        <f t="shared" si="237"/>
        <v>#N/A</v>
      </c>
      <c r="I1194" s="239"/>
      <c r="J1194" s="239"/>
      <c r="K1194" s="239"/>
      <c r="L1194" s="239"/>
      <c r="M1194" s="240"/>
      <c r="N1194" s="231">
        <f t="shared" si="238"/>
        <v>1</v>
      </c>
      <c r="O1194" s="231">
        <f t="shared" si="232"/>
        <v>0</v>
      </c>
      <c r="P1194" s="179">
        <f>VLOOKUP($G1194,[1]Conceptos!$B$2:$I$588,6,FALSE)</f>
        <v>1</v>
      </c>
      <c r="Q1194" s="179">
        <f>VLOOKUP($G1194,[1]Conceptos!$B$2:$I$588,7,FALSE)</f>
        <v>1</v>
      </c>
      <c r="R1194" s="179">
        <f>VLOOKUP($G1194,[1]Conceptos!$B$2:$I$588,8,FALSE)</f>
        <v>1</v>
      </c>
      <c r="S1194" s="229" t="b">
        <f>VLOOKUP(G1194,[1]Conceptos!$B$2:$E$587,4,FALSE)</f>
        <v>1</v>
      </c>
      <c r="V1194" s="231">
        <f t="shared" si="235"/>
        <v>0</v>
      </c>
    </row>
    <row r="1195" spans="1:22" s="231" customFormat="1" hidden="1">
      <c r="A1195" s="172">
        <f>VLOOKUP(G1195,[1]Conceptos!$B$2:$F$587,5,FALSE)</f>
        <v>146</v>
      </c>
      <c r="B1195" s="236"/>
      <c r="C1195" s="237"/>
      <c r="D1195" s="238"/>
      <c r="E1195" s="225">
        <v>6</v>
      </c>
      <c r="F1195" s="174"/>
      <c r="G1195" s="175" t="str">
        <f t="shared" si="229"/>
        <v>A.2.2.2.1.2</v>
      </c>
      <c r="H1195" s="235" t="e">
        <f t="shared" si="237"/>
        <v>#N/A</v>
      </c>
      <c r="I1195" s="239"/>
      <c r="J1195" s="239"/>
      <c r="K1195" s="239"/>
      <c r="L1195" s="239"/>
      <c r="M1195" s="240"/>
      <c r="N1195" s="231">
        <f t="shared" si="238"/>
        <v>1</v>
      </c>
      <c r="O1195" s="231">
        <f t="shared" si="232"/>
        <v>0</v>
      </c>
      <c r="P1195" s="179">
        <f>VLOOKUP($G1195,[1]Conceptos!$B$2:$I$588,6,FALSE)</f>
        <v>1</v>
      </c>
      <c r="Q1195" s="179">
        <f>VLOOKUP($G1195,[1]Conceptos!$B$2:$I$588,7,FALSE)</f>
        <v>1</v>
      </c>
      <c r="R1195" s="179">
        <f>VLOOKUP($G1195,[1]Conceptos!$B$2:$I$588,8,FALSE)</f>
        <v>1</v>
      </c>
      <c r="S1195" s="229" t="b">
        <f>VLOOKUP(G1195,[1]Conceptos!$B$2:$E$587,4,FALSE)</f>
        <v>1</v>
      </c>
      <c r="V1195" s="231">
        <f t="shared" si="235"/>
        <v>0</v>
      </c>
    </row>
    <row r="1196" spans="1:22" s="231" customFormat="1" hidden="1">
      <c r="A1196" s="172">
        <f>VLOOKUP(G1196,[1]Conceptos!$B$2:$F$587,5,FALSE)</f>
        <v>146</v>
      </c>
      <c r="B1196" s="236"/>
      <c r="C1196" s="237"/>
      <c r="D1196" s="238"/>
      <c r="E1196" s="225">
        <v>7</v>
      </c>
      <c r="F1196" s="174"/>
      <c r="G1196" s="175" t="str">
        <f t="shared" si="229"/>
        <v>A.2.2.2.1.2</v>
      </c>
      <c r="H1196" s="235" t="e">
        <f t="shared" si="237"/>
        <v>#N/A</v>
      </c>
      <c r="I1196" s="239"/>
      <c r="J1196" s="239"/>
      <c r="K1196" s="239"/>
      <c r="L1196" s="239"/>
      <c r="M1196" s="240"/>
      <c r="N1196" s="231">
        <f t="shared" si="238"/>
        <v>1</v>
      </c>
      <c r="O1196" s="231">
        <f t="shared" si="232"/>
        <v>0</v>
      </c>
      <c r="P1196" s="179">
        <f>VLOOKUP($G1196,[1]Conceptos!$B$2:$I$588,6,FALSE)</f>
        <v>1</v>
      </c>
      <c r="Q1196" s="179">
        <f>VLOOKUP($G1196,[1]Conceptos!$B$2:$I$588,7,FALSE)</f>
        <v>1</v>
      </c>
      <c r="R1196" s="179">
        <f>VLOOKUP($G1196,[1]Conceptos!$B$2:$I$588,8,FALSE)</f>
        <v>1</v>
      </c>
      <c r="S1196" s="229" t="b">
        <f>VLOOKUP(G1196,[1]Conceptos!$B$2:$E$587,4,FALSE)</f>
        <v>1</v>
      </c>
      <c r="V1196" s="231">
        <f t="shared" si="235"/>
        <v>0</v>
      </c>
    </row>
    <row r="1197" spans="1:22" s="231" customFormat="1" hidden="1">
      <c r="A1197" s="172">
        <f>VLOOKUP(G1197,[1]Conceptos!$B$2:$F$587,5,FALSE)</f>
        <v>146</v>
      </c>
      <c r="B1197" s="236"/>
      <c r="C1197" s="237"/>
      <c r="D1197" s="238"/>
      <c r="E1197" s="225">
        <v>8</v>
      </c>
      <c r="F1197" s="174"/>
      <c r="G1197" s="175" t="str">
        <f t="shared" si="229"/>
        <v>A.2.2.2.1.2</v>
      </c>
      <c r="H1197" s="235" t="e">
        <f t="shared" si="237"/>
        <v>#N/A</v>
      </c>
      <c r="I1197" s="239"/>
      <c r="J1197" s="239"/>
      <c r="K1197" s="239"/>
      <c r="L1197" s="239"/>
      <c r="M1197" s="240"/>
      <c r="N1197" s="231">
        <f t="shared" si="238"/>
        <v>1</v>
      </c>
      <c r="O1197" s="231">
        <f t="shared" si="232"/>
        <v>0</v>
      </c>
      <c r="P1197" s="179">
        <f>VLOOKUP($G1197,[1]Conceptos!$B$2:$I$588,6,FALSE)</f>
        <v>1</v>
      </c>
      <c r="Q1197" s="179">
        <f>VLOOKUP($G1197,[1]Conceptos!$B$2:$I$588,7,FALSE)</f>
        <v>1</v>
      </c>
      <c r="R1197" s="179">
        <f>VLOOKUP($G1197,[1]Conceptos!$B$2:$I$588,8,FALSE)</f>
        <v>1</v>
      </c>
      <c r="S1197" s="229" t="b">
        <f>VLOOKUP(G1197,[1]Conceptos!$B$2:$E$587,4,FALSE)</f>
        <v>1</v>
      </c>
      <c r="V1197" s="231">
        <f t="shared" si="235"/>
        <v>0</v>
      </c>
    </row>
    <row r="1198" spans="1:22" s="231" customFormat="1" hidden="1">
      <c r="A1198" s="172">
        <f>VLOOKUP(G1198,[1]Conceptos!$B$2:$F$587,5,FALSE)</f>
        <v>146</v>
      </c>
      <c r="B1198" s="236"/>
      <c r="C1198" s="237"/>
      <c r="D1198" s="238"/>
      <c r="E1198" s="225">
        <v>9</v>
      </c>
      <c r="F1198" s="174"/>
      <c r="G1198" s="175" t="str">
        <f t="shared" si="229"/>
        <v>A.2.2.2.1.2</v>
      </c>
      <c r="H1198" s="235" t="e">
        <f t="shared" si="237"/>
        <v>#N/A</v>
      </c>
      <c r="I1198" s="239"/>
      <c r="J1198" s="239"/>
      <c r="K1198" s="239"/>
      <c r="L1198" s="239"/>
      <c r="M1198" s="240"/>
      <c r="N1198" s="231">
        <f t="shared" si="238"/>
        <v>1</v>
      </c>
      <c r="O1198" s="231">
        <f t="shared" si="232"/>
        <v>0</v>
      </c>
      <c r="P1198" s="179">
        <f>VLOOKUP($G1198,[1]Conceptos!$B$2:$I$588,6,FALSE)</f>
        <v>1</v>
      </c>
      <c r="Q1198" s="179">
        <f>VLOOKUP($G1198,[1]Conceptos!$B$2:$I$588,7,FALSE)</f>
        <v>1</v>
      </c>
      <c r="R1198" s="179">
        <f>VLOOKUP($G1198,[1]Conceptos!$B$2:$I$588,8,FALSE)</f>
        <v>1</v>
      </c>
      <c r="S1198" s="229" t="b">
        <f>VLOOKUP(G1198,[1]Conceptos!$B$2:$E$587,4,FALSE)</f>
        <v>1</v>
      </c>
      <c r="V1198" s="231">
        <f t="shared" si="235"/>
        <v>0</v>
      </c>
    </row>
    <row r="1199" spans="1:22" s="231" customFormat="1" hidden="1">
      <c r="A1199" s="172">
        <f>VLOOKUP(G1199,[1]Conceptos!$B$2:$F$587,5,FALSE)</f>
        <v>146</v>
      </c>
      <c r="B1199" s="236"/>
      <c r="C1199" s="237"/>
      <c r="D1199" s="238"/>
      <c r="E1199" s="225">
        <v>10</v>
      </c>
      <c r="F1199" s="174"/>
      <c r="G1199" s="175" t="str">
        <f t="shared" si="229"/>
        <v>A.2.2.2.1.2</v>
      </c>
      <c r="H1199" s="235" t="e">
        <f t="shared" si="237"/>
        <v>#N/A</v>
      </c>
      <c r="I1199" s="239"/>
      <c r="J1199" s="239"/>
      <c r="K1199" s="239"/>
      <c r="L1199" s="239"/>
      <c r="M1199" s="240"/>
      <c r="N1199" s="231">
        <f t="shared" si="238"/>
        <v>1</v>
      </c>
      <c r="O1199" s="231">
        <f t="shared" si="232"/>
        <v>0</v>
      </c>
      <c r="P1199" s="179">
        <f>VLOOKUP($G1199,[1]Conceptos!$B$2:$I$588,6,FALSE)</f>
        <v>1</v>
      </c>
      <c r="Q1199" s="179">
        <f>VLOOKUP($G1199,[1]Conceptos!$B$2:$I$588,7,FALSE)</f>
        <v>1</v>
      </c>
      <c r="R1199" s="179">
        <f>VLOOKUP($G1199,[1]Conceptos!$B$2:$I$588,8,FALSE)</f>
        <v>1</v>
      </c>
      <c r="S1199" s="229" t="b">
        <f>VLOOKUP(G1199,[1]Conceptos!$B$2:$E$587,4,FALSE)</f>
        <v>1</v>
      </c>
      <c r="V1199" s="231">
        <f t="shared" si="235"/>
        <v>0</v>
      </c>
    </row>
    <row r="1200" spans="1:22" s="231" customFormat="1" ht="38.25">
      <c r="A1200" s="172">
        <f>VLOOKUP(G1200,[1]Conceptos!$B$2:$F$587,5,FALSE)</f>
        <v>147</v>
      </c>
      <c r="B1200" s="219" t="s">
        <v>312</v>
      </c>
      <c r="C1200" s="220" t="str">
        <f>VLOOKUP(B1200,[1]Conceptos!$B$2:$D$587,2,FALSE)</f>
        <v>CONTRATACIÓN CON PERSONAS  JURÍDICAS QUE NO SEAN ESE´S.</v>
      </c>
      <c r="D1200" s="221" t="str">
        <f>VLOOKUP(B1200,[1]Conceptos!$B$2:$D$587,3,FALSE)</f>
        <v xml:space="preserve">CONTEMPLA LA CONTRATACIÓN CON OTRAS IPS , NECESARIOS PARA PRESTAR EL SERVICIO, CONFORME A LAS  POLÍTICAS DE PROMOCIÓN,PREVENCIÓN Y VIGILANCIA EN SALUD. </v>
      </c>
      <c r="E1200" s="222" t="s">
        <v>136</v>
      </c>
      <c r="F1200" s="223"/>
      <c r="G1200" s="224" t="str">
        <f t="shared" si="229"/>
        <v>A.2.2.2.1.3</v>
      </c>
      <c r="H1200" s="225"/>
      <c r="I1200" s="226">
        <f>SUM(I1201:I1210)</f>
        <v>0</v>
      </c>
      <c r="J1200" s="226">
        <f>SUM(J1201:J1210)</f>
        <v>0</v>
      </c>
      <c r="K1200" s="226">
        <f>SUM(K1201:K1210)</f>
        <v>0</v>
      </c>
      <c r="L1200" s="226">
        <f>SUM(L1201:L1210)</f>
        <v>0</v>
      </c>
      <c r="M1200" s="227">
        <f>SUM(M1201:M1210)</f>
        <v>0</v>
      </c>
      <c r="N1200" s="228">
        <f>IF(AND(E1200&lt;&gt;"", E1200&lt;&gt;"Registrar Detalle",E1200&lt;&gt;"Ocultar Detalle"),1,0)</f>
        <v>0</v>
      </c>
      <c r="O1200" s="228">
        <f t="shared" si="232"/>
        <v>0</v>
      </c>
      <c r="P1200" s="179">
        <f>VLOOKUP($G1200,[1]Conceptos!$B$2:$I$588,6,FALSE)</f>
        <v>1</v>
      </c>
      <c r="Q1200" s="179">
        <f>VLOOKUP($G1200,[1]Conceptos!$B$2:$I$588,7,FALSE)</f>
        <v>1</v>
      </c>
      <c r="R1200" s="179">
        <f>VLOOKUP($G1200,[1]Conceptos!$B$2:$I$588,8,FALSE)</f>
        <v>1</v>
      </c>
      <c r="S1200" s="229" t="b">
        <f>VLOOKUP(G1200,[1]Conceptos!$B$2:$E$588,4,FALSE)</f>
        <v>1</v>
      </c>
      <c r="T1200" s="230">
        <f>FIND(".",B1200,LEN(B1200)-2)</f>
        <v>10</v>
      </c>
      <c r="U1200" s="230" t="str">
        <f>MID(B1200,1,T1200-1)</f>
        <v>A.2.2.2.1</v>
      </c>
      <c r="V1200" s="231">
        <f t="shared" si="235"/>
        <v>10</v>
      </c>
    </row>
    <row r="1201" spans="1:22" s="231" customFormat="1">
      <c r="A1201" s="172">
        <f>VLOOKUP(G1201,[1]Conceptos!$B$2:$F$587,5,FALSE)</f>
        <v>147</v>
      </c>
      <c r="B1201" s="234"/>
      <c r="C1201" s="220"/>
      <c r="D1201" s="221"/>
      <c r="E1201" s="225">
        <v>1</v>
      </c>
      <c r="F1201" s="174"/>
      <c r="G1201" s="175" t="str">
        <f t="shared" si="229"/>
        <v>A.2.2.2.1.3</v>
      </c>
      <c r="H1201" s="235" t="e">
        <f t="shared" ref="H1201:H1210" si="239">VLOOKUP(F1201,$W$7:$X$48,2,FALSE)</f>
        <v>#N/A</v>
      </c>
      <c r="I1201" s="239"/>
      <c r="J1201" s="239"/>
      <c r="K1201" s="239"/>
      <c r="L1201" s="239"/>
      <c r="M1201" s="240"/>
      <c r="N1201" s="231">
        <f t="shared" ref="N1201:N1256" si="240">IF(E1201&lt;&gt;"",1,0)</f>
        <v>1</v>
      </c>
      <c r="O1201" s="231">
        <f t="shared" si="232"/>
        <v>0</v>
      </c>
      <c r="P1201" s="179">
        <f>VLOOKUP($G1201,[1]Conceptos!$B$2:$I$588,6,FALSE)</f>
        <v>1</v>
      </c>
      <c r="Q1201" s="179">
        <f>VLOOKUP($G1201,[1]Conceptos!$B$2:$I$588,7,FALSE)</f>
        <v>1</v>
      </c>
      <c r="R1201" s="179">
        <f>VLOOKUP($G1201,[1]Conceptos!$B$2:$I$588,8,FALSE)</f>
        <v>1</v>
      </c>
      <c r="S1201" s="229" t="b">
        <f>VLOOKUP(G1201,[1]Conceptos!$B$2:$E$588,4,FALSE)</f>
        <v>1</v>
      </c>
      <c r="V1201" s="231">
        <f t="shared" si="235"/>
        <v>10</v>
      </c>
    </row>
    <row r="1202" spans="1:22" s="231" customFormat="1" hidden="1">
      <c r="A1202" s="172">
        <f>VLOOKUP(G1202,[1]Conceptos!$B$2:$F$587,5,FALSE)</f>
        <v>147</v>
      </c>
      <c r="B1202" s="236"/>
      <c r="C1202" s="237"/>
      <c r="D1202" s="238"/>
      <c r="E1202" s="225">
        <v>2</v>
      </c>
      <c r="F1202" s="174"/>
      <c r="G1202" s="175" t="str">
        <f t="shared" si="229"/>
        <v>A.2.2.2.1.3</v>
      </c>
      <c r="H1202" s="235" t="e">
        <f t="shared" si="239"/>
        <v>#N/A</v>
      </c>
      <c r="I1202" s="239"/>
      <c r="J1202" s="239"/>
      <c r="K1202" s="239"/>
      <c r="L1202" s="239"/>
      <c r="M1202" s="240"/>
      <c r="N1202" s="231">
        <f t="shared" si="240"/>
        <v>1</v>
      </c>
      <c r="O1202" s="231">
        <f t="shared" si="232"/>
        <v>0</v>
      </c>
      <c r="P1202" s="179">
        <f>VLOOKUP($G1202,[1]Conceptos!$B$2:$I$588,6,FALSE)</f>
        <v>1</v>
      </c>
      <c r="Q1202" s="179">
        <f>VLOOKUP($G1202,[1]Conceptos!$B$2:$I$588,7,FALSE)</f>
        <v>1</v>
      </c>
      <c r="R1202" s="179">
        <f>VLOOKUP($G1202,[1]Conceptos!$B$2:$I$588,8,FALSE)</f>
        <v>1</v>
      </c>
      <c r="S1202" s="229" t="b">
        <f>VLOOKUP(G1202,[1]Conceptos!$B$2:$E$587,4,FALSE)</f>
        <v>1</v>
      </c>
      <c r="V1202" s="231">
        <f t="shared" si="235"/>
        <v>0</v>
      </c>
    </row>
    <row r="1203" spans="1:22" s="231" customFormat="1" hidden="1">
      <c r="A1203" s="172">
        <f>VLOOKUP(G1203,[1]Conceptos!$B$2:$F$587,5,FALSE)</f>
        <v>147</v>
      </c>
      <c r="B1203" s="236"/>
      <c r="C1203" s="237"/>
      <c r="D1203" s="238"/>
      <c r="E1203" s="225">
        <v>3</v>
      </c>
      <c r="F1203" s="174"/>
      <c r="G1203" s="175" t="str">
        <f t="shared" si="229"/>
        <v>A.2.2.2.1.3</v>
      </c>
      <c r="H1203" s="235" t="e">
        <f t="shared" si="239"/>
        <v>#N/A</v>
      </c>
      <c r="I1203" s="239"/>
      <c r="J1203" s="239"/>
      <c r="K1203" s="239"/>
      <c r="L1203" s="239"/>
      <c r="M1203" s="240"/>
      <c r="N1203" s="231">
        <f t="shared" si="240"/>
        <v>1</v>
      </c>
      <c r="O1203" s="231">
        <f t="shared" si="232"/>
        <v>0</v>
      </c>
      <c r="P1203" s="179">
        <f>VLOOKUP($G1203,[1]Conceptos!$B$2:$I$588,6,FALSE)</f>
        <v>1</v>
      </c>
      <c r="Q1203" s="179">
        <f>VLOOKUP($G1203,[1]Conceptos!$B$2:$I$588,7,FALSE)</f>
        <v>1</v>
      </c>
      <c r="R1203" s="179">
        <f>VLOOKUP($G1203,[1]Conceptos!$B$2:$I$588,8,FALSE)</f>
        <v>1</v>
      </c>
      <c r="S1203" s="229" t="b">
        <f>VLOOKUP(G1203,[1]Conceptos!$B$2:$E$587,4,FALSE)</f>
        <v>1</v>
      </c>
      <c r="V1203" s="231">
        <f t="shared" si="235"/>
        <v>0</v>
      </c>
    </row>
    <row r="1204" spans="1:22" s="231" customFormat="1" hidden="1">
      <c r="A1204" s="172">
        <f>VLOOKUP(G1204,[1]Conceptos!$B$2:$F$587,5,FALSE)</f>
        <v>147</v>
      </c>
      <c r="B1204" s="236"/>
      <c r="C1204" s="237"/>
      <c r="D1204" s="238"/>
      <c r="E1204" s="225">
        <v>4</v>
      </c>
      <c r="F1204" s="174"/>
      <c r="G1204" s="175" t="str">
        <f t="shared" si="229"/>
        <v>A.2.2.2.1.3</v>
      </c>
      <c r="H1204" s="235" t="e">
        <f t="shared" si="239"/>
        <v>#N/A</v>
      </c>
      <c r="I1204" s="239"/>
      <c r="J1204" s="239"/>
      <c r="K1204" s="239"/>
      <c r="L1204" s="239"/>
      <c r="M1204" s="240"/>
      <c r="N1204" s="231">
        <f t="shared" si="240"/>
        <v>1</v>
      </c>
      <c r="O1204" s="231">
        <f t="shared" si="232"/>
        <v>0</v>
      </c>
      <c r="P1204" s="179">
        <f>VLOOKUP($G1204,[1]Conceptos!$B$2:$I$588,6,FALSE)</f>
        <v>1</v>
      </c>
      <c r="Q1204" s="179">
        <f>VLOOKUP($G1204,[1]Conceptos!$B$2:$I$588,7,FALSE)</f>
        <v>1</v>
      </c>
      <c r="R1204" s="179">
        <f>VLOOKUP($G1204,[1]Conceptos!$B$2:$I$588,8,FALSE)</f>
        <v>1</v>
      </c>
      <c r="S1204" s="229" t="b">
        <f>VLOOKUP(G1204,[1]Conceptos!$B$2:$E$587,4,FALSE)</f>
        <v>1</v>
      </c>
      <c r="V1204" s="231">
        <f t="shared" si="235"/>
        <v>0</v>
      </c>
    </row>
    <row r="1205" spans="1:22" s="231" customFormat="1" hidden="1">
      <c r="A1205" s="172">
        <f>VLOOKUP(G1205,[1]Conceptos!$B$2:$F$587,5,FALSE)</f>
        <v>147</v>
      </c>
      <c r="B1205" s="236"/>
      <c r="C1205" s="237"/>
      <c r="D1205" s="238"/>
      <c r="E1205" s="225">
        <v>5</v>
      </c>
      <c r="F1205" s="174"/>
      <c r="G1205" s="175" t="str">
        <f t="shared" si="229"/>
        <v>A.2.2.2.1.3</v>
      </c>
      <c r="H1205" s="235" t="e">
        <f t="shared" si="239"/>
        <v>#N/A</v>
      </c>
      <c r="I1205" s="239"/>
      <c r="J1205" s="239"/>
      <c r="K1205" s="239"/>
      <c r="L1205" s="239"/>
      <c r="M1205" s="240"/>
      <c r="N1205" s="231">
        <f t="shared" si="240"/>
        <v>1</v>
      </c>
      <c r="O1205" s="231">
        <f t="shared" si="232"/>
        <v>0</v>
      </c>
      <c r="P1205" s="179">
        <f>VLOOKUP($G1205,[1]Conceptos!$B$2:$I$588,6,FALSE)</f>
        <v>1</v>
      </c>
      <c r="Q1205" s="179">
        <f>VLOOKUP($G1205,[1]Conceptos!$B$2:$I$588,7,FALSE)</f>
        <v>1</v>
      </c>
      <c r="R1205" s="179">
        <f>VLOOKUP($G1205,[1]Conceptos!$B$2:$I$588,8,FALSE)</f>
        <v>1</v>
      </c>
      <c r="S1205" s="229" t="b">
        <f>VLOOKUP(G1205,[1]Conceptos!$B$2:$E$587,4,FALSE)</f>
        <v>1</v>
      </c>
      <c r="V1205" s="231">
        <f t="shared" si="235"/>
        <v>0</v>
      </c>
    </row>
    <row r="1206" spans="1:22" s="231" customFormat="1" hidden="1">
      <c r="A1206" s="172">
        <f>VLOOKUP(G1206,[1]Conceptos!$B$2:$F$587,5,FALSE)</f>
        <v>147</v>
      </c>
      <c r="B1206" s="236"/>
      <c r="C1206" s="237"/>
      <c r="D1206" s="238"/>
      <c r="E1206" s="225">
        <v>6</v>
      </c>
      <c r="F1206" s="174"/>
      <c r="G1206" s="175" t="str">
        <f t="shared" si="229"/>
        <v>A.2.2.2.1.3</v>
      </c>
      <c r="H1206" s="235" t="e">
        <f t="shared" si="239"/>
        <v>#N/A</v>
      </c>
      <c r="I1206" s="239"/>
      <c r="J1206" s="239"/>
      <c r="K1206" s="239"/>
      <c r="L1206" s="239"/>
      <c r="M1206" s="240"/>
      <c r="N1206" s="231">
        <f t="shared" si="240"/>
        <v>1</v>
      </c>
      <c r="O1206" s="231">
        <f t="shared" si="232"/>
        <v>0</v>
      </c>
      <c r="P1206" s="179">
        <f>VLOOKUP($G1206,[1]Conceptos!$B$2:$I$588,6,FALSE)</f>
        <v>1</v>
      </c>
      <c r="Q1206" s="179">
        <f>VLOOKUP($G1206,[1]Conceptos!$B$2:$I$588,7,FALSE)</f>
        <v>1</v>
      </c>
      <c r="R1206" s="179">
        <f>VLOOKUP($G1206,[1]Conceptos!$B$2:$I$588,8,FALSE)</f>
        <v>1</v>
      </c>
      <c r="S1206" s="229" t="b">
        <f>VLOOKUP(G1206,[1]Conceptos!$B$2:$E$587,4,FALSE)</f>
        <v>1</v>
      </c>
      <c r="V1206" s="231">
        <f t="shared" si="235"/>
        <v>0</v>
      </c>
    </row>
    <row r="1207" spans="1:22" s="231" customFormat="1" hidden="1">
      <c r="A1207" s="172">
        <f>VLOOKUP(G1207,[1]Conceptos!$B$2:$F$587,5,FALSE)</f>
        <v>147</v>
      </c>
      <c r="B1207" s="236"/>
      <c r="C1207" s="237"/>
      <c r="D1207" s="238"/>
      <c r="E1207" s="225">
        <v>7</v>
      </c>
      <c r="F1207" s="174"/>
      <c r="G1207" s="175" t="str">
        <f t="shared" ref="G1207:G1270" si="241">IF(ISBLANK(B1207),G1206,B1207)</f>
        <v>A.2.2.2.1.3</v>
      </c>
      <c r="H1207" s="235" t="e">
        <f t="shared" si="239"/>
        <v>#N/A</v>
      </c>
      <c r="I1207" s="239"/>
      <c r="J1207" s="239"/>
      <c r="K1207" s="239"/>
      <c r="L1207" s="239"/>
      <c r="M1207" s="240"/>
      <c r="N1207" s="231">
        <f t="shared" si="240"/>
        <v>1</v>
      </c>
      <c r="O1207" s="231">
        <f t="shared" si="232"/>
        <v>0</v>
      </c>
      <c r="P1207" s="179">
        <f>VLOOKUP($G1207,[1]Conceptos!$B$2:$I$588,6,FALSE)</f>
        <v>1</v>
      </c>
      <c r="Q1207" s="179">
        <f>VLOOKUP($G1207,[1]Conceptos!$B$2:$I$588,7,FALSE)</f>
        <v>1</v>
      </c>
      <c r="R1207" s="179">
        <f>VLOOKUP($G1207,[1]Conceptos!$B$2:$I$588,8,FALSE)</f>
        <v>1</v>
      </c>
      <c r="S1207" s="229" t="b">
        <f>VLOOKUP(G1207,[1]Conceptos!$B$2:$E$587,4,FALSE)</f>
        <v>1</v>
      </c>
      <c r="V1207" s="231">
        <f t="shared" si="235"/>
        <v>0</v>
      </c>
    </row>
    <row r="1208" spans="1:22" s="231" customFormat="1" hidden="1">
      <c r="A1208" s="172">
        <f>VLOOKUP(G1208,[1]Conceptos!$B$2:$F$587,5,FALSE)</f>
        <v>147</v>
      </c>
      <c r="B1208" s="236"/>
      <c r="C1208" s="237"/>
      <c r="D1208" s="238"/>
      <c r="E1208" s="225">
        <v>8</v>
      </c>
      <c r="F1208" s="174"/>
      <c r="G1208" s="175" t="str">
        <f t="shared" si="241"/>
        <v>A.2.2.2.1.3</v>
      </c>
      <c r="H1208" s="235" t="e">
        <f t="shared" si="239"/>
        <v>#N/A</v>
      </c>
      <c r="I1208" s="239"/>
      <c r="J1208" s="239"/>
      <c r="K1208" s="239"/>
      <c r="L1208" s="239"/>
      <c r="M1208" s="240"/>
      <c r="N1208" s="231">
        <f t="shared" si="240"/>
        <v>1</v>
      </c>
      <c r="O1208" s="231">
        <f t="shared" si="232"/>
        <v>0</v>
      </c>
      <c r="P1208" s="179">
        <f>VLOOKUP($G1208,[1]Conceptos!$B$2:$I$588,6,FALSE)</f>
        <v>1</v>
      </c>
      <c r="Q1208" s="179">
        <f>VLOOKUP($G1208,[1]Conceptos!$B$2:$I$588,7,FALSE)</f>
        <v>1</v>
      </c>
      <c r="R1208" s="179">
        <f>VLOOKUP($G1208,[1]Conceptos!$B$2:$I$588,8,FALSE)</f>
        <v>1</v>
      </c>
      <c r="S1208" s="229" t="b">
        <f>VLOOKUP(G1208,[1]Conceptos!$B$2:$E$587,4,FALSE)</f>
        <v>1</v>
      </c>
      <c r="V1208" s="231">
        <f t="shared" si="235"/>
        <v>0</v>
      </c>
    </row>
    <row r="1209" spans="1:22" s="231" customFormat="1" hidden="1">
      <c r="A1209" s="172">
        <f>VLOOKUP(G1209,[1]Conceptos!$B$2:$F$587,5,FALSE)</f>
        <v>147</v>
      </c>
      <c r="B1209" s="236"/>
      <c r="C1209" s="237"/>
      <c r="D1209" s="238"/>
      <c r="E1209" s="225">
        <v>9</v>
      </c>
      <c r="F1209" s="174"/>
      <c r="G1209" s="175" t="str">
        <f t="shared" si="241"/>
        <v>A.2.2.2.1.3</v>
      </c>
      <c r="H1209" s="235" t="e">
        <f t="shared" si="239"/>
        <v>#N/A</v>
      </c>
      <c r="I1209" s="239"/>
      <c r="J1209" s="239"/>
      <c r="K1209" s="239"/>
      <c r="L1209" s="239"/>
      <c r="M1209" s="240"/>
      <c r="N1209" s="231">
        <f t="shared" si="240"/>
        <v>1</v>
      </c>
      <c r="O1209" s="231">
        <f t="shared" si="232"/>
        <v>0</v>
      </c>
      <c r="P1209" s="179">
        <f>VLOOKUP($G1209,[1]Conceptos!$B$2:$I$588,6,FALSE)</f>
        <v>1</v>
      </c>
      <c r="Q1209" s="179">
        <f>VLOOKUP($G1209,[1]Conceptos!$B$2:$I$588,7,FALSE)</f>
        <v>1</v>
      </c>
      <c r="R1209" s="179">
        <f>VLOOKUP($G1209,[1]Conceptos!$B$2:$I$588,8,FALSE)</f>
        <v>1</v>
      </c>
      <c r="S1209" s="229" t="b">
        <f>VLOOKUP(G1209,[1]Conceptos!$B$2:$E$587,4,FALSE)</f>
        <v>1</v>
      </c>
      <c r="V1209" s="231">
        <f t="shared" si="235"/>
        <v>0</v>
      </c>
    </row>
    <row r="1210" spans="1:22" s="231" customFormat="1" hidden="1">
      <c r="A1210" s="172">
        <f>VLOOKUP(G1210,[1]Conceptos!$B$2:$F$587,5,FALSE)</f>
        <v>147</v>
      </c>
      <c r="B1210" s="236"/>
      <c r="C1210" s="237"/>
      <c r="D1210" s="238"/>
      <c r="E1210" s="225">
        <v>10</v>
      </c>
      <c r="F1210" s="174"/>
      <c r="G1210" s="175" t="str">
        <f t="shared" si="241"/>
        <v>A.2.2.2.1.3</v>
      </c>
      <c r="H1210" s="235" t="e">
        <f t="shared" si="239"/>
        <v>#N/A</v>
      </c>
      <c r="I1210" s="239"/>
      <c r="J1210" s="239"/>
      <c r="K1210" s="239"/>
      <c r="L1210" s="239"/>
      <c r="M1210" s="240"/>
      <c r="N1210" s="231">
        <f t="shared" si="240"/>
        <v>1</v>
      </c>
      <c r="O1210" s="231">
        <f t="shared" ref="O1210:O1273" si="242">SUM(I1210:M1210)</f>
        <v>0</v>
      </c>
      <c r="P1210" s="179">
        <f>VLOOKUP($G1210,[1]Conceptos!$B$2:$I$588,6,FALSE)</f>
        <v>1</v>
      </c>
      <c r="Q1210" s="179">
        <f>VLOOKUP($G1210,[1]Conceptos!$B$2:$I$588,7,FALSE)</f>
        <v>1</v>
      </c>
      <c r="R1210" s="179">
        <f>VLOOKUP($G1210,[1]Conceptos!$B$2:$I$588,8,FALSE)</f>
        <v>1</v>
      </c>
      <c r="S1210" s="229" t="b">
        <f>VLOOKUP(G1210,[1]Conceptos!$B$2:$E$587,4,FALSE)</f>
        <v>1</v>
      </c>
      <c r="V1210" s="231">
        <f t="shared" si="235"/>
        <v>0</v>
      </c>
    </row>
    <row r="1211" spans="1:22" s="231" customFormat="1" ht="51">
      <c r="A1211" s="172">
        <f>VLOOKUP(G1211,[1]Conceptos!$B$2:$F$587,5,FALSE)</f>
        <v>149</v>
      </c>
      <c r="B1211" s="216" t="s">
        <v>313</v>
      </c>
      <c r="C1211" s="217" t="str">
        <f>VLOOKUP(B1211,[1]Conceptos!$B$2:$D$587,2,FALSE)</f>
        <v>VIH SIDA, E INFECCIONES DE TRANSMISIÓN SEXUAL</v>
      </c>
      <c r="D1211" s="218" t="str">
        <f>VLOOKUP(B1211,[1]Conceptos!$B$2:$D$587,3,FALSE)</f>
        <v>RECURSOS DESTINADOS A LA EJECUCIÓN DE PROYECTOS DE  INVERSIÓN DEFINIDOS CON EL OBJETO DE DESARROLLAR  LA POLITICA DE SALUD SEXUAL Y REPRODUCTIVA EN LO RELACIONADO CON VIH SIDA E INFECCIONES DE TRANSMISIÓN SEXUAL.</v>
      </c>
      <c r="E1211" s="249"/>
      <c r="F1211" s="210"/>
      <c r="G1211" s="211" t="str">
        <f>IF(ISBLANK(B1211),#REF!,B1211)</f>
        <v>A.2.2.2.2</v>
      </c>
      <c r="H1211" s="249"/>
      <c r="I1211" s="213">
        <f>I1212+I1223+I1234</f>
        <v>0</v>
      </c>
      <c r="J1211" s="213">
        <f>J1212+J1223+J1234</f>
        <v>0</v>
      </c>
      <c r="K1211" s="213">
        <f>K1212+K1223+K1234</f>
        <v>0</v>
      </c>
      <c r="L1211" s="213">
        <f>L1212+L1223+L1234</f>
        <v>0</v>
      </c>
      <c r="M1211" s="214">
        <f>M1212+M1223+M1234</f>
        <v>0</v>
      </c>
      <c r="N1211" s="250">
        <f t="shared" si="240"/>
        <v>0</v>
      </c>
      <c r="O1211" s="250">
        <f t="shared" si="242"/>
        <v>0</v>
      </c>
      <c r="P1211" s="179">
        <f>VLOOKUP($G1211,[1]Conceptos!$B$2:$I$588,6,FALSE)</f>
        <v>1</v>
      </c>
      <c r="Q1211" s="179">
        <f>VLOOKUP($G1211,[1]Conceptos!$B$2:$I$588,7,FALSE)</f>
        <v>1</v>
      </c>
      <c r="R1211" s="179">
        <f>VLOOKUP($G1211,[1]Conceptos!$B$2:$I$588,8,FALSE)</f>
        <v>1</v>
      </c>
      <c r="S1211" s="229" t="b">
        <f>VLOOKUP(G1211,[1]Conceptos!$B$2:$E$588,4,FALSE)</f>
        <v>0</v>
      </c>
      <c r="T1211" s="230">
        <f>FIND(".",B1211,LEN(B1211)-2)</f>
        <v>8</v>
      </c>
      <c r="U1211" s="230" t="str">
        <f>MID(B1211,1,T1211-1)</f>
        <v>A.2.2.2</v>
      </c>
      <c r="V1211" s="231">
        <f>IF(T1211=0,#REF!,T1211)</f>
        <v>8</v>
      </c>
    </row>
    <row r="1212" spans="1:22" s="231" customFormat="1" ht="38.25">
      <c r="A1212" s="172">
        <f>VLOOKUP(G1212,[1]Conceptos!$B$2:$F$587,5,FALSE)</f>
        <v>150</v>
      </c>
      <c r="B1212" s="219" t="s">
        <v>314</v>
      </c>
      <c r="C1212" s="220" t="str">
        <f>VLOOKUP(B1212,[1]Conceptos!$B$2:$D$587,2,FALSE)</f>
        <v>CONTRATACIÓN, CON LAS EMPRESAS SOCIALES DEL ESTADO.</v>
      </c>
      <c r="D1212" s="221" t="str">
        <f>VLOOKUP(B1212,[1]Conceptos!$B$2:$D$587,3,FALSE)</f>
        <v>CONTEMPLA LA CONTRATACIÓN CON LAS EMPRESAS SOCIALES DEL ESTADO, DEL OBJETO CONTRACTUAL QUE TENGA QUE VER CON SALUD SEXUAL Y REPRODUCTIVA (VIH SIDA E INFECCIONES DE TRANSMISIÓN SEXUAL)</v>
      </c>
      <c r="E1212" s="222" t="s">
        <v>136</v>
      </c>
      <c r="F1212" s="223"/>
      <c r="G1212" s="224" t="str">
        <f t="shared" si="241"/>
        <v>A.2.2.2.2.1</v>
      </c>
      <c r="H1212" s="225"/>
      <c r="I1212" s="226">
        <f>SUM(I1213:I1222)</f>
        <v>0</v>
      </c>
      <c r="J1212" s="226">
        <f>SUM(J1213:J1222)</f>
        <v>0</v>
      </c>
      <c r="K1212" s="226">
        <f>SUM(K1213:K1222)</f>
        <v>0</v>
      </c>
      <c r="L1212" s="226">
        <f>SUM(L1213:L1222)</f>
        <v>0</v>
      </c>
      <c r="M1212" s="227">
        <f>SUM(M1213:M1222)</f>
        <v>0</v>
      </c>
      <c r="N1212" s="228">
        <f>IF(AND(E1212&lt;&gt;"", E1212&lt;&gt;"Registrar Detalle",E1212&lt;&gt;"Ocultar Detalle"),1,0)</f>
        <v>0</v>
      </c>
      <c r="O1212" s="228">
        <f t="shared" si="242"/>
        <v>0</v>
      </c>
      <c r="P1212" s="179">
        <f>VLOOKUP($G1212,[1]Conceptos!$B$2:$I$588,6,FALSE)</f>
        <v>1</v>
      </c>
      <c r="Q1212" s="179">
        <f>VLOOKUP($G1212,[1]Conceptos!$B$2:$I$588,7,FALSE)</f>
        <v>1</v>
      </c>
      <c r="R1212" s="179">
        <f>VLOOKUP($G1212,[1]Conceptos!$B$2:$I$588,8,FALSE)</f>
        <v>1</v>
      </c>
      <c r="S1212" s="229" t="b">
        <f>VLOOKUP(G1212,[1]Conceptos!$B$2:$E$588,4,FALSE)</f>
        <v>1</v>
      </c>
      <c r="T1212" s="230">
        <f>FIND(".",B1212,LEN(B1212)-2)</f>
        <v>10</v>
      </c>
      <c r="U1212" s="230" t="str">
        <f>MID(B1212,1,T1212-1)</f>
        <v>A.2.2.2.2</v>
      </c>
      <c r="V1212" s="231">
        <f t="shared" ref="V1212:V1275" si="243">IF(T1212=0,T1211,T1212)</f>
        <v>10</v>
      </c>
    </row>
    <row r="1213" spans="1:22" s="231" customFormat="1">
      <c r="A1213" s="172">
        <f>VLOOKUP(G1213,[1]Conceptos!$B$2:$F$587,5,FALSE)</f>
        <v>150</v>
      </c>
      <c r="B1213" s="234"/>
      <c r="C1213" s="220"/>
      <c r="D1213" s="221"/>
      <c r="E1213" s="225">
        <v>1</v>
      </c>
      <c r="F1213" s="174"/>
      <c r="G1213" s="175" t="str">
        <f t="shared" si="241"/>
        <v>A.2.2.2.2.1</v>
      </c>
      <c r="H1213" s="235" t="e">
        <f t="shared" ref="H1213:H1222" si="244">VLOOKUP(F1213,$W$7:$X$48,2,FALSE)</f>
        <v>#N/A</v>
      </c>
      <c r="I1213" s="239"/>
      <c r="J1213" s="239"/>
      <c r="K1213" s="239"/>
      <c r="L1213" s="239"/>
      <c r="M1213" s="240"/>
      <c r="N1213" s="231">
        <f t="shared" si="240"/>
        <v>1</v>
      </c>
      <c r="O1213" s="231">
        <f t="shared" si="242"/>
        <v>0</v>
      </c>
      <c r="P1213" s="179">
        <f>VLOOKUP($G1213,[1]Conceptos!$B$2:$I$588,6,FALSE)</f>
        <v>1</v>
      </c>
      <c r="Q1213" s="179">
        <f>VLOOKUP($G1213,[1]Conceptos!$B$2:$I$588,7,FALSE)</f>
        <v>1</v>
      </c>
      <c r="R1213" s="179">
        <f>VLOOKUP($G1213,[1]Conceptos!$B$2:$I$588,8,FALSE)</f>
        <v>1</v>
      </c>
      <c r="S1213" s="229" t="b">
        <f>VLOOKUP(G1213,[1]Conceptos!$B$2:$E$588,4,FALSE)</f>
        <v>1</v>
      </c>
      <c r="V1213" s="231">
        <f t="shared" si="243"/>
        <v>10</v>
      </c>
    </row>
    <row r="1214" spans="1:22" s="231" customFormat="1" hidden="1">
      <c r="A1214" s="172">
        <f>VLOOKUP(G1214,[1]Conceptos!$B$2:$F$587,5,FALSE)</f>
        <v>150</v>
      </c>
      <c r="B1214" s="236"/>
      <c r="C1214" s="237"/>
      <c r="D1214" s="238"/>
      <c r="E1214" s="225">
        <v>2</v>
      </c>
      <c r="F1214" s="174"/>
      <c r="G1214" s="175" t="str">
        <f t="shared" si="241"/>
        <v>A.2.2.2.2.1</v>
      </c>
      <c r="H1214" s="235" t="e">
        <f t="shared" si="244"/>
        <v>#N/A</v>
      </c>
      <c r="I1214" s="239"/>
      <c r="J1214" s="239"/>
      <c r="K1214" s="239"/>
      <c r="L1214" s="239"/>
      <c r="M1214" s="240"/>
      <c r="N1214" s="231">
        <f t="shared" si="240"/>
        <v>1</v>
      </c>
      <c r="O1214" s="231">
        <f t="shared" si="242"/>
        <v>0</v>
      </c>
      <c r="P1214" s="179">
        <f>VLOOKUP($G1214,[1]Conceptos!$B$2:$I$588,6,FALSE)</f>
        <v>1</v>
      </c>
      <c r="Q1214" s="179">
        <f>VLOOKUP($G1214,[1]Conceptos!$B$2:$I$588,7,FALSE)</f>
        <v>1</v>
      </c>
      <c r="R1214" s="179">
        <f>VLOOKUP($G1214,[1]Conceptos!$B$2:$I$588,8,FALSE)</f>
        <v>1</v>
      </c>
      <c r="S1214" s="229" t="b">
        <f>VLOOKUP(G1214,[1]Conceptos!$B$2:$E$587,4,FALSE)</f>
        <v>1</v>
      </c>
      <c r="V1214" s="231">
        <f t="shared" si="243"/>
        <v>0</v>
      </c>
    </row>
    <row r="1215" spans="1:22" s="231" customFormat="1" hidden="1">
      <c r="A1215" s="172">
        <f>VLOOKUP(G1215,[1]Conceptos!$B$2:$F$587,5,FALSE)</f>
        <v>150</v>
      </c>
      <c r="B1215" s="236"/>
      <c r="C1215" s="237"/>
      <c r="D1215" s="238"/>
      <c r="E1215" s="225">
        <v>3</v>
      </c>
      <c r="F1215" s="174"/>
      <c r="G1215" s="175" t="str">
        <f t="shared" si="241"/>
        <v>A.2.2.2.2.1</v>
      </c>
      <c r="H1215" s="235" t="e">
        <f t="shared" si="244"/>
        <v>#N/A</v>
      </c>
      <c r="I1215" s="239"/>
      <c r="J1215" s="239"/>
      <c r="K1215" s="239"/>
      <c r="L1215" s="239"/>
      <c r="M1215" s="240"/>
      <c r="N1215" s="231">
        <f t="shared" si="240"/>
        <v>1</v>
      </c>
      <c r="O1215" s="231">
        <f t="shared" si="242"/>
        <v>0</v>
      </c>
      <c r="P1215" s="179">
        <f>VLOOKUP($G1215,[1]Conceptos!$B$2:$I$588,6,FALSE)</f>
        <v>1</v>
      </c>
      <c r="Q1215" s="179">
        <f>VLOOKUP($G1215,[1]Conceptos!$B$2:$I$588,7,FALSE)</f>
        <v>1</v>
      </c>
      <c r="R1215" s="179">
        <f>VLOOKUP($G1215,[1]Conceptos!$B$2:$I$588,8,FALSE)</f>
        <v>1</v>
      </c>
      <c r="S1215" s="229" t="b">
        <f>VLOOKUP(G1215,[1]Conceptos!$B$2:$E$587,4,FALSE)</f>
        <v>1</v>
      </c>
      <c r="V1215" s="231">
        <f t="shared" si="243"/>
        <v>0</v>
      </c>
    </row>
    <row r="1216" spans="1:22" s="231" customFormat="1" hidden="1">
      <c r="A1216" s="172">
        <f>VLOOKUP(G1216,[1]Conceptos!$B$2:$F$587,5,FALSE)</f>
        <v>150</v>
      </c>
      <c r="B1216" s="236"/>
      <c r="C1216" s="237"/>
      <c r="D1216" s="238"/>
      <c r="E1216" s="225">
        <v>4</v>
      </c>
      <c r="F1216" s="174"/>
      <c r="G1216" s="175" t="str">
        <f t="shared" si="241"/>
        <v>A.2.2.2.2.1</v>
      </c>
      <c r="H1216" s="235" t="e">
        <f t="shared" si="244"/>
        <v>#N/A</v>
      </c>
      <c r="I1216" s="239"/>
      <c r="J1216" s="239"/>
      <c r="K1216" s="239"/>
      <c r="L1216" s="239"/>
      <c r="M1216" s="240"/>
      <c r="N1216" s="231">
        <f t="shared" si="240"/>
        <v>1</v>
      </c>
      <c r="O1216" s="231">
        <f t="shared" si="242"/>
        <v>0</v>
      </c>
      <c r="P1216" s="179">
        <f>VLOOKUP($G1216,[1]Conceptos!$B$2:$I$588,6,FALSE)</f>
        <v>1</v>
      </c>
      <c r="Q1216" s="179">
        <f>VLOOKUP($G1216,[1]Conceptos!$B$2:$I$588,7,FALSE)</f>
        <v>1</v>
      </c>
      <c r="R1216" s="179">
        <f>VLOOKUP($G1216,[1]Conceptos!$B$2:$I$588,8,FALSE)</f>
        <v>1</v>
      </c>
      <c r="S1216" s="229" t="b">
        <f>VLOOKUP(G1216,[1]Conceptos!$B$2:$E$587,4,FALSE)</f>
        <v>1</v>
      </c>
      <c r="V1216" s="231">
        <f t="shared" si="243"/>
        <v>0</v>
      </c>
    </row>
    <row r="1217" spans="1:22" s="231" customFormat="1" hidden="1">
      <c r="A1217" s="172">
        <f>VLOOKUP(G1217,[1]Conceptos!$B$2:$F$587,5,FALSE)</f>
        <v>150</v>
      </c>
      <c r="B1217" s="236"/>
      <c r="C1217" s="237"/>
      <c r="D1217" s="238"/>
      <c r="E1217" s="225">
        <v>5</v>
      </c>
      <c r="F1217" s="174"/>
      <c r="G1217" s="175" t="str">
        <f t="shared" si="241"/>
        <v>A.2.2.2.2.1</v>
      </c>
      <c r="H1217" s="235" t="e">
        <f t="shared" si="244"/>
        <v>#N/A</v>
      </c>
      <c r="I1217" s="239"/>
      <c r="J1217" s="239"/>
      <c r="K1217" s="239"/>
      <c r="L1217" s="239"/>
      <c r="M1217" s="240"/>
      <c r="N1217" s="231">
        <f t="shared" si="240"/>
        <v>1</v>
      </c>
      <c r="O1217" s="231">
        <f t="shared" si="242"/>
        <v>0</v>
      </c>
      <c r="P1217" s="179">
        <f>VLOOKUP($G1217,[1]Conceptos!$B$2:$I$588,6,FALSE)</f>
        <v>1</v>
      </c>
      <c r="Q1217" s="179">
        <f>VLOOKUP($G1217,[1]Conceptos!$B$2:$I$588,7,FALSE)</f>
        <v>1</v>
      </c>
      <c r="R1217" s="179">
        <f>VLOOKUP($G1217,[1]Conceptos!$B$2:$I$588,8,FALSE)</f>
        <v>1</v>
      </c>
      <c r="S1217" s="229" t="b">
        <f>VLOOKUP(G1217,[1]Conceptos!$B$2:$E$587,4,FALSE)</f>
        <v>1</v>
      </c>
      <c r="V1217" s="231">
        <f t="shared" si="243"/>
        <v>0</v>
      </c>
    </row>
    <row r="1218" spans="1:22" s="231" customFormat="1" hidden="1">
      <c r="A1218" s="172">
        <f>VLOOKUP(G1218,[1]Conceptos!$B$2:$F$587,5,FALSE)</f>
        <v>150</v>
      </c>
      <c r="B1218" s="236"/>
      <c r="C1218" s="237"/>
      <c r="D1218" s="238"/>
      <c r="E1218" s="225">
        <v>6</v>
      </c>
      <c r="F1218" s="174"/>
      <c r="G1218" s="175" t="str">
        <f t="shared" si="241"/>
        <v>A.2.2.2.2.1</v>
      </c>
      <c r="H1218" s="235" t="e">
        <f t="shared" si="244"/>
        <v>#N/A</v>
      </c>
      <c r="I1218" s="239"/>
      <c r="J1218" s="239"/>
      <c r="K1218" s="239"/>
      <c r="L1218" s="239"/>
      <c r="M1218" s="240"/>
      <c r="N1218" s="231">
        <f t="shared" si="240"/>
        <v>1</v>
      </c>
      <c r="O1218" s="231">
        <f t="shared" si="242"/>
        <v>0</v>
      </c>
      <c r="P1218" s="179">
        <f>VLOOKUP($G1218,[1]Conceptos!$B$2:$I$588,6,FALSE)</f>
        <v>1</v>
      </c>
      <c r="Q1218" s="179">
        <f>VLOOKUP($G1218,[1]Conceptos!$B$2:$I$588,7,FALSE)</f>
        <v>1</v>
      </c>
      <c r="R1218" s="179">
        <f>VLOOKUP($G1218,[1]Conceptos!$B$2:$I$588,8,FALSE)</f>
        <v>1</v>
      </c>
      <c r="S1218" s="229" t="b">
        <f>VLOOKUP(G1218,[1]Conceptos!$B$2:$E$587,4,FALSE)</f>
        <v>1</v>
      </c>
      <c r="V1218" s="231">
        <f t="shared" si="243"/>
        <v>0</v>
      </c>
    </row>
    <row r="1219" spans="1:22" s="231" customFormat="1" hidden="1">
      <c r="A1219" s="172">
        <f>VLOOKUP(G1219,[1]Conceptos!$B$2:$F$587,5,FALSE)</f>
        <v>150</v>
      </c>
      <c r="B1219" s="236"/>
      <c r="C1219" s="237"/>
      <c r="D1219" s="238"/>
      <c r="E1219" s="225">
        <v>7</v>
      </c>
      <c r="F1219" s="174"/>
      <c r="G1219" s="175" t="str">
        <f t="shared" si="241"/>
        <v>A.2.2.2.2.1</v>
      </c>
      <c r="H1219" s="235" t="e">
        <f t="shared" si="244"/>
        <v>#N/A</v>
      </c>
      <c r="I1219" s="239"/>
      <c r="J1219" s="239"/>
      <c r="K1219" s="239"/>
      <c r="L1219" s="239"/>
      <c r="M1219" s="240"/>
      <c r="N1219" s="231">
        <f t="shared" si="240"/>
        <v>1</v>
      </c>
      <c r="O1219" s="231">
        <f t="shared" si="242"/>
        <v>0</v>
      </c>
      <c r="P1219" s="179">
        <f>VLOOKUP($G1219,[1]Conceptos!$B$2:$I$588,6,FALSE)</f>
        <v>1</v>
      </c>
      <c r="Q1219" s="179">
        <f>VLOOKUP($G1219,[1]Conceptos!$B$2:$I$588,7,FALSE)</f>
        <v>1</v>
      </c>
      <c r="R1219" s="179">
        <f>VLOOKUP($G1219,[1]Conceptos!$B$2:$I$588,8,FALSE)</f>
        <v>1</v>
      </c>
      <c r="S1219" s="229" t="b">
        <f>VLOOKUP(G1219,[1]Conceptos!$B$2:$E$587,4,FALSE)</f>
        <v>1</v>
      </c>
      <c r="V1219" s="231">
        <f t="shared" si="243"/>
        <v>0</v>
      </c>
    </row>
    <row r="1220" spans="1:22" s="231" customFormat="1" hidden="1">
      <c r="A1220" s="172">
        <f>VLOOKUP(G1220,[1]Conceptos!$B$2:$F$587,5,FALSE)</f>
        <v>150</v>
      </c>
      <c r="B1220" s="236"/>
      <c r="C1220" s="237"/>
      <c r="D1220" s="238"/>
      <c r="E1220" s="225">
        <v>8</v>
      </c>
      <c r="F1220" s="174"/>
      <c r="G1220" s="175" t="str">
        <f t="shared" si="241"/>
        <v>A.2.2.2.2.1</v>
      </c>
      <c r="H1220" s="235" t="e">
        <f t="shared" si="244"/>
        <v>#N/A</v>
      </c>
      <c r="I1220" s="239"/>
      <c r="J1220" s="239"/>
      <c r="K1220" s="239"/>
      <c r="L1220" s="239"/>
      <c r="M1220" s="240"/>
      <c r="N1220" s="231">
        <f t="shared" si="240"/>
        <v>1</v>
      </c>
      <c r="O1220" s="231">
        <f t="shared" si="242"/>
        <v>0</v>
      </c>
      <c r="P1220" s="179">
        <f>VLOOKUP($G1220,[1]Conceptos!$B$2:$I$588,6,FALSE)</f>
        <v>1</v>
      </c>
      <c r="Q1220" s="179">
        <f>VLOOKUP($G1220,[1]Conceptos!$B$2:$I$588,7,FALSE)</f>
        <v>1</v>
      </c>
      <c r="R1220" s="179">
        <f>VLOOKUP($G1220,[1]Conceptos!$B$2:$I$588,8,FALSE)</f>
        <v>1</v>
      </c>
      <c r="S1220" s="229" t="b">
        <f>VLOOKUP(G1220,[1]Conceptos!$B$2:$E$587,4,FALSE)</f>
        <v>1</v>
      </c>
      <c r="V1220" s="231">
        <f t="shared" si="243"/>
        <v>0</v>
      </c>
    </row>
    <row r="1221" spans="1:22" s="231" customFormat="1" hidden="1">
      <c r="A1221" s="172">
        <f>VLOOKUP(G1221,[1]Conceptos!$B$2:$F$587,5,FALSE)</f>
        <v>150</v>
      </c>
      <c r="B1221" s="236"/>
      <c r="C1221" s="237"/>
      <c r="D1221" s="238"/>
      <c r="E1221" s="225">
        <v>9</v>
      </c>
      <c r="F1221" s="174"/>
      <c r="G1221" s="175" t="str">
        <f t="shared" si="241"/>
        <v>A.2.2.2.2.1</v>
      </c>
      <c r="H1221" s="235" t="e">
        <f t="shared" si="244"/>
        <v>#N/A</v>
      </c>
      <c r="I1221" s="239"/>
      <c r="J1221" s="239"/>
      <c r="K1221" s="239"/>
      <c r="L1221" s="239"/>
      <c r="M1221" s="240"/>
      <c r="N1221" s="231">
        <f t="shared" si="240"/>
        <v>1</v>
      </c>
      <c r="O1221" s="231">
        <f t="shared" si="242"/>
        <v>0</v>
      </c>
      <c r="P1221" s="179">
        <f>VLOOKUP($G1221,[1]Conceptos!$B$2:$I$588,6,FALSE)</f>
        <v>1</v>
      </c>
      <c r="Q1221" s="179">
        <f>VLOOKUP($G1221,[1]Conceptos!$B$2:$I$588,7,FALSE)</f>
        <v>1</v>
      </c>
      <c r="R1221" s="179">
        <f>VLOOKUP($G1221,[1]Conceptos!$B$2:$I$588,8,FALSE)</f>
        <v>1</v>
      </c>
      <c r="S1221" s="229" t="b">
        <f>VLOOKUP(G1221,[1]Conceptos!$B$2:$E$587,4,FALSE)</f>
        <v>1</v>
      </c>
      <c r="V1221" s="231">
        <f t="shared" si="243"/>
        <v>0</v>
      </c>
    </row>
    <row r="1222" spans="1:22" s="231" customFormat="1" hidden="1">
      <c r="A1222" s="172">
        <f>VLOOKUP(G1222,[1]Conceptos!$B$2:$F$587,5,FALSE)</f>
        <v>150</v>
      </c>
      <c r="B1222" s="236"/>
      <c r="C1222" s="237"/>
      <c r="D1222" s="238"/>
      <c r="E1222" s="225">
        <v>10</v>
      </c>
      <c r="F1222" s="174"/>
      <c r="G1222" s="175" t="str">
        <f t="shared" si="241"/>
        <v>A.2.2.2.2.1</v>
      </c>
      <c r="H1222" s="235" t="e">
        <f t="shared" si="244"/>
        <v>#N/A</v>
      </c>
      <c r="I1222" s="239"/>
      <c r="J1222" s="239"/>
      <c r="K1222" s="239"/>
      <c r="L1222" s="239"/>
      <c r="M1222" s="240"/>
      <c r="N1222" s="231">
        <f t="shared" si="240"/>
        <v>1</v>
      </c>
      <c r="O1222" s="231">
        <f t="shared" si="242"/>
        <v>0</v>
      </c>
      <c r="P1222" s="179">
        <f>VLOOKUP($G1222,[1]Conceptos!$B$2:$I$588,6,FALSE)</f>
        <v>1</v>
      </c>
      <c r="Q1222" s="179">
        <f>VLOOKUP($G1222,[1]Conceptos!$B$2:$I$588,7,FALSE)</f>
        <v>1</v>
      </c>
      <c r="R1222" s="179">
        <f>VLOOKUP($G1222,[1]Conceptos!$B$2:$I$588,8,FALSE)</f>
        <v>1</v>
      </c>
      <c r="S1222" s="229" t="b">
        <f>VLOOKUP(G1222,[1]Conceptos!$B$2:$E$587,4,FALSE)</f>
        <v>1</v>
      </c>
      <c r="V1222" s="231">
        <f t="shared" si="243"/>
        <v>0</v>
      </c>
    </row>
    <row r="1223" spans="1:22" s="231" customFormat="1" ht="63.75">
      <c r="A1223" s="172">
        <f>VLOOKUP(G1223,[1]Conceptos!$B$2:$F$587,5,FALSE)</f>
        <v>151</v>
      </c>
      <c r="B1223" s="219" t="s">
        <v>315</v>
      </c>
      <c r="C1223" s="220" t="str">
        <f>VLOOKUP(B1223,[1]Conceptos!$B$2:$D$587,2,FALSE)</f>
        <v>ADQUISICIÓN DE INSUMOS, ELEMENTOS, PUBLICACIONES Y EQUIPOS PARA DESARROLLAR LAS PRIORIDADES  DE SALUD PÚBLICA, SEGÚN COMPETENCIAS.</v>
      </c>
      <c r="D1223" s="221" t="str">
        <f>VLOOKUP(B1223,[1]Conceptos!$B$2:$D$587,3,FALSE)</f>
        <v>SE REFIERE A LOS GASTOS DIRIGIDOS A LA ADQUSICIÓN DE INSUMOS CRÍTICOS Y SUMINISTROS NECESARIOS PARA EL DESARROLLO DE INVERSIÓN EN SALUD, CONFORME AL OBJETO DE ESTE NUMERAL Y NO CONTEMPLADOS EN EL GASTO DE FUNCIONAMIENTO.</v>
      </c>
      <c r="E1223" s="222" t="s">
        <v>136</v>
      </c>
      <c r="F1223" s="223"/>
      <c r="G1223" s="224" t="str">
        <f t="shared" si="241"/>
        <v>A.2.2.2.2.2</v>
      </c>
      <c r="H1223" s="225"/>
      <c r="I1223" s="226">
        <f>SUM(I1224:I1233)</f>
        <v>0</v>
      </c>
      <c r="J1223" s="226">
        <f>SUM(J1224:J1233)</f>
        <v>0</v>
      </c>
      <c r="K1223" s="226">
        <f>SUM(K1224:K1233)</f>
        <v>0</v>
      </c>
      <c r="L1223" s="226">
        <f>SUM(L1224:L1233)</f>
        <v>0</v>
      </c>
      <c r="M1223" s="227">
        <f>SUM(M1224:M1233)</f>
        <v>0</v>
      </c>
      <c r="N1223" s="228">
        <f>IF(AND(E1223&lt;&gt;"", E1223&lt;&gt;"Registrar Detalle",E1223&lt;&gt;"Ocultar Detalle"),1,0)</f>
        <v>0</v>
      </c>
      <c r="O1223" s="228">
        <f t="shared" si="242"/>
        <v>0</v>
      </c>
      <c r="P1223" s="179">
        <f>VLOOKUP($G1223,[1]Conceptos!$B$2:$I$588,6,FALSE)</f>
        <v>1</v>
      </c>
      <c r="Q1223" s="179">
        <f>VLOOKUP($G1223,[1]Conceptos!$B$2:$I$588,7,FALSE)</f>
        <v>1</v>
      </c>
      <c r="R1223" s="179">
        <f>VLOOKUP($G1223,[1]Conceptos!$B$2:$I$588,8,FALSE)</f>
        <v>1</v>
      </c>
      <c r="S1223" s="229" t="b">
        <f>VLOOKUP(G1223,[1]Conceptos!$B$2:$E$588,4,FALSE)</f>
        <v>1</v>
      </c>
      <c r="T1223" s="230">
        <f>FIND(".",B1223,LEN(B1223)-2)</f>
        <v>10</v>
      </c>
      <c r="U1223" s="230" t="str">
        <f>MID(B1223,1,T1223-1)</f>
        <v>A.2.2.2.2</v>
      </c>
      <c r="V1223" s="231">
        <f t="shared" si="243"/>
        <v>10</v>
      </c>
    </row>
    <row r="1224" spans="1:22" s="231" customFormat="1">
      <c r="A1224" s="172">
        <f>VLOOKUP(G1224,[1]Conceptos!$B$2:$F$587,5,FALSE)</f>
        <v>151</v>
      </c>
      <c r="B1224" s="234"/>
      <c r="C1224" s="220"/>
      <c r="D1224" s="221"/>
      <c r="E1224" s="225">
        <v>1</v>
      </c>
      <c r="F1224" s="174"/>
      <c r="G1224" s="175" t="str">
        <f t="shared" si="241"/>
        <v>A.2.2.2.2.2</v>
      </c>
      <c r="H1224" s="235" t="e">
        <f t="shared" ref="H1224:H1233" si="245">VLOOKUP(F1224,$W$7:$X$48,2,FALSE)</f>
        <v>#N/A</v>
      </c>
      <c r="I1224" s="239"/>
      <c r="J1224" s="239"/>
      <c r="K1224" s="239"/>
      <c r="L1224" s="239"/>
      <c r="M1224" s="240"/>
      <c r="N1224" s="231">
        <f t="shared" si="240"/>
        <v>1</v>
      </c>
      <c r="O1224" s="231">
        <f t="shared" si="242"/>
        <v>0</v>
      </c>
      <c r="P1224" s="179">
        <f>VLOOKUP($G1224,[1]Conceptos!$B$2:$I$588,6,FALSE)</f>
        <v>1</v>
      </c>
      <c r="Q1224" s="179">
        <f>VLOOKUP($G1224,[1]Conceptos!$B$2:$I$588,7,FALSE)</f>
        <v>1</v>
      </c>
      <c r="R1224" s="179">
        <f>VLOOKUP($G1224,[1]Conceptos!$B$2:$I$588,8,FALSE)</f>
        <v>1</v>
      </c>
      <c r="S1224" s="229" t="b">
        <f>VLOOKUP(G1224,[1]Conceptos!$B$2:$E$588,4,FALSE)</f>
        <v>1</v>
      </c>
      <c r="V1224" s="231">
        <f t="shared" si="243"/>
        <v>10</v>
      </c>
    </row>
    <row r="1225" spans="1:22" s="231" customFormat="1" hidden="1">
      <c r="A1225" s="172">
        <f>VLOOKUP(G1225,[1]Conceptos!$B$2:$F$587,5,FALSE)</f>
        <v>151</v>
      </c>
      <c r="B1225" s="236"/>
      <c r="C1225" s="237"/>
      <c r="D1225" s="238"/>
      <c r="E1225" s="225">
        <v>2</v>
      </c>
      <c r="F1225" s="174"/>
      <c r="G1225" s="175" t="str">
        <f t="shared" si="241"/>
        <v>A.2.2.2.2.2</v>
      </c>
      <c r="H1225" s="235" t="e">
        <f t="shared" si="245"/>
        <v>#N/A</v>
      </c>
      <c r="I1225" s="239"/>
      <c r="J1225" s="239"/>
      <c r="K1225" s="239"/>
      <c r="L1225" s="239"/>
      <c r="M1225" s="240"/>
      <c r="N1225" s="231">
        <f t="shared" si="240"/>
        <v>1</v>
      </c>
      <c r="O1225" s="231">
        <f t="shared" si="242"/>
        <v>0</v>
      </c>
      <c r="P1225" s="179">
        <f>VLOOKUP($G1225,[1]Conceptos!$B$2:$I$588,6,FALSE)</f>
        <v>1</v>
      </c>
      <c r="Q1225" s="179">
        <f>VLOOKUP($G1225,[1]Conceptos!$B$2:$I$588,7,FALSE)</f>
        <v>1</v>
      </c>
      <c r="R1225" s="179">
        <f>VLOOKUP($G1225,[1]Conceptos!$B$2:$I$588,8,FALSE)</f>
        <v>1</v>
      </c>
      <c r="S1225" s="229" t="b">
        <f>VLOOKUP(G1225,[1]Conceptos!$B$2:$E$587,4,FALSE)</f>
        <v>1</v>
      </c>
      <c r="V1225" s="231">
        <f t="shared" si="243"/>
        <v>0</v>
      </c>
    </row>
    <row r="1226" spans="1:22" s="231" customFormat="1" hidden="1">
      <c r="A1226" s="172">
        <f>VLOOKUP(G1226,[1]Conceptos!$B$2:$F$587,5,FALSE)</f>
        <v>151</v>
      </c>
      <c r="B1226" s="236"/>
      <c r="C1226" s="237"/>
      <c r="D1226" s="238"/>
      <c r="E1226" s="225">
        <v>3</v>
      </c>
      <c r="F1226" s="174"/>
      <c r="G1226" s="175" t="str">
        <f t="shared" si="241"/>
        <v>A.2.2.2.2.2</v>
      </c>
      <c r="H1226" s="235" t="e">
        <f t="shared" si="245"/>
        <v>#N/A</v>
      </c>
      <c r="I1226" s="239"/>
      <c r="J1226" s="239"/>
      <c r="K1226" s="239"/>
      <c r="L1226" s="239"/>
      <c r="M1226" s="240"/>
      <c r="N1226" s="231">
        <f t="shared" si="240"/>
        <v>1</v>
      </c>
      <c r="O1226" s="231">
        <f t="shared" si="242"/>
        <v>0</v>
      </c>
      <c r="P1226" s="179">
        <f>VLOOKUP($G1226,[1]Conceptos!$B$2:$I$588,6,FALSE)</f>
        <v>1</v>
      </c>
      <c r="Q1226" s="179">
        <f>VLOOKUP($G1226,[1]Conceptos!$B$2:$I$588,7,FALSE)</f>
        <v>1</v>
      </c>
      <c r="R1226" s="179">
        <f>VLOOKUP($G1226,[1]Conceptos!$B$2:$I$588,8,FALSE)</f>
        <v>1</v>
      </c>
      <c r="S1226" s="229" t="b">
        <f>VLOOKUP(G1226,[1]Conceptos!$B$2:$E$587,4,FALSE)</f>
        <v>1</v>
      </c>
      <c r="V1226" s="231">
        <f t="shared" si="243"/>
        <v>0</v>
      </c>
    </row>
    <row r="1227" spans="1:22" s="231" customFormat="1" hidden="1">
      <c r="A1227" s="172">
        <f>VLOOKUP(G1227,[1]Conceptos!$B$2:$F$587,5,FALSE)</f>
        <v>151</v>
      </c>
      <c r="B1227" s="236"/>
      <c r="C1227" s="237"/>
      <c r="D1227" s="238"/>
      <c r="E1227" s="225">
        <v>4</v>
      </c>
      <c r="F1227" s="174"/>
      <c r="G1227" s="175" t="str">
        <f t="shared" si="241"/>
        <v>A.2.2.2.2.2</v>
      </c>
      <c r="H1227" s="235" t="e">
        <f t="shared" si="245"/>
        <v>#N/A</v>
      </c>
      <c r="I1227" s="239"/>
      <c r="J1227" s="239"/>
      <c r="K1227" s="239"/>
      <c r="L1227" s="239"/>
      <c r="M1227" s="240"/>
      <c r="N1227" s="231">
        <f t="shared" si="240"/>
        <v>1</v>
      </c>
      <c r="O1227" s="231">
        <f t="shared" si="242"/>
        <v>0</v>
      </c>
      <c r="P1227" s="179">
        <f>VLOOKUP($G1227,[1]Conceptos!$B$2:$I$588,6,FALSE)</f>
        <v>1</v>
      </c>
      <c r="Q1227" s="179">
        <f>VLOOKUP($G1227,[1]Conceptos!$B$2:$I$588,7,FALSE)</f>
        <v>1</v>
      </c>
      <c r="R1227" s="179">
        <f>VLOOKUP($G1227,[1]Conceptos!$B$2:$I$588,8,FALSE)</f>
        <v>1</v>
      </c>
      <c r="S1227" s="229" t="b">
        <f>VLOOKUP(G1227,[1]Conceptos!$B$2:$E$587,4,FALSE)</f>
        <v>1</v>
      </c>
      <c r="V1227" s="231">
        <f t="shared" si="243"/>
        <v>0</v>
      </c>
    </row>
    <row r="1228" spans="1:22" s="231" customFormat="1" hidden="1">
      <c r="A1228" s="172">
        <f>VLOOKUP(G1228,[1]Conceptos!$B$2:$F$587,5,FALSE)</f>
        <v>151</v>
      </c>
      <c r="B1228" s="236"/>
      <c r="C1228" s="237"/>
      <c r="D1228" s="238"/>
      <c r="E1228" s="225">
        <v>5</v>
      </c>
      <c r="F1228" s="174"/>
      <c r="G1228" s="175" t="str">
        <f t="shared" si="241"/>
        <v>A.2.2.2.2.2</v>
      </c>
      <c r="H1228" s="235" t="e">
        <f t="shared" si="245"/>
        <v>#N/A</v>
      </c>
      <c r="I1228" s="239"/>
      <c r="J1228" s="239"/>
      <c r="K1228" s="239"/>
      <c r="L1228" s="239"/>
      <c r="M1228" s="240"/>
      <c r="N1228" s="231">
        <f t="shared" si="240"/>
        <v>1</v>
      </c>
      <c r="O1228" s="231">
        <f t="shared" si="242"/>
        <v>0</v>
      </c>
      <c r="P1228" s="179">
        <f>VLOOKUP($G1228,[1]Conceptos!$B$2:$I$588,6,FALSE)</f>
        <v>1</v>
      </c>
      <c r="Q1228" s="179">
        <f>VLOOKUP($G1228,[1]Conceptos!$B$2:$I$588,7,FALSE)</f>
        <v>1</v>
      </c>
      <c r="R1228" s="179">
        <f>VLOOKUP($G1228,[1]Conceptos!$B$2:$I$588,8,FALSE)</f>
        <v>1</v>
      </c>
      <c r="S1228" s="229" t="b">
        <f>VLOOKUP(G1228,[1]Conceptos!$B$2:$E$587,4,FALSE)</f>
        <v>1</v>
      </c>
      <c r="V1228" s="231">
        <f t="shared" si="243"/>
        <v>0</v>
      </c>
    </row>
    <row r="1229" spans="1:22" s="231" customFormat="1" hidden="1">
      <c r="A1229" s="172">
        <f>VLOOKUP(G1229,[1]Conceptos!$B$2:$F$587,5,FALSE)</f>
        <v>151</v>
      </c>
      <c r="B1229" s="236"/>
      <c r="C1229" s="237"/>
      <c r="D1229" s="238"/>
      <c r="E1229" s="225">
        <v>6</v>
      </c>
      <c r="F1229" s="174"/>
      <c r="G1229" s="175" t="str">
        <f t="shared" si="241"/>
        <v>A.2.2.2.2.2</v>
      </c>
      <c r="H1229" s="235" t="e">
        <f t="shared" si="245"/>
        <v>#N/A</v>
      </c>
      <c r="I1229" s="239"/>
      <c r="J1229" s="239"/>
      <c r="K1229" s="239"/>
      <c r="L1229" s="239"/>
      <c r="M1229" s="240"/>
      <c r="N1229" s="231">
        <f t="shared" si="240"/>
        <v>1</v>
      </c>
      <c r="O1229" s="231">
        <f t="shared" si="242"/>
        <v>0</v>
      </c>
      <c r="P1229" s="179">
        <f>VLOOKUP($G1229,[1]Conceptos!$B$2:$I$588,6,FALSE)</f>
        <v>1</v>
      </c>
      <c r="Q1229" s="179">
        <f>VLOOKUP($G1229,[1]Conceptos!$B$2:$I$588,7,FALSE)</f>
        <v>1</v>
      </c>
      <c r="R1229" s="179">
        <f>VLOOKUP($G1229,[1]Conceptos!$B$2:$I$588,8,FALSE)</f>
        <v>1</v>
      </c>
      <c r="S1229" s="229" t="b">
        <f>VLOOKUP(G1229,[1]Conceptos!$B$2:$E$587,4,FALSE)</f>
        <v>1</v>
      </c>
      <c r="V1229" s="231">
        <f t="shared" si="243"/>
        <v>0</v>
      </c>
    </row>
    <row r="1230" spans="1:22" s="231" customFormat="1" hidden="1">
      <c r="A1230" s="172">
        <f>VLOOKUP(G1230,[1]Conceptos!$B$2:$F$587,5,FALSE)</f>
        <v>151</v>
      </c>
      <c r="B1230" s="236"/>
      <c r="C1230" s="237"/>
      <c r="D1230" s="238"/>
      <c r="E1230" s="225">
        <v>7</v>
      </c>
      <c r="F1230" s="174"/>
      <c r="G1230" s="175" t="str">
        <f t="shared" si="241"/>
        <v>A.2.2.2.2.2</v>
      </c>
      <c r="H1230" s="235" t="e">
        <f t="shared" si="245"/>
        <v>#N/A</v>
      </c>
      <c r="I1230" s="239"/>
      <c r="J1230" s="239"/>
      <c r="K1230" s="239"/>
      <c r="L1230" s="239"/>
      <c r="M1230" s="240"/>
      <c r="N1230" s="231">
        <f t="shared" si="240"/>
        <v>1</v>
      </c>
      <c r="O1230" s="231">
        <f t="shared" si="242"/>
        <v>0</v>
      </c>
      <c r="P1230" s="179">
        <f>VLOOKUP($G1230,[1]Conceptos!$B$2:$I$588,6,FALSE)</f>
        <v>1</v>
      </c>
      <c r="Q1230" s="179">
        <f>VLOOKUP($G1230,[1]Conceptos!$B$2:$I$588,7,FALSE)</f>
        <v>1</v>
      </c>
      <c r="R1230" s="179">
        <f>VLOOKUP($G1230,[1]Conceptos!$B$2:$I$588,8,FALSE)</f>
        <v>1</v>
      </c>
      <c r="S1230" s="229" t="b">
        <f>VLOOKUP(G1230,[1]Conceptos!$B$2:$E$587,4,FALSE)</f>
        <v>1</v>
      </c>
      <c r="V1230" s="231">
        <f t="shared" si="243"/>
        <v>0</v>
      </c>
    </row>
    <row r="1231" spans="1:22" s="231" customFormat="1" hidden="1">
      <c r="A1231" s="172">
        <f>VLOOKUP(G1231,[1]Conceptos!$B$2:$F$587,5,FALSE)</f>
        <v>151</v>
      </c>
      <c r="B1231" s="236"/>
      <c r="C1231" s="237"/>
      <c r="D1231" s="238"/>
      <c r="E1231" s="225">
        <v>8</v>
      </c>
      <c r="F1231" s="174"/>
      <c r="G1231" s="175" t="str">
        <f t="shared" si="241"/>
        <v>A.2.2.2.2.2</v>
      </c>
      <c r="H1231" s="235" t="e">
        <f t="shared" si="245"/>
        <v>#N/A</v>
      </c>
      <c r="I1231" s="239"/>
      <c r="J1231" s="239"/>
      <c r="K1231" s="239"/>
      <c r="L1231" s="239"/>
      <c r="M1231" s="240"/>
      <c r="N1231" s="231">
        <f t="shared" si="240"/>
        <v>1</v>
      </c>
      <c r="O1231" s="231">
        <f t="shared" si="242"/>
        <v>0</v>
      </c>
      <c r="P1231" s="179">
        <f>VLOOKUP($G1231,[1]Conceptos!$B$2:$I$588,6,FALSE)</f>
        <v>1</v>
      </c>
      <c r="Q1231" s="179">
        <f>VLOOKUP($G1231,[1]Conceptos!$B$2:$I$588,7,FALSE)</f>
        <v>1</v>
      </c>
      <c r="R1231" s="179">
        <f>VLOOKUP($G1231,[1]Conceptos!$B$2:$I$588,8,FALSE)</f>
        <v>1</v>
      </c>
      <c r="S1231" s="229" t="b">
        <f>VLOOKUP(G1231,[1]Conceptos!$B$2:$E$587,4,FALSE)</f>
        <v>1</v>
      </c>
      <c r="V1231" s="231">
        <f t="shared" si="243"/>
        <v>0</v>
      </c>
    </row>
    <row r="1232" spans="1:22" s="231" customFormat="1" hidden="1">
      <c r="A1232" s="172">
        <f>VLOOKUP(G1232,[1]Conceptos!$B$2:$F$587,5,FALSE)</f>
        <v>151</v>
      </c>
      <c r="B1232" s="236"/>
      <c r="C1232" s="237"/>
      <c r="D1232" s="238"/>
      <c r="E1232" s="225">
        <v>9</v>
      </c>
      <c r="F1232" s="174"/>
      <c r="G1232" s="175" t="str">
        <f t="shared" si="241"/>
        <v>A.2.2.2.2.2</v>
      </c>
      <c r="H1232" s="235" t="e">
        <f t="shared" si="245"/>
        <v>#N/A</v>
      </c>
      <c r="I1232" s="239"/>
      <c r="J1232" s="239"/>
      <c r="K1232" s="239"/>
      <c r="L1232" s="239"/>
      <c r="M1232" s="240"/>
      <c r="N1232" s="231">
        <f t="shared" si="240"/>
        <v>1</v>
      </c>
      <c r="O1232" s="231">
        <f t="shared" si="242"/>
        <v>0</v>
      </c>
      <c r="P1232" s="179">
        <f>VLOOKUP($G1232,[1]Conceptos!$B$2:$I$588,6,FALSE)</f>
        <v>1</v>
      </c>
      <c r="Q1232" s="179">
        <f>VLOOKUP($G1232,[1]Conceptos!$B$2:$I$588,7,FALSE)</f>
        <v>1</v>
      </c>
      <c r="R1232" s="179">
        <f>VLOOKUP($G1232,[1]Conceptos!$B$2:$I$588,8,FALSE)</f>
        <v>1</v>
      </c>
      <c r="S1232" s="229" t="b">
        <f>VLOOKUP(G1232,[1]Conceptos!$B$2:$E$587,4,FALSE)</f>
        <v>1</v>
      </c>
      <c r="V1232" s="231">
        <f t="shared" si="243"/>
        <v>0</v>
      </c>
    </row>
    <row r="1233" spans="1:22" s="231" customFormat="1" hidden="1">
      <c r="A1233" s="172">
        <f>VLOOKUP(G1233,[1]Conceptos!$B$2:$F$587,5,FALSE)</f>
        <v>151</v>
      </c>
      <c r="B1233" s="236"/>
      <c r="C1233" s="237"/>
      <c r="D1233" s="238"/>
      <c r="E1233" s="225">
        <v>10</v>
      </c>
      <c r="F1233" s="174"/>
      <c r="G1233" s="175" t="str">
        <f t="shared" si="241"/>
        <v>A.2.2.2.2.2</v>
      </c>
      <c r="H1233" s="235" t="e">
        <f t="shared" si="245"/>
        <v>#N/A</v>
      </c>
      <c r="I1233" s="239"/>
      <c r="J1233" s="239"/>
      <c r="K1233" s="239"/>
      <c r="L1233" s="239"/>
      <c r="M1233" s="240"/>
      <c r="N1233" s="231">
        <f t="shared" si="240"/>
        <v>1</v>
      </c>
      <c r="O1233" s="231">
        <f t="shared" si="242"/>
        <v>0</v>
      </c>
      <c r="P1233" s="179">
        <f>VLOOKUP($G1233,[1]Conceptos!$B$2:$I$588,6,FALSE)</f>
        <v>1</v>
      </c>
      <c r="Q1233" s="179">
        <f>VLOOKUP($G1233,[1]Conceptos!$B$2:$I$588,7,FALSE)</f>
        <v>1</v>
      </c>
      <c r="R1233" s="179">
        <f>VLOOKUP($G1233,[1]Conceptos!$B$2:$I$588,8,FALSE)</f>
        <v>1</v>
      </c>
      <c r="S1233" s="229" t="b">
        <f>VLOOKUP(G1233,[1]Conceptos!$B$2:$E$587,4,FALSE)</f>
        <v>1</v>
      </c>
      <c r="V1233" s="231">
        <f t="shared" si="243"/>
        <v>0</v>
      </c>
    </row>
    <row r="1234" spans="1:22" s="231" customFormat="1" ht="38.25">
      <c r="A1234" s="172">
        <f>VLOOKUP(G1234,[1]Conceptos!$B$2:$F$587,5,FALSE)</f>
        <v>152</v>
      </c>
      <c r="B1234" s="219" t="s">
        <v>316</v>
      </c>
      <c r="C1234" s="220" t="str">
        <f>VLOOKUP(B1234,[1]Conceptos!$B$2:$D$587,2,FALSE)</f>
        <v>CONTRATACIÓN CON PERSONAS  JURÍDICAS QUE NO SEAN ESE´S.</v>
      </c>
      <c r="D1234" s="221" t="str">
        <f>VLOOKUP(B1234,[1]Conceptos!$B$2:$D$587,3,FALSE)</f>
        <v xml:space="preserve">CONTEMPLA LA CONTRATACIÓN CON OTRAS IPS, NECESARIOS PARA PRESTAR EL SERVICIO, CONFORME A LAS  POLÍTICAS DE PROMOCIÓN,PREVENCIÓN Y VIGILANCIA EN SALUD. </v>
      </c>
      <c r="E1234" s="222" t="s">
        <v>136</v>
      </c>
      <c r="F1234" s="223"/>
      <c r="G1234" s="224" t="str">
        <f t="shared" si="241"/>
        <v>A.2.2.2.2.3</v>
      </c>
      <c r="H1234" s="225"/>
      <c r="I1234" s="226">
        <f>SUM(I1235:I1244)</f>
        <v>0</v>
      </c>
      <c r="J1234" s="226">
        <f>SUM(J1235:J1244)</f>
        <v>0</v>
      </c>
      <c r="K1234" s="226">
        <f>SUM(K1235:K1244)</f>
        <v>0</v>
      </c>
      <c r="L1234" s="226">
        <f>SUM(L1235:L1244)</f>
        <v>0</v>
      </c>
      <c r="M1234" s="227">
        <f>SUM(M1235:M1244)</f>
        <v>0</v>
      </c>
      <c r="N1234" s="228">
        <f>IF(AND(E1234&lt;&gt;"", E1234&lt;&gt;"Registrar Detalle",E1234&lt;&gt;"Ocultar Detalle"),1,0)</f>
        <v>0</v>
      </c>
      <c r="O1234" s="228">
        <f t="shared" si="242"/>
        <v>0</v>
      </c>
      <c r="P1234" s="179">
        <f>VLOOKUP($G1234,[1]Conceptos!$B$2:$I$588,6,FALSE)</f>
        <v>1</v>
      </c>
      <c r="Q1234" s="179">
        <f>VLOOKUP($G1234,[1]Conceptos!$B$2:$I$588,7,FALSE)</f>
        <v>1</v>
      </c>
      <c r="R1234" s="179">
        <f>VLOOKUP($G1234,[1]Conceptos!$B$2:$I$588,8,FALSE)</f>
        <v>1</v>
      </c>
      <c r="S1234" s="229" t="b">
        <f>VLOOKUP(G1234,[1]Conceptos!$B$2:$E$588,4,FALSE)</f>
        <v>1</v>
      </c>
      <c r="T1234" s="230">
        <f>FIND(".",B1234,LEN(B1234)-2)</f>
        <v>10</v>
      </c>
      <c r="U1234" s="230" t="str">
        <f>MID(B1234,1,T1234-1)</f>
        <v>A.2.2.2.2</v>
      </c>
      <c r="V1234" s="231">
        <f t="shared" si="243"/>
        <v>10</v>
      </c>
    </row>
    <row r="1235" spans="1:22" s="231" customFormat="1">
      <c r="A1235" s="172">
        <f>VLOOKUP(G1235,[1]Conceptos!$B$2:$F$587,5,FALSE)</f>
        <v>152</v>
      </c>
      <c r="B1235" s="234"/>
      <c r="C1235" s="220"/>
      <c r="D1235" s="221"/>
      <c r="E1235" s="225">
        <v>1</v>
      </c>
      <c r="F1235" s="174"/>
      <c r="G1235" s="175" t="str">
        <f t="shared" si="241"/>
        <v>A.2.2.2.2.3</v>
      </c>
      <c r="H1235" s="235" t="e">
        <f t="shared" ref="H1235:H1244" si="246">VLOOKUP(F1235,$W$7:$X$48,2,FALSE)</f>
        <v>#N/A</v>
      </c>
      <c r="I1235" s="239"/>
      <c r="J1235" s="239"/>
      <c r="K1235" s="239"/>
      <c r="L1235" s="239"/>
      <c r="M1235" s="240"/>
      <c r="N1235" s="231">
        <f t="shared" si="240"/>
        <v>1</v>
      </c>
      <c r="O1235" s="231">
        <f t="shared" si="242"/>
        <v>0</v>
      </c>
      <c r="P1235" s="179">
        <f>VLOOKUP($G1235,[1]Conceptos!$B$2:$I$588,6,FALSE)</f>
        <v>1</v>
      </c>
      <c r="Q1235" s="179">
        <f>VLOOKUP($G1235,[1]Conceptos!$B$2:$I$588,7,FALSE)</f>
        <v>1</v>
      </c>
      <c r="R1235" s="179">
        <f>VLOOKUP($G1235,[1]Conceptos!$B$2:$I$588,8,FALSE)</f>
        <v>1</v>
      </c>
      <c r="S1235" s="229" t="b">
        <f>VLOOKUP(G1235,[1]Conceptos!$B$2:$E$588,4,FALSE)</f>
        <v>1</v>
      </c>
      <c r="V1235" s="231">
        <f t="shared" si="243"/>
        <v>10</v>
      </c>
    </row>
    <row r="1236" spans="1:22" s="231" customFormat="1" hidden="1">
      <c r="A1236" s="172">
        <f>VLOOKUP(G1236,[1]Conceptos!$B$2:$F$587,5,FALSE)</f>
        <v>152</v>
      </c>
      <c r="B1236" s="236"/>
      <c r="C1236" s="237"/>
      <c r="D1236" s="238"/>
      <c r="E1236" s="225">
        <v>2</v>
      </c>
      <c r="F1236" s="174"/>
      <c r="G1236" s="175" t="str">
        <f t="shared" si="241"/>
        <v>A.2.2.2.2.3</v>
      </c>
      <c r="H1236" s="235" t="e">
        <f t="shared" si="246"/>
        <v>#N/A</v>
      </c>
      <c r="I1236" s="239"/>
      <c r="J1236" s="239"/>
      <c r="K1236" s="239"/>
      <c r="L1236" s="239"/>
      <c r="M1236" s="240"/>
      <c r="N1236" s="231">
        <f t="shared" si="240"/>
        <v>1</v>
      </c>
      <c r="O1236" s="231">
        <f t="shared" si="242"/>
        <v>0</v>
      </c>
      <c r="P1236" s="179">
        <f>VLOOKUP($G1236,[1]Conceptos!$B$2:$I$588,6,FALSE)</f>
        <v>1</v>
      </c>
      <c r="Q1236" s="179">
        <f>VLOOKUP($G1236,[1]Conceptos!$B$2:$I$588,7,FALSE)</f>
        <v>1</v>
      </c>
      <c r="R1236" s="179">
        <f>VLOOKUP($G1236,[1]Conceptos!$B$2:$I$588,8,FALSE)</f>
        <v>1</v>
      </c>
      <c r="S1236" s="229" t="b">
        <f>VLOOKUP(G1236,[1]Conceptos!$B$2:$E$587,4,FALSE)</f>
        <v>1</v>
      </c>
      <c r="V1236" s="231">
        <f t="shared" si="243"/>
        <v>0</v>
      </c>
    </row>
    <row r="1237" spans="1:22" s="231" customFormat="1" hidden="1">
      <c r="A1237" s="172">
        <f>VLOOKUP(G1237,[1]Conceptos!$B$2:$F$587,5,FALSE)</f>
        <v>152</v>
      </c>
      <c r="B1237" s="236"/>
      <c r="C1237" s="237"/>
      <c r="D1237" s="238"/>
      <c r="E1237" s="225">
        <v>3</v>
      </c>
      <c r="F1237" s="174"/>
      <c r="G1237" s="175" t="str">
        <f t="shared" si="241"/>
        <v>A.2.2.2.2.3</v>
      </c>
      <c r="H1237" s="235" t="e">
        <f t="shared" si="246"/>
        <v>#N/A</v>
      </c>
      <c r="I1237" s="239"/>
      <c r="J1237" s="239"/>
      <c r="K1237" s="239"/>
      <c r="L1237" s="239"/>
      <c r="M1237" s="240"/>
      <c r="N1237" s="231">
        <f t="shared" si="240"/>
        <v>1</v>
      </c>
      <c r="O1237" s="231">
        <f t="shared" si="242"/>
        <v>0</v>
      </c>
      <c r="P1237" s="179">
        <f>VLOOKUP($G1237,[1]Conceptos!$B$2:$I$588,6,FALSE)</f>
        <v>1</v>
      </c>
      <c r="Q1237" s="179">
        <f>VLOOKUP($G1237,[1]Conceptos!$B$2:$I$588,7,FALSE)</f>
        <v>1</v>
      </c>
      <c r="R1237" s="179">
        <f>VLOOKUP($G1237,[1]Conceptos!$B$2:$I$588,8,FALSE)</f>
        <v>1</v>
      </c>
      <c r="S1237" s="229" t="b">
        <f>VLOOKUP(G1237,[1]Conceptos!$B$2:$E$587,4,FALSE)</f>
        <v>1</v>
      </c>
      <c r="V1237" s="231">
        <f t="shared" si="243"/>
        <v>0</v>
      </c>
    </row>
    <row r="1238" spans="1:22" s="231" customFormat="1" hidden="1">
      <c r="A1238" s="172">
        <f>VLOOKUP(G1238,[1]Conceptos!$B$2:$F$587,5,FALSE)</f>
        <v>152</v>
      </c>
      <c r="B1238" s="236"/>
      <c r="C1238" s="237"/>
      <c r="D1238" s="238"/>
      <c r="E1238" s="225">
        <v>4</v>
      </c>
      <c r="F1238" s="174"/>
      <c r="G1238" s="175" t="str">
        <f t="shared" si="241"/>
        <v>A.2.2.2.2.3</v>
      </c>
      <c r="H1238" s="235" t="e">
        <f t="shared" si="246"/>
        <v>#N/A</v>
      </c>
      <c r="I1238" s="239"/>
      <c r="J1238" s="239"/>
      <c r="K1238" s="239"/>
      <c r="L1238" s="239"/>
      <c r="M1238" s="240"/>
      <c r="N1238" s="231">
        <f t="shared" si="240"/>
        <v>1</v>
      </c>
      <c r="O1238" s="231">
        <f t="shared" si="242"/>
        <v>0</v>
      </c>
      <c r="P1238" s="179">
        <f>VLOOKUP($G1238,[1]Conceptos!$B$2:$I$588,6,FALSE)</f>
        <v>1</v>
      </c>
      <c r="Q1238" s="179">
        <f>VLOOKUP($G1238,[1]Conceptos!$B$2:$I$588,7,FALSE)</f>
        <v>1</v>
      </c>
      <c r="R1238" s="179">
        <f>VLOOKUP($G1238,[1]Conceptos!$B$2:$I$588,8,FALSE)</f>
        <v>1</v>
      </c>
      <c r="S1238" s="229" t="b">
        <f>VLOOKUP(G1238,[1]Conceptos!$B$2:$E$587,4,FALSE)</f>
        <v>1</v>
      </c>
      <c r="V1238" s="231">
        <f t="shared" si="243"/>
        <v>0</v>
      </c>
    </row>
    <row r="1239" spans="1:22" s="231" customFormat="1" hidden="1">
      <c r="A1239" s="172">
        <f>VLOOKUP(G1239,[1]Conceptos!$B$2:$F$587,5,FALSE)</f>
        <v>152</v>
      </c>
      <c r="B1239" s="236"/>
      <c r="C1239" s="237"/>
      <c r="D1239" s="238"/>
      <c r="E1239" s="225">
        <v>5</v>
      </c>
      <c r="F1239" s="174"/>
      <c r="G1239" s="175" t="str">
        <f t="shared" si="241"/>
        <v>A.2.2.2.2.3</v>
      </c>
      <c r="H1239" s="235" t="e">
        <f t="shared" si="246"/>
        <v>#N/A</v>
      </c>
      <c r="I1239" s="239"/>
      <c r="J1239" s="239"/>
      <c r="K1239" s="239"/>
      <c r="L1239" s="239"/>
      <c r="M1239" s="240"/>
      <c r="N1239" s="231">
        <f t="shared" si="240"/>
        <v>1</v>
      </c>
      <c r="O1239" s="231">
        <f t="shared" si="242"/>
        <v>0</v>
      </c>
      <c r="P1239" s="179">
        <f>VLOOKUP($G1239,[1]Conceptos!$B$2:$I$588,6,FALSE)</f>
        <v>1</v>
      </c>
      <c r="Q1239" s="179">
        <f>VLOOKUP($G1239,[1]Conceptos!$B$2:$I$588,7,FALSE)</f>
        <v>1</v>
      </c>
      <c r="R1239" s="179">
        <f>VLOOKUP($G1239,[1]Conceptos!$B$2:$I$588,8,FALSE)</f>
        <v>1</v>
      </c>
      <c r="S1239" s="229" t="b">
        <f>VLOOKUP(G1239,[1]Conceptos!$B$2:$E$587,4,FALSE)</f>
        <v>1</v>
      </c>
      <c r="V1239" s="231">
        <f t="shared" si="243"/>
        <v>0</v>
      </c>
    </row>
    <row r="1240" spans="1:22" s="231" customFormat="1" hidden="1">
      <c r="A1240" s="172">
        <f>VLOOKUP(G1240,[1]Conceptos!$B$2:$F$587,5,FALSE)</f>
        <v>152</v>
      </c>
      <c r="B1240" s="236"/>
      <c r="C1240" s="237"/>
      <c r="D1240" s="238"/>
      <c r="E1240" s="225">
        <v>6</v>
      </c>
      <c r="F1240" s="174"/>
      <c r="G1240" s="175" t="str">
        <f t="shared" si="241"/>
        <v>A.2.2.2.2.3</v>
      </c>
      <c r="H1240" s="235" t="e">
        <f t="shared" si="246"/>
        <v>#N/A</v>
      </c>
      <c r="I1240" s="239"/>
      <c r="J1240" s="239"/>
      <c r="K1240" s="239"/>
      <c r="L1240" s="239"/>
      <c r="M1240" s="240"/>
      <c r="N1240" s="231">
        <f t="shared" si="240"/>
        <v>1</v>
      </c>
      <c r="O1240" s="231">
        <f t="shared" si="242"/>
        <v>0</v>
      </c>
      <c r="P1240" s="179">
        <f>VLOOKUP($G1240,[1]Conceptos!$B$2:$I$588,6,FALSE)</f>
        <v>1</v>
      </c>
      <c r="Q1240" s="179">
        <f>VLOOKUP($G1240,[1]Conceptos!$B$2:$I$588,7,FALSE)</f>
        <v>1</v>
      </c>
      <c r="R1240" s="179">
        <f>VLOOKUP($G1240,[1]Conceptos!$B$2:$I$588,8,FALSE)</f>
        <v>1</v>
      </c>
      <c r="S1240" s="229" t="b">
        <f>VLOOKUP(G1240,[1]Conceptos!$B$2:$E$587,4,FALSE)</f>
        <v>1</v>
      </c>
      <c r="V1240" s="231">
        <f t="shared" si="243"/>
        <v>0</v>
      </c>
    </row>
    <row r="1241" spans="1:22" s="231" customFormat="1" hidden="1">
      <c r="A1241" s="172">
        <f>VLOOKUP(G1241,[1]Conceptos!$B$2:$F$587,5,FALSE)</f>
        <v>152</v>
      </c>
      <c r="B1241" s="236"/>
      <c r="C1241" s="237"/>
      <c r="D1241" s="238"/>
      <c r="E1241" s="225">
        <v>7</v>
      </c>
      <c r="F1241" s="174"/>
      <c r="G1241" s="175" t="str">
        <f t="shared" si="241"/>
        <v>A.2.2.2.2.3</v>
      </c>
      <c r="H1241" s="235" t="e">
        <f t="shared" si="246"/>
        <v>#N/A</v>
      </c>
      <c r="I1241" s="239"/>
      <c r="J1241" s="239"/>
      <c r="K1241" s="239"/>
      <c r="L1241" s="239"/>
      <c r="M1241" s="240"/>
      <c r="N1241" s="231">
        <f t="shared" si="240"/>
        <v>1</v>
      </c>
      <c r="O1241" s="231">
        <f t="shared" si="242"/>
        <v>0</v>
      </c>
      <c r="P1241" s="179">
        <f>VLOOKUP($G1241,[1]Conceptos!$B$2:$I$588,6,FALSE)</f>
        <v>1</v>
      </c>
      <c r="Q1241" s="179">
        <f>VLOOKUP($G1241,[1]Conceptos!$B$2:$I$588,7,FALSE)</f>
        <v>1</v>
      </c>
      <c r="R1241" s="179">
        <f>VLOOKUP($G1241,[1]Conceptos!$B$2:$I$588,8,FALSE)</f>
        <v>1</v>
      </c>
      <c r="S1241" s="229" t="b">
        <f>VLOOKUP(G1241,[1]Conceptos!$B$2:$E$587,4,FALSE)</f>
        <v>1</v>
      </c>
      <c r="V1241" s="231">
        <f t="shared" si="243"/>
        <v>0</v>
      </c>
    </row>
    <row r="1242" spans="1:22" s="231" customFormat="1" hidden="1">
      <c r="A1242" s="172">
        <f>VLOOKUP(G1242,[1]Conceptos!$B$2:$F$587,5,FALSE)</f>
        <v>152</v>
      </c>
      <c r="B1242" s="236"/>
      <c r="C1242" s="237"/>
      <c r="D1242" s="238"/>
      <c r="E1242" s="225">
        <v>8</v>
      </c>
      <c r="F1242" s="174"/>
      <c r="G1242" s="175" t="str">
        <f t="shared" si="241"/>
        <v>A.2.2.2.2.3</v>
      </c>
      <c r="H1242" s="235" t="e">
        <f t="shared" si="246"/>
        <v>#N/A</v>
      </c>
      <c r="I1242" s="239"/>
      <c r="J1242" s="239"/>
      <c r="K1242" s="239"/>
      <c r="L1242" s="239"/>
      <c r="M1242" s="240"/>
      <c r="N1242" s="231">
        <f t="shared" si="240"/>
        <v>1</v>
      </c>
      <c r="O1242" s="231">
        <f t="shared" si="242"/>
        <v>0</v>
      </c>
      <c r="P1242" s="179">
        <f>VLOOKUP($G1242,[1]Conceptos!$B$2:$I$588,6,FALSE)</f>
        <v>1</v>
      </c>
      <c r="Q1242" s="179">
        <f>VLOOKUP($G1242,[1]Conceptos!$B$2:$I$588,7,FALSE)</f>
        <v>1</v>
      </c>
      <c r="R1242" s="179">
        <f>VLOOKUP($G1242,[1]Conceptos!$B$2:$I$588,8,FALSE)</f>
        <v>1</v>
      </c>
      <c r="S1242" s="229" t="b">
        <f>VLOOKUP(G1242,[1]Conceptos!$B$2:$E$587,4,FALSE)</f>
        <v>1</v>
      </c>
      <c r="V1242" s="231">
        <f t="shared" si="243"/>
        <v>0</v>
      </c>
    </row>
    <row r="1243" spans="1:22" s="231" customFormat="1" hidden="1">
      <c r="A1243" s="172">
        <f>VLOOKUP(G1243,[1]Conceptos!$B$2:$F$587,5,FALSE)</f>
        <v>152</v>
      </c>
      <c r="B1243" s="236"/>
      <c r="C1243" s="237"/>
      <c r="D1243" s="238"/>
      <c r="E1243" s="225">
        <v>9</v>
      </c>
      <c r="F1243" s="174"/>
      <c r="G1243" s="175" t="str">
        <f t="shared" si="241"/>
        <v>A.2.2.2.2.3</v>
      </c>
      <c r="H1243" s="235" t="e">
        <f t="shared" si="246"/>
        <v>#N/A</v>
      </c>
      <c r="I1243" s="239"/>
      <c r="J1243" s="239"/>
      <c r="K1243" s="239"/>
      <c r="L1243" s="239"/>
      <c r="M1243" s="240"/>
      <c r="N1243" s="231">
        <f t="shared" si="240"/>
        <v>1</v>
      </c>
      <c r="O1243" s="231">
        <f t="shared" si="242"/>
        <v>0</v>
      </c>
      <c r="P1243" s="179">
        <f>VLOOKUP($G1243,[1]Conceptos!$B$2:$I$588,6,FALSE)</f>
        <v>1</v>
      </c>
      <c r="Q1243" s="179">
        <f>VLOOKUP($G1243,[1]Conceptos!$B$2:$I$588,7,FALSE)</f>
        <v>1</v>
      </c>
      <c r="R1243" s="179">
        <f>VLOOKUP($G1243,[1]Conceptos!$B$2:$I$588,8,FALSE)</f>
        <v>1</v>
      </c>
      <c r="S1243" s="229" t="b">
        <f>VLOOKUP(G1243,[1]Conceptos!$B$2:$E$587,4,FALSE)</f>
        <v>1</v>
      </c>
      <c r="V1243" s="231">
        <f t="shared" si="243"/>
        <v>0</v>
      </c>
    </row>
    <row r="1244" spans="1:22" s="231" customFormat="1" hidden="1">
      <c r="A1244" s="172">
        <f>VLOOKUP(G1244,[1]Conceptos!$B$2:$F$587,5,FALSE)</f>
        <v>152</v>
      </c>
      <c r="B1244" s="236"/>
      <c r="C1244" s="237"/>
      <c r="D1244" s="238"/>
      <c r="E1244" s="225">
        <v>10</v>
      </c>
      <c r="F1244" s="174"/>
      <c r="G1244" s="175" t="str">
        <f t="shared" si="241"/>
        <v>A.2.2.2.2.3</v>
      </c>
      <c r="H1244" s="235" t="e">
        <f t="shared" si="246"/>
        <v>#N/A</v>
      </c>
      <c r="I1244" s="239"/>
      <c r="J1244" s="239"/>
      <c r="K1244" s="239"/>
      <c r="L1244" s="239"/>
      <c r="M1244" s="240"/>
      <c r="N1244" s="231">
        <f t="shared" si="240"/>
        <v>1</v>
      </c>
      <c r="O1244" s="231">
        <f t="shared" si="242"/>
        <v>0</v>
      </c>
      <c r="P1244" s="179">
        <f>VLOOKUP($G1244,[1]Conceptos!$B$2:$I$588,6,FALSE)</f>
        <v>1</v>
      </c>
      <c r="Q1244" s="179">
        <f>VLOOKUP($G1244,[1]Conceptos!$B$2:$I$588,7,FALSE)</f>
        <v>1</v>
      </c>
      <c r="R1244" s="179">
        <f>VLOOKUP($G1244,[1]Conceptos!$B$2:$I$588,8,FALSE)</f>
        <v>1</v>
      </c>
      <c r="S1244" s="229" t="b">
        <f>VLOOKUP(G1244,[1]Conceptos!$B$2:$E$587,4,FALSE)</f>
        <v>1</v>
      </c>
      <c r="V1244" s="231">
        <f t="shared" si="243"/>
        <v>0</v>
      </c>
    </row>
    <row r="1245" spans="1:22" s="231" customFormat="1" ht="38.25">
      <c r="A1245" s="172">
        <f>VLOOKUP(G1245,[1]Conceptos!$B$2:$F$587,5,FALSE)</f>
        <v>154</v>
      </c>
      <c r="B1245" s="216" t="s">
        <v>317</v>
      </c>
      <c r="C1245" s="217" t="str">
        <f>VLOOKUP(B1245,[1]Conceptos!$B$2:$D$587,2,FALSE)</f>
        <v>SALUD SEXUAL Y REPRODUCTIVA EN ADOLESCENTES</v>
      </c>
      <c r="D1245" s="218" t="str">
        <f>VLOOKUP(B1245,[1]Conceptos!$B$2:$D$587,3,FALSE)</f>
        <v>RECURSOS DESTINADOS A LA EJECUCIÓN DE PROYECTOS DE  INVERSIÓN DEFINIDOS CON EL OBJETO DE DESARROLLAR  LA POLITICA DE SALUD SEXUAL Y REPRODUCTIVA EN LO RELACIONADO CON ADOLECENTES</v>
      </c>
      <c r="E1245" s="249"/>
      <c r="F1245" s="210"/>
      <c r="G1245" s="211" t="str">
        <f>IF(ISBLANK(B1245),#REF!,B1245)</f>
        <v>A.2.2.2.3</v>
      </c>
      <c r="H1245" s="249"/>
      <c r="I1245" s="213">
        <f>I1246+I1257+I1268</f>
        <v>0</v>
      </c>
      <c r="J1245" s="213">
        <f>J1246+J1257+J1268</f>
        <v>0</v>
      </c>
      <c r="K1245" s="213">
        <f>K1246+K1257+K1268</f>
        <v>0</v>
      </c>
      <c r="L1245" s="213">
        <f>L1246+L1257+L1268</f>
        <v>0</v>
      </c>
      <c r="M1245" s="214">
        <f>M1246+M1257+M1268</f>
        <v>0</v>
      </c>
      <c r="N1245" s="250">
        <f t="shared" si="240"/>
        <v>0</v>
      </c>
      <c r="O1245" s="250">
        <f t="shared" si="242"/>
        <v>0</v>
      </c>
      <c r="P1245" s="179">
        <f>VLOOKUP($G1245,[1]Conceptos!$B$2:$I$588,6,FALSE)</f>
        <v>1</v>
      </c>
      <c r="Q1245" s="179">
        <f>VLOOKUP($G1245,[1]Conceptos!$B$2:$I$588,7,FALSE)</f>
        <v>1</v>
      </c>
      <c r="R1245" s="179">
        <f>VLOOKUP($G1245,[1]Conceptos!$B$2:$I$588,8,FALSE)</f>
        <v>1</v>
      </c>
      <c r="S1245" s="229" t="b">
        <f>VLOOKUP(G1245,[1]Conceptos!$B$2:$E$588,4,FALSE)</f>
        <v>0</v>
      </c>
      <c r="T1245" s="230">
        <f>FIND(".",B1245,LEN(B1245)-2)</f>
        <v>8</v>
      </c>
      <c r="U1245" s="230" t="str">
        <f>MID(B1245,1,T1245-1)</f>
        <v>A.2.2.2</v>
      </c>
      <c r="V1245" s="231">
        <f>IF(T1245=0,#REF!,T1245)</f>
        <v>8</v>
      </c>
    </row>
    <row r="1246" spans="1:22" s="231" customFormat="1" ht="38.25">
      <c r="A1246" s="172">
        <f>VLOOKUP(G1246,[1]Conceptos!$B$2:$F$587,5,FALSE)</f>
        <v>155</v>
      </c>
      <c r="B1246" s="219" t="s">
        <v>318</v>
      </c>
      <c r="C1246" s="220" t="str">
        <f>VLOOKUP(B1246,[1]Conceptos!$B$2:$D$587,2,FALSE)</f>
        <v>CONTRATACIÓN, CON LAS EMPRESAS SOCIALES DEL ESTADO.</v>
      </c>
      <c r="D1246" s="221" t="str">
        <f>VLOOKUP(B1246,[1]Conceptos!$B$2:$D$587,3,FALSE)</f>
        <v>CONTEMPLA LA CONTRATACIÓN CON LAS EMPRESAS SOCIALES DEL ESTADO, DEL OBJETO CONTRACTUAL QUE TENGA QUE VER CON SALUD SEXUAL Y REPRODUCTIVA (SALUD SEXUAL Y REPRODUCTIVA EN ADOLESCENTES)</v>
      </c>
      <c r="E1246" s="222" t="s">
        <v>136</v>
      </c>
      <c r="F1246" s="223"/>
      <c r="G1246" s="224" t="str">
        <f t="shared" si="241"/>
        <v>A.2.2.2.3.1</v>
      </c>
      <c r="H1246" s="225"/>
      <c r="I1246" s="226">
        <f>SUM(I1247:I1256)</f>
        <v>0</v>
      </c>
      <c r="J1246" s="226">
        <f>SUM(J1247:J1256)</f>
        <v>0</v>
      </c>
      <c r="K1246" s="226">
        <f>SUM(K1247:K1256)</f>
        <v>0</v>
      </c>
      <c r="L1246" s="226">
        <f>SUM(L1247:L1256)</f>
        <v>0</v>
      </c>
      <c r="M1246" s="227">
        <f>SUM(M1247:M1256)</f>
        <v>0</v>
      </c>
      <c r="N1246" s="228">
        <f>IF(AND(E1246&lt;&gt;"", E1246&lt;&gt;"Registrar Detalle",E1246&lt;&gt;"Ocultar Detalle"),1,0)</f>
        <v>0</v>
      </c>
      <c r="O1246" s="228">
        <f t="shared" si="242"/>
        <v>0</v>
      </c>
      <c r="P1246" s="179">
        <f>VLOOKUP($G1246,[1]Conceptos!$B$2:$I$588,6,FALSE)</f>
        <v>1</v>
      </c>
      <c r="Q1246" s="179">
        <f>VLOOKUP($G1246,[1]Conceptos!$B$2:$I$588,7,FALSE)</f>
        <v>1</v>
      </c>
      <c r="R1246" s="179">
        <f>VLOOKUP($G1246,[1]Conceptos!$B$2:$I$588,8,FALSE)</f>
        <v>1</v>
      </c>
      <c r="S1246" s="229" t="b">
        <f>VLOOKUP(G1246,[1]Conceptos!$B$2:$E$588,4,FALSE)</f>
        <v>1</v>
      </c>
      <c r="T1246" s="230">
        <f>FIND(".",B1246,LEN(B1246)-2)</f>
        <v>10</v>
      </c>
      <c r="U1246" s="230" t="str">
        <f>MID(B1246,1,T1246-1)</f>
        <v>A.2.2.2.3</v>
      </c>
      <c r="V1246" s="231">
        <f t="shared" si="243"/>
        <v>10</v>
      </c>
    </row>
    <row r="1247" spans="1:22" s="231" customFormat="1">
      <c r="A1247" s="172">
        <f>VLOOKUP(G1247,[1]Conceptos!$B$2:$F$587,5,FALSE)</f>
        <v>155</v>
      </c>
      <c r="B1247" s="234"/>
      <c r="C1247" s="220"/>
      <c r="D1247" s="221"/>
      <c r="E1247" s="225">
        <v>1</v>
      </c>
      <c r="F1247" s="174"/>
      <c r="G1247" s="175" t="str">
        <f t="shared" si="241"/>
        <v>A.2.2.2.3.1</v>
      </c>
      <c r="H1247" s="235" t="e">
        <f t="shared" ref="H1247:H1256" si="247">VLOOKUP(F1247,$W$7:$X$48,2,FALSE)</f>
        <v>#N/A</v>
      </c>
      <c r="I1247" s="239"/>
      <c r="J1247" s="239"/>
      <c r="K1247" s="239"/>
      <c r="L1247" s="239"/>
      <c r="M1247" s="240"/>
      <c r="N1247" s="231">
        <f t="shared" si="240"/>
        <v>1</v>
      </c>
      <c r="O1247" s="231">
        <f t="shared" si="242"/>
        <v>0</v>
      </c>
      <c r="P1247" s="179">
        <f>VLOOKUP($G1247,[1]Conceptos!$B$2:$I$588,6,FALSE)</f>
        <v>1</v>
      </c>
      <c r="Q1247" s="179">
        <f>VLOOKUP($G1247,[1]Conceptos!$B$2:$I$588,7,FALSE)</f>
        <v>1</v>
      </c>
      <c r="R1247" s="179">
        <f>VLOOKUP($G1247,[1]Conceptos!$B$2:$I$588,8,FALSE)</f>
        <v>1</v>
      </c>
      <c r="S1247" s="229" t="b">
        <f>VLOOKUP(G1247,[1]Conceptos!$B$2:$E$588,4,FALSE)</f>
        <v>1</v>
      </c>
      <c r="V1247" s="231">
        <f t="shared" si="243"/>
        <v>10</v>
      </c>
    </row>
    <row r="1248" spans="1:22" s="231" customFormat="1" hidden="1">
      <c r="A1248" s="172">
        <f>VLOOKUP(G1248,[1]Conceptos!$B$2:$F$587,5,FALSE)</f>
        <v>155</v>
      </c>
      <c r="B1248" s="236"/>
      <c r="C1248" s="237"/>
      <c r="D1248" s="238"/>
      <c r="E1248" s="225">
        <v>2</v>
      </c>
      <c r="F1248" s="174"/>
      <c r="G1248" s="175" t="str">
        <f t="shared" si="241"/>
        <v>A.2.2.2.3.1</v>
      </c>
      <c r="H1248" s="235" t="e">
        <f t="shared" si="247"/>
        <v>#N/A</v>
      </c>
      <c r="I1248" s="239"/>
      <c r="J1248" s="239"/>
      <c r="K1248" s="239"/>
      <c r="L1248" s="239"/>
      <c r="M1248" s="240"/>
      <c r="N1248" s="231">
        <f t="shared" si="240"/>
        <v>1</v>
      </c>
      <c r="O1248" s="231">
        <f t="shared" si="242"/>
        <v>0</v>
      </c>
      <c r="P1248" s="179">
        <f>VLOOKUP($G1248,[1]Conceptos!$B$2:$I$588,6,FALSE)</f>
        <v>1</v>
      </c>
      <c r="Q1248" s="179">
        <f>VLOOKUP($G1248,[1]Conceptos!$B$2:$I$588,7,FALSE)</f>
        <v>1</v>
      </c>
      <c r="R1248" s="179">
        <f>VLOOKUP($G1248,[1]Conceptos!$B$2:$I$588,8,FALSE)</f>
        <v>1</v>
      </c>
      <c r="S1248" s="229" t="b">
        <f>VLOOKUP(G1248,[1]Conceptos!$B$2:$E$587,4,FALSE)</f>
        <v>1</v>
      </c>
      <c r="V1248" s="231">
        <f t="shared" si="243"/>
        <v>0</v>
      </c>
    </row>
    <row r="1249" spans="1:22" s="231" customFormat="1" hidden="1">
      <c r="A1249" s="172">
        <f>VLOOKUP(G1249,[1]Conceptos!$B$2:$F$587,5,FALSE)</f>
        <v>155</v>
      </c>
      <c r="B1249" s="236"/>
      <c r="C1249" s="237"/>
      <c r="D1249" s="238"/>
      <c r="E1249" s="225">
        <v>3</v>
      </c>
      <c r="F1249" s="174"/>
      <c r="G1249" s="175" t="str">
        <f t="shared" si="241"/>
        <v>A.2.2.2.3.1</v>
      </c>
      <c r="H1249" s="235" t="e">
        <f t="shared" si="247"/>
        <v>#N/A</v>
      </c>
      <c r="I1249" s="239"/>
      <c r="J1249" s="239"/>
      <c r="K1249" s="239"/>
      <c r="L1249" s="239"/>
      <c r="M1249" s="240"/>
      <c r="N1249" s="231">
        <f t="shared" si="240"/>
        <v>1</v>
      </c>
      <c r="O1249" s="231">
        <f t="shared" si="242"/>
        <v>0</v>
      </c>
      <c r="P1249" s="179">
        <f>VLOOKUP($G1249,[1]Conceptos!$B$2:$I$588,6,FALSE)</f>
        <v>1</v>
      </c>
      <c r="Q1249" s="179">
        <f>VLOOKUP($G1249,[1]Conceptos!$B$2:$I$588,7,FALSE)</f>
        <v>1</v>
      </c>
      <c r="R1249" s="179">
        <f>VLOOKUP($G1249,[1]Conceptos!$B$2:$I$588,8,FALSE)</f>
        <v>1</v>
      </c>
      <c r="S1249" s="229" t="b">
        <f>VLOOKUP(G1249,[1]Conceptos!$B$2:$E$587,4,FALSE)</f>
        <v>1</v>
      </c>
      <c r="V1249" s="231">
        <f t="shared" si="243"/>
        <v>0</v>
      </c>
    </row>
    <row r="1250" spans="1:22" s="231" customFormat="1" hidden="1">
      <c r="A1250" s="172">
        <f>VLOOKUP(G1250,[1]Conceptos!$B$2:$F$587,5,FALSE)</f>
        <v>155</v>
      </c>
      <c r="B1250" s="236"/>
      <c r="C1250" s="237"/>
      <c r="D1250" s="238"/>
      <c r="E1250" s="225">
        <v>4</v>
      </c>
      <c r="F1250" s="174"/>
      <c r="G1250" s="175" t="str">
        <f t="shared" si="241"/>
        <v>A.2.2.2.3.1</v>
      </c>
      <c r="H1250" s="235" t="e">
        <f t="shared" si="247"/>
        <v>#N/A</v>
      </c>
      <c r="I1250" s="239"/>
      <c r="J1250" s="239"/>
      <c r="K1250" s="239"/>
      <c r="L1250" s="239"/>
      <c r="M1250" s="240"/>
      <c r="N1250" s="231">
        <f t="shared" si="240"/>
        <v>1</v>
      </c>
      <c r="O1250" s="231">
        <f t="shared" si="242"/>
        <v>0</v>
      </c>
      <c r="P1250" s="179">
        <f>VLOOKUP($G1250,[1]Conceptos!$B$2:$I$588,6,FALSE)</f>
        <v>1</v>
      </c>
      <c r="Q1250" s="179">
        <f>VLOOKUP($G1250,[1]Conceptos!$B$2:$I$588,7,FALSE)</f>
        <v>1</v>
      </c>
      <c r="R1250" s="179">
        <f>VLOOKUP($G1250,[1]Conceptos!$B$2:$I$588,8,FALSE)</f>
        <v>1</v>
      </c>
      <c r="S1250" s="229" t="b">
        <f>VLOOKUP(G1250,[1]Conceptos!$B$2:$E$587,4,FALSE)</f>
        <v>1</v>
      </c>
      <c r="V1250" s="231">
        <f t="shared" si="243"/>
        <v>0</v>
      </c>
    </row>
    <row r="1251" spans="1:22" s="231" customFormat="1" hidden="1">
      <c r="A1251" s="172">
        <f>VLOOKUP(G1251,[1]Conceptos!$B$2:$F$587,5,FALSE)</f>
        <v>155</v>
      </c>
      <c r="B1251" s="236"/>
      <c r="C1251" s="237"/>
      <c r="D1251" s="238"/>
      <c r="E1251" s="225">
        <v>5</v>
      </c>
      <c r="F1251" s="174"/>
      <c r="G1251" s="175" t="str">
        <f t="shared" si="241"/>
        <v>A.2.2.2.3.1</v>
      </c>
      <c r="H1251" s="235" t="e">
        <f t="shared" si="247"/>
        <v>#N/A</v>
      </c>
      <c r="I1251" s="239"/>
      <c r="J1251" s="239"/>
      <c r="K1251" s="239"/>
      <c r="L1251" s="239"/>
      <c r="M1251" s="240"/>
      <c r="N1251" s="231">
        <f t="shared" si="240"/>
        <v>1</v>
      </c>
      <c r="O1251" s="231">
        <f t="shared" si="242"/>
        <v>0</v>
      </c>
      <c r="P1251" s="179">
        <f>VLOOKUP($G1251,[1]Conceptos!$B$2:$I$588,6,FALSE)</f>
        <v>1</v>
      </c>
      <c r="Q1251" s="179">
        <f>VLOOKUP($G1251,[1]Conceptos!$B$2:$I$588,7,FALSE)</f>
        <v>1</v>
      </c>
      <c r="R1251" s="179">
        <f>VLOOKUP($G1251,[1]Conceptos!$B$2:$I$588,8,FALSE)</f>
        <v>1</v>
      </c>
      <c r="S1251" s="229" t="b">
        <f>VLOOKUP(G1251,[1]Conceptos!$B$2:$E$587,4,FALSE)</f>
        <v>1</v>
      </c>
      <c r="V1251" s="231">
        <f t="shared" si="243"/>
        <v>0</v>
      </c>
    </row>
    <row r="1252" spans="1:22" s="231" customFormat="1" hidden="1">
      <c r="A1252" s="172">
        <f>VLOOKUP(G1252,[1]Conceptos!$B$2:$F$587,5,FALSE)</f>
        <v>155</v>
      </c>
      <c r="B1252" s="236"/>
      <c r="C1252" s="237"/>
      <c r="D1252" s="238"/>
      <c r="E1252" s="225">
        <v>6</v>
      </c>
      <c r="F1252" s="174"/>
      <c r="G1252" s="175" t="str">
        <f t="shared" si="241"/>
        <v>A.2.2.2.3.1</v>
      </c>
      <c r="H1252" s="235" t="e">
        <f t="shared" si="247"/>
        <v>#N/A</v>
      </c>
      <c r="I1252" s="239"/>
      <c r="J1252" s="239"/>
      <c r="K1252" s="239"/>
      <c r="L1252" s="239"/>
      <c r="M1252" s="240"/>
      <c r="N1252" s="231">
        <f t="shared" si="240"/>
        <v>1</v>
      </c>
      <c r="O1252" s="231">
        <f t="shared" si="242"/>
        <v>0</v>
      </c>
      <c r="P1252" s="179">
        <f>VLOOKUP($G1252,[1]Conceptos!$B$2:$I$588,6,FALSE)</f>
        <v>1</v>
      </c>
      <c r="Q1252" s="179">
        <f>VLOOKUP($G1252,[1]Conceptos!$B$2:$I$588,7,FALSE)</f>
        <v>1</v>
      </c>
      <c r="R1252" s="179">
        <f>VLOOKUP($G1252,[1]Conceptos!$B$2:$I$588,8,FALSE)</f>
        <v>1</v>
      </c>
      <c r="S1252" s="229" t="b">
        <f>VLOOKUP(G1252,[1]Conceptos!$B$2:$E$587,4,FALSE)</f>
        <v>1</v>
      </c>
      <c r="V1252" s="231">
        <f t="shared" si="243"/>
        <v>0</v>
      </c>
    </row>
    <row r="1253" spans="1:22" s="231" customFormat="1" hidden="1">
      <c r="A1253" s="172">
        <f>VLOOKUP(G1253,[1]Conceptos!$B$2:$F$587,5,FALSE)</f>
        <v>155</v>
      </c>
      <c r="B1253" s="236"/>
      <c r="C1253" s="237"/>
      <c r="D1253" s="238"/>
      <c r="E1253" s="225">
        <v>7</v>
      </c>
      <c r="F1253" s="174"/>
      <c r="G1253" s="175" t="str">
        <f t="shared" si="241"/>
        <v>A.2.2.2.3.1</v>
      </c>
      <c r="H1253" s="235" t="e">
        <f t="shared" si="247"/>
        <v>#N/A</v>
      </c>
      <c r="I1253" s="239"/>
      <c r="J1253" s="239"/>
      <c r="K1253" s="239"/>
      <c r="L1253" s="239"/>
      <c r="M1253" s="240"/>
      <c r="N1253" s="231">
        <f t="shared" si="240"/>
        <v>1</v>
      </c>
      <c r="O1253" s="231">
        <f t="shared" si="242"/>
        <v>0</v>
      </c>
      <c r="P1253" s="179">
        <f>VLOOKUP($G1253,[1]Conceptos!$B$2:$I$588,6,FALSE)</f>
        <v>1</v>
      </c>
      <c r="Q1253" s="179">
        <f>VLOOKUP($G1253,[1]Conceptos!$B$2:$I$588,7,FALSE)</f>
        <v>1</v>
      </c>
      <c r="R1253" s="179">
        <f>VLOOKUP($G1253,[1]Conceptos!$B$2:$I$588,8,FALSE)</f>
        <v>1</v>
      </c>
      <c r="S1253" s="229" t="b">
        <f>VLOOKUP(G1253,[1]Conceptos!$B$2:$E$587,4,FALSE)</f>
        <v>1</v>
      </c>
      <c r="V1253" s="231">
        <f t="shared" si="243"/>
        <v>0</v>
      </c>
    </row>
    <row r="1254" spans="1:22" s="231" customFormat="1" hidden="1">
      <c r="A1254" s="172">
        <f>VLOOKUP(G1254,[1]Conceptos!$B$2:$F$587,5,FALSE)</f>
        <v>155</v>
      </c>
      <c r="B1254" s="236"/>
      <c r="C1254" s="237"/>
      <c r="D1254" s="238"/>
      <c r="E1254" s="225">
        <v>8</v>
      </c>
      <c r="F1254" s="174"/>
      <c r="G1254" s="175" t="str">
        <f t="shared" si="241"/>
        <v>A.2.2.2.3.1</v>
      </c>
      <c r="H1254" s="235" t="e">
        <f t="shared" si="247"/>
        <v>#N/A</v>
      </c>
      <c r="I1254" s="239"/>
      <c r="J1254" s="239"/>
      <c r="K1254" s="239"/>
      <c r="L1254" s="239"/>
      <c r="M1254" s="240"/>
      <c r="N1254" s="231">
        <f t="shared" si="240"/>
        <v>1</v>
      </c>
      <c r="O1254" s="231">
        <f t="shared" si="242"/>
        <v>0</v>
      </c>
      <c r="P1254" s="179">
        <f>VLOOKUP($G1254,[1]Conceptos!$B$2:$I$588,6,FALSE)</f>
        <v>1</v>
      </c>
      <c r="Q1254" s="179">
        <f>VLOOKUP($G1254,[1]Conceptos!$B$2:$I$588,7,FALSE)</f>
        <v>1</v>
      </c>
      <c r="R1254" s="179">
        <f>VLOOKUP($G1254,[1]Conceptos!$B$2:$I$588,8,FALSE)</f>
        <v>1</v>
      </c>
      <c r="S1254" s="229" t="b">
        <f>VLOOKUP(G1254,[1]Conceptos!$B$2:$E$587,4,FALSE)</f>
        <v>1</v>
      </c>
      <c r="V1254" s="231">
        <f t="shared" si="243"/>
        <v>0</v>
      </c>
    </row>
    <row r="1255" spans="1:22" s="231" customFormat="1" hidden="1">
      <c r="A1255" s="172">
        <f>VLOOKUP(G1255,[1]Conceptos!$B$2:$F$587,5,FALSE)</f>
        <v>155</v>
      </c>
      <c r="B1255" s="236"/>
      <c r="C1255" s="237"/>
      <c r="D1255" s="238"/>
      <c r="E1255" s="225">
        <v>9</v>
      </c>
      <c r="F1255" s="174"/>
      <c r="G1255" s="175" t="str">
        <f t="shared" si="241"/>
        <v>A.2.2.2.3.1</v>
      </c>
      <c r="H1255" s="235" t="e">
        <f t="shared" si="247"/>
        <v>#N/A</v>
      </c>
      <c r="I1255" s="239"/>
      <c r="J1255" s="239"/>
      <c r="K1255" s="239"/>
      <c r="L1255" s="239"/>
      <c r="M1255" s="240"/>
      <c r="N1255" s="231">
        <f t="shared" si="240"/>
        <v>1</v>
      </c>
      <c r="O1255" s="231">
        <f t="shared" si="242"/>
        <v>0</v>
      </c>
      <c r="P1255" s="179">
        <f>VLOOKUP($G1255,[1]Conceptos!$B$2:$I$588,6,FALSE)</f>
        <v>1</v>
      </c>
      <c r="Q1255" s="179">
        <f>VLOOKUP($G1255,[1]Conceptos!$B$2:$I$588,7,FALSE)</f>
        <v>1</v>
      </c>
      <c r="R1255" s="179">
        <f>VLOOKUP($G1255,[1]Conceptos!$B$2:$I$588,8,FALSE)</f>
        <v>1</v>
      </c>
      <c r="S1255" s="229" t="b">
        <f>VLOOKUP(G1255,[1]Conceptos!$B$2:$E$587,4,FALSE)</f>
        <v>1</v>
      </c>
      <c r="V1255" s="231">
        <f t="shared" si="243"/>
        <v>0</v>
      </c>
    </row>
    <row r="1256" spans="1:22" s="231" customFormat="1" hidden="1">
      <c r="A1256" s="172">
        <f>VLOOKUP(G1256,[1]Conceptos!$B$2:$F$587,5,FALSE)</f>
        <v>155</v>
      </c>
      <c r="B1256" s="236"/>
      <c r="C1256" s="237"/>
      <c r="D1256" s="238"/>
      <c r="E1256" s="225">
        <v>10</v>
      </c>
      <c r="F1256" s="174"/>
      <c r="G1256" s="175" t="str">
        <f t="shared" si="241"/>
        <v>A.2.2.2.3.1</v>
      </c>
      <c r="H1256" s="235" t="e">
        <f t="shared" si="247"/>
        <v>#N/A</v>
      </c>
      <c r="I1256" s="239"/>
      <c r="J1256" s="239"/>
      <c r="K1256" s="239"/>
      <c r="L1256" s="239"/>
      <c r="M1256" s="240"/>
      <c r="N1256" s="231">
        <f t="shared" si="240"/>
        <v>1</v>
      </c>
      <c r="O1256" s="231">
        <f t="shared" si="242"/>
        <v>0</v>
      </c>
      <c r="P1256" s="179">
        <f>VLOOKUP($G1256,[1]Conceptos!$B$2:$I$588,6,FALSE)</f>
        <v>1</v>
      </c>
      <c r="Q1256" s="179">
        <f>VLOOKUP($G1256,[1]Conceptos!$B$2:$I$588,7,FALSE)</f>
        <v>1</v>
      </c>
      <c r="R1256" s="179">
        <f>VLOOKUP($G1256,[1]Conceptos!$B$2:$I$588,8,FALSE)</f>
        <v>1</v>
      </c>
      <c r="S1256" s="229" t="b">
        <f>VLOOKUP(G1256,[1]Conceptos!$B$2:$E$587,4,FALSE)</f>
        <v>1</v>
      </c>
      <c r="V1256" s="231">
        <f t="shared" si="243"/>
        <v>0</v>
      </c>
    </row>
    <row r="1257" spans="1:22" s="231" customFormat="1" ht="63.75">
      <c r="A1257" s="172">
        <f>VLOOKUP(G1257,[1]Conceptos!$B$2:$F$587,5,FALSE)</f>
        <v>156</v>
      </c>
      <c r="B1257" s="219" t="s">
        <v>319</v>
      </c>
      <c r="C1257" s="220" t="str">
        <f>VLOOKUP(B1257,[1]Conceptos!$B$2:$D$587,2,FALSE)</f>
        <v>ADQUSICION DE INSUMOS Y ELEMENTOS, PUBLICACIONES Y EQUIPOS PARA DESARROLLAR PROGRAMAS DE SALUD PUBLICA, SEGÚN COMPETENCIAS.</v>
      </c>
      <c r="D1257" s="221" t="str">
        <f>VLOOKUP(B1257,[1]Conceptos!$B$2:$D$587,3,FALSE)</f>
        <v>SE REFIERE A LOS GASTOS DIRIGIDOS A LA ADQUSICIÓN DE INSUMOS CRÍTICOS Y SUMINISTROS NECESARIOS PARA EL DESARROLLO DE INVERSIÓN EN SALUD, CONFORME AL OBJETO DE ESTE NUMERAL Y NO CONTEMPLADOS EN EL GASTO DE FUNCIONAMIENTO.</v>
      </c>
      <c r="E1257" s="222" t="s">
        <v>136</v>
      </c>
      <c r="F1257" s="223"/>
      <c r="G1257" s="224" t="str">
        <f t="shared" si="241"/>
        <v>A.2.2.2.3.2</v>
      </c>
      <c r="H1257" s="225"/>
      <c r="I1257" s="226">
        <f>SUM(I1258:I1267)</f>
        <v>0</v>
      </c>
      <c r="J1257" s="226">
        <f>SUM(J1258:J1267)</f>
        <v>0</v>
      </c>
      <c r="K1257" s="226">
        <f>SUM(K1258:K1267)</f>
        <v>0</v>
      </c>
      <c r="L1257" s="226">
        <f>SUM(L1258:L1267)</f>
        <v>0</v>
      </c>
      <c r="M1257" s="227">
        <f>SUM(M1258:M1267)</f>
        <v>0</v>
      </c>
      <c r="N1257" s="228">
        <f>IF(AND(E1257&lt;&gt;"", E1257&lt;&gt;"Registrar Detalle",E1257&lt;&gt;"Ocultar Detalle"),1,0)</f>
        <v>0</v>
      </c>
      <c r="O1257" s="228">
        <f t="shared" si="242"/>
        <v>0</v>
      </c>
      <c r="P1257" s="179">
        <f>VLOOKUP($G1257,[1]Conceptos!$B$2:$I$588,6,FALSE)</f>
        <v>1</v>
      </c>
      <c r="Q1257" s="179">
        <f>VLOOKUP($G1257,[1]Conceptos!$B$2:$I$588,7,FALSE)</f>
        <v>1</v>
      </c>
      <c r="R1257" s="179">
        <f>VLOOKUP($G1257,[1]Conceptos!$B$2:$I$588,8,FALSE)</f>
        <v>1</v>
      </c>
      <c r="S1257" s="229" t="b">
        <f>VLOOKUP(G1257,[1]Conceptos!$B$2:$E$588,4,FALSE)</f>
        <v>1</v>
      </c>
      <c r="T1257" s="230">
        <f>FIND(".",B1257,LEN(B1257)-2)</f>
        <v>10</v>
      </c>
      <c r="U1257" s="230" t="str">
        <f>MID(B1257,1,T1257-1)</f>
        <v>A.2.2.2.3</v>
      </c>
      <c r="V1257" s="231">
        <f t="shared" si="243"/>
        <v>10</v>
      </c>
    </row>
    <row r="1258" spans="1:22" s="231" customFormat="1">
      <c r="A1258" s="172">
        <f>VLOOKUP(G1258,[1]Conceptos!$B$2:$F$587,5,FALSE)</f>
        <v>156</v>
      </c>
      <c r="B1258" s="234"/>
      <c r="C1258" s="220"/>
      <c r="D1258" s="221"/>
      <c r="E1258" s="225">
        <v>1</v>
      </c>
      <c r="F1258" s="174"/>
      <c r="G1258" s="175" t="str">
        <f t="shared" si="241"/>
        <v>A.2.2.2.3.2</v>
      </c>
      <c r="H1258" s="235" t="e">
        <f t="shared" ref="H1258:H1267" si="248">VLOOKUP(F1258,$W$7:$X$48,2,FALSE)</f>
        <v>#N/A</v>
      </c>
      <c r="I1258" s="239"/>
      <c r="J1258" s="239"/>
      <c r="K1258" s="239"/>
      <c r="L1258" s="239"/>
      <c r="M1258" s="240"/>
      <c r="N1258" s="231">
        <f t="shared" ref="N1258:N1267" si="249">IF(E1258&lt;&gt;"",1,0)</f>
        <v>1</v>
      </c>
      <c r="O1258" s="231">
        <f t="shared" si="242"/>
        <v>0</v>
      </c>
      <c r="P1258" s="179">
        <f>VLOOKUP($G1258,[1]Conceptos!$B$2:$I$588,6,FALSE)</f>
        <v>1</v>
      </c>
      <c r="Q1258" s="179">
        <f>VLOOKUP($G1258,[1]Conceptos!$B$2:$I$588,7,FALSE)</f>
        <v>1</v>
      </c>
      <c r="R1258" s="179">
        <f>VLOOKUP($G1258,[1]Conceptos!$B$2:$I$588,8,FALSE)</f>
        <v>1</v>
      </c>
      <c r="S1258" s="229" t="b">
        <f>VLOOKUP(G1258,[1]Conceptos!$B$2:$E$588,4,FALSE)</f>
        <v>1</v>
      </c>
      <c r="V1258" s="231">
        <f t="shared" si="243"/>
        <v>10</v>
      </c>
    </row>
    <row r="1259" spans="1:22" s="231" customFormat="1" hidden="1">
      <c r="A1259" s="172">
        <f>VLOOKUP(G1259,[1]Conceptos!$B$2:$F$587,5,FALSE)</f>
        <v>156</v>
      </c>
      <c r="B1259" s="236"/>
      <c r="C1259" s="237"/>
      <c r="D1259" s="238"/>
      <c r="E1259" s="225">
        <v>2</v>
      </c>
      <c r="F1259" s="174"/>
      <c r="G1259" s="175" t="str">
        <f t="shared" si="241"/>
        <v>A.2.2.2.3.2</v>
      </c>
      <c r="H1259" s="235" t="e">
        <f t="shared" si="248"/>
        <v>#N/A</v>
      </c>
      <c r="I1259" s="239"/>
      <c r="J1259" s="239"/>
      <c r="K1259" s="239"/>
      <c r="L1259" s="239"/>
      <c r="M1259" s="240"/>
      <c r="N1259" s="231">
        <f t="shared" si="249"/>
        <v>1</v>
      </c>
      <c r="O1259" s="231">
        <f t="shared" si="242"/>
        <v>0</v>
      </c>
      <c r="P1259" s="179">
        <f>VLOOKUP($G1259,[1]Conceptos!$B$2:$I$588,6,FALSE)</f>
        <v>1</v>
      </c>
      <c r="Q1259" s="179">
        <f>VLOOKUP($G1259,[1]Conceptos!$B$2:$I$588,7,FALSE)</f>
        <v>1</v>
      </c>
      <c r="R1259" s="179">
        <f>VLOOKUP($G1259,[1]Conceptos!$B$2:$I$588,8,FALSE)</f>
        <v>1</v>
      </c>
      <c r="S1259" s="229" t="b">
        <f>VLOOKUP(G1259,[1]Conceptos!$B$2:$E$587,4,FALSE)</f>
        <v>1</v>
      </c>
      <c r="V1259" s="231">
        <f t="shared" si="243"/>
        <v>0</v>
      </c>
    </row>
    <row r="1260" spans="1:22" s="231" customFormat="1" hidden="1">
      <c r="A1260" s="172">
        <f>VLOOKUP(G1260,[1]Conceptos!$B$2:$F$587,5,FALSE)</f>
        <v>156</v>
      </c>
      <c r="B1260" s="236"/>
      <c r="C1260" s="237"/>
      <c r="D1260" s="238"/>
      <c r="E1260" s="225">
        <v>3</v>
      </c>
      <c r="F1260" s="174"/>
      <c r="G1260" s="175" t="str">
        <f t="shared" si="241"/>
        <v>A.2.2.2.3.2</v>
      </c>
      <c r="H1260" s="235" t="e">
        <f t="shared" si="248"/>
        <v>#N/A</v>
      </c>
      <c r="I1260" s="239"/>
      <c r="J1260" s="239"/>
      <c r="K1260" s="239"/>
      <c r="L1260" s="239"/>
      <c r="M1260" s="240"/>
      <c r="N1260" s="231">
        <f t="shared" si="249"/>
        <v>1</v>
      </c>
      <c r="O1260" s="231">
        <f t="shared" si="242"/>
        <v>0</v>
      </c>
      <c r="P1260" s="179">
        <f>VLOOKUP($G1260,[1]Conceptos!$B$2:$I$588,6,FALSE)</f>
        <v>1</v>
      </c>
      <c r="Q1260" s="179">
        <f>VLOOKUP($G1260,[1]Conceptos!$B$2:$I$588,7,FALSE)</f>
        <v>1</v>
      </c>
      <c r="R1260" s="179">
        <f>VLOOKUP($G1260,[1]Conceptos!$B$2:$I$588,8,FALSE)</f>
        <v>1</v>
      </c>
      <c r="S1260" s="229" t="b">
        <f>VLOOKUP(G1260,[1]Conceptos!$B$2:$E$587,4,FALSE)</f>
        <v>1</v>
      </c>
      <c r="V1260" s="231">
        <f t="shared" si="243"/>
        <v>0</v>
      </c>
    </row>
    <row r="1261" spans="1:22" s="231" customFormat="1" hidden="1">
      <c r="A1261" s="172">
        <f>VLOOKUP(G1261,[1]Conceptos!$B$2:$F$587,5,FALSE)</f>
        <v>156</v>
      </c>
      <c r="B1261" s="236"/>
      <c r="C1261" s="237"/>
      <c r="D1261" s="238"/>
      <c r="E1261" s="225">
        <v>4</v>
      </c>
      <c r="F1261" s="174"/>
      <c r="G1261" s="175" t="str">
        <f t="shared" si="241"/>
        <v>A.2.2.2.3.2</v>
      </c>
      <c r="H1261" s="235" t="e">
        <f t="shared" si="248"/>
        <v>#N/A</v>
      </c>
      <c r="I1261" s="239"/>
      <c r="J1261" s="239"/>
      <c r="K1261" s="239"/>
      <c r="L1261" s="239"/>
      <c r="M1261" s="240"/>
      <c r="N1261" s="231">
        <f t="shared" si="249"/>
        <v>1</v>
      </c>
      <c r="O1261" s="231">
        <f t="shared" si="242"/>
        <v>0</v>
      </c>
      <c r="P1261" s="179">
        <f>VLOOKUP($G1261,[1]Conceptos!$B$2:$I$588,6,FALSE)</f>
        <v>1</v>
      </c>
      <c r="Q1261" s="179">
        <f>VLOOKUP($G1261,[1]Conceptos!$B$2:$I$588,7,FALSE)</f>
        <v>1</v>
      </c>
      <c r="R1261" s="179">
        <f>VLOOKUP($G1261,[1]Conceptos!$B$2:$I$588,8,FALSE)</f>
        <v>1</v>
      </c>
      <c r="S1261" s="229" t="b">
        <f>VLOOKUP(G1261,[1]Conceptos!$B$2:$E$587,4,FALSE)</f>
        <v>1</v>
      </c>
      <c r="V1261" s="231">
        <f t="shared" si="243"/>
        <v>0</v>
      </c>
    </row>
    <row r="1262" spans="1:22" s="231" customFormat="1" hidden="1">
      <c r="A1262" s="172">
        <f>VLOOKUP(G1262,[1]Conceptos!$B$2:$F$587,5,FALSE)</f>
        <v>156</v>
      </c>
      <c r="B1262" s="236"/>
      <c r="C1262" s="237"/>
      <c r="D1262" s="238"/>
      <c r="E1262" s="225">
        <v>5</v>
      </c>
      <c r="F1262" s="174"/>
      <c r="G1262" s="175" t="str">
        <f t="shared" si="241"/>
        <v>A.2.2.2.3.2</v>
      </c>
      <c r="H1262" s="235" t="e">
        <f t="shared" si="248"/>
        <v>#N/A</v>
      </c>
      <c r="I1262" s="239"/>
      <c r="J1262" s="239"/>
      <c r="K1262" s="239"/>
      <c r="L1262" s="239"/>
      <c r="M1262" s="240"/>
      <c r="N1262" s="231">
        <f t="shared" si="249"/>
        <v>1</v>
      </c>
      <c r="O1262" s="231">
        <f t="shared" si="242"/>
        <v>0</v>
      </c>
      <c r="P1262" s="179">
        <f>VLOOKUP($G1262,[1]Conceptos!$B$2:$I$588,6,FALSE)</f>
        <v>1</v>
      </c>
      <c r="Q1262" s="179">
        <f>VLOOKUP($G1262,[1]Conceptos!$B$2:$I$588,7,FALSE)</f>
        <v>1</v>
      </c>
      <c r="R1262" s="179">
        <f>VLOOKUP($G1262,[1]Conceptos!$B$2:$I$588,8,FALSE)</f>
        <v>1</v>
      </c>
      <c r="S1262" s="229" t="b">
        <f>VLOOKUP(G1262,[1]Conceptos!$B$2:$E$587,4,FALSE)</f>
        <v>1</v>
      </c>
      <c r="V1262" s="231">
        <f t="shared" si="243"/>
        <v>0</v>
      </c>
    </row>
    <row r="1263" spans="1:22" s="231" customFormat="1" hidden="1">
      <c r="A1263" s="172">
        <f>VLOOKUP(G1263,[1]Conceptos!$B$2:$F$587,5,FALSE)</f>
        <v>156</v>
      </c>
      <c r="B1263" s="236"/>
      <c r="C1263" s="237"/>
      <c r="D1263" s="238"/>
      <c r="E1263" s="225">
        <v>6</v>
      </c>
      <c r="F1263" s="174"/>
      <c r="G1263" s="175" t="str">
        <f t="shared" si="241"/>
        <v>A.2.2.2.3.2</v>
      </c>
      <c r="H1263" s="235" t="e">
        <f t="shared" si="248"/>
        <v>#N/A</v>
      </c>
      <c r="I1263" s="239"/>
      <c r="J1263" s="239"/>
      <c r="K1263" s="239"/>
      <c r="L1263" s="239"/>
      <c r="M1263" s="240"/>
      <c r="N1263" s="231">
        <f t="shared" si="249"/>
        <v>1</v>
      </c>
      <c r="O1263" s="231">
        <f t="shared" si="242"/>
        <v>0</v>
      </c>
      <c r="P1263" s="179">
        <f>VLOOKUP($G1263,[1]Conceptos!$B$2:$I$588,6,FALSE)</f>
        <v>1</v>
      </c>
      <c r="Q1263" s="179">
        <f>VLOOKUP($G1263,[1]Conceptos!$B$2:$I$588,7,FALSE)</f>
        <v>1</v>
      </c>
      <c r="R1263" s="179">
        <f>VLOOKUP($G1263,[1]Conceptos!$B$2:$I$588,8,FALSE)</f>
        <v>1</v>
      </c>
      <c r="S1263" s="229" t="b">
        <f>VLOOKUP(G1263,[1]Conceptos!$B$2:$E$587,4,FALSE)</f>
        <v>1</v>
      </c>
      <c r="V1263" s="231">
        <f t="shared" si="243"/>
        <v>0</v>
      </c>
    </row>
    <row r="1264" spans="1:22" s="231" customFormat="1" hidden="1">
      <c r="A1264" s="172">
        <f>VLOOKUP(G1264,[1]Conceptos!$B$2:$F$587,5,FALSE)</f>
        <v>156</v>
      </c>
      <c r="B1264" s="236"/>
      <c r="C1264" s="237"/>
      <c r="D1264" s="238"/>
      <c r="E1264" s="225">
        <v>7</v>
      </c>
      <c r="F1264" s="174"/>
      <c r="G1264" s="175" t="str">
        <f t="shared" si="241"/>
        <v>A.2.2.2.3.2</v>
      </c>
      <c r="H1264" s="235" t="e">
        <f t="shared" si="248"/>
        <v>#N/A</v>
      </c>
      <c r="I1264" s="239"/>
      <c r="J1264" s="239"/>
      <c r="K1264" s="239"/>
      <c r="L1264" s="239"/>
      <c r="M1264" s="240"/>
      <c r="N1264" s="231">
        <f t="shared" si="249"/>
        <v>1</v>
      </c>
      <c r="O1264" s="231">
        <f t="shared" si="242"/>
        <v>0</v>
      </c>
      <c r="P1264" s="179">
        <f>VLOOKUP($G1264,[1]Conceptos!$B$2:$I$588,6,FALSE)</f>
        <v>1</v>
      </c>
      <c r="Q1264" s="179">
        <f>VLOOKUP($G1264,[1]Conceptos!$B$2:$I$588,7,FALSE)</f>
        <v>1</v>
      </c>
      <c r="R1264" s="179">
        <f>VLOOKUP($G1264,[1]Conceptos!$B$2:$I$588,8,FALSE)</f>
        <v>1</v>
      </c>
      <c r="S1264" s="229" t="b">
        <f>VLOOKUP(G1264,[1]Conceptos!$B$2:$E$587,4,FALSE)</f>
        <v>1</v>
      </c>
      <c r="V1264" s="231">
        <f t="shared" si="243"/>
        <v>0</v>
      </c>
    </row>
    <row r="1265" spans="1:22" s="231" customFormat="1" hidden="1">
      <c r="A1265" s="172">
        <f>VLOOKUP(G1265,[1]Conceptos!$B$2:$F$587,5,FALSE)</f>
        <v>156</v>
      </c>
      <c r="B1265" s="236"/>
      <c r="C1265" s="237"/>
      <c r="D1265" s="238"/>
      <c r="E1265" s="225">
        <v>8</v>
      </c>
      <c r="F1265" s="174"/>
      <c r="G1265" s="175" t="str">
        <f t="shared" si="241"/>
        <v>A.2.2.2.3.2</v>
      </c>
      <c r="H1265" s="235" t="e">
        <f t="shared" si="248"/>
        <v>#N/A</v>
      </c>
      <c r="I1265" s="239"/>
      <c r="J1265" s="239"/>
      <c r="K1265" s="239"/>
      <c r="L1265" s="239"/>
      <c r="M1265" s="240"/>
      <c r="N1265" s="231">
        <f t="shared" si="249"/>
        <v>1</v>
      </c>
      <c r="O1265" s="231">
        <f t="shared" si="242"/>
        <v>0</v>
      </c>
      <c r="P1265" s="179">
        <f>VLOOKUP($G1265,[1]Conceptos!$B$2:$I$588,6,FALSE)</f>
        <v>1</v>
      </c>
      <c r="Q1265" s="179">
        <f>VLOOKUP($G1265,[1]Conceptos!$B$2:$I$588,7,FALSE)</f>
        <v>1</v>
      </c>
      <c r="R1265" s="179">
        <f>VLOOKUP($G1265,[1]Conceptos!$B$2:$I$588,8,FALSE)</f>
        <v>1</v>
      </c>
      <c r="S1265" s="229" t="b">
        <f>VLOOKUP(G1265,[1]Conceptos!$B$2:$E$587,4,FALSE)</f>
        <v>1</v>
      </c>
      <c r="V1265" s="231">
        <f t="shared" si="243"/>
        <v>0</v>
      </c>
    </row>
    <row r="1266" spans="1:22" s="231" customFormat="1" hidden="1">
      <c r="A1266" s="172">
        <f>VLOOKUP(G1266,[1]Conceptos!$B$2:$F$587,5,FALSE)</f>
        <v>156</v>
      </c>
      <c r="B1266" s="236"/>
      <c r="C1266" s="237"/>
      <c r="D1266" s="238"/>
      <c r="E1266" s="225">
        <v>9</v>
      </c>
      <c r="F1266" s="174"/>
      <c r="G1266" s="175" t="str">
        <f t="shared" si="241"/>
        <v>A.2.2.2.3.2</v>
      </c>
      <c r="H1266" s="235" t="e">
        <f t="shared" si="248"/>
        <v>#N/A</v>
      </c>
      <c r="I1266" s="239"/>
      <c r="J1266" s="239"/>
      <c r="K1266" s="239"/>
      <c r="L1266" s="239"/>
      <c r="M1266" s="240"/>
      <c r="N1266" s="231">
        <f t="shared" si="249"/>
        <v>1</v>
      </c>
      <c r="O1266" s="231">
        <f t="shared" si="242"/>
        <v>0</v>
      </c>
      <c r="P1266" s="179">
        <f>VLOOKUP($G1266,[1]Conceptos!$B$2:$I$588,6,FALSE)</f>
        <v>1</v>
      </c>
      <c r="Q1266" s="179">
        <f>VLOOKUP($G1266,[1]Conceptos!$B$2:$I$588,7,FALSE)</f>
        <v>1</v>
      </c>
      <c r="R1266" s="179">
        <f>VLOOKUP($G1266,[1]Conceptos!$B$2:$I$588,8,FALSE)</f>
        <v>1</v>
      </c>
      <c r="S1266" s="229" t="b">
        <f>VLOOKUP(G1266,[1]Conceptos!$B$2:$E$587,4,FALSE)</f>
        <v>1</v>
      </c>
      <c r="V1266" s="231">
        <f t="shared" si="243"/>
        <v>0</v>
      </c>
    </row>
    <row r="1267" spans="1:22" s="231" customFormat="1" hidden="1">
      <c r="A1267" s="172">
        <f>VLOOKUP(G1267,[1]Conceptos!$B$2:$F$587,5,FALSE)</f>
        <v>156</v>
      </c>
      <c r="B1267" s="236"/>
      <c r="C1267" s="237"/>
      <c r="D1267" s="238"/>
      <c r="E1267" s="225">
        <v>10</v>
      </c>
      <c r="F1267" s="174"/>
      <c r="G1267" s="175" t="str">
        <f t="shared" si="241"/>
        <v>A.2.2.2.3.2</v>
      </c>
      <c r="H1267" s="235" t="e">
        <f t="shared" si="248"/>
        <v>#N/A</v>
      </c>
      <c r="I1267" s="239"/>
      <c r="J1267" s="239"/>
      <c r="K1267" s="239"/>
      <c r="L1267" s="239"/>
      <c r="M1267" s="240"/>
      <c r="N1267" s="231">
        <f t="shared" si="249"/>
        <v>1</v>
      </c>
      <c r="O1267" s="231">
        <f t="shared" si="242"/>
        <v>0</v>
      </c>
      <c r="P1267" s="179">
        <f>VLOOKUP($G1267,[1]Conceptos!$B$2:$I$588,6,FALSE)</f>
        <v>1</v>
      </c>
      <c r="Q1267" s="179">
        <f>VLOOKUP($G1267,[1]Conceptos!$B$2:$I$588,7,FALSE)</f>
        <v>1</v>
      </c>
      <c r="R1267" s="179">
        <f>VLOOKUP($G1267,[1]Conceptos!$B$2:$I$588,8,FALSE)</f>
        <v>1</v>
      </c>
      <c r="S1267" s="229" t="b">
        <f>VLOOKUP(G1267,[1]Conceptos!$B$2:$E$587,4,FALSE)</f>
        <v>1</v>
      </c>
      <c r="V1267" s="231">
        <f t="shared" si="243"/>
        <v>0</v>
      </c>
    </row>
    <row r="1268" spans="1:22" s="231" customFormat="1" ht="38.25">
      <c r="A1268" s="172">
        <f>VLOOKUP(G1268,[1]Conceptos!$B$2:$F$587,5,FALSE)</f>
        <v>157</v>
      </c>
      <c r="B1268" s="219" t="s">
        <v>320</v>
      </c>
      <c r="C1268" s="220" t="str">
        <f>VLOOKUP(B1268,[1]Conceptos!$B$2:$D$587,2,FALSE)</f>
        <v>CONTRATACIÓN CON PERSONAS  JURÍDICAS QUE NO SEAN ESE´S.</v>
      </c>
      <c r="D1268" s="221" t="str">
        <f>VLOOKUP(B1268,[1]Conceptos!$B$2:$D$587,3,FALSE)</f>
        <v xml:space="preserve">CONTEMPLA LA CONTRATACIÓN CON OTRAS IPS , NECESARIOS PARA PRESTAR EL SERVICIO, CONFORME A LAS  POLÍTICAS DE PROMOCIÓN,PREVENCIÓN Y VIGILANCIA EN SALUD. </v>
      </c>
      <c r="E1268" s="222" t="s">
        <v>136</v>
      </c>
      <c r="F1268" s="223"/>
      <c r="G1268" s="224" t="str">
        <f t="shared" si="241"/>
        <v>A.2.2.2.3.3</v>
      </c>
      <c r="H1268" s="225"/>
      <c r="I1268" s="226">
        <f>SUM(I1269:I1278)</f>
        <v>0</v>
      </c>
      <c r="J1268" s="226">
        <f>SUM(J1269:J1278)</f>
        <v>0</v>
      </c>
      <c r="K1268" s="226">
        <f>SUM(K1269:K1278)</f>
        <v>0</v>
      </c>
      <c r="L1268" s="226">
        <f>SUM(L1269:L1278)</f>
        <v>0</v>
      </c>
      <c r="M1268" s="227">
        <f>SUM(M1269:M1278)</f>
        <v>0</v>
      </c>
      <c r="N1268" s="228">
        <f>IF(AND(E1268&lt;&gt;"", E1268&lt;&gt;"Registrar Detalle",E1268&lt;&gt;"Ocultar Detalle"),1,0)</f>
        <v>0</v>
      </c>
      <c r="O1268" s="228">
        <f t="shared" si="242"/>
        <v>0</v>
      </c>
      <c r="P1268" s="179">
        <f>VLOOKUP($G1268,[1]Conceptos!$B$2:$I$588,6,FALSE)</f>
        <v>1</v>
      </c>
      <c r="Q1268" s="179">
        <f>VLOOKUP($G1268,[1]Conceptos!$B$2:$I$588,7,FALSE)</f>
        <v>1</v>
      </c>
      <c r="R1268" s="179">
        <f>VLOOKUP($G1268,[1]Conceptos!$B$2:$I$588,8,FALSE)</f>
        <v>1</v>
      </c>
      <c r="S1268" s="229" t="b">
        <f>VLOOKUP(G1268,[1]Conceptos!$B$2:$E$588,4,FALSE)</f>
        <v>1</v>
      </c>
      <c r="T1268" s="230">
        <f>FIND(".",B1268,LEN(B1268)-2)</f>
        <v>10</v>
      </c>
      <c r="U1268" s="230" t="str">
        <f>MID(B1268,1,T1268-1)</f>
        <v>A.2.2.2.3</v>
      </c>
      <c r="V1268" s="231">
        <f t="shared" si="243"/>
        <v>10</v>
      </c>
    </row>
    <row r="1269" spans="1:22" s="231" customFormat="1">
      <c r="A1269" s="172">
        <f>VLOOKUP(G1269,[1]Conceptos!$B$2:$F$587,5,FALSE)</f>
        <v>157</v>
      </c>
      <c r="B1269" s="234"/>
      <c r="C1269" s="220"/>
      <c r="D1269" s="221"/>
      <c r="E1269" s="225">
        <v>1</v>
      </c>
      <c r="F1269" s="174"/>
      <c r="G1269" s="175" t="str">
        <f t="shared" si="241"/>
        <v>A.2.2.2.3.3</v>
      </c>
      <c r="H1269" s="235" t="e">
        <f t="shared" ref="H1269:H1278" si="250">VLOOKUP(F1269,$W$7:$X$48,2,FALSE)</f>
        <v>#N/A</v>
      </c>
      <c r="I1269" s="239"/>
      <c r="J1269" s="239"/>
      <c r="K1269" s="239"/>
      <c r="L1269" s="239"/>
      <c r="M1269" s="240"/>
      <c r="N1269" s="231">
        <f t="shared" ref="N1269:N1332" si="251">IF(E1269&lt;&gt;"",1,0)</f>
        <v>1</v>
      </c>
      <c r="O1269" s="231">
        <f t="shared" si="242"/>
        <v>0</v>
      </c>
      <c r="P1269" s="179">
        <f>VLOOKUP($G1269,[1]Conceptos!$B$2:$I$588,6,FALSE)</f>
        <v>1</v>
      </c>
      <c r="Q1269" s="179">
        <f>VLOOKUP($G1269,[1]Conceptos!$B$2:$I$588,7,FALSE)</f>
        <v>1</v>
      </c>
      <c r="R1269" s="179">
        <f>VLOOKUP($G1269,[1]Conceptos!$B$2:$I$588,8,FALSE)</f>
        <v>1</v>
      </c>
      <c r="S1269" s="229" t="b">
        <f>VLOOKUP(G1269,[1]Conceptos!$B$2:$E$588,4,FALSE)</f>
        <v>1</v>
      </c>
      <c r="V1269" s="231">
        <f t="shared" si="243"/>
        <v>10</v>
      </c>
    </row>
    <row r="1270" spans="1:22" s="231" customFormat="1" hidden="1">
      <c r="A1270" s="172">
        <f>VLOOKUP(G1270,[1]Conceptos!$B$2:$F$587,5,FALSE)</f>
        <v>157</v>
      </c>
      <c r="B1270" s="236"/>
      <c r="C1270" s="237"/>
      <c r="D1270" s="238"/>
      <c r="E1270" s="225">
        <v>2</v>
      </c>
      <c r="F1270" s="174"/>
      <c r="G1270" s="175" t="str">
        <f t="shared" si="241"/>
        <v>A.2.2.2.3.3</v>
      </c>
      <c r="H1270" s="235" t="e">
        <f t="shared" si="250"/>
        <v>#N/A</v>
      </c>
      <c r="I1270" s="239"/>
      <c r="J1270" s="239"/>
      <c r="K1270" s="239"/>
      <c r="L1270" s="239"/>
      <c r="M1270" s="240"/>
      <c r="N1270" s="231">
        <f t="shared" si="251"/>
        <v>1</v>
      </c>
      <c r="O1270" s="231">
        <f t="shared" si="242"/>
        <v>0</v>
      </c>
      <c r="P1270" s="179">
        <f>VLOOKUP($G1270,[1]Conceptos!$B$2:$I$588,6,FALSE)</f>
        <v>1</v>
      </c>
      <c r="Q1270" s="179">
        <f>VLOOKUP($G1270,[1]Conceptos!$B$2:$I$588,7,FALSE)</f>
        <v>1</v>
      </c>
      <c r="R1270" s="179">
        <f>VLOOKUP($G1270,[1]Conceptos!$B$2:$I$588,8,FALSE)</f>
        <v>1</v>
      </c>
      <c r="S1270" s="229" t="b">
        <f>VLOOKUP(G1270,[1]Conceptos!$B$2:$E$587,4,FALSE)</f>
        <v>1</v>
      </c>
      <c r="V1270" s="231">
        <f t="shared" si="243"/>
        <v>0</v>
      </c>
    </row>
    <row r="1271" spans="1:22" s="231" customFormat="1" hidden="1">
      <c r="A1271" s="172">
        <f>VLOOKUP(G1271,[1]Conceptos!$B$2:$F$587,5,FALSE)</f>
        <v>157</v>
      </c>
      <c r="B1271" s="236"/>
      <c r="C1271" s="237"/>
      <c r="D1271" s="238"/>
      <c r="E1271" s="225">
        <v>3</v>
      </c>
      <c r="F1271" s="174"/>
      <c r="G1271" s="175" t="str">
        <f t="shared" ref="G1271:G1334" si="252">IF(ISBLANK(B1271),G1270,B1271)</f>
        <v>A.2.2.2.3.3</v>
      </c>
      <c r="H1271" s="235" t="e">
        <f t="shared" si="250"/>
        <v>#N/A</v>
      </c>
      <c r="I1271" s="239"/>
      <c r="J1271" s="239"/>
      <c r="K1271" s="239"/>
      <c r="L1271" s="239"/>
      <c r="M1271" s="240"/>
      <c r="N1271" s="231">
        <f t="shared" si="251"/>
        <v>1</v>
      </c>
      <c r="O1271" s="231">
        <f t="shared" si="242"/>
        <v>0</v>
      </c>
      <c r="P1271" s="179">
        <f>VLOOKUP($G1271,[1]Conceptos!$B$2:$I$588,6,FALSE)</f>
        <v>1</v>
      </c>
      <c r="Q1271" s="179">
        <f>VLOOKUP($G1271,[1]Conceptos!$B$2:$I$588,7,FALSE)</f>
        <v>1</v>
      </c>
      <c r="R1271" s="179">
        <f>VLOOKUP($G1271,[1]Conceptos!$B$2:$I$588,8,FALSE)</f>
        <v>1</v>
      </c>
      <c r="S1271" s="229" t="b">
        <f>VLOOKUP(G1271,[1]Conceptos!$B$2:$E$587,4,FALSE)</f>
        <v>1</v>
      </c>
      <c r="V1271" s="231">
        <f t="shared" si="243"/>
        <v>0</v>
      </c>
    </row>
    <row r="1272" spans="1:22" s="231" customFormat="1" hidden="1">
      <c r="A1272" s="172">
        <f>VLOOKUP(G1272,[1]Conceptos!$B$2:$F$587,5,FALSE)</f>
        <v>157</v>
      </c>
      <c r="B1272" s="236"/>
      <c r="C1272" s="237"/>
      <c r="D1272" s="238"/>
      <c r="E1272" s="225">
        <v>4</v>
      </c>
      <c r="F1272" s="174"/>
      <c r="G1272" s="175" t="str">
        <f t="shared" si="252"/>
        <v>A.2.2.2.3.3</v>
      </c>
      <c r="H1272" s="235" t="e">
        <f t="shared" si="250"/>
        <v>#N/A</v>
      </c>
      <c r="I1272" s="239"/>
      <c r="J1272" s="239"/>
      <c r="K1272" s="239"/>
      <c r="L1272" s="239"/>
      <c r="M1272" s="240"/>
      <c r="N1272" s="231">
        <f t="shared" si="251"/>
        <v>1</v>
      </c>
      <c r="O1272" s="231">
        <f t="shared" si="242"/>
        <v>0</v>
      </c>
      <c r="P1272" s="179">
        <f>VLOOKUP($G1272,[1]Conceptos!$B$2:$I$588,6,FALSE)</f>
        <v>1</v>
      </c>
      <c r="Q1272" s="179">
        <f>VLOOKUP($G1272,[1]Conceptos!$B$2:$I$588,7,FALSE)</f>
        <v>1</v>
      </c>
      <c r="R1272" s="179">
        <f>VLOOKUP($G1272,[1]Conceptos!$B$2:$I$588,8,FALSE)</f>
        <v>1</v>
      </c>
      <c r="S1272" s="229" t="b">
        <f>VLOOKUP(G1272,[1]Conceptos!$B$2:$E$587,4,FALSE)</f>
        <v>1</v>
      </c>
      <c r="V1272" s="231">
        <f t="shared" si="243"/>
        <v>0</v>
      </c>
    </row>
    <row r="1273" spans="1:22" s="231" customFormat="1" hidden="1">
      <c r="A1273" s="172">
        <f>VLOOKUP(G1273,[1]Conceptos!$B$2:$F$587,5,FALSE)</f>
        <v>157</v>
      </c>
      <c r="B1273" s="236"/>
      <c r="C1273" s="237"/>
      <c r="D1273" s="238"/>
      <c r="E1273" s="225">
        <v>5</v>
      </c>
      <c r="F1273" s="174"/>
      <c r="G1273" s="175" t="str">
        <f t="shared" si="252"/>
        <v>A.2.2.2.3.3</v>
      </c>
      <c r="H1273" s="235" t="e">
        <f t="shared" si="250"/>
        <v>#N/A</v>
      </c>
      <c r="I1273" s="239"/>
      <c r="J1273" s="239"/>
      <c r="K1273" s="239"/>
      <c r="L1273" s="239"/>
      <c r="M1273" s="240"/>
      <c r="N1273" s="231">
        <f t="shared" si="251"/>
        <v>1</v>
      </c>
      <c r="O1273" s="231">
        <f t="shared" si="242"/>
        <v>0</v>
      </c>
      <c r="P1273" s="179">
        <f>VLOOKUP($G1273,[1]Conceptos!$B$2:$I$588,6,FALSE)</f>
        <v>1</v>
      </c>
      <c r="Q1273" s="179">
        <f>VLOOKUP($G1273,[1]Conceptos!$B$2:$I$588,7,FALSE)</f>
        <v>1</v>
      </c>
      <c r="R1273" s="179">
        <f>VLOOKUP($G1273,[1]Conceptos!$B$2:$I$588,8,FALSE)</f>
        <v>1</v>
      </c>
      <c r="S1273" s="229" t="b">
        <f>VLOOKUP(G1273,[1]Conceptos!$B$2:$E$587,4,FALSE)</f>
        <v>1</v>
      </c>
      <c r="V1273" s="231">
        <f t="shared" si="243"/>
        <v>0</v>
      </c>
    </row>
    <row r="1274" spans="1:22" s="231" customFormat="1" hidden="1">
      <c r="A1274" s="172">
        <f>VLOOKUP(G1274,[1]Conceptos!$B$2:$F$587,5,FALSE)</f>
        <v>157</v>
      </c>
      <c r="B1274" s="236"/>
      <c r="C1274" s="237"/>
      <c r="D1274" s="238"/>
      <c r="E1274" s="225">
        <v>6</v>
      </c>
      <c r="F1274" s="174"/>
      <c r="G1274" s="175" t="str">
        <f t="shared" si="252"/>
        <v>A.2.2.2.3.3</v>
      </c>
      <c r="H1274" s="235" t="e">
        <f t="shared" si="250"/>
        <v>#N/A</v>
      </c>
      <c r="I1274" s="239"/>
      <c r="J1274" s="239"/>
      <c r="K1274" s="239"/>
      <c r="L1274" s="239"/>
      <c r="M1274" s="240"/>
      <c r="N1274" s="231">
        <f t="shared" si="251"/>
        <v>1</v>
      </c>
      <c r="O1274" s="231">
        <f t="shared" ref="O1274:O1337" si="253">SUM(I1274:M1274)</f>
        <v>0</v>
      </c>
      <c r="P1274" s="179">
        <f>VLOOKUP($G1274,[1]Conceptos!$B$2:$I$588,6,FALSE)</f>
        <v>1</v>
      </c>
      <c r="Q1274" s="179">
        <f>VLOOKUP($G1274,[1]Conceptos!$B$2:$I$588,7,FALSE)</f>
        <v>1</v>
      </c>
      <c r="R1274" s="179">
        <f>VLOOKUP($G1274,[1]Conceptos!$B$2:$I$588,8,FALSE)</f>
        <v>1</v>
      </c>
      <c r="S1274" s="229" t="b">
        <f>VLOOKUP(G1274,[1]Conceptos!$B$2:$E$587,4,FALSE)</f>
        <v>1</v>
      </c>
      <c r="V1274" s="231">
        <f t="shared" si="243"/>
        <v>0</v>
      </c>
    </row>
    <row r="1275" spans="1:22" s="231" customFormat="1" hidden="1">
      <c r="A1275" s="172">
        <f>VLOOKUP(G1275,[1]Conceptos!$B$2:$F$587,5,FALSE)</f>
        <v>157</v>
      </c>
      <c r="B1275" s="236"/>
      <c r="C1275" s="237"/>
      <c r="D1275" s="238"/>
      <c r="E1275" s="225">
        <v>7</v>
      </c>
      <c r="F1275" s="174"/>
      <c r="G1275" s="175" t="str">
        <f t="shared" si="252"/>
        <v>A.2.2.2.3.3</v>
      </c>
      <c r="H1275" s="235" t="e">
        <f t="shared" si="250"/>
        <v>#N/A</v>
      </c>
      <c r="I1275" s="239"/>
      <c r="J1275" s="239"/>
      <c r="K1275" s="239"/>
      <c r="L1275" s="239"/>
      <c r="M1275" s="240"/>
      <c r="N1275" s="231">
        <f t="shared" si="251"/>
        <v>1</v>
      </c>
      <c r="O1275" s="231">
        <f t="shared" si="253"/>
        <v>0</v>
      </c>
      <c r="P1275" s="179">
        <f>VLOOKUP($G1275,[1]Conceptos!$B$2:$I$588,6,FALSE)</f>
        <v>1</v>
      </c>
      <c r="Q1275" s="179">
        <f>VLOOKUP($G1275,[1]Conceptos!$B$2:$I$588,7,FALSE)</f>
        <v>1</v>
      </c>
      <c r="R1275" s="179">
        <f>VLOOKUP($G1275,[1]Conceptos!$B$2:$I$588,8,FALSE)</f>
        <v>1</v>
      </c>
      <c r="S1275" s="229" t="b">
        <f>VLOOKUP(G1275,[1]Conceptos!$B$2:$E$587,4,FALSE)</f>
        <v>1</v>
      </c>
      <c r="V1275" s="231">
        <f t="shared" si="243"/>
        <v>0</v>
      </c>
    </row>
    <row r="1276" spans="1:22" s="231" customFormat="1" hidden="1">
      <c r="A1276" s="172">
        <f>VLOOKUP(G1276,[1]Conceptos!$B$2:$F$587,5,FALSE)</f>
        <v>157</v>
      </c>
      <c r="B1276" s="236"/>
      <c r="C1276" s="237"/>
      <c r="D1276" s="238"/>
      <c r="E1276" s="225">
        <v>8</v>
      </c>
      <c r="F1276" s="174"/>
      <c r="G1276" s="175" t="str">
        <f t="shared" si="252"/>
        <v>A.2.2.2.3.3</v>
      </c>
      <c r="H1276" s="235" t="e">
        <f t="shared" si="250"/>
        <v>#N/A</v>
      </c>
      <c r="I1276" s="239"/>
      <c r="J1276" s="239"/>
      <c r="K1276" s="239"/>
      <c r="L1276" s="239"/>
      <c r="M1276" s="240"/>
      <c r="N1276" s="231">
        <f t="shared" si="251"/>
        <v>1</v>
      </c>
      <c r="O1276" s="231">
        <f t="shared" si="253"/>
        <v>0</v>
      </c>
      <c r="P1276" s="179">
        <f>VLOOKUP($G1276,[1]Conceptos!$B$2:$I$588,6,FALSE)</f>
        <v>1</v>
      </c>
      <c r="Q1276" s="179">
        <f>VLOOKUP($G1276,[1]Conceptos!$B$2:$I$588,7,FALSE)</f>
        <v>1</v>
      </c>
      <c r="R1276" s="179">
        <f>VLOOKUP($G1276,[1]Conceptos!$B$2:$I$588,8,FALSE)</f>
        <v>1</v>
      </c>
      <c r="S1276" s="229" t="b">
        <f>VLOOKUP(G1276,[1]Conceptos!$B$2:$E$587,4,FALSE)</f>
        <v>1</v>
      </c>
      <c r="V1276" s="231">
        <f t="shared" ref="V1276:V1339" si="254">IF(T1276=0,T1275,T1276)</f>
        <v>0</v>
      </c>
    </row>
    <row r="1277" spans="1:22" s="231" customFormat="1" hidden="1">
      <c r="A1277" s="172">
        <f>VLOOKUP(G1277,[1]Conceptos!$B$2:$F$587,5,FALSE)</f>
        <v>157</v>
      </c>
      <c r="B1277" s="236"/>
      <c r="C1277" s="237"/>
      <c r="D1277" s="238"/>
      <c r="E1277" s="225">
        <v>9</v>
      </c>
      <c r="F1277" s="174"/>
      <c r="G1277" s="175" t="str">
        <f t="shared" si="252"/>
        <v>A.2.2.2.3.3</v>
      </c>
      <c r="H1277" s="235" t="e">
        <f t="shared" si="250"/>
        <v>#N/A</v>
      </c>
      <c r="I1277" s="239"/>
      <c r="J1277" s="239"/>
      <c r="K1277" s="239"/>
      <c r="L1277" s="239"/>
      <c r="M1277" s="240"/>
      <c r="N1277" s="231">
        <f t="shared" si="251"/>
        <v>1</v>
      </c>
      <c r="O1277" s="231">
        <f t="shared" si="253"/>
        <v>0</v>
      </c>
      <c r="P1277" s="179">
        <f>VLOOKUP($G1277,[1]Conceptos!$B$2:$I$588,6,FALSE)</f>
        <v>1</v>
      </c>
      <c r="Q1277" s="179">
        <f>VLOOKUP($G1277,[1]Conceptos!$B$2:$I$588,7,FALSE)</f>
        <v>1</v>
      </c>
      <c r="R1277" s="179">
        <f>VLOOKUP($G1277,[1]Conceptos!$B$2:$I$588,8,FALSE)</f>
        <v>1</v>
      </c>
      <c r="S1277" s="229" t="b">
        <f>VLOOKUP(G1277,[1]Conceptos!$B$2:$E$587,4,FALSE)</f>
        <v>1</v>
      </c>
      <c r="V1277" s="231">
        <f t="shared" si="254"/>
        <v>0</v>
      </c>
    </row>
    <row r="1278" spans="1:22" s="231" customFormat="1" hidden="1">
      <c r="A1278" s="172">
        <f>VLOOKUP(G1278,[1]Conceptos!$B$2:$F$587,5,FALSE)</f>
        <v>157</v>
      </c>
      <c r="B1278" s="236"/>
      <c r="C1278" s="237"/>
      <c r="D1278" s="238"/>
      <c r="E1278" s="225">
        <v>10</v>
      </c>
      <c r="F1278" s="174"/>
      <c r="G1278" s="175" t="str">
        <f t="shared" si="252"/>
        <v>A.2.2.2.3.3</v>
      </c>
      <c r="H1278" s="235" t="e">
        <f t="shared" si="250"/>
        <v>#N/A</v>
      </c>
      <c r="I1278" s="239"/>
      <c r="J1278" s="239"/>
      <c r="K1278" s="239"/>
      <c r="L1278" s="239"/>
      <c r="M1278" s="240"/>
      <c r="N1278" s="231">
        <f t="shared" si="251"/>
        <v>1</v>
      </c>
      <c r="O1278" s="231">
        <f t="shared" si="253"/>
        <v>0</v>
      </c>
      <c r="P1278" s="179">
        <f>VLOOKUP($G1278,[1]Conceptos!$B$2:$I$588,6,FALSE)</f>
        <v>1</v>
      </c>
      <c r="Q1278" s="179">
        <f>VLOOKUP($G1278,[1]Conceptos!$B$2:$I$588,7,FALSE)</f>
        <v>1</v>
      </c>
      <c r="R1278" s="179">
        <f>VLOOKUP($G1278,[1]Conceptos!$B$2:$I$588,8,FALSE)</f>
        <v>1</v>
      </c>
      <c r="S1278" s="229" t="b">
        <f>VLOOKUP(G1278,[1]Conceptos!$B$2:$E$587,4,FALSE)</f>
        <v>1</v>
      </c>
      <c r="V1278" s="231">
        <f t="shared" si="254"/>
        <v>0</v>
      </c>
    </row>
    <row r="1279" spans="1:22" s="231" customFormat="1" ht="38.25">
      <c r="A1279" s="172">
        <f>VLOOKUP(G1279,[1]Conceptos!$B$2:$F$587,5,FALSE)</f>
        <v>159</v>
      </c>
      <c r="B1279" s="216" t="s">
        <v>321</v>
      </c>
      <c r="C1279" s="217" t="str">
        <f>VLOOKUP(B1279,[1]Conceptos!$B$2:$D$587,2,FALSE)</f>
        <v>OTROS PROGRAMAS Y ESTRATEGIAS PARA SALUD SEXUAL Y REPRODUCTIVA.</v>
      </c>
      <c r="D1279" s="218" t="str">
        <f>VLOOKUP(B1279,[1]Conceptos!$B$2:$D$587,3,FALSE)</f>
        <v>CORRESPONDE A LOS RECURSOS DESTINADOS, A LA EJECUCIÓN DE OTROS PROYECTOS, PROGRAMAS O ESTRATEGIAS, DESTINADAS A MEJORAR LA SALUD SEXUAL Y REPRODUCTIVA.</v>
      </c>
      <c r="E1279" s="249"/>
      <c r="F1279" s="210"/>
      <c r="G1279" s="211" t="str">
        <f>IF(ISBLANK(B1279),#REF!,B1279)</f>
        <v>A.2.2.2.4</v>
      </c>
      <c r="H1279" s="249"/>
      <c r="I1279" s="213">
        <f>I1280+I1291+I1302</f>
        <v>0</v>
      </c>
      <c r="J1279" s="213">
        <f>J1280+J1291+J1302</f>
        <v>0</v>
      </c>
      <c r="K1279" s="213">
        <f>K1280+K1291+K1302</f>
        <v>0</v>
      </c>
      <c r="L1279" s="213">
        <f>L1280+L1291+L1302</f>
        <v>0</v>
      </c>
      <c r="M1279" s="214">
        <f>M1280+M1291+M1302</f>
        <v>0</v>
      </c>
      <c r="N1279" s="250">
        <f t="shared" si="251"/>
        <v>0</v>
      </c>
      <c r="O1279" s="250">
        <f t="shared" si="253"/>
        <v>0</v>
      </c>
      <c r="P1279" s="179">
        <f>VLOOKUP($G1279,[1]Conceptos!$B$2:$I$588,6,FALSE)</f>
        <v>1</v>
      </c>
      <c r="Q1279" s="179">
        <f>VLOOKUP($G1279,[1]Conceptos!$B$2:$I$588,7,FALSE)</f>
        <v>1</v>
      </c>
      <c r="R1279" s="179">
        <f>VLOOKUP($G1279,[1]Conceptos!$B$2:$I$588,8,FALSE)</f>
        <v>1</v>
      </c>
      <c r="S1279" s="229" t="b">
        <f>VLOOKUP(G1279,[1]Conceptos!$B$2:$E$588,4,FALSE)</f>
        <v>0</v>
      </c>
      <c r="T1279" s="230">
        <f>FIND(".",B1279,LEN(B1279)-2)</f>
        <v>8</v>
      </c>
      <c r="U1279" s="230" t="str">
        <f>MID(B1279,1,T1279-1)</f>
        <v>A.2.2.2</v>
      </c>
      <c r="V1279" s="231">
        <f>IF(T1279=0,#REF!,T1279)</f>
        <v>8</v>
      </c>
    </row>
    <row r="1280" spans="1:22" s="231" customFormat="1" ht="51">
      <c r="A1280" s="172">
        <f>VLOOKUP(G1280,[1]Conceptos!$B$2:$F$587,5,FALSE)</f>
        <v>160</v>
      </c>
      <c r="B1280" s="219" t="s">
        <v>322</v>
      </c>
      <c r="C1280" s="220" t="str">
        <f>VLOOKUP(B1280,[1]Conceptos!$B$2:$D$587,2,FALSE)</f>
        <v>CONTRATACIÓN, CON LAS EMPRESAS SOCIALES DEL ESTADO.</v>
      </c>
      <c r="D1280" s="221" t="str">
        <f>VLOOKUP(B1280,[1]Conceptos!$B$2:$D$587,3,FALSE)</f>
        <v>CONTEMPLA LA CONTRATACIÓN CON LAS EMPRESAS SOCIALES DEL ESTADO, DEL OBJETO CONTRACTUAL QUE TENGA QUE VER CON SALUD SEXUAL Y REPRODUCTIVA (OTROS PROGRAMAS Y ESTRATEGIAS PARA SALUD SEXUAL Y REPRODUCTIVA)</v>
      </c>
      <c r="E1280" s="222" t="s">
        <v>136</v>
      </c>
      <c r="F1280" s="223"/>
      <c r="G1280" s="224" t="str">
        <f t="shared" si="252"/>
        <v>A.2.2.2.4.1</v>
      </c>
      <c r="H1280" s="225"/>
      <c r="I1280" s="226">
        <f>SUM(I1281:I1290)</f>
        <v>0</v>
      </c>
      <c r="J1280" s="226">
        <f>SUM(J1281:J1290)</f>
        <v>0</v>
      </c>
      <c r="K1280" s="226">
        <f>SUM(K1281:K1290)</f>
        <v>0</v>
      </c>
      <c r="L1280" s="226">
        <f>SUM(L1281:L1290)</f>
        <v>0</v>
      </c>
      <c r="M1280" s="227">
        <f>SUM(M1281:M1290)</f>
        <v>0</v>
      </c>
      <c r="N1280" s="228">
        <f>IF(AND(E1280&lt;&gt;"", E1280&lt;&gt;"Registrar Detalle",E1280&lt;&gt;"Ocultar Detalle"),1,0)</f>
        <v>0</v>
      </c>
      <c r="O1280" s="228">
        <f t="shared" si="253"/>
        <v>0</v>
      </c>
      <c r="P1280" s="179">
        <f>VLOOKUP($G1280,[1]Conceptos!$B$2:$I$588,6,FALSE)</f>
        <v>1</v>
      </c>
      <c r="Q1280" s="179">
        <f>VLOOKUP($G1280,[1]Conceptos!$B$2:$I$588,7,FALSE)</f>
        <v>1</v>
      </c>
      <c r="R1280" s="179">
        <f>VLOOKUP($G1280,[1]Conceptos!$B$2:$I$588,8,FALSE)</f>
        <v>1</v>
      </c>
      <c r="S1280" s="229" t="b">
        <f>VLOOKUP(G1280,[1]Conceptos!$B$2:$E$588,4,FALSE)</f>
        <v>1</v>
      </c>
      <c r="T1280" s="230">
        <f>FIND(".",B1280,LEN(B1280)-2)</f>
        <v>10</v>
      </c>
      <c r="U1280" s="230" t="str">
        <f>MID(B1280,1,T1280-1)</f>
        <v>A.2.2.2.4</v>
      </c>
      <c r="V1280" s="231">
        <f t="shared" si="254"/>
        <v>10</v>
      </c>
    </row>
    <row r="1281" spans="1:22" s="231" customFormat="1">
      <c r="A1281" s="172">
        <f>VLOOKUP(G1281,[1]Conceptos!$B$2:$F$587,5,FALSE)</f>
        <v>160</v>
      </c>
      <c r="B1281" s="234"/>
      <c r="C1281" s="220"/>
      <c r="D1281" s="221"/>
      <c r="E1281" s="225">
        <v>1</v>
      </c>
      <c r="F1281" s="174"/>
      <c r="G1281" s="175" t="str">
        <f t="shared" si="252"/>
        <v>A.2.2.2.4.1</v>
      </c>
      <c r="H1281" s="235" t="e">
        <f t="shared" ref="H1281:H1290" si="255">VLOOKUP(F1281,$W$7:$X$48,2,FALSE)</f>
        <v>#N/A</v>
      </c>
      <c r="I1281" s="239"/>
      <c r="J1281" s="239"/>
      <c r="K1281" s="239"/>
      <c r="L1281" s="239"/>
      <c r="M1281" s="240"/>
      <c r="N1281" s="231">
        <f t="shared" si="251"/>
        <v>1</v>
      </c>
      <c r="O1281" s="231">
        <f t="shared" si="253"/>
        <v>0</v>
      </c>
      <c r="P1281" s="179">
        <f>VLOOKUP($G1281,[1]Conceptos!$B$2:$I$588,6,FALSE)</f>
        <v>1</v>
      </c>
      <c r="Q1281" s="179">
        <f>VLOOKUP($G1281,[1]Conceptos!$B$2:$I$588,7,FALSE)</f>
        <v>1</v>
      </c>
      <c r="R1281" s="179">
        <f>VLOOKUP($G1281,[1]Conceptos!$B$2:$I$588,8,FALSE)</f>
        <v>1</v>
      </c>
      <c r="S1281" s="229" t="b">
        <f>VLOOKUP(G1281,[1]Conceptos!$B$2:$E$588,4,FALSE)</f>
        <v>1</v>
      </c>
      <c r="V1281" s="231">
        <f t="shared" si="254"/>
        <v>10</v>
      </c>
    </row>
    <row r="1282" spans="1:22" s="231" customFormat="1" hidden="1">
      <c r="A1282" s="172">
        <f>VLOOKUP(G1282,[1]Conceptos!$B$2:$F$587,5,FALSE)</f>
        <v>160</v>
      </c>
      <c r="B1282" s="236"/>
      <c r="C1282" s="237"/>
      <c r="D1282" s="238"/>
      <c r="E1282" s="225">
        <v>2</v>
      </c>
      <c r="F1282" s="174"/>
      <c r="G1282" s="175" t="str">
        <f t="shared" si="252"/>
        <v>A.2.2.2.4.1</v>
      </c>
      <c r="H1282" s="235" t="e">
        <f t="shared" si="255"/>
        <v>#N/A</v>
      </c>
      <c r="I1282" s="239"/>
      <c r="J1282" s="239"/>
      <c r="K1282" s="239"/>
      <c r="L1282" s="239"/>
      <c r="M1282" s="240"/>
      <c r="N1282" s="231">
        <f t="shared" si="251"/>
        <v>1</v>
      </c>
      <c r="O1282" s="231">
        <f t="shared" si="253"/>
        <v>0</v>
      </c>
      <c r="P1282" s="179">
        <f>VLOOKUP($G1282,[1]Conceptos!$B$2:$I$588,6,FALSE)</f>
        <v>1</v>
      </c>
      <c r="Q1282" s="179">
        <f>VLOOKUP($G1282,[1]Conceptos!$B$2:$I$588,7,FALSE)</f>
        <v>1</v>
      </c>
      <c r="R1282" s="179">
        <f>VLOOKUP($G1282,[1]Conceptos!$B$2:$I$588,8,FALSE)</f>
        <v>1</v>
      </c>
      <c r="S1282" s="229" t="b">
        <f>VLOOKUP(G1282,[1]Conceptos!$B$2:$E$587,4,FALSE)</f>
        <v>1</v>
      </c>
      <c r="V1282" s="231">
        <f t="shared" si="254"/>
        <v>0</v>
      </c>
    </row>
    <row r="1283" spans="1:22" s="231" customFormat="1" hidden="1">
      <c r="A1283" s="172">
        <f>VLOOKUP(G1283,[1]Conceptos!$B$2:$F$587,5,FALSE)</f>
        <v>160</v>
      </c>
      <c r="B1283" s="236"/>
      <c r="C1283" s="237"/>
      <c r="D1283" s="238"/>
      <c r="E1283" s="225">
        <v>3</v>
      </c>
      <c r="F1283" s="174"/>
      <c r="G1283" s="175" t="str">
        <f t="shared" si="252"/>
        <v>A.2.2.2.4.1</v>
      </c>
      <c r="H1283" s="235" t="e">
        <f t="shared" si="255"/>
        <v>#N/A</v>
      </c>
      <c r="I1283" s="239"/>
      <c r="J1283" s="239"/>
      <c r="K1283" s="239"/>
      <c r="L1283" s="239"/>
      <c r="M1283" s="240"/>
      <c r="N1283" s="231">
        <f t="shared" si="251"/>
        <v>1</v>
      </c>
      <c r="O1283" s="231">
        <f t="shared" si="253"/>
        <v>0</v>
      </c>
      <c r="P1283" s="179">
        <f>VLOOKUP($G1283,[1]Conceptos!$B$2:$I$588,6,FALSE)</f>
        <v>1</v>
      </c>
      <c r="Q1283" s="179">
        <f>VLOOKUP($G1283,[1]Conceptos!$B$2:$I$588,7,FALSE)</f>
        <v>1</v>
      </c>
      <c r="R1283" s="179">
        <f>VLOOKUP($G1283,[1]Conceptos!$B$2:$I$588,8,FALSE)</f>
        <v>1</v>
      </c>
      <c r="S1283" s="229" t="b">
        <f>VLOOKUP(G1283,[1]Conceptos!$B$2:$E$587,4,FALSE)</f>
        <v>1</v>
      </c>
      <c r="V1283" s="231">
        <f t="shared" si="254"/>
        <v>0</v>
      </c>
    </row>
    <row r="1284" spans="1:22" s="231" customFormat="1" hidden="1">
      <c r="A1284" s="172">
        <f>VLOOKUP(G1284,[1]Conceptos!$B$2:$F$587,5,FALSE)</f>
        <v>160</v>
      </c>
      <c r="B1284" s="236"/>
      <c r="C1284" s="237"/>
      <c r="D1284" s="238"/>
      <c r="E1284" s="225">
        <v>4</v>
      </c>
      <c r="F1284" s="174"/>
      <c r="G1284" s="175" t="str">
        <f t="shared" si="252"/>
        <v>A.2.2.2.4.1</v>
      </c>
      <c r="H1284" s="235" t="e">
        <f t="shared" si="255"/>
        <v>#N/A</v>
      </c>
      <c r="I1284" s="239"/>
      <c r="J1284" s="239"/>
      <c r="K1284" s="239"/>
      <c r="L1284" s="239"/>
      <c r="M1284" s="240"/>
      <c r="N1284" s="231">
        <f t="shared" si="251"/>
        <v>1</v>
      </c>
      <c r="O1284" s="231">
        <f t="shared" si="253"/>
        <v>0</v>
      </c>
      <c r="P1284" s="179">
        <f>VLOOKUP($G1284,[1]Conceptos!$B$2:$I$588,6,FALSE)</f>
        <v>1</v>
      </c>
      <c r="Q1284" s="179">
        <f>VLOOKUP($G1284,[1]Conceptos!$B$2:$I$588,7,FALSE)</f>
        <v>1</v>
      </c>
      <c r="R1284" s="179">
        <f>VLOOKUP($G1284,[1]Conceptos!$B$2:$I$588,8,FALSE)</f>
        <v>1</v>
      </c>
      <c r="S1284" s="229" t="b">
        <f>VLOOKUP(G1284,[1]Conceptos!$B$2:$E$587,4,FALSE)</f>
        <v>1</v>
      </c>
      <c r="V1284" s="231">
        <f t="shared" si="254"/>
        <v>0</v>
      </c>
    </row>
    <row r="1285" spans="1:22" s="231" customFormat="1" hidden="1">
      <c r="A1285" s="172">
        <f>VLOOKUP(G1285,[1]Conceptos!$B$2:$F$587,5,FALSE)</f>
        <v>160</v>
      </c>
      <c r="B1285" s="236"/>
      <c r="C1285" s="237"/>
      <c r="D1285" s="238"/>
      <c r="E1285" s="225">
        <v>5</v>
      </c>
      <c r="F1285" s="174"/>
      <c r="G1285" s="175" t="str">
        <f t="shared" si="252"/>
        <v>A.2.2.2.4.1</v>
      </c>
      <c r="H1285" s="235" t="e">
        <f t="shared" si="255"/>
        <v>#N/A</v>
      </c>
      <c r="I1285" s="239"/>
      <c r="J1285" s="239"/>
      <c r="K1285" s="239"/>
      <c r="L1285" s="239"/>
      <c r="M1285" s="240"/>
      <c r="N1285" s="231">
        <f t="shared" si="251"/>
        <v>1</v>
      </c>
      <c r="O1285" s="231">
        <f t="shared" si="253"/>
        <v>0</v>
      </c>
      <c r="P1285" s="179">
        <f>VLOOKUP($G1285,[1]Conceptos!$B$2:$I$588,6,FALSE)</f>
        <v>1</v>
      </c>
      <c r="Q1285" s="179">
        <f>VLOOKUP($G1285,[1]Conceptos!$B$2:$I$588,7,FALSE)</f>
        <v>1</v>
      </c>
      <c r="R1285" s="179">
        <f>VLOOKUP($G1285,[1]Conceptos!$B$2:$I$588,8,FALSE)</f>
        <v>1</v>
      </c>
      <c r="S1285" s="229" t="b">
        <f>VLOOKUP(G1285,[1]Conceptos!$B$2:$E$587,4,FALSE)</f>
        <v>1</v>
      </c>
      <c r="V1285" s="231">
        <f t="shared" si="254"/>
        <v>0</v>
      </c>
    </row>
    <row r="1286" spans="1:22" s="231" customFormat="1" hidden="1">
      <c r="A1286" s="172">
        <f>VLOOKUP(G1286,[1]Conceptos!$B$2:$F$587,5,FALSE)</f>
        <v>160</v>
      </c>
      <c r="B1286" s="236"/>
      <c r="C1286" s="237"/>
      <c r="D1286" s="238"/>
      <c r="E1286" s="225">
        <v>6</v>
      </c>
      <c r="F1286" s="174"/>
      <c r="G1286" s="175" t="str">
        <f t="shared" si="252"/>
        <v>A.2.2.2.4.1</v>
      </c>
      <c r="H1286" s="235" t="e">
        <f t="shared" si="255"/>
        <v>#N/A</v>
      </c>
      <c r="I1286" s="239"/>
      <c r="J1286" s="239"/>
      <c r="K1286" s="239"/>
      <c r="L1286" s="239"/>
      <c r="M1286" s="240"/>
      <c r="N1286" s="231">
        <f t="shared" si="251"/>
        <v>1</v>
      </c>
      <c r="O1286" s="231">
        <f t="shared" si="253"/>
        <v>0</v>
      </c>
      <c r="P1286" s="179">
        <f>VLOOKUP($G1286,[1]Conceptos!$B$2:$I$588,6,FALSE)</f>
        <v>1</v>
      </c>
      <c r="Q1286" s="179">
        <f>VLOOKUP($G1286,[1]Conceptos!$B$2:$I$588,7,FALSE)</f>
        <v>1</v>
      </c>
      <c r="R1286" s="179">
        <f>VLOOKUP($G1286,[1]Conceptos!$B$2:$I$588,8,FALSE)</f>
        <v>1</v>
      </c>
      <c r="S1286" s="229" t="b">
        <f>VLOOKUP(G1286,[1]Conceptos!$B$2:$E$587,4,FALSE)</f>
        <v>1</v>
      </c>
      <c r="V1286" s="231">
        <f t="shared" si="254"/>
        <v>0</v>
      </c>
    </row>
    <row r="1287" spans="1:22" s="231" customFormat="1" hidden="1">
      <c r="A1287" s="172">
        <f>VLOOKUP(G1287,[1]Conceptos!$B$2:$F$587,5,FALSE)</f>
        <v>160</v>
      </c>
      <c r="B1287" s="236"/>
      <c r="C1287" s="237"/>
      <c r="D1287" s="238"/>
      <c r="E1287" s="225">
        <v>7</v>
      </c>
      <c r="F1287" s="174"/>
      <c r="G1287" s="175" t="str">
        <f t="shared" si="252"/>
        <v>A.2.2.2.4.1</v>
      </c>
      <c r="H1287" s="235" t="e">
        <f t="shared" si="255"/>
        <v>#N/A</v>
      </c>
      <c r="I1287" s="239"/>
      <c r="J1287" s="239"/>
      <c r="K1287" s="239"/>
      <c r="L1287" s="239"/>
      <c r="M1287" s="240"/>
      <c r="N1287" s="231">
        <f t="shared" si="251"/>
        <v>1</v>
      </c>
      <c r="O1287" s="231">
        <f t="shared" si="253"/>
        <v>0</v>
      </c>
      <c r="P1287" s="179">
        <f>VLOOKUP($G1287,[1]Conceptos!$B$2:$I$588,6,FALSE)</f>
        <v>1</v>
      </c>
      <c r="Q1287" s="179">
        <f>VLOOKUP($G1287,[1]Conceptos!$B$2:$I$588,7,FALSE)</f>
        <v>1</v>
      </c>
      <c r="R1287" s="179">
        <f>VLOOKUP($G1287,[1]Conceptos!$B$2:$I$588,8,FALSE)</f>
        <v>1</v>
      </c>
      <c r="S1287" s="229" t="b">
        <f>VLOOKUP(G1287,[1]Conceptos!$B$2:$E$587,4,FALSE)</f>
        <v>1</v>
      </c>
      <c r="V1287" s="231">
        <f t="shared" si="254"/>
        <v>0</v>
      </c>
    </row>
    <row r="1288" spans="1:22" s="231" customFormat="1" hidden="1">
      <c r="A1288" s="172">
        <f>VLOOKUP(G1288,[1]Conceptos!$B$2:$F$587,5,FALSE)</f>
        <v>160</v>
      </c>
      <c r="B1288" s="236"/>
      <c r="C1288" s="237"/>
      <c r="D1288" s="238"/>
      <c r="E1288" s="225">
        <v>8</v>
      </c>
      <c r="F1288" s="174"/>
      <c r="G1288" s="175" t="str">
        <f t="shared" si="252"/>
        <v>A.2.2.2.4.1</v>
      </c>
      <c r="H1288" s="235" t="e">
        <f t="shared" si="255"/>
        <v>#N/A</v>
      </c>
      <c r="I1288" s="239"/>
      <c r="J1288" s="239"/>
      <c r="K1288" s="239"/>
      <c r="L1288" s="239"/>
      <c r="M1288" s="240"/>
      <c r="N1288" s="231">
        <f t="shared" si="251"/>
        <v>1</v>
      </c>
      <c r="O1288" s="231">
        <f t="shared" si="253"/>
        <v>0</v>
      </c>
      <c r="P1288" s="179">
        <f>VLOOKUP($G1288,[1]Conceptos!$B$2:$I$588,6,FALSE)</f>
        <v>1</v>
      </c>
      <c r="Q1288" s="179">
        <f>VLOOKUP($G1288,[1]Conceptos!$B$2:$I$588,7,FALSE)</f>
        <v>1</v>
      </c>
      <c r="R1288" s="179">
        <f>VLOOKUP($G1288,[1]Conceptos!$B$2:$I$588,8,FALSE)</f>
        <v>1</v>
      </c>
      <c r="S1288" s="229" t="b">
        <f>VLOOKUP(G1288,[1]Conceptos!$B$2:$E$587,4,FALSE)</f>
        <v>1</v>
      </c>
      <c r="V1288" s="231">
        <f t="shared" si="254"/>
        <v>0</v>
      </c>
    </row>
    <row r="1289" spans="1:22" s="231" customFormat="1" hidden="1">
      <c r="A1289" s="172">
        <f>VLOOKUP(G1289,[1]Conceptos!$B$2:$F$587,5,FALSE)</f>
        <v>160</v>
      </c>
      <c r="B1289" s="236"/>
      <c r="C1289" s="237"/>
      <c r="D1289" s="238"/>
      <c r="E1289" s="225">
        <v>9</v>
      </c>
      <c r="F1289" s="174"/>
      <c r="G1289" s="175" t="str">
        <f t="shared" si="252"/>
        <v>A.2.2.2.4.1</v>
      </c>
      <c r="H1289" s="235" t="e">
        <f t="shared" si="255"/>
        <v>#N/A</v>
      </c>
      <c r="I1289" s="239"/>
      <c r="J1289" s="239"/>
      <c r="K1289" s="239"/>
      <c r="L1289" s="239"/>
      <c r="M1289" s="240"/>
      <c r="N1289" s="231">
        <f t="shared" si="251"/>
        <v>1</v>
      </c>
      <c r="O1289" s="231">
        <f t="shared" si="253"/>
        <v>0</v>
      </c>
      <c r="P1289" s="179">
        <f>VLOOKUP($G1289,[1]Conceptos!$B$2:$I$588,6,FALSE)</f>
        <v>1</v>
      </c>
      <c r="Q1289" s="179">
        <f>VLOOKUP($G1289,[1]Conceptos!$B$2:$I$588,7,FALSE)</f>
        <v>1</v>
      </c>
      <c r="R1289" s="179">
        <f>VLOOKUP($G1289,[1]Conceptos!$B$2:$I$588,8,FALSE)</f>
        <v>1</v>
      </c>
      <c r="S1289" s="229" t="b">
        <f>VLOOKUP(G1289,[1]Conceptos!$B$2:$E$587,4,FALSE)</f>
        <v>1</v>
      </c>
      <c r="V1289" s="231">
        <f t="shared" si="254"/>
        <v>0</v>
      </c>
    </row>
    <row r="1290" spans="1:22" s="231" customFormat="1" hidden="1">
      <c r="A1290" s="172">
        <f>VLOOKUP(G1290,[1]Conceptos!$B$2:$F$587,5,FALSE)</f>
        <v>160</v>
      </c>
      <c r="B1290" s="236"/>
      <c r="C1290" s="237"/>
      <c r="D1290" s="238"/>
      <c r="E1290" s="225">
        <v>10</v>
      </c>
      <c r="F1290" s="174"/>
      <c r="G1290" s="175" t="str">
        <f t="shared" si="252"/>
        <v>A.2.2.2.4.1</v>
      </c>
      <c r="H1290" s="235" t="e">
        <f t="shared" si="255"/>
        <v>#N/A</v>
      </c>
      <c r="I1290" s="239"/>
      <c r="J1290" s="239"/>
      <c r="K1290" s="239"/>
      <c r="L1290" s="239"/>
      <c r="M1290" s="240"/>
      <c r="N1290" s="231">
        <f t="shared" si="251"/>
        <v>1</v>
      </c>
      <c r="O1290" s="231">
        <f t="shared" si="253"/>
        <v>0</v>
      </c>
      <c r="P1290" s="179">
        <f>VLOOKUP($G1290,[1]Conceptos!$B$2:$I$588,6,FALSE)</f>
        <v>1</v>
      </c>
      <c r="Q1290" s="179">
        <f>VLOOKUP($G1290,[1]Conceptos!$B$2:$I$588,7,FALSE)</f>
        <v>1</v>
      </c>
      <c r="R1290" s="179">
        <f>VLOOKUP($G1290,[1]Conceptos!$B$2:$I$588,8,FALSE)</f>
        <v>1</v>
      </c>
      <c r="S1290" s="229" t="b">
        <f>VLOOKUP(G1290,[1]Conceptos!$B$2:$E$587,4,FALSE)</f>
        <v>1</v>
      </c>
      <c r="V1290" s="231">
        <f t="shared" si="254"/>
        <v>0</v>
      </c>
    </row>
    <row r="1291" spans="1:22" s="231" customFormat="1" ht="63.75">
      <c r="A1291" s="172">
        <f>VLOOKUP(G1291,[1]Conceptos!$B$2:$F$587,5,FALSE)</f>
        <v>161</v>
      </c>
      <c r="B1291" s="219" t="s">
        <v>323</v>
      </c>
      <c r="C1291" s="220" t="str">
        <f>VLOOKUP(B1291,[1]Conceptos!$B$2:$D$587,2,FALSE)</f>
        <v>ADQUISICIÓN DE INSUMOS, ELEMENTOS, PUBLICACIONES Y EQUIPOS PARA DESARROLLAR LAS PRIORIDADES  DE SALUD PÚBLICA, SEGÚN COMPETENCIAS.</v>
      </c>
      <c r="D1291" s="221" t="str">
        <f>VLOOKUP(B1291,[1]Conceptos!$B$2:$D$587,3,FALSE)</f>
        <v>SE REFIERE A LOS GASTOS DIRIGIDOS A LA ADQUSICIÓN DE INSUMOS CRÍTICOS Y SUMINISTROS NECESARIOS PARA EL DESARROLLO DE INVERSIÓN EN SALUD, CONFORME AL OBJETO DE ESTE NUMERAL Y NO CONTEMPLADOS EN EL GASTO DE FUNCIONAMIENTO.</v>
      </c>
      <c r="E1291" s="222" t="s">
        <v>136</v>
      </c>
      <c r="F1291" s="223"/>
      <c r="G1291" s="224" t="str">
        <f t="shared" si="252"/>
        <v>A.2.2.2.4.2</v>
      </c>
      <c r="H1291" s="225"/>
      <c r="I1291" s="226">
        <f>SUM(I1292:I1301)</f>
        <v>0</v>
      </c>
      <c r="J1291" s="226">
        <f>SUM(J1292:J1301)</f>
        <v>0</v>
      </c>
      <c r="K1291" s="226">
        <f>SUM(K1292:K1301)</f>
        <v>0</v>
      </c>
      <c r="L1291" s="226">
        <f>SUM(L1292:L1301)</f>
        <v>0</v>
      </c>
      <c r="M1291" s="227">
        <f>SUM(M1292:M1301)</f>
        <v>0</v>
      </c>
      <c r="N1291" s="228">
        <f>IF(AND(E1291&lt;&gt;"", E1291&lt;&gt;"Registrar Detalle",E1291&lt;&gt;"Ocultar Detalle"),1,0)</f>
        <v>0</v>
      </c>
      <c r="O1291" s="228">
        <f t="shared" si="253"/>
        <v>0</v>
      </c>
      <c r="P1291" s="179">
        <f>VLOOKUP($G1291,[1]Conceptos!$B$2:$I$588,6,FALSE)</f>
        <v>1</v>
      </c>
      <c r="Q1291" s="179">
        <f>VLOOKUP($G1291,[1]Conceptos!$B$2:$I$588,7,FALSE)</f>
        <v>1</v>
      </c>
      <c r="R1291" s="179">
        <f>VLOOKUP($G1291,[1]Conceptos!$B$2:$I$588,8,FALSE)</f>
        <v>1</v>
      </c>
      <c r="S1291" s="229" t="b">
        <f>VLOOKUP(G1291,[1]Conceptos!$B$2:$E$588,4,FALSE)</f>
        <v>1</v>
      </c>
      <c r="T1291" s="230">
        <f>FIND(".",B1291,LEN(B1291)-2)</f>
        <v>10</v>
      </c>
      <c r="U1291" s="230" t="str">
        <f>MID(B1291,1,T1291-1)</f>
        <v>A.2.2.2.4</v>
      </c>
      <c r="V1291" s="231">
        <f t="shared" si="254"/>
        <v>10</v>
      </c>
    </row>
    <row r="1292" spans="1:22" s="231" customFormat="1">
      <c r="A1292" s="172">
        <f>VLOOKUP(G1292,[1]Conceptos!$B$2:$F$587,5,FALSE)</f>
        <v>161</v>
      </c>
      <c r="B1292" s="234"/>
      <c r="C1292" s="220"/>
      <c r="D1292" s="221"/>
      <c r="E1292" s="225">
        <v>1</v>
      </c>
      <c r="F1292" s="174"/>
      <c r="G1292" s="175" t="str">
        <f t="shared" si="252"/>
        <v>A.2.2.2.4.2</v>
      </c>
      <c r="H1292" s="235" t="e">
        <f t="shared" ref="H1292:H1301" si="256">VLOOKUP(F1292,$W$7:$X$48,2,FALSE)</f>
        <v>#N/A</v>
      </c>
      <c r="I1292" s="239"/>
      <c r="J1292" s="239"/>
      <c r="K1292" s="239"/>
      <c r="L1292" s="239"/>
      <c r="M1292" s="240"/>
      <c r="N1292" s="231">
        <f t="shared" ref="N1292:N1301" si="257">IF(E1292&lt;&gt;"",1,0)</f>
        <v>1</v>
      </c>
      <c r="O1292" s="231">
        <f t="shared" si="253"/>
        <v>0</v>
      </c>
      <c r="P1292" s="179">
        <f>VLOOKUP($G1292,[1]Conceptos!$B$2:$I$588,6,FALSE)</f>
        <v>1</v>
      </c>
      <c r="Q1292" s="179">
        <f>VLOOKUP($G1292,[1]Conceptos!$B$2:$I$588,7,FALSE)</f>
        <v>1</v>
      </c>
      <c r="R1292" s="179">
        <f>VLOOKUP($G1292,[1]Conceptos!$B$2:$I$588,8,FALSE)</f>
        <v>1</v>
      </c>
      <c r="S1292" s="229" t="b">
        <f>VLOOKUP(G1292,[1]Conceptos!$B$2:$E$588,4,FALSE)</f>
        <v>1</v>
      </c>
      <c r="V1292" s="231">
        <f t="shared" si="254"/>
        <v>10</v>
      </c>
    </row>
    <row r="1293" spans="1:22" s="231" customFormat="1" hidden="1">
      <c r="A1293" s="172">
        <f>VLOOKUP(G1293,[1]Conceptos!$B$2:$F$587,5,FALSE)</f>
        <v>161</v>
      </c>
      <c r="B1293" s="236"/>
      <c r="C1293" s="237"/>
      <c r="D1293" s="238"/>
      <c r="E1293" s="225">
        <v>2</v>
      </c>
      <c r="F1293" s="174"/>
      <c r="G1293" s="175" t="str">
        <f t="shared" si="252"/>
        <v>A.2.2.2.4.2</v>
      </c>
      <c r="H1293" s="235" t="e">
        <f t="shared" si="256"/>
        <v>#N/A</v>
      </c>
      <c r="I1293" s="239"/>
      <c r="J1293" s="239"/>
      <c r="K1293" s="239"/>
      <c r="L1293" s="239"/>
      <c r="M1293" s="240"/>
      <c r="N1293" s="231">
        <f t="shared" si="257"/>
        <v>1</v>
      </c>
      <c r="O1293" s="231">
        <f t="shared" si="253"/>
        <v>0</v>
      </c>
      <c r="P1293" s="179">
        <f>VLOOKUP($G1293,[1]Conceptos!$B$2:$I$588,6,FALSE)</f>
        <v>1</v>
      </c>
      <c r="Q1293" s="179">
        <f>VLOOKUP($G1293,[1]Conceptos!$B$2:$I$588,7,FALSE)</f>
        <v>1</v>
      </c>
      <c r="R1293" s="179">
        <f>VLOOKUP($G1293,[1]Conceptos!$B$2:$I$588,8,FALSE)</f>
        <v>1</v>
      </c>
      <c r="S1293" s="229" t="b">
        <f>VLOOKUP(G1293,[1]Conceptos!$B$2:$E$587,4,FALSE)</f>
        <v>1</v>
      </c>
      <c r="V1293" s="231">
        <f t="shared" si="254"/>
        <v>0</v>
      </c>
    </row>
    <row r="1294" spans="1:22" s="231" customFormat="1" hidden="1">
      <c r="A1294" s="172">
        <f>VLOOKUP(G1294,[1]Conceptos!$B$2:$F$587,5,FALSE)</f>
        <v>161</v>
      </c>
      <c r="B1294" s="236"/>
      <c r="C1294" s="237"/>
      <c r="D1294" s="238"/>
      <c r="E1294" s="225">
        <v>3</v>
      </c>
      <c r="F1294" s="174"/>
      <c r="G1294" s="175" t="str">
        <f t="shared" si="252"/>
        <v>A.2.2.2.4.2</v>
      </c>
      <c r="H1294" s="235" t="e">
        <f t="shared" si="256"/>
        <v>#N/A</v>
      </c>
      <c r="I1294" s="239"/>
      <c r="J1294" s="239"/>
      <c r="K1294" s="239"/>
      <c r="L1294" s="239"/>
      <c r="M1294" s="240"/>
      <c r="N1294" s="231">
        <f t="shared" si="257"/>
        <v>1</v>
      </c>
      <c r="O1294" s="231">
        <f t="shared" si="253"/>
        <v>0</v>
      </c>
      <c r="P1294" s="179">
        <f>VLOOKUP($G1294,[1]Conceptos!$B$2:$I$588,6,FALSE)</f>
        <v>1</v>
      </c>
      <c r="Q1294" s="179">
        <f>VLOOKUP($G1294,[1]Conceptos!$B$2:$I$588,7,FALSE)</f>
        <v>1</v>
      </c>
      <c r="R1294" s="179">
        <f>VLOOKUP($G1294,[1]Conceptos!$B$2:$I$588,8,FALSE)</f>
        <v>1</v>
      </c>
      <c r="S1294" s="229" t="b">
        <f>VLOOKUP(G1294,[1]Conceptos!$B$2:$E$587,4,FALSE)</f>
        <v>1</v>
      </c>
      <c r="V1294" s="231">
        <f t="shared" si="254"/>
        <v>0</v>
      </c>
    </row>
    <row r="1295" spans="1:22" s="231" customFormat="1" hidden="1">
      <c r="A1295" s="172">
        <f>VLOOKUP(G1295,[1]Conceptos!$B$2:$F$587,5,FALSE)</f>
        <v>161</v>
      </c>
      <c r="B1295" s="236"/>
      <c r="C1295" s="237"/>
      <c r="D1295" s="238"/>
      <c r="E1295" s="225">
        <v>4</v>
      </c>
      <c r="F1295" s="174"/>
      <c r="G1295" s="175" t="str">
        <f t="shared" si="252"/>
        <v>A.2.2.2.4.2</v>
      </c>
      <c r="H1295" s="235" t="e">
        <f t="shared" si="256"/>
        <v>#N/A</v>
      </c>
      <c r="I1295" s="239"/>
      <c r="J1295" s="239"/>
      <c r="K1295" s="239"/>
      <c r="L1295" s="239"/>
      <c r="M1295" s="240"/>
      <c r="N1295" s="231">
        <f t="shared" si="257"/>
        <v>1</v>
      </c>
      <c r="O1295" s="231">
        <f t="shared" si="253"/>
        <v>0</v>
      </c>
      <c r="P1295" s="179">
        <f>VLOOKUP($G1295,[1]Conceptos!$B$2:$I$588,6,FALSE)</f>
        <v>1</v>
      </c>
      <c r="Q1295" s="179">
        <f>VLOOKUP($G1295,[1]Conceptos!$B$2:$I$588,7,FALSE)</f>
        <v>1</v>
      </c>
      <c r="R1295" s="179">
        <f>VLOOKUP($G1295,[1]Conceptos!$B$2:$I$588,8,FALSE)</f>
        <v>1</v>
      </c>
      <c r="S1295" s="229" t="b">
        <f>VLOOKUP(G1295,[1]Conceptos!$B$2:$E$587,4,FALSE)</f>
        <v>1</v>
      </c>
      <c r="V1295" s="231">
        <f t="shared" si="254"/>
        <v>0</v>
      </c>
    </row>
    <row r="1296" spans="1:22" s="231" customFormat="1" hidden="1">
      <c r="A1296" s="172">
        <f>VLOOKUP(G1296,[1]Conceptos!$B$2:$F$587,5,FALSE)</f>
        <v>161</v>
      </c>
      <c r="B1296" s="236"/>
      <c r="C1296" s="237"/>
      <c r="D1296" s="238"/>
      <c r="E1296" s="225">
        <v>5</v>
      </c>
      <c r="F1296" s="174"/>
      <c r="G1296" s="175" t="str">
        <f t="shared" si="252"/>
        <v>A.2.2.2.4.2</v>
      </c>
      <c r="H1296" s="235" t="e">
        <f t="shared" si="256"/>
        <v>#N/A</v>
      </c>
      <c r="I1296" s="239"/>
      <c r="J1296" s="239"/>
      <c r="K1296" s="239"/>
      <c r="L1296" s="239"/>
      <c r="M1296" s="240"/>
      <c r="N1296" s="231">
        <f t="shared" si="257"/>
        <v>1</v>
      </c>
      <c r="O1296" s="231">
        <f t="shared" si="253"/>
        <v>0</v>
      </c>
      <c r="P1296" s="179">
        <f>VLOOKUP($G1296,[1]Conceptos!$B$2:$I$588,6,FALSE)</f>
        <v>1</v>
      </c>
      <c r="Q1296" s="179">
        <f>VLOOKUP($G1296,[1]Conceptos!$B$2:$I$588,7,FALSE)</f>
        <v>1</v>
      </c>
      <c r="R1296" s="179">
        <f>VLOOKUP($G1296,[1]Conceptos!$B$2:$I$588,8,FALSE)</f>
        <v>1</v>
      </c>
      <c r="S1296" s="229" t="b">
        <f>VLOOKUP(G1296,[1]Conceptos!$B$2:$E$587,4,FALSE)</f>
        <v>1</v>
      </c>
      <c r="V1296" s="231">
        <f t="shared" si="254"/>
        <v>0</v>
      </c>
    </row>
    <row r="1297" spans="1:22" s="231" customFormat="1" hidden="1">
      <c r="A1297" s="172">
        <f>VLOOKUP(G1297,[1]Conceptos!$B$2:$F$587,5,FALSE)</f>
        <v>161</v>
      </c>
      <c r="B1297" s="236"/>
      <c r="C1297" s="237"/>
      <c r="D1297" s="238"/>
      <c r="E1297" s="225">
        <v>6</v>
      </c>
      <c r="F1297" s="174"/>
      <c r="G1297" s="175" t="str">
        <f t="shared" si="252"/>
        <v>A.2.2.2.4.2</v>
      </c>
      <c r="H1297" s="235" t="e">
        <f t="shared" si="256"/>
        <v>#N/A</v>
      </c>
      <c r="I1297" s="239"/>
      <c r="J1297" s="239"/>
      <c r="K1297" s="239"/>
      <c r="L1297" s="239"/>
      <c r="M1297" s="240"/>
      <c r="N1297" s="231">
        <f t="shared" si="257"/>
        <v>1</v>
      </c>
      <c r="O1297" s="231">
        <f t="shared" si="253"/>
        <v>0</v>
      </c>
      <c r="P1297" s="179">
        <f>VLOOKUP($G1297,[1]Conceptos!$B$2:$I$588,6,FALSE)</f>
        <v>1</v>
      </c>
      <c r="Q1297" s="179">
        <f>VLOOKUP($G1297,[1]Conceptos!$B$2:$I$588,7,FALSE)</f>
        <v>1</v>
      </c>
      <c r="R1297" s="179">
        <f>VLOOKUP($G1297,[1]Conceptos!$B$2:$I$588,8,FALSE)</f>
        <v>1</v>
      </c>
      <c r="S1297" s="229" t="b">
        <f>VLOOKUP(G1297,[1]Conceptos!$B$2:$E$587,4,FALSE)</f>
        <v>1</v>
      </c>
      <c r="V1297" s="231">
        <f t="shared" si="254"/>
        <v>0</v>
      </c>
    </row>
    <row r="1298" spans="1:22" s="231" customFormat="1" hidden="1">
      <c r="A1298" s="172">
        <f>VLOOKUP(G1298,[1]Conceptos!$B$2:$F$587,5,FALSE)</f>
        <v>161</v>
      </c>
      <c r="B1298" s="236"/>
      <c r="C1298" s="237"/>
      <c r="D1298" s="238"/>
      <c r="E1298" s="225">
        <v>7</v>
      </c>
      <c r="F1298" s="174"/>
      <c r="G1298" s="175" t="str">
        <f t="shared" si="252"/>
        <v>A.2.2.2.4.2</v>
      </c>
      <c r="H1298" s="235" t="e">
        <f t="shared" si="256"/>
        <v>#N/A</v>
      </c>
      <c r="I1298" s="239"/>
      <c r="J1298" s="239"/>
      <c r="K1298" s="239"/>
      <c r="L1298" s="239"/>
      <c r="M1298" s="240"/>
      <c r="N1298" s="231">
        <f t="shared" si="257"/>
        <v>1</v>
      </c>
      <c r="O1298" s="231">
        <f t="shared" si="253"/>
        <v>0</v>
      </c>
      <c r="P1298" s="179">
        <f>VLOOKUP($G1298,[1]Conceptos!$B$2:$I$588,6,FALSE)</f>
        <v>1</v>
      </c>
      <c r="Q1298" s="179">
        <f>VLOOKUP($G1298,[1]Conceptos!$B$2:$I$588,7,FALSE)</f>
        <v>1</v>
      </c>
      <c r="R1298" s="179">
        <f>VLOOKUP($G1298,[1]Conceptos!$B$2:$I$588,8,FALSE)</f>
        <v>1</v>
      </c>
      <c r="S1298" s="229" t="b">
        <f>VLOOKUP(G1298,[1]Conceptos!$B$2:$E$587,4,FALSE)</f>
        <v>1</v>
      </c>
      <c r="V1298" s="231">
        <f t="shared" si="254"/>
        <v>0</v>
      </c>
    </row>
    <row r="1299" spans="1:22" s="231" customFormat="1" hidden="1">
      <c r="A1299" s="172">
        <f>VLOOKUP(G1299,[1]Conceptos!$B$2:$F$587,5,FALSE)</f>
        <v>161</v>
      </c>
      <c r="B1299" s="236"/>
      <c r="C1299" s="237"/>
      <c r="D1299" s="238"/>
      <c r="E1299" s="225">
        <v>8</v>
      </c>
      <c r="F1299" s="174"/>
      <c r="G1299" s="175" t="str">
        <f t="shared" si="252"/>
        <v>A.2.2.2.4.2</v>
      </c>
      <c r="H1299" s="235" t="e">
        <f t="shared" si="256"/>
        <v>#N/A</v>
      </c>
      <c r="I1299" s="239"/>
      <c r="J1299" s="239"/>
      <c r="K1299" s="239"/>
      <c r="L1299" s="239"/>
      <c r="M1299" s="240"/>
      <c r="N1299" s="231">
        <f t="shared" si="257"/>
        <v>1</v>
      </c>
      <c r="O1299" s="231">
        <f t="shared" si="253"/>
        <v>0</v>
      </c>
      <c r="P1299" s="179">
        <f>VLOOKUP($G1299,[1]Conceptos!$B$2:$I$588,6,FALSE)</f>
        <v>1</v>
      </c>
      <c r="Q1299" s="179">
        <f>VLOOKUP($G1299,[1]Conceptos!$B$2:$I$588,7,FALSE)</f>
        <v>1</v>
      </c>
      <c r="R1299" s="179">
        <f>VLOOKUP($G1299,[1]Conceptos!$B$2:$I$588,8,FALSE)</f>
        <v>1</v>
      </c>
      <c r="S1299" s="229" t="b">
        <f>VLOOKUP(G1299,[1]Conceptos!$B$2:$E$587,4,FALSE)</f>
        <v>1</v>
      </c>
      <c r="V1299" s="231">
        <f t="shared" si="254"/>
        <v>0</v>
      </c>
    </row>
    <row r="1300" spans="1:22" s="231" customFormat="1" hidden="1">
      <c r="A1300" s="172">
        <f>VLOOKUP(G1300,[1]Conceptos!$B$2:$F$587,5,FALSE)</f>
        <v>161</v>
      </c>
      <c r="B1300" s="236"/>
      <c r="C1300" s="237"/>
      <c r="D1300" s="238"/>
      <c r="E1300" s="225">
        <v>9</v>
      </c>
      <c r="F1300" s="174"/>
      <c r="G1300" s="175" t="str">
        <f t="shared" si="252"/>
        <v>A.2.2.2.4.2</v>
      </c>
      <c r="H1300" s="235" t="e">
        <f t="shared" si="256"/>
        <v>#N/A</v>
      </c>
      <c r="I1300" s="239"/>
      <c r="J1300" s="239"/>
      <c r="K1300" s="239"/>
      <c r="L1300" s="239"/>
      <c r="M1300" s="240"/>
      <c r="N1300" s="231">
        <f t="shared" si="257"/>
        <v>1</v>
      </c>
      <c r="O1300" s="231">
        <f t="shared" si="253"/>
        <v>0</v>
      </c>
      <c r="P1300" s="179">
        <f>VLOOKUP($G1300,[1]Conceptos!$B$2:$I$588,6,FALSE)</f>
        <v>1</v>
      </c>
      <c r="Q1300" s="179">
        <f>VLOOKUP($G1300,[1]Conceptos!$B$2:$I$588,7,FALSE)</f>
        <v>1</v>
      </c>
      <c r="R1300" s="179">
        <f>VLOOKUP($G1300,[1]Conceptos!$B$2:$I$588,8,FALSE)</f>
        <v>1</v>
      </c>
      <c r="S1300" s="229" t="b">
        <f>VLOOKUP(G1300,[1]Conceptos!$B$2:$E$587,4,FALSE)</f>
        <v>1</v>
      </c>
      <c r="V1300" s="231">
        <f t="shared" si="254"/>
        <v>0</v>
      </c>
    </row>
    <row r="1301" spans="1:22" s="231" customFormat="1" hidden="1">
      <c r="A1301" s="172">
        <f>VLOOKUP(G1301,[1]Conceptos!$B$2:$F$587,5,FALSE)</f>
        <v>161</v>
      </c>
      <c r="B1301" s="236"/>
      <c r="C1301" s="237"/>
      <c r="D1301" s="238"/>
      <c r="E1301" s="225">
        <v>10</v>
      </c>
      <c r="F1301" s="174"/>
      <c r="G1301" s="175" t="str">
        <f t="shared" si="252"/>
        <v>A.2.2.2.4.2</v>
      </c>
      <c r="H1301" s="235" t="e">
        <f t="shared" si="256"/>
        <v>#N/A</v>
      </c>
      <c r="I1301" s="239"/>
      <c r="J1301" s="239"/>
      <c r="K1301" s="239"/>
      <c r="L1301" s="239"/>
      <c r="M1301" s="240"/>
      <c r="N1301" s="231">
        <f t="shared" si="257"/>
        <v>1</v>
      </c>
      <c r="O1301" s="231">
        <f t="shared" si="253"/>
        <v>0</v>
      </c>
      <c r="P1301" s="179">
        <f>VLOOKUP($G1301,[1]Conceptos!$B$2:$I$588,6,FALSE)</f>
        <v>1</v>
      </c>
      <c r="Q1301" s="179">
        <f>VLOOKUP($G1301,[1]Conceptos!$B$2:$I$588,7,FALSE)</f>
        <v>1</v>
      </c>
      <c r="R1301" s="179">
        <f>VLOOKUP($G1301,[1]Conceptos!$B$2:$I$588,8,FALSE)</f>
        <v>1</v>
      </c>
      <c r="S1301" s="229" t="b">
        <f>VLOOKUP(G1301,[1]Conceptos!$B$2:$E$587,4,FALSE)</f>
        <v>1</v>
      </c>
      <c r="V1301" s="231">
        <f t="shared" si="254"/>
        <v>0</v>
      </c>
    </row>
    <row r="1302" spans="1:22" s="231" customFormat="1" ht="38.25">
      <c r="A1302" s="172">
        <f>VLOOKUP(G1302,[1]Conceptos!$B$2:$F$587,5,FALSE)</f>
        <v>162</v>
      </c>
      <c r="B1302" s="219" t="s">
        <v>324</v>
      </c>
      <c r="C1302" s="220" t="str">
        <f>VLOOKUP(B1302,[1]Conceptos!$B$2:$D$587,2,FALSE)</f>
        <v>CONTRATACIÓN CON PERSONAS  JURÍDICAS QUE NO SEAN ESE´S.</v>
      </c>
      <c r="D1302" s="221" t="str">
        <f>VLOOKUP(B1302,[1]Conceptos!$B$2:$D$587,3,FALSE)</f>
        <v xml:space="preserve">CONTEMPLA LA CONTRATACIÓN CON OTRAS IPS, NECESARIOS PARA PRESTAR EL SERVICIO, CONFORME A LAS  POLÍTICAS DE PROMOCIÓN,PREVENCIÓN Y VIGILANCIA EN SALUD. </v>
      </c>
      <c r="E1302" s="222" t="s">
        <v>136</v>
      </c>
      <c r="F1302" s="223"/>
      <c r="G1302" s="224" t="str">
        <f t="shared" si="252"/>
        <v>A.2.2.2.4.3</v>
      </c>
      <c r="H1302" s="225"/>
      <c r="I1302" s="226">
        <f>SUM(I1303:I1312)</f>
        <v>0</v>
      </c>
      <c r="J1302" s="226">
        <f>SUM(J1303:J1312)</f>
        <v>0</v>
      </c>
      <c r="K1302" s="226">
        <f>SUM(K1303:K1312)</f>
        <v>0</v>
      </c>
      <c r="L1302" s="226">
        <f>SUM(L1303:L1312)</f>
        <v>0</v>
      </c>
      <c r="M1302" s="227">
        <f>SUM(M1303:M1312)</f>
        <v>0</v>
      </c>
      <c r="N1302" s="228">
        <f>IF(AND(E1302&lt;&gt;"", E1302&lt;&gt;"Registrar Detalle",E1302&lt;&gt;"Ocultar Detalle"),1,0)</f>
        <v>0</v>
      </c>
      <c r="O1302" s="228">
        <f t="shared" si="253"/>
        <v>0</v>
      </c>
      <c r="P1302" s="179">
        <f>VLOOKUP($G1302,[1]Conceptos!$B$2:$I$588,6,FALSE)</f>
        <v>1</v>
      </c>
      <c r="Q1302" s="179">
        <f>VLOOKUP($G1302,[1]Conceptos!$B$2:$I$588,7,FALSE)</f>
        <v>1</v>
      </c>
      <c r="R1302" s="179">
        <f>VLOOKUP($G1302,[1]Conceptos!$B$2:$I$588,8,FALSE)</f>
        <v>1</v>
      </c>
      <c r="S1302" s="229" t="b">
        <f>VLOOKUP(G1302,[1]Conceptos!$B$2:$E$588,4,FALSE)</f>
        <v>1</v>
      </c>
      <c r="T1302" s="230">
        <f>FIND(".",B1302,LEN(B1302)-2)</f>
        <v>10</v>
      </c>
      <c r="U1302" s="230" t="str">
        <f>MID(B1302,1,T1302-1)</f>
        <v>A.2.2.2.4</v>
      </c>
      <c r="V1302" s="231">
        <f t="shared" si="254"/>
        <v>10</v>
      </c>
    </row>
    <row r="1303" spans="1:22" s="231" customFormat="1">
      <c r="A1303" s="172">
        <f>VLOOKUP(G1303,[1]Conceptos!$B$2:$F$587,5,FALSE)</f>
        <v>162</v>
      </c>
      <c r="B1303" s="234"/>
      <c r="C1303" s="220"/>
      <c r="D1303" s="221"/>
      <c r="E1303" s="225">
        <v>1</v>
      </c>
      <c r="F1303" s="174"/>
      <c r="G1303" s="175" t="str">
        <f t="shared" si="252"/>
        <v>A.2.2.2.4.3</v>
      </c>
      <c r="H1303" s="235" t="e">
        <f t="shared" ref="H1303:H1312" si="258">VLOOKUP(F1303,$W$7:$X$48,2,FALSE)</f>
        <v>#N/A</v>
      </c>
      <c r="I1303" s="239"/>
      <c r="J1303" s="239"/>
      <c r="K1303" s="239"/>
      <c r="L1303" s="239"/>
      <c r="M1303" s="240"/>
      <c r="N1303" s="231">
        <f t="shared" si="251"/>
        <v>1</v>
      </c>
      <c r="O1303" s="231">
        <f t="shared" si="253"/>
        <v>0</v>
      </c>
      <c r="P1303" s="179">
        <f>VLOOKUP($G1303,[1]Conceptos!$B$2:$I$588,6,FALSE)</f>
        <v>1</v>
      </c>
      <c r="Q1303" s="179">
        <f>VLOOKUP($G1303,[1]Conceptos!$B$2:$I$588,7,FALSE)</f>
        <v>1</v>
      </c>
      <c r="R1303" s="179">
        <f>VLOOKUP($G1303,[1]Conceptos!$B$2:$I$588,8,FALSE)</f>
        <v>1</v>
      </c>
      <c r="S1303" s="229" t="b">
        <f>VLOOKUP(G1303,[1]Conceptos!$B$2:$E$588,4,FALSE)</f>
        <v>1</v>
      </c>
      <c r="V1303" s="231">
        <f t="shared" si="254"/>
        <v>10</v>
      </c>
    </row>
    <row r="1304" spans="1:22" s="231" customFormat="1" hidden="1">
      <c r="A1304" s="172">
        <f>VLOOKUP(G1304,[1]Conceptos!$B$2:$F$587,5,FALSE)</f>
        <v>162</v>
      </c>
      <c r="B1304" s="236"/>
      <c r="C1304" s="237"/>
      <c r="D1304" s="238"/>
      <c r="E1304" s="225">
        <v>2</v>
      </c>
      <c r="F1304" s="174"/>
      <c r="G1304" s="175" t="str">
        <f t="shared" si="252"/>
        <v>A.2.2.2.4.3</v>
      </c>
      <c r="H1304" s="235" t="e">
        <f t="shared" si="258"/>
        <v>#N/A</v>
      </c>
      <c r="I1304" s="239"/>
      <c r="J1304" s="239"/>
      <c r="K1304" s="239"/>
      <c r="L1304" s="239"/>
      <c r="M1304" s="240"/>
      <c r="N1304" s="231">
        <f t="shared" si="251"/>
        <v>1</v>
      </c>
      <c r="O1304" s="231">
        <f t="shared" si="253"/>
        <v>0</v>
      </c>
      <c r="P1304" s="179">
        <f>VLOOKUP($G1304,[1]Conceptos!$B$2:$I$588,6,FALSE)</f>
        <v>1</v>
      </c>
      <c r="Q1304" s="179">
        <f>VLOOKUP($G1304,[1]Conceptos!$B$2:$I$588,7,FALSE)</f>
        <v>1</v>
      </c>
      <c r="R1304" s="179">
        <f>VLOOKUP($G1304,[1]Conceptos!$B$2:$I$588,8,FALSE)</f>
        <v>1</v>
      </c>
      <c r="S1304" s="229" t="b">
        <f>VLOOKUP(G1304,[1]Conceptos!$B$2:$E$587,4,FALSE)</f>
        <v>1</v>
      </c>
      <c r="V1304" s="231">
        <f t="shared" si="254"/>
        <v>0</v>
      </c>
    </row>
    <row r="1305" spans="1:22" s="231" customFormat="1" hidden="1">
      <c r="A1305" s="172">
        <f>VLOOKUP(G1305,[1]Conceptos!$B$2:$F$587,5,FALSE)</f>
        <v>162</v>
      </c>
      <c r="B1305" s="236"/>
      <c r="C1305" s="237"/>
      <c r="D1305" s="238"/>
      <c r="E1305" s="225">
        <v>3</v>
      </c>
      <c r="F1305" s="174"/>
      <c r="G1305" s="175" t="str">
        <f t="shared" si="252"/>
        <v>A.2.2.2.4.3</v>
      </c>
      <c r="H1305" s="235" t="e">
        <f t="shared" si="258"/>
        <v>#N/A</v>
      </c>
      <c r="I1305" s="239"/>
      <c r="J1305" s="239"/>
      <c r="K1305" s="239"/>
      <c r="L1305" s="239"/>
      <c r="M1305" s="240"/>
      <c r="N1305" s="231">
        <f t="shared" si="251"/>
        <v>1</v>
      </c>
      <c r="O1305" s="231">
        <f t="shared" si="253"/>
        <v>0</v>
      </c>
      <c r="P1305" s="179">
        <f>VLOOKUP($G1305,[1]Conceptos!$B$2:$I$588,6,FALSE)</f>
        <v>1</v>
      </c>
      <c r="Q1305" s="179">
        <f>VLOOKUP($G1305,[1]Conceptos!$B$2:$I$588,7,FALSE)</f>
        <v>1</v>
      </c>
      <c r="R1305" s="179">
        <f>VLOOKUP($G1305,[1]Conceptos!$B$2:$I$588,8,FALSE)</f>
        <v>1</v>
      </c>
      <c r="S1305" s="229" t="b">
        <f>VLOOKUP(G1305,[1]Conceptos!$B$2:$E$587,4,FALSE)</f>
        <v>1</v>
      </c>
      <c r="V1305" s="231">
        <f t="shared" si="254"/>
        <v>0</v>
      </c>
    </row>
    <row r="1306" spans="1:22" s="231" customFormat="1" hidden="1">
      <c r="A1306" s="172">
        <f>VLOOKUP(G1306,[1]Conceptos!$B$2:$F$587,5,FALSE)</f>
        <v>162</v>
      </c>
      <c r="B1306" s="236"/>
      <c r="C1306" s="237"/>
      <c r="D1306" s="238"/>
      <c r="E1306" s="225">
        <v>4</v>
      </c>
      <c r="F1306" s="174"/>
      <c r="G1306" s="175" t="str">
        <f t="shared" si="252"/>
        <v>A.2.2.2.4.3</v>
      </c>
      <c r="H1306" s="235" t="e">
        <f t="shared" si="258"/>
        <v>#N/A</v>
      </c>
      <c r="I1306" s="239"/>
      <c r="J1306" s="239"/>
      <c r="K1306" s="239"/>
      <c r="L1306" s="239"/>
      <c r="M1306" s="240"/>
      <c r="N1306" s="231">
        <f t="shared" si="251"/>
        <v>1</v>
      </c>
      <c r="O1306" s="231">
        <f t="shared" si="253"/>
        <v>0</v>
      </c>
      <c r="P1306" s="179">
        <f>VLOOKUP($G1306,[1]Conceptos!$B$2:$I$588,6,FALSE)</f>
        <v>1</v>
      </c>
      <c r="Q1306" s="179">
        <f>VLOOKUP($G1306,[1]Conceptos!$B$2:$I$588,7,FALSE)</f>
        <v>1</v>
      </c>
      <c r="R1306" s="179">
        <f>VLOOKUP($G1306,[1]Conceptos!$B$2:$I$588,8,FALSE)</f>
        <v>1</v>
      </c>
      <c r="S1306" s="229" t="b">
        <f>VLOOKUP(G1306,[1]Conceptos!$B$2:$E$587,4,FALSE)</f>
        <v>1</v>
      </c>
      <c r="V1306" s="231">
        <f t="shared" si="254"/>
        <v>0</v>
      </c>
    </row>
    <row r="1307" spans="1:22" s="231" customFormat="1" hidden="1">
      <c r="A1307" s="172">
        <f>VLOOKUP(G1307,[1]Conceptos!$B$2:$F$587,5,FALSE)</f>
        <v>162</v>
      </c>
      <c r="B1307" s="236"/>
      <c r="C1307" s="237"/>
      <c r="D1307" s="238"/>
      <c r="E1307" s="225">
        <v>5</v>
      </c>
      <c r="F1307" s="174"/>
      <c r="G1307" s="175" t="str">
        <f t="shared" si="252"/>
        <v>A.2.2.2.4.3</v>
      </c>
      <c r="H1307" s="235" t="e">
        <f t="shared" si="258"/>
        <v>#N/A</v>
      </c>
      <c r="I1307" s="239"/>
      <c r="J1307" s="239"/>
      <c r="K1307" s="239"/>
      <c r="L1307" s="239"/>
      <c r="M1307" s="240"/>
      <c r="N1307" s="231">
        <f t="shared" si="251"/>
        <v>1</v>
      </c>
      <c r="O1307" s="231">
        <f t="shared" si="253"/>
        <v>0</v>
      </c>
      <c r="P1307" s="179">
        <f>VLOOKUP($G1307,[1]Conceptos!$B$2:$I$588,6,FALSE)</f>
        <v>1</v>
      </c>
      <c r="Q1307" s="179">
        <f>VLOOKUP($G1307,[1]Conceptos!$B$2:$I$588,7,FALSE)</f>
        <v>1</v>
      </c>
      <c r="R1307" s="179">
        <f>VLOOKUP($G1307,[1]Conceptos!$B$2:$I$588,8,FALSE)</f>
        <v>1</v>
      </c>
      <c r="S1307" s="229" t="b">
        <f>VLOOKUP(G1307,[1]Conceptos!$B$2:$E$587,4,FALSE)</f>
        <v>1</v>
      </c>
      <c r="V1307" s="231">
        <f t="shared" si="254"/>
        <v>0</v>
      </c>
    </row>
    <row r="1308" spans="1:22" s="231" customFormat="1" hidden="1">
      <c r="A1308" s="172">
        <f>VLOOKUP(G1308,[1]Conceptos!$B$2:$F$587,5,FALSE)</f>
        <v>162</v>
      </c>
      <c r="B1308" s="236"/>
      <c r="C1308" s="237"/>
      <c r="D1308" s="238"/>
      <c r="E1308" s="225">
        <v>6</v>
      </c>
      <c r="F1308" s="174"/>
      <c r="G1308" s="175" t="str">
        <f t="shared" si="252"/>
        <v>A.2.2.2.4.3</v>
      </c>
      <c r="H1308" s="235" t="e">
        <f t="shared" si="258"/>
        <v>#N/A</v>
      </c>
      <c r="I1308" s="239"/>
      <c r="J1308" s="239"/>
      <c r="K1308" s="239"/>
      <c r="L1308" s="239"/>
      <c r="M1308" s="240"/>
      <c r="N1308" s="231">
        <f t="shared" si="251"/>
        <v>1</v>
      </c>
      <c r="O1308" s="231">
        <f t="shared" si="253"/>
        <v>0</v>
      </c>
      <c r="P1308" s="179">
        <f>VLOOKUP($G1308,[1]Conceptos!$B$2:$I$588,6,FALSE)</f>
        <v>1</v>
      </c>
      <c r="Q1308" s="179">
        <f>VLOOKUP($G1308,[1]Conceptos!$B$2:$I$588,7,FALSE)</f>
        <v>1</v>
      </c>
      <c r="R1308" s="179">
        <f>VLOOKUP($G1308,[1]Conceptos!$B$2:$I$588,8,FALSE)</f>
        <v>1</v>
      </c>
      <c r="S1308" s="229" t="b">
        <f>VLOOKUP(G1308,[1]Conceptos!$B$2:$E$587,4,FALSE)</f>
        <v>1</v>
      </c>
      <c r="V1308" s="231">
        <f t="shared" si="254"/>
        <v>0</v>
      </c>
    </row>
    <row r="1309" spans="1:22" s="231" customFormat="1" hidden="1">
      <c r="A1309" s="172">
        <f>VLOOKUP(G1309,[1]Conceptos!$B$2:$F$587,5,FALSE)</f>
        <v>162</v>
      </c>
      <c r="B1309" s="236"/>
      <c r="C1309" s="237"/>
      <c r="D1309" s="238"/>
      <c r="E1309" s="225">
        <v>7</v>
      </c>
      <c r="F1309" s="174"/>
      <c r="G1309" s="175" t="str">
        <f t="shared" si="252"/>
        <v>A.2.2.2.4.3</v>
      </c>
      <c r="H1309" s="235" t="e">
        <f t="shared" si="258"/>
        <v>#N/A</v>
      </c>
      <c r="I1309" s="239"/>
      <c r="J1309" s="239"/>
      <c r="K1309" s="239"/>
      <c r="L1309" s="239"/>
      <c r="M1309" s="240"/>
      <c r="N1309" s="231">
        <f t="shared" si="251"/>
        <v>1</v>
      </c>
      <c r="O1309" s="231">
        <f t="shared" si="253"/>
        <v>0</v>
      </c>
      <c r="P1309" s="179">
        <f>VLOOKUP($G1309,[1]Conceptos!$B$2:$I$588,6,FALSE)</f>
        <v>1</v>
      </c>
      <c r="Q1309" s="179">
        <f>VLOOKUP($G1309,[1]Conceptos!$B$2:$I$588,7,FALSE)</f>
        <v>1</v>
      </c>
      <c r="R1309" s="179">
        <f>VLOOKUP($G1309,[1]Conceptos!$B$2:$I$588,8,FALSE)</f>
        <v>1</v>
      </c>
      <c r="S1309" s="229" t="b">
        <f>VLOOKUP(G1309,[1]Conceptos!$B$2:$E$587,4,FALSE)</f>
        <v>1</v>
      </c>
      <c r="V1309" s="231">
        <f t="shared" si="254"/>
        <v>0</v>
      </c>
    </row>
    <row r="1310" spans="1:22" s="231" customFormat="1" hidden="1">
      <c r="A1310" s="172">
        <f>VLOOKUP(G1310,[1]Conceptos!$B$2:$F$587,5,FALSE)</f>
        <v>162</v>
      </c>
      <c r="B1310" s="236"/>
      <c r="C1310" s="237"/>
      <c r="D1310" s="238"/>
      <c r="E1310" s="225">
        <v>8</v>
      </c>
      <c r="F1310" s="174"/>
      <c r="G1310" s="175" t="str">
        <f t="shared" si="252"/>
        <v>A.2.2.2.4.3</v>
      </c>
      <c r="H1310" s="235" t="e">
        <f t="shared" si="258"/>
        <v>#N/A</v>
      </c>
      <c r="I1310" s="239"/>
      <c r="J1310" s="239"/>
      <c r="K1310" s="239"/>
      <c r="L1310" s="239"/>
      <c r="M1310" s="240"/>
      <c r="N1310" s="231">
        <f t="shared" si="251"/>
        <v>1</v>
      </c>
      <c r="O1310" s="231">
        <f t="shared" si="253"/>
        <v>0</v>
      </c>
      <c r="P1310" s="179">
        <f>VLOOKUP($G1310,[1]Conceptos!$B$2:$I$588,6,FALSE)</f>
        <v>1</v>
      </c>
      <c r="Q1310" s="179">
        <f>VLOOKUP($G1310,[1]Conceptos!$B$2:$I$588,7,FALSE)</f>
        <v>1</v>
      </c>
      <c r="R1310" s="179">
        <f>VLOOKUP($G1310,[1]Conceptos!$B$2:$I$588,8,FALSE)</f>
        <v>1</v>
      </c>
      <c r="S1310" s="229" t="b">
        <f>VLOOKUP(G1310,[1]Conceptos!$B$2:$E$587,4,FALSE)</f>
        <v>1</v>
      </c>
      <c r="V1310" s="231">
        <f t="shared" si="254"/>
        <v>0</v>
      </c>
    </row>
    <row r="1311" spans="1:22" s="231" customFormat="1" hidden="1">
      <c r="A1311" s="172">
        <f>VLOOKUP(G1311,[1]Conceptos!$B$2:$F$587,5,FALSE)</f>
        <v>162</v>
      </c>
      <c r="B1311" s="236"/>
      <c r="C1311" s="237"/>
      <c r="D1311" s="238"/>
      <c r="E1311" s="225">
        <v>9</v>
      </c>
      <c r="F1311" s="174"/>
      <c r="G1311" s="175" t="str">
        <f t="shared" si="252"/>
        <v>A.2.2.2.4.3</v>
      </c>
      <c r="H1311" s="235" t="e">
        <f t="shared" si="258"/>
        <v>#N/A</v>
      </c>
      <c r="I1311" s="239"/>
      <c r="J1311" s="239"/>
      <c r="K1311" s="239"/>
      <c r="L1311" s="239"/>
      <c r="M1311" s="240"/>
      <c r="N1311" s="231">
        <f t="shared" si="251"/>
        <v>1</v>
      </c>
      <c r="O1311" s="231">
        <f t="shared" si="253"/>
        <v>0</v>
      </c>
      <c r="P1311" s="179">
        <f>VLOOKUP($G1311,[1]Conceptos!$B$2:$I$588,6,FALSE)</f>
        <v>1</v>
      </c>
      <c r="Q1311" s="179">
        <f>VLOOKUP($G1311,[1]Conceptos!$B$2:$I$588,7,FALSE)</f>
        <v>1</v>
      </c>
      <c r="R1311" s="179">
        <f>VLOOKUP($G1311,[1]Conceptos!$B$2:$I$588,8,FALSE)</f>
        <v>1</v>
      </c>
      <c r="S1311" s="229" t="b">
        <f>VLOOKUP(G1311,[1]Conceptos!$B$2:$E$587,4,FALSE)</f>
        <v>1</v>
      </c>
      <c r="V1311" s="231">
        <f t="shared" si="254"/>
        <v>0</v>
      </c>
    </row>
    <row r="1312" spans="1:22" s="231" customFormat="1" hidden="1">
      <c r="A1312" s="172">
        <f>VLOOKUP(G1312,[1]Conceptos!$B$2:$F$587,5,FALSE)</f>
        <v>162</v>
      </c>
      <c r="B1312" s="236"/>
      <c r="C1312" s="237"/>
      <c r="D1312" s="238"/>
      <c r="E1312" s="225">
        <v>10</v>
      </c>
      <c r="F1312" s="174"/>
      <c r="G1312" s="175" t="str">
        <f t="shared" si="252"/>
        <v>A.2.2.2.4.3</v>
      </c>
      <c r="H1312" s="235" t="e">
        <f t="shared" si="258"/>
        <v>#N/A</v>
      </c>
      <c r="I1312" s="239"/>
      <c r="J1312" s="239"/>
      <c r="K1312" s="239"/>
      <c r="L1312" s="239"/>
      <c r="M1312" s="240"/>
      <c r="N1312" s="231">
        <f t="shared" si="251"/>
        <v>1</v>
      </c>
      <c r="O1312" s="231">
        <f t="shared" si="253"/>
        <v>0</v>
      </c>
      <c r="P1312" s="179">
        <f>VLOOKUP($G1312,[1]Conceptos!$B$2:$I$588,6,FALSE)</f>
        <v>1</v>
      </c>
      <c r="Q1312" s="179">
        <f>VLOOKUP($G1312,[1]Conceptos!$B$2:$I$588,7,FALSE)</f>
        <v>1</v>
      </c>
      <c r="R1312" s="179">
        <f>VLOOKUP($G1312,[1]Conceptos!$B$2:$I$588,8,FALSE)</f>
        <v>1</v>
      </c>
      <c r="S1312" s="229" t="b">
        <f>VLOOKUP(G1312,[1]Conceptos!$B$2:$E$587,4,FALSE)</f>
        <v>1</v>
      </c>
      <c r="V1312" s="231">
        <f t="shared" si="254"/>
        <v>0</v>
      </c>
    </row>
    <row r="1313" spans="1:22" s="231" customFormat="1" ht="25.5">
      <c r="A1313" s="172">
        <f>VLOOKUP(G1313,[1]Conceptos!$B$2:$F$587,5,FALSE)</f>
        <v>164</v>
      </c>
      <c r="B1313" s="216" t="s">
        <v>325</v>
      </c>
      <c r="C1313" s="217" t="str">
        <f>VLOOKUP(B1313,[1]Conceptos!$B$2:$D$587,2,FALSE)</f>
        <v>SALUD ORAL</v>
      </c>
      <c r="D1313" s="218" t="str">
        <f>VLOOKUP(B1313,[1]Conceptos!$B$2:$D$587,3,FALSE)</f>
        <v>CONTEMPLA LA FINANCIACIÓN DE ACCIONES Y PROYECTOS, RELACIONADOS CON EL MEJORAMIENTO DE LA SALUD ORAL.</v>
      </c>
      <c r="E1313" s="249"/>
      <c r="F1313" s="210"/>
      <c r="G1313" s="211" t="str">
        <f>IF(ISBLANK(B1313),#REF!,B1313)</f>
        <v>A.2.2.3</v>
      </c>
      <c r="H1313" s="249"/>
      <c r="I1313" s="213">
        <f>I1314+I1325+I1336</f>
        <v>0</v>
      </c>
      <c r="J1313" s="213">
        <f>J1314+J1325+J1336</f>
        <v>0</v>
      </c>
      <c r="K1313" s="213">
        <f>K1314+K1325+K1336</f>
        <v>0</v>
      </c>
      <c r="L1313" s="213">
        <f>L1314+L1325+L1336</f>
        <v>0</v>
      </c>
      <c r="M1313" s="214">
        <f>M1314+M1325+M1336</f>
        <v>0</v>
      </c>
      <c r="N1313" s="250">
        <f t="shared" si="251"/>
        <v>0</v>
      </c>
      <c r="O1313" s="250">
        <f t="shared" si="253"/>
        <v>0</v>
      </c>
      <c r="P1313" s="179">
        <f>VLOOKUP($G1313,[1]Conceptos!$B$2:$I$588,6,FALSE)</f>
        <v>1</v>
      </c>
      <c r="Q1313" s="179">
        <f>VLOOKUP($G1313,[1]Conceptos!$B$2:$I$588,7,FALSE)</f>
        <v>1</v>
      </c>
      <c r="R1313" s="179">
        <f>VLOOKUP($G1313,[1]Conceptos!$B$2:$I$588,8,FALSE)</f>
        <v>1</v>
      </c>
      <c r="S1313" s="229" t="b">
        <f>VLOOKUP(G1313,[1]Conceptos!$B$2:$E$588,4,FALSE)</f>
        <v>0</v>
      </c>
      <c r="T1313" s="230">
        <f>FIND(".",B1313,LEN(B1313)-2)</f>
        <v>6</v>
      </c>
      <c r="U1313" s="230" t="str">
        <f>MID(B1313,1,T1313-1)</f>
        <v>A.2.2</v>
      </c>
      <c r="V1313" s="231">
        <f>IF(T1313=0,#REF!,T1313)</f>
        <v>6</v>
      </c>
    </row>
    <row r="1314" spans="1:22" s="231" customFormat="1" ht="25.5">
      <c r="A1314" s="172">
        <f>VLOOKUP(G1314,[1]Conceptos!$B$2:$F$587,5,FALSE)</f>
        <v>165</v>
      </c>
      <c r="B1314" s="219" t="s">
        <v>326</v>
      </c>
      <c r="C1314" s="220" t="str">
        <f>VLOOKUP(B1314,[1]Conceptos!$B$2:$D$587,2,FALSE)</f>
        <v>CONTRATACIÓN, CON LAS EMPRESAS SOCIALES DEL ESTADO.</v>
      </c>
      <c r="D1314" s="221" t="str">
        <f>VLOOKUP(B1314,[1]Conceptos!$B$2:$D$587,3,FALSE)</f>
        <v>CONTEMPLA LA CONTRATACIÓN CON LAS EMPRESAS SOCIALES DEL ESTADO, DEL OBJETO CONTRACTUAL QUE TENGA QUE VER CON SALUD ORAL.</v>
      </c>
      <c r="E1314" s="222" t="s">
        <v>136</v>
      </c>
      <c r="F1314" s="223"/>
      <c r="G1314" s="224" t="str">
        <f t="shared" si="252"/>
        <v>A.2.2.3.1</v>
      </c>
      <c r="H1314" s="225"/>
      <c r="I1314" s="226">
        <f>SUM(I1315:I1324)</f>
        <v>0</v>
      </c>
      <c r="J1314" s="226">
        <f>SUM(J1315:J1324)</f>
        <v>0</v>
      </c>
      <c r="K1314" s="226">
        <f>SUM(K1315:K1324)</f>
        <v>0</v>
      </c>
      <c r="L1314" s="226">
        <f>SUM(L1315:L1324)</f>
        <v>0</v>
      </c>
      <c r="M1314" s="227">
        <f>SUM(M1315:M1324)</f>
        <v>0</v>
      </c>
      <c r="N1314" s="228">
        <f>IF(AND(E1314&lt;&gt;"", E1314&lt;&gt;"Registrar Detalle",E1314&lt;&gt;"Ocultar Detalle"),1,0)</f>
        <v>0</v>
      </c>
      <c r="O1314" s="228">
        <f t="shared" si="253"/>
        <v>0</v>
      </c>
      <c r="P1314" s="179">
        <f>VLOOKUP($G1314,[1]Conceptos!$B$2:$I$588,6,FALSE)</f>
        <v>1</v>
      </c>
      <c r="Q1314" s="179">
        <f>VLOOKUP($G1314,[1]Conceptos!$B$2:$I$588,7,FALSE)</f>
        <v>1</v>
      </c>
      <c r="R1314" s="179">
        <f>VLOOKUP($G1314,[1]Conceptos!$B$2:$I$588,8,FALSE)</f>
        <v>1</v>
      </c>
      <c r="S1314" s="229" t="b">
        <f>VLOOKUP(G1314,[1]Conceptos!$B$2:$E$588,4,FALSE)</f>
        <v>1</v>
      </c>
      <c r="T1314" s="230">
        <f>FIND(".",B1314,LEN(B1314)-2)</f>
        <v>8</v>
      </c>
      <c r="U1314" s="230" t="str">
        <f>MID(B1314,1,T1314-1)</f>
        <v>A.2.2.3</v>
      </c>
      <c r="V1314" s="231">
        <f t="shared" si="254"/>
        <v>8</v>
      </c>
    </row>
    <row r="1315" spans="1:22" s="231" customFormat="1">
      <c r="A1315" s="172">
        <f>VLOOKUP(G1315,[1]Conceptos!$B$2:$F$587,5,FALSE)</f>
        <v>165</v>
      </c>
      <c r="B1315" s="234"/>
      <c r="C1315" s="220"/>
      <c r="D1315" s="221"/>
      <c r="E1315" s="225">
        <v>1</v>
      </c>
      <c r="F1315" s="174"/>
      <c r="G1315" s="175" t="str">
        <f t="shared" si="252"/>
        <v>A.2.2.3.1</v>
      </c>
      <c r="H1315" s="235" t="e">
        <f t="shared" ref="H1315:H1324" si="259">VLOOKUP(F1315,$W$7:$X$48,2,FALSE)</f>
        <v>#N/A</v>
      </c>
      <c r="I1315" s="239"/>
      <c r="J1315" s="239"/>
      <c r="K1315" s="239"/>
      <c r="L1315" s="239"/>
      <c r="M1315" s="240"/>
      <c r="N1315" s="231">
        <f t="shared" si="251"/>
        <v>1</v>
      </c>
      <c r="O1315" s="231">
        <f t="shared" si="253"/>
        <v>0</v>
      </c>
      <c r="P1315" s="179">
        <f>VLOOKUP($G1315,[1]Conceptos!$B$2:$I$588,6,FALSE)</f>
        <v>1</v>
      </c>
      <c r="Q1315" s="179">
        <f>VLOOKUP($G1315,[1]Conceptos!$B$2:$I$588,7,FALSE)</f>
        <v>1</v>
      </c>
      <c r="R1315" s="179">
        <f>VLOOKUP($G1315,[1]Conceptos!$B$2:$I$588,8,FALSE)</f>
        <v>1</v>
      </c>
      <c r="S1315" s="229" t="b">
        <f>VLOOKUP(G1315,[1]Conceptos!$B$2:$E$588,4,FALSE)</f>
        <v>1</v>
      </c>
      <c r="V1315" s="231">
        <f t="shared" si="254"/>
        <v>8</v>
      </c>
    </row>
    <row r="1316" spans="1:22" s="231" customFormat="1" hidden="1">
      <c r="A1316" s="172">
        <f>VLOOKUP(G1316,[1]Conceptos!$B$2:$F$587,5,FALSE)</f>
        <v>165</v>
      </c>
      <c r="B1316" s="236"/>
      <c r="C1316" s="237"/>
      <c r="D1316" s="238"/>
      <c r="E1316" s="225">
        <v>2</v>
      </c>
      <c r="F1316" s="174"/>
      <c r="G1316" s="175" t="str">
        <f t="shared" si="252"/>
        <v>A.2.2.3.1</v>
      </c>
      <c r="H1316" s="235" t="e">
        <f t="shared" si="259"/>
        <v>#N/A</v>
      </c>
      <c r="I1316" s="239"/>
      <c r="J1316" s="239"/>
      <c r="K1316" s="239"/>
      <c r="L1316" s="239"/>
      <c r="M1316" s="240"/>
      <c r="N1316" s="231">
        <f t="shared" si="251"/>
        <v>1</v>
      </c>
      <c r="O1316" s="231">
        <f t="shared" si="253"/>
        <v>0</v>
      </c>
      <c r="P1316" s="179">
        <f>VLOOKUP($G1316,[1]Conceptos!$B$2:$I$588,6,FALSE)</f>
        <v>1</v>
      </c>
      <c r="Q1316" s="179">
        <f>VLOOKUP($G1316,[1]Conceptos!$B$2:$I$588,7,FALSE)</f>
        <v>1</v>
      </c>
      <c r="R1316" s="179">
        <f>VLOOKUP($G1316,[1]Conceptos!$B$2:$I$588,8,FALSE)</f>
        <v>1</v>
      </c>
      <c r="S1316" s="229" t="b">
        <f>VLOOKUP(G1316,[1]Conceptos!$B$2:$E$587,4,FALSE)</f>
        <v>1</v>
      </c>
      <c r="V1316" s="231">
        <f t="shared" si="254"/>
        <v>0</v>
      </c>
    </row>
    <row r="1317" spans="1:22" s="231" customFormat="1" hidden="1">
      <c r="A1317" s="172">
        <f>VLOOKUP(G1317,[1]Conceptos!$B$2:$F$587,5,FALSE)</f>
        <v>165</v>
      </c>
      <c r="B1317" s="236"/>
      <c r="C1317" s="237"/>
      <c r="D1317" s="238"/>
      <c r="E1317" s="225">
        <v>3</v>
      </c>
      <c r="F1317" s="174"/>
      <c r="G1317" s="175" t="str">
        <f t="shared" si="252"/>
        <v>A.2.2.3.1</v>
      </c>
      <c r="H1317" s="235" t="e">
        <f t="shared" si="259"/>
        <v>#N/A</v>
      </c>
      <c r="I1317" s="239"/>
      <c r="J1317" s="239"/>
      <c r="K1317" s="239"/>
      <c r="L1317" s="239"/>
      <c r="M1317" s="240"/>
      <c r="N1317" s="231">
        <f t="shared" si="251"/>
        <v>1</v>
      </c>
      <c r="O1317" s="231">
        <f t="shared" si="253"/>
        <v>0</v>
      </c>
      <c r="P1317" s="179">
        <f>VLOOKUP($G1317,[1]Conceptos!$B$2:$I$588,6,FALSE)</f>
        <v>1</v>
      </c>
      <c r="Q1317" s="179">
        <f>VLOOKUP($G1317,[1]Conceptos!$B$2:$I$588,7,FALSE)</f>
        <v>1</v>
      </c>
      <c r="R1317" s="179">
        <f>VLOOKUP($G1317,[1]Conceptos!$B$2:$I$588,8,FALSE)</f>
        <v>1</v>
      </c>
      <c r="S1317" s="229" t="b">
        <f>VLOOKUP(G1317,[1]Conceptos!$B$2:$E$587,4,FALSE)</f>
        <v>1</v>
      </c>
      <c r="V1317" s="231">
        <f t="shared" si="254"/>
        <v>0</v>
      </c>
    </row>
    <row r="1318" spans="1:22" s="231" customFormat="1" hidden="1">
      <c r="A1318" s="172">
        <f>VLOOKUP(G1318,[1]Conceptos!$B$2:$F$587,5,FALSE)</f>
        <v>165</v>
      </c>
      <c r="B1318" s="236"/>
      <c r="C1318" s="237"/>
      <c r="D1318" s="238"/>
      <c r="E1318" s="225">
        <v>4</v>
      </c>
      <c r="F1318" s="174"/>
      <c r="G1318" s="175" t="str">
        <f t="shared" si="252"/>
        <v>A.2.2.3.1</v>
      </c>
      <c r="H1318" s="235" t="e">
        <f t="shared" si="259"/>
        <v>#N/A</v>
      </c>
      <c r="I1318" s="239"/>
      <c r="J1318" s="239"/>
      <c r="K1318" s="239"/>
      <c r="L1318" s="239"/>
      <c r="M1318" s="240"/>
      <c r="N1318" s="231">
        <f t="shared" si="251"/>
        <v>1</v>
      </c>
      <c r="O1318" s="231">
        <f t="shared" si="253"/>
        <v>0</v>
      </c>
      <c r="P1318" s="179">
        <f>VLOOKUP($G1318,[1]Conceptos!$B$2:$I$588,6,FALSE)</f>
        <v>1</v>
      </c>
      <c r="Q1318" s="179">
        <f>VLOOKUP($G1318,[1]Conceptos!$B$2:$I$588,7,FALSE)</f>
        <v>1</v>
      </c>
      <c r="R1318" s="179">
        <f>VLOOKUP($G1318,[1]Conceptos!$B$2:$I$588,8,FALSE)</f>
        <v>1</v>
      </c>
      <c r="S1318" s="229" t="b">
        <f>VLOOKUP(G1318,[1]Conceptos!$B$2:$E$587,4,FALSE)</f>
        <v>1</v>
      </c>
      <c r="V1318" s="231">
        <f t="shared" si="254"/>
        <v>0</v>
      </c>
    </row>
    <row r="1319" spans="1:22" s="231" customFormat="1" hidden="1">
      <c r="A1319" s="172">
        <f>VLOOKUP(G1319,[1]Conceptos!$B$2:$F$587,5,FALSE)</f>
        <v>165</v>
      </c>
      <c r="B1319" s="236"/>
      <c r="C1319" s="237"/>
      <c r="D1319" s="238"/>
      <c r="E1319" s="225">
        <v>5</v>
      </c>
      <c r="F1319" s="174"/>
      <c r="G1319" s="175" t="str">
        <f t="shared" si="252"/>
        <v>A.2.2.3.1</v>
      </c>
      <c r="H1319" s="235" t="e">
        <f t="shared" si="259"/>
        <v>#N/A</v>
      </c>
      <c r="I1319" s="239"/>
      <c r="J1319" s="239"/>
      <c r="K1319" s="239"/>
      <c r="L1319" s="239"/>
      <c r="M1319" s="240"/>
      <c r="N1319" s="231">
        <f t="shared" si="251"/>
        <v>1</v>
      </c>
      <c r="O1319" s="231">
        <f t="shared" si="253"/>
        <v>0</v>
      </c>
      <c r="P1319" s="179">
        <f>VLOOKUP($G1319,[1]Conceptos!$B$2:$I$588,6,FALSE)</f>
        <v>1</v>
      </c>
      <c r="Q1319" s="179">
        <f>VLOOKUP($G1319,[1]Conceptos!$B$2:$I$588,7,FALSE)</f>
        <v>1</v>
      </c>
      <c r="R1319" s="179">
        <f>VLOOKUP($G1319,[1]Conceptos!$B$2:$I$588,8,FALSE)</f>
        <v>1</v>
      </c>
      <c r="S1319" s="229" t="b">
        <f>VLOOKUP(G1319,[1]Conceptos!$B$2:$E$587,4,FALSE)</f>
        <v>1</v>
      </c>
      <c r="V1319" s="231">
        <f t="shared" si="254"/>
        <v>0</v>
      </c>
    </row>
    <row r="1320" spans="1:22" s="231" customFormat="1" hidden="1">
      <c r="A1320" s="172">
        <f>VLOOKUP(G1320,[1]Conceptos!$B$2:$F$587,5,FALSE)</f>
        <v>165</v>
      </c>
      <c r="B1320" s="236"/>
      <c r="C1320" s="237"/>
      <c r="D1320" s="238"/>
      <c r="E1320" s="225">
        <v>6</v>
      </c>
      <c r="F1320" s="174"/>
      <c r="G1320" s="175" t="str">
        <f t="shared" si="252"/>
        <v>A.2.2.3.1</v>
      </c>
      <c r="H1320" s="235" t="e">
        <f t="shared" si="259"/>
        <v>#N/A</v>
      </c>
      <c r="I1320" s="239"/>
      <c r="J1320" s="239"/>
      <c r="K1320" s="239"/>
      <c r="L1320" s="239"/>
      <c r="M1320" s="240"/>
      <c r="N1320" s="231">
        <f t="shared" si="251"/>
        <v>1</v>
      </c>
      <c r="O1320" s="231">
        <f t="shared" si="253"/>
        <v>0</v>
      </c>
      <c r="P1320" s="179">
        <f>VLOOKUP($G1320,[1]Conceptos!$B$2:$I$588,6,FALSE)</f>
        <v>1</v>
      </c>
      <c r="Q1320" s="179">
        <f>VLOOKUP($G1320,[1]Conceptos!$B$2:$I$588,7,FALSE)</f>
        <v>1</v>
      </c>
      <c r="R1320" s="179">
        <f>VLOOKUP($G1320,[1]Conceptos!$B$2:$I$588,8,FALSE)</f>
        <v>1</v>
      </c>
      <c r="S1320" s="229" t="b">
        <f>VLOOKUP(G1320,[1]Conceptos!$B$2:$E$587,4,FALSE)</f>
        <v>1</v>
      </c>
      <c r="V1320" s="231">
        <f t="shared" si="254"/>
        <v>0</v>
      </c>
    </row>
    <row r="1321" spans="1:22" s="231" customFormat="1" hidden="1">
      <c r="A1321" s="172">
        <f>VLOOKUP(G1321,[1]Conceptos!$B$2:$F$587,5,FALSE)</f>
        <v>165</v>
      </c>
      <c r="B1321" s="236"/>
      <c r="C1321" s="237"/>
      <c r="D1321" s="238"/>
      <c r="E1321" s="225">
        <v>7</v>
      </c>
      <c r="F1321" s="174"/>
      <c r="G1321" s="175" t="str">
        <f t="shared" si="252"/>
        <v>A.2.2.3.1</v>
      </c>
      <c r="H1321" s="235" t="e">
        <f t="shared" si="259"/>
        <v>#N/A</v>
      </c>
      <c r="I1321" s="239"/>
      <c r="J1321" s="239"/>
      <c r="K1321" s="239"/>
      <c r="L1321" s="239"/>
      <c r="M1321" s="240"/>
      <c r="N1321" s="231">
        <f t="shared" si="251"/>
        <v>1</v>
      </c>
      <c r="O1321" s="231">
        <f t="shared" si="253"/>
        <v>0</v>
      </c>
      <c r="P1321" s="179">
        <f>VLOOKUP($G1321,[1]Conceptos!$B$2:$I$588,6,FALSE)</f>
        <v>1</v>
      </c>
      <c r="Q1321" s="179">
        <f>VLOOKUP($G1321,[1]Conceptos!$B$2:$I$588,7,FALSE)</f>
        <v>1</v>
      </c>
      <c r="R1321" s="179">
        <f>VLOOKUP($G1321,[1]Conceptos!$B$2:$I$588,8,FALSE)</f>
        <v>1</v>
      </c>
      <c r="S1321" s="229" t="b">
        <f>VLOOKUP(G1321,[1]Conceptos!$B$2:$E$587,4,FALSE)</f>
        <v>1</v>
      </c>
      <c r="V1321" s="231">
        <f t="shared" si="254"/>
        <v>0</v>
      </c>
    </row>
    <row r="1322" spans="1:22" s="231" customFormat="1" hidden="1">
      <c r="A1322" s="172">
        <f>VLOOKUP(G1322,[1]Conceptos!$B$2:$F$587,5,FALSE)</f>
        <v>165</v>
      </c>
      <c r="B1322" s="236"/>
      <c r="C1322" s="237"/>
      <c r="D1322" s="238"/>
      <c r="E1322" s="225">
        <v>8</v>
      </c>
      <c r="F1322" s="174"/>
      <c r="G1322" s="175" t="str">
        <f t="shared" si="252"/>
        <v>A.2.2.3.1</v>
      </c>
      <c r="H1322" s="235" t="e">
        <f t="shared" si="259"/>
        <v>#N/A</v>
      </c>
      <c r="I1322" s="239"/>
      <c r="J1322" s="239"/>
      <c r="K1322" s="239"/>
      <c r="L1322" s="239"/>
      <c r="M1322" s="240"/>
      <c r="N1322" s="231">
        <f t="shared" si="251"/>
        <v>1</v>
      </c>
      <c r="O1322" s="231">
        <f t="shared" si="253"/>
        <v>0</v>
      </c>
      <c r="P1322" s="179">
        <f>VLOOKUP($G1322,[1]Conceptos!$B$2:$I$588,6,FALSE)</f>
        <v>1</v>
      </c>
      <c r="Q1322" s="179">
        <f>VLOOKUP($G1322,[1]Conceptos!$B$2:$I$588,7,FALSE)</f>
        <v>1</v>
      </c>
      <c r="R1322" s="179">
        <f>VLOOKUP($G1322,[1]Conceptos!$B$2:$I$588,8,FALSE)</f>
        <v>1</v>
      </c>
      <c r="S1322" s="229" t="b">
        <f>VLOOKUP(G1322,[1]Conceptos!$B$2:$E$587,4,FALSE)</f>
        <v>1</v>
      </c>
      <c r="V1322" s="231">
        <f t="shared" si="254"/>
        <v>0</v>
      </c>
    </row>
    <row r="1323" spans="1:22" s="231" customFormat="1" hidden="1">
      <c r="A1323" s="172">
        <f>VLOOKUP(G1323,[1]Conceptos!$B$2:$F$587,5,FALSE)</f>
        <v>165</v>
      </c>
      <c r="B1323" s="236"/>
      <c r="C1323" s="237"/>
      <c r="D1323" s="238"/>
      <c r="E1323" s="225">
        <v>9</v>
      </c>
      <c r="F1323" s="174"/>
      <c r="G1323" s="175" t="str">
        <f t="shared" si="252"/>
        <v>A.2.2.3.1</v>
      </c>
      <c r="H1323" s="235" t="e">
        <f t="shared" si="259"/>
        <v>#N/A</v>
      </c>
      <c r="I1323" s="239"/>
      <c r="J1323" s="239"/>
      <c r="K1323" s="239"/>
      <c r="L1323" s="239"/>
      <c r="M1323" s="240"/>
      <c r="N1323" s="231">
        <f t="shared" si="251"/>
        <v>1</v>
      </c>
      <c r="O1323" s="231">
        <f t="shared" si="253"/>
        <v>0</v>
      </c>
      <c r="P1323" s="179">
        <f>VLOOKUP($G1323,[1]Conceptos!$B$2:$I$588,6,FALSE)</f>
        <v>1</v>
      </c>
      <c r="Q1323" s="179">
        <f>VLOOKUP($G1323,[1]Conceptos!$B$2:$I$588,7,FALSE)</f>
        <v>1</v>
      </c>
      <c r="R1323" s="179">
        <f>VLOOKUP($G1323,[1]Conceptos!$B$2:$I$588,8,FALSE)</f>
        <v>1</v>
      </c>
      <c r="S1323" s="229" t="b">
        <f>VLOOKUP(G1323,[1]Conceptos!$B$2:$E$587,4,FALSE)</f>
        <v>1</v>
      </c>
      <c r="V1323" s="231">
        <f t="shared" si="254"/>
        <v>0</v>
      </c>
    </row>
    <row r="1324" spans="1:22" s="231" customFormat="1" hidden="1">
      <c r="A1324" s="172">
        <f>VLOOKUP(G1324,[1]Conceptos!$B$2:$F$587,5,FALSE)</f>
        <v>165</v>
      </c>
      <c r="B1324" s="236"/>
      <c r="C1324" s="237"/>
      <c r="D1324" s="238"/>
      <c r="E1324" s="225">
        <v>10</v>
      </c>
      <c r="F1324" s="174"/>
      <c r="G1324" s="175" t="str">
        <f t="shared" si="252"/>
        <v>A.2.2.3.1</v>
      </c>
      <c r="H1324" s="235" t="e">
        <f t="shared" si="259"/>
        <v>#N/A</v>
      </c>
      <c r="I1324" s="239"/>
      <c r="J1324" s="239"/>
      <c r="K1324" s="239"/>
      <c r="L1324" s="239"/>
      <c r="M1324" s="240"/>
      <c r="N1324" s="231">
        <f t="shared" si="251"/>
        <v>1</v>
      </c>
      <c r="O1324" s="231">
        <f t="shared" si="253"/>
        <v>0</v>
      </c>
      <c r="P1324" s="179">
        <f>VLOOKUP($G1324,[1]Conceptos!$B$2:$I$588,6,FALSE)</f>
        <v>1</v>
      </c>
      <c r="Q1324" s="179">
        <f>VLOOKUP($G1324,[1]Conceptos!$B$2:$I$588,7,FALSE)</f>
        <v>1</v>
      </c>
      <c r="R1324" s="179">
        <f>VLOOKUP($G1324,[1]Conceptos!$B$2:$I$588,8,FALSE)</f>
        <v>1</v>
      </c>
      <c r="S1324" s="229" t="b">
        <f>VLOOKUP(G1324,[1]Conceptos!$B$2:$E$587,4,FALSE)</f>
        <v>1</v>
      </c>
      <c r="V1324" s="231">
        <f t="shared" si="254"/>
        <v>0</v>
      </c>
    </row>
    <row r="1325" spans="1:22" s="231" customFormat="1" ht="63.75">
      <c r="A1325" s="172">
        <f>VLOOKUP(G1325,[1]Conceptos!$B$2:$F$587,5,FALSE)</f>
        <v>166</v>
      </c>
      <c r="B1325" s="219" t="s">
        <v>327</v>
      </c>
      <c r="C1325" s="220" t="str">
        <f>VLOOKUP(B1325,[1]Conceptos!$B$2:$D$587,2,FALSE)</f>
        <v>ADQUISICIÓN DE INSUMOS, ELEMENTOS, PUBLICACIONES Y EQUIPOS PARA DESARROLLAR LAS PRIORIDADES  DE SALUD PÚBLICA, SEGÚN COMPETENCIAS.</v>
      </c>
      <c r="D1325" s="221" t="str">
        <f>VLOOKUP(B1325,[1]Conceptos!$B$2:$D$587,3,FALSE)</f>
        <v>SE REFIERE A LOS GASTOS DIRIGIDOS A LA ADQUSICIÓN DE INSUMOS CRÍTICOS Y SUMINISTROS NECESARIOS PARA EL DESARROLLO DE INVERSIÓN EN SALUD, CONFORME AL OBJETO DE ESTE NUMERAL Y NO CONTEMPLADOS EN EL GASTO DE FUNCIONAMIENTO.</v>
      </c>
      <c r="E1325" s="222" t="s">
        <v>136</v>
      </c>
      <c r="F1325" s="223"/>
      <c r="G1325" s="224" t="str">
        <f t="shared" si="252"/>
        <v>A.2.2.3.2</v>
      </c>
      <c r="H1325" s="225"/>
      <c r="I1325" s="226">
        <f>SUM(I1326:I1335)</f>
        <v>0</v>
      </c>
      <c r="J1325" s="226">
        <f>SUM(J1326:J1335)</f>
        <v>0</v>
      </c>
      <c r="K1325" s="226">
        <f>SUM(K1326:K1335)</f>
        <v>0</v>
      </c>
      <c r="L1325" s="226">
        <f>SUM(L1326:L1335)</f>
        <v>0</v>
      </c>
      <c r="M1325" s="227">
        <f>SUM(M1326:M1335)</f>
        <v>0</v>
      </c>
      <c r="N1325" s="228">
        <f>IF(AND(E1325&lt;&gt;"", E1325&lt;&gt;"Registrar Detalle",E1325&lt;&gt;"Ocultar Detalle"),1,0)</f>
        <v>0</v>
      </c>
      <c r="O1325" s="228">
        <f t="shared" si="253"/>
        <v>0</v>
      </c>
      <c r="P1325" s="179">
        <f>VLOOKUP($G1325,[1]Conceptos!$B$2:$I$588,6,FALSE)</f>
        <v>1</v>
      </c>
      <c r="Q1325" s="179">
        <f>VLOOKUP($G1325,[1]Conceptos!$B$2:$I$588,7,FALSE)</f>
        <v>1</v>
      </c>
      <c r="R1325" s="179">
        <f>VLOOKUP($G1325,[1]Conceptos!$B$2:$I$588,8,FALSE)</f>
        <v>1</v>
      </c>
      <c r="S1325" s="229" t="b">
        <f>VLOOKUP(G1325,[1]Conceptos!$B$2:$E$588,4,FALSE)</f>
        <v>1</v>
      </c>
      <c r="T1325" s="230">
        <f>FIND(".",B1325,LEN(B1325)-2)</f>
        <v>8</v>
      </c>
      <c r="U1325" s="230" t="str">
        <f>MID(B1325,1,T1325-1)</f>
        <v>A.2.2.3</v>
      </c>
      <c r="V1325" s="231">
        <f t="shared" si="254"/>
        <v>8</v>
      </c>
    </row>
    <row r="1326" spans="1:22" s="231" customFormat="1">
      <c r="A1326" s="172">
        <f>VLOOKUP(G1326,[1]Conceptos!$B$2:$F$587,5,FALSE)</f>
        <v>166</v>
      </c>
      <c r="B1326" s="234"/>
      <c r="C1326" s="220"/>
      <c r="D1326" s="221"/>
      <c r="E1326" s="225">
        <v>1</v>
      </c>
      <c r="F1326" s="174"/>
      <c r="G1326" s="175" t="str">
        <f t="shared" si="252"/>
        <v>A.2.2.3.2</v>
      </c>
      <c r="H1326" s="235" t="e">
        <f t="shared" ref="H1326:H1335" si="260">VLOOKUP(F1326,$W$7:$X$48,2,FALSE)</f>
        <v>#N/A</v>
      </c>
      <c r="I1326" s="239"/>
      <c r="J1326" s="239"/>
      <c r="K1326" s="239"/>
      <c r="L1326" s="239"/>
      <c r="M1326" s="240"/>
      <c r="N1326" s="231">
        <f t="shared" si="251"/>
        <v>1</v>
      </c>
      <c r="O1326" s="231">
        <f t="shared" si="253"/>
        <v>0</v>
      </c>
      <c r="P1326" s="179">
        <f>VLOOKUP($G1326,[1]Conceptos!$B$2:$I$588,6,FALSE)</f>
        <v>1</v>
      </c>
      <c r="Q1326" s="179">
        <f>VLOOKUP($G1326,[1]Conceptos!$B$2:$I$588,7,FALSE)</f>
        <v>1</v>
      </c>
      <c r="R1326" s="179">
        <f>VLOOKUP($G1326,[1]Conceptos!$B$2:$I$588,8,FALSE)</f>
        <v>1</v>
      </c>
      <c r="S1326" s="229" t="b">
        <f>VLOOKUP(G1326,[1]Conceptos!$B$2:$E$588,4,FALSE)</f>
        <v>1</v>
      </c>
      <c r="V1326" s="231">
        <f t="shared" si="254"/>
        <v>8</v>
      </c>
    </row>
    <row r="1327" spans="1:22" s="231" customFormat="1" hidden="1">
      <c r="A1327" s="172">
        <f>VLOOKUP(G1327,[1]Conceptos!$B$2:$F$587,5,FALSE)</f>
        <v>166</v>
      </c>
      <c r="B1327" s="236"/>
      <c r="C1327" s="237"/>
      <c r="D1327" s="238"/>
      <c r="E1327" s="225">
        <v>2</v>
      </c>
      <c r="F1327" s="174"/>
      <c r="G1327" s="175" t="str">
        <f t="shared" si="252"/>
        <v>A.2.2.3.2</v>
      </c>
      <c r="H1327" s="235" t="e">
        <f t="shared" si="260"/>
        <v>#N/A</v>
      </c>
      <c r="I1327" s="239"/>
      <c r="J1327" s="239"/>
      <c r="K1327" s="239"/>
      <c r="L1327" s="239"/>
      <c r="M1327" s="240"/>
      <c r="N1327" s="231">
        <f t="shared" si="251"/>
        <v>1</v>
      </c>
      <c r="O1327" s="231">
        <f t="shared" si="253"/>
        <v>0</v>
      </c>
      <c r="P1327" s="179">
        <f>VLOOKUP($G1327,[1]Conceptos!$B$2:$I$588,6,FALSE)</f>
        <v>1</v>
      </c>
      <c r="Q1327" s="179">
        <f>VLOOKUP($G1327,[1]Conceptos!$B$2:$I$588,7,FALSE)</f>
        <v>1</v>
      </c>
      <c r="R1327" s="179">
        <f>VLOOKUP($G1327,[1]Conceptos!$B$2:$I$588,8,FALSE)</f>
        <v>1</v>
      </c>
      <c r="S1327" s="229" t="b">
        <f>VLOOKUP(G1327,[1]Conceptos!$B$2:$E$587,4,FALSE)</f>
        <v>1</v>
      </c>
      <c r="V1327" s="231">
        <f t="shared" si="254"/>
        <v>0</v>
      </c>
    </row>
    <row r="1328" spans="1:22" s="231" customFormat="1" hidden="1">
      <c r="A1328" s="172">
        <f>VLOOKUP(G1328,[1]Conceptos!$B$2:$F$587,5,FALSE)</f>
        <v>166</v>
      </c>
      <c r="B1328" s="236"/>
      <c r="C1328" s="237"/>
      <c r="D1328" s="238"/>
      <c r="E1328" s="225">
        <v>3</v>
      </c>
      <c r="F1328" s="174"/>
      <c r="G1328" s="175" t="str">
        <f t="shared" si="252"/>
        <v>A.2.2.3.2</v>
      </c>
      <c r="H1328" s="235" t="e">
        <f t="shared" si="260"/>
        <v>#N/A</v>
      </c>
      <c r="I1328" s="239"/>
      <c r="J1328" s="239"/>
      <c r="K1328" s="239"/>
      <c r="L1328" s="239"/>
      <c r="M1328" s="240"/>
      <c r="N1328" s="231">
        <f t="shared" si="251"/>
        <v>1</v>
      </c>
      <c r="O1328" s="231">
        <f t="shared" si="253"/>
        <v>0</v>
      </c>
      <c r="P1328" s="179">
        <f>VLOOKUP($G1328,[1]Conceptos!$B$2:$I$588,6,FALSE)</f>
        <v>1</v>
      </c>
      <c r="Q1328" s="179">
        <f>VLOOKUP($G1328,[1]Conceptos!$B$2:$I$588,7,FALSE)</f>
        <v>1</v>
      </c>
      <c r="R1328" s="179">
        <f>VLOOKUP($G1328,[1]Conceptos!$B$2:$I$588,8,FALSE)</f>
        <v>1</v>
      </c>
      <c r="S1328" s="229" t="b">
        <f>VLOOKUP(G1328,[1]Conceptos!$B$2:$E$587,4,FALSE)</f>
        <v>1</v>
      </c>
      <c r="V1328" s="231">
        <f t="shared" si="254"/>
        <v>0</v>
      </c>
    </row>
    <row r="1329" spans="1:22" s="231" customFormat="1" hidden="1">
      <c r="A1329" s="172">
        <f>VLOOKUP(G1329,[1]Conceptos!$B$2:$F$587,5,FALSE)</f>
        <v>166</v>
      </c>
      <c r="B1329" s="236"/>
      <c r="C1329" s="237"/>
      <c r="D1329" s="238"/>
      <c r="E1329" s="225">
        <v>4</v>
      </c>
      <c r="F1329" s="174"/>
      <c r="G1329" s="175" t="str">
        <f t="shared" si="252"/>
        <v>A.2.2.3.2</v>
      </c>
      <c r="H1329" s="235" t="e">
        <f t="shared" si="260"/>
        <v>#N/A</v>
      </c>
      <c r="I1329" s="239"/>
      <c r="J1329" s="239"/>
      <c r="K1329" s="239"/>
      <c r="L1329" s="239"/>
      <c r="M1329" s="240"/>
      <c r="N1329" s="231">
        <f t="shared" si="251"/>
        <v>1</v>
      </c>
      <c r="O1329" s="231">
        <f t="shared" si="253"/>
        <v>0</v>
      </c>
      <c r="P1329" s="179">
        <f>VLOOKUP($G1329,[1]Conceptos!$B$2:$I$588,6,FALSE)</f>
        <v>1</v>
      </c>
      <c r="Q1329" s="179">
        <f>VLOOKUP($G1329,[1]Conceptos!$B$2:$I$588,7,FALSE)</f>
        <v>1</v>
      </c>
      <c r="R1329" s="179">
        <f>VLOOKUP($G1329,[1]Conceptos!$B$2:$I$588,8,FALSE)</f>
        <v>1</v>
      </c>
      <c r="S1329" s="229" t="b">
        <f>VLOOKUP(G1329,[1]Conceptos!$B$2:$E$587,4,FALSE)</f>
        <v>1</v>
      </c>
      <c r="V1329" s="231">
        <f t="shared" si="254"/>
        <v>0</v>
      </c>
    </row>
    <row r="1330" spans="1:22" s="231" customFormat="1" hidden="1">
      <c r="A1330" s="172">
        <f>VLOOKUP(G1330,[1]Conceptos!$B$2:$F$587,5,FALSE)</f>
        <v>166</v>
      </c>
      <c r="B1330" s="236"/>
      <c r="C1330" s="237"/>
      <c r="D1330" s="238"/>
      <c r="E1330" s="225">
        <v>5</v>
      </c>
      <c r="F1330" s="174"/>
      <c r="G1330" s="175" t="str">
        <f t="shared" si="252"/>
        <v>A.2.2.3.2</v>
      </c>
      <c r="H1330" s="235" t="e">
        <f t="shared" si="260"/>
        <v>#N/A</v>
      </c>
      <c r="I1330" s="239"/>
      <c r="J1330" s="239"/>
      <c r="K1330" s="239"/>
      <c r="L1330" s="239"/>
      <c r="M1330" s="240"/>
      <c r="N1330" s="231">
        <f t="shared" si="251"/>
        <v>1</v>
      </c>
      <c r="O1330" s="231">
        <f t="shared" si="253"/>
        <v>0</v>
      </c>
      <c r="P1330" s="179">
        <f>VLOOKUP($G1330,[1]Conceptos!$B$2:$I$588,6,FALSE)</f>
        <v>1</v>
      </c>
      <c r="Q1330" s="179">
        <f>VLOOKUP($G1330,[1]Conceptos!$B$2:$I$588,7,FALSE)</f>
        <v>1</v>
      </c>
      <c r="R1330" s="179">
        <f>VLOOKUP($G1330,[1]Conceptos!$B$2:$I$588,8,FALSE)</f>
        <v>1</v>
      </c>
      <c r="S1330" s="229" t="b">
        <f>VLOOKUP(G1330,[1]Conceptos!$B$2:$E$587,4,FALSE)</f>
        <v>1</v>
      </c>
      <c r="V1330" s="231">
        <f t="shared" si="254"/>
        <v>0</v>
      </c>
    </row>
    <row r="1331" spans="1:22" s="231" customFormat="1" hidden="1">
      <c r="A1331" s="172">
        <f>VLOOKUP(G1331,[1]Conceptos!$B$2:$F$587,5,FALSE)</f>
        <v>166</v>
      </c>
      <c r="B1331" s="236"/>
      <c r="C1331" s="237"/>
      <c r="D1331" s="238"/>
      <c r="E1331" s="225">
        <v>6</v>
      </c>
      <c r="F1331" s="174"/>
      <c r="G1331" s="175" t="str">
        <f t="shared" si="252"/>
        <v>A.2.2.3.2</v>
      </c>
      <c r="H1331" s="235" t="e">
        <f t="shared" si="260"/>
        <v>#N/A</v>
      </c>
      <c r="I1331" s="239"/>
      <c r="J1331" s="239"/>
      <c r="K1331" s="239"/>
      <c r="L1331" s="239"/>
      <c r="M1331" s="240"/>
      <c r="N1331" s="231">
        <f t="shared" si="251"/>
        <v>1</v>
      </c>
      <c r="O1331" s="231">
        <f t="shared" si="253"/>
        <v>0</v>
      </c>
      <c r="P1331" s="179">
        <f>VLOOKUP($G1331,[1]Conceptos!$B$2:$I$588,6,FALSE)</f>
        <v>1</v>
      </c>
      <c r="Q1331" s="179">
        <f>VLOOKUP($G1331,[1]Conceptos!$B$2:$I$588,7,FALSE)</f>
        <v>1</v>
      </c>
      <c r="R1331" s="179">
        <f>VLOOKUP($G1331,[1]Conceptos!$B$2:$I$588,8,FALSE)</f>
        <v>1</v>
      </c>
      <c r="S1331" s="229" t="b">
        <f>VLOOKUP(G1331,[1]Conceptos!$B$2:$E$587,4,FALSE)</f>
        <v>1</v>
      </c>
      <c r="V1331" s="231">
        <f t="shared" si="254"/>
        <v>0</v>
      </c>
    </row>
    <row r="1332" spans="1:22" s="231" customFormat="1" hidden="1">
      <c r="A1332" s="172">
        <f>VLOOKUP(G1332,[1]Conceptos!$B$2:$F$587,5,FALSE)</f>
        <v>166</v>
      </c>
      <c r="B1332" s="236"/>
      <c r="C1332" s="237"/>
      <c r="D1332" s="238"/>
      <c r="E1332" s="225">
        <v>7</v>
      </c>
      <c r="F1332" s="174"/>
      <c r="G1332" s="175" t="str">
        <f t="shared" si="252"/>
        <v>A.2.2.3.2</v>
      </c>
      <c r="H1332" s="235" t="e">
        <f t="shared" si="260"/>
        <v>#N/A</v>
      </c>
      <c r="I1332" s="239"/>
      <c r="J1332" s="239"/>
      <c r="K1332" s="239"/>
      <c r="L1332" s="239"/>
      <c r="M1332" s="240"/>
      <c r="N1332" s="231">
        <f t="shared" si="251"/>
        <v>1</v>
      </c>
      <c r="O1332" s="231">
        <f t="shared" si="253"/>
        <v>0</v>
      </c>
      <c r="P1332" s="179">
        <f>VLOOKUP($G1332,[1]Conceptos!$B$2:$I$588,6,FALSE)</f>
        <v>1</v>
      </c>
      <c r="Q1332" s="179">
        <f>VLOOKUP($G1332,[1]Conceptos!$B$2:$I$588,7,FALSE)</f>
        <v>1</v>
      </c>
      <c r="R1332" s="179">
        <f>VLOOKUP($G1332,[1]Conceptos!$B$2:$I$588,8,FALSE)</f>
        <v>1</v>
      </c>
      <c r="S1332" s="229" t="b">
        <f>VLOOKUP(G1332,[1]Conceptos!$B$2:$E$587,4,FALSE)</f>
        <v>1</v>
      </c>
      <c r="V1332" s="231">
        <f t="shared" si="254"/>
        <v>0</v>
      </c>
    </row>
    <row r="1333" spans="1:22" s="231" customFormat="1" hidden="1">
      <c r="A1333" s="172">
        <f>VLOOKUP(G1333,[1]Conceptos!$B$2:$F$587,5,FALSE)</f>
        <v>166</v>
      </c>
      <c r="B1333" s="236"/>
      <c r="C1333" s="237"/>
      <c r="D1333" s="238"/>
      <c r="E1333" s="225">
        <v>8</v>
      </c>
      <c r="F1333" s="174"/>
      <c r="G1333" s="175" t="str">
        <f t="shared" si="252"/>
        <v>A.2.2.3.2</v>
      </c>
      <c r="H1333" s="235" t="e">
        <f t="shared" si="260"/>
        <v>#N/A</v>
      </c>
      <c r="I1333" s="239"/>
      <c r="J1333" s="239"/>
      <c r="K1333" s="239"/>
      <c r="L1333" s="239"/>
      <c r="M1333" s="240"/>
      <c r="N1333" s="231">
        <f t="shared" ref="N1333:N1396" si="261">IF(E1333&lt;&gt;"",1,0)</f>
        <v>1</v>
      </c>
      <c r="O1333" s="231">
        <f t="shared" si="253"/>
        <v>0</v>
      </c>
      <c r="P1333" s="179">
        <f>VLOOKUP($G1333,[1]Conceptos!$B$2:$I$588,6,FALSE)</f>
        <v>1</v>
      </c>
      <c r="Q1333" s="179">
        <f>VLOOKUP($G1333,[1]Conceptos!$B$2:$I$588,7,FALSE)</f>
        <v>1</v>
      </c>
      <c r="R1333" s="179">
        <f>VLOOKUP($G1333,[1]Conceptos!$B$2:$I$588,8,FALSE)</f>
        <v>1</v>
      </c>
      <c r="S1333" s="229" t="b">
        <f>VLOOKUP(G1333,[1]Conceptos!$B$2:$E$587,4,FALSE)</f>
        <v>1</v>
      </c>
      <c r="V1333" s="231">
        <f t="shared" si="254"/>
        <v>0</v>
      </c>
    </row>
    <row r="1334" spans="1:22" s="231" customFormat="1" hidden="1">
      <c r="A1334" s="172">
        <f>VLOOKUP(G1334,[1]Conceptos!$B$2:$F$587,5,FALSE)</f>
        <v>166</v>
      </c>
      <c r="B1334" s="236"/>
      <c r="C1334" s="237"/>
      <c r="D1334" s="238"/>
      <c r="E1334" s="225">
        <v>9</v>
      </c>
      <c r="F1334" s="174"/>
      <c r="G1334" s="175" t="str">
        <f t="shared" si="252"/>
        <v>A.2.2.3.2</v>
      </c>
      <c r="H1334" s="235" t="e">
        <f t="shared" si="260"/>
        <v>#N/A</v>
      </c>
      <c r="I1334" s="239"/>
      <c r="J1334" s="239"/>
      <c r="K1334" s="239"/>
      <c r="L1334" s="239"/>
      <c r="M1334" s="240"/>
      <c r="N1334" s="231">
        <f t="shared" si="261"/>
        <v>1</v>
      </c>
      <c r="O1334" s="231">
        <f t="shared" si="253"/>
        <v>0</v>
      </c>
      <c r="P1334" s="179">
        <f>VLOOKUP($G1334,[1]Conceptos!$B$2:$I$588,6,FALSE)</f>
        <v>1</v>
      </c>
      <c r="Q1334" s="179">
        <f>VLOOKUP($G1334,[1]Conceptos!$B$2:$I$588,7,FALSE)</f>
        <v>1</v>
      </c>
      <c r="R1334" s="179">
        <f>VLOOKUP($G1334,[1]Conceptos!$B$2:$I$588,8,FALSE)</f>
        <v>1</v>
      </c>
      <c r="S1334" s="229" t="b">
        <f>VLOOKUP(G1334,[1]Conceptos!$B$2:$E$587,4,FALSE)</f>
        <v>1</v>
      </c>
      <c r="V1334" s="231">
        <f t="shared" si="254"/>
        <v>0</v>
      </c>
    </row>
    <row r="1335" spans="1:22" s="231" customFormat="1" hidden="1">
      <c r="A1335" s="172">
        <f>VLOOKUP(G1335,[1]Conceptos!$B$2:$F$587,5,FALSE)</f>
        <v>166</v>
      </c>
      <c r="B1335" s="236"/>
      <c r="C1335" s="237"/>
      <c r="D1335" s="238"/>
      <c r="E1335" s="225">
        <v>10</v>
      </c>
      <c r="F1335" s="174"/>
      <c r="G1335" s="175" t="str">
        <f t="shared" ref="G1335:G1381" si="262">IF(ISBLANK(B1335),G1334,B1335)</f>
        <v>A.2.2.3.2</v>
      </c>
      <c r="H1335" s="235" t="e">
        <f t="shared" si="260"/>
        <v>#N/A</v>
      </c>
      <c r="I1335" s="239"/>
      <c r="J1335" s="239"/>
      <c r="K1335" s="239"/>
      <c r="L1335" s="239"/>
      <c r="M1335" s="240"/>
      <c r="N1335" s="231">
        <f t="shared" si="261"/>
        <v>1</v>
      </c>
      <c r="O1335" s="231">
        <f t="shared" si="253"/>
        <v>0</v>
      </c>
      <c r="P1335" s="179">
        <f>VLOOKUP($G1335,[1]Conceptos!$B$2:$I$588,6,FALSE)</f>
        <v>1</v>
      </c>
      <c r="Q1335" s="179">
        <f>VLOOKUP($G1335,[1]Conceptos!$B$2:$I$588,7,FALSE)</f>
        <v>1</v>
      </c>
      <c r="R1335" s="179">
        <f>VLOOKUP($G1335,[1]Conceptos!$B$2:$I$588,8,FALSE)</f>
        <v>1</v>
      </c>
      <c r="S1335" s="229" t="b">
        <f>VLOOKUP(G1335,[1]Conceptos!$B$2:$E$587,4,FALSE)</f>
        <v>1</v>
      </c>
      <c r="V1335" s="231">
        <f t="shared" si="254"/>
        <v>0</v>
      </c>
    </row>
    <row r="1336" spans="1:22" s="231" customFormat="1" ht="38.25">
      <c r="A1336" s="172">
        <f>VLOOKUP(G1336,[1]Conceptos!$B$2:$F$587,5,FALSE)</f>
        <v>167</v>
      </c>
      <c r="B1336" s="219" t="s">
        <v>328</v>
      </c>
      <c r="C1336" s="220" t="str">
        <f>VLOOKUP(B1336,[1]Conceptos!$B$2:$D$587,2,FALSE)</f>
        <v>CONTRATACIÓN CON PERSONAS  JURÍDICAS QUE NO SEAN ESE´S.</v>
      </c>
      <c r="D1336" s="221" t="str">
        <f>VLOOKUP(B1336,[1]Conceptos!$B$2:$D$587,3,FALSE)</f>
        <v xml:space="preserve">CONTEMPLA LA CONTRATACIÓN CON OTRAS  IPS , NECESARIOS PARA PRESTAR EL SERVICIO, CONFORME A LAS  POLÍTICAS DE PROMOCIÓN,PREVENCIÓN Y VIGILANCIA EN SALUD. </v>
      </c>
      <c r="E1336" s="222" t="s">
        <v>136</v>
      </c>
      <c r="F1336" s="223"/>
      <c r="G1336" s="224" t="str">
        <f t="shared" si="262"/>
        <v>A.2.2.3.3</v>
      </c>
      <c r="H1336" s="225"/>
      <c r="I1336" s="226">
        <f>SUM(I1337:I1346)</f>
        <v>0</v>
      </c>
      <c r="J1336" s="226">
        <f>SUM(J1337:J1346)</f>
        <v>0</v>
      </c>
      <c r="K1336" s="226">
        <f>SUM(K1337:K1346)</f>
        <v>0</v>
      </c>
      <c r="L1336" s="226">
        <f>SUM(L1337:L1346)</f>
        <v>0</v>
      </c>
      <c r="M1336" s="227">
        <f>SUM(M1337:M1346)</f>
        <v>0</v>
      </c>
      <c r="N1336" s="228">
        <f>IF(AND(E1336&lt;&gt;"", E1336&lt;&gt;"Registrar Detalle",E1336&lt;&gt;"Ocultar Detalle"),1,0)</f>
        <v>0</v>
      </c>
      <c r="O1336" s="228">
        <f t="shared" si="253"/>
        <v>0</v>
      </c>
      <c r="P1336" s="179">
        <f>VLOOKUP($G1336,[1]Conceptos!$B$2:$I$588,6,FALSE)</f>
        <v>1</v>
      </c>
      <c r="Q1336" s="179">
        <f>VLOOKUP($G1336,[1]Conceptos!$B$2:$I$588,7,FALSE)</f>
        <v>1</v>
      </c>
      <c r="R1336" s="179">
        <f>VLOOKUP($G1336,[1]Conceptos!$B$2:$I$588,8,FALSE)</f>
        <v>1</v>
      </c>
      <c r="S1336" s="229" t="b">
        <f>VLOOKUP(G1336,[1]Conceptos!$B$2:$E$588,4,FALSE)</f>
        <v>1</v>
      </c>
      <c r="T1336" s="230">
        <f>FIND(".",B1336,LEN(B1336)-2)</f>
        <v>8</v>
      </c>
      <c r="U1336" s="230" t="str">
        <f>MID(B1336,1,T1336-1)</f>
        <v>A.2.2.3</v>
      </c>
      <c r="V1336" s="231">
        <f t="shared" si="254"/>
        <v>8</v>
      </c>
    </row>
    <row r="1337" spans="1:22" s="231" customFormat="1">
      <c r="A1337" s="172">
        <f>VLOOKUP(G1337,[1]Conceptos!$B$2:$F$587,5,FALSE)</f>
        <v>167</v>
      </c>
      <c r="B1337" s="234"/>
      <c r="C1337" s="220"/>
      <c r="D1337" s="221"/>
      <c r="E1337" s="225">
        <v>1</v>
      </c>
      <c r="F1337" s="174"/>
      <c r="G1337" s="175" t="str">
        <f t="shared" si="262"/>
        <v>A.2.2.3.3</v>
      </c>
      <c r="H1337" s="235" t="e">
        <f t="shared" ref="H1337:H1346" si="263">VLOOKUP(F1337,$W$7:$X$48,2,FALSE)</f>
        <v>#N/A</v>
      </c>
      <c r="I1337" s="239"/>
      <c r="J1337" s="239"/>
      <c r="K1337" s="239"/>
      <c r="L1337" s="239"/>
      <c r="M1337" s="240"/>
      <c r="N1337" s="231">
        <f t="shared" si="261"/>
        <v>1</v>
      </c>
      <c r="O1337" s="231">
        <f t="shared" si="253"/>
        <v>0</v>
      </c>
      <c r="P1337" s="179">
        <f>VLOOKUP($G1337,[1]Conceptos!$B$2:$I$588,6,FALSE)</f>
        <v>1</v>
      </c>
      <c r="Q1337" s="179">
        <f>VLOOKUP($G1337,[1]Conceptos!$B$2:$I$588,7,FALSE)</f>
        <v>1</v>
      </c>
      <c r="R1337" s="179">
        <f>VLOOKUP($G1337,[1]Conceptos!$B$2:$I$588,8,FALSE)</f>
        <v>1</v>
      </c>
      <c r="S1337" s="229" t="b">
        <f>VLOOKUP(G1337,[1]Conceptos!$B$2:$E$588,4,FALSE)</f>
        <v>1</v>
      </c>
      <c r="V1337" s="231">
        <f t="shared" si="254"/>
        <v>8</v>
      </c>
    </row>
    <row r="1338" spans="1:22" s="231" customFormat="1" hidden="1">
      <c r="A1338" s="172">
        <f>VLOOKUP(G1338,[1]Conceptos!$B$2:$F$587,5,FALSE)</f>
        <v>167</v>
      </c>
      <c r="B1338" s="236"/>
      <c r="C1338" s="237"/>
      <c r="D1338" s="238"/>
      <c r="E1338" s="225">
        <v>2</v>
      </c>
      <c r="F1338" s="174"/>
      <c r="G1338" s="175" t="str">
        <f t="shared" si="262"/>
        <v>A.2.2.3.3</v>
      </c>
      <c r="H1338" s="235" t="e">
        <f t="shared" si="263"/>
        <v>#N/A</v>
      </c>
      <c r="I1338" s="239"/>
      <c r="J1338" s="239"/>
      <c r="K1338" s="239"/>
      <c r="L1338" s="239"/>
      <c r="M1338" s="240"/>
      <c r="N1338" s="231">
        <f t="shared" si="261"/>
        <v>1</v>
      </c>
      <c r="O1338" s="231">
        <f t="shared" ref="O1338:O1401" si="264">SUM(I1338:M1338)</f>
        <v>0</v>
      </c>
      <c r="P1338" s="179">
        <f>VLOOKUP($G1338,[1]Conceptos!$B$2:$I$588,6,FALSE)</f>
        <v>1</v>
      </c>
      <c r="Q1338" s="179">
        <f>VLOOKUP($G1338,[1]Conceptos!$B$2:$I$588,7,FALSE)</f>
        <v>1</v>
      </c>
      <c r="R1338" s="179">
        <f>VLOOKUP($G1338,[1]Conceptos!$B$2:$I$588,8,FALSE)</f>
        <v>1</v>
      </c>
      <c r="S1338" s="229" t="b">
        <f>VLOOKUP(G1338,[1]Conceptos!$B$2:$E$587,4,FALSE)</f>
        <v>1</v>
      </c>
      <c r="V1338" s="231">
        <f t="shared" si="254"/>
        <v>0</v>
      </c>
    </row>
    <row r="1339" spans="1:22" s="231" customFormat="1" hidden="1">
      <c r="A1339" s="172">
        <f>VLOOKUP(G1339,[1]Conceptos!$B$2:$F$587,5,FALSE)</f>
        <v>167</v>
      </c>
      <c r="B1339" s="236"/>
      <c r="C1339" s="237"/>
      <c r="D1339" s="238"/>
      <c r="E1339" s="225">
        <v>3</v>
      </c>
      <c r="F1339" s="174"/>
      <c r="G1339" s="175" t="str">
        <f t="shared" si="262"/>
        <v>A.2.2.3.3</v>
      </c>
      <c r="H1339" s="235" t="e">
        <f t="shared" si="263"/>
        <v>#N/A</v>
      </c>
      <c r="I1339" s="239"/>
      <c r="J1339" s="239"/>
      <c r="K1339" s="239"/>
      <c r="L1339" s="239"/>
      <c r="M1339" s="240"/>
      <c r="N1339" s="231">
        <f t="shared" si="261"/>
        <v>1</v>
      </c>
      <c r="O1339" s="231">
        <f t="shared" si="264"/>
        <v>0</v>
      </c>
      <c r="P1339" s="179">
        <f>VLOOKUP($G1339,[1]Conceptos!$B$2:$I$588,6,FALSE)</f>
        <v>1</v>
      </c>
      <c r="Q1339" s="179">
        <f>VLOOKUP($G1339,[1]Conceptos!$B$2:$I$588,7,FALSE)</f>
        <v>1</v>
      </c>
      <c r="R1339" s="179">
        <f>VLOOKUP($G1339,[1]Conceptos!$B$2:$I$588,8,FALSE)</f>
        <v>1</v>
      </c>
      <c r="S1339" s="229" t="b">
        <f>VLOOKUP(G1339,[1]Conceptos!$B$2:$E$587,4,FALSE)</f>
        <v>1</v>
      </c>
      <c r="V1339" s="231">
        <f t="shared" si="254"/>
        <v>0</v>
      </c>
    </row>
    <row r="1340" spans="1:22" s="231" customFormat="1" hidden="1">
      <c r="A1340" s="172">
        <f>VLOOKUP(G1340,[1]Conceptos!$B$2:$F$587,5,FALSE)</f>
        <v>167</v>
      </c>
      <c r="B1340" s="236"/>
      <c r="C1340" s="237"/>
      <c r="D1340" s="238"/>
      <c r="E1340" s="225">
        <v>4</v>
      </c>
      <c r="F1340" s="174"/>
      <c r="G1340" s="175" t="str">
        <f t="shared" si="262"/>
        <v>A.2.2.3.3</v>
      </c>
      <c r="H1340" s="235" t="e">
        <f t="shared" si="263"/>
        <v>#N/A</v>
      </c>
      <c r="I1340" s="239"/>
      <c r="J1340" s="239"/>
      <c r="K1340" s="239"/>
      <c r="L1340" s="239"/>
      <c r="M1340" s="240"/>
      <c r="N1340" s="231">
        <f t="shared" si="261"/>
        <v>1</v>
      </c>
      <c r="O1340" s="231">
        <f t="shared" si="264"/>
        <v>0</v>
      </c>
      <c r="P1340" s="179">
        <f>VLOOKUP($G1340,[1]Conceptos!$B$2:$I$588,6,FALSE)</f>
        <v>1</v>
      </c>
      <c r="Q1340" s="179">
        <f>VLOOKUP($G1340,[1]Conceptos!$B$2:$I$588,7,FALSE)</f>
        <v>1</v>
      </c>
      <c r="R1340" s="179">
        <f>VLOOKUP($G1340,[1]Conceptos!$B$2:$I$588,8,FALSE)</f>
        <v>1</v>
      </c>
      <c r="S1340" s="229" t="b">
        <f>VLOOKUP(G1340,[1]Conceptos!$B$2:$E$587,4,FALSE)</f>
        <v>1</v>
      </c>
      <c r="V1340" s="231">
        <f t="shared" ref="V1340:V1403" si="265">IF(T1340=0,T1339,T1340)</f>
        <v>0</v>
      </c>
    </row>
    <row r="1341" spans="1:22" s="231" customFormat="1" hidden="1">
      <c r="A1341" s="172">
        <f>VLOOKUP(G1341,[1]Conceptos!$B$2:$F$587,5,FALSE)</f>
        <v>167</v>
      </c>
      <c r="B1341" s="236"/>
      <c r="C1341" s="237"/>
      <c r="D1341" s="238"/>
      <c r="E1341" s="225">
        <v>5</v>
      </c>
      <c r="F1341" s="174"/>
      <c r="G1341" s="175" t="str">
        <f t="shared" si="262"/>
        <v>A.2.2.3.3</v>
      </c>
      <c r="H1341" s="235" t="e">
        <f t="shared" si="263"/>
        <v>#N/A</v>
      </c>
      <c r="I1341" s="239"/>
      <c r="J1341" s="239"/>
      <c r="K1341" s="239"/>
      <c r="L1341" s="239"/>
      <c r="M1341" s="240"/>
      <c r="N1341" s="231">
        <f t="shared" si="261"/>
        <v>1</v>
      </c>
      <c r="O1341" s="231">
        <f t="shared" si="264"/>
        <v>0</v>
      </c>
      <c r="P1341" s="179">
        <f>VLOOKUP($G1341,[1]Conceptos!$B$2:$I$588,6,FALSE)</f>
        <v>1</v>
      </c>
      <c r="Q1341" s="179">
        <f>VLOOKUP($G1341,[1]Conceptos!$B$2:$I$588,7,FALSE)</f>
        <v>1</v>
      </c>
      <c r="R1341" s="179">
        <f>VLOOKUP($G1341,[1]Conceptos!$B$2:$I$588,8,FALSE)</f>
        <v>1</v>
      </c>
      <c r="S1341" s="229" t="b">
        <f>VLOOKUP(G1341,[1]Conceptos!$B$2:$E$587,4,FALSE)</f>
        <v>1</v>
      </c>
      <c r="V1341" s="231">
        <f t="shared" si="265"/>
        <v>0</v>
      </c>
    </row>
    <row r="1342" spans="1:22" s="231" customFormat="1" hidden="1">
      <c r="A1342" s="172">
        <f>VLOOKUP(G1342,[1]Conceptos!$B$2:$F$587,5,FALSE)</f>
        <v>167</v>
      </c>
      <c r="B1342" s="236"/>
      <c r="C1342" s="237"/>
      <c r="D1342" s="238"/>
      <c r="E1342" s="225">
        <v>6</v>
      </c>
      <c r="F1342" s="174"/>
      <c r="G1342" s="175" t="str">
        <f t="shared" si="262"/>
        <v>A.2.2.3.3</v>
      </c>
      <c r="H1342" s="235" t="e">
        <f t="shared" si="263"/>
        <v>#N/A</v>
      </c>
      <c r="I1342" s="239"/>
      <c r="J1342" s="239"/>
      <c r="K1342" s="239"/>
      <c r="L1342" s="239"/>
      <c r="M1342" s="240"/>
      <c r="N1342" s="231">
        <f t="shared" si="261"/>
        <v>1</v>
      </c>
      <c r="O1342" s="231">
        <f t="shared" si="264"/>
        <v>0</v>
      </c>
      <c r="P1342" s="179">
        <f>VLOOKUP($G1342,[1]Conceptos!$B$2:$I$588,6,FALSE)</f>
        <v>1</v>
      </c>
      <c r="Q1342" s="179">
        <f>VLOOKUP($G1342,[1]Conceptos!$B$2:$I$588,7,FALSE)</f>
        <v>1</v>
      </c>
      <c r="R1342" s="179">
        <f>VLOOKUP($G1342,[1]Conceptos!$B$2:$I$588,8,FALSE)</f>
        <v>1</v>
      </c>
      <c r="S1342" s="229" t="b">
        <f>VLOOKUP(G1342,[1]Conceptos!$B$2:$E$587,4,FALSE)</f>
        <v>1</v>
      </c>
      <c r="V1342" s="231">
        <f t="shared" si="265"/>
        <v>0</v>
      </c>
    </row>
    <row r="1343" spans="1:22" s="231" customFormat="1" hidden="1">
      <c r="A1343" s="172">
        <f>VLOOKUP(G1343,[1]Conceptos!$B$2:$F$587,5,FALSE)</f>
        <v>167</v>
      </c>
      <c r="B1343" s="236"/>
      <c r="C1343" s="237"/>
      <c r="D1343" s="238"/>
      <c r="E1343" s="225">
        <v>7</v>
      </c>
      <c r="F1343" s="174"/>
      <c r="G1343" s="175" t="str">
        <f t="shared" si="262"/>
        <v>A.2.2.3.3</v>
      </c>
      <c r="H1343" s="235" t="e">
        <f t="shared" si="263"/>
        <v>#N/A</v>
      </c>
      <c r="I1343" s="239"/>
      <c r="J1343" s="239"/>
      <c r="K1343" s="239"/>
      <c r="L1343" s="239"/>
      <c r="M1343" s="240"/>
      <c r="N1343" s="231">
        <f t="shared" si="261"/>
        <v>1</v>
      </c>
      <c r="O1343" s="231">
        <f t="shared" si="264"/>
        <v>0</v>
      </c>
      <c r="P1343" s="179">
        <f>VLOOKUP($G1343,[1]Conceptos!$B$2:$I$588,6,FALSE)</f>
        <v>1</v>
      </c>
      <c r="Q1343" s="179">
        <f>VLOOKUP($G1343,[1]Conceptos!$B$2:$I$588,7,FALSE)</f>
        <v>1</v>
      </c>
      <c r="R1343" s="179">
        <f>VLOOKUP($G1343,[1]Conceptos!$B$2:$I$588,8,FALSE)</f>
        <v>1</v>
      </c>
      <c r="S1343" s="229" t="b">
        <f>VLOOKUP(G1343,[1]Conceptos!$B$2:$E$587,4,FALSE)</f>
        <v>1</v>
      </c>
      <c r="V1343" s="231">
        <f t="shared" si="265"/>
        <v>0</v>
      </c>
    </row>
    <row r="1344" spans="1:22" s="231" customFormat="1" hidden="1">
      <c r="A1344" s="172">
        <f>VLOOKUP(G1344,[1]Conceptos!$B$2:$F$587,5,FALSE)</f>
        <v>167</v>
      </c>
      <c r="B1344" s="236"/>
      <c r="C1344" s="237"/>
      <c r="D1344" s="238"/>
      <c r="E1344" s="225">
        <v>8</v>
      </c>
      <c r="F1344" s="174"/>
      <c r="G1344" s="175" t="str">
        <f t="shared" si="262"/>
        <v>A.2.2.3.3</v>
      </c>
      <c r="H1344" s="235" t="e">
        <f t="shared" si="263"/>
        <v>#N/A</v>
      </c>
      <c r="I1344" s="239"/>
      <c r="J1344" s="239"/>
      <c r="K1344" s="239"/>
      <c r="L1344" s="239"/>
      <c r="M1344" s="240"/>
      <c r="N1344" s="231">
        <f t="shared" si="261"/>
        <v>1</v>
      </c>
      <c r="O1344" s="231">
        <f t="shared" si="264"/>
        <v>0</v>
      </c>
      <c r="P1344" s="179">
        <f>VLOOKUP($G1344,[1]Conceptos!$B$2:$I$588,6,FALSE)</f>
        <v>1</v>
      </c>
      <c r="Q1344" s="179">
        <f>VLOOKUP($G1344,[1]Conceptos!$B$2:$I$588,7,FALSE)</f>
        <v>1</v>
      </c>
      <c r="R1344" s="179">
        <f>VLOOKUP($G1344,[1]Conceptos!$B$2:$I$588,8,FALSE)</f>
        <v>1</v>
      </c>
      <c r="S1344" s="229" t="b">
        <f>VLOOKUP(G1344,[1]Conceptos!$B$2:$E$587,4,FALSE)</f>
        <v>1</v>
      </c>
      <c r="V1344" s="231">
        <f t="shared" si="265"/>
        <v>0</v>
      </c>
    </row>
    <row r="1345" spans="1:22" s="231" customFormat="1" hidden="1">
      <c r="A1345" s="172">
        <f>VLOOKUP(G1345,[1]Conceptos!$B$2:$F$587,5,FALSE)</f>
        <v>167</v>
      </c>
      <c r="B1345" s="236"/>
      <c r="C1345" s="237"/>
      <c r="D1345" s="238"/>
      <c r="E1345" s="225">
        <v>9</v>
      </c>
      <c r="F1345" s="174"/>
      <c r="G1345" s="175" t="str">
        <f t="shared" si="262"/>
        <v>A.2.2.3.3</v>
      </c>
      <c r="H1345" s="235" t="e">
        <f t="shared" si="263"/>
        <v>#N/A</v>
      </c>
      <c r="I1345" s="239"/>
      <c r="J1345" s="239"/>
      <c r="K1345" s="239"/>
      <c r="L1345" s="239"/>
      <c r="M1345" s="240"/>
      <c r="N1345" s="231">
        <f t="shared" si="261"/>
        <v>1</v>
      </c>
      <c r="O1345" s="231">
        <f t="shared" si="264"/>
        <v>0</v>
      </c>
      <c r="P1345" s="179">
        <f>VLOOKUP($G1345,[1]Conceptos!$B$2:$I$588,6,FALSE)</f>
        <v>1</v>
      </c>
      <c r="Q1345" s="179">
        <f>VLOOKUP($G1345,[1]Conceptos!$B$2:$I$588,7,FALSE)</f>
        <v>1</v>
      </c>
      <c r="R1345" s="179">
        <f>VLOOKUP($G1345,[1]Conceptos!$B$2:$I$588,8,FALSE)</f>
        <v>1</v>
      </c>
      <c r="S1345" s="229" t="b">
        <f>VLOOKUP(G1345,[1]Conceptos!$B$2:$E$587,4,FALSE)</f>
        <v>1</v>
      </c>
      <c r="V1345" s="231">
        <f t="shared" si="265"/>
        <v>0</v>
      </c>
    </row>
    <row r="1346" spans="1:22" s="231" customFormat="1" hidden="1">
      <c r="A1346" s="172">
        <f>VLOOKUP(G1346,[1]Conceptos!$B$2:$F$587,5,FALSE)</f>
        <v>167</v>
      </c>
      <c r="B1346" s="236"/>
      <c r="C1346" s="237"/>
      <c r="D1346" s="238"/>
      <c r="E1346" s="225">
        <v>10</v>
      </c>
      <c r="F1346" s="174"/>
      <c r="G1346" s="175" t="str">
        <f t="shared" si="262"/>
        <v>A.2.2.3.3</v>
      </c>
      <c r="H1346" s="235" t="e">
        <f t="shared" si="263"/>
        <v>#N/A</v>
      </c>
      <c r="I1346" s="239"/>
      <c r="J1346" s="239"/>
      <c r="K1346" s="239"/>
      <c r="L1346" s="239"/>
      <c r="M1346" s="240"/>
      <c r="N1346" s="231">
        <f t="shared" si="261"/>
        <v>1</v>
      </c>
      <c r="O1346" s="231">
        <f t="shared" si="264"/>
        <v>0</v>
      </c>
      <c r="P1346" s="179">
        <f>VLOOKUP($G1346,[1]Conceptos!$B$2:$I$588,6,FALSE)</f>
        <v>1</v>
      </c>
      <c r="Q1346" s="179">
        <f>VLOOKUP($G1346,[1]Conceptos!$B$2:$I$588,7,FALSE)</f>
        <v>1</v>
      </c>
      <c r="R1346" s="179">
        <f>VLOOKUP($G1346,[1]Conceptos!$B$2:$I$588,8,FALSE)</f>
        <v>1</v>
      </c>
      <c r="S1346" s="229" t="b">
        <f>VLOOKUP(G1346,[1]Conceptos!$B$2:$E$587,4,FALSE)</f>
        <v>1</v>
      </c>
      <c r="V1346" s="231">
        <f t="shared" si="265"/>
        <v>0</v>
      </c>
    </row>
    <row r="1347" spans="1:22" s="231" customFormat="1" ht="25.5">
      <c r="A1347" s="172">
        <f>VLOOKUP(G1347,[1]Conceptos!$B$2:$F$587,5,FALSE)</f>
        <v>169</v>
      </c>
      <c r="B1347" s="216" t="s">
        <v>329</v>
      </c>
      <c r="C1347" s="217" t="str">
        <f>VLOOKUP(B1347,[1]Conceptos!$B$2:$D$587,2,FALSE)</f>
        <v>SALUD MENTAL Y LESIONES VIOLENTAS EVITABLES</v>
      </c>
      <c r="D1347" s="218" t="str">
        <f>VLOOKUP(B1347,[1]Conceptos!$B$2:$D$587,3,FALSE)</f>
        <v>CONTEMPLA LA FINANCIACIÓN DE ACCIONES Y PROYECTOS, RELACIOANADOS CON LA SALUD MENTAL Y LESIONES VIOLENTES EVITABLES.</v>
      </c>
      <c r="E1347" s="249"/>
      <c r="F1347" s="210"/>
      <c r="G1347" s="211" t="str">
        <f>IF(ISBLANK(B1347),#REF!,B1347)</f>
        <v>A.2.2.4</v>
      </c>
      <c r="H1347" s="249"/>
      <c r="I1347" s="213">
        <f>I1348+I1382</f>
        <v>0</v>
      </c>
      <c r="J1347" s="213">
        <f>J1348+J1382</f>
        <v>0</v>
      </c>
      <c r="K1347" s="213">
        <f>K1348+K1382</f>
        <v>0</v>
      </c>
      <c r="L1347" s="213">
        <f>L1348+L1382</f>
        <v>0</v>
      </c>
      <c r="M1347" s="214">
        <f>M1348+M1382</f>
        <v>0</v>
      </c>
      <c r="N1347" s="250">
        <f t="shared" si="261"/>
        <v>0</v>
      </c>
      <c r="O1347" s="250">
        <f t="shared" si="264"/>
        <v>0</v>
      </c>
      <c r="P1347" s="179">
        <f>VLOOKUP($G1347,[1]Conceptos!$B$2:$I$588,6,FALSE)</f>
        <v>1</v>
      </c>
      <c r="Q1347" s="179">
        <f>VLOOKUP($G1347,[1]Conceptos!$B$2:$I$588,7,FALSE)</f>
        <v>1</v>
      </c>
      <c r="R1347" s="179">
        <f>VLOOKUP($G1347,[1]Conceptos!$B$2:$I$588,8,FALSE)</f>
        <v>1</v>
      </c>
      <c r="S1347" s="229" t="b">
        <f>VLOOKUP(G1347,[1]Conceptos!$B$2:$E$588,4,FALSE)</f>
        <v>0</v>
      </c>
      <c r="T1347" s="230">
        <f>FIND(".",B1347,LEN(B1347)-2)</f>
        <v>6</v>
      </c>
      <c r="U1347" s="230" t="str">
        <f>MID(B1347,1,T1347-1)</f>
        <v>A.2.2</v>
      </c>
      <c r="V1347" s="231">
        <f>IF(T1347=0,#REF!,T1347)</f>
        <v>6</v>
      </c>
    </row>
    <row r="1348" spans="1:22" s="231" customFormat="1" ht="25.5">
      <c r="A1348" s="172">
        <f>VLOOKUP(G1348,[1]Conceptos!$B$2:$F$587,5,FALSE)</f>
        <v>170</v>
      </c>
      <c r="B1348" s="216" t="s">
        <v>330</v>
      </c>
      <c r="C1348" s="217" t="str">
        <f>VLOOKUP(B1348,[1]Conceptos!$B$2:$D$587,2,FALSE)</f>
        <v>SUSTANCIAS PSICOACTIVAS</v>
      </c>
      <c r="D1348" s="218" t="str">
        <f>VLOOKUP(B1348,[1]Conceptos!$B$2:$D$587,3,FALSE)</f>
        <v>CONTEMPLA LA FINANCIACIÓN DE ACCIONES Y PROYECTOS, RELACIOANDOS CON  SUSTANCIAS PSICOACTIVAS.</v>
      </c>
      <c r="E1348" s="249"/>
      <c r="F1348" s="210"/>
      <c r="G1348" s="211" t="str">
        <f t="shared" si="262"/>
        <v>A.2.2.4.1</v>
      </c>
      <c r="H1348" s="249"/>
      <c r="I1348" s="213">
        <f>I1349+I1360+I1371</f>
        <v>0</v>
      </c>
      <c r="J1348" s="213">
        <f>J1349+J1360+J1371</f>
        <v>0</v>
      </c>
      <c r="K1348" s="213">
        <f>K1349+K1360+K1371</f>
        <v>0</v>
      </c>
      <c r="L1348" s="213">
        <f>L1349+L1360+L1371</f>
        <v>0</v>
      </c>
      <c r="M1348" s="214">
        <f>M1349+M1360+M1371</f>
        <v>0</v>
      </c>
      <c r="N1348" s="250">
        <f t="shared" si="261"/>
        <v>0</v>
      </c>
      <c r="O1348" s="250">
        <f t="shared" si="264"/>
        <v>0</v>
      </c>
      <c r="P1348" s="179">
        <f>VLOOKUP($G1348,[1]Conceptos!$B$2:$I$588,6,FALSE)</f>
        <v>1</v>
      </c>
      <c r="Q1348" s="179">
        <f>VLOOKUP($G1348,[1]Conceptos!$B$2:$I$588,7,FALSE)</f>
        <v>1</v>
      </c>
      <c r="R1348" s="179">
        <f>VLOOKUP($G1348,[1]Conceptos!$B$2:$I$588,8,FALSE)</f>
        <v>1</v>
      </c>
      <c r="S1348" s="229" t="b">
        <f>VLOOKUP(G1348,[1]Conceptos!$B$2:$E$588,4,FALSE)</f>
        <v>0</v>
      </c>
      <c r="T1348" s="230">
        <f>FIND(".",B1348,LEN(B1348)-2)</f>
        <v>8</v>
      </c>
      <c r="U1348" s="230" t="str">
        <f>MID(B1348,1,T1348-1)</f>
        <v>A.2.2.4</v>
      </c>
      <c r="V1348" s="231">
        <f t="shared" si="265"/>
        <v>8</v>
      </c>
    </row>
    <row r="1349" spans="1:22" s="231" customFormat="1" ht="38.25">
      <c r="A1349" s="172">
        <f>VLOOKUP(G1349,[1]Conceptos!$B$2:$F$587,5,FALSE)</f>
        <v>171</v>
      </c>
      <c r="B1349" s="219" t="s">
        <v>331</v>
      </c>
      <c r="C1349" s="220" t="str">
        <f>VLOOKUP(B1349,[1]Conceptos!$B$2:$D$587,2,FALSE)</f>
        <v>CONTRATACIÓN, CON LAS EMPRESAS SOCIALES DEL ESTADO.</v>
      </c>
      <c r="D1349" s="221" t="str">
        <f>VLOOKUP(B1349,[1]Conceptos!$B$2:$D$587,3,FALSE)</f>
        <v>CONTEMPLA LA CONTRATACIÓN CON LAS EMPRESAS SOCIALES DEL ESTADO, DEL OBJETO CONTRACTUAL QUE TENGA QUE VER CON SALUD MENTAL (SUSTANCIAS PSICOACTIVAS)</v>
      </c>
      <c r="E1349" s="222" t="s">
        <v>136</v>
      </c>
      <c r="F1349" s="223"/>
      <c r="G1349" s="224" t="str">
        <f t="shared" si="262"/>
        <v>A.2.2.4.1.1</v>
      </c>
      <c r="H1349" s="225"/>
      <c r="I1349" s="226">
        <f>SUM(I1350:I1359)</f>
        <v>0</v>
      </c>
      <c r="J1349" s="226">
        <f>SUM(J1350:J1359)</f>
        <v>0</v>
      </c>
      <c r="K1349" s="226">
        <f>SUM(K1350:K1359)</f>
        <v>0</v>
      </c>
      <c r="L1349" s="226">
        <f>SUM(L1350:L1359)</f>
        <v>0</v>
      </c>
      <c r="M1349" s="227">
        <f>SUM(M1350:M1359)</f>
        <v>0</v>
      </c>
      <c r="N1349" s="228">
        <f>IF(AND(E1349&lt;&gt;"", E1349&lt;&gt;"Registrar Detalle",E1349&lt;&gt;"Ocultar Detalle"),1,0)</f>
        <v>0</v>
      </c>
      <c r="O1349" s="228">
        <f t="shared" si="264"/>
        <v>0</v>
      </c>
      <c r="P1349" s="179">
        <f>VLOOKUP($G1349,[1]Conceptos!$B$2:$I$588,6,FALSE)</f>
        <v>1</v>
      </c>
      <c r="Q1349" s="179">
        <f>VLOOKUP($G1349,[1]Conceptos!$B$2:$I$588,7,FALSE)</f>
        <v>1</v>
      </c>
      <c r="R1349" s="179">
        <f>VLOOKUP($G1349,[1]Conceptos!$B$2:$I$588,8,FALSE)</f>
        <v>1</v>
      </c>
      <c r="S1349" s="229" t="b">
        <f>VLOOKUP(G1349,[1]Conceptos!$B$2:$E$588,4,FALSE)</f>
        <v>1</v>
      </c>
      <c r="T1349" s="230">
        <f>FIND(".",B1349,LEN(B1349)-2)</f>
        <v>10</v>
      </c>
      <c r="U1349" s="230" t="str">
        <f>MID(B1349,1,T1349-1)</f>
        <v>A.2.2.4.1</v>
      </c>
      <c r="V1349" s="231">
        <f t="shared" si="265"/>
        <v>10</v>
      </c>
    </row>
    <row r="1350" spans="1:22" s="231" customFormat="1">
      <c r="A1350" s="172">
        <f>VLOOKUP(G1350,[1]Conceptos!$B$2:$F$587,5,FALSE)</f>
        <v>171</v>
      </c>
      <c r="B1350" s="234"/>
      <c r="C1350" s="220"/>
      <c r="D1350" s="221"/>
      <c r="E1350" s="225">
        <v>1</v>
      </c>
      <c r="F1350" s="174"/>
      <c r="G1350" s="175" t="str">
        <f t="shared" si="262"/>
        <v>A.2.2.4.1.1</v>
      </c>
      <c r="H1350" s="235" t="e">
        <f t="shared" ref="H1350:H1359" si="266">VLOOKUP(F1350,$W$7:$X$48,2,FALSE)</f>
        <v>#N/A</v>
      </c>
      <c r="I1350" s="239"/>
      <c r="J1350" s="239"/>
      <c r="K1350" s="239"/>
      <c r="L1350" s="239"/>
      <c r="M1350" s="240"/>
      <c r="N1350" s="231">
        <f t="shared" si="261"/>
        <v>1</v>
      </c>
      <c r="O1350" s="231">
        <f t="shared" si="264"/>
        <v>0</v>
      </c>
      <c r="P1350" s="179">
        <f>VLOOKUP($G1350,[1]Conceptos!$B$2:$I$588,6,FALSE)</f>
        <v>1</v>
      </c>
      <c r="Q1350" s="179">
        <f>VLOOKUP($G1350,[1]Conceptos!$B$2:$I$588,7,FALSE)</f>
        <v>1</v>
      </c>
      <c r="R1350" s="179">
        <f>VLOOKUP($G1350,[1]Conceptos!$B$2:$I$588,8,FALSE)</f>
        <v>1</v>
      </c>
      <c r="S1350" s="229" t="b">
        <f>VLOOKUP(G1350,[1]Conceptos!$B$2:$E$588,4,FALSE)</f>
        <v>1</v>
      </c>
      <c r="V1350" s="231">
        <f t="shared" si="265"/>
        <v>10</v>
      </c>
    </row>
    <row r="1351" spans="1:22" s="231" customFormat="1" hidden="1">
      <c r="A1351" s="172">
        <f>VLOOKUP(G1351,[1]Conceptos!$B$2:$F$587,5,FALSE)</f>
        <v>171</v>
      </c>
      <c r="B1351" s="236"/>
      <c r="C1351" s="237"/>
      <c r="D1351" s="238"/>
      <c r="E1351" s="225">
        <v>2</v>
      </c>
      <c r="F1351" s="174"/>
      <c r="G1351" s="175" t="str">
        <f t="shared" si="262"/>
        <v>A.2.2.4.1.1</v>
      </c>
      <c r="H1351" s="235" t="e">
        <f t="shared" si="266"/>
        <v>#N/A</v>
      </c>
      <c r="I1351" s="239"/>
      <c r="J1351" s="239"/>
      <c r="K1351" s="239"/>
      <c r="L1351" s="239"/>
      <c r="M1351" s="240"/>
      <c r="N1351" s="231">
        <f t="shared" si="261"/>
        <v>1</v>
      </c>
      <c r="O1351" s="231">
        <f t="shared" si="264"/>
        <v>0</v>
      </c>
      <c r="P1351" s="179">
        <f>VLOOKUP($G1351,[1]Conceptos!$B$2:$I$588,6,FALSE)</f>
        <v>1</v>
      </c>
      <c r="Q1351" s="179">
        <f>VLOOKUP($G1351,[1]Conceptos!$B$2:$I$588,7,FALSE)</f>
        <v>1</v>
      </c>
      <c r="R1351" s="179">
        <f>VLOOKUP($G1351,[1]Conceptos!$B$2:$I$588,8,FALSE)</f>
        <v>1</v>
      </c>
      <c r="S1351" s="229" t="b">
        <f>VLOOKUP(G1351,[1]Conceptos!$B$2:$E$587,4,FALSE)</f>
        <v>1</v>
      </c>
      <c r="V1351" s="231">
        <f t="shared" si="265"/>
        <v>0</v>
      </c>
    </row>
    <row r="1352" spans="1:22" s="231" customFormat="1" hidden="1">
      <c r="A1352" s="172">
        <f>VLOOKUP(G1352,[1]Conceptos!$B$2:$F$587,5,FALSE)</f>
        <v>171</v>
      </c>
      <c r="B1352" s="236"/>
      <c r="C1352" s="237"/>
      <c r="D1352" s="238"/>
      <c r="E1352" s="225">
        <v>3</v>
      </c>
      <c r="F1352" s="174"/>
      <c r="G1352" s="175" t="str">
        <f t="shared" si="262"/>
        <v>A.2.2.4.1.1</v>
      </c>
      <c r="H1352" s="235" t="e">
        <f t="shared" si="266"/>
        <v>#N/A</v>
      </c>
      <c r="I1352" s="239"/>
      <c r="J1352" s="239"/>
      <c r="K1352" s="239"/>
      <c r="L1352" s="239"/>
      <c r="M1352" s="240"/>
      <c r="N1352" s="231">
        <f t="shared" si="261"/>
        <v>1</v>
      </c>
      <c r="O1352" s="231">
        <f t="shared" si="264"/>
        <v>0</v>
      </c>
      <c r="P1352" s="179">
        <f>VLOOKUP($G1352,[1]Conceptos!$B$2:$I$588,6,FALSE)</f>
        <v>1</v>
      </c>
      <c r="Q1352" s="179">
        <f>VLOOKUP($G1352,[1]Conceptos!$B$2:$I$588,7,FALSE)</f>
        <v>1</v>
      </c>
      <c r="R1352" s="179">
        <f>VLOOKUP($G1352,[1]Conceptos!$B$2:$I$588,8,FALSE)</f>
        <v>1</v>
      </c>
      <c r="S1352" s="229" t="b">
        <f>VLOOKUP(G1352,[1]Conceptos!$B$2:$E$587,4,FALSE)</f>
        <v>1</v>
      </c>
      <c r="V1352" s="231">
        <f t="shared" si="265"/>
        <v>0</v>
      </c>
    </row>
    <row r="1353" spans="1:22" s="231" customFormat="1" hidden="1">
      <c r="A1353" s="172">
        <f>VLOOKUP(G1353,[1]Conceptos!$B$2:$F$587,5,FALSE)</f>
        <v>171</v>
      </c>
      <c r="B1353" s="236"/>
      <c r="C1353" s="237"/>
      <c r="D1353" s="238"/>
      <c r="E1353" s="225">
        <v>4</v>
      </c>
      <c r="F1353" s="174"/>
      <c r="G1353" s="175" t="str">
        <f t="shared" si="262"/>
        <v>A.2.2.4.1.1</v>
      </c>
      <c r="H1353" s="235" t="e">
        <f t="shared" si="266"/>
        <v>#N/A</v>
      </c>
      <c r="I1353" s="239"/>
      <c r="J1353" s="239"/>
      <c r="K1353" s="239"/>
      <c r="L1353" s="239"/>
      <c r="M1353" s="240"/>
      <c r="N1353" s="231">
        <f t="shared" si="261"/>
        <v>1</v>
      </c>
      <c r="O1353" s="231">
        <f t="shared" si="264"/>
        <v>0</v>
      </c>
      <c r="P1353" s="179">
        <f>VLOOKUP($G1353,[1]Conceptos!$B$2:$I$588,6,FALSE)</f>
        <v>1</v>
      </c>
      <c r="Q1353" s="179">
        <f>VLOOKUP($G1353,[1]Conceptos!$B$2:$I$588,7,FALSE)</f>
        <v>1</v>
      </c>
      <c r="R1353" s="179">
        <f>VLOOKUP($G1353,[1]Conceptos!$B$2:$I$588,8,FALSE)</f>
        <v>1</v>
      </c>
      <c r="S1353" s="229" t="b">
        <f>VLOOKUP(G1353,[1]Conceptos!$B$2:$E$587,4,FALSE)</f>
        <v>1</v>
      </c>
      <c r="V1353" s="231">
        <f t="shared" si="265"/>
        <v>0</v>
      </c>
    </row>
    <row r="1354" spans="1:22" s="231" customFormat="1" hidden="1">
      <c r="A1354" s="172">
        <f>VLOOKUP(G1354,[1]Conceptos!$B$2:$F$587,5,FALSE)</f>
        <v>171</v>
      </c>
      <c r="B1354" s="236"/>
      <c r="C1354" s="237"/>
      <c r="D1354" s="238"/>
      <c r="E1354" s="225">
        <v>5</v>
      </c>
      <c r="F1354" s="174"/>
      <c r="G1354" s="175" t="str">
        <f t="shared" si="262"/>
        <v>A.2.2.4.1.1</v>
      </c>
      <c r="H1354" s="235" t="e">
        <f t="shared" si="266"/>
        <v>#N/A</v>
      </c>
      <c r="I1354" s="239"/>
      <c r="J1354" s="239"/>
      <c r="K1354" s="239"/>
      <c r="L1354" s="239"/>
      <c r="M1354" s="240"/>
      <c r="N1354" s="231">
        <f t="shared" si="261"/>
        <v>1</v>
      </c>
      <c r="O1354" s="231">
        <f t="shared" si="264"/>
        <v>0</v>
      </c>
      <c r="P1354" s="179">
        <f>VLOOKUP($G1354,[1]Conceptos!$B$2:$I$588,6,FALSE)</f>
        <v>1</v>
      </c>
      <c r="Q1354" s="179">
        <f>VLOOKUP($G1354,[1]Conceptos!$B$2:$I$588,7,FALSE)</f>
        <v>1</v>
      </c>
      <c r="R1354" s="179">
        <f>VLOOKUP($G1354,[1]Conceptos!$B$2:$I$588,8,FALSE)</f>
        <v>1</v>
      </c>
      <c r="S1354" s="229" t="b">
        <f>VLOOKUP(G1354,[1]Conceptos!$B$2:$E$587,4,FALSE)</f>
        <v>1</v>
      </c>
      <c r="V1354" s="231">
        <f t="shared" si="265"/>
        <v>0</v>
      </c>
    </row>
    <row r="1355" spans="1:22" s="231" customFormat="1" hidden="1">
      <c r="A1355" s="172">
        <f>VLOOKUP(G1355,[1]Conceptos!$B$2:$F$587,5,FALSE)</f>
        <v>171</v>
      </c>
      <c r="B1355" s="236"/>
      <c r="C1355" s="237"/>
      <c r="D1355" s="238"/>
      <c r="E1355" s="225">
        <v>6</v>
      </c>
      <c r="F1355" s="174"/>
      <c r="G1355" s="175" t="str">
        <f t="shared" si="262"/>
        <v>A.2.2.4.1.1</v>
      </c>
      <c r="H1355" s="235" t="e">
        <f t="shared" si="266"/>
        <v>#N/A</v>
      </c>
      <c r="I1355" s="239"/>
      <c r="J1355" s="239"/>
      <c r="K1355" s="239"/>
      <c r="L1355" s="239"/>
      <c r="M1355" s="240"/>
      <c r="N1355" s="231">
        <f t="shared" si="261"/>
        <v>1</v>
      </c>
      <c r="O1355" s="231">
        <f t="shared" si="264"/>
        <v>0</v>
      </c>
      <c r="P1355" s="179">
        <f>VLOOKUP($G1355,[1]Conceptos!$B$2:$I$588,6,FALSE)</f>
        <v>1</v>
      </c>
      <c r="Q1355" s="179">
        <f>VLOOKUP($G1355,[1]Conceptos!$B$2:$I$588,7,FALSE)</f>
        <v>1</v>
      </c>
      <c r="R1355" s="179">
        <f>VLOOKUP($G1355,[1]Conceptos!$B$2:$I$588,8,FALSE)</f>
        <v>1</v>
      </c>
      <c r="S1355" s="229" t="b">
        <f>VLOOKUP(G1355,[1]Conceptos!$B$2:$E$587,4,FALSE)</f>
        <v>1</v>
      </c>
      <c r="V1355" s="231">
        <f t="shared" si="265"/>
        <v>0</v>
      </c>
    </row>
    <row r="1356" spans="1:22" s="231" customFormat="1" hidden="1">
      <c r="A1356" s="172">
        <f>VLOOKUP(G1356,[1]Conceptos!$B$2:$F$587,5,FALSE)</f>
        <v>171</v>
      </c>
      <c r="B1356" s="236"/>
      <c r="C1356" s="237"/>
      <c r="D1356" s="238"/>
      <c r="E1356" s="225">
        <v>7</v>
      </c>
      <c r="F1356" s="174"/>
      <c r="G1356" s="175" t="str">
        <f t="shared" si="262"/>
        <v>A.2.2.4.1.1</v>
      </c>
      <c r="H1356" s="235" t="e">
        <f t="shared" si="266"/>
        <v>#N/A</v>
      </c>
      <c r="I1356" s="239"/>
      <c r="J1356" s="239"/>
      <c r="K1356" s="239"/>
      <c r="L1356" s="239"/>
      <c r="M1356" s="240"/>
      <c r="N1356" s="231">
        <f t="shared" si="261"/>
        <v>1</v>
      </c>
      <c r="O1356" s="231">
        <f t="shared" si="264"/>
        <v>0</v>
      </c>
      <c r="P1356" s="179">
        <f>VLOOKUP($G1356,[1]Conceptos!$B$2:$I$588,6,FALSE)</f>
        <v>1</v>
      </c>
      <c r="Q1356" s="179">
        <f>VLOOKUP($G1356,[1]Conceptos!$B$2:$I$588,7,FALSE)</f>
        <v>1</v>
      </c>
      <c r="R1356" s="179">
        <f>VLOOKUP($G1356,[1]Conceptos!$B$2:$I$588,8,FALSE)</f>
        <v>1</v>
      </c>
      <c r="S1356" s="229" t="b">
        <f>VLOOKUP(G1356,[1]Conceptos!$B$2:$E$587,4,FALSE)</f>
        <v>1</v>
      </c>
      <c r="V1356" s="231">
        <f t="shared" si="265"/>
        <v>0</v>
      </c>
    </row>
    <row r="1357" spans="1:22" s="231" customFormat="1" hidden="1">
      <c r="A1357" s="172">
        <f>VLOOKUP(G1357,[1]Conceptos!$B$2:$F$587,5,FALSE)</f>
        <v>171</v>
      </c>
      <c r="B1357" s="236"/>
      <c r="C1357" s="237"/>
      <c r="D1357" s="238"/>
      <c r="E1357" s="225">
        <v>8</v>
      </c>
      <c r="F1357" s="174"/>
      <c r="G1357" s="175" t="str">
        <f t="shared" si="262"/>
        <v>A.2.2.4.1.1</v>
      </c>
      <c r="H1357" s="235" t="e">
        <f t="shared" si="266"/>
        <v>#N/A</v>
      </c>
      <c r="I1357" s="239"/>
      <c r="J1357" s="239"/>
      <c r="K1357" s="239"/>
      <c r="L1357" s="239"/>
      <c r="M1357" s="240"/>
      <c r="N1357" s="231">
        <f t="shared" si="261"/>
        <v>1</v>
      </c>
      <c r="O1357" s="231">
        <f t="shared" si="264"/>
        <v>0</v>
      </c>
      <c r="P1357" s="179">
        <f>VLOOKUP($G1357,[1]Conceptos!$B$2:$I$588,6,FALSE)</f>
        <v>1</v>
      </c>
      <c r="Q1357" s="179">
        <f>VLOOKUP($G1357,[1]Conceptos!$B$2:$I$588,7,FALSE)</f>
        <v>1</v>
      </c>
      <c r="R1357" s="179">
        <f>VLOOKUP($G1357,[1]Conceptos!$B$2:$I$588,8,FALSE)</f>
        <v>1</v>
      </c>
      <c r="S1357" s="229" t="b">
        <f>VLOOKUP(G1357,[1]Conceptos!$B$2:$E$587,4,FALSE)</f>
        <v>1</v>
      </c>
      <c r="V1357" s="231">
        <f t="shared" si="265"/>
        <v>0</v>
      </c>
    </row>
    <row r="1358" spans="1:22" s="231" customFormat="1" hidden="1">
      <c r="A1358" s="172">
        <f>VLOOKUP(G1358,[1]Conceptos!$B$2:$F$587,5,FALSE)</f>
        <v>171</v>
      </c>
      <c r="B1358" s="236"/>
      <c r="C1358" s="237"/>
      <c r="D1358" s="238"/>
      <c r="E1358" s="225">
        <v>9</v>
      </c>
      <c r="F1358" s="174"/>
      <c r="G1358" s="175" t="str">
        <f t="shared" si="262"/>
        <v>A.2.2.4.1.1</v>
      </c>
      <c r="H1358" s="235" t="e">
        <f t="shared" si="266"/>
        <v>#N/A</v>
      </c>
      <c r="I1358" s="239"/>
      <c r="J1358" s="239"/>
      <c r="K1358" s="239"/>
      <c r="L1358" s="239"/>
      <c r="M1358" s="240"/>
      <c r="N1358" s="231">
        <f t="shared" si="261"/>
        <v>1</v>
      </c>
      <c r="O1358" s="231">
        <f t="shared" si="264"/>
        <v>0</v>
      </c>
      <c r="P1358" s="179">
        <f>VLOOKUP($G1358,[1]Conceptos!$B$2:$I$588,6,FALSE)</f>
        <v>1</v>
      </c>
      <c r="Q1358" s="179">
        <f>VLOOKUP($G1358,[1]Conceptos!$B$2:$I$588,7,FALSE)</f>
        <v>1</v>
      </c>
      <c r="R1358" s="179">
        <f>VLOOKUP($G1358,[1]Conceptos!$B$2:$I$588,8,FALSE)</f>
        <v>1</v>
      </c>
      <c r="S1358" s="229" t="b">
        <f>VLOOKUP(G1358,[1]Conceptos!$B$2:$E$587,4,FALSE)</f>
        <v>1</v>
      </c>
      <c r="V1358" s="231">
        <f t="shared" si="265"/>
        <v>0</v>
      </c>
    </row>
    <row r="1359" spans="1:22" s="231" customFormat="1" hidden="1">
      <c r="A1359" s="172">
        <f>VLOOKUP(G1359,[1]Conceptos!$B$2:$F$587,5,FALSE)</f>
        <v>171</v>
      </c>
      <c r="B1359" s="236"/>
      <c r="C1359" s="237"/>
      <c r="D1359" s="238"/>
      <c r="E1359" s="225">
        <v>10</v>
      </c>
      <c r="F1359" s="174"/>
      <c r="G1359" s="175" t="str">
        <f t="shared" si="262"/>
        <v>A.2.2.4.1.1</v>
      </c>
      <c r="H1359" s="235" t="e">
        <f t="shared" si="266"/>
        <v>#N/A</v>
      </c>
      <c r="I1359" s="239"/>
      <c r="J1359" s="239"/>
      <c r="K1359" s="239"/>
      <c r="L1359" s="239"/>
      <c r="M1359" s="240"/>
      <c r="N1359" s="231">
        <f t="shared" si="261"/>
        <v>1</v>
      </c>
      <c r="O1359" s="231">
        <f t="shared" si="264"/>
        <v>0</v>
      </c>
      <c r="P1359" s="179">
        <f>VLOOKUP($G1359,[1]Conceptos!$B$2:$I$588,6,FALSE)</f>
        <v>1</v>
      </c>
      <c r="Q1359" s="179">
        <f>VLOOKUP($G1359,[1]Conceptos!$B$2:$I$588,7,FALSE)</f>
        <v>1</v>
      </c>
      <c r="R1359" s="179">
        <f>VLOOKUP($G1359,[1]Conceptos!$B$2:$I$588,8,FALSE)</f>
        <v>1</v>
      </c>
      <c r="S1359" s="229" t="b">
        <f>VLOOKUP(G1359,[1]Conceptos!$B$2:$E$587,4,FALSE)</f>
        <v>1</v>
      </c>
      <c r="V1359" s="231">
        <f t="shared" si="265"/>
        <v>0</v>
      </c>
    </row>
    <row r="1360" spans="1:22" s="231" customFormat="1" ht="63.75">
      <c r="A1360" s="172">
        <f>VLOOKUP(G1360,[1]Conceptos!$B$2:$F$587,5,FALSE)</f>
        <v>172</v>
      </c>
      <c r="B1360" s="219" t="s">
        <v>332</v>
      </c>
      <c r="C1360" s="220" t="str">
        <f>VLOOKUP(B1360,[1]Conceptos!$B$2:$D$587,2,FALSE)</f>
        <v>ADQUISICIÓN DE INSUMOS, ELEMENTOS, PUBLICACIONES Y EQUIPOS PARA DESARROLLAR LAS PRIORIDADES  DE SALUD PÚBLICA, SEGÚN COMPETENCIAS.</v>
      </c>
      <c r="D1360" s="221" t="str">
        <f>VLOOKUP(B1360,[1]Conceptos!$B$2:$D$587,3,FALSE)</f>
        <v>SE REFIERE A LOS GASTOS DIRIGIDOS A LA ADQUSICIÓN DE INSUMOS CRÍTICOS Y SUMINISTROS NECESARIOS PARA EL DESARROLLO DE INVERSIÓN EN SALUD, CONFORME AL OBJETO DE ESTE NUMERAL Y NO CONTEMPLADOS EN EL GASTO DE FUNCIONAMIENTO.</v>
      </c>
      <c r="E1360" s="222" t="s">
        <v>136</v>
      </c>
      <c r="F1360" s="223"/>
      <c r="G1360" s="224" t="str">
        <f t="shared" si="262"/>
        <v>A.2.2.4.1.2</v>
      </c>
      <c r="H1360" s="225"/>
      <c r="I1360" s="226">
        <f>SUM(I1361:I1370)</f>
        <v>0</v>
      </c>
      <c r="J1360" s="226">
        <f>SUM(J1361:J1370)</f>
        <v>0</v>
      </c>
      <c r="K1360" s="226">
        <f>SUM(K1361:K1370)</f>
        <v>0</v>
      </c>
      <c r="L1360" s="226">
        <f>SUM(L1361:L1370)</f>
        <v>0</v>
      </c>
      <c r="M1360" s="227">
        <f>SUM(M1361:M1370)</f>
        <v>0</v>
      </c>
      <c r="N1360" s="228">
        <f>IF(AND(E1360&lt;&gt;"", E1360&lt;&gt;"Registrar Detalle",E1360&lt;&gt;"Ocultar Detalle"),1,0)</f>
        <v>0</v>
      </c>
      <c r="O1360" s="228">
        <f t="shared" si="264"/>
        <v>0</v>
      </c>
      <c r="P1360" s="179">
        <f>VLOOKUP($G1360,[1]Conceptos!$B$2:$I$588,6,FALSE)</f>
        <v>1</v>
      </c>
      <c r="Q1360" s="179">
        <f>VLOOKUP($G1360,[1]Conceptos!$B$2:$I$588,7,FALSE)</f>
        <v>1</v>
      </c>
      <c r="R1360" s="179">
        <f>VLOOKUP($G1360,[1]Conceptos!$B$2:$I$588,8,FALSE)</f>
        <v>1</v>
      </c>
      <c r="S1360" s="229" t="b">
        <f>VLOOKUP(G1360,[1]Conceptos!$B$2:$E$588,4,FALSE)</f>
        <v>1</v>
      </c>
      <c r="T1360" s="230">
        <f>FIND(".",B1360,LEN(B1360)-2)</f>
        <v>10</v>
      </c>
      <c r="U1360" s="230" t="str">
        <f>MID(B1360,1,T1360-1)</f>
        <v>A.2.2.4.1</v>
      </c>
      <c r="V1360" s="231">
        <f t="shared" si="265"/>
        <v>10</v>
      </c>
    </row>
    <row r="1361" spans="1:22" s="231" customFormat="1">
      <c r="A1361" s="172">
        <f>VLOOKUP(G1361,[1]Conceptos!$B$2:$F$587,5,FALSE)</f>
        <v>172</v>
      </c>
      <c r="B1361" s="234"/>
      <c r="C1361" s="220"/>
      <c r="D1361" s="221"/>
      <c r="E1361" s="225">
        <v>1</v>
      </c>
      <c r="F1361" s="174"/>
      <c r="G1361" s="175" t="str">
        <f t="shared" si="262"/>
        <v>A.2.2.4.1.2</v>
      </c>
      <c r="H1361" s="235" t="e">
        <f t="shared" ref="H1361:H1370" si="267">VLOOKUP(F1361,$W$7:$X$48,2,FALSE)</f>
        <v>#N/A</v>
      </c>
      <c r="I1361" s="239"/>
      <c r="J1361" s="239"/>
      <c r="K1361" s="239"/>
      <c r="L1361" s="239"/>
      <c r="M1361" s="240"/>
      <c r="N1361" s="231">
        <f t="shared" si="261"/>
        <v>1</v>
      </c>
      <c r="O1361" s="231">
        <f t="shared" si="264"/>
        <v>0</v>
      </c>
      <c r="P1361" s="179">
        <f>VLOOKUP($G1361,[1]Conceptos!$B$2:$I$588,6,FALSE)</f>
        <v>1</v>
      </c>
      <c r="Q1361" s="179">
        <f>VLOOKUP($G1361,[1]Conceptos!$B$2:$I$588,7,FALSE)</f>
        <v>1</v>
      </c>
      <c r="R1361" s="179">
        <f>VLOOKUP($G1361,[1]Conceptos!$B$2:$I$588,8,FALSE)</f>
        <v>1</v>
      </c>
      <c r="S1361" s="229" t="b">
        <f>VLOOKUP(G1361,[1]Conceptos!$B$2:$E$588,4,FALSE)</f>
        <v>1</v>
      </c>
      <c r="V1361" s="231">
        <f t="shared" si="265"/>
        <v>10</v>
      </c>
    </row>
    <row r="1362" spans="1:22" s="231" customFormat="1" hidden="1">
      <c r="A1362" s="172">
        <f>VLOOKUP(G1362,[1]Conceptos!$B$2:$F$587,5,FALSE)</f>
        <v>172</v>
      </c>
      <c r="B1362" s="236"/>
      <c r="C1362" s="237"/>
      <c r="D1362" s="238"/>
      <c r="E1362" s="225">
        <v>2</v>
      </c>
      <c r="F1362" s="174"/>
      <c r="G1362" s="175" t="str">
        <f t="shared" si="262"/>
        <v>A.2.2.4.1.2</v>
      </c>
      <c r="H1362" s="235" t="e">
        <f t="shared" si="267"/>
        <v>#N/A</v>
      </c>
      <c r="I1362" s="239"/>
      <c r="J1362" s="239"/>
      <c r="K1362" s="239"/>
      <c r="L1362" s="239"/>
      <c r="M1362" s="240"/>
      <c r="N1362" s="231">
        <f t="shared" si="261"/>
        <v>1</v>
      </c>
      <c r="O1362" s="231">
        <f t="shared" si="264"/>
        <v>0</v>
      </c>
      <c r="P1362" s="179">
        <f>VLOOKUP($G1362,[1]Conceptos!$B$2:$I$588,6,FALSE)</f>
        <v>1</v>
      </c>
      <c r="Q1362" s="179">
        <f>VLOOKUP($G1362,[1]Conceptos!$B$2:$I$588,7,FALSE)</f>
        <v>1</v>
      </c>
      <c r="R1362" s="179">
        <f>VLOOKUP($G1362,[1]Conceptos!$B$2:$I$588,8,FALSE)</f>
        <v>1</v>
      </c>
      <c r="S1362" s="229" t="b">
        <f>VLOOKUP(G1362,[1]Conceptos!$B$2:$E$587,4,FALSE)</f>
        <v>1</v>
      </c>
      <c r="V1362" s="231">
        <f t="shared" si="265"/>
        <v>0</v>
      </c>
    </row>
    <row r="1363" spans="1:22" s="231" customFormat="1" hidden="1">
      <c r="A1363" s="172">
        <f>VLOOKUP(G1363,[1]Conceptos!$B$2:$F$587,5,FALSE)</f>
        <v>172</v>
      </c>
      <c r="B1363" s="236"/>
      <c r="C1363" s="237"/>
      <c r="D1363" s="238"/>
      <c r="E1363" s="225">
        <v>3</v>
      </c>
      <c r="F1363" s="174"/>
      <c r="G1363" s="175" t="str">
        <f t="shared" si="262"/>
        <v>A.2.2.4.1.2</v>
      </c>
      <c r="H1363" s="235" t="e">
        <f t="shared" si="267"/>
        <v>#N/A</v>
      </c>
      <c r="I1363" s="239"/>
      <c r="J1363" s="239"/>
      <c r="K1363" s="239"/>
      <c r="L1363" s="239"/>
      <c r="M1363" s="240"/>
      <c r="N1363" s="231">
        <f t="shared" si="261"/>
        <v>1</v>
      </c>
      <c r="O1363" s="231">
        <f t="shared" si="264"/>
        <v>0</v>
      </c>
      <c r="P1363" s="179">
        <f>VLOOKUP($G1363,[1]Conceptos!$B$2:$I$588,6,FALSE)</f>
        <v>1</v>
      </c>
      <c r="Q1363" s="179">
        <f>VLOOKUP($G1363,[1]Conceptos!$B$2:$I$588,7,FALSE)</f>
        <v>1</v>
      </c>
      <c r="R1363" s="179">
        <f>VLOOKUP($G1363,[1]Conceptos!$B$2:$I$588,8,FALSE)</f>
        <v>1</v>
      </c>
      <c r="S1363" s="229" t="b">
        <f>VLOOKUP(G1363,[1]Conceptos!$B$2:$E$587,4,FALSE)</f>
        <v>1</v>
      </c>
      <c r="V1363" s="231">
        <f t="shared" si="265"/>
        <v>0</v>
      </c>
    </row>
    <row r="1364" spans="1:22" s="231" customFormat="1" hidden="1">
      <c r="A1364" s="172">
        <f>VLOOKUP(G1364,[1]Conceptos!$B$2:$F$587,5,FALSE)</f>
        <v>172</v>
      </c>
      <c r="B1364" s="236"/>
      <c r="C1364" s="237"/>
      <c r="D1364" s="238"/>
      <c r="E1364" s="225">
        <v>4</v>
      </c>
      <c r="F1364" s="174"/>
      <c r="G1364" s="175" t="str">
        <f t="shared" si="262"/>
        <v>A.2.2.4.1.2</v>
      </c>
      <c r="H1364" s="235" t="e">
        <f t="shared" si="267"/>
        <v>#N/A</v>
      </c>
      <c r="I1364" s="239"/>
      <c r="J1364" s="239"/>
      <c r="K1364" s="239"/>
      <c r="L1364" s="239"/>
      <c r="M1364" s="240"/>
      <c r="N1364" s="231">
        <f t="shared" si="261"/>
        <v>1</v>
      </c>
      <c r="O1364" s="231">
        <f t="shared" si="264"/>
        <v>0</v>
      </c>
      <c r="P1364" s="179">
        <f>VLOOKUP($G1364,[1]Conceptos!$B$2:$I$588,6,FALSE)</f>
        <v>1</v>
      </c>
      <c r="Q1364" s="179">
        <f>VLOOKUP($G1364,[1]Conceptos!$B$2:$I$588,7,FALSE)</f>
        <v>1</v>
      </c>
      <c r="R1364" s="179">
        <f>VLOOKUP($G1364,[1]Conceptos!$B$2:$I$588,8,FALSE)</f>
        <v>1</v>
      </c>
      <c r="S1364" s="229" t="b">
        <f>VLOOKUP(G1364,[1]Conceptos!$B$2:$E$587,4,FALSE)</f>
        <v>1</v>
      </c>
      <c r="V1364" s="231">
        <f t="shared" si="265"/>
        <v>0</v>
      </c>
    </row>
    <row r="1365" spans="1:22" s="231" customFormat="1" hidden="1">
      <c r="A1365" s="172">
        <f>VLOOKUP(G1365,[1]Conceptos!$B$2:$F$587,5,FALSE)</f>
        <v>172</v>
      </c>
      <c r="B1365" s="236"/>
      <c r="C1365" s="237"/>
      <c r="D1365" s="238"/>
      <c r="E1365" s="225">
        <v>5</v>
      </c>
      <c r="F1365" s="174"/>
      <c r="G1365" s="175" t="str">
        <f t="shared" si="262"/>
        <v>A.2.2.4.1.2</v>
      </c>
      <c r="H1365" s="235" t="e">
        <f t="shared" si="267"/>
        <v>#N/A</v>
      </c>
      <c r="I1365" s="239"/>
      <c r="J1365" s="239"/>
      <c r="K1365" s="239"/>
      <c r="L1365" s="239"/>
      <c r="M1365" s="240"/>
      <c r="N1365" s="231">
        <f t="shared" si="261"/>
        <v>1</v>
      </c>
      <c r="O1365" s="231">
        <f t="shared" si="264"/>
        <v>0</v>
      </c>
      <c r="P1365" s="179">
        <f>VLOOKUP($G1365,[1]Conceptos!$B$2:$I$588,6,FALSE)</f>
        <v>1</v>
      </c>
      <c r="Q1365" s="179">
        <f>VLOOKUP($G1365,[1]Conceptos!$B$2:$I$588,7,FALSE)</f>
        <v>1</v>
      </c>
      <c r="R1365" s="179">
        <f>VLOOKUP($G1365,[1]Conceptos!$B$2:$I$588,8,FALSE)</f>
        <v>1</v>
      </c>
      <c r="S1365" s="229" t="b">
        <f>VLOOKUP(G1365,[1]Conceptos!$B$2:$E$587,4,FALSE)</f>
        <v>1</v>
      </c>
      <c r="V1365" s="231">
        <f t="shared" si="265"/>
        <v>0</v>
      </c>
    </row>
    <row r="1366" spans="1:22" s="231" customFormat="1" hidden="1">
      <c r="A1366" s="172">
        <f>VLOOKUP(G1366,[1]Conceptos!$B$2:$F$587,5,FALSE)</f>
        <v>172</v>
      </c>
      <c r="B1366" s="236"/>
      <c r="C1366" s="237"/>
      <c r="D1366" s="238"/>
      <c r="E1366" s="225">
        <v>6</v>
      </c>
      <c r="F1366" s="174"/>
      <c r="G1366" s="175" t="str">
        <f t="shared" si="262"/>
        <v>A.2.2.4.1.2</v>
      </c>
      <c r="H1366" s="235" t="e">
        <f t="shared" si="267"/>
        <v>#N/A</v>
      </c>
      <c r="I1366" s="239"/>
      <c r="J1366" s="239"/>
      <c r="K1366" s="239"/>
      <c r="L1366" s="239"/>
      <c r="M1366" s="240"/>
      <c r="N1366" s="231">
        <f t="shared" si="261"/>
        <v>1</v>
      </c>
      <c r="O1366" s="231">
        <f t="shared" si="264"/>
        <v>0</v>
      </c>
      <c r="P1366" s="179">
        <f>VLOOKUP($G1366,[1]Conceptos!$B$2:$I$588,6,FALSE)</f>
        <v>1</v>
      </c>
      <c r="Q1366" s="179">
        <f>VLOOKUP($G1366,[1]Conceptos!$B$2:$I$588,7,FALSE)</f>
        <v>1</v>
      </c>
      <c r="R1366" s="179">
        <f>VLOOKUP($G1366,[1]Conceptos!$B$2:$I$588,8,FALSE)</f>
        <v>1</v>
      </c>
      <c r="S1366" s="229" t="b">
        <f>VLOOKUP(G1366,[1]Conceptos!$B$2:$E$587,4,FALSE)</f>
        <v>1</v>
      </c>
      <c r="V1366" s="231">
        <f t="shared" si="265"/>
        <v>0</v>
      </c>
    </row>
    <row r="1367" spans="1:22" s="231" customFormat="1" hidden="1">
      <c r="A1367" s="172">
        <f>VLOOKUP(G1367,[1]Conceptos!$B$2:$F$587,5,FALSE)</f>
        <v>172</v>
      </c>
      <c r="B1367" s="236"/>
      <c r="C1367" s="237"/>
      <c r="D1367" s="238"/>
      <c r="E1367" s="225">
        <v>7</v>
      </c>
      <c r="F1367" s="174"/>
      <c r="G1367" s="175" t="str">
        <f t="shared" si="262"/>
        <v>A.2.2.4.1.2</v>
      </c>
      <c r="H1367" s="235" t="e">
        <f t="shared" si="267"/>
        <v>#N/A</v>
      </c>
      <c r="I1367" s="239"/>
      <c r="J1367" s="239"/>
      <c r="K1367" s="239"/>
      <c r="L1367" s="239"/>
      <c r="M1367" s="240"/>
      <c r="N1367" s="231">
        <f t="shared" si="261"/>
        <v>1</v>
      </c>
      <c r="O1367" s="231">
        <f t="shared" si="264"/>
        <v>0</v>
      </c>
      <c r="P1367" s="179">
        <f>VLOOKUP($G1367,[1]Conceptos!$B$2:$I$588,6,FALSE)</f>
        <v>1</v>
      </c>
      <c r="Q1367" s="179">
        <f>VLOOKUP($G1367,[1]Conceptos!$B$2:$I$588,7,FALSE)</f>
        <v>1</v>
      </c>
      <c r="R1367" s="179">
        <f>VLOOKUP($G1367,[1]Conceptos!$B$2:$I$588,8,FALSE)</f>
        <v>1</v>
      </c>
      <c r="S1367" s="229" t="b">
        <f>VLOOKUP(G1367,[1]Conceptos!$B$2:$E$587,4,FALSE)</f>
        <v>1</v>
      </c>
      <c r="V1367" s="231">
        <f t="shared" si="265"/>
        <v>0</v>
      </c>
    </row>
    <row r="1368" spans="1:22" s="231" customFormat="1" hidden="1">
      <c r="A1368" s="172">
        <f>VLOOKUP(G1368,[1]Conceptos!$B$2:$F$587,5,FALSE)</f>
        <v>172</v>
      </c>
      <c r="B1368" s="236"/>
      <c r="C1368" s="237"/>
      <c r="D1368" s="238"/>
      <c r="E1368" s="225">
        <v>8</v>
      </c>
      <c r="F1368" s="174"/>
      <c r="G1368" s="175" t="str">
        <f t="shared" si="262"/>
        <v>A.2.2.4.1.2</v>
      </c>
      <c r="H1368" s="235" t="e">
        <f t="shared" si="267"/>
        <v>#N/A</v>
      </c>
      <c r="I1368" s="239"/>
      <c r="J1368" s="239"/>
      <c r="K1368" s="239"/>
      <c r="L1368" s="239"/>
      <c r="M1368" s="240"/>
      <c r="N1368" s="231">
        <f t="shared" si="261"/>
        <v>1</v>
      </c>
      <c r="O1368" s="231">
        <f t="shared" si="264"/>
        <v>0</v>
      </c>
      <c r="P1368" s="179">
        <f>VLOOKUP($G1368,[1]Conceptos!$B$2:$I$588,6,FALSE)</f>
        <v>1</v>
      </c>
      <c r="Q1368" s="179">
        <f>VLOOKUP($G1368,[1]Conceptos!$B$2:$I$588,7,FALSE)</f>
        <v>1</v>
      </c>
      <c r="R1368" s="179">
        <f>VLOOKUP($G1368,[1]Conceptos!$B$2:$I$588,8,FALSE)</f>
        <v>1</v>
      </c>
      <c r="S1368" s="229" t="b">
        <f>VLOOKUP(G1368,[1]Conceptos!$B$2:$E$587,4,FALSE)</f>
        <v>1</v>
      </c>
      <c r="V1368" s="231">
        <f t="shared" si="265"/>
        <v>0</v>
      </c>
    </row>
    <row r="1369" spans="1:22" s="231" customFormat="1" hidden="1">
      <c r="A1369" s="172">
        <f>VLOOKUP(G1369,[1]Conceptos!$B$2:$F$587,5,FALSE)</f>
        <v>172</v>
      </c>
      <c r="B1369" s="236"/>
      <c r="C1369" s="237"/>
      <c r="D1369" s="238"/>
      <c r="E1369" s="225">
        <v>9</v>
      </c>
      <c r="F1369" s="174"/>
      <c r="G1369" s="175" t="str">
        <f t="shared" si="262"/>
        <v>A.2.2.4.1.2</v>
      </c>
      <c r="H1369" s="235" t="e">
        <f t="shared" si="267"/>
        <v>#N/A</v>
      </c>
      <c r="I1369" s="239"/>
      <c r="J1369" s="239"/>
      <c r="K1369" s="239"/>
      <c r="L1369" s="239"/>
      <c r="M1369" s="240"/>
      <c r="N1369" s="231">
        <f t="shared" si="261"/>
        <v>1</v>
      </c>
      <c r="O1369" s="231">
        <f t="shared" si="264"/>
        <v>0</v>
      </c>
      <c r="P1369" s="179">
        <f>VLOOKUP($G1369,[1]Conceptos!$B$2:$I$588,6,FALSE)</f>
        <v>1</v>
      </c>
      <c r="Q1369" s="179">
        <f>VLOOKUP($G1369,[1]Conceptos!$B$2:$I$588,7,FALSE)</f>
        <v>1</v>
      </c>
      <c r="R1369" s="179">
        <f>VLOOKUP($G1369,[1]Conceptos!$B$2:$I$588,8,FALSE)</f>
        <v>1</v>
      </c>
      <c r="S1369" s="229" t="b">
        <f>VLOOKUP(G1369,[1]Conceptos!$B$2:$E$587,4,FALSE)</f>
        <v>1</v>
      </c>
      <c r="V1369" s="231">
        <f t="shared" si="265"/>
        <v>0</v>
      </c>
    </row>
    <row r="1370" spans="1:22" s="231" customFormat="1" hidden="1">
      <c r="A1370" s="172">
        <f>VLOOKUP(G1370,[1]Conceptos!$B$2:$F$587,5,FALSE)</f>
        <v>172</v>
      </c>
      <c r="B1370" s="236"/>
      <c r="C1370" s="237"/>
      <c r="D1370" s="238"/>
      <c r="E1370" s="225">
        <v>10</v>
      </c>
      <c r="F1370" s="174"/>
      <c r="G1370" s="175" t="str">
        <f t="shared" si="262"/>
        <v>A.2.2.4.1.2</v>
      </c>
      <c r="H1370" s="235" t="e">
        <f t="shared" si="267"/>
        <v>#N/A</v>
      </c>
      <c r="I1370" s="239"/>
      <c r="J1370" s="239"/>
      <c r="K1370" s="239"/>
      <c r="L1370" s="239"/>
      <c r="M1370" s="240"/>
      <c r="N1370" s="231">
        <f t="shared" si="261"/>
        <v>1</v>
      </c>
      <c r="O1370" s="231">
        <f t="shared" si="264"/>
        <v>0</v>
      </c>
      <c r="P1370" s="179">
        <f>VLOOKUP($G1370,[1]Conceptos!$B$2:$I$588,6,FALSE)</f>
        <v>1</v>
      </c>
      <c r="Q1370" s="179">
        <f>VLOOKUP($G1370,[1]Conceptos!$B$2:$I$588,7,FALSE)</f>
        <v>1</v>
      </c>
      <c r="R1370" s="179">
        <f>VLOOKUP($G1370,[1]Conceptos!$B$2:$I$588,8,FALSE)</f>
        <v>1</v>
      </c>
      <c r="S1370" s="229" t="b">
        <f>VLOOKUP(G1370,[1]Conceptos!$B$2:$E$587,4,FALSE)</f>
        <v>1</v>
      </c>
      <c r="V1370" s="231">
        <f t="shared" si="265"/>
        <v>0</v>
      </c>
    </row>
    <row r="1371" spans="1:22" s="231" customFormat="1" ht="38.25">
      <c r="A1371" s="172">
        <f>VLOOKUP(G1371,[1]Conceptos!$B$2:$F$587,5,FALSE)</f>
        <v>173</v>
      </c>
      <c r="B1371" s="219" t="s">
        <v>333</v>
      </c>
      <c r="C1371" s="220" t="str">
        <f>VLOOKUP(B1371,[1]Conceptos!$B$2:$D$587,2,FALSE)</f>
        <v>CONTRATACIÓN CON PERSONAS  JURÍDICAS QUE NO SEAN ESE´S.</v>
      </c>
      <c r="D1371" s="221" t="str">
        <f>VLOOKUP(B1371,[1]Conceptos!$B$2:$D$587,3,FALSE)</f>
        <v xml:space="preserve">CONTEMPLA LA CONTRATACIÓN CON OTRAS IPS, NECESARIOS PARA PRESTAR EL SERVICIO, CONFORME A LAS  POLÍTICAS DE PROMOCIÓN,PREVENCIÓN Y VIGILANCIA EN SALUD. </v>
      </c>
      <c r="E1371" s="222" t="s">
        <v>136</v>
      </c>
      <c r="F1371" s="223"/>
      <c r="G1371" s="224" t="str">
        <f t="shared" si="262"/>
        <v>A.2.2.4.1.3</v>
      </c>
      <c r="H1371" s="225"/>
      <c r="I1371" s="226">
        <f>SUM(I1372:I1381)</f>
        <v>0</v>
      </c>
      <c r="J1371" s="226">
        <f>SUM(J1372:J1381)</f>
        <v>0</v>
      </c>
      <c r="K1371" s="226">
        <f>SUM(K1372:K1381)</f>
        <v>0</v>
      </c>
      <c r="L1371" s="226">
        <f>SUM(L1372:L1381)</f>
        <v>0</v>
      </c>
      <c r="M1371" s="227">
        <f>SUM(M1372:M1381)</f>
        <v>0</v>
      </c>
      <c r="N1371" s="228">
        <f>IF(AND(E1371&lt;&gt;"", E1371&lt;&gt;"Registrar Detalle",E1371&lt;&gt;"Ocultar Detalle"),1,0)</f>
        <v>0</v>
      </c>
      <c r="O1371" s="228">
        <f t="shared" si="264"/>
        <v>0</v>
      </c>
      <c r="P1371" s="179">
        <f>VLOOKUP($G1371,[1]Conceptos!$B$2:$I$588,6,FALSE)</f>
        <v>1</v>
      </c>
      <c r="Q1371" s="179">
        <f>VLOOKUP($G1371,[1]Conceptos!$B$2:$I$588,7,FALSE)</f>
        <v>1</v>
      </c>
      <c r="R1371" s="179">
        <f>VLOOKUP($G1371,[1]Conceptos!$B$2:$I$588,8,FALSE)</f>
        <v>1</v>
      </c>
      <c r="S1371" s="229" t="b">
        <f>VLOOKUP(G1371,[1]Conceptos!$B$2:$E$588,4,FALSE)</f>
        <v>1</v>
      </c>
      <c r="T1371" s="230">
        <f>FIND(".",B1371,LEN(B1371)-2)</f>
        <v>10</v>
      </c>
      <c r="U1371" s="230" t="str">
        <f>MID(B1371,1,T1371-1)</f>
        <v>A.2.2.4.1</v>
      </c>
      <c r="V1371" s="231">
        <f t="shared" si="265"/>
        <v>10</v>
      </c>
    </row>
    <row r="1372" spans="1:22" s="231" customFormat="1">
      <c r="A1372" s="172">
        <f>VLOOKUP(G1372,[1]Conceptos!$B$2:$F$587,5,FALSE)</f>
        <v>173</v>
      </c>
      <c r="B1372" s="234"/>
      <c r="C1372" s="220"/>
      <c r="D1372" s="221"/>
      <c r="E1372" s="225">
        <v>1</v>
      </c>
      <c r="F1372" s="174"/>
      <c r="G1372" s="175" t="str">
        <f t="shared" si="262"/>
        <v>A.2.2.4.1.3</v>
      </c>
      <c r="H1372" s="235" t="e">
        <f t="shared" ref="H1372:H1381" si="268">VLOOKUP(F1372,$W$7:$X$48,2,FALSE)</f>
        <v>#N/A</v>
      </c>
      <c r="I1372" s="239"/>
      <c r="J1372" s="239"/>
      <c r="K1372" s="239"/>
      <c r="L1372" s="239"/>
      <c r="M1372" s="240"/>
      <c r="N1372" s="231">
        <f t="shared" si="261"/>
        <v>1</v>
      </c>
      <c r="O1372" s="231">
        <f t="shared" si="264"/>
        <v>0</v>
      </c>
      <c r="P1372" s="179">
        <f>VLOOKUP($G1372,[1]Conceptos!$B$2:$I$588,6,FALSE)</f>
        <v>1</v>
      </c>
      <c r="Q1372" s="179">
        <f>VLOOKUP($G1372,[1]Conceptos!$B$2:$I$588,7,FALSE)</f>
        <v>1</v>
      </c>
      <c r="R1372" s="179">
        <f>VLOOKUP($G1372,[1]Conceptos!$B$2:$I$588,8,FALSE)</f>
        <v>1</v>
      </c>
      <c r="S1372" s="229" t="b">
        <f>VLOOKUP(G1372,[1]Conceptos!$B$2:$E$588,4,FALSE)</f>
        <v>1</v>
      </c>
      <c r="V1372" s="231">
        <f t="shared" si="265"/>
        <v>10</v>
      </c>
    </row>
    <row r="1373" spans="1:22" s="231" customFormat="1" hidden="1">
      <c r="A1373" s="172">
        <f>VLOOKUP(G1373,[1]Conceptos!$B$2:$F$587,5,FALSE)</f>
        <v>173</v>
      </c>
      <c r="B1373" s="236"/>
      <c r="C1373" s="237"/>
      <c r="D1373" s="238"/>
      <c r="E1373" s="225">
        <v>2</v>
      </c>
      <c r="F1373" s="174"/>
      <c r="G1373" s="175" t="str">
        <f t="shared" si="262"/>
        <v>A.2.2.4.1.3</v>
      </c>
      <c r="H1373" s="235" t="e">
        <f t="shared" si="268"/>
        <v>#N/A</v>
      </c>
      <c r="I1373" s="239"/>
      <c r="J1373" s="239"/>
      <c r="K1373" s="239"/>
      <c r="L1373" s="239"/>
      <c r="M1373" s="240"/>
      <c r="N1373" s="231">
        <f t="shared" si="261"/>
        <v>1</v>
      </c>
      <c r="O1373" s="231">
        <f t="shared" si="264"/>
        <v>0</v>
      </c>
      <c r="P1373" s="179">
        <f>VLOOKUP($G1373,[1]Conceptos!$B$2:$I$588,6,FALSE)</f>
        <v>1</v>
      </c>
      <c r="Q1373" s="179">
        <f>VLOOKUP($G1373,[1]Conceptos!$B$2:$I$588,7,FALSE)</f>
        <v>1</v>
      </c>
      <c r="R1373" s="179">
        <f>VLOOKUP($G1373,[1]Conceptos!$B$2:$I$588,8,FALSE)</f>
        <v>1</v>
      </c>
      <c r="S1373" s="229" t="b">
        <f>VLOOKUP(G1373,[1]Conceptos!$B$2:$E$587,4,FALSE)</f>
        <v>1</v>
      </c>
      <c r="V1373" s="231">
        <f t="shared" si="265"/>
        <v>0</v>
      </c>
    </row>
    <row r="1374" spans="1:22" s="231" customFormat="1" hidden="1">
      <c r="A1374" s="172">
        <f>VLOOKUP(G1374,[1]Conceptos!$B$2:$F$587,5,FALSE)</f>
        <v>173</v>
      </c>
      <c r="B1374" s="236"/>
      <c r="C1374" s="237"/>
      <c r="D1374" s="238"/>
      <c r="E1374" s="225">
        <v>3</v>
      </c>
      <c r="F1374" s="174"/>
      <c r="G1374" s="175" t="str">
        <f t="shared" si="262"/>
        <v>A.2.2.4.1.3</v>
      </c>
      <c r="H1374" s="235" t="e">
        <f t="shared" si="268"/>
        <v>#N/A</v>
      </c>
      <c r="I1374" s="239"/>
      <c r="J1374" s="239"/>
      <c r="K1374" s="239"/>
      <c r="L1374" s="239"/>
      <c r="M1374" s="240"/>
      <c r="N1374" s="231">
        <f t="shared" si="261"/>
        <v>1</v>
      </c>
      <c r="O1374" s="231">
        <f t="shared" si="264"/>
        <v>0</v>
      </c>
      <c r="P1374" s="179">
        <f>VLOOKUP($G1374,[1]Conceptos!$B$2:$I$588,6,FALSE)</f>
        <v>1</v>
      </c>
      <c r="Q1374" s="179">
        <f>VLOOKUP($G1374,[1]Conceptos!$B$2:$I$588,7,FALSE)</f>
        <v>1</v>
      </c>
      <c r="R1374" s="179">
        <f>VLOOKUP($G1374,[1]Conceptos!$B$2:$I$588,8,FALSE)</f>
        <v>1</v>
      </c>
      <c r="S1374" s="229" t="b">
        <f>VLOOKUP(G1374,[1]Conceptos!$B$2:$E$587,4,FALSE)</f>
        <v>1</v>
      </c>
      <c r="V1374" s="231">
        <f t="shared" si="265"/>
        <v>0</v>
      </c>
    </row>
    <row r="1375" spans="1:22" s="231" customFormat="1" hidden="1">
      <c r="A1375" s="172">
        <f>VLOOKUP(G1375,[1]Conceptos!$B$2:$F$587,5,FALSE)</f>
        <v>173</v>
      </c>
      <c r="B1375" s="236"/>
      <c r="C1375" s="237"/>
      <c r="D1375" s="238"/>
      <c r="E1375" s="225">
        <v>4</v>
      </c>
      <c r="F1375" s="174"/>
      <c r="G1375" s="175" t="str">
        <f t="shared" si="262"/>
        <v>A.2.2.4.1.3</v>
      </c>
      <c r="H1375" s="235" t="e">
        <f t="shared" si="268"/>
        <v>#N/A</v>
      </c>
      <c r="I1375" s="239"/>
      <c r="J1375" s="239"/>
      <c r="K1375" s="239"/>
      <c r="L1375" s="239"/>
      <c r="M1375" s="240"/>
      <c r="N1375" s="231">
        <f t="shared" si="261"/>
        <v>1</v>
      </c>
      <c r="O1375" s="231">
        <f t="shared" si="264"/>
        <v>0</v>
      </c>
      <c r="P1375" s="179">
        <f>VLOOKUP($G1375,[1]Conceptos!$B$2:$I$588,6,FALSE)</f>
        <v>1</v>
      </c>
      <c r="Q1375" s="179">
        <f>VLOOKUP($G1375,[1]Conceptos!$B$2:$I$588,7,FALSE)</f>
        <v>1</v>
      </c>
      <c r="R1375" s="179">
        <f>VLOOKUP($G1375,[1]Conceptos!$B$2:$I$588,8,FALSE)</f>
        <v>1</v>
      </c>
      <c r="S1375" s="229" t="b">
        <f>VLOOKUP(G1375,[1]Conceptos!$B$2:$E$587,4,FALSE)</f>
        <v>1</v>
      </c>
      <c r="V1375" s="231">
        <f t="shared" si="265"/>
        <v>0</v>
      </c>
    </row>
    <row r="1376" spans="1:22" s="231" customFormat="1" hidden="1">
      <c r="A1376" s="172">
        <f>VLOOKUP(G1376,[1]Conceptos!$B$2:$F$587,5,FALSE)</f>
        <v>173</v>
      </c>
      <c r="B1376" s="236"/>
      <c r="C1376" s="237"/>
      <c r="D1376" s="238"/>
      <c r="E1376" s="225">
        <v>5</v>
      </c>
      <c r="F1376" s="174"/>
      <c r="G1376" s="175" t="str">
        <f t="shared" si="262"/>
        <v>A.2.2.4.1.3</v>
      </c>
      <c r="H1376" s="235" t="e">
        <f t="shared" si="268"/>
        <v>#N/A</v>
      </c>
      <c r="I1376" s="239"/>
      <c r="J1376" s="239"/>
      <c r="K1376" s="239"/>
      <c r="L1376" s="239"/>
      <c r="M1376" s="240"/>
      <c r="N1376" s="231">
        <f t="shared" si="261"/>
        <v>1</v>
      </c>
      <c r="O1376" s="231">
        <f t="shared" si="264"/>
        <v>0</v>
      </c>
      <c r="P1376" s="179">
        <f>VLOOKUP($G1376,[1]Conceptos!$B$2:$I$588,6,FALSE)</f>
        <v>1</v>
      </c>
      <c r="Q1376" s="179">
        <f>VLOOKUP($G1376,[1]Conceptos!$B$2:$I$588,7,FALSE)</f>
        <v>1</v>
      </c>
      <c r="R1376" s="179">
        <f>VLOOKUP($G1376,[1]Conceptos!$B$2:$I$588,8,FALSE)</f>
        <v>1</v>
      </c>
      <c r="S1376" s="229" t="b">
        <f>VLOOKUP(G1376,[1]Conceptos!$B$2:$E$587,4,FALSE)</f>
        <v>1</v>
      </c>
      <c r="V1376" s="231">
        <f t="shared" si="265"/>
        <v>0</v>
      </c>
    </row>
    <row r="1377" spans="1:22" s="231" customFormat="1" hidden="1">
      <c r="A1377" s="172">
        <f>VLOOKUP(G1377,[1]Conceptos!$B$2:$F$587,5,FALSE)</f>
        <v>173</v>
      </c>
      <c r="B1377" s="236"/>
      <c r="C1377" s="237"/>
      <c r="D1377" s="238"/>
      <c r="E1377" s="225">
        <v>6</v>
      </c>
      <c r="F1377" s="174"/>
      <c r="G1377" s="175" t="str">
        <f t="shared" si="262"/>
        <v>A.2.2.4.1.3</v>
      </c>
      <c r="H1377" s="235" t="e">
        <f t="shared" si="268"/>
        <v>#N/A</v>
      </c>
      <c r="I1377" s="239"/>
      <c r="J1377" s="239"/>
      <c r="K1377" s="239"/>
      <c r="L1377" s="239"/>
      <c r="M1377" s="240"/>
      <c r="N1377" s="231">
        <f t="shared" si="261"/>
        <v>1</v>
      </c>
      <c r="O1377" s="231">
        <f t="shared" si="264"/>
        <v>0</v>
      </c>
      <c r="P1377" s="179">
        <f>VLOOKUP($G1377,[1]Conceptos!$B$2:$I$588,6,FALSE)</f>
        <v>1</v>
      </c>
      <c r="Q1377" s="179">
        <f>VLOOKUP($G1377,[1]Conceptos!$B$2:$I$588,7,FALSE)</f>
        <v>1</v>
      </c>
      <c r="R1377" s="179">
        <f>VLOOKUP($G1377,[1]Conceptos!$B$2:$I$588,8,FALSE)</f>
        <v>1</v>
      </c>
      <c r="S1377" s="229" t="b">
        <f>VLOOKUP(G1377,[1]Conceptos!$B$2:$E$587,4,FALSE)</f>
        <v>1</v>
      </c>
      <c r="V1377" s="231">
        <f t="shared" si="265"/>
        <v>0</v>
      </c>
    </row>
    <row r="1378" spans="1:22" s="231" customFormat="1" hidden="1">
      <c r="A1378" s="172">
        <f>VLOOKUP(G1378,[1]Conceptos!$B$2:$F$587,5,FALSE)</f>
        <v>173</v>
      </c>
      <c r="B1378" s="236"/>
      <c r="C1378" s="237"/>
      <c r="D1378" s="238"/>
      <c r="E1378" s="225">
        <v>7</v>
      </c>
      <c r="F1378" s="174"/>
      <c r="G1378" s="175" t="str">
        <f t="shared" si="262"/>
        <v>A.2.2.4.1.3</v>
      </c>
      <c r="H1378" s="235" t="e">
        <f t="shared" si="268"/>
        <v>#N/A</v>
      </c>
      <c r="I1378" s="239"/>
      <c r="J1378" s="239"/>
      <c r="K1378" s="239"/>
      <c r="L1378" s="239"/>
      <c r="M1378" s="240"/>
      <c r="N1378" s="231">
        <f t="shared" si="261"/>
        <v>1</v>
      </c>
      <c r="O1378" s="231">
        <f t="shared" si="264"/>
        <v>0</v>
      </c>
      <c r="P1378" s="179">
        <f>VLOOKUP($G1378,[1]Conceptos!$B$2:$I$588,6,FALSE)</f>
        <v>1</v>
      </c>
      <c r="Q1378" s="179">
        <f>VLOOKUP($G1378,[1]Conceptos!$B$2:$I$588,7,FALSE)</f>
        <v>1</v>
      </c>
      <c r="R1378" s="179">
        <f>VLOOKUP($G1378,[1]Conceptos!$B$2:$I$588,8,FALSE)</f>
        <v>1</v>
      </c>
      <c r="S1378" s="229" t="b">
        <f>VLOOKUP(G1378,[1]Conceptos!$B$2:$E$587,4,FALSE)</f>
        <v>1</v>
      </c>
      <c r="V1378" s="231">
        <f t="shared" si="265"/>
        <v>0</v>
      </c>
    </row>
    <row r="1379" spans="1:22" s="231" customFormat="1" hidden="1">
      <c r="A1379" s="172">
        <f>VLOOKUP(G1379,[1]Conceptos!$B$2:$F$587,5,FALSE)</f>
        <v>173</v>
      </c>
      <c r="B1379" s="236"/>
      <c r="C1379" s="237"/>
      <c r="D1379" s="238"/>
      <c r="E1379" s="225">
        <v>8</v>
      </c>
      <c r="F1379" s="174"/>
      <c r="G1379" s="175" t="str">
        <f t="shared" si="262"/>
        <v>A.2.2.4.1.3</v>
      </c>
      <c r="H1379" s="235" t="e">
        <f t="shared" si="268"/>
        <v>#N/A</v>
      </c>
      <c r="I1379" s="239"/>
      <c r="J1379" s="239"/>
      <c r="K1379" s="239"/>
      <c r="L1379" s="239"/>
      <c r="M1379" s="240"/>
      <c r="N1379" s="231">
        <f t="shared" si="261"/>
        <v>1</v>
      </c>
      <c r="O1379" s="231">
        <f t="shared" si="264"/>
        <v>0</v>
      </c>
      <c r="P1379" s="179">
        <f>VLOOKUP($G1379,[1]Conceptos!$B$2:$I$588,6,FALSE)</f>
        <v>1</v>
      </c>
      <c r="Q1379" s="179">
        <f>VLOOKUP($G1379,[1]Conceptos!$B$2:$I$588,7,FALSE)</f>
        <v>1</v>
      </c>
      <c r="R1379" s="179">
        <f>VLOOKUP($G1379,[1]Conceptos!$B$2:$I$588,8,FALSE)</f>
        <v>1</v>
      </c>
      <c r="S1379" s="229" t="b">
        <f>VLOOKUP(G1379,[1]Conceptos!$B$2:$E$587,4,FALSE)</f>
        <v>1</v>
      </c>
      <c r="V1379" s="231">
        <f t="shared" si="265"/>
        <v>0</v>
      </c>
    </row>
    <row r="1380" spans="1:22" s="231" customFormat="1" hidden="1">
      <c r="A1380" s="172">
        <f>VLOOKUP(G1380,[1]Conceptos!$B$2:$F$587,5,FALSE)</f>
        <v>173</v>
      </c>
      <c r="B1380" s="236"/>
      <c r="C1380" s="237"/>
      <c r="D1380" s="238"/>
      <c r="E1380" s="225">
        <v>9</v>
      </c>
      <c r="F1380" s="174"/>
      <c r="G1380" s="175" t="str">
        <f t="shared" si="262"/>
        <v>A.2.2.4.1.3</v>
      </c>
      <c r="H1380" s="235" t="e">
        <f t="shared" si="268"/>
        <v>#N/A</v>
      </c>
      <c r="I1380" s="239"/>
      <c r="J1380" s="239"/>
      <c r="K1380" s="239"/>
      <c r="L1380" s="239"/>
      <c r="M1380" s="240"/>
      <c r="N1380" s="231">
        <f t="shared" si="261"/>
        <v>1</v>
      </c>
      <c r="O1380" s="231">
        <f t="shared" si="264"/>
        <v>0</v>
      </c>
      <c r="P1380" s="179">
        <f>VLOOKUP($G1380,[1]Conceptos!$B$2:$I$588,6,FALSE)</f>
        <v>1</v>
      </c>
      <c r="Q1380" s="179">
        <f>VLOOKUP($G1380,[1]Conceptos!$B$2:$I$588,7,FALSE)</f>
        <v>1</v>
      </c>
      <c r="R1380" s="179">
        <f>VLOOKUP($G1380,[1]Conceptos!$B$2:$I$588,8,FALSE)</f>
        <v>1</v>
      </c>
      <c r="S1380" s="229" t="b">
        <f>VLOOKUP(G1380,[1]Conceptos!$B$2:$E$587,4,FALSE)</f>
        <v>1</v>
      </c>
      <c r="V1380" s="231">
        <f t="shared" si="265"/>
        <v>0</v>
      </c>
    </row>
    <row r="1381" spans="1:22" s="231" customFormat="1" hidden="1">
      <c r="A1381" s="172">
        <f>VLOOKUP(G1381,[1]Conceptos!$B$2:$F$587,5,FALSE)</f>
        <v>173</v>
      </c>
      <c r="B1381" s="236"/>
      <c r="C1381" s="237"/>
      <c r="D1381" s="238"/>
      <c r="E1381" s="225">
        <v>10</v>
      </c>
      <c r="F1381" s="174"/>
      <c r="G1381" s="175" t="str">
        <f t="shared" si="262"/>
        <v>A.2.2.4.1.3</v>
      </c>
      <c r="H1381" s="235" t="e">
        <f t="shared" si="268"/>
        <v>#N/A</v>
      </c>
      <c r="I1381" s="239"/>
      <c r="J1381" s="239"/>
      <c r="K1381" s="239"/>
      <c r="L1381" s="239"/>
      <c r="M1381" s="240"/>
      <c r="N1381" s="231">
        <f t="shared" si="261"/>
        <v>1</v>
      </c>
      <c r="O1381" s="231">
        <f t="shared" si="264"/>
        <v>0</v>
      </c>
      <c r="P1381" s="179">
        <f>VLOOKUP($G1381,[1]Conceptos!$B$2:$I$588,6,FALSE)</f>
        <v>1</v>
      </c>
      <c r="Q1381" s="179">
        <f>VLOOKUP($G1381,[1]Conceptos!$B$2:$I$588,7,FALSE)</f>
        <v>1</v>
      </c>
      <c r="R1381" s="179">
        <f>VLOOKUP($G1381,[1]Conceptos!$B$2:$I$588,8,FALSE)</f>
        <v>1</v>
      </c>
      <c r="S1381" s="229" t="b">
        <f>VLOOKUP(G1381,[1]Conceptos!$B$2:$E$587,4,FALSE)</f>
        <v>1</v>
      </c>
      <c r="V1381" s="231">
        <f t="shared" si="265"/>
        <v>0</v>
      </c>
    </row>
    <row r="1382" spans="1:22" s="231" customFormat="1" ht="51">
      <c r="A1382" s="172">
        <f>VLOOKUP(G1382,[1]Conceptos!$B$2:$F$587,5,FALSE)</f>
        <v>175</v>
      </c>
      <c r="B1382" s="216" t="s">
        <v>334</v>
      </c>
      <c r="C1382" s="217" t="str">
        <f>VLOOKUP(B1382,[1]Conceptos!$B$2:$D$587,2,FALSE)</f>
        <v>OTROS PROGRAMAS Y ESTRATEÇIAS PARA LA PROMOCIÒN DE LA SALUD MENTAL Y LESIONES VIOLENTAS EVITABLES.</v>
      </c>
      <c r="D1382" s="218" t="str">
        <f>VLOOKUP(B1382,[1]Conceptos!$B$2:$D$587,3,FALSE)</f>
        <v>CONTEMPLA LA FINANCIACIÓN DE ACCIONES Y PROYECTOS, RELACIONADOS CON OTROS PROGRAMAS Y ESTRATEGIAS PARA LA PROMOCIÒN DE LA SALUD MENTAL Y LESIONES VIOLENTAS EVITABLES.</v>
      </c>
      <c r="E1382" s="249"/>
      <c r="F1382" s="210"/>
      <c r="G1382" s="211" t="str">
        <f>IF(ISBLANK(B1382),#REF!,B1382)</f>
        <v>A.2.2.4.2</v>
      </c>
      <c r="H1382" s="249"/>
      <c r="I1382" s="213">
        <f>I1383+I1394+I1405</f>
        <v>0</v>
      </c>
      <c r="J1382" s="213">
        <f>J1383+J1394+J1405</f>
        <v>0</v>
      </c>
      <c r="K1382" s="213">
        <f>K1383+K1394+K1405</f>
        <v>0</v>
      </c>
      <c r="L1382" s="213">
        <f>L1383+L1394+L1405</f>
        <v>0</v>
      </c>
      <c r="M1382" s="214">
        <f>M1383+M1394+M1405</f>
        <v>0</v>
      </c>
      <c r="N1382" s="250">
        <f t="shared" si="261"/>
        <v>0</v>
      </c>
      <c r="O1382" s="250">
        <f t="shared" si="264"/>
        <v>0</v>
      </c>
      <c r="P1382" s="179">
        <f>VLOOKUP($G1382,[1]Conceptos!$B$2:$I$588,6,FALSE)</f>
        <v>1</v>
      </c>
      <c r="Q1382" s="179">
        <f>VLOOKUP($G1382,[1]Conceptos!$B$2:$I$588,7,FALSE)</f>
        <v>1</v>
      </c>
      <c r="R1382" s="179">
        <f>VLOOKUP($G1382,[1]Conceptos!$B$2:$I$588,8,FALSE)</f>
        <v>1</v>
      </c>
      <c r="S1382" s="229" t="b">
        <f>VLOOKUP(G1382,[1]Conceptos!$B$2:$E$588,4,FALSE)</f>
        <v>0</v>
      </c>
      <c r="T1382" s="230">
        <f>FIND(".",B1382,LEN(B1382)-2)</f>
        <v>8</v>
      </c>
      <c r="U1382" s="230" t="str">
        <f>MID(B1382,1,T1382-1)</f>
        <v>A.2.2.4</v>
      </c>
      <c r="V1382" s="231">
        <f>IF(T1382=0,#REF!,T1382)</f>
        <v>8</v>
      </c>
    </row>
    <row r="1383" spans="1:22" s="231" customFormat="1" ht="51">
      <c r="A1383" s="172">
        <f>VLOOKUP(G1383,[1]Conceptos!$B$2:$F$587,5,FALSE)</f>
        <v>176</v>
      </c>
      <c r="B1383" s="219" t="s">
        <v>335</v>
      </c>
      <c r="C1383" s="220" t="str">
        <f>VLOOKUP(B1383,[1]Conceptos!$B$2:$D$587,2,FALSE)</f>
        <v>CONTRATACIÓN, CON LAS EMPRESAS SOCIALES DEL ESTADO.</v>
      </c>
      <c r="D1383" s="221" t="str">
        <f>VLOOKUP(B1383,[1]Conceptos!$B$2:$D$587,3,FALSE)</f>
        <v>CONTEMPLA LA CONTRATACIÓN CON LAS EMPRESAS SOCIALES DEL ESTADO, DEL OBJETO CONTRACTUAL QUE TENGA QUE VER CON SALUD MENTAL (OTROS PROGRAMAS Y ESTRATEGIAS PARA LA PROMOCIÓN DE LA SALUD MENTAL Y LESIONES VIOLENTAS EVITABLES)</v>
      </c>
      <c r="E1383" s="222" t="s">
        <v>136</v>
      </c>
      <c r="F1383" s="223"/>
      <c r="G1383" s="224" t="str">
        <f t="shared" ref="G1383:G1446" si="269">IF(ISBLANK(B1383),G1382,B1383)</f>
        <v>A.2.2.4.2.1</v>
      </c>
      <c r="H1383" s="225"/>
      <c r="I1383" s="226">
        <f>SUM(I1384:I1393)</f>
        <v>0</v>
      </c>
      <c r="J1383" s="226">
        <f>SUM(J1384:J1393)</f>
        <v>0</v>
      </c>
      <c r="K1383" s="226">
        <f>SUM(K1384:K1393)</f>
        <v>0</v>
      </c>
      <c r="L1383" s="226">
        <f>SUM(L1384:L1393)</f>
        <v>0</v>
      </c>
      <c r="M1383" s="227">
        <f>SUM(M1384:M1393)</f>
        <v>0</v>
      </c>
      <c r="N1383" s="228">
        <f>IF(AND(E1383&lt;&gt;"", E1383&lt;&gt;"Registrar Detalle",E1383&lt;&gt;"Ocultar Detalle"),1,0)</f>
        <v>0</v>
      </c>
      <c r="O1383" s="228">
        <f t="shared" si="264"/>
        <v>0</v>
      </c>
      <c r="P1383" s="179">
        <f>VLOOKUP($G1383,[1]Conceptos!$B$2:$I$588,6,FALSE)</f>
        <v>1</v>
      </c>
      <c r="Q1383" s="179">
        <f>VLOOKUP($G1383,[1]Conceptos!$B$2:$I$588,7,FALSE)</f>
        <v>1</v>
      </c>
      <c r="R1383" s="179">
        <f>VLOOKUP($G1383,[1]Conceptos!$B$2:$I$588,8,FALSE)</f>
        <v>1</v>
      </c>
      <c r="S1383" s="229" t="b">
        <f>VLOOKUP(G1383,[1]Conceptos!$B$2:$E$588,4,FALSE)</f>
        <v>1</v>
      </c>
      <c r="T1383" s="230">
        <f>FIND(".",B1383,LEN(B1383)-2)</f>
        <v>10</v>
      </c>
      <c r="U1383" s="230" t="str">
        <f>MID(B1383,1,T1383-1)</f>
        <v>A.2.2.4.2</v>
      </c>
      <c r="V1383" s="231">
        <f t="shared" si="265"/>
        <v>10</v>
      </c>
    </row>
    <row r="1384" spans="1:22" s="231" customFormat="1">
      <c r="A1384" s="172">
        <f>VLOOKUP(G1384,[1]Conceptos!$B$2:$F$587,5,FALSE)</f>
        <v>176</v>
      </c>
      <c r="B1384" s="234"/>
      <c r="C1384" s="220"/>
      <c r="D1384" s="221"/>
      <c r="E1384" s="225">
        <v>1</v>
      </c>
      <c r="F1384" s="174"/>
      <c r="G1384" s="175" t="str">
        <f t="shared" si="269"/>
        <v>A.2.2.4.2.1</v>
      </c>
      <c r="H1384" s="235" t="e">
        <f t="shared" ref="H1384:H1393" si="270">VLOOKUP(F1384,$W$7:$X$48,2,FALSE)</f>
        <v>#N/A</v>
      </c>
      <c r="I1384" s="239"/>
      <c r="J1384" s="239"/>
      <c r="K1384" s="239"/>
      <c r="L1384" s="239"/>
      <c r="M1384" s="240"/>
      <c r="N1384" s="231">
        <f t="shared" si="261"/>
        <v>1</v>
      </c>
      <c r="O1384" s="231">
        <f t="shared" si="264"/>
        <v>0</v>
      </c>
      <c r="P1384" s="179">
        <f>VLOOKUP($G1384,[1]Conceptos!$B$2:$I$588,6,FALSE)</f>
        <v>1</v>
      </c>
      <c r="Q1384" s="179">
        <f>VLOOKUP($G1384,[1]Conceptos!$B$2:$I$588,7,FALSE)</f>
        <v>1</v>
      </c>
      <c r="R1384" s="179">
        <f>VLOOKUP($G1384,[1]Conceptos!$B$2:$I$588,8,FALSE)</f>
        <v>1</v>
      </c>
      <c r="S1384" s="229" t="b">
        <f>VLOOKUP(G1384,[1]Conceptos!$B$2:$E$588,4,FALSE)</f>
        <v>1</v>
      </c>
      <c r="V1384" s="231">
        <f t="shared" si="265"/>
        <v>10</v>
      </c>
    </row>
    <row r="1385" spans="1:22" s="231" customFormat="1" hidden="1">
      <c r="A1385" s="172">
        <f>VLOOKUP(G1385,[1]Conceptos!$B$2:$F$587,5,FALSE)</f>
        <v>176</v>
      </c>
      <c r="B1385" s="236"/>
      <c r="C1385" s="237"/>
      <c r="D1385" s="238"/>
      <c r="E1385" s="225">
        <v>2</v>
      </c>
      <c r="F1385" s="174"/>
      <c r="G1385" s="175" t="str">
        <f t="shared" si="269"/>
        <v>A.2.2.4.2.1</v>
      </c>
      <c r="H1385" s="235" t="e">
        <f t="shared" si="270"/>
        <v>#N/A</v>
      </c>
      <c r="I1385" s="239"/>
      <c r="J1385" s="239"/>
      <c r="K1385" s="239"/>
      <c r="L1385" s="239"/>
      <c r="M1385" s="240"/>
      <c r="N1385" s="231">
        <f t="shared" si="261"/>
        <v>1</v>
      </c>
      <c r="O1385" s="231">
        <f t="shared" si="264"/>
        <v>0</v>
      </c>
      <c r="P1385" s="179">
        <f>VLOOKUP($G1385,[1]Conceptos!$B$2:$I$588,6,FALSE)</f>
        <v>1</v>
      </c>
      <c r="Q1385" s="179">
        <f>VLOOKUP($G1385,[1]Conceptos!$B$2:$I$588,7,FALSE)</f>
        <v>1</v>
      </c>
      <c r="R1385" s="179">
        <f>VLOOKUP($G1385,[1]Conceptos!$B$2:$I$588,8,FALSE)</f>
        <v>1</v>
      </c>
      <c r="S1385" s="229" t="b">
        <f>VLOOKUP(G1385,[1]Conceptos!$B$2:$E$587,4,FALSE)</f>
        <v>1</v>
      </c>
      <c r="V1385" s="231">
        <f t="shared" si="265"/>
        <v>0</v>
      </c>
    </row>
    <row r="1386" spans="1:22" s="231" customFormat="1" hidden="1">
      <c r="A1386" s="172">
        <f>VLOOKUP(G1386,[1]Conceptos!$B$2:$F$587,5,FALSE)</f>
        <v>176</v>
      </c>
      <c r="B1386" s="236"/>
      <c r="C1386" s="237"/>
      <c r="D1386" s="238"/>
      <c r="E1386" s="225">
        <v>3</v>
      </c>
      <c r="F1386" s="174"/>
      <c r="G1386" s="175" t="str">
        <f t="shared" si="269"/>
        <v>A.2.2.4.2.1</v>
      </c>
      <c r="H1386" s="235" t="e">
        <f t="shared" si="270"/>
        <v>#N/A</v>
      </c>
      <c r="I1386" s="239"/>
      <c r="J1386" s="239"/>
      <c r="K1386" s="239"/>
      <c r="L1386" s="239"/>
      <c r="M1386" s="240"/>
      <c r="N1386" s="231">
        <f t="shared" si="261"/>
        <v>1</v>
      </c>
      <c r="O1386" s="231">
        <f t="shared" si="264"/>
        <v>0</v>
      </c>
      <c r="P1386" s="179">
        <f>VLOOKUP($G1386,[1]Conceptos!$B$2:$I$588,6,FALSE)</f>
        <v>1</v>
      </c>
      <c r="Q1386" s="179">
        <f>VLOOKUP($G1386,[1]Conceptos!$B$2:$I$588,7,FALSE)</f>
        <v>1</v>
      </c>
      <c r="R1386" s="179">
        <f>VLOOKUP($G1386,[1]Conceptos!$B$2:$I$588,8,FALSE)</f>
        <v>1</v>
      </c>
      <c r="S1386" s="229" t="b">
        <f>VLOOKUP(G1386,[1]Conceptos!$B$2:$E$587,4,FALSE)</f>
        <v>1</v>
      </c>
      <c r="V1386" s="231">
        <f t="shared" si="265"/>
        <v>0</v>
      </c>
    </row>
    <row r="1387" spans="1:22" s="231" customFormat="1" hidden="1">
      <c r="A1387" s="172">
        <f>VLOOKUP(G1387,[1]Conceptos!$B$2:$F$587,5,FALSE)</f>
        <v>176</v>
      </c>
      <c r="B1387" s="236"/>
      <c r="C1387" s="237"/>
      <c r="D1387" s="238"/>
      <c r="E1387" s="225">
        <v>4</v>
      </c>
      <c r="F1387" s="174"/>
      <c r="G1387" s="175" t="str">
        <f t="shared" si="269"/>
        <v>A.2.2.4.2.1</v>
      </c>
      <c r="H1387" s="235" t="e">
        <f t="shared" si="270"/>
        <v>#N/A</v>
      </c>
      <c r="I1387" s="239"/>
      <c r="J1387" s="239"/>
      <c r="K1387" s="239"/>
      <c r="L1387" s="239"/>
      <c r="M1387" s="240"/>
      <c r="N1387" s="231">
        <f t="shared" si="261"/>
        <v>1</v>
      </c>
      <c r="O1387" s="231">
        <f t="shared" si="264"/>
        <v>0</v>
      </c>
      <c r="P1387" s="179">
        <f>VLOOKUP($G1387,[1]Conceptos!$B$2:$I$588,6,FALSE)</f>
        <v>1</v>
      </c>
      <c r="Q1387" s="179">
        <f>VLOOKUP($G1387,[1]Conceptos!$B$2:$I$588,7,FALSE)</f>
        <v>1</v>
      </c>
      <c r="R1387" s="179">
        <f>VLOOKUP($G1387,[1]Conceptos!$B$2:$I$588,8,FALSE)</f>
        <v>1</v>
      </c>
      <c r="S1387" s="229" t="b">
        <f>VLOOKUP(G1387,[1]Conceptos!$B$2:$E$587,4,FALSE)</f>
        <v>1</v>
      </c>
      <c r="V1387" s="231">
        <f t="shared" si="265"/>
        <v>0</v>
      </c>
    </row>
    <row r="1388" spans="1:22" s="231" customFormat="1" hidden="1">
      <c r="A1388" s="172">
        <f>VLOOKUP(G1388,[1]Conceptos!$B$2:$F$587,5,FALSE)</f>
        <v>176</v>
      </c>
      <c r="B1388" s="236"/>
      <c r="C1388" s="237"/>
      <c r="D1388" s="238"/>
      <c r="E1388" s="225">
        <v>5</v>
      </c>
      <c r="F1388" s="174"/>
      <c r="G1388" s="175" t="str">
        <f t="shared" si="269"/>
        <v>A.2.2.4.2.1</v>
      </c>
      <c r="H1388" s="235" t="e">
        <f t="shared" si="270"/>
        <v>#N/A</v>
      </c>
      <c r="I1388" s="239"/>
      <c r="J1388" s="239"/>
      <c r="K1388" s="239"/>
      <c r="L1388" s="239"/>
      <c r="M1388" s="240"/>
      <c r="N1388" s="231">
        <f t="shared" si="261"/>
        <v>1</v>
      </c>
      <c r="O1388" s="231">
        <f t="shared" si="264"/>
        <v>0</v>
      </c>
      <c r="P1388" s="179">
        <f>VLOOKUP($G1388,[1]Conceptos!$B$2:$I$588,6,FALSE)</f>
        <v>1</v>
      </c>
      <c r="Q1388" s="179">
        <f>VLOOKUP($G1388,[1]Conceptos!$B$2:$I$588,7,FALSE)</f>
        <v>1</v>
      </c>
      <c r="R1388" s="179">
        <f>VLOOKUP($G1388,[1]Conceptos!$B$2:$I$588,8,FALSE)</f>
        <v>1</v>
      </c>
      <c r="S1388" s="229" t="b">
        <f>VLOOKUP(G1388,[1]Conceptos!$B$2:$E$587,4,FALSE)</f>
        <v>1</v>
      </c>
      <c r="V1388" s="231">
        <f t="shared" si="265"/>
        <v>0</v>
      </c>
    </row>
    <row r="1389" spans="1:22" s="231" customFormat="1" hidden="1">
      <c r="A1389" s="172">
        <f>VLOOKUP(G1389,[1]Conceptos!$B$2:$F$587,5,FALSE)</f>
        <v>176</v>
      </c>
      <c r="B1389" s="236"/>
      <c r="C1389" s="237"/>
      <c r="D1389" s="238"/>
      <c r="E1389" s="225">
        <v>6</v>
      </c>
      <c r="F1389" s="174"/>
      <c r="G1389" s="175" t="str">
        <f t="shared" si="269"/>
        <v>A.2.2.4.2.1</v>
      </c>
      <c r="H1389" s="235" t="e">
        <f t="shared" si="270"/>
        <v>#N/A</v>
      </c>
      <c r="I1389" s="239"/>
      <c r="J1389" s="239"/>
      <c r="K1389" s="239"/>
      <c r="L1389" s="239"/>
      <c r="M1389" s="240"/>
      <c r="N1389" s="231">
        <f t="shared" si="261"/>
        <v>1</v>
      </c>
      <c r="O1389" s="231">
        <f t="shared" si="264"/>
        <v>0</v>
      </c>
      <c r="P1389" s="179">
        <f>VLOOKUP($G1389,[1]Conceptos!$B$2:$I$588,6,FALSE)</f>
        <v>1</v>
      </c>
      <c r="Q1389" s="179">
        <f>VLOOKUP($G1389,[1]Conceptos!$B$2:$I$588,7,FALSE)</f>
        <v>1</v>
      </c>
      <c r="R1389" s="179">
        <f>VLOOKUP($G1389,[1]Conceptos!$B$2:$I$588,8,FALSE)</f>
        <v>1</v>
      </c>
      <c r="S1389" s="229" t="b">
        <f>VLOOKUP(G1389,[1]Conceptos!$B$2:$E$587,4,FALSE)</f>
        <v>1</v>
      </c>
      <c r="V1389" s="231">
        <f t="shared" si="265"/>
        <v>0</v>
      </c>
    </row>
    <row r="1390" spans="1:22" s="231" customFormat="1" hidden="1">
      <c r="A1390" s="172">
        <f>VLOOKUP(G1390,[1]Conceptos!$B$2:$F$587,5,FALSE)</f>
        <v>176</v>
      </c>
      <c r="B1390" s="236"/>
      <c r="C1390" s="237"/>
      <c r="D1390" s="238"/>
      <c r="E1390" s="225">
        <v>7</v>
      </c>
      <c r="F1390" s="174"/>
      <c r="G1390" s="175" t="str">
        <f t="shared" si="269"/>
        <v>A.2.2.4.2.1</v>
      </c>
      <c r="H1390" s="235" t="e">
        <f t="shared" si="270"/>
        <v>#N/A</v>
      </c>
      <c r="I1390" s="239"/>
      <c r="J1390" s="239"/>
      <c r="K1390" s="239"/>
      <c r="L1390" s="239"/>
      <c r="M1390" s="240"/>
      <c r="N1390" s="231">
        <f t="shared" si="261"/>
        <v>1</v>
      </c>
      <c r="O1390" s="231">
        <f t="shared" si="264"/>
        <v>0</v>
      </c>
      <c r="P1390" s="179">
        <f>VLOOKUP($G1390,[1]Conceptos!$B$2:$I$588,6,FALSE)</f>
        <v>1</v>
      </c>
      <c r="Q1390" s="179">
        <f>VLOOKUP($G1390,[1]Conceptos!$B$2:$I$588,7,FALSE)</f>
        <v>1</v>
      </c>
      <c r="R1390" s="179">
        <f>VLOOKUP($G1390,[1]Conceptos!$B$2:$I$588,8,FALSE)</f>
        <v>1</v>
      </c>
      <c r="S1390" s="229" t="b">
        <f>VLOOKUP(G1390,[1]Conceptos!$B$2:$E$587,4,FALSE)</f>
        <v>1</v>
      </c>
      <c r="V1390" s="231">
        <f t="shared" si="265"/>
        <v>0</v>
      </c>
    </row>
    <row r="1391" spans="1:22" s="231" customFormat="1" hidden="1">
      <c r="A1391" s="172">
        <f>VLOOKUP(G1391,[1]Conceptos!$B$2:$F$587,5,FALSE)</f>
        <v>176</v>
      </c>
      <c r="B1391" s="236"/>
      <c r="C1391" s="237"/>
      <c r="D1391" s="238"/>
      <c r="E1391" s="225">
        <v>8</v>
      </c>
      <c r="F1391" s="174"/>
      <c r="G1391" s="175" t="str">
        <f t="shared" si="269"/>
        <v>A.2.2.4.2.1</v>
      </c>
      <c r="H1391" s="235" t="e">
        <f t="shared" si="270"/>
        <v>#N/A</v>
      </c>
      <c r="I1391" s="239"/>
      <c r="J1391" s="239"/>
      <c r="K1391" s="239"/>
      <c r="L1391" s="239"/>
      <c r="M1391" s="240"/>
      <c r="N1391" s="231">
        <f t="shared" si="261"/>
        <v>1</v>
      </c>
      <c r="O1391" s="231">
        <f t="shared" si="264"/>
        <v>0</v>
      </c>
      <c r="P1391" s="179">
        <f>VLOOKUP($G1391,[1]Conceptos!$B$2:$I$588,6,FALSE)</f>
        <v>1</v>
      </c>
      <c r="Q1391" s="179">
        <f>VLOOKUP($G1391,[1]Conceptos!$B$2:$I$588,7,FALSE)</f>
        <v>1</v>
      </c>
      <c r="R1391" s="179">
        <f>VLOOKUP($G1391,[1]Conceptos!$B$2:$I$588,8,FALSE)</f>
        <v>1</v>
      </c>
      <c r="S1391" s="229" t="b">
        <f>VLOOKUP(G1391,[1]Conceptos!$B$2:$E$587,4,FALSE)</f>
        <v>1</v>
      </c>
      <c r="V1391" s="231">
        <f t="shared" si="265"/>
        <v>0</v>
      </c>
    </row>
    <row r="1392" spans="1:22" s="231" customFormat="1" hidden="1">
      <c r="A1392" s="172">
        <f>VLOOKUP(G1392,[1]Conceptos!$B$2:$F$587,5,FALSE)</f>
        <v>176</v>
      </c>
      <c r="B1392" s="236"/>
      <c r="C1392" s="237"/>
      <c r="D1392" s="238"/>
      <c r="E1392" s="225">
        <v>9</v>
      </c>
      <c r="F1392" s="174"/>
      <c r="G1392" s="175" t="str">
        <f t="shared" si="269"/>
        <v>A.2.2.4.2.1</v>
      </c>
      <c r="H1392" s="235" t="e">
        <f t="shared" si="270"/>
        <v>#N/A</v>
      </c>
      <c r="I1392" s="239"/>
      <c r="J1392" s="239"/>
      <c r="K1392" s="239"/>
      <c r="L1392" s="239"/>
      <c r="M1392" s="240"/>
      <c r="N1392" s="231">
        <f t="shared" si="261"/>
        <v>1</v>
      </c>
      <c r="O1392" s="231">
        <f t="shared" si="264"/>
        <v>0</v>
      </c>
      <c r="P1392" s="179">
        <f>VLOOKUP($G1392,[1]Conceptos!$B$2:$I$588,6,FALSE)</f>
        <v>1</v>
      </c>
      <c r="Q1392" s="179">
        <f>VLOOKUP($G1392,[1]Conceptos!$B$2:$I$588,7,FALSE)</f>
        <v>1</v>
      </c>
      <c r="R1392" s="179">
        <f>VLOOKUP($G1392,[1]Conceptos!$B$2:$I$588,8,FALSE)</f>
        <v>1</v>
      </c>
      <c r="S1392" s="229" t="b">
        <f>VLOOKUP(G1392,[1]Conceptos!$B$2:$E$587,4,FALSE)</f>
        <v>1</v>
      </c>
      <c r="V1392" s="231">
        <f t="shared" si="265"/>
        <v>0</v>
      </c>
    </row>
    <row r="1393" spans="1:22" s="231" customFormat="1" hidden="1">
      <c r="A1393" s="172">
        <f>VLOOKUP(G1393,[1]Conceptos!$B$2:$F$587,5,FALSE)</f>
        <v>176</v>
      </c>
      <c r="B1393" s="236"/>
      <c r="C1393" s="237"/>
      <c r="D1393" s="238"/>
      <c r="E1393" s="225">
        <v>10</v>
      </c>
      <c r="F1393" s="174"/>
      <c r="G1393" s="175" t="str">
        <f t="shared" si="269"/>
        <v>A.2.2.4.2.1</v>
      </c>
      <c r="H1393" s="235" t="e">
        <f t="shared" si="270"/>
        <v>#N/A</v>
      </c>
      <c r="I1393" s="239"/>
      <c r="J1393" s="239"/>
      <c r="K1393" s="239"/>
      <c r="L1393" s="239"/>
      <c r="M1393" s="240"/>
      <c r="N1393" s="231">
        <f t="shared" si="261"/>
        <v>1</v>
      </c>
      <c r="O1393" s="231">
        <f t="shared" si="264"/>
        <v>0</v>
      </c>
      <c r="P1393" s="179">
        <f>VLOOKUP($G1393,[1]Conceptos!$B$2:$I$588,6,FALSE)</f>
        <v>1</v>
      </c>
      <c r="Q1393" s="179">
        <f>VLOOKUP($G1393,[1]Conceptos!$B$2:$I$588,7,FALSE)</f>
        <v>1</v>
      </c>
      <c r="R1393" s="179">
        <f>VLOOKUP($G1393,[1]Conceptos!$B$2:$I$588,8,FALSE)</f>
        <v>1</v>
      </c>
      <c r="S1393" s="229" t="b">
        <f>VLOOKUP(G1393,[1]Conceptos!$B$2:$E$587,4,FALSE)</f>
        <v>1</v>
      </c>
      <c r="V1393" s="231">
        <f t="shared" si="265"/>
        <v>0</v>
      </c>
    </row>
    <row r="1394" spans="1:22" s="231" customFormat="1" ht="63.75">
      <c r="A1394" s="172">
        <f>VLOOKUP(G1394,[1]Conceptos!$B$2:$F$587,5,FALSE)</f>
        <v>177</v>
      </c>
      <c r="B1394" s="219" t="s">
        <v>336</v>
      </c>
      <c r="C1394" s="220" t="str">
        <f>VLOOKUP(B1394,[1]Conceptos!$B$2:$D$587,2,FALSE)</f>
        <v>ADQUISICIÓN DE INSUMOS, ELEMENTOS, PUBLICACIONES Y EQUIPOS PARA DESARROLLAR LAS PRIORIDADES  DE SALUD PÚBLICA, SEGÚN COMPETENCIAS.</v>
      </c>
      <c r="D1394" s="221" t="str">
        <f>VLOOKUP(B1394,[1]Conceptos!$B$2:$D$587,3,FALSE)</f>
        <v>SE REFIERE A LOS GASTOS DIRIGIDOS A LA ADQUSICIÓN DE INSUMOS CRÍTICOS Y SUMINISTROS NECESARIOS PARA EL DESARROLLO DE INVERSIÓN EN SALUD, CONFORME AL OBJETO DE ESTE NUMERAL Y NO CONTEMPLADOS EN EL GASTO DE FUNCIONAMIENTO.</v>
      </c>
      <c r="E1394" s="222" t="s">
        <v>136</v>
      </c>
      <c r="F1394" s="223"/>
      <c r="G1394" s="224" t="str">
        <f t="shared" si="269"/>
        <v>A.2.2.4.2.2</v>
      </c>
      <c r="H1394" s="225"/>
      <c r="I1394" s="226">
        <f>SUM(I1395:I1404)</f>
        <v>0</v>
      </c>
      <c r="J1394" s="226">
        <f>SUM(J1395:J1404)</f>
        <v>0</v>
      </c>
      <c r="K1394" s="226">
        <f>SUM(K1395:K1404)</f>
        <v>0</v>
      </c>
      <c r="L1394" s="226">
        <f>SUM(L1395:L1404)</f>
        <v>0</v>
      </c>
      <c r="M1394" s="227">
        <f>SUM(M1395:M1404)</f>
        <v>0</v>
      </c>
      <c r="N1394" s="228">
        <f>IF(AND(E1394&lt;&gt;"", E1394&lt;&gt;"Registrar Detalle",E1394&lt;&gt;"Ocultar Detalle"),1,0)</f>
        <v>0</v>
      </c>
      <c r="O1394" s="228">
        <f t="shared" si="264"/>
        <v>0</v>
      </c>
      <c r="P1394" s="179">
        <f>VLOOKUP($G1394,[1]Conceptos!$B$2:$I$588,6,FALSE)</f>
        <v>1</v>
      </c>
      <c r="Q1394" s="179">
        <f>VLOOKUP($G1394,[1]Conceptos!$B$2:$I$588,7,FALSE)</f>
        <v>1</v>
      </c>
      <c r="R1394" s="179">
        <f>VLOOKUP($G1394,[1]Conceptos!$B$2:$I$588,8,FALSE)</f>
        <v>1</v>
      </c>
      <c r="S1394" s="229" t="b">
        <f>VLOOKUP(G1394,[1]Conceptos!$B$2:$E$588,4,FALSE)</f>
        <v>1</v>
      </c>
      <c r="T1394" s="230">
        <f>FIND(".",B1394,LEN(B1394)-2)</f>
        <v>10</v>
      </c>
      <c r="U1394" s="230" t="str">
        <f>MID(B1394,1,T1394-1)</f>
        <v>A.2.2.4.2</v>
      </c>
      <c r="V1394" s="231">
        <f t="shared" si="265"/>
        <v>10</v>
      </c>
    </row>
    <row r="1395" spans="1:22" s="231" customFormat="1">
      <c r="A1395" s="172">
        <f>VLOOKUP(G1395,[1]Conceptos!$B$2:$F$587,5,FALSE)</f>
        <v>177</v>
      </c>
      <c r="B1395" s="234"/>
      <c r="C1395" s="220"/>
      <c r="D1395" s="221"/>
      <c r="E1395" s="225">
        <v>1</v>
      </c>
      <c r="F1395" s="174"/>
      <c r="G1395" s="175" t="str">
        <f t="shared" si="269"/>
        <v>A.2.2.4.2.2</v>
      </c>
      <c r="H1395" s="235" t="e">
        <f t="shared" ref="H1395:H1404" si="271">VLOOKUP(F1395,$W$7:$X$48,2,FALSE)</f>
        <v>#N/A</v>
      </c>
      <c r="I1395" s="239"/>
      <c r="J1395" s="239"/>
      <c r="K1395" s="239"/>
      <c r="L1395" s="239"/>
      <c r="M1395" s="240"/>
      <c r="N1395" s="231">
        <f t="shared" si="261"/>
        <v>1</v>
      </c>
      <c r="O1395" s="231">
        <f t="shared" si="264"/>
        <v>0</v>
      </c>
      <c r="P1395" s="179">
        <f>VLOOKUP($G1395,[1]Conceptos!$B$2:$I$588,6,FALSE)</f>
        <v>1</v>
      </c>
      <c r="Q1395" s="179">
        <f>VLOOKUP($G1395,[1]Conceptos!$B$2:$I$588,7,FALSE)</f>
        <v>1</v>
      </c>
      <c r="R1395" s="179">
        <f>VLOOKUP($G1395,[1]Conceptos!$B$2:$I$588,8,FALSE)</f>
        <v>1</v>
      </c>
      <c r="S1395" s="229" t="b">
        <f>VLOOKUP(G1395,[1]Conceptos!$B$2:$E$588,4,FALSE)</f>
        <v>1</v>
      </c>
      <c r="V1395" s="231">
        <f t="shared" si="265"/>
        <v>10</v>
      </c>
    </row>
    <row r="1396" spans="1:22" s="231" customFormat="1" hidden="1">
      <c r="A1396" s="172">
        <f>VLOOKUP(G1396,[1]Conceptos!$B$2:$F$587,5,FALSE)</f>
        <v>177</v>
      </c>
      <c r="B1396" s="236"/>
      <c r="C1396" s="237"/>
      <c r="D1396" s="238"/>
      <c r="E1396" s="225">
        <v>2</v>
      </c>
      <c r="F1396" s="174"/>
      <c r="G1396" s="175" t="str">
        <f t="shared" si="269"/>
        <v>A.2.2.4.2.2</v>
      </c>
      <c r="H1396" s="235" t="e">
        <f t="shared" si="271"/>
        <v>#N/A</v>
      </c>
      <c r="I1396" s="239"/>
      <c r="J1396" s="239"/>
      <c r="K1396" s="239"/>
      <c r="L1396" s="239"/>
      <c r="M1396" s="240"/>
      <c r="N1396" s="231">
        <f t="shared" si="261"/>
        <v>1</v>
      </c>
      <c r="O1396" s="231">
        <f t="shared" si="264"/>
        <v>0</v>
      </c>
      <c r="P1396" s="179">
        <f>VLOOKUP($G1396,[1]Conceptos!$B$2:$I$588,6,FALSE)</f>
        <v>1</v>
      </c>
      <c r="Q1396" s="179">
        <f>VLOOKUP($G1396,[1]Conceptos!$B$2:$I$588,7,FALSE)</f>
        <v>1</v>
      </c>
      <c r="R1396" s="179">
        <f>VLOOKUP($G1396,[1]Conceptos!$B$2:$I$588,8,FALSE)</f>
        <v>1</v>
      </c>
      <c r="S1396" s="229" t="b">
        <f>VLOOKUP(G1396,[1]Conceptos!$B$2:$E$587,4,FALSE)</f>
        <v>1</v>
      </c>
      <c r="V1396" s="231">
        <f t="shared" si="265"/>
        <v>0</v>
      </c>
    </row>
    <row r="1397" spans="1:22" s="231" customFormat="1" hidden="1">
      <c r="A1397" s="172">
        <f>VLOOKUP(G1397,[1]Conceptos!$B$2:$F$587,5,FALSE)</f>
        <v>177</v>
      </c>
      <c r="B1397" s="236"/>
      <c r="C1397" s="237"/>
      <c r="D1397" s="238"/>
      <c r="E1397" s="225">
        <v>3</v>
      </c>
      <c r="F1397" s="174"/>
      <c r="G1397" s="175" t="str">
        <f t="shared" si="269"/>
        <v>A.2.2.4.2.2</v>
      </c>
      <c r="H1397" s="235" t="e">
        <f t="shared" si="271"/>
        <v>#N/A</v>
      </c>
      <c r="I1397" s="239"/>
      <c r="J1397" s="239"/>
      <c r="K1397" s="239"/>
      <c r="L1397" s="239"/>
      <c r="M1397" s="240"/>
      <c r="N1397" s="231">
        <f t="shared" ref="N1397:N1404" si="272">IF(E1397&lt;&gt;"",1,0)</f>
        <v>1</v>
      </c>
      <c r="O1397" s="231">
        <f t="shared" si="264"/>
        <v>0</v>
      </c>
      <c r="P1397" s="179">
        <f>VLOOKUP($G1397,[1]Conceptos!$B$2:$I$588,6,FALSE)</f>
        <v>1</v>
      </c>
      <c r="Q1397" s="179">
        <f>VLOOKUP($G1397,[1]Conceptos!$B$2:$I$588,7,FALSE)</f>
        <v>1</v>
      </c>
      <c r="R1397" s="179">
        <f>VLOOKUP($G1397,[1]Conceptos!$B$2:$I$588,8,FALSE)</f>
        <v>1</v>
      </c>
      <c r="S1397" s="229" t="b">
        <f>VLOOKUP(G1397,[1]Conceptos!$B$2:$E$587,4,FALSE)</f>
        <v>1</v>
      </c>
      <c r="V1397" s="231">
        <f t="shared" si="265"/>
        <v>0</v>
      </c>
    </row>
    <row r="1398" spans="1:22" s="231" customFormat="1" hidden="1">
      <c r="A1398" s="172">
        <f>VLOOKUP(G1398,[1]Conceptos!$B$2:$F$587,5,FALSE)</f>
        <v>177</v>
      </c>
      <c r="B1398" s="236"/>
      <c r="C1398" s="237"/>
      <c r="D1398" s="238"/>
      <c r="E1398" s="225">
        <v>4</v>
      </c>
      <c r="F1398" s="174"/>
      <c r="G1398" s="175" t="str">
        <f t="shared" si="269"/>
        <v>A.2.2.4.2.2</v>
      </c>
      <c r="H1398" s="235" t="e">
        <f t="shared" si="271"/>
        <v>#N/A</v>
      </c>
      <c r="I1398" s="239"/>
      <c r="J1398" s="239"/>
      <c r="K1398" s="239"/>
      <c r="L1398" s="239"/>
      <c r="M1398" s="240"/>
      <c r="N1398" s="231">
        <f t="shared" si="272"/>
        <v>1</v>
      </c>
      <c r="O1398" s="231">
        <f t="shared" si="264"/>
        <v>0</v>
      </c>
      <c r="P1398" s="179">
        <f>VLOOKUP($G1398,[1]Conceptos!$B$2:$I$588,6,FALSE)</f>
        <v>1</v>
      </c>
      <c r="Q1398" s="179">
        <f>VLOOKUP($G1398,[1]Conceptos!$B$2:$I$588,7,FALSE)</f>
        <v>1</v>
      </c>
      <c r="R1398" s="179">
        <f>VLOOKUP($G1398,[1]Conceptos!$B$2:$I$588,8,FALSE)</f>
        <v>1</v>
      </c>
      <c r="S1398" s="229" t="b">
        <f>VLOOKUP(G1398,[1]Conceptos!$B$2:$E$587,4,FALSE)</f>
        <v>1</v>
      </c>
      <c r="V1398" s="231">
        <f t="shared" si="265"/>
        <v>0</v>
      </c>
    </row>
    <row r="1399" spans="1:22" s="231" customFormat="1" hidden="1">
      <c r="A1399" s="172">
        <f>VLOOKUP(G1399,[1]Conceptos!$B$2:$F$587,5,FALSE)</f>
        <v>177</v>
      </c>
      <c r="B1399" s="236"/>
      <c r="C1399" s="237"/>
      <c r="D1399" s="238"/>
      <c r="E1399" s="225">
        <v>5</v>
      </c>
      <c r="F1399" s="174"/>
      <c r="G1399" s="175" t="str">
        <f t="shared" si="269"/>
        <v>A.2.2.4.2.2</v>
      </c>
      <c r="H1399" s="235" t="e">
        <f t="shared" si="271"/>
        <v>#N/A</v>
      </c>
      <c r="I1399" s="239"/>
      <c r="J1399" s="239"/>
      <c r="K1399" s="239"/>
      <c r="L1399" s="239"/>
      <c r="M1399" s="240"/>
      <c r="N1399" s="231">
        <f t="shared" si="272"/>
        <v>1</v>
      </c>
      <c r="O1399" s="231">
        <f t="shared" si="264"/>
        <v>0</v>
      </c>
      <c r="P1399" s="179">
        <f>VLOOKUP($G1399,[1]Conceptos!$B$2:$I$588,6,FALSE)</f>
        <v>1</v>
      </c>
      <c r="Q1399" s="179">
        <f>VLOOKUP($G1399,[1]Conceptos!$B$2:$I$588,7,FALSE)</f>
        <v>1</v>
      </c>
      <c r="R1399" s="179">
        <f>VLOOKUP($G1399,[1]Conceptos!$B$2:$I$588,8,FALSE)</f>
        <v>1</v>
      </c>
      <c r="S1399" s="229" t="b">
        <f>VLOOKUP(G1399,[1]Conceptos!$B$2:$E$587,4,FALSE)</f>
        <v>1</v>
      </c>
      <c r="V1399" s="231">
        <f t="shared" si="265"/>
        <v>0</v>
      </c>
    </row>
    <row r="1400" spans="1:22" s="231" customFormat="1" hidden="1">
      <c r="A1400" s="172">
        <f>VLOOKUP(G1400,[1]Conceptos!$B$2:$F$587,5,FALSE)</f>
        <v>177</v>
      </c>
      <c r="B1400" s="236"/>
      <c r="C1400" s="237"/>
      <c r="D1400" s="238"/>
      <c r="E1400" s="225">
        <v>6</v>
      </c>
      <c r="F1400" s="174"/>
      <c r="G1400" s="175" t="str">
        <f t="shared" si="269"/>
        <v>A.2.2.4.2.2</v>
      </c>
      <c r="H1400" s="235" t="e">
        <f t="shared" si="271"/>
        <v>#N/A</v>
      </c>
      <c r="I1400" s="239"/>
      <c r="J1400" s="239"/>
      <c r="K1400" s="239"/>
      <c r="L1400" s="239"/>
      <c r="M1400" s="240"/>
      <c r="N1400" s="231">
        <f t="shared" si="272"/>
        <v>1</v>
      </c>
      <c r="O1400" s="231">
        <f t="shared" si="264"/>
        <v>0</v>
      </c>
      <c r="P1400" s="179">
        <f>VLOOKUP($G1400,[1]Conceptos!$B$2:$I$588,6,FALSE)</f>
        <v>1</v>
      </c>
      <c r="Q1400" s="179">
        <f>VLOOKUP($G1400,[1]Conceptos!$B$2:$I$588,7,FALSE)</f>
        <v>1</v>
      </c>
      <c r="R1400" s="179">
        <f>VLOOKUP($G1400,[1]Conceptos!$B$2:$I$588,8,FALSE)</f>
        <v>1</v>
      </c>
      <c r="S1400" s="229" t="b">
        <f>VLOOKUP(G1400,[1]Conceptos!$B$2:$E$587,4,FALSE)</f>
        <v>1</v>
      </c>
      <c r="V1400" s="231">
        <f t="shared" si="265"/>
        <v>0</v>
      </c>
    </row>
    <row r="1401" spans="1:22" s="231" customFormat="1" hidden="1">
      <c r="A1401" s="172">
        <f>VLOOKUP(G1401,[1]Conceptos!$B$2:$F$587,5,FALSE)</f>
        <v>177</v>
      </c>
      <c r="B1401" s="236"/>
      <c r="C1401" s="237"/>
      <c r="D1401" s="238"/>
      <c r="E1401" s="225">
        <v>7</v>
      </c>
      <c r="F1401" s="174"/>
      <c r="G1401" s="175" t="str">
        <f t="shared" si="269"/>
        <v>A.2.2.4.2.2</v>
      </c>
      <c r="H1401" s="235" t="e">
        <f t="shared" si="271"/>
        <v>#N/A</v>
      </c>
      <c r="I1401" s="239"/>
      <c r="J1401" s="239"/>
      <c r="K1401" s="239"/>
      <c r="L1401" s="239"/>
      <c r="M1401" s="240"/>
      <c r="N1401" s="231">
        <f t="shared" si="272"/>
        <v>1</v>
      </c>
      <c r="O1401" s="231">
        <f t="shared" si="264"/>
        <v>0</v>
      </c>
      <c r="P1401" s="179">
        <f>VLOOKUP($G1401,[1]Conceptos!$B$2:$I$588,6,FALSE)</f>
        <v>1</v>
      </c>
      <c r="Q1401" s="179">
        <f>VLOOKUP($G1401,[1]Conceptos!$B$2:$I$588,7,FALSE)</f>
        <v>1</v>
      </c>
      <c r="R1401" s="179">
        <f>VLOOKUP($G1401,[1]Conceptos!$B$2:$I$588,8,FALSE)</f>
        <v>1</v>
      </c>
      <c r="S1401" s="229" t="b">
        <f>VLOOKUP(G1401,[1]Conceptos!$B$2:$E$587,4,FALSE)</f>
        <v>1</v>
      </c>
      <c r="V1401" s="231">
        <f t="shared" si="265"/>
        <v>0</v>
      </c>
    </row>
    <row r="1402" spans="1:22" s="231" customFormat="1" hidden="1">
      <c r="A1402" s="172">
        <f>VLOOKUP(G1402,[1]Conceptos!$B$2:$F$587,5,FALSE)</f>
        <v>177</v>
      </c>
      <c r="B1402" s="236"/>
      <c r="C1402" s="237"/>
      <c r="D1402" s="238"/>
      <c r="E1402" s="225">
        <v>8</v>
      </c>
      <c r="F1402" s="174"/>
      <c r="G1402" s="175" t="str">
        <f t="shared" si="269"/>
        <v>A.2.2.4.2.2</v>
      </c>
      <c r="H1402" s="235" t="e">
        <f t="shared" si="271"/>
        <v>#N/A</v>
      </c>
      <c r="I1402" s="239"/>
      <c r="J1402" s="239"/>
      <c r="K1402" s="239"/>
      <c r="L1402" s="239"/>
      <c r="M1402" s="240"/>
      <c r="N1402" s="231">
        <f t="shared" si="272"/>
        <v>1</v>
      </c>
      <c r="O1402" s="231">
        <f t="shared" ref="O1402:O1515" si="273">SUM(I1402:M1402)</f>
        <v>0</v>
      </c>
      <c r="P1402" s="179">
        <f>VLOOKUP($G1402,[1]Conceptos!$B$2:$I$588,6,FALSE)</f>
        <v>1</v>
      </c>
      <c r="Q1402" s="179">
        <f>VLOOKUP($G1402,[1]Conceptos!$B$2:$I$588,7,FALSE)</f>
        <v>1</v>
      </c>
      <c r="R1402" s="179">
        <f>VLOOKUP($G1402,[1]Conceptos!$B$2:$I$588,8,FALSE)</f>
        <v>1</v>
      </c>
      <c r="S1402" s="229" t="b">
        <f>VLOOKUP(G1402,[1]Conceptos!$B$2:$E$587,4,FALSE)</f>
        <v>1</v>
      </c>
      <c r="V1402" s="231">
        <f t="shared" si="265"/>
        <v>0</v>
      </c>
    </row>
    <row r="1403" spans="1:22" s="231" customFormat="1" hidden="1">
      <c r="A1403" s="172">
        <f>VLOOKUP(G1403,[1]Conceptos!$B$2:$F$587,5,FALSE)</f>
        <v>177</v>
      </c>
      <c r="B1403" s="236"/>
      <c r="C1403" s="237"/>
      <c r="D1403" s="238"/>
      <c r="E1403" s="225">
        <v>9</v>
      </c>
      <c r="F1403" s="174"/>
      <c r="G1403" s="175" t="str">
        <f t="shared" si="269"/>
        <v>A.2.2.4.2.2</v>
      </c>
      <c r="H1403" s="235" t="e">
        <f t="shared" si="271"/>
        <v>#N/A</v>
      </c>
      <c r="I1403" s="239"/>
      <c r="J1403" s="239"/>
      <c r="K1403" s="239"/>
      <c r="L1403" s="239"/>
      <c r="M1403" s="240"/>
      <c r="N1403" s="231">
        <f t="shared" si="272"/>
        <v>1</v>
      </c>
      <c r="O1403" s="231">
        <f t="shared" si="273"/>
        <v>0</v>
      </c>
      <c r="P1403" s="179">
        <f>VLOOKUP($G1403,[1]Conceptos!$B$2:$I$588,6,FALSE)</f>
        <v>1</v>
      </c>
      <c r="Q1403" s="179">
        <f>VLOOKUP($G1403,[1]Conceptos!$B$2:$I$588,7,FALSE)</f>
        <v>1</v>
      </c>
      <c r="R1403" s="179">
        <f>VLOOKUP($G1403,[1]Conceptos!$B$2:$I$588,8,FALSE)</f>
        <v>1</v>
      </c>
      <c r="S1403" s="229" t="b">
        <f>VLOOKUP(G1403,[1]Conceptos!$B$2:$E$587,4,FALSE)</f>
        <v>1</v>
      </c>
      <c r="V1403" s="231">
        <f t="shared" si="265"/>
        <v>0</v>
      </c>
    </row>
    <row r="1404" spans="1:22" s="231" customFormat="1" hidden="1">
      <c r="A1404" s="172">
        <f>VLOOKUP(G1404,[1]Conceptos!$B$2:$F$587,5,FALSE)</f>
        <v>177</v>
      </c>
      <c r="B1404" s="236"/>
      <c r="C1404" s="237"/>
      <c r="D1404" s="238"/>
      <c r="E1404" s="225">
        <v>10</v>
      </c>
      <c r="F1404" s="174"/>
      <c r="G1404" s="175" t="str">
        <f t="shared" si="269"/>
        <v>A.2.2.4.2.2</v>
      </c>
      <c r="H1404" s="235" t="e">
        <f t="shared" si="271"/>
        <v>#N/A</v>
      </c>
      <c r="I1404" s="239"/>
      <c r="J1404" s="239"/>
      <c r="K1404" s="239"/>
      <c r="L1404" s="239"/>
      <c r="M1404" s="240"/>
      <c r="N1404" s="231">
        <f t="shared" si="272"/>
        <v>1</v>
      </c>
      <c r="O1404" s="231">
        <f t="shared" si="273"/>
        <v>0</v>
      </c>
      <c r="P1404" s="179">
        <f>VLOOKUP($G1404,[1]Conceptos!$B$2:$I$588,6,FALSE)</f>
        <v>1</v>
      </c>
      <c r="Q1404" s="179">
        <f>VLOOKUP($G1404,[1]Conceptos!$B$2:$I$588,7,FALSE)</f>
        <v>1</v>
      </c>
      <c r="R1404" s="179">
        <f>VLOOKUP($G1404,[1]Conceptos!$B$2:$I$588,8,FALSE)</f>
        <v>1</v>
      </c>
      <c r="S1404" s="229" t="b">
        <f>VLOOKUP(G1404,[1]Conceptos!$B$2:$E$587,4,FALSE)</f>
        <v>1</v>
      </c>
      <c r="V1404" s="231">
        <f t="shared" ref="V1404:V1450" si="274">IF(T1404=0,T1403,T1404)</f>
        <v>0</v>
      </c>
    </row>
    <row r="1405" spans="1:22" s="231" customFormat="1" ht="38.25">
      <c r="A1405" s="172">
        <f>VLOOKUP(G1405,[1]Conceptos!$B$2:$F$587,5,FALSE)</f>
        <v>178</v>
      </c>
      <c r="B1405" s="219" t="s">
        <v>337</v>
      </c>
      <c r="C1405" s="220" t="str">
        <f>VLOOKUP(B1405,[1]Conceptos!$B$2:$D$587,2,FALSE)</f>
        <v>CONTRATACIÓN CON PERSONAS  JURÍDICAS QUE NO SEAN ESE´S.</v>
      </c>
      <c r="D1405" s="221" t="str">
        <f>VLOOKUP(B1405,[1]Conceptos!$B$2:$D$587,3,FALSE)</f>
        <v xml:space="preserve">CONTEMPLA LA CONTRATACIÓN CON OTRAS  IPS , NECESARIOS PARA PRESTAR EL SERVICIO, CONFORME A LAS  POLÍTICAS DE PROMOCIÓN,PREVENCIÓN Y VIGILANCIA EN SALUD. </v>
      </c>
      <c r="E1405" s="222" t="s">
        <v>136</v>
      </c>
      <c r="F1405" s="223"/>
      <c r="G1405" s="224" t="str">
        <f t="shared" si="269"/>
        <v>A.2.2.4.2.3</v>
      </c>
      <c r="H1405" s="225"/>
      <c r="I1405" s="226">
        <f>SUM(I1406:I1415)</f>
        <v>0</v>
      </c>
      <c r="J1405" s="226">
        <f>SUM(J1406:J1415)</f>
        <v>0</v>
      </c>
      <c r="K1405" s="226">
        <f>SUM(K1406:K1415)</f>
        <v>0</v>
      </c>
      <c r="L1405" s="226">
        <f>SUM(L1406:L1415)</f>
        <v>0</v>
      </c>
      <c r="M1405" s="227">
        <f>SUM(M1406:M1415)</f>
        <v>0</v>
      </c>
      <c r="N1405" s="228">
        <f>IF(AND(E1405&lt;&gt;"", E1405&lt;&gt;"Registrar Detalle",E1405&lt;&gt;"Ocultar Detalle"),1,0)</f>
        <v>0</v>
      </c>
      <c r="O1405" s="228">
        <f t="shared" si="273"/>
        <v>0</v>
      </c>
      <c r="P1405" s="179">
        <f>VLOOKUP($G1405,[1]Conceptos!$B$2:$I$588,6,FALSE)</f>
        <v>1</v>
      </c>
      <c r="Q1405" s="179">
        <f>VLOOKUP($G1405,[1]Conceptos!$B$2:$I$588,7,FALSE)</f>
        <v>1</v>
      </c>
      <c r="R1405" s="179">
        <f>VLOOKUP($G1405,[1]Conceptos!$B$2:$I$588,8,FALSE)</f>
        <v>1</v>
      </c>
      <c r="S1405" s="229" t="b">
        <f>VLOOKUP(G1405,[1]Conceptos!$B$2:$E$588,4,FALSE)</f>
        <v>1</v>
      </c>
      <c r="T1405" s="230">
        <f>FIND(".",B1405,LEN(B1405)-2)</f>
        <v>10</v>
      </c>
      <c r="U1405" s="230" t="str">
        <f>MID(B1405,1,T1405-1)</f>
        <v>A.2.2.4.2</v>
      </c>
      <c r="V1405" s="231">
        <f t="shared" si="274"/>
        <v>10</v>
      </c>
    </row>
    <row r="1406" spans="1:22" s="231" customFormat="1">
      <c r="A1406" s="172">
        <f>VLOOKUP(G1406,[1]Conceptos!$B$2:$F$587,5,FALSE)</f>
        <v>178</v>
      </c>
      <c r="B1406" s="234"/>
      <c r="C1406" s="220"/>
      <c r="D1406" s="221"/>
      <c r="E1406" s="225">
        <v>1</v>
      </c>
      <c r="F1406" s="174"/>
      <c r="G1406" s="175" t="str">
        <f t="shared" si="269"/>
        <v>A.2.2.4.2.3</v>
      </c>
      <c r="H1406" s="235" t="e">
        <f t="shared" ref="H1406:H1415" si="275">VLOOKUP(F1406,$W$7:$X$48,2,FALSE)</f>
        <v>#N/A</v>
      </c>
      <c r="I1406" s="239"/>
      <c r="J1406" s="239"/>
      <c r="K1406" s="239"/>
      <c r="L1406" s="239"/>
      <c r="M1406" s="240"/>
      <c r="N1406" s="231">
        <f t="shared" ref="N1406:N1450" si="276">IF(E1406&lt;&gt;"",1,0)</f>
        <v>1</v>
      </c>
      <c r="O1406" s="231">
        <f t="shared" si="273"/>
        <v>0</v>
      </c>
      <c r="P1406" s="179">
        <f>VLOOKUP($G1406,[1]Conceptos!$B$2:$I$588,6,FALSE)</f>
        <v>1</v>
      </c>
      <c r="Q1406" s="179">
        <f>VLOOKUP($G1406,[1]Conceptos!$B$2:$I$588,7,FALSE)</f>
        <v>1</v>
      </c>
      <c r="R1406" s="179">
        <f>VLOOKUP($G1406,[1]Conceptos!$B$2:$I$588,8,FALSE)</f>
        <v>1</v>
      </c>
      <c r="S1406" s="229" t="b">
        <f>VLOOKUP(G1406,[1]Conceptos!$B$2:$E$588,4,FALSE)</f>
        <v>1</v>
      </c>
      <c r="V1406" s="231">
        <f t="shared" si="274"/>
        <v>10</v>
      </c>
    </row>
    <row r="1407" spans="1:22" s="231" customFormat="1" hidden="1">
      <c r="A1407" s="172">
        <f>VLOOKUP(G1407,[1]Conceptos!$B$2:$F$587,5,FALSE)</f>
        <v>178</v>
      </c>
      <c r="B1407" s="236"/>
      <c r="C1407" s="237"/>
      <c r="D1407" s="238"/>
      <c r="E1407" s="225">
        <v>2</v>
      </c>
      <c r="F1407" s="174"/>
      <c r="G1407" s="175" t="str">
        <f t="shared" si="269"/>
        <v>A.2.2.4.2.3</v>
      </c>
      <c r="H1407" s="235" t="e">
        <f t="shared" si="275"/>
        <v>#N/A</v>
      </c>
      <c r="I1407" s="239"/>
      <c r="J1407" s="239"/>
      <c r="K1407" s="239"/>
      <c r="L1407" s="239"/>
      <c r="M1407" s="240"/>
      <c r="N1407" s="231">
        <f t="shared" si="276"/>
        <v>1</v>
      </c>
      <c r="O1407" s="231">
        <f t="shared" si="273"/>
        <v>0</v>
      </c>
      <c r="P1407" s="179">
        <f>VLOOKUP($G1407,[1]Conceptos!$B$2:$I$588,6,FALSE)</f>
        <v>1</v>
      </c>
      <c r="Q1407" s="179">
        <f>VLOOKUP($G1407,[1]Conceptos!$B$2:$I$588,7,FALSE)</f>
        <v>1</v>
      </c>
      <c r="R1407" s="179">
        <f>VLOOKUP($G1407,[1]Conceptos!$B$2:$I$588,8,FALSE)</f>
        <v>1</v>
      </c>
      <c r="S1407" s="229" t="b">
        <f>VLOOKUP(G1407,[1]Conceptos!$B$2:$E$587,4,FALSE)</f>
        <v>1</v>
      </c>
      <c r="V1407" s="231">
        <f t="shared" si="274"/>
        <v>0</v>
      </c>
    </row>
    <row r="1408" spans="1:22" s="231" customFormat="1" hidden="1">
      <c r="A1408" s="172">
        <f>VLOOKUP(G1408,[1]Conceptos!$B$2:$F$587,5,FALSE)</f>
        <v>178</v>
      </c>
      <c r="B1408" s="236"/>
      <c r="C1408" s="237"/>
      <c r="D1408" s="238"/>
      <c r="E1408" s="225">
        <v>3</v>
      </c>
      <c r="F1408" s="174"/>
      <c r="G1408" s="175" t="str">
        <f t="shared" si="269"/>
        <v>A.2.2.4.2.3</v>
      </c>
      <c r="H1408" s="235" t="e">
        <f t="shared" si="275"/>
        <v>#N/A</v>
      </c>
      <c r="I1408" s="239"/>
      <c r="J1408" s="239"/>
      <c r="K1408" s="239"/>
      <c r="L1408" s="239"/>
      <c r="M1408" s="240"/>
      <c r="N1408" s="231">
        <f t="shared" si="276"/>
        <v>1</v>
      </c>
      <c r="O1408" s="231">
        <f t="shared" si="273"/>
        <v>0</v>
      </c>
      <c r="P1408" s="179">
        <f>VLOOKUP($G1408,[1]Conceptos!$B$2:$I$588,6,FALSE)</f>
        <v>1</v>
      </c>
      <c r="Q1408" s="179">
        <f>VLOOKUP($G1408,[1]Conceptos!$B$2:$I$588,7,FALSE)</f>
        <v>1</v>
      </c>
      <c r="R1408" s="179">
        <f>VLOOKUP($G1408,[1]Conceptos!$B$2:$I$588,8,FALSE)</f>
        <v>1</v>
      </c>
      <c r="S1408" s="229" t="b">
        <f>VLOOKUP(G1408,[1]Conceptos!$B$2:$E$587,4,FALSE)</f>
        <v>1</v>
      </c>
      <c r="V1408" s="231">
        <f t="shared" si="274"/>
        <v>0</v>
      </c>
    </row>
    <row r="1409" spans="1:22" s="231" customFormat="1" hidden="1">
      <c r="A1409" s="172">
        <f>VLOOKUP(G1409,[1]Conceptos!$B$2:$F$587,5,FALSE)</f>
        <v>178</v>
      </c>
      <c r="B1409" s="236"/>
      <c r="C1409" s="237"/>
      <c r="D1409" s="238"/>
      <c r="E1409" s="225">
        <v>4</v>
      </c>
      <c r="F1409" s="174"/>
      <c r="G1409" s="175" t="str">
        <f t="shared" si="269"/>
        <v>A.2.2.4.2.3</v>
      </c>
      <c r="H1409" s="235" t="e">
        <f t="shared" si="275"/>
        <v>#N/A</v>
      </c>
      <c r="I1409" s="239"/>
      <c r="J1409" s="239"/>
      <c r="K1409" s="239"/>
      <c r="L1409" s="239"/>
      <c r="M1409" s="240"/>
      <c r="N1409" s="231">
        <f t="shared" si="276"/>
        <v>1</v>
      </c>
      <c r="O1409" s="231">
        <f t="shared" si="273"/>
        <v>0</v>
      </c>
      <c r="P1409" s="179">
        <f>VLOOKUP($G1409,[1]Conceptos!$B$2:$I$588,6,FALSE)</f>
        <v>1</v>
      </c>
      <c r="Q1409" s="179">
        <f>VLOOKUP($G1409,[1]Conceptos!$B$2:$I$588,7,FALSE)</f>
        <v>1</v>
      </c>
      <c r="R1409" s="179">
        <f>VLOOKUP($G1409,[1]Conceptos!$B$2:$I$588,8,FALSE)</f>
        <v>1</v>
      </c>
      <c r="S1409" s="229" t="b">
        <f>VLOOKUP(G1409,[1]Conceptos!$B$2:$E$587,4,FALSE)</f>
        <v>1</v>
      </c>
      <c r="V1409" s="231">
        <f t="shared" si="274"/>
        <v>0</v>
      </c>
    </row>
    <row r="1410" spans="1:22" s="231" customFormat="1" hidden="1">
      <c r="A1410" s="172">
        <f>VLOOKUP(G1410,[1]Conceptos!$B$2:$F$587,5,FALSE)</f>
        <v>178</v>
      </c>
      <c r="B1410" s="236"/>
      <c r="C1410" s="237"/>
      <c r="D1410" s="238"/>
      <c r="E1410" s="225">
        <v>5</v>
      </c>
      <c r="F1410" s="174"/>
      <c r="G1410" s="175" t="str">
        <f t="shared" si="269"/>
        <v>A.2.2.4.2.3</v>
      </c>
      <c r="H1410" s="235" t="e">
        <f t="shared" si="275"/>
        <v>#N/A</v>
      </c>
      <c r="I1410" s="239"/>
      <c r="J1410" s="239"/>
      <c r="K1410" s="239"/>
      <c r="L1410" s="239"/>
      <c r="M1410" s="240"/>
      <c r="N1410" s="231">
        <f t="shared" si="276"/>
        <v>1</v>
      </c>
      <c r="O1410" s="231">
        <f t="shared" si="273"/>
        <v>0</v>
      </c>
      <c r="P1410" s="179">
        <f>VLOOKUP($G1410,[1]Conceptos!$B$2:$I$588,6,FALSE)</f>
        <v>1</v>
      </c>
      <c r="Q1410" s="179">
        <f>VLOOKUP($G1410,[1]Conceptos!$B$2:$I$588,7,FALSE)</f>
        <v>1</v>
      </c>
      <c r="R1410" s="179">
        <f>VLOOKUP($G1410,[1]Conceptos!$B$2:$I$588,8,FALSE)</f>
        <v>1</v>
      </c>
      <c r="S1410" s="229" t="b">
        <f>VLOOKUP(G1410,[1]Conceptos!$B$2:$E$587,4,FALSE)</f>
        <v>1</v>
      </c>
      <c r="V1410" s="231">
        <f t="shared" si="274"/>
        <v>0</v>
      </c>
    </row>
    <row r="1411" spans="1:22" s="231" customFormat="1" hidden="1">
      <c r="A1411" s="172">
        <f>VLOOKUP(G1411,[1]Conceptos!$B$2:$F$587,5,FALSE)</f>
        <v>178</v>
      </c>
      <c r="B1411" s="236"/>
      <c r="C1411" s="237"/>
      <c r="D1411" s="238"/>
      <c r="E1411" s="225">
        <v>6</v>
      </c>
      <c r="F1411" s="174"/>
      <c r="G1411" s="175" t="str">
        <f t="shared" si="269"/>
        <v>A.2.2.4.2.3</v>
      </c>
      <c r="H1411" s="235" t="e">
        <f t="shared" si="275"/>
        <v>#N/A</v>
      </c>
      <c r="I1411" s="239"/>
      <c r="J1411" s="239"/>
      <c r="K1411" s="239"/>
      <c r="L1411" s="239"/>
      <c r="M1411" s="240"/>
      <c r="N1411" s="231">
        <f t="shared" si="276"/>
        <v>1</v>
      </c>
      <c r="O1411" s="231">
        <f t="shared" si="273"/>
        <v>0</v>
      </c>
      <c r="P1411" s="179">
        <f>VLOOKUP($G1411,[1]Conceptos!$B$2:$I$588,6,FALSE)</f>
        <v>1</v>
      </c>
      <c r="Q1411" s="179">
        <f>VLOOKUP($G1411,[1]Conceptos!$B$2:$I$588,7,FALSE)</f>
        <v>1</v>
      </c>
      <c r="R1411" s="179">
        <f>VLOOKUP($G1411,[1]Conceptos!$B$2:$I$588,8,FALSE)</f>
        <v>1</v>
      </c>
      <c r="S1411" s="229" t="b">
        <f>VLOOKUP(G1411,[1]Conceptos!$B$2:$E$587,4,FALSE)</f>
        <v>1</v>
      </c>
      <c r="V1411" s="231">
        <f t="shared" si="274"/>
        <v>0</v>
      </c>
    </row>
    <row r="1412" spans="1:22" s="231" customFormat="1" hidden="1">
      <c r="A1412" s="172">
        <f>VLOOKUP(G1412,[1]Conceptos!$B$2:$F$587,5,FALSE)</f>
        <v>178</v>
      </c>
      <c r="B1412" s="236"/>
      <c r="C1412" s="237"/>
      <c r="D1412" s="238"/>
      <c r="E1412" s="225">
        <v>7</v>
      </c>
      <c r="F1412" s="174"/>
      <c r="G1412" s="175" t="str">
        <f t="shared" si="269"/>
        <v>A.2.2.4.2.3</v>
      </c>
      <c r="H1412" s="235" t="e">
        <f t="shared" si="275"/>
        <v>#N/A</v>
      </c>
      <c r="I1412" s="239"/>
      <c r="J1412" s="239"/>
      <c r="K1412" s="239"/>
      <c r="L1412" s="239"/>
      <c r="M1412" s="240"/>
      <c r="N1412" s="231">
        <f t="shared" si="276"/>
        <v>1</v>
      </c>
      <c r="O1412" s="231">
        <f t="shared" si="273"/>
        <v>0</v>
      </c>
      <c r="P1412" s="179">
        <f>VLOOKUP($G1412,[1]Conceptos!$B$2:$I$588,6,FALSE)</f>
        <v>1</v>
      </c>
      <c r="Q1412" s="179">
        <f>VLOOKUP($G1412,[1]Conceptos!$B$2:$I$588,7,FALSE)</f>
        <v>1</v>
      </c>
      <c r="R1412" s="179">
        <f>VLOOKUP($G1412,[1]Conceptos!$B$2:$I$588,8,FALSE)</f>
        <v>1</v>
      </c>
      <c r="S1412" s="229" t="b">
        <f>VLOOKUP(G1412,[1]Conceptos!$B$2:$E$587,4,FALSE)</f>
        <v>1</v>
      </c>
      <c r="V1412" s="231">
        <f t="shared" si="274"/>
        <v>0</v>
      </c>
    </row>
    <row r="1413" spans="1:22" s="231" customFormat="1" hidden="1">
      <c r="A1413" s="172">
        <f>VLOOKUP(G1413,[1]Conceptos!$B$2:$F$587,5,FALSE)</f>
        <v>178</v>
      </c>
      <c r="B1413" s="236"/>
      <c r="C1413" s="237"/>
      <c r="D1413" s="238"/>
      <c r="E1413" s="225">
        <v>8</v>
      </c>
      <c r="F1413" s="174"/>
      <c r="G1413" s="175" t="str">
        <f t="shared" si="269"/>
        <v>A.2.2.4.2.3</v>
      </c>
      <c r="H1413" s="235" t="e">
        <f t="shared" si="275"/>
        <v>#N/A</v>
      </c>
      <c r="I1413" s="239"/>
      <c r="J1413" s="239"/>
      <c r="K1413" s="239"/>
      <c r="L1413" s="239"/>
      <c r="M1413" s="240"/>
      <c r="N1413" s="231">
        <f t="shared" si="276"/>
        <v>1</v>
      </c>
      <c r="O1413" s="231">
        <f t="shared" si="273"/>
        <v>0</v>
      </c>
      <c r="P1413" s="179">
        <f>VLOOKUP($G1413,[1]Conceptos!$B$2:$I$588,6,FALSE)</f>
        <v>1</v>
      </c>
      <c r="Q1413" s="179">
        <f>VLOOKUP($G1413,[1]Conceptos!$B$2:$I$588,7,FALSE)</f>
        <v>1</v>
      </c>
      <c r="R1413" s="179">
        <f>VLOOKUP($G1413,[1]Conceptos!$B$2:$I$588,8,FALSE)</f>
        <v>1</v>
      </c>
      <c r="S1413" s="229" t="b">
        <f>VLOOKUP(G1413,[1]Conceptos!$B$2:$E$587,4,FALSE)</f>
        <v>1</v>
      </c>
      <c r="V1413" s="231">
        <f t="shared" si="274"/>
        <v>0</v>
      </c>
    </row>
    <row r="1414" spans="1:22" s="231" customFormat="1" hidden="1">
      <c r="A1414" s="172">
        <f>VLOOKUP(G1414,[1]Conceptos!$B$2:$F$587,5,FALSE)</f>
        <v>178</v>
      </c>
      <c r="B1414" s="236"/>
      <c r="C1414" s="237"/>
      <c r="D1414" s="238"/>
      <c r="E1414" s="225">
        <v>9</v>
      </c>
      <c r="F1414" s="174"/>
      <c r="G1414" s="175" t="str">
        <f t="shared" si="269"/>
        <v>A.2.2.4.2.3</v>
      </c>
      <c r="H1414" s="235" t="e">
        <f t="shared" si="275"/>
        <v>#N/A</v>
      </c>
      <c r="I1414" s="239"/>
      <c r="J1414" s="239"/>
      <c r="K1414" s="239"/>
      <c r="L1414" s="239"/>
      <c r="M1414" s="240"/>
      <c r="N1414" s="231">
        <f t="shared" si="276"/>
        <v>1</v>
      </c>
      <c r="O1414" s="231">
        <f t="shared" si="273"/>
        <v>0</v>
      </c>
      <c r="P1414" s="179">
        <f>VLOOKUP($G1414,[1]Conceptos!$B$2:$I$588,6,FALSE)</f>
        <v>1</v>
      </c>
      <c r="Q1414" s="179">
        <f>VLOOKUP($G1414,[1]Conceptos!$B$2:$I$588,7,FALSE)</f>
        <v>1</v>
      </c>
      <c r="R1414" s="179">
        <f>VLOOKUP($G1414,[1]Conceptos!$B$2:$I$588,8,FALSE)</f>
        <v>1</v>
      </c>
      <c r="S1414" s="229" t="b">
        <f>VLOOKUP(G1414,[1]Conceptos!$B$2:$E$587,4,FALSE)</f>
        <v>1</v>
      </c>
      <c r="V1414" s="231">
        <f t="shared" si="274"/>
        <v>0</v>
      </c>
    </row>
    <row r="1415" spans="1:22" s="231" customFormat="1" hidden="1">
      <c r="A1415" s="172">
        <f>VLOOKUP(G1415,[1]Conceptos!$B$2:$F$587,5,FALSE)</f>
        <v>178</v>
      </c>
      <c r="B1415" s="236"/>
      <c r="C1415" s="237"/>
      <c r="D1415" s="238"/>
      <c r="E1415" s="225">
        <v>10</v>
      </c>
      <c r="F1415" s="174"/>
      <c r="G1415" s="175" t="str">
        <f t="shared" si="269"/>
        <v>A.2.2.4.2.3</v>
      </c>
      <c r="H1415" s="235" t="e">
        <f t="shared" si="275"/>
        <v>#N/A</v>
      </c>
      <c r="I1415" s="239"/>
      <c r="J1415" s="239"/>
      <c r="K1415" s="239"/>
      <c r="L1415" s="239"/>
      <c r="M1415" s="240"/>
      <c r="N1415" s="231">
        <f t="shared" si="276"/>
        <v>1</v>
      </c>
      <c r="O1415" s="231">
        <f t="shared" si="273"/>
        <v>0</v>
      </c>
      <c r="P1415" s="179">
        <f>VLOOKUP($G1415,[1]Conceptos!$B$2:$I$588,6,FALSE)</f>
        <v>1</v>
      </c>
      <c r="Q1415" s="179">
        <f>VLOOKUP($G1415,[1]Conceptos!$B$2:$I$588,7,FALSE)</f>
        <v>1</v>
      </c>
      <c r="R1415" s="179">
        <f>VLOOKUP($G1415,[1]Conceptos!$B$2:$I$588,8,FALSE)</f>
        <v>1</v>
      </c>
      <c r="S1415" s="229" t="b">
        <f>VLOOKUP(G1415,[1]Conceptos!$B$2:$E$587,4,FALSE)</f>
        <v>1</v>
      </c>
      <c r="V1415" s="231">
        <f t="shared" si="274"/>
        <v>0</v>
      </c>
    </row>
    <row r="1416" spans="1:22" s="231" customFormat="1" ht="38.25">
      <c r="A1416" s="172">
        <f>VLOOKUP(G1416,[1]Conceptos!$B$2:$F$587,5,FALSE)</f>
        <v>180</v>
      </c>
      <c r="B1416" s="216" t="s">
        <v>338</v>
      </c>
      <c r="C1416" s="217" t="str">
        <f>VLOOKUP(B1416,[1]Conceptos!$B$2:$D$587,2,FALSE)</f>
        <v>LAS ENFERMEDADES TRANSMISIBLES Y LAS ZOONOSIS</v>
      </c>
      <c r="D1416" s="218" t="str">
        <f>VLOOKUP(B1416,[1]Conceptos!$B$2:$D$587,3,FALSE)</f>
        <v>CONTEMPLA LA FINANCIACIÓN DE LAS ACCIONES Y PROYECTOS DE INVERSIÓN RELACIONADOS CON LA PREVENCIÓN, VIGILANACIA Y CONTROL DE LAS ENFERMEDADES TRANSMISIBLES Y LAS ZOONOSIS.</v>
      </c>
      <c r="E1416" s="249"/>
      <c r="F1416" s="210"/>
      <c r="G1416" s="211" t="str">
        <f>IF(ISBLANK(B1416),#REF!,B1416)</f>
        <v>A.2.2.5</v>
      </c>
      <c r="H1416" s="249"/>
      <c r="I1416" s="213">
        <f>I1417+I1451+I1485+I1519+I1553</f>
        <v>0</v>
      </c>
      <c r="J1416" s="213">
        <f>J1417+J1451+J1485+J1519+J1553</f>
        <v>0</v>
      </c>
      <c r="K1416" s="213">
        <f>K1417+K1451+K1485+K1519+K1553</f>
        <v>0</v>
      </c>
      <c r="L1416" s="213">
        <f>L1417+L1451+L1485+L1519+L1553</f>
        <v>0</v>
      </c>
      <c r="M1416" s="214">
        <f>M1417+M1451+M1485+M1519+M1553</f>
        <v>0</v>
      </c>
      <c r="N1416" s="250">
        <f t="shared" si="276"/>
        <v>0</v>
      </c>
      <c r="O1416" s="250">
        <f t="shared" si="273"/>
        <v>0</v>
      </c>
      <c r="P1416" s="179">
        <f>VLOOKUP($G1416,[1]Conceptos!$B$2:$I$588,6,FALSE)</f>
        <v>1</v>
      </c>
      <c r="Q1416" s="179">
        <f>VLOOKUP($G1416,[1]Conceptos!$B$2:$I$588,7,FALSE)</f>
        <v>1</v>
      </c>
      <c r="R1416" s="179">
        <f>VLOOKUP($G1416,[1]Conceptos!$B$2:$I$588,8,FALSE)</f>
        <v>1</v>
      </c>
      <c r="S1416" s="229" t="b">
        <f>VLOOKUP(G1416,[1]Conceptos!$B$2:$E$588,4,FALSE)</f>
        <v>0</v>
      </c>
      <c r="T1416" s="230">
        <f>FIND(".",B1416,LEN(B1416)-2)</f>
        <v>6</v>
      </c>
      <c r="U1416" s="230" t="str">
        <f>MID(B1416,1,T1416-1)</f>
        <v>A.2.2</v>
      </c>
      <c r="V1416" s="231">
        <f>IF(T1416=0,#REF!,T1416)</f>
        <v>6</v>
      </c>
    </row>
    <row r="1417" spans="1:22" s="231" customFormat="1" ht="25.5">
      <c r="A1417" s="172">
        <f>VLOOKUP(G1417,[1]Conceptos!$B$2:$F$587,5,FALSE)</f>
        <v>181</v>
      </c>
      <c r="B1417" s="216" t="s">
        <v>339</v>
      </c>
      <c r="C1417" s="217" t="str">
        <f>VLOOKUP(B1417,[1]Conceptos!$B$2:$D$587,2,FALSE)</f>
        <v>TUBERCULOSIS</v>
      </c>
      <c r="D1417" s="218" t="str">
        <f>VLOOKUP(B1417,[1]Conceptos!$B$2:$D$587,3,FALSE)</f>
        <v>CORRESPONDE A LOS RECURSOS DESTINADOS, A LA FINANCIACIÓN DE LOS PROYECTOS Y PROGRAMAS REALACIONADOS CON TUBERCULOSIS.</v>
      </c>
      <c r="E1417" s="249"/>
      <c r="F1417" s="210"/>
      <c r="G1417" s="211" t="str">
        <f t="shared" si="269"/>
        <v>A.2.2.5.1</v>
      </c>
      <c r="H1417" s="249"/>
      <c r="I1417" s="213">
        <f>I1418+I1429+I1440</f>
        <v>0</v>
      </c>
      <c r="J1417" s="213">
        <f>J1418+J1429+J1440</f>
        <v>0</v>
      </c>
      <c r="K1417" s="213">
        <f>K1418+K1429+K1440</f>
        <v>0</v>
      </c>
      <c r="L1417" s="213">
        <f>L1418+L1429+L1440</f>
        <v>0</v>
      </c>
      <c r="M1417" s="214">
        <f>M1418+M1429+M1440</f>
        <v>0</v>
      </c>
      <c r="N1417" s="250">
        <f t="shared" si="276"/>
        <v>0</v>
      </c>
      <c r="O1417" s="250">
        <f t="shared" si="273"/>
        <v>0</v>
      </c>
      <c r="P1417" s="179">
        <f>VLOOKUP($G1417,[1]Conceptos!$B$2:$I$588,6,FALSE)</f>
        <v>1</v>
      </c>
      <c r="Q1417" s="179">
        <f>VLOOKUP($G1417,[1]Conceptos!$B$2:$I$588,7,FALSE)</f>
        <v>1</v>
      </c>
      <c r="R1417" s="179">
        <f>VLOOKUP($G1417,[1]Conceptos!$B$2:$I$588,8,FALSE)</f>
        <v>1</v>
      </c>
      <c r="S1417" s="229" t="b">
        <f>VLOOKUP(G1417,[1]Conceptos!$B$2:$E$588,4,FALSE)</f>
        <v>0</v>
      </c>
      <c r="T1417" s="230">
        <f>FIND(".",B1417,LEN(B1417)-2)</f>
        <v>8</v>
      </c>
      <c r="U1417" s="230" t="str">
        <f>MID(B1417,1,T1417-1)</f>
        <v>A.2.2.5</v>
      </c>
      <c r="V1417" s="231">
        <f t="shared" si="274"/>
        <v>8</v>
      </c>
    </row>
    <row r="1418" spans="1:22" s="231" customFormat="1" ht="38.25">
      <c r="A1418" s="172">
        <f>VLOOKUP(G1418,[1]Conceptos!$B$2:$F$587,5,FALSE)</f>
        <v>182</v>
      </c>
      <c r="B1418" s="219" t="s">
        <v>340</v>
      </c>
      <c r="C1418" s="220" t="str">
        <f>VLOOKUP(B1418,[1]Conceptos!$B$2:$D$587,2,FALSE)</f>
        <v>CONTRATACIÓN, CON LAS EMPRESAS SOCIALES DEL ESTADO.</v>
      </c>
      <c r="D1418" s="221" t="str">
        <f>VLOOKUP(B1418,[1]Conceptos!$B$2:$D$587,3,FALSE)</f>
        <v>CONTEMPLA LA CONTRATACIÓN CON LAS EMPRESAS SOCIALES DEL ESTADO, DEL OBJETO CONTRACTUAL QUE TENGA QUE VER CON ENFERMEDADES TRANSMISIBLES Y LA ZOONOSIS (TUBERCULOSIS)</v>
      </c>
      <c r="E1418" s="222" t="s">
        <v>136</v>
      </c>
      <c r="F1418" s="223"/>
      <c r="G1418" s="224" t="str">
        <f t="shared" si="269"/>
        <v>A.2.2.5.1.1</v>
      </c>
      <c r="H1418" s="225"/>
      <c r="I1418" s="226">
        <f>SUM(I1419:I1428)</f>
        <v>0</v>
      </c>
      <c r="J1418" s="226">
        <f>SUM(J1419:J1428)</f>
        <v>0</v>
      </c>
      <c r="K1418" s="226">
        <f>SUM(K1419:K1428)</f>
        <v>0</v>
      </c>
      <c r="L1418" s="226">
        <f>SUM(L1419:L1428)</f>
        <v>0</v>
      </c>
      <c r="M1418" s="227">
        <f>SUM(M1419:M1428)</f>
        <v>0</v>
      </c>
      <c r="N1418" s="228">
        <f>IF(AND(E1418&lt;&gt;"", E1418&lt;&gt;"Registrar Detalle",E1418&lt;&gt;"Ocultar Detalle"),1,0)</f>
        <v>0</v>
      </c>
      <c r="O1418" s="228">
        <f t="shared" si="273"/>
        <v>0</v>
      </c>
      <c r="P1418" s="179">
        <f>VLOOKUP($G1418,[1]Conceptos!$B$2:$I$588,6,FALSE)</f>
        <v>1</v>
      </c>
      <c r="Q1418" s="179">
        <f>VLOOKUP($G1418,[1]Conceptos!$B$2:$I$588,7,FALSE)</f>
        <v>1</v>
      </c>
      <c r="R1418" s="179">
        <f>VLOOKUP($G1418,[1]Conceptos!$B$2:$I$588,8,FALSE)</f>
        <v>1</v>
      </c>
      <c r="S1418" s="229" t="b">
        <f>VLOOKUP(G1418,[1]Conceptos!$B$2:$E$588,4,FALSE)</f>
        <v>1</v>
      </c>
      <c r="T1418" s="230">
        <f>FIND(".",B1418,LEN(B1418)-2)</f>
        <v>10</v>
      </c>
      <c r="U1418" s="230" t="str">
        <f>MID(B1418,1,T1418-1)</f>
        <v>A.2.2.5.1</v>
      </c>
      <c r="V1418" s="231">
        <f t="shared" si="274"/>
        <v>10</v>
      </c>
    </row>
    <row r="1419" spans="1:22" s="231" customFormat="1">
      <c r="A1419" s="172">
        <f>VLOOKUP(G1419,[1]Conceptos!$B$2:$F$587,5,FALSE)</f>
        <v>182</v>
      </c>
      <c r="B1419" s="234"/>
      <c r="C1419" s="220"/>
      <c r="D1419" s="221"/>
      <c r="E1419" s="225">
        <v>1</v>
      </c>
      <c r="F1419" s="174"/>
      <c r="G1419" s="175" t="str">
        <f t="shared" si="269"/>
        <v>A.2.2.5.1.1</v>
      </c>
      <c r="H1419" s="235" t="e">
        <f t="shared" ref="H1419:H1428" si="277">VLOOKUP(F1419,$W$7:$X$48,2,FALSE)</f>
        <v>#N/A</v>
      </c>
      <c r="I1419" s="239"/>
      <c r="J1419" s="239"/>
      <c r="K1419" s="239"/>
      <c r="L1419" s="239"/>
      <c r="M1419" s="240"/>
      <c r="N1419" s="231">
        <f t="shared" si="276"/>
        <v>1</v>
      </c>
      <c r="O1419" s="231">
        <f t="shared" si="273"/>
        <v>0</v>
      </c>
      <c r="P1419" s="179">
        <f>VLOOKUP($G1419,[1]Conceptos!$B$2:$I$588,6,FALSE)</f>
        <v>1</v>
      </c>
      <c r="Q1419" s="179">
        <f>VLOOKUP($G1419,[1]Conceptos!$B$2:$I$588,7,FALSE)</f>
        <v>1</v>
      </c>
      <c r="R1419" s="179">
        <f>VLOOKUP($G1419,[1]Conceptos!$B$2:$I$588,8,FALSE)</f>
        <v>1</v>
      </c>
      <c r="S1419" s="229" t="b">
        <f>VLOOKUP(G1419,[1]Conceptos!$B$2:$E$588,4,FALSE)</f>
        <v>1</v>
      </c>
      <c r="V1419" s="231">
        <f t="shared" si="274"/>
        <v>10</v>
      </c>
    </row>
    <row r="1420" spans="1:22" s="231" customFormat="1" hidden="1">
      <c r="A1420" s="172">
        <f>VLOOKUP(G1420,[1]Conceptos!$B$2:$F$587,5,FALSE)</f>
        <v>182</v>
      </c>
      <c r="B1420" s="236"/>
      <c r="C1420" s="237"/>
      <c r="D1420" s="238"/>
      <c r="E1420" s="225">
        <v>2</v>
      </c>
      <c r="F1420" s="174"/>
      <c r="G1420" s="175" t="str">
        <f t="shared" si="269"/>
        <v>A.2.2.5.1.1</v>
      </c>
      <c r="H1420" s="235" t="e">
        <f t="shared" si="277"/>
        <v>#N/A</v>
      </c>
      <c r="I1420" s="239"/>
      <c r="J1420" s="239"/>
      <c r="K1420" s="239"/>
      <c r="L1420" s="239"/>
      <c r="M1420" s="240"/>
      <c r="N1420" s="231">
        <f t="shared" si="276"/>
        <v>1</v>
      </c>
      <c r="O1420" s="231">
        <f t="shared" si="273"/>
        <v>0</v>
      </c>
      <c r="P1420" s="179">
        <f>VLOOKUP($G1420,[1]Conceptos!$B$2:$I$588,6,FALSE)</f>
        <v>1</v>
      </c>
      <c r="Q1420" s="179">
        <f>VLOOKUP($G1420,[1]Conceptos!$B$2:$I$588,7,FALSE)</f>
        <v>1</v>
      </c>
      <c r="R1420" s="179">
        <f>VLOOKUP($G1420,[1]Conceptos!$B$2:$I$588,8,FALSE)</f>
        <v>1</v>
      </c>
      <c r="S1420" s="229" t="b">
        <f>VLOOKUP(G1420,[1]Conceptos!$B$2:$E$587,4,FALSE)</f>
        <v>1</v>
      </c>
      <c r="V1420" s="231">
        <f t="shared" si="274"/>
        <v>0</v>
      </c>
    </row>
    <row r="1421" spans="1:22" s="231" customFormat="1" hidden="1">
      <c r="A1421" s="172">
        <f>VLOOKUP(G1421,[1]Conceptos!$B$2:$F$587,5,FALSE)</f>
        <v>182</v>
      </c>
      <c r="B1421" s="236"/>
      <c r="C1421" s="237"/>
      <c r="D1421" s="238"/>
      <c r="E1421" s="225">
        <v>3</v>
      </c>
      <c r="F1421" s="174"/>
      <c r="G1421" s="175" t="str">
        <f t="shared" si="269"/>
        <v>A.2.2.5.1.1</v>
      </c>
      <c r="H1421" s="235" t="e">
        <f t="shared" si="277"/>
        <v>#N/A</v>
      </c>
      <c r="I1421" s="239"/>
      <c r="J1421" s="239"/>
      <c r="K1421" s="239"/>
      <c r="L1421" s="239"/>
      <c r="M1421" s="240"/>
      <c r="N1421" s="231">
        <f t="shared" si="276"/>
        <v>1</v>
      </c>
      <c r="O1421" s="231">
        <f t="shared" si="273"/>
        <v>0</v>
      </c>
      <c r="P1421" s="179">
        <f>VLOOKUP($G1421,[1]Conceptos!$B$2:$I$588,6,FALSE)</f>
        <v>1</v>
      </c>
      <c r="Q1421" s="179">
        <f>VLOOKUP($G1421,[1]Conceptos!$B$2:$I$588,7,FALSE)</f>
        <v>1</v>
      </c>
      <c r="R1421" s="179">
        <f>VLOOKUP($G1421,[1]Conceptos!$B$2:$I$588,8,FALSE)</f>
        <v>1</v>
      </c>
      <c r="S1421" s="229" t="b">
        <f>VLOOKUP(G1421,[1]Conceptos!$B$2:$E$587,4,FALSE)</f>
        <v>1</v>
      </c>
      <c r="V1421" s="231">
        <f t="shared" si="274"/>
        <v>0</v>
      </c>
    </row>
    <row r="1422" spans="1:22" s="231" customFormat="1" hidden="1">
      <c r="A1422" s="172">
        <f>VLOOKUP(G1422,[1]Conceptos!$B$2:$F$587,5,FALSE)</f>
        <v>182</v>
      </c>
      <c r="B1422" s="236"/>
      <c r="C1422" s="237"/>
      <c r="D1422" s="238"/>
      <c r="E1422" s="225">
        <v>4</v>
      </c>
      <c r="F1422" s="174"/>
      <c r="G1422" s="175" t="str">
        <f t="shared" si="269"/>
        <v>A.2.2.5.1.1</v>
      </c>
      <c r="H1422" s="235" t="e">
        <f t="shared" si="277"/>
        <v>#N/A</v>
      </c>
      <c r="I1422" s="239"/>
      <c r="J1422" s="239"/>
      <c r="K1422" s="239"/>
      <c r="L1422" s="239"/>
      <c r="M1422" s="240"/>
      <c r="N1422" s="231">
        <f t="shared" si="276"/>
        <v>1</v>
      </c>
      <c r="O1422" s="231">
        <f t="shared" si="273"/>
        <v>0</v>
      </c>
      <c r="P1422" s="179">
        <f>VLOOKUP($G1422,[1]Conceptos!$B$2:$I$588,6,FALSE)</f>
        <v>1</v>
      </c>
      <c r="Q1422" s="179">
        <f>VLOOKUP($G1422,[1]Conceptos!$B$2:$I$588,7,FALSE)</f>
        <v>1</v>
      </c>
      <c r="R1422" s="179">
        <f>VLOOKUP($G1422,[1]Conceptos!$B$2:$I$588,8,FALSE)</f>
        <v>1</v>
      </c>
      <c r="S1422" s="229" t="b">
        <f>VLOOKUP(G1422,[1]Conceptos!$B$2:$E$587,4,FALSE)</f>
        <v>1</v>
      </c>
      <c r="V1422" s="231">
        <f t="shared" si="274"/>
        <v>0</v>
      </c>
    </row>
    <row r="1423" spans="1:22" s="231" customFormat="1" hidden="1">
      <c r="A1423" s="172">
        <f>VLOOKUP(G1423,[1]Conceptos!$B$2:$F$587,5,FALSE)</f>
        <v>182</v>
      </c>
      <c r="B1423" s="236"/>
      <c r="C1423" s="237"/>
      <c r="D1423" s="238"/>
      <c r="E1423" s="225">
        <v>5</v>
      </c>
      <c r="F1423" s="174"/>
      <c r="G1423" s="175" t="str">
        <f t="shared" si="269"/>
        <v>A.2.2.5.1.1</v>
      </c>
      <c r="H1423" s="235" t="e">
        <f t="shared" si="277"/>
        <v>#N/A</v>
      </c>
      <c r="I1423" s="239"/>
      <c r="J1423" s="239"/>
      <c r="K1423" s="239"/>
      <c r="L1423" s="239"/>
      <c r="M1423" s="240"/>
      <c r="N1423" s="231">
        <f t="shared" si="276"/>
        <v>1</v>
      </c>
      <c r="O1423" s="231">
        <f t="shared" si="273"/>
        <v>0</v>
      </c>
      <c r="P1423" s="179">
        <f>VLOOKUP($G1423,[1]Conceptos!$B$2:$I$588,6,FALSE)</f>
        <v>1</v>
      </c>
      <c r="Q1423" s="179">
        <f>VLOOKUP($G1423,[1]Conceptos!$B$2:$I$588,7,FALSE)</f>
        <v>1</v>
      </c>
      <c r="R1423" s="179">
        <f>VLOOKUP($G1423,[1]Conceptos!$B$2:$I$588,8,FALSE)</f>
        <v>1</v>
      </c>
      <c r="S1423" s="229" t="b">
        <f>VLOOKUP(G1423,[1]Conceptos!$B$2:$E$587,4,FALSE)</f>
        <v>1</v>
      </c>
      <c r="V1423" s="231">
        <f t="shared" si="274"/>
        <v>0</v>
      </c>
    </row>
    <row r="1424" spans="1:22" s="231" customFormat="1" hidden="1">
      <c r="A1424" s="172">
        <f>VLOOKUP(G1424,[1]Conceptos!$B$2:$F$587,5,FALSE)</f>
        <v>182</v>
      </c>
      <c r="B1424" s="236"/>
      <c r="C1424" s="237"/>
      <c r="D1424" s="238"/>
      <c r="E1424" s="225">
        <v>6</v>
      </c>
      <c r="F1424" s="174"/>
      <c r="G1424" s="175" t="str">
        <f t="shared" si="269"/>
        <v>A.2.2.5.1.1</v>
      </c>
      <c r="H1424" s="235" t="e">
        <f t="shared" si="277"/>
        <v>#N/A</v>
      </c>
      <c r="I1424" s="239"/>
      <c r="J1424" s="239"/>
      <c r="K1424" s="239"/>
      <c r="L1424" s="239"/>
      <c r="M1424" s="240"/>
      <c r="N1424" s="231">
        <f t="shared" si="276"/>
        <v>1</v>
      </c>
      <c r="O1424" s="231">
        <f t="shared" si="273"/>
        <v>0</v>
      </c>
      <c r="P1424" s="179">
        <f>VLOOKUP($G1424,[1]Conceptos!$B$2:$I$588,6,FALSE)</f>
        <v>1</v>
      </c>
      <c r="Q1424" s="179">
        <f>VLOOKUP($G1424,[1]Conceptos!$B$2:$I$588,7,FALSE)</f>
        <v>1</v>
      </c>
      <c r="R1424" s="179">
        <f>VLOOKUP($G1424,[1]Conceptos!$B$2:$I$588,8,FALSE)</f>
        <v>1</v>
      </c>
      <c r="S1424" s="229" t="b">
        <f>VLOOKUP(G1424,[1]Conceptos!$B$2:$E$587,4,FALSE)</f>
        <v>1</v>
      </c>
      <c r="V1424" s="231">
        <f t="shared" si="274"/>
        <v>0</v>
      </c>
    </row>
    <row r="1425" spans="1:22" s="231" customFormat="1" hidden="1">
      <c r="A1425" s="172">
        <f>VLOOKUP(G1425,[1]Conceptos!$B$2:$F$587,5,FALSE)</f>
        <v>182</v>
      </c>
      <c r="B1425" s="236"/>
      <c r="C1425" s="237"/>
      <c r="D1425" s="238"/>
      <c r="E1425" s="225">
        <v>7</v>
      </c>
      <c r="F1425" s="174"/>
      <c r="G1425" s="175" t="str">
        <f t="shared" si="269"/>
        <v>A.2.2.5.1.1</v>
      </c>
      <c r="H1425" s="235" t="e">
        <f t="shared" si="277"/>
        <v>#N/A</v>
      </c>
      <c r="I1425" s="239"/>
      <c r="J1425" s="239"/>
      <c r="K1425" s="239"/>
      <c r="L1425" s="239"/>
      <c r="M1425" s="240"/>
      <c r="N1425" s="231">
        <f t="shared" si="276"/>
        <v>1</v>
      </c>
      <c r="O1425" s="231">
        <f t="shared" si="273"/>
        <v>0</v>
      </c>
      <c r="P1425" s="179">
        <f>VLOOKUP($G1425,[1]Conceptos!$B$2:$I$588,6,FALSE)</f>
        <v>1</v>
      </c>
      <c r="Q1425" s="179">
        <f>VLOOKUP($G1425,[1]Conceptos!$B$2:$I$588,7,FALSE)</f>
        <v>1</v>
      </c>
      <c r="R1425" s="179">
        <f>VLOOKUP($G1425,[1]Conceptos!$B$2:$I$588,8,FALSE)</f>
        <v>1</v>
      </c>
      <c r="S1425" s="229" t="b">
        <f>VLOOKUP(G1425,[1]Conceptos!$B$2:$E$587,4,FALSE)</f>
        <v>1</v>
      </c>
      <c r="V1425" s="231">
        <f t="shared" si="274"/>
        <v>0</v>
      </c>
    </row>
    <row r="1426" spans="1:22" s="231" customFormat="1" hidden="1">
      <c r="A1426" s="172">
        <f>VLOOKUP(G1426,[1]Conceptos!$B$2:$F$587,5,FALSE)</f>
        <v>182</v>
      </c>
      <c r="B1426" s="236"/>
      <c r="C1426" s="237"/>
      <c r="D1426" s="238"/>
      <c r="E1426" s="225">
        <v>8</v>
      </c>
      <c r="F1426" s="174"/>
      <c r="G1426" s="175" t="str">
        <f t="shared" si="269"/>
        <v>A.2.2.5.1.1</v>
      </c>
      <c r="H1426" s="235" t="e">
        <f t="shared" si="277"/>
        <v>#N/A</v>
      </c>
      <c r="I1426" s="239"/>
      <c r="J1426" s="239"/>
      <c r="K1426" s="239"/>
      <c r="L1426" s="239"/>
      <c r="M1426" s="240"/>
      <c r="N1426" s="231">
        <f t="shared" si="276"/>
        <v>1</v>
      </c>
      <c r="O1426" s="231">
        <f t="shared" si="273"/>
        <v>0</v>
      </c>
      <c r="P1426" s="179">
        <f>VLOOKUP($G1426,[1]Conceptos!$B$2:$I$588,6,FALSE)</f>
        <v>1</v>
      </c>
      <c r="Q1426" s="179">
        <f>VLOOKUP($G1426,[1]Conceptos!$B$2:$I$588,7,FALSE)</f>
        <v>1</v>
      </c>
      <c r="R1426" s="179">
        <f>VLOOKUP($G1426,[1]Conceptos!$B$2:$I$588,8,FALSE)</f>
        <v>1</v>
      </c>
      <c r="S1426" s="229" t="b">
        <f>VLOOKUP(G1426,[1]Conceptos!$B$2:$E$587,4,FALSE)</f>
        <v>1</v>
      </c>
      <c r="V1426" s="231">
        <f t="shared" si="274"/>
        <v>0</v>
      </c>
    </row>
    <row r="1427" spans="1:22" s="231" customFormat="1" hidden="1">
      <c r="A1427" s="172">
        <f>VLOOKUP(G1427,[1]Conceptos!$B$2:$F$587,5,FALSE)</f>
        <v>182</v>
      </c>
      <c r="B1427" s="236"/>
      <c r="C1427" s="237"/>
      <c r="D1427" s="238"/>
      <c r="E1427" s="225">
        <v>9</v>
      </c>
      <c r="F1427" s="174"/>
      <c r="G1427" s="175" t="str">
        <f t="shared" si="269"/>
        <v>A.2.2.5.1.1</v>
      </c>
      <c r="H1427" s="235" t="e">
        <f t="shared" si="277"/>
        <v>#N/A</v>
      </c>
      <c r="I1427" s="239"/>
      <c r="J1427" s="239"/>
      <c r="K1427" s="239"/>
      <c r="L1427" s="239"/>
      <c r="M1427" s="240"/>
      <c r="N1427" s="231">
        <f t="shared" si="276"/>
        <v>1</v>
      </c>
      <c r="O1427" s="231">
        <f t="shared" si="273"/>
        <v>0</v>
      </c>
      <c r="P1427" s="179">
        <f>VLOOKUP($G1427,[1]Conceptos!$B$2:$I$588,6,FALSE)</f>
        <v>1</v>
      </c>
      <c r="Q1427" s="179">
        <f>VLOOKUP($G1427,[1]Conceptos!$B$2:$I$588,7,FALSE)</f>
        <v>1</v>
      </c>
      <c r="R1427" s="179">
        <f>VLOOKUP($G1427,[1]Conceptos!$B$2:$I$588,8,FALSE)</f>
        <v>1</v>
      </c>
      <c r="S1427" s="229" t="b">
        <f>VLOOKUP(G1427,[1]Conceptos!$B$2:$E$587,4,FALSE)</f>
        <v>1</v>
      </c>
      <c r="V1427" s="231">
        <f t="shared" si="274"/>
        <v>0</v>
      </c>
    </row>
    <row r="1428" spans="1:22" s="231" customFormat="1" hidden="1">
      <c r="A1428" s="172">
        <f>VLOOKUP(G1428,[1]Conceptos!$B$2:$F$587,5,FALSE)</f>
        <v>182</v>
      </c>
      <c r="B1428" s="236"/>
      <c r="C1428" s="237"/>
      <c r="D1428" s="238"/>
      <c r="E1428" s="225">
        <v>10</v>
      </c>
      <c r="F1428" s="174"/>
      <c r="G1428" s="175" t="str">
        <f t="shared" si="269"/>
        <v>A.2.2.5.1.1</v>
      </c>
      <c r="H1428" s="235" t="e">
        <f t="shared" si="277"/>
        <v>#N/A</v>
      </c>
      <c r="I1428" s="239"/>
      <c r="J1428" s="239"/>
      <c r="K1428" s="239"/>
      <c r="L1428" s="239"/>
      <c r="M1428" s="240"/>
      <c r="N1428" s="231">
        <f t="shared" si="276"/>
        <v>1</v>
      </c>
      <c r="O1428" s="231">
        <f t="shared" si="273"/>
        <v>0</v>
      </c>
      <c r="P1428" s="179">
        <f>VLOOKUP($G1428,[1]Conceptos!$B$2:$I$588,6,FALSE)</f>
        <v>1</v>
      </c>
      <c r="Q1428" s="179">
        <f>VLOOKUP($G1428,[1]Conceptos!$B$2:$I$588,7,FALSE)</f>
        <v>1</v>
      </c>
      <c r="R1428" s="179">
        <f>VLOOKUP($G1428,[1]Conceptos!$B$2:$I$588,8,FALSE)</f>
        <v>1</v>
      </c>
      <c r="S1428" s="229" t="b">
        <f>VLOOKUP(G1428,[1]Conceptos!$B$2:$E$587,4,FALSE)</f>
        <v>1</v>
      </c>
      <c r="V1428" s="231">
        <f t="shared" si="274"/>
        <v>0</v>
      </c>
    </row>
    <row r="1429" spans="1:22" s="231" customFormat="1" ht="63.75">
      <c r="A1429" s="172">
        <f>VLOOKUP(G1429,[1]Conceptos!$B$2:$F$587,5,FALSE)</f>
        <v>183</v>
      </c>
      <c r="B1429" s="219" t="s">
        <v>341</v>
      </c>
      <c r="C1429" s="220" t="str">
        <f>VLOOKUP(B1429,[1]Conceptos!$B$2:$D$587,2,FALSE)</f>
        <v>ADQUISICIÓN DE INSUMOS, ELEMENTOS, PUBLICACIONES Y EQUIPOS PARA DESARROLLAR LAS PRIORIDADES  DE SALUD PÚBLICA, SEGÚN COMPETENCIAS.</v>
      </c>
      <c r="D1429" s="221" t="str">
        <f>VLOOKUP(B1429,[1]Conceptos!$B$2:$D$587,3,FALSE)</f>
        <v>SE REFIERE A LOS GASTOS DIRIGIDOS A LA ADQUSICIÓN DE INSUMOS CRÍTICOS Y SUMINISTROS NECESARIOS PARA EL DESARROLLO DE INVERSIÓN EN SALUD, CONFORME AL OBJETO DE ESTE NUMERAL Y NO CONTEMPLADOS EN EL GASTO DE FUNCIONAMIENTO.</v>
      </c>
      <c r="E1429" s="222" t="s">
        <v>136</v>
      </c>
      <c r="F1429" s="223"/>
      <c r="G1429" s="224" t="str">
        <f t="shared" si="269"/>
        <v>A.2.2.5.1.2</v>
      </c>
      <c r="H1429" s="225"/>
      <c r="I1429" s="226">
        <f>SUM(I1430:I1439)</f>
        <v>0</v>
      </c>
      <c r="J1429" s="226">
        <f>SUM(J1430:J1439)</f>
        <v>0</v>
      </c>
      <c r="K1429" s="226">
        <f>SUM(K1430:K1439)</f>
        <v>0</v>
      </c>
      <c r="L1429" s="226">
        <f>SUM(L1430:L1439)</f>
        <v>0</v>
      </c>
      <c r="M1429" s="227">
        <f>SUM(M1430:M1439)</f>
        <v>0</v>
      </c>
      <c r="N1429" s="228">
        <f>IF(AND(E1429&lt;&gt;"", E1429&lt;&gt;"Registrar Detalle",E1429&lt;&gt;"Ocultar Detalle"),1,0)</f>
        <v>0</v>
      </c>
      <c r="O1429" s="228">
        <f t="shared" si="273"/>
        <v>0</v>
      </c>
      <c r="P1429" s="179">
        <f>VLOOKUP($G1429,[1]Conceptos!$B$2:$I$588,6,FALSE)</f>
        <v>1</v>
      </c>
      <c r="Q1429" s="179">
        <f>VLOOKUP($G1429,[1]Conceptos!$B$2:$I$588,7,FALSE)</f>
        <v>1</v>
      </c>
      <c r="R1429" s="179">
        <f>VLOOKUP($G1429,[1]Conceptos!$B$2:$I$588,8,FALSE)</f>
        <v>1</v>
      </c>
      <c r="S1429" s="229" t="b">
        <f>VLOOKUP(G1429,[1]Conceptos!$B$2:$E$588,4,FALSE)</f>
        <v>1</v>
      </c>
      <c r="T1429" s="230">
        <f>FIND(".",B1429,LEN(B1429)-2)</f>
        <v>10</v>
      </c>
      <c r="U1429" s="230" t="str">
        <f>MID(B1429,1,T1429-1)</f>
        <v>A.2.2.5.1</v>
      </c>
      <c r="V1429" s="231">
        <f t="shared" si="274"/>
        <v>10</v>
      </c>
    </row>
    <row r="1430" spans="1:22" s="231" customFormat="1">
      <c r="A1430" s="172">
        <f>VLOOKUP(G1430,[1]Conceptos!$B$2:$F$587,5,FALSE)</f>
        <v>183</v>
      </c>
      <c r="B1430" s="234"/>
      <c r="C1430" s="220"/>
      <c r="D1430" s="221"/>
      <c r="E1430" s="225">
        <v>1</v>
      </c>
      <c r="F1430" s="174"/>
      <c r="G1430" s="175" t="str">
        <f t="shared" si="269"/>
        <v>A.2.2.5.1.2</v>
      </c>
      <c r="H1430" s="235" t="e">
        <f t="shared" ref="H1430:H1439" si="278">VLOOKUP(F1430,$W$7:$X$48,2,FALSE)</f>
        <v>#N/A</v>
      </c>
      <c r="I1430" s="239"/>
      <c r="J1430" s="239"/>
      <c r="K1430" s="239"/>
      <c r="L1430" s="239"/>
      <c r="M1430" s="240"/>
      <c r="N1430" s="231">
        <f t="shared" si="276"/>
        <v>1</v>
      </c>
      <c r="O1430" s="231">
        <f t="shared" si="273"/>
        <v>0</v>
      </c>
      <c r="P1430" s="179">
        <f>VLOOKUP($G1430,[1]Conceptos!$B$2:$I$588,6,FALSE)</f>
        <v>1</v>
      </c>
      <c r="Q1430" s="179">
        <f>VLOOKUP($G1430,[1]Conceptos!$B$2:$I$588,7,FALSE)</f>
        <v>1</v>
      </c>
      <c r="R1430" s="179">
        <f>VLOOKUP($G1430,[1]Conceptos!$B$2:$I$588,8,FALSE)</f>
        <v>1</v>
      </c>
      <c r="S1430" s="229" t="b">
        <f>VLOOKUP(G1430,[1]Conceptos!$B$2:$E$588,4,FALSE)</f>
        <v>1</v>
      </c>
      <c r="V1430" s="231">
        <f t="shared" si="274"/>
        <v>10</v>
      </c>
    </row>
    <row r="1431" spans="1:22" s="231" customFormat="1" hidden="1">
      <c r="A1431" s="172">
        <f>VLOOKUP(G1431,[1]Conceptos!$B$2:$F$587,5,FALSE)</f>
        <v>183</v>
      </c>
      <c r="B1431" s="236"/>
      <c r="C1431" s="237"/>
      <c r="D1431" s="238"/>
      <c r="E1431" s="225">
        <v>2</v>
      </c>
      <c r="F1431" s="174"/>
      <c r="G1431" s="175" t="str">
        <f t="shared" si="269"/>
        <v>A.2.2.5.1.2</v>
      </c>
      <c r="H1431" s="235" t="e">
        <f t="shared" si="278"/>
        <v>#N/A</v>
      </c>
      <c r="I1431" s="239"/>
      <c r="J1431" s="239"/>
      <c r="K1431" s="239"/>
      <c r="L1431" s="239"/>
      <c r="M1431" s="240"/>
      <c r="N1431" s="231">
        <f t="shared" si="276"/>
        <v>1</v>
      </c>
      <c r="O1431" s="231">
        <f t="shared" si="273"/>
        <v>0</v>
      </c>
      <c r="P1431" s="179">
        <f>VLOOKUP($G1431,[1]Conceptos!$B$2:$I$588,6,FALSE)</f>
        <v>1</v>
      </c>
      <c r="Q1431" s="179">
        <f>VLOOKUP($G1431,[1]Conceptos!$B$2:$I$588,7,FALSE)</f>
        <v>1</v>
      </c>
      <c r="R1431" s="179">
        <f>VLOOKUP($G1431,[1]Conceptos!$B$2:$I$588,8,FALSE)</f>
        <v>1</v>
      </c>
      <c r="S1431" s="229" t="b">
        <f>VLOOKUP(G1431,[1]Conceptos!$B$2:$E$587,4,FALSE)</f>
        <v>1</v>
      </c>
      <c r="V1431" s="231">
        <f t="shared" si="274"/>
        <v>0</v>
      </c>
    </row>
    <row r="1432" spans="1:22" s="231" customFormat="1" hidden="1">
      <c r="A1432" s="172">
        <f>VLOOKUP(G1432,[1]Conceptos!$B$2:$F$587,5,FALSE)</f>
        <v>183</v>
      </c>
      <c r="B1432" s="236"/>
      <c r="C1432" s="237"/>
      <c r="D1432" s="238"/>
      <c r="E1432" s="225">
        <v>3</v>
      </c>
      <c r="F1432" s="174"/>
      <c r="G1432" s="175" t="str">
        <f t="shared" si="269"/>
        <v>A.2.2.5.1.2</v>
      </c>
      <c r="H1432" s="235" t="e">
        <f t="shared" si="278"/>
        <v>#N/A</v>
      </c>
      <c r="I1432" s="239"/>
      <c r="J1432" s="239"/>
      <c r="K1432" s="239"/>
      <c r="L1432" s="239"/>
      <c r="M1432" s="240"/>
      <c r="N1432" s="231">
        <f t="shared" si="276"/>
        <v>1</v>
      </c>
      <c r="O1432" s="231">
        <f t="shared" si="273"/>
        <v>0</v>
      </c>
      <c r="P1432" s="179">
        <f>VLOOKUP($G1432,[1]Conceptos!$B$2:$I$588,6,FALSE)</f>
        <v>1</v>
      </c>
      <c r="Q1432" s="179">
        <f>VLOOKUP($G1432,[1]Conceptos!$B$2:$I$588,7,FALSE)</f>
        <v>1</v>
      </c>
      <c r="R1432" s="179">
        <f>VLOOKUP($G1432,[1]Conceptos!$B$2:$I$588,8,FALSE)</f>
        <v>1</v>
      </c>
      <c r="S1432" s="229" t="b">
        <f>VLOOKUP(G1432,[1]Conceptos!$B$2:$E$587,4,FALSE)</f>
        <v>1</v>
      </c>
      <c r="V1432" s="231">
        <f t="shared" si="274"/>
        <v>0</v>
      </c>
    </row>
    <row r="1433" spans="1:22" s="231" customFormat="1" hidden="1">
      <c r="A1433" s="172">
        <f>VLOOKUP(G1433,[1]Conceptos!$B$2:$F$587,5,FALSE)</f>
        <v>183</v>
      </c>
      <c r="B1433" s="236"/>
      <c r="C1433" s="237"/>
      <c r="D1433" s="238"/>
      <c r="E1433" s="225">
        <v>4</v>
      </c>
      <c r="F1433" s="174"/>
      <c r="G1433" s="175" t="str">
        <f t="shared" si="269"/>
        <v>A.2.2.5.1.2</v>
      </c>
      <c r="H1433" s="235" t="e">
        <f t="shared" si="278"/>
        <v>#N/A</v>
      </c>
      <c r="I1433" s="239"/>
      <c r="J1433" s="239"/>
      <c r="K1433" s="239"/>
      <c r="L1433" s="239"/>
      <c r="M1433" s="240"/>
      <c r="N1433" s="231">
        <f t="shared" si="276"/>
        <v>1</v>
      </c>
      <c r="O1433" s="231">
        <f t="shared" si="273"/>
        <v>0</v>
      </c>
      <c r="P1433" s="179">
        <f>VLOOKUP($G1433,[1]Conceptos!$B$2:$I$588,6,FALSE)</f>
        <v>1</v>
      </c>
      <c r="Q1433" s="179">
        <f>VLOOKUP($G1433,[1]Conceptos!$B$2:$I$588,7,FALSE)</f>
        <v>1</v>
      </c>
      <c r="R1433" s="179">
        <f>VLOOKUP($G1433,[1]Conceptos!$B$2:$I$588,8,FALSE)</f>
        <v>1</v>
      </c>
      <c r="S1433" s="229" t="b">
        <f>VLOOKUP(G1433,[1]Conceptos!$B$2:$E$587,4,FALSE)</f>
        <v>1</v>
      </c>
      <c r="V1433" s="231">
        <f t="shared" si="274"/>
        <v>0</v>
      </c>
    </row>
    <row r="1434" spans="1:22" s="231" customFormat="1" hidden="1">
      <c r="A1434" s="172">
        <f>VLOOKUP(G1434,[1]Conceptos!$B$2:$F$587,5,FALSE)</f>
        <v>183</v>
      </c>
      <c r="B1434" s="236"/>
      <c r="C1434" s="237"/>
      <c r="D1434" s="238"/>
      <c r="E1434" s="225">
        <v>5</v>
      </c>
      <c r="F1434" s="174"/>
      <c r="G1434" s="175" t="str">
        <f t="shared" si="269"/>
        <v>A.2.2.5.1.2</v>
      </c>
      <c r="H1434" s="235" t="e">
        <f t="shared" si="278"/>
        <v>#N/A</v>
      </c>
      <c r="I1434" s="239"/>
      <c r="J1434" s="239"/>
      <c r="K1434" s="239"/>
      <c r="L1434" s="239"/>
      <c r="M1434" s="240"/>
      <c r="N1434" s="231">
        <f t="shared" si="276"/>
        <v>1</v>
      </c>
      <c r="O1434" s="231">
        <f t="shared" si="273"/>
        <v>0</v>
      </c>
      <c r="P1434" s="179">
        <f>VLOOKUP($G1434,[1]Conceptos!$B$2:$I$588,6,FALSE)</f>
        <v>1</v>
      </c>
      <c r="Q1434" s="179">
        <f>VLOOKUP($G1434,[1]Conceptos!$B$2:$I$588,7,FALSE)</f>
        <v>1</v>
      </c>
      <c r="R1434" s="179">
        <f>VLOOKUP($G1434,[1]Conceptos!$B$2:$I$588,8,FALSE)</f>
        <v>1</v>
      </c>
      <c r="S1434" s="229" t="b">
        <f>VLOOKUP(G1434,[1]Conceptos!$B$2:$E$587,4,FALSE)</f>
        <v>1</v>
      </c>
      <c r="V1434" s="231">
        <f t="shared" si="274"/>
        <v>0</v>
      </c>
    </row>
    <row r="1435" spans="1:22" s="231" customFormat="1" hidden="1">
      <c r="A1435" s="172">
        <f>VLOOKUP(G1435,[1]Conceptos!$B$2:$F$587,5,FALSE)</f>
        <v>183</v>
      </c>
      <c r="B1435" s="236"/>
      <c r="C1435" s="237"/>
      <c r="D1435" s="238"/>
      <c r="E1435" s="225">
        <v>6</v>
      </c>
      <c r="F1435" s="174"/>
      <c r="G1435" s="175" t="str">
        <f t="shared" si="269"/>
        <v>A.2.2.5.1.2</v>
      </c>
      <c r="H1435" s="235" t="e">
        <f t="shared" si="278"/>
        <v>#N/A</v>
      </c>
      <c r="I1435" s="239"/>
      <c r="J1435" s="239"/>
      <c r="K1435" s="239"/>
      <c r="L1435" s="239"/>
      <c r="M1435" s="240"/>
      <c r="N1435" s="231">
        <f t="shared" si="276"/>
        <v>1</v>
      </c>
      <c r="O1435" s="231">
        <f t="shared" si="273"/>
        <v>0</v>
      </c>
      <c r="P1435" s="179">
        <f>VLOOKUP($G1435,[1]Conceptos!$B$2:$I$588,6,FALSE)</f>
        <v>1</v>
      </c>
      <c r="Q1435" s="179">
        <f>VLOOKUP($G1435,[1]Conceptos!$B$2:$I$588,7,FALSE)</f>
        <v>1</v>
      </c>
      <c r="R1435" s="179">
        <f>VLOOKUP($G1435,[1]Conceptos!$B$2:$I$588,8,FALSE)</f>
        <v>1</v>
      </c>
      <c r="S1435" s="229" t="b">
        <f>VLOOKUP(G1435,[1]Conceptos!$B$2:$E$587,4,FALSE)</f>
        <v>1</v>
      </c>
      <c r="V1435" s="231">
        <f t="shared" si="274"/>
        <v>0</v>
      </c>
    </row>
    <row r="1436" spans="1:22" s="231" customFormat="1" hidden="1">
      <c r="A1436" s="172">
        <f>VLOOKUP(G1436,[1]Conceptos!$B$2:$F$587,5,FALSE)</f>
        <v>183</v>
      </c>
      <c r="B1436" s="236"/>
      <c r="C1436" s="237"/>
      <c r="D1436" s="238"/>
      <c r="E1436" s="225">
        <v>7</v>
      </c>
      <c r="F1436" s="174"/>
      <c r="G1436" s="175" t="str">
        <f t="shared" si="269"/>
        <v>A.2.2.5.1.2</v>
      </c>
      <c r="H1436" s="235" t="e">
        <f t="shared" si="278"/>
        <v>#N/A</v>
      </c>
      <c r="I1436" s="239"/>
      <c r="J1436" s="239"/>
      <c r="K1436" s="239"/>
      <c r="L1436" s="239"/>
      <c r="M1436" s="240"/>
      <c r="N1436" s="231">
        <f t="shared" si="276"/>
        <v>1</v>
      </c>
      <c r="O1436" s="231">
        <f t="shared" si="273"/>
        <v>0</v>
      </c>
      <c r="P1436" s="179">
        <f>VLOOKUP($G1436,[1]Conceptos!$B$2:$I$588,6,FALSE)</f>
        <v>1</v>
      </c>
      <c r="Q1436" s="179">
        <f>VLOOKUP($G1436,[1]Conceptos!$B$2:$I$588,7,FALSE)</f>
        <v>1</v>
      </c>
      <c r="R1436" s="179">
        <f>VLOOKUP($G1436,[1]Conceptos!$B$2:$I$588,8,FALSE)</f>
        <v>1</v>
      </c>
      <c r="S1436" s="229" t="b">
        <f>VLOOKUP(G1436,[1]Conceptos!$B$2:$E$587,4,FALSE)</f>
        <v>1</v>
      </c>
      <c r="V1436" s="231">
        <f t="shared" si="274"/>
        <v>0</v>
      </c>
    </row>
    <row r="1437" spans="1:22" s="231" customFormat="1" hidden="1">
      <c r="A1437" s="172">
        <f>VLOOKUP(G1437,[1]Conceptos!$B$2:$F$587,5,FALSE)</f>
        <v>183</v>
      </c>
      <c r="B1437" s="236"/>
      <c r="C1437" s="237"/>
      <c r="D1437" s="238"/>
      <c r="E1437" s="225">
        <v>8</v>
      </c>
      <c r="F1437" s="174"/>
      <c r="G1437" s="175" t="str">
        <f t="shared" si="269"/>
        <v>A.2.2.5.1.2</v>
      </c>
      <c r="H1437" s="235" t="e">
        <f t="shared" si="278"/>
        <v>#N/A</v>
      </c>
      <c r="I1437" s="239"/>
      <c r="J1437" s="239"/>
      <c r="K1437" s="239"/>
      <c r="L1437" s="239"/>
      <c r="M1437" s="240"/>
      <c r="N1437" s="231">
        <f t="shared" si="276"/>
        <v>1</v>
      </c>
      <c r="O1437" s="231">
        <f t="shared" si="273"/>
        <v>0</v>
      </c>
      <c r="P1437" s="179">
        <f>VLOOKUP($G1437,[1]Conceptos!$B$2:$I$588,6,FALSE)</f>
        <v>1</v>
      </c>
      <c r="Q1437" s="179">
        <f>VLOOKUP($G1437,[1]Conceptos!$B$2:$I$588,7,FALSE)</f>
        <v>1</v>
      </c>
      <c r="R1437" s="179">
        <f>VLOOKUP($G1437,[1]Conceptos!$B$2:$I$588,8,FALSE)</f>
        <v>1</v>
      </c>
      <c r="S1437" s="229" t="b">
        <f>VLOOKUP(G1437,[1]Conceptos!$B$2:$E$587,4,FALSE)</f>
        <v>1</v>
      </c>
      <c r="V1437" s="231">
        <f t="shared" si="274"/>
        <v>0</v>
      </c>
    </row>
    <row r="1438" spans="1:22" s="231" customFormat="1" hidden="1">
      <c r="A1438" s="172">
        <f>VLOOKUP(G1438,[1]Conceptos!$B$2:$F$587,5,FALSE)</f>
        <v>183</v>
      </c>
      <c r="B1438" s="236"/>
      <c r="C1438" s="237"/>
      <c r="D1438" s="238"/>
      <c r="E1438" s="225">
        <v>9</v>
      </c>
      <c r="F1438" s="174"/>
      <c r="G1438" s="175" t="str">
        <f t="shared" si="269"/>
        <v>A.2.2.5.1.2</v>
      </c>
      <c r="H1438" s="235" t="e">
        <f t="shared" si="278"/>
        <v>#N/A</v>
      </c>
      <c r="I1438" s="239"/>
      <c r="J1438" s="239"/>
      <c r="K1438" s="239"/>
      <c r="L1438" s="239"/>
      <c r="M1438" s="240"/>
      <c r="N1438" s="231">
        <f t="shared" si="276"/>
        <v>1</v>
      </c>
      <c r="O1438" s="231">
        <f t="shared" si="273"/>
        <v>0</v>
      </c>
      <c r="P1438" s="179">
        <f>VLOOKUP($G1438,[1]Conceptos!$B$2:$I$588,6,FALSE)</f>
        <v>1</v>
      </c>
      <c r="Q1438" s="179">
        <f>VLOOKUP($G1438,[1]Conceptos!$B$2:$I$588,7,FALSE)</f>
        <v>1</v>
      </c>
      <c r="R1438" s="179">
        <f>VLOOKUP($G1438,[1]Conceptos!$B$2:$I$588,8,FALSE)</f>
        <v>1</v>
      </c>
      <c r="S1438" s="229" t="b">
        <f>VLOOKUP(G1438,[1]Conceptos!$B$2:$E$587,4,FALSE)</f>
        <v>1</v>
      </c>
      <c r="V1438" s="231">
        <f t="shared" si="274"/>
        <v>0</v>
      </c>
    </row>
    <row r="1439" spans="1:22" s="231" customFormat="1" hidden="1">
      <c r="A1439" s="172">
        <f>VLOOKUP(G1439,[1]Conceptos!$B$2:$F$587,5,FALSE)</f>
        <v>183</v>
      </c>
      <c r="B1439" s="236"/>
      <c r="C1439" s="237"/>
      <c r="D1439" s="238"/>
      <c r="E1439" s="225">
        <v>10</v>
      </c>
      <c r="F1439" s="174"/>
      <c r="G1439" s="175" t="str">
        <f t="shared" si="269"/>
        <v>A.2.2.5.1.2</v>
      </c>
      <c r="H1439" s="235" t="e">
        <f t="shared" si="278"/>
        <v>#N/A</v>
      </c>
      <c r="I1439" s="239"/>
      <c r="J1439" s="239"/>
      <c r="K1439" s="239"/>
      <c r="L1439" s="239"/>
      <c r="M1439" s="240"/>
      <c r="N1439" s="231">
        <f t="shared" si="276"/>
        <v>1</v>
      </c>
      <c r="O1439" s="231">
        <f t="shared" si="273"/>
        <v>0</v>
      </c>
      <c r="P1439" s="179">
        <f>VLOOKUP($G1439,[1]Conceptos!$B$2:$I$588,6,FALSE)</f>
        <v>1</v>
      </c>
      <c r="Q1439" s="179">
        <f>VLOOKUP($G1439,[1]Conceptos!$B$2:$I$588,7,FALSE)</f>
        <v>1</v>
      </c>
      <c r="R1439" s="179">
        <f>VLOOKUP($G1439,[1]Conceptos!$B$2:$I$588,8,FALSE)</f>
        <v>1</v>
      </c>
      <c r="S1439" s="229" t="b">
        <f>VLOOKUP(G1439,[1]Conceptos!$B$2:$E$587,4,FALSE)</f>
        <v>1</v>
      </c>
      <c r="V1439" s="231">
        <f t="shared" si="274"/>
        <v>0</v>
      </c>
    </row>
    <row r="1440" spans="1:22" s="231" customFormat="1" ht="38.25">
      <c r="A1440" s="172">
        <f>VLOOKUP(G1440,[1]Conceptos!$B$2:$F$587,5,FALSE)</f>
        <v>184</v>
      </c>
      <c r="B1440" s="219" t="s">
        <v>342</v>
      </c>
      <c r="C1440" s="220" t="str">
        <f>VLOOKUP(B1440,[1]Conceptos!$B$2:$D$587,2,FALSE)</f>
        <v>CONTRATACIÓN CON PERSONAS  JURÍDICAS QUE NO SEAN ESE´S.</v>
      </c>
      <c r="D1440" s="221" t="str">
        <f>VLOOKUP(B1440,[1]Conceptos!$B$2:$D$587,3,FALSE)</f>
        <v xml:space="preserve">CONTEMPLA LA CONTRATACIÓN CON OTRAS IPS , NECESARIOS PARA PRESTAR EL SERVICIO, CONFORME A LAS  POLÍTICAS DE PROMOCIÓN,PREVENCIÓN Y VIGILANCIA EN SALUD. </v>
      </c>
      <c r="E1440" s="222" t="s">
        <v>136</v>
      </c>
      <c r="F1440" s="223"/>
      <c r="G1440" s="224" t="str">
        <f t="shared" si="269"/>
        <v>A.2.2.5.1.3</v>
      </c>
      <c r="H1440" s="225"/>
      <c r="I1440" s="226">
        <f>SUM(I1441:I1450)</f>
        <v>0</v>
      </c>
      <c r="J1440" s="226">
        <f>SUM(J1441:J1450)</f>
        <v>0</v>
      </c>
      <c r="K1440" s="226">
        <f>SUM(K1441:K1450)</f>
        <v>0</v>
      </c>
      <c r="L1440" s="226">
        <f>SUM(L1441:L1450)</f>
        <v>0</v>
      </c>
      <c r="M1440" s="227">
        <f>SUM(M1441:M1450)</f>
        <v>0</v>
      </c>
      <c r="N1440" s="228">
        <f>IF(AND(E1440&lt;&gt;"", E1440&lt;&gt;"Registrar Detalle",E1440&lt;&gt;"Ocultar Detalle"),1,0)</f>
        <v>0</v>
      </c>
      <c r="O1440" s="228">
        <f t="shared" si="273"/>
        <v>0</v>
      </c>
      <c r="P1440" s="179">
        <f>VLOOKUP($G1440,[1]Conceptos!$B$2:$I$588,6,FALSE)</f>
        <v>1</v>
      </c>
      <c r="Q1440" s="179">
        <f>VLOOKUP($G1440,[1]Conceptos!$B$2:$I$588,7,FALSE)</f>
        <v>1</v>
      </c>
      <c r="R1440" s="179">
        <f>VLOOKUP($G1440,[1]Conceptos!$B$2:$I$588,8,FALSE)</f>
        <v>1</v>
      </c>
      <c r="S1440" s="229" t="b">
        <f>VLOOKUP(G1440,[1]Conceptos!$B$2:$E$588,4,FALSE)</f>
        <v>1</v>
      </c>
      <c r="T1440" s="230">
        <f>FIND(".",B1440,LEN(B1440)-2)</f>
        <v>10</v>
      </c>
      <c r="U1440" s="230" t="str">
        <f>MID(B1440,1,T1440-1)</f>
        <v>A.2.2.5.1</v>
      </c>
      <c r="V1440" s="231">
        <f t="shared" si="274"/>
        <v>10</v>
      </c>
    </row>
    <row r="1441" spans="1:22" s="231" customFormat="1">
      <c r="A1441" s="172">
        <f>VLOOKUP(G1441,[1]Conceptos!$B$2:$F$587,5,FALSE)</f>
        <v>184</v>
      </c>
      <c r="B1441" s="234"/>
      <c r="C1441" s="220"/>
      <c r="D1441" s="221"/>
      <c r="E1441" s="225">
        <v>1</v>
      </c>
      <c r="F1441" s="174"/>
      <c r="G1441" s="175" t="str">
        <f t="shared" si="269"/>
        <v>A.2.2.5.1.3</v>
      </c>
      <c r="H1441" s="235" t="e">
        <f t="shared" ref="H1441:H1450" si="279">VLOOKUP(F1441,$W$7:$X$48,2,FALSE)</f>
        <v>#N/A</v>
      </c>
      <c r="I1441" s="239"/>
      <c r="J1441" s="239"/>
      <c r="K1441" s="239"/>
      <c r="L1441" s="239"/>
      <c r="M1441" s="240"/>
      <c r="N1441" s="231">
        <f t="shared" si="276"/>
        <v>1</v>
      </c>
      <c r="O1441" s="231">
        <f t="shared" si="273"/>
        <v>0</v>
      </c>
      <c r="P1441" s="179">
        <f>VLOOKUP($G1441,[1]Conceptos!$B$2:$I$588,6,FALSE)</f>
        <v>1</v>
      </c>
      <c r="Q1441" s="179">
        <f>VLOOKUP($G1441,[1]Conceptos!$B$2:$I$588,7,FALSE)</f>
        <v>1</v>
      </c>
      <c r="R1441" s="179">
        <f>VLOOKUP($G1441,[1]Conceptos!$B$2:$I$588,8,FALSE)</f>
        <v>1</v>
      </c>
      <c r="S1441" s="229" t="b">
        <f>VLOOKUP(G1441,[1]Conceptos!$B$2:$E$588,4,FALSE)</f>
        <v>1</v>
      </c>
      <c r="V1441" s="231">
        <f t="shared" si="274"/>
        <v>10</v>
      </c>
    </row>
    <row r="1442" spans="1:22" s="231" customFormat="1" hidden="1">
      <c r="A1442" s="172">
        <f>VLOOKUP(G1442,[1]Conceptos!$B$2:$F$587,5,FALSE)</f>
        <v>184</v>
      </c>
      <c r="B1442" s="236"/>
      <c r="C1442" s="237"/>
      <c r="D1442" s="238"/>
      <c r="E1442" s="225">
        <v>2</v>
      </c>
      <c r="F1442" s="174"/>
      <c r="G1442" s="175" t="str">
        <f t="shared" si="269"/>
        <v>A.2.2.5.1.3</v>
      </c>
      <c r="H1442" s="235" t="e">
        <f t="shared" si="279"/>
        <v>#N/A</v>
      </c>
      <c r="I1442" s="239"/>
      <c r="J1442" s="239"/>
      <c r="K1442" s="239"/>
      <c r="L1442" s="239"/>
      <c r="M1442" s="240"/>
      <c r="N1442" s="231">
        <f t="shared" si="276"/>
        <v>1</v>
      </c>
      <c r="O1442" s="231">
        <f t="shared" si="273"/>
        <v>0</v>
      </c>
      <c r="P1442" s="179">
        <f>VLOOKUP($G1442,[1]Conceptos!$B$2:$I$588,6,FALSE)</f>
        <v>1</v>
      </c>
      <c r="Q1442" s="179">
        <f>VLOOKUP($G1442,[1]Conceptos!$B$2:$I$588,7,FALSE)</f>
        <v>1</v>
      </c>
      <c r="R1442" s="179">
        <f>VLOOKUP($G1442,[1]Conceptos!$B$2:$I$588,8,FALSE)</f>
        <v>1</v>
      </c>
      <c r="S1442" s="229" t="b">
        <f>VLOOKUP(G1442,[1]Conceptos!$B$2:$E$587,4,FALSE)</f>
        <v>1</v>
      </c>
      <c r="V1442" s="231">
        <f t="shared" si="274"/>
        <v>0</v>
      </c>
    </row>
    <row r="1443" spans="1:22" s="231" customFormat="1" hidden="1">
      <c r="A1443" s="172">
        <f>VLOOKUP(G1443,[1]Conceptos!$B$2:$F$587,5,FALSE)</f>
        <v>184</v>
      </c>
      <c r="B1443" s="236"/>
      <c r="C1443" s="237"/>
      <c r="D1443" s="238"/>
      <c r="E1443" s="225">
        <v>3</v>
      </c>
      <c r="F1443" s="174"/>
      <c r="G1443" s="175" t="str">
        <f t="shared" si="269"/>
        <v>A.2.2.5.1.3</v>
      </c>
      <c r="H1443" s="235" t="e">
        <f t="shared" si="279"/>
        <v>#N/A</v>
      </c>
      <c r="I1443" s="239"/>
      <c r="J1443" s="239"/>
      <c r="K1443" s="239"/>
      <c r="L1443" s="239"/>
      <c r="M1443" s="240"/>
      <c r="N1443" s="231">
        <f t="shared" si="276"/>
        <v>1</v>
      </c>
      <c r="O1443" s="231">
        <f t="shared" si="273"/>
        <v>0</v>
      </c>
      <c r="P1443" s="179">
        <f>VLOOKUP($G1443,[1]Conceptos!$B$2:$I$588,6,FALSE)</f>
        <v>1</v>
      </c>
      <c r="Q1443" s="179">
        <f>VLOOKUP($G1443,[1]Conceptos!$B$2:$I$588,7,FALSE)</f>
        <v>1</v>
      </c>
      <c r="R1443" s="179">
        <f>VLOOKUP($G1443,[1]Conceptos!$B$2:$I$588,8,FALSE)</f>
        <v>1</v>
      </c>
      <c r="S1443" s="229" t="b">
        <f>VLOOKUP(G1443,[1]Conceptos!$B$2:$E$587,4,FALSE)</f>
        <v>1</v>
      </c>
      <c r="V1443" s="231">
        <f t="shared" si="274"/>
        <v>0</v>
      </c>
    </row>
    <row r="1444" spans="1:22" s="231" customFormat="1" hidden="1">
      <c r="A1444" s="172">
        <f>VLOOKUP(G1444,[1]Conceptos!$B$2:$F$587,5,FALSE)</f>
        <v>184</v>
      </c>
      <c r="B1444" s="236"/>
      <c r="C1444" s="237"/>
      <c r="D1444" s="238"/>
      <c r="E1444" s="225">
        <v>4</v>
      </c>
      <c r="F1444" s="174"/>
      <c r="G1444" s="175" t="str">
        <f t="shared" si="269"/>
        <v>A.2.2.5.1.3</v>
      </c>
      <c r="H1444" s="235" t="e">
        <f t="shared" si="279"/>
        <v>#N/A</v>
      </c>
      <c r="I1444" s="239"/>
      <c r="J1444" s="239"/>
      <c r="K1444" s="239"/>
      <c r="L1444" s="239"/>
      <c r="M1444" s="240"/>
      <c r="N1444" s="231">
        <f t="shared" si="276"/>
        <v>1</v>
      </c>
      <c r="O1444" s="231">
        <f t="shared" si="273"/>
        <v>0</v>
      </c>
      <c r="P1444" s="179">
        <f>VLOOKUP($G1444,[1]Conceptos!$B$2:$I$588,6,FALSE)</f>
        <v>1</v>
      </c>
      <c r="Q1444" s="179">
        <f>VLOOKUP($G1444,[1]Conceptos!$B$2:$I$588,7,FALSE)</f>
        <v>1</v>
      </c>
      <c r="R1444" s="179">
        <f>VLOOKUP($G1444,[1]Conceptos!$B$2:$I$588,8,FALSE)</f>
        <v>1</v>
      </c>
      <c r="S1444" s="229" t="b">
        <f>VLOOKUP(G1444,[1]Conceptos!$B$2:$E$587,4,FALSE)</f>
        <v>1</v>
      </c>
      <c r="V1444" s="231">
        <f t="shared" si="274"/>
        <v>0</v>
      </c>
    </row>
    <row r="1445" spans="1:22" s="231" customFormat="1" hidden="1">
      <c r="A1445" s="172">
        <f>VLOOKUP(G1445,[1]Conceptos!$B$2:$F$587,5,FALSE)</f>
        <v>184</v>
      </c>
      <c r="B1445" s="236"/>
      <c r="C1445" s="237"/>
      <c r="D1445" s="238"/>
      <c r="E1445" s="225">
        <v>5</v>
      </c>
      <c r="F1445" s="174"/>
      <c r="G1445" s="175" t="str">
        <f t="shared" si="269"/>
        <v>A.2.2.5.1.3</v>
      </c>
      <c r="H1445" s="235" t="e">
        <f t="shared" si="279"/>
        <v>#N/A</v>
      </c>
      <c r="I1445" s="239"/>
      <c r="J1445" s="239"/>
      <c r="K1445" s="239"/>
      <c r="L1445" s="239"/>
      <c r="M1445" s="240"/>
      <c r="N1445" s="231">
        <f t="shared" si="276"/>
        <v>1</v>
      </c>
      <c r="O1445" s="231">
        <f t="shared" si="273"/>
        <v>0</v>
      </c>
      <c r="P1445" s="179">
        <f>VLOOKUP($G1445,[1]Conceptos!$B$2:$I$588,6,FALSE)</f>
        <v>1</v>
      </c>
      <c r="Q1445" s="179">
        <f>VLOOKUP($G1445,[1]Conceptos!$B$2:$I$588,7,FALSE)</f>
        <v>1</v>
      </c>
      <c r="R1445" s="179">
        <f>VLOOKUP($G1445,[1]Conceptos!$B$2:$I$588,8,FALSE)</f>
        <v>1</v>
      </c>
      <c r="S1445" s="229" t="b">
        <f>VLOOKUP(G1445,[1]Conceptos!$B$2:$E$587,4,FALSE)</f>
        <v>1</v>
      </c>
      <c r="V1445" s="231">
        <f t="shared" si="274"/>
        <v>0</v>
      </c>
    </row>
    <row r="1446" spans="1:22" s="231" customFormat="1" hidden="1">
      <c r="A1446" s="172">
        <f>VLOOKUP(G1446,[1]Conceptos!$B$2:$F$587,5,FALSE)</f>
        <v>184</v>
      </c>
      <c r="B1446" s="236"/>
      <c r="C1446" s="237"/>
      <c r="D1446" s="238"/>
      <c r="E1446" s="225">
        <v>6</v>
      </c>
      <c r="F1446" s="174"/>
      <c r="G1446" s="175" t="str">
        <f t="shared" si="269"/>
        <v>A.2.2.5.1.3</v>
      </c>
      <c r="H1446" s="235" t="e">
        <f t="shared" si="279"/>
        <v>#N/A</v>
      </c>
      <c r="I1446" s="239"/>
      <c r="J1446" s="239"/>
      <c r="K1446" s="239"/>
      <c r="L1446" s="239"/>
      <c r="M1446" s="240"/>
      <c r="N1446" s="231">
        <f t="shared" si="276"/>
        <v>1</v>
      </c>
      <c r="O1446" s="231">
        <f t="shared" si="273"/>
        <v>0</v>
      </c>
      <c r="P1446" s="179">
        <f>VLOOKUP($G1446,[1]Conceptos!$B$2:$I$588,6,FALSE)</f>
        <v>1</v>
      </c>
      <c r="Q1446" s="179">
        <f>VLOOKUP($G1446,[1]Conceptos!$B$2:$I$588,7,FALSE)</f>
        <v>1</v>
      </c>
      <c r="R1446" s="179">
        <f>VLOOKUP($G1446,[1]Conceptos!$B$2:$I$588,8,FALSE)</f>
        <v>1</v>
      </c>
      <c r="S1446" s="229" t="b">
        <f>VLOOKUP(G1446,[1]Conceptos!$B$2:$E$587,4,FALSE)</f>
        <v>1</v>
      </c>
      <c r="V1446" s="231">
        <f t="shared" si="274"/>
        <v>0</v>
      </c>
    </row>
    <row r="1447" spans="1:22" s="231" customFormat="1" hidden="1">
      <c r="A1447" s="172">
        <f>VLOOKUP(G1447,[1]Conceptos!$B$2:$F$587,5,FALSE)</f>
        <v>184</v>
      </c>
      <c r="B1447" s="236"/>
      <c r="C1447" s="237"/>
      <c r="D1447" s="238"/>
      <c r="E1447" s="225">
        <v>7</v>
      </c>
      <c r="F1447" s="174"/>
      <c r="G1447" s="175" t="str">
        <f t="shared" ref="G1447:G1484" si="280">IF(ISBLANK(B1447),G1446,B1447)</f>
        <v>A.2.2.5.1.3</v>
      </c>
      <c r="H1447" s="235" t="e">
        <f t="shared" si="279"/>
        <v>#N/A</v>
      </c>
      <c r="I1447" s="239"/>
      <c r="J1447" s="239"/>
      <c r="K1447" s="239"/>
      <c r="L1447" s="239"/>
      <c r="M1447" s="240"/>
      <c r="N1447" s="231">
        <f t="shared" si="276"/>
        <v>1</v>
      </c>
      <c r="O1447" s="231">
        <f t="shared" si="273"/>
        <v>0</v>
      </c>
      <c r="P1447" s="179">
        <f>VLOOKUP($G1447,[1]Conceptos!$B$2:$I$588,6,FALSE)</f>
        <v>1</v>
      </c>
      <c r="Q1447" s="179">
        <f>VLOOKUP($G1447,[1]Conceptos!$B$2:$I$588,7,FALSE)</f>
        <v>1</v>
      </c>
      <c r="R1447" s="179">
        <f>VLOOKUP($G1447,[1]Conceptos!$B$2:$I$588,8,FALSE)</f>
        <v>1</v>
      </c>
      <c r="S1447" s="229" t="b">
        <f>VLOOKUP(G1447,[1]Conceptos!$B$2:$E$587,4,FALSE)</f>
        <v>1</v>
      </c>
      <c r="V1447" s="231">
        <f t="shared" si="274"/>
        <v>0</v>
      </c>
    </row>
    <row r="1448" spans="1:22" s="231" customFormat="1" hidden="1">
      <c r="A1448" s="172">
        <f>VLOOKUP(G1448,[1]Conceptos!$B$2:$F$587,5,FALSE)</f>
        <v>184</v>
      </c>
      <c r="B1448" s="236"/>
      <c r="C1448" s="237"/>
      <c r="D1448" s="238"/>
      <c r="E1448" s="225">
        <v>8</v>
      </c>
      <c r="F1448" s="174"/>
      <c r="G1448" s="175" t="str">
        <f t="shared" si="280"/>
        <v>A.2.2.5.1.3</v>
      </c>
      <c r="H1448" s="235" t="e">
        <f t="shared" si="279"/>
        <v>#N/A</v>
      </c>
      <c r="I1448" s="239"/>
      <c r="J1448" s="239"/>
      <c r="K1448" s="239"/>
      <c r="L1448" s="239"/>
      <c r="M1448" s="240"/>
      <c r="N1448" s="231">
        <f t="shared" si="276"/>
        <v>1</v>
      </c>
      <c r="O1448" s="231">
        <f t="shared" si="273"/>
        <v>0</v>
      </c>
      <c r="P1448" s="179">
        <f>VLOOKUP($G1448,[1]Conceptos!$B$2:$I$588,6,FALSE)</f>
        <v>1</v>
      </c>
      <c r="Q1448" s="179">
        <f>VLOOKUP($G1448,[1]Conceptos!$B$2:$I$588,7,FALSE)</f>
        <v>1</v>
      </c>
      <c r="R1448" s="179">
        <f>VLOOKUP($G1448,[1]Conceptos!$B$2:$I$588,8,FALSE)</f>
        <v>1</v>
      </c>
      <c r="S1448" s="229" t="b">
        <f>VLOOKUP(G1448,[1]Conceptos!$B$2:$E$587,4,FALSE)</f>
        <v>1</v>
      </c>
      <c r="V1448" s="231">
        <f t="shared" si="274"/>
        <v>0</v>
      </c>
    </row>
    <row r="1449" spans="1:22" s="231" customFormat="1" hidden="1">
      <c r="A1449" s="172">
        <f>VLOOKUP(G1449,[1]Conceptos!$B$2:$F$587,5,FALSE)</f>
        <v>184</v>
      </c>
      <c r="B1449" s="236"/>
      <c r="C1449" s="237"/>
      <c r="D1449" s="238"/>
      <c r="E1449" s="225">
        <v>9</v>
      </c>
      <c r="F1449" s="174"/>
      <c r="G1449" s="175" t="str">
        <f t="shared" si="280"/>
        <v>A.2.2.5.1.3</v>
      </c>
      <c r="H1449" s="235" t="e">
        <f t="shared" si="279"/>
        <v>#N/A</v>
      </c>
      <c r="I1449" s="239"/>
      <c r="J1449" s="239"/>
      <c r="K1449" s="239"/>
      <c r="L1449" s="239"/>
      <c r="M1449" s="240"/>
      <c r="N1449" s="231">
        <f t="shared" si="276"/>
        <v>1</v>
      </c>
      <c r="O1449" s="231">
        <f t="shared" si="273"/>
        <v>0</v>
      </c>
      <c r="P1449" s="179">
        <f>VLOOKUP($G1449,[1]Conceptos!$B$2:$I$588,6,FALSE)</f>
        <v>1</v>
      </c>
      <c r="Q1449" s="179">
        <f>VLOOKUP($G1449,[1]Conceptos!$B$2:$I$588,7,FALSE)</f>
        <v>1</v>
      </c>
      <c r="R1449" s="179">
        <f>VLOOKUP($G1449,[1]Conceptos!$B$2:$I$588,8,FALSE)</f>
        <v>1</v>
      </c>
      <c r="S1449" s="229" t="b">
        <f>VLOOKUP(G1449,[1]Conceptos!$B$2:$E$587,4,FALSE)</f>
        <v>1</v>
      </c>
      <c r="V1449" s="231">
        <f t="shared" si="274"/>
        <v>0</v>
      </c>
    </row>
    <row r="1450" spans="1:22" s="231" customFormat="1" hidden="1">
      <c r="A1450" s="172">
        <f>VLOOKUP(G1450,[1]Conceptos!$B$2:$F$587,5,FALSE)</f>
        <v>184</v>
      </c>
      <c r="B1450" s="236"/>
      <c r="C1450" s="237"/>
      <c r="D1450" s="238"/>
      <c r="E1450" s="225">
        <v>10</v>
      </c>
      <c r="F1450" s="174"/>
      <c r="G1450" s="175" t="str">
        <f t="shared" si="280"/>
        <v>A.2.2.5.1.3</v>
      </c>
      <c r="H1450" s="235" t="e">
        <f t="shared" si="279"/>
        <v>#N/A</v>
      </c>
      <c r="I1450" s="239"/>
      <c r="J1450" s="239"/>
      <c r="K1450" s="239"/>
      <c r="L1450" s="239"/>
      <c r="M1450" s="240"/>
      <c r="N1450" s="231">
        <f t="shared" si="276"/>
        <v>1</v>
      </c>
      <c r="O1450" s="231">
        <f t="shared" si="273"/>
        <v>0</v>
      </c>
      <c r="P1450" s="179">
        <f>VLOOKUP($G1450,[1]Conceptos!$B$2:$I$588,6,FALSE)</f>
        <v>1</v>
      </c>
      <c r="Q1450" s="179">
        <f>VLOOKUP($G1450,[1]Conceptos!$B$2:$I$588,7,FALSE)</f>
        <v>1</v>
      </c>
      <c r="R1450" s="179">
        <f>VLOOKUP($G1450,[1]Conceptos!$B$2:$I$588,8,FALSE)</f>
        <v>1</v>
      </c>
      <c r="S1450" s="229" t="b">
        <f>VLOOKUP(G1450,[1]Conceptos!$B$2:$E$587,4,FALSE)</f>
        <v>1</v>
      </c>
      <c r="V1450" s="231">
        <f t="shared" si="274"/>
        <v>0</v>
      </c>
    </row>
    <row r="1451" spans="1:22" s="231" customFormat="1" ht="25.5">
      <c r="A1451" s="172">
        <f>VLOOKUP(G1451,[1]Conceptos!$B$2:$F$587,5,FALSE)</f>
        <v>186</v>
      </c>
      <c r="B1451" s="216" t="s">
        <v>343</v>
      </c>
      <c r="C1451" s="217" t="str">
        <f>VLOOKUP(B1451,[1]Conceptos!$B$2:$D$587,2,FALSE)</f>
        <v>LEPRA</v>
      </c>
      <c r="D1451" s="218" t="str">
        <f>VLOOKUP(B1451,[1]Conceptos!$B$2:$D$587,3,FALSE)</f>
        <v>CORRESPONDE A LOS RECURSOS DESTINADOS, A LA FINANCIACIÓN DE LOS PROYECTOS Y PROGRAMAS REALACIONADOS CON LEPRA.</v>
      </c>
      <c r="E1451" s="249"/>
      <c r="F1451" s="210"/>
      <c r="G1451" s="211" t="str">
        <f>IF(ISBLANK(B1451),#REF!,B1451)</f>
        <v>A.2.2.5.2</v>
      </c>
      <c r="H1451" s="249"/>
      <c r="I1451" s="213">
        <f>I1452+I1463+I1474</f>
        <v>0</v>
      </c>
      <c r="J1451" s="213">
        <f>J1452+J1463+J1474</f>
        <v>0</v>
      </c>
      <c r="K1451" s="213">
        <f>K1452+K1463+K1474</f>
        <v>0</v>
      </c>
      <c r="L1451" s="213">
        <f>L1452+L1463+L1474</f>
        <v>0</v>
      </c>
      <c r="M1451" s="214">
        <f>M1452+M1463+M1474</f>
        <v>0</v>
      </c>
      <c r="N1451" s="250">
        <f>IF(E1451&lt;&gt;"",1,0)</f>
        <v>0</v>
      </c>
      <c r="O1451" s="250">
        <f t="shared" si="273"/>
        <v>0</v>
      </c>
      <c r="P1451" s="179">
        <f>VLOOKUP($G1451,[1]Conceptos!$B$2:$I$588,6,FALSE)</f>
        <v>1</v>
      </c>
      <c r="Q1451" s="179">
        <f>VLOOKUP($G1451,[1]Conceptos!$B$2:$I$588,7,FALSE)</f>
        <v>1</v>
      </c>
      <c r="R1451" s="179">
        <f>VLOOKUP($G1451,[1]Conceptos!$B$2:$I$588,8,FALSE)</f>
        <v>1</v>
      </c>
      <c r="S1451" s="229" t="b">
        <f>VLOOKUP(G1451,[1]Conceptos!$B$2:$E$588,4,FALSE)</f>
        <v>0</v>
      </c>
      <c r="T1451" s="230">
        <f>FIND(".",B1451,LEN(B1451)-2)</f>
        <v>8</v>
      </c>
      <c r="U1451" s="230" t="str">
        <f>MID(B1451,1,T1451-1)</f>
        <v>A.2.2.5</v>
      </c>
      <c r="V1451" s="231">
        <f>IF(T1451=0,#REF!,T1451)</f>
        <v>8</v>
      </c>
    </row>
    <row r="1452" spans="1:22" s="231" customFormat="1" ht="38.25">
      <c r="A1452" s="172">
        <f>VLOOKUP(G1452,[1]Conceptos!$B$2:$F$587,5,FALSE)</f>
        <v>187</v>
      </c>
      <c r="B1452" s="219" t="s">
        <v>344</v>
      </c>
      <c r="C1452" s="220" t="str">
        <f>VLOOKUP(B1452,[1]Conceptos!$B$2:$D$587,2,FALSE)</f>
        <v>CONTRATACIÓN, CON LAS EMPRESAS SOCIALES DEL ESTADO.</v>
      </c>
      <c r="D1452" s="221" t="str">
        <f>VLOOKUP(B1452,[1]Conceptos!$B$2:$D$587,3,FALSE)</f>
        <v>CONTEMPLA LA CONTRATACIÓN CON LAS EMPRESAS SOCIALES DEL ESTADO, DEL OBJETO CONTRACTUAL QUE TENGA QUE VER CON ENFERMEDADES TRANSMISIBLES Y LA ZOONOSIS (LEPRA)</v>
      </c>
      <c r="E1452" s="222" t="s">
        <v>136</v>
      </c>
      <c r="F1452" s="223"/>
      <c r="G1452" s="224" t="str">
        <f t="shared" si="280"/>
        <v>A.2.2.5.2.1</v>
      </c>
      <c r="H1452" s="225"/>
      <c r="I1452" s="226">
        <f>SUM(I1453:I1462)</f>
        <v>0</v>
      </c>
      <c r="J1452" s="226">
        <f>SUM(J1453:J1462)</f>
        <v>0</v>
      </c>
      <c r="K1452" s="226">
        <f>SUM(K1453:K1462)</f>
        <v>0</v>
      </c>
      <c r="L1452" s="226">
        <f>SUM(L1453:L1462)</f>
        <v>0</v>
      </c>
      <c r="M1452" s="227">
        <f>SUM(M1453:M1462)</f>
        <v>0</v>
      </c>
      <c r="N1452" s="228">
        <f>IF(AND(E1452&lt;&gt;"", E1452&lt;&gt;"Registrar Detalle",E1452&lt;&gt;"Ocultar Detalle"),1,0)</f>
        <v>0</v>
      </c>
      <c r="O1452" s="228">
        <f t="shared" si="273"/>
        <v>0</v>
      </c>
      <c r="P1452" s="179">
        <f>VLOOKUP($G1452,[1]Conceptos!$B$2:$I$588,6,FALSE)</f>
        <v>1</v>
      </c>
      <c r="Q1452" s="179">
        <f>VLOOKUP($G1452,[1]Conceptos!$B$2:$I$588,7,FALSE)</f>
        <v>1</v>
      </c>
      <c r="R1452" s="179">
        <f>VLOOKUP($G1452,[1]Conceptos!$B$2:$I$588,8,FALSE)</f>
        <v>1</v>
      </c>
      <c r="S1452" s="229" t="b">
        <f>VLOOKUP(G1452,[1]Conceptos!$B$2:$E$588,4,FALSE)</f>
        <v>1</v>
      </c>
      <c r="T1452" s="230">
        <f>FIND(".",B1452,LEN(B1452)-2)</f>
        <v>10</v>
      </c>
      <c r="U1452" s="230" t="str">
        <f>MID(B1452,1,T1452-1)</f>
        <v>A.2.2.5.2</v>
      </c>
      <c r="V1452" s="231">
        <f t="shared" ref="V1452:V1515" si="281">IF(T1452=0,T1451,T1452)</f>
        <v>10</v>
      </c>
    </row>
    <row r="1453" spans="1:22" s="231" customFormat="1">
      <c r="A1453" s="172">
        <f>VLOOKUP(G1453,[1]Conceptos!$B$2:$F$587,5,FALSE)</f>
        <v>187</v>
      </c>
      <c r="B1453" s="234"/>
      <c r="C1453" s="220"/>
      <c r="D1453" s="221"/>
      <c r="E1453" s="225">
        <v>1</v>
      </c>
      <c r="F1453" s="174"/>
      <c r="G1453" s="175" t="str">
        <f t="shared" si="280"/>
        <v>A.2.2.5.2.1</v>
      </c>
      <c r="H1453" s="235" t="e">
        <f t="shared" ref="H1453:H1462" si="282">VLOOKUP(F1453,$W$7:$X$48,2,FALSE)</f>
        <v>#N/A</v>
      </c>
      <c r="I1453" s="239"/>
      <c r="J1453" s="239"/>
      <c r="K1453" s="239"/>
      <c r="L1453" s="239"/>
      <c r="M1453" s="240"/>
      <c r="N1453" s="231">
        <f t="shared" ref="N1453:N1462" si="283">IF(E1453&lt;&gt;"",1,0)</f>
        <v>1</v>
      </c>
      <c r="O1453" s="231">
        <f t="shared" si="273"/>
        <v>0</v>
      </c>
      <c r="P1453" s="179">
        <f>VLOOKUP($G1453,[1]Conceptos!$B$2:$I$588,6,FALSE)</f>
        <v>1</v>
      </c>
      <c r="Q1453" s="179">
        <f>VLOOKUP($G1453,[1]Conceptos!$B$2:$I$588,7,FALSE)</f>
        <v>1</v>
      </c>
      <c r="R1453" s="179">
        <f>VLOOKUP($G1453,[1]Conceptos!$B$2:$I$588,8,FALSE)</f>
        <v>1</v>
      </c>
      <c r="S1453" s="229" t="b">
        <f>VLOOKUP(G1453,[1]Conceptos!$B$2:$E$588,4,FALSE)</f>
        <v>1</v>
      </c>
      <c r="V1453" s="231">
        <f t="shared" si="281"/>
        <v>10</v>
      </c>
    </row>
    <row r="1454" spans="1:22" s="231" customFormat="1" hidden="1">
      <c r="A1454" s="172">
        <f>VLOOKUP(G1454,[1]Conceptos!$B$2:$F$587,5,FALSE)</f>
        <v>187</v>
      </c>
      <c r="B1454" s="236"/>
      <c r="C1454" s="237"/>
      <c r="D1454" s="238"/>
      <c r="E1454" s="225">
        <v>2</v>
      </c>
      <c r="F1454" s="174"/>
      <c r="G1454" s="175" t="str">
        <f t="shared" si="280"/>
        <v>A.2.2.5.2.1</v>
      </c>
      <c r="H1454" s="235" t="e">
        <f t="shared" si="282"/>
        <v>#N/A</v>
      </c>
      <c r="I1454" s="239"/>
      <c r="J1454" s="239"/>
      <c r="K1454" s="239"/>
      <c r="L1454" s="239"/>
      <c r="M1454" s="240"/>
      <c r="N1454" s="231">
        <f t="shared" si="283"/>
        <v>1</v>
      </c>
      <c r="O1454" s="231">
        <f t="shared" si="273"/>
        <v>0</v>
      </c>
      <c r="P1454" s="179">
        <f>VLOOKUP($G1454,[1]Conceptos!$B$2:$I$588,6,FALSE)</f>
        <v>1</v>
      </c>
      <c r="Q1454" s="179">
        <f>VLOOKUP($G1454,[1]Conceptos!$B$2:$I$588,7,FALSE)</f>
        <v>1</v>
      </c>
      <c r="R1454" s="179">
        <f>VLOOKUP($G1454,[1]Conceptos!$B$2:$I$588,8,FALSE)</f>
        <v>1</v>
      </c>
      <c r="S1454" s="229" t="b">
        <f>VLOOKUP(G1454,[1]Conceptos!$B$2:$E$587,4,FALSE)</f>
        <v>1</v>
      </c>
      <c r="V1454" s="231">
        <f t="shared" si="281"/>
        <v>0</v>
      </c>
    </row>
    <row r="1455" spans="1:22" s="231" customFormat="1" hidden="1">
      <c r="A1455" s="172">
        <f>VLOOKUP(G1455,[1]Conceptos!$B$2:$F$587,5,FALSE)</f>
        <v>187</v>
      </c>
      <c r="B1455" s="236"/>
      <c r="C1455" s="237"/>
      <c r="D1455" s="238"/>
      <c r="E1455" s="225">
        <v>3</v>
      </c>
      <c r="F1455" s="174"/>
      <c r="G1455" s="175" t="str">
        <f t="shared" si="280"/>
        <v>A.2.2.5.2.1</v>
      </c>
      <c r="H1455" s="235" t="e">
        <f t="shared" si="282"/>
        <v>#N/A</v>
      </c>
      <c r="I1455" s="239"/>
      <c r="J1455" s="239"/>
      <c r="K1455" s="239"/>
      <c r="L1455" s="239"/>
      <c r="M1455" s="240"/>
      <c r="N1455" s="231">
        <f t="shared" si="283"/>
        <v>1</v>
      </c>
      <c r="O1455" s="231">
        <f t="shared" si="273"/>
        <v>0</v>
      </c>
      <c r="P1455" s="179">
        <f>VLOOKUP($G1455,[1]Conceptos!$B$2:$I$588,6,FALSE)</f>
        <v>1</v>
      </c>
      <c r="Q1455" s="179">
        <f>VLOOKUP($G1455,[1]Conceptos!$B$2:$I$588,7,FALSE)</f>
        <v>1</v>
      </c>
      <c r="R1455" s="179">
        <f>VLOOKUP($G1455,[1]Conceptos!$B$2:$I$588,8,FALSE)</f>
        <v>1</v>
      </c>
      <c r="S1455" s="229" t="b">
        <f>VLOOKUP(G1455,[1]Conceptos!$B$2:$E$587,4,FALSE)</f>
        <v>1</v>
      </c>
      <c r="V1455" s="231">
        <f t="shared" si="281"/>
        <v>0</v>
      </c>
    </row>
    <row r="1456" spans="1:22" s="231" customFormat="1" hidden="1">
      <c r="A1456" s="172">
        <f>VLOOKUP(G1456,[1]Conceptos!$B$2:$F$587,5,FALSE)</f>
        <v>187</v>
      </c>
      <c r="B1456" s="236"/>
      <c r="C1456" s="237"/>
      <c r="D1456" s="238"/>
      <c r="E1456" s="225">
        <v>4</v>
      </c>
      <c r="F1456" s="174"/>
      <c r="G1456" s="175" t="str">
        <f t="shared" si="280"/>
        <v>A.2.2.5.2.1</v>
      </c>
      <c r="H1456" s="235" t="e">
        <f t="shared" si="282"/>
        <v>#N/A</v>
      </c>
      <c r="I1456" s="239"/>
      <c r="J1456" s="239"/>
      <c r="K1456" s="239"/>
      <c r="L1456" s="239"/>
      <c r="M1456" s="240"/>
      <c r="N1456" s="231">
        <f t="shared" si="283"/>
        <v>1</v>
      </c>
      <c r="O1456" s="231">
        <f t="shared" si="273"/>
        <v>0</v>
      </c>
      <c r="P1456" s="179">
        <f>VLOOKUP($G1456,[1]Conceptos!$B$2:$I$588,6,FALSE)</f>
        <v>1</v>
      </c>
      <c r="Q1456" s="179">
        <f>VLOOKUP($G1456,[1]Conceptos!$B$2:$I$588,7,FALSE)</f>
        <v>1</v>
      </c>
      <c r="R1456" s="179">
        <f>VLOOKUP($G1456,[1]Conceptos!$B$2:$I$588,8,FALSE)</f>
        <v>1</v>
      </c>
      <c r="S1456" s="229" t="b">
        <f>VLOOKUP(G1456,[1]Conceptos!$B$2:$E$587,4,FALSE)</f>
        <v>1</v>
      </c>
      <c r="V1456" s="231">
        <f t="shared" si="281"/>
        <v>0</v>
      </c>
    </row>
    <row r="1457" spans="1:22" s="231" customFormat="1" hidden="1">
      <c r="A1457" s="172">
        <f>VLOOKUP(G1457,[1]Conceptos!$B$2:$F$587,5,FALSE)</f>
        <v>187</v>
      </c>
      <c r="B1457" s="236"/>
      <c r="C1457" s="237"/>
      <c r="D1457" s="238"/>
      <c r="E1457" s="225">
        <v>5</v>
      </c>
      <c r="F1457" s="174"/>
      <c r="G1457" s="175" t="str">
        <f t="shared" si="280"/>
        <v>A.2.2.5.2.1</v>
      </c>
      <c r="H1457" s="235" t="e">
        <f t="shared" si="282"/>
        <v>#N/A</v>
      </c>
      <c r="I1457" s="239"/>
      <c r="J1457" s="239"/>
      <c r="K1457" s="239"/>
      <c r="L1457" s="239"/>
      <c r="M1457" s="240"/>
      <c r="N1457" s="231">
        <f t="shared" si="283"/>
        <v>1</v>
      </c>
      <c r="O1457" s="231">
        <f t="shared" si="273"/>
        <v>0</v>
      </c>
      <c r="P1457" s="179">
        <f>VLOOKUP($G1457,[1]Conceptos!$B$2:$I$588,6,FALSE)</f>
        <v>1</v>
      </c>
      <c r="Q1457" s="179">
        <f>VLOOKUP($G1457,[1]Conceptos!$B$2:$I$588,7,FALSE)</f>
        <v>1</v>
      </c>
      <c r="R1457" s="179">
        <f>VLOOKUP($G1457,[1]Conceptos!$B$2:$I$588,8,FALSE)</f>
        <v>1</v>
      </c>
      <c r="S1457" s="229" t="b">
        <f>VLOOKUP(G1457,[1]Conceptos!$B$2:$E$587,4,FALSE)</f>
        <v>1</v>
      </c>
      <c r="V1457" s="231">
        <f t="shared" si="281"/>
        <v>0</v>
      </c>
    </row>
    <row r="1458" spans="1:22" s="231" customFormat="1" hidden="1">
      <c r="A1458" s="172">
        <f>VLOOKUP(G1458,[1]Conceptos!$B$2:$F$587,5,FALSE)</f>
        <v>187</v>
      </c>
      <c r="B1458" s="236"/>
      <c r="C1458" s="237"/>
      <c r="D1458" s="238"/>
      <c r="E1458" s="225">
        <v>6</v>
      </c>
      <c r="F1458" s="174"/>
      <c r="G1458" s="175" t="str">
        <f t="shared" si="280"/>
        <v>A.2.2.5.2.1</v>
      </c>
      <c r="H1458" s="235" t="e">
        <f t="shared" si="282"/>
        <v>#N/A</v>
      </c>
      <c r="I1458" s="239"/>
      <c r="J1458" s="239"/>
      <c r="K1458" s="239"/>
      <c r="L1458" s="239"/>
      <c r="M1458" s="240"/>
      <c r="N1458" s="231">
        <f t="shared" si="283"/>
        <v>1</v>
      </c>
      <c r="O1458" s="231">
        <f t="shared" si="273"/>
        <v>0</v>
      </c>
      <c r="P1458" s="179">
        <f>VLOOKUP($G1458,[1]Conceptos!$B$2:$I$588,6,FALSE)</f>
        <v>1</v>
      </c>
      <c r="Q1458" s="179">
        <f>VLOOKUP($G1458,[1]Conceptos!$B$2:$I$588,7,FALSE)</f>
        <v>1</v>
      </c>
      <c r="R1458" s="179">
        <f>VLOOKUP($G1458,[1]Conceptos!$B$2:$I$588,8,FALSE)</f>
        <v>1</v>
      </c>
      <c r="S1458" s="229" t="b">
        <f>VLOOKUP(G1458,[1]Conceptos!$B$2:$E$587,4,FALSE)</f>
        <v>1</v>
      </c>
      <c r="V1458" s="231">
        <f t="shared" si="281"/>
        <v>0</v>
      </c>
    </row>
    <row r="1459" spans="1:22" s="231" customFormat="1" hidden="1">
      <c r="A1459" s="172">
        <f>VLOOKUP(G1459,[1]Conceptos!$B$2:$F$587,5,FALSE)</f>
        <v>187</v>
      </c>
      <c r="B1459" s="236"/>
      <c r="C1459" s="237"/>
      <c r="D1459" s="238"/>
      <c r="E1459" s="225">
        <v>7</v>
      </c>
      <c r="F1459" s="174"/>
      <c r="G1459" s="175" t="str">
        <f t="shared" si="280"/>
        <v>A.2.2.5.2.1</v>
      </c>
      <c r="H1459" s="235" t="e">
        <f t="shared" si="282"/>
        <v>#N/A</v>
      </c>
      <c r="I1459" s="239"/>
      <c r="J1459" s="239"/>
      <c r="K1459" s="239"/>
      <c r="L1459" s="239"/>
      <c r="M1459" s="240"/>
      <c r="N1459" s="231">
        <f t="shared" si="283"/>
        <v>1</v>
      </c>
      <c r="O1459" s="231">
        <f t="shared" si="273"/>
        <v>0</v>
      </c>
      <c r="P1459" s="179">
        <f>VLOOKUP($G1459,[1]Conceptos!$B$2:$I$588,6,FALSE)</f>
        <v>1</v>
      </c>
      <c r="Q1459" s="179">
        <f>VLOOKUP($G1459,[1]Conceptos!$B$2:$I$588,7,FALSE)</f>
        <v>1</v>
      </c>
      <c r="R1459" s="179">
        <f>VLOOKUP($G1459,[1]Conceptos!$B$2:$I$588,8,FALSE)</f>
        <v>1</v>
      </c>
      <c r="S1459" s="229" t="b">
        <f>VLOOKUP(G1459,[1]Conceptos!$B$2:$E$587,4,FALSE)</f>
        <v>1</v>
      </c>
      <c r="V1459" s="231">
        <f t="shared" si="281"/>
        <v>0</v>
      </c>
    </row>
    <row r="1460" spans="1:22" s="231" customFormat="1" hidden="1">
      <c r="A1460" s="172">
        <f>VLOOKUP(G1460,[1]Conceptos!$B$2:$F$587,5,FALSE)</f>
        <v>187</v>
      </c>
      <c r="B1460" s="236"/>
      <c r="C1460" s="237"/>
      <c r="D1460" s="238"/>
      <c r="E1460" s="225">
        <v>8</v>
      </c>
      <c r="F1460" s="174"/>
      <c r="G1460" s="175" t="str">
        <f t="shared" si="280"/>
        <v>A.2.2.5.2.1</v>
      </c>
      <c r="H1460" s="235" t="e">
        <f t="shared" si="282"/>
        <v>#N/A</v>
      </c>
      <c r="I1460" s="239"/>
      <c r="J1460" s="239"/>
      <c r="K1460" s="239"/>
      <c r="L1460" s="239"/>
      <c r="M1460" s="240"/>
      <c r="N1460" s="231">
        <f t="shared" si="283"/>
        <v>1</v>
      </c>
      <c r="O1460" s="231">
        <f t="shared" si="273"/>
        <v>0</v>
      </c>
      <c r="P1460" s="179">
        <f>VLOOKUP($G1460,[1]Conceptos!$B$2:$I$588,6,FALSE)</f>
        <v>1</v>
      </c>
      <c r="Q1460" s="179">
        <f>VLOOKUP($G1460,[1]Conceptos!$B$2:$I$588,7,FALSE)</f>
        <v>1</v>
      </c>
      <c r="R1460" s="179">
        <f>VLOOKUP($G1460,[1]Conceptos!$B$2:$I$588,8,FALSE)</f>
        <v>1</v>
      </c>
      <c r="S1460" s="229" t="b">
        <f>VLOOKUP(G1460,[1]Conceptos!$B$2:$E$587,4,FALSE)</f>
        <v>1</v>
      </c>
      <c r="V1460" s="231">
        <f t="shared" si="281"/>
        <v>0</v>
      </c>
    </row>
    <row r="1461" spans="1:22" s="231" customFormat="1" hidden="1">
      <c r="A1461" s="172">
        <f>VLOOKUP(G1461,[1]Conceptos!$B$2:$F$587,5,FALSE)</f>
        <v>187</v>
      </c>
      <c r="B1461" s="236"/>
      <c r="C1461" s="237"/>
      <c r="D1461" s="238"/>
      <c r="E1461" s="225">
        <v>9</v>
      </c>
      <c r="F1461" s="174"/>
      <c r="G1461" s="175" t="str">
        <f t="shared" si="280"/>
        <v>A.2.2.5.2.1</v>
      </c>
      <c r="H1461" s="235" t="e">
        <f t="shared" si="282"/>
        <v>#N/A</v>
      </c>
      <c r="I1461" s="239"/>
      <c r="J1461" s="239"/>
      <c r="K1461" s="239"/>
      <c r="L1461" s="239"/>
      <c r="M1461" s="240"/>
      <c r="N1461" s="231">
        <f t="shared" si="283"/>
        <v>1</v>
      </c>
      <c r="O1461" s="231">
        <f t="shared" si="273"/>
        <v>0</v>
      </c>
      <c r="P1461" s="179">
        <f>VLOOKUP($G1461,[1]Conceptos!$B$2:$I$588,6,FALSE)</f>
        <v>1</v>
      </c>
      <c r="Q1461" s="179">
        <f>VLOOKUP($G1461,[1]Conceptos!$B$2:$I$588,7,FALSE)</f>
        <v>1</v>
      </c>
      <c r="R1461" s="179">
        <f>VLOOKUP($G1461,[1]Conceptos!$B$2:$I$588,8,FALSE)</f>
        <v>1</v>
      </c>
      <c r="S1461" s="229" t="b">
        <f>VLOOKUP(G1461,[1]Conceptos!$B$2:$E$587,4,FALSE)</f>
        <v>1</v>
      </c>
      <c r="V1461" s="231">
        <f t="shared" si="281"/>
        <v>0</v>
      </c>
    </row>
    <row r="1462" spans="1:22" s="231" customFormat="1" hidden="1">
      <c r="A1462" s="172">
        <f>VLOOKUP(G1462,[1]Conceptos!$B$2:$F$587,5,FALSE)</f>
        <v>187</v>
      </c>
      <c r="B1462" s="236"/>
      <c r="C1462" s="237"/>
      <c r="D1462" s="238"/>
      <c r="E1462" s="225">
        <v>10</v>
      </c>
      <c r="F1462" s="174"/>
      <c r="G1462" s="175" t="str">
        <f t="shared" si="280"/>
        <v>A.2.2.5.2.1</v>
      </c>
      <c r="H1462" s="235" t="e">
        <f t="shared" si="282"/>
        <v>#N/A</v>
      </c>
      <c r="I1462" s="239"/>
      <c r="J1462" s="239"/>
      <c r="K1462" s="239"/>
      <c r="L1462" s="239"/>
      <c r="M1462" s="240"/>
      <c r="N1462" s="231">
        <f t="shared" si="283"/>
        <v>1</v>
      </c>
      <c r="O1462" s="231">
        <f t="shared" si="273"/>
        <v>0</v>
      </c>
      <c r="P1462" s="179">
        <f>VLOOKUP($G1462,[1]Conceptos!$B$2:$I$588,6,FALSE)</f>
        <v>1</v>
      </c>
      <c r="Q1462" s="179">
        <f>VLOOKUP($G1462,[1]Conceptos!$B$2:$I$588,7,FALSE)</f>
        <v>1</v>
      </c>
      <c r="R1462" s="179">
        <f>VLOOKUP($G1462,[1]Conceptos!$B$2:$I$588,8,FALSE)</f>
        <v>1</v>
      </c>
      <c r="S1462" s="229" t="b">
        <f>VLOOKUP(G1462,[1]Conceptos!$B$2:$E$587,4,FALSE)</f>
        <v>1</v>
      </c>
      <c r="V1462" s="231">
        <f t="shared" si="281"/>
        <v>0</v>
      </c>
    </row>
    <row r="1463" spans="1:22" s="231" customFormat="1" ht="63.75">
      <c r="A1463" s="172">
        <f>VLOOKUP(G1463,[1]Conceptos!$B$2:$F$587,5,FALSE)</f>
        <v>188</v>
      </c>
      <c r="B1463" s="219" t="s">
        <v>345</v>
      </c>
      <c r="C1463" s="220" t="str">
        <f>VLOOKUP(B1463,[1]Conceptos!$B$2:$D$587,2,FALSE)</f>
        <v>ADQUISICIÓN DE INSUMOS, ELEMENTOS, PUBLICACIONES Y EQUIPOS PARA DESARROLLAR LAS PRIORIDADES  DE SALUD PÚBLICA, SEGÚN COMPETENCIAS.</v>
      </c>
      <c r="D1463" s="221" t="str">
        <f>VLOOKUP(B1463,[1]Conceptos!$B$2:$D$587,3,FALSE)</f>
        <v>SE REFIERE A LOS GASTOS DIRIGIDOS A LA ADQUSICIÓN DE INSUMOS CRÍTICOS Y SUMINISTROS NECESARIOS PARA EL DESARROLLO DE INVERSIÓN EN SALUD, CONFORME AL OBJETO DE ESTE NUMERAL Y NO CONTEMPLADOS EN EL GASTO DE FUNCIONAMIENTO.</v>
      </c>
      <c r="E1463" s="222" t="s">
        <v>136</v>
      </c>
      <c r="F1463" s="223"/>
      <c r="G1463" s="224" t="str">
        <f t="shared" si="280"/>
        <v>A.2.2.5.2.2</v>
      </c>
      <c r="H1463" s="225"/>
      <c r="I1463" s="226">
        <f>SUM(I1464:I1473)</f>
        <v>0</v>
      </c>
      <c r="J1463" s="226">
        <f>SUM(J1464:J1473)</f>
        <v>0</v>
      </c>
      <c r="K1463" s="226">
        <f>SUM(K1464:K1473)</f>
        <v>0</v>
      </c>
      <c r="L1463" s="226">
        <f>SUM(L1464:L1473)</f>
        <v>0</v>
      </c>
      <c r="M1463" s="227">
        <f>SUM(M1464:M1473)</f>
        <v>0</v>
      </c>
      <c r="N1463" s="228">
        <f>IF(AND(E1463&lt;&gt;"", E1463&lt;&gt;"Registrar Detalle",E1463&lt;&gt;"Ocultar Detalle"),1,0)</f>
        <v>0</v>
      </c>
      <c r="O1463" s="228">
        <f t="shared" si="273"/>
        <v>0</v>
      </c>
      <c r="P1463" s="179">
        <f>VLOOKUP($G1463,[1]Conceptos!$B$2:$I$588,6,FALSE)</f>
        <v>1</v>
      </c>
      <c r="Q1463" s="179">
        <f>VLOOKUP($G1463,[1]Conceptos!$B$2:$I$588,7,FALSE)</f>
        <v>1</v>
      </c>
      <c r="R1463" s="179">
        <f>VLOOKUP($G1463,[1]Conceptos!$B$2:$I$588,8,FALSE)</f>
        <v>1</v>
      </c>
      <c r="S1463" s="229" t="b">
        <f>VLOOKUP(G1463,[1]Conceptos!$B$2:$E$588,4,FALSE)</f>
        <v>1</v>
      </c>
      <c r="T1463" s="230">
        <f>FIND(".",B1463,LEN(B1463)-2)</f>
        <v>10</v>
      </c>
      <c r="U1463" s="230" t="str">
        <f>MID(B1463,1,T1463-1)</f>
        <v>A.2.2.5.2</v>
      </c>
      <c r="V1463" s="231">
        <f t="shared" si="281"/>
        <v>10</v>
      </c>
    </row>
    <row r="1464" spans="1:22" s="231" customFormat="1">
      <c r="A1464" s="172">
        <f>VLOOKUP(G1464,[1]Conceptos!$B$2:$F$587,5,FALSE)</f>
        <v>188</v>
      </c>
      <c r="B1464" s="234"/>
      <c r="C1464" s="220"/>
      <c r="D1464" s="221"/>
      <c r="E1464" s="225">
        <v>1</v>
      </c>
      <c r="F1464" s="174"/>
      <c r="G1464" s="175" t="str">
        <f t="shared" si="280"/>
        <v>A.2.2.5.2.2</v>
      </c>
      <c r="H1464" s="235" t="e">
        <f t="shared" ref="H1464:H1473" si="284">VLOOKUP(F1464,$W$7:$X$48,2,FALSE)</f>
        <v>#N/A</v>
      </c>
      <c r="I1464" s="239"/>
      <c r="J1464" s="239"/>
      <c r="K1464" s="239"/>
      <c r="L1464" s="239"/>
      <c r="M1464" s="240"/>
      <c r="N1464" s="231">
        <f t="shared" ref="N1464:N1473" si="285">IF(E1464&lt;&gt;"",1,0)</f>
        <v>1</v>
      </c>
      <c r="O1464" s="231">
        <f t="shared" si="273"/>
        <v>0</v>
      </c>
      <c r="P1464" s="179">
        <f>VLOOKUP($G1464,[1]Conceptos!$B$2:$I$588,6,FALSE)</f>
        <v>1</v>
      </c>
      <c r="Q1464" s="179">
        <f>VLOOKUP($G1464,[1]Conceptos!$B$2:$I$588,7,FALSE)</f>
        <v>1</v>
      </c>
      <c r="R1464" s="179">
        <f>VLOOKUP($G1464,[1]Conceptos!$B$2:$I$588,8,FALSE)</f>
        <v>1</v>
      </c>
      <c r="S1464" s="229" t="b">
        <f>VLOOKUP(G1464,[1]Conceptos!$B$2:$E$588,4,FALSE)</f>
        <v>1</v>
      </c>
      <c r="V1464" s="231">
        <f t="shared" si="281"/>
        <v>10</v>
      </c>
    </row>
    <row r="1465" spans="1:22" s="231" customFormat="1" hidden="1">
      <c r="A1465" s="172">
        <f>VLOOKUP(G1465,[1]Conceptos!$B$2:$F$587,5,FALSE)</f>
        <v>188</v>
      </c>
      <c r="B1465" s="236"/>
      <c r="C1465" s="237"/>
      <c r="D1465" s="238"/>
      <c r="E1465" s="225">
        <v>2</v>
      </c>
      <c r="F1465" s="174"/>
      <c r="G1465" s="175" t="str">
        <f t="shared" si="280"/>
        <v>A.2.2.5.2.2</v>
      </c>
      <c r="H1465" s="235" t="e">
        <f t="shared" si="284"/>
        <v>#N/A</v>
      </c>
      <c r="I1465" s="239"/>
      <c r="J1465" s="239"/>
      <c r="K1465" s="239"/>
      <c r="L1465" s="239"/>
      <c r="M1465" s="240"/>
      <c r="N1465" s="231">
        <f t="shared" si="285"/>
        <v>1</v>
      </c>
      <c r="O1465" s="231">
        <f t="shared" si="273"/>
        <v>0</v>
      </c>
      <c r="P1465" s="179">
        <f>VLOOKUP($G1465,[1]Conceptos!$B$2:$I$588,6,FALSE)</f>
        <v>1</v>
      </c>
      <c r="Q1465" s="179">
        <f>VLOOKUP($G1465,[1]Conceptos!$B$2:$I$588,7,FALSE)</f>
        <v>1</v>
      </c>
      <c r="R1465" s="179">
        <f>VLOOKUP($G1465,[1]Conceptos!$B$2:$I$588,8,FALSE)</f>
        <v>1</v>
      </c>
      <c r="S1465" s="229" t="b">
        <f>VLOOKUP(G1465,[1]Conceptos!$B$2:$E$587,4,FALSE)</f>
        <v>1</v>
      </c>
      <c r="V1465" s="231">
        <f t="shared" si="281"/>
        <v>0</v>
      </c>
    </row>
    <row r="1466" spans="1:22" s="231" customFormat="1" hidden="1">
      <c r="A1466" s="172">
        <f>VLOOKUP(G1466,[1]Conceptos!$B$2:$F$587,5,FALSE)</f>
        <v>188</v>
      </c>
      <c r="B1466" s="236"/>
      <c r="C1466" s="237"/>
      <c r="D1466" s="238"/>
      <c r="E1466" s="225">
        <v>3</v>
      </c>
      <c r="F1466" s="174"/>
      <c r="G1466" s="175" t="str">
        <f t="shared" si="280"/>
        <v>A.2.2.5.2.2</v>
      </c>
      <c r="H1466" s="235" t="e">
        <f t="shared" si="284"/>
        <v>#N/A</v>
      </c>
      <c r="I1466" s="239"/>
      <c r="J1466" s="239"/>
      <c r="K1466" s="239"/>
      <c r="L1466" s="239"/>
      <c r="M1466" s="240"/>
      <c r="N1466" s="231">
        <f t="shared" si="285"/>
        <v>1</v>
      </c>
      <c r="O1466" s="231">
        <f t="shared" si="273"/>
        <v>0</v>
      </c>
      <c r="P1466" s="179">
        <f>VLOOKUP($G1466,[1]Conceptos!$B$2:$I$588,6,FALSE)</f>
        <v>1</v>
      </c>
      <c r="Q1466" s="179">
        <f>VLOOKUP($G1466,[1]Conceptos!$B$2:$I$588,7,FALSE)</f>
        <v>1</v>
      </c>
      <c r="R1466" s="179">
        <f>VLOOKUP($G1466,[1]Conceptos!$B$2:$I$588,8,FALSE)</f>
        <v>1</v>
      </c>
      <c r="S1466" s="229" t="b">
        <f>VLOOKUP(G1466,[1]Conceptos!$B$2:$E$587,4,FALSE)</f>
        <v>1</v>
      </c>
      <c r="V1466" s="231">
        <f t="shared" si="281"/>
        <v>0</v>
      </c>
    </row>
    <row r="1467" spans="1:22" s="231" customFormat="1" hidden="1">
      <c r="A1467" s="172">
        <f>VLOOKUP(G1467,[1]Conceptos!$B$2:$F$587,5,FALSE)</f>
        <v>188</v>
      </c>
      <c r="B1467" s="236"/>
      <c r="C1467" s="237"/>
      <c r="D1467" s="238"/>
      <c r="E1467" s="225">
        <v>4</v>
      </c>
      <c r="F1467" s="174"/>
      <c r="G1467" s="175" t="str">
        <f t="shared" si="280"/>
        <v>A.2.2.5.2.2</v>
      </c>
      <c r="H1467" s="235" t="e">
        <f t="shared" si="284"/>
        <v>#N/A</v>
      </c>
      <c r="I1467" s="239"/>
      <c r="J1467" s="239"/>
      <c r="K1467" s="239"/>
      <c r="L1467" s="239"/>
      <c r="M1467" s="240"/>
      <c r="N1467" s="231">
        <f t="shared" si="285"/>
        <v>1</v>
      </c>
      <c r="O1467" s="231">
        <f t="shared" si="273"/>
        <v>0</v>
      </c>
      <c r="P1467" s="179">
        <f>VLOOKUP($G1467,[1]Conceptos!$B$2:$I$588,6,FALSE)</f>
        <v>1</v>
      </c>
      <c r="Q1467" s="179">
        <f>VLOOKUP($G1467,[1]Conceptos!$B$2:$I$588,7,FALSE)</f>
        <v>1</v>
      </c>
      <c r="R1467" s="179">
        <f>VLOOKUP($G1467,[1]Conceptos!$B$2:$I$588,8,FALSE)</f>
        <v>1</v>
      </c>
      <c r="S1467" s="229" t="b">
        <f>VLOOKUP(G1467,[1]Conceptos!$B$2:$E$587,4,FALSE)</f>
        <v>1</v>
      </c>
      <c r="V1467" s="231">
        <f t="shared" si="281"/>
        <v>0</v>
      </c>
    </row>
    <row r="1468" spans="1:22" s="231" customFormat="1" hidden="1">
      <c r="A1468" s="172">
        <f>VLOOKUP(G1468,[1]Conceptos!$B$2:$F$587,5,FALSE)</f>
        <v>188</v>
      </c>
      <c r="B1468" s="236"/>
      <c r="C1468" s="237"/>
      <c r="D1468" s="238"/>
      <c r="E1468" s="225">
        <v>5</v>
      </c>
      <c r="F1468" s="174"/>
      <c r="G1468" s="175" t="str">
        <f t="shared" si="280"/>
        <v>A.2.2.5.2.2</v>
      </c>
      <c r="H1468" s="235" t="e">
        <f t="shared" si="284"/>
        <v>#N/A</v>
      </c>
      <c r="I1468" s="239"/>
      <c r="J1468" s="239"/>
      <c r="K1468" s="239"/>
      <c r="L1468" s="239"/>
      <c r="M1468" s="240"/>
      <c r="N1468" s="231">
        <f t="shared" si="285"/>
        <v>1</v>
      </c>
      <c r="O1468" s="231">
        <f t="shared" si="273"/>
        <v>0</v>
      </c>
      <c r="P1468" s="179">
        <f>VLOOKUP($G1468,[1]Conceptos!$B$2:$I$588,6,FALSE)</f>
        <v>1</v>
      </c>
      <c r="Q1468" s="179">
        <f>VLOOKUP($G1468,[1]Conceptos!$B$2:$I$588,7,FALSE)</f>
        <v>1</v>
      </c>
      <c r="R1468" s="179">
        <f>VLOOKUP($G1468,[1]Conceptos!$B$2:$I$588,8,FALSE)</f>
        <v>1</v>
      </c>
      <c r="S1468" s="229" t="b">
        <f>VLOOKUP(G1468,[1]Conceptos!$B$2:$E$587,4,FALSE)</f>
        <v>1</v>
      </c>
      <c r="V1468" s="231">
        <f t="shared" si="281"/>
        <v>0</v>
      </c>
    </row>
    <row r="1469" spans="1:22" s="231" customFormat="1" hidden="1">
      <c r="A1469" s="172">
        <f>VLOOKUP(G1469,[1]Conceptos!$B$2:$F$587,5,FALSE)</f>
        <v>188</v>
      </c>
      <c r="B1469" s="236"/>
      <c r="C1469" s="237"/>
      <c r="D1469" s="238"/>
      <c r="E1469" s="225">
        <v>6</v>
      </c>
      <c r="F1469" s="174"/>
      <c r="G1469" s="175" t="str">
        <f t="shared" si="280"/>
        <v>A.2.2.5.2.2</v>
      </c>
      <c r="H1469" s="235" t="e">
        <f t="shared" si="284"/>
        <v>#N/A</v>
      </c>
      <c r="I1469" s="239"/>
      <c r="J1469" s="239"/>
      <c r="K1469" s="239"/>
      <c r="L1469" s="239"/>
      <c r="M1469" s="240"/>
      <c r="N1469" s="231">
        <f t="shared" si="285"/>
        <v>1</v>
      </c>
      <c r="O1469" s="231">
        <f t="shared" si="273"/>
        <v>0</v>
      </c>
      <c r="P1469" s="179">
        <f>VLOOKUP($G1469,[1]Conceptos!$B$2:$I$588,6,FALSE)</f>
        <v>1</v>
      </c>
      <c r="Q1469" s="179">
        <f>VLOOKUP($G1469,[1]Conceptos!$B$2:$I$588,7,FALSE)</f>
        <v>1</v>
      </c>
      <c r="R1469" s="179">
        <f>VLOOKUP($G1469,[1]Conceptos!$B$2:$I$588,8,FALSE)</f>
        <v>1</v>
      </c>
      <c r="S1469" s="229" t="b">
        <f>VLOOKUP(G1469,[1]Conceptos!$B$2:$E$587,4,FALSE)</f>
        <v>1</v>
      </c>
      <c r="V1469" s="231">
        <f t="shared" si="281"/>
        <v>0</v>
      </c>
    </row>
    <row r="1470" spans="1:22" s="231" customFormat="1" hidden="1">
      <c r="A1470" s="172">
        <f>VLOOKUP(G1470,[1]Conceptos!$B$2:$F$587,5,FALSE)</f>
        <v>188</v>
      </c>
      <c r="B1470" s="236"/>
      <c r="C1470" s="237"/>
      <c r="D1470" s="238"/>
      <c r="E1470" s="225">
        <v>7</v>
      </c>
      <c r="F1470" s="174"/>
      <c r="G1470" s="175" t="str">
        <f t="shared" si="280"/>
        <v>A.2.2.5.2.2</v>
      </c>
      <c r="H1470" s="235" t="e">
        <f t="shared" si="284"/>
        <v>#N/A</v>
      </c>
      <c r="I1470" s="239"/>
      <c r="J1470" s="239"/>
      <c r="K1470" s="239"/>
      <c r="L1470" s="239"/>
      <c r="M1470" s="240"/>
      <c r="N1470" s="231">
        <f t="shared" si="285"/>
        <v>1</v>
      </c>
      <c r="O1470" s="231">
        <f t="shared" si="273"/>
        <v>0</v>
      </c>
      <c r="P1470" s="179">
        <f>VLOOKUP($G1470,[1]Conceptos!$B$2:$I$588,6,FALSE)</f>
        <v>1</v>
      </c>
      <c r="Q1470" s="179">
        <f>VLOOKUP($G1470,[1]Conceptos!$B$2:$I$588,7,FALSE)</f>
        <v>1</v>
      </c>
      <c r="R1470" s="179">
        <f>VLOOKUP($G1470,[1]Conceptos!$B$2:$I$588,8,FALSE)</f>
        <v>1</v>
      </c>
      <c r="S1470" s="229" t="b">
        <f>VLOOKUP(G1470,[1]Conceptos!$B$2:$E$587,4,FALSE)</f>
        <v>1</v>
      </c>
      <c r="V1470" s="231">
        <f t="shared" si="281"/>
        <v>0</v>
      </c>
    </row>
    <row r="1471" spans="1:22" s="231" customFormat="1" hidden="1">
      <c r="A1471" s="172">
        <f>VLOOKUP(G1471,[1]Conceptos!$B$2:$F$587,5,FALSE)</f>
        <v>188</v>
      </c>
      <c r="B1471" s="236"/>
      <c r="C1471" s="237"/>
      <c r="D1471" s="238"/>
      <c r="E1471" s="225">
        <v>8</v>
      </c>
      <c r="F1471" s="174"/>
      <c r="G1471" s="175" t="str">
        <f t="shared" si="280"/>
        <v>A.2.2.5.2.2</v>
      </c>
      <c r="H1471" s="235" t="e">
        <f t="shared" si="284"/>
        <v>#N/A</v>
      </c>
      <c r="I1471" s="239"/>
      <c r="J1471" s="239"/>
      <c r="K1471" s="239"/>
      <c r="L1471" s="239"/>
      <c r="M1471" s="240"/>
      <c r="N1471" s="231">
        <f t="shared" si="285"/>
        <v>1</v>
      </c>
      <c r="O1471" s="231">
        <f t="shared" si="273"/>
        <v>0</v>
      </c>
      <c r="P1471" s="179">
        <f>VLOOKUP($G1471,[1]Conceptos!$B$2:$I$588,6,FALSE)</f>
        <v>1</v>
      </c>
      <c r="Q1471" s="179">
        <f>VLOOKUP($G1471,[1]Conceptos!$B$2:$I$588,7,FALSE)</f>
        <v>1</v>
      </c>
      <c r="R1471" s="179">
        <f>VLOOKUP($G1471,[1]Conceptos!$B$2:$I$588,8,FALSE)</f>
        <v>1</v>
      </c>
      <c r="S1471" s="229" t="b">
        <f>VLOOKUP(G1471,[1]Conceptos!$B$2:$E$587,4,FALSE)</f>
        <v>1</v>
      </c>
      <c r="V1471" s="231">
        <f t="shared" si="281"/>
        <v>0</v>
      </c>
    </row>
    <row r="1472" spans="1:22" s="231" customFormat="1" hidden="1">
      <c r="A1472" s="172">
        <f>VLOOKUP(G1472,[1]Conceptos!$B$2:$F$587,5,FALSE)</f>
        <v>188</v>
      </c>
      <c r="B1472" s="236"/>
      <c r="C1472" s="237"/>
      <c r="D1472" s="238"/>
      <c r="E1472" s="225">
        <v>9</v>
      </c>
      <c r="F1472" s="174"/>
      <c r="G1472" s="175" t="str">
        <f t="shared" si="280"/>
        <v>A.2.2.5.2.2</v>
      </c>
      <c r="H1472" s="235" t="e">
        <f t="shared" si="284"/>
        <v>#N/A</v>
      </c>
      <c r="I1472" s="239"/>
      <c r="J1472" s="239"/>
      <c r="K1472" s="239"/>
      <c r="L1472" s="239"/>
      <c r="M1472" s="240"/>
      <c r="N1472" s="231">
        <f t="shared" si="285"/>
        <v>1</v>
      </c>
      <c r="O1472" s="231">
        <f t="shared" si="273"/>
        <v>0</v>
      </c>
      <c r="P1472" s="179">
        <f>VLOOKUP($G1472,[1]Conceptos!$B$2:$I$588,6,FALSE)</f>
        <v>1</v>
      </c>
      <c r="Q1472" s="179">
        <f>VLOOKUP($G1472,[1]Conceptos!$B$2:$I$588,7,FALSE)</f>
        <v>1</v>
      </c>
      <c r="R1472" s="179">
        <f>VLOOKUP($G1472,[1]Conceptos!$B$2:$I$588,8,FALSE)</f>
        <v>1</v>
      </c>
      <c r="S1472" s="229" t="b">
        <f>VLOOKUP(G1472,[1]Conceptos!$B$2:$E$587,4,FALSE)</f>
        <v>1</v>
      </c>
      <c r="V1472" s="231">
        <f t="shared" si="281"/>
        <v>0</v>
      </c>
    </row>
    <row r="1473" spans="1:22" s="231" customFormat="1" hidden="1">
      <c r="A1473" s="172">
        <f>VLOOKUP(G1473,[1]Conceptos!$B$2:$F$587,5,FALSE)</f>
        <v>188</v>
      </c>
      <c r="B1473" s="236"/>
      <c r="C1473" s="237"/>
      <c r="D1473" s="238"/>
      <c r="E1473" s="225">
        <v>10</v>
      </c>
      <c r="F1473" s="174"/>
      <c r="G1473" s="175" t="str">
        <f t="shared" si="280"/>
        <v>A.2.2.5.2.2</v>
      </c>
      <c r="H1473" s="235" t="e">
        <f t="shared" si="284"/>
        <v>#N/A</v>
      </c>
      <c r="I1473" s="239"/>
      <c r="J1473" s="239"/>
      <c r="K1473" s="239"/>
      <c r="L1473" s="239"/>
      <c r="M1473" s="240"/>
      <c r="N1473" s="231">
        <f t="shared" si="285"/>
        <v>1</v>
      </c>
      <c r="O1473" s="231">
        <f t="shared" si="273"/>
        <v>0</v>
      </c>
      <c r="P1473" s="179">
        <f>VLOOKUP($G1473,[1]Conceptos!$B$2:$I$588,6,FALSE)</f>
        <v>1</v>
      </c>
      <c r="Q1473" s="179">
        <f>VLOOKUP($G1473,[1]Conceptos!$B$2:$I$588,7,FALSE)</f>
        <v>1</v>
      </c>
      <c r="R1473" s="179">
        <f>VLOOKUP($G1473,[1]Conceptos!$B$2:$I$588,8,FALSE)</f>
        <v>1</v>
      </c>
      <c r="S1473" s="229" t="b">
        <f>VLOOKUP(G1473,[1]Conceptos!$B$2:$E$587,4,FALSE)</f>
        <v>1</v>
      </c>
      <c r="V1473" s="231">
        <f t="shared" si="281"/>
        <v>0</v>
      </c>
    </row>
    <row r="1474" spans="1:22" s="231" customFormat="1" ht="38.25">
      <c r="A1474" s="172">
        <f>VLOOKUP(G1474,[1]Conceptos!$B$2:$F$587,5,FALSE)</f>
        <v>189</v>
      </c>
      <c r="B1474" s="219" t="s">
        <v>346</v>
      </c>
      <c r="C1474" s="220" t="str">
        <f>VLOOKUP(B1474,[1]Conceptos!$B$2:$D$587,2,FALSE)</f>
        <v>CONTRATACIÓN CON PERSONAS  JURÍDICAS QUE NO SEAN ESE´S.</v>
      </c>
      <c r="D1474" s="221" t="str">
        <f>VLOOKUP(B1474,[1]Conceptos!$B$2:$D$587,3,FALSE)</f>
        <v xml:space="preserve">CONTEMPLA LA CONTRATACIÓN CON OTRAS  IPS , NECESARIOS PARA PRESTAR EL SERVICIO, CONFORME A LAS  POLÍTICAS DE PROMOCIÓN,PREVENCIÓN Y VIGILANCIA EN SALUD. </v>
      </c>
      <c r="E1474" s="222" t="s">
        <v>136</v>
      </c>
      <c r="F1474" s="223"/>
      <c r="G1474" s="224" t="str">
        <f t="shared" si="280"/>
        <v>A.2.2.5.2.3</v>
      </c>
      <c r="H1474" s="225"/>
      <c r="I1474" s="226">
        <f>SUM(I1475:I1484)</f>
        <v>0</v>
      </c>
      <c r="J1474" s="226">
        <f>SUM(J1475:J1484)</f>
        <v>0</v>
      </c>
      <c r="K1474" s="226">
        <f>SUM(K1475:K1484)</f>
        <v>0</v>
      </c>
      <c r="L1474" s="226">
        <f>SUM(L1475:L1484)</f>
        <v>0</v>
      </c>
      <c r="M1474" s="227">
        <f>SUM(M1475:M1484)</f>
        <v>0</v>
      </c>
      <c r="N1474" s="228">
        <f>IF(AND(E1474&lt;&gt;"", E1474&lt;&gt;"Registrar Detalle",E1474&lt;&gt;"Ocultar Detalle"),1,0)</f>
        <v>0</v>
      </c>
      <c r="O1474" s="228">
        <f t="shared" si="273"/>
        <v>0</v>
      </c>
      <c r="P1474" s="179">
        <f>VLOOKUP($G1474,[1]Conceptos!$B$2:$I$588,6,FALSE)</f>
        <v>1</v>
      </c>
      <c r="Q1474" s="179">
        <f>VLOOKUP($G1474,[1]Conceptos!$B$2:$I$588,7,FALSE)</f>
        <v>1</v>
      </c>
      <c r="R1474" s="179">
        <f>VLOOKUP($G1474,[1]Conceptos!$B$2:$I$588,8,FALSE)</f>
        <v>1</v>
      </c>
      <c r="S1474" s="229" t="b">
        <f>VLOOKUP(G1474,[1]Conceptos!$B$2:$E$588,4,FALSE)</f>
        <v>1</v>
      </c>
      <c r="T1474" s="230">
        <f>FIND(".",B1474,LEN(B1474)-2)</f>
        <v>10</v>
      </c>
      <c r="U1474" s="230" t="str">
        <f>MID(B1474,1,T1474-1)</f>
        <v>A.2.2.5.2</v>
      </c>
      <c r="V1474" s="231">
        <f t="shared" si="281"/>
        <v>10</v>
      </c>
    </row>
    <row r="1475" spans="1:22" s="231" customFormat="1">
      <c r="A1475" s="172">
        <f>VLOOKUP(G1475,[1]Conceptos!$B$2:$F$587,5,FALSE)</f>
        <v>189</v>
      </c>
      <c r="B1475" s="234"/>
      <c r="C1475" s="220"/>
      <c r="D1475" s="221"/>
      <c r="E1475" s="225">
        <v>1</v>
      </c>
      <c r="F1475" s="174"/>
      <c r="G1475" s="175" t="str">
        <f t="shared" si="280"/>
        <v>A.2.2.5.2.3</v>
      </c>
      <c r="H1475" s="235" t="e">
        <f t="shared" ref="H1475:H1484" si="286">VLOOKUP(F1475,$W$7:$X$48,2,FALSE)</f>
        <v>#N/A</v>
      </c>
      <c r="I1475" s="239"/>
      <c r="J1475" s="239"/>
      <c r="K1475" s="239"/>
      <c r="L1475" s="239"/>
      <c r="M1475" s="240"/>
      <c r="N1475" s="231">
        <f t="shared" ref="N1475:N1484" si="287">IF(E1475&lt;&gt;"",1,0)</f>
        <v>1</v>
      </c>
      <c r="O1475" s="231">
        <f t="shared" si="273"/>
        <v>0</v>
      </c>
      <c r="P1475" s="179">
        <f>VLOOKUP($G1475,[1]Conceptos!$B$2:$I$588,6,FALSE)</f>
        <v>1</v>
      </c>
      <c r="Q1475" s="179">
        <f>VLOOKUP($G1475,[1]Conceptos!$B$2:$I$588,7,FALSE)</f>
        <v>1</v>
      </c>
      <c r="R1475" s="179">
        <f>VLOOKUP($G1475,[1]Conceptos!$B$2:$I$588,8,FALSE)</f>
        <v>1</v>
      </c>
      <c r="S1475" s="229" t="b">
        <f>VLOOKUP(G1475,[1]Conceptos!$B$2:$E$588,4,FALSE)</f>
        <v>1</v>
      </c>
      <c r="V1475" s="231">
        <f t="shared" si="281"/>
        <v>10</v>
      </c>
    </row>
    <row r="1476" spans="1:22" s="231" customFormat="1" hidden="1">
      <c r="A1476" s="172">
        <f>VLOOKUP(G1476,[1]Conceptos!$B$2:$F$587,5,FALSE)</f>
        <v>189</v>
      </c>
      <c r="B1476" s="236"/>
      <c r="C1476" s="237"/>
      <c r="D1476" s="238"/>
      <c r="E1476" s="225">
        <v>2</v>
      </c>
      <c r="F1476" s="174"/>
      <c r="G1476" s="175" t="str">
        <f t="shared" si="280"/>
        <v>A.2.2.5.2.3</v>
      </c>
      <c r="H1476" s="235" t="e">
        <f t="shared" si="286"/>
        <v>#N/A</v>
      </c>
      <c r="I1476" s="239"/>
      <c r="J1476" s="239"/>
      <c r="K1476" s="239"/>
      <c r="L1476" s="239"/>
      <c r="M1476" s="240"/>
      <c r="N1476" s="231">
        <f t="shared" si="287"/>
        <v>1</v>
      </c>
      <c r="O1476" s="231">
        <f t="shared" si="273"/>
        <v>0</v>
      </c>
      <c r="P1476" s="179">
        <f>VLOOKUP($G1476,[1]Conceptos!$B$2:$I$588,6,FALSE)</f>
        <v>1</v>
      </c>
      <c r="Q1476" s="179">
        <f>VLOOKUP($G1476,[1]Conceptos!$B$2:$I$588,7,FALSE)</f>
        <v>1</v>
      </c>
      <c r="R1476" s="179">
        <f>VLOOKUP($G1476,[1]Conceptos!$B$2:$I$588,8,FALSE)</f>
        <v>1</v>
      </c>
      <c r="S1476" s="229" t="b">
        <f>VLOOKUP(G1476,[1]Conceptos!$B$2:$E$587,4,FALSE)</f>
        <v>1</v>
      </c>
      <c r="V1476" s="231">
        <f t="shared" si="281"/>
        <v>0</v>
      </c>
    </row>
    <row r="1477" spans="1:22" s="231" customFormat="1" hidden="1">
      <c r="A1477" s="172">
        <f>VLOOKUP(G1477,[1]Conceptos!$B$2:$F$587,5,FALSE)</f>
        <v>189</v>
      </c>
      <c r="B1477" s="236"/>
      <c r="C1477" s="237"/>
      <c r="D1477" s="238"/>
      <c r="E1477" s="225">
        <v>3</v>
      </c>
      <c r="F1477" s="174"/>
      <c r="G1477" s="175" t="str">
        <f t="shared" si="280"/>
        <v>A.2.2.5.2.3</v>
      </c>
      <c r="H1477" s="235" t="e">
        <f t="shared" si="286"/>
        <v>#N/A</v>
      </c>
      <c r="I1477" s="239"/>
      <c r="J1477" s="239"/>
      <c r="K1477" s="239"/>
      <c r="L1477" s="239"/>
      <c r="M1477" s="240"/>
      <c r="N1477" s="231">
        <f t="shared" si="287"/>
        <v>1</v>
      </c>
      <c r="O1477" s="231">
        <f t="shared" si="273"/>
        <v>0</v>
      </c>
      <c r="P1477" s="179">
        <f>VLOOKUP($G1477,[1]Conceptos!$B$2:$I$588,6,FALSE)</f>
        <v>1</v>
      </c>
      <c r="Q1477" s="179">
        <f>VLOOKUP($G1477,[1]Conceptos!$B$2:$I$588,7,FALSE)</f>
        <v>1</v>
      </c>
      <c r="R1477" s="179">
        <f>VLOOKUP($G1477,[1]Conceptos!$B$2:$I$588,8,FALSE)</f>
        <v>1</v>
      </c>
      <c r="S1477" s="229" t="b">
        <f>VLOOKUP(G1477,[1]Conceptos!$B$2:$E$587,4,FALSE)</f>
        <v>1</v>
      </c>
      <c r="V1477" s="231">
        <f t="shared" si="281"/>
        <v>0</v>
      </c>
    </row>
    <row r="1478" spans="1:22" s="231" customFormat="1" hidden="1">
      <c r="A1478" s="172">
        <f>VLOOKUP(G1478,[1]Conceptos!$B$2:$F$587,5,FALSE)</f>
        <v>189</v>
      </c>
      <c r="B1478" s="236"/>
      <c r="C1478" s="237"/>
      <c r="D1478" s="238"/>
      <c r="E1478" s="225">
        <v>4</v>
      </c>
      <c r="F1478" s="174"/>
      <c r="G1478" s="175" t="str">
        <f t="shared" si="280"/>
        <v>A.2.2.5.2.3</v>
      </c>
      <c r="H1478" s="235" t="e">
        <f t="shared" si="286"/>
        <v>#N/A</v>
      </c>
      <c r="I1478" s="239"/>
      <c r="J1478" s="239"/>
      <c r="K1478" s="239"/>
      <c r="L1478" s="239"/>
      <c r="M1478" s="240"/>
      <c r="N1478" s="231">
        <f t="shared" si="287"/>
        <v>1</v>
      </c>
      <c r="O1478" s="231">
        <f t="shared" si="273"/>
        <v>0</v>
      </c>
      <c r="P1478" s="179">
        <f>VLOOKUP($G1478,[1]Conceptos!$B$2:$I$588,6,FALSE)</f>
        <v>1</v>
      </c>
      <c r="Q1478" s="179">
        <f>VLOOKUP($G1478,[1]Conceptos!$B$2:$I$588,7,FALSE)</f>
        <v>1</v>
      </c>
      <c r="R1478" s="179">
        <f>VLOOKUP($G1478,[1]Conceptos!$B$2:$I$588,8,FALSE)</f>
        <v>1</v>
      </c>
      <c r="S1478" s="229" t="b">
        <f>VLOOKUP(G1478,[1]Conceptos!$B$2:$E$587,4,FALSE)</f>
        <v>1</v>
      </c>
      <c r="V1478" s="231">
        <f t="shared" si="281"/>
        <v>0</v>
      </c>
    </row>
    <row r="1479" spans="1:22" s="231" customFormat="1" hidden="1">
      <c r="A1479" s="172">
        <f>VLOOKUP(G1479,[1]Conceptos!$B$2:$F$587,5,FALSE)</f>
        <v>189</v>
      </c>
      <c r="B1479" s="236"/>
      <c r="C1479" s="237"/>
      <c r="D1479" s="238"/>
      <c r="E1479" s="225">
        <v>5</v>
      </c>
      <c r="F1479" s="174"/>
      <c r="G1479" s="175" t="str">
        <f t="shared" si="280"/>
        <v>A.2.2.5.2.3</v>
      </c>
      <c r="H1479" s="235" t="e">
        <f t="shared" si="286"/>
        <v>#N/A</v>
      </c>
      <c r="I1479" s="239"/>
      <c r="J1479" s="239"/>
      <c r="K1479" s="239"/>
      <c r="L1479" s="239"/>
      <c r="M1479" s="240"/>
      <c r="N1479" s="231">
        <f t="shared" si="287"/>
        <v>1</v>
      </c>
      <c r="O1479" s="231">
        <f t="shared" si="273"/>
        <v>0</v>
      </c>
      <c r="P1479" s="179">
        <f>VLOOKUP($G1479,[1]Conceptos!$B$2:$I$588,6,FALSE)</f>
        <v>1</v>
      </c>
      <c r="Q1479" s="179">
        <f>VLOOKUP($G1479,[1]Conceptos!$B$2:$I$588,7,FALSE)</f>
        <v>1</v>
      </c>
      <c r="R1479" s="179">
        <f>VLOOKUP($G1479,[1]Conceptos!$B$2:$I$588,8,FALSE)</f>
        <v>1</v>
      </c>
      <c r="S1479" s="229" t="b">
        <f>VLOOKUP(G1479,[1]Conceptos!$B$2:$E$587,4,FALSE)</f>
        <v>1</v>
      </c>
      <c r="V1479" s="231">
        <f t="shared" si="281"/>
        <v>0</v>
      </c>
    </row>
    <row r="1480" spans="1:22" s="231" customFormat="1" hidden="1">
      <c r="A1480" s="172">
        <f>VLOOKUP(G1480,[1]Conceptos!$B$2:$F$587,5,FALSE)</f>
        <v>189</v>
      </c>
      <c r="B1480" s="236"/>
      <c r="C1480" s="237"/>
      <c r="D1480" s="238"/>
      <c r="E1480" s="225">
        <v>6</v>
      </c>
      <c r="F1480" s="174"/>
      <c r="G1480" s="175" t="str">
        <f t="shared" si="280"/>
        <v>A.2.2.5.2.3</v>
      </c>
      <c r="H1480" s="235" t="e">
        <f t="shared" si="286"/>
        <v>#N/A</v>
      </c>
      <c r="I1480" s="239"/>
      <c r="J1480" s="239"/>
      <c r="K1480" s="239"/>
      <c r="L1480" s="239"/>
      <c r="M1480" s="240"/>
      <c r="N1480" s="231">
        <f t="shared" si="287"/>
        <v>1</v>
      </c>
      <c r="O1480" s="231">
        <f t="shared" si="273"/>
        <v>0</v>
      </c>
      <c r="P1480" s="179">
        <f>VLOOKUP($G1480,[1]Conceptos!$B$2:$I$588,6,FALSE)</f>
        <v>1</v>
      </c>
      <c r="Q1480" s="179">
        <f>VLOOKUP($G1480,[1]Conceptos!$B$2:$I$588,7,FALSE)</f>
        <v>1</v>
      </c>
      <c r="R1480" s="179">
        <f>VLOOKUP($G1480,[1]Conceptos!$B$2:$I$588,8,FALSE)</f>
        <v>1</v>
      </c>
      <c r="S1480" s="229" t="b">
        <f>VLOOKUP(G1480,[1]Conceptos!$B$2:$E$587,4,FALSE)</f>
        <v>1</v>
      </c>
      <c r="V1480" s="231">
        <f t="shared" si="281"/>
        <v>0</v>
      </c>
    </row>
    <row r="1481" spans="1:22" s="231" customFormat="1" hidden="1">
      <c r="A1481" s="172">
        <f>VLOOKUP(G1481,[1]Conceptos!$B$2:$F$587,5,FALSE)</f>
        <v>189</v>
      </c>
      <c r="B1481" s="236"/>
      <c r="C1481" s="237"/>
      <c r="D1481" s="238"/>
      <c r="E1481" s="225">
        <v>7</v>
      </c>
      <c r="F1481" s="174"/>
      <c r="G1481" s="175" t="str">
        <f t="shared" si="280"/>
        <v>A.2.2.5.2.3</v>
      </c>
      <c r="H1481" s="235" t="e">
        <f t="shared" si="286"/>
        <v>#N/A</v>
      </c>
      <c r="I1481" s="239"/>
      <c r="J1481" s="239"/>
      <c r="K1481" s="239"/>
      <c r="L1481" s="239"/>
      <c r="M1481" s="240"/>
      <c r="N1481" s="231">
        <f t="shared" si="287"/>
        <v>1</v>
      </c>
      <c r="O1481" s="231">
        <f t="shared" si="273"/>
        <v>0</v>
      </c>
      <c r="P1481" s="179">
        <f>VLOOKUP($G1481,[1]Conceptos!$B$2:$I$588,6,FALSE)</f>
        <v>1</v>
      </c>
      <c r="Q1481" s="179">
        <f>VLOOKUP($G1481,[1]Conceptos!$B$2:$I$588,7,FALSE)</f>
        <v>1</v>
      </c>
      <c r="R1481" s="179">
        <f>VLOOKUP($G1481,[1]Conceptos!$B$2:$I$588,8,FALSE)</f>
        <v>1</v>
      </c>
      <c r="S1481" s="229" t="b">
        <f>VLOOKUP(G1481,[1]Conceptos!$B$2:$E$587,4,FALSE)</f>
        <v>1</v>
      </c>
      <c r="V1481" s="231">
        <f t="shared" si="281"/>
        <v>0</v>
      </c>
    </row>
    <row r="1482" spans="1:22" s="231" customFormat="1" hidden="1">
      <c r="A1482" s="172">
        <f>VLOOKUP(G1482,[1]Conceptos!$B$2:$F$587,5,FALSE)</f>
        <v>189</v>
      </c>
      <c r="B1482" s="236"/>
      <c r="C1482" s="237"/>
      <c r="D1482" s="238"/>
      <c r="E1482" s="225">
        <v>8</v>
      </c>
      <c r="F1482" s="174"/>
      <c r="G1482" s="175" t="str">
        <f t="shared" si="280"/>
        <v>A.2.2.5.2.3</v>
      </c>
      <c r="H1482" s="235" t="e">
        <f t="shared" si="286"/>
        <v>#N/A</v>
      </c>
      <c r="I1482" s="239"/>
      <c r="J1482" s="239"/>
      <c r="K1482" s="239"/>
      <c r="L1482" s="239"/>
      <c r="M1482" s="240"/>
      <c r="N1482" s="231">
        <f t="shared" si="287"/>
        <v>1</v>
      </c>
      <c r="O1482" s="231">
        <f t="shared" si="273"/>
        <v>0</v>
      </c>
      <c r="P1482" s="179">
        <f>VLOOKUP($G1482,[1]Conceptos!$B$2:$I$588,6,FALSE)</f>
        <v>1</v>
      </c>
      <c r="Q1482" s="179">
        <f>VLOOKUP($G1482,[1]Conceptos!$B$2:$I$588,7,FALSE)</f>
        <v>1</v>
      </c>
      <c r="R1482" s="179">
        <f>VLOOKUP($G1482,[1]Conceptos!$B$2:$I$588,8,FALSE)</f>
        <v>1</v>
      </c>
      <c r="S1482" s="229" t="b">
        <f>VLOOKUP(G1482,[1]Conceptos!$B$2:$E$587,4,FALSE)</f>
        <v>1</v>
      </c>
      <c r="V1482" s="231">
        <f t="shared" si="281"/>
        <v>0</v>
      </c>
    </row>
    <row r="1483" spans="1:22" s="231" customFormat="1" hidden="1">
      <c r="A1483" s="172">
        <f>VLOOKUP(G1483,[1]Conceptos!$B$2:$F$587,5,FALSE)</f>
        <v>189</v>
      </c>
      <c r="B1483" s="236"/>
      <c r="C1483" s="237"/>
      <c r="D1483" s="238"/>
      <c r="E1483" s="225">
        <v>9</v>
      </c>
      <c r="F1483" s="174"/>
      <c r="G1483" s="175" t="str">
        <f t="shared" si="280"/>
        <v>A.2.2.5.2.3</v>
      </c>
      <c r="H1483" s="235" t="e">
        <f t="shared" si="286"/>
        <v>#N/A</v>
      </c>
      <c r="I1483" s="239"/>
      <c r="J1483" s="239"/>
      <c r="K1483" s="239"/>
      <c r="L1483" s="239"/>
      <c r="M1483" s="240"/>
      <c r="N1483" s="231">
        <f t="shared" si="287"/>
        <v>1</v>
      </c>
      <c r="O1483" s="231">
        <f t="shared" si="273"/>
        <v>0</v>
      </c>
      <c r="P1483" s="179">
        <f>VLOOKUP($G1483,[1]Conceptos!$B$2:$I$588,6,FALSE)</f>
        <v>1</v>
      </c>
      <c r="Q1483" s="179">
        <f>VLOOKUP($G1483,[1]Conceptos!$B$2:$I$588,7,FALSE)</f>
        <v>1</v>
      </c>
      <c r="R1483" s="179">
        <f>VLOOKUP($G1483,[1]Conceptos!$B$2:$I$588,8,FALSE)</f>
        <v>1</v>
      </c>
      <c r="S1483" s="229" t="b">
        <f>VLOOKUP(G1483,[1]Conceptos!$B$2:$E$587,4,FALSE)</f>
        <v>1</v>
      </c>
      <c r="V1483" s="231">
        <f t="shared" si="281"/>
        <v>0</v>
      </c>
    </row>
    <row r="1484" spans="1:22" s="231" customFormat="1" hidden="1">
      <c r="A1484" s="172">
        <f>VLOOKUP(G1484,[1]Conceptos!$B$2:$F$587,5,FALSE)</f>
        <v>189</v>
      </c>
      <c r="B1484" s="236"/>
      <c r="C1484" s="237"/>
      <c r="D1484" s="238"/>
      <c r="E1484" s="225">
        <v>10</v>
      </c>
      <c r="F1484" s="174"/>
      <c r="G1484" s="175" t="str">
        <f t="shared" si="280"/>
        <v>A.2.2.5.2.3</v>
      </c>
      <c r="H1484" s="235" t="e">
        <f t="shared" si="286"/>
        <v>#N/A</v>
      </c>
      <c r="I1484" s="239"/>
      <c r="J1484" s="239"/>
      <c r="K1484" s="239"/>
      <c r="L1484" s="239"/>
      <c r="M1484" s="240"/>
      <c r="N1484" s="231">
        <f t="shared" si="287"/>
        <v>1</v>
      </c>
      <c r="O1484" s="231">
        <f t="shared" si="273"/>
        <v>0</v>
      </c>
      <c r="P1484" s="179">
        <f>VLOOKUP($G1484,[1]Conceptos!$B$2:$I$588,6,FALSE)</f>
        <v>1</v>
      </c>
      <c r="Q1484" s="179">
        <f>VLOOKUP($G1484,[1]Conceptos!$B$2:$I$588,7,FALSE)</f>
        <v>1</v>
      </c>
      <c r="R1484" s="179">
        <f>VLOOKUP($G1484,[1]Conceptos!$B$2:$I$588,8,FALSE)</f>
        <v>1</v>
      </c>
      <c r="S1484" s="229" t="b">
        <f>VLOOKUP(G1484,[1]Conceptos!$B$2:$E$587,4,FALSE)</f>
        <v>1</v>
      </c>
      <c r="V1484" s="231">
        <f t="shared" si="281"/>
        <v>0</v>
      </c>
    </row>
    <row r="1485" spans="1:22" s="231" customFormat="1" ht="38.25">
      <c r="A1485" s="172">
        <f>VLOOKUP(G1485,[1]Conceptos!$B$2:$F$587,5,FALSE)</f>
        <v>191</v>
      </c>
      <c r="B1485" s="216" t="s">
        <v>347</v>
      </c>
      <c r="C1485" s="217" t="str">
        <f>VLOOKUP(B1485,[1]Conceptos!$B$2:$D$587,2,FALSE)</f>
        <v>ENFERMEDADES TRANSMISIBLES POR VECTORES (ETV)</v>
      </c>
      <c r="D1485" s="218" t="str">
        <f>VLOOKUP(B1485,[1]Conceptos!$B$2:$D$587,3,FALSE)</f>
        <v>CORRESPONDE A LOS RECURSOS DESTINADOS, A LA FINANCIACIÓN DE LOS PROYECTOS Y PROGRAMAS REALACIONADOS CON ENFERMEDADES TRANSMISIBLES POR VECTORES.</v>
      </c>
      <c r="E1485" s="249"/>
      <c r="F1485" s="210"/>
      <c r="G1485" s="211" t="str">
        <f>IF(ISBLANK(B1485),#REF!,B1485)</f>
        <v>A.2.2.5.3</v>
      </c>
      <c r="H1485" s="249"/>
      <c r="I1485" s="213">
        <f>I1486+I1497+I1508</f>
        <v>0</v>
      </c>
      <c r="J1485" s="213">
        <f>J1486+J1497+J1508</f>
        <v>0</v>
      </c>
      <c r="K1485" s="213">
        <f>K1486+K1497+K1508</f>
        <v>0</v>
      </c>
      <c r="L1485" s="213">
        <f>L1486+L1497+L1508</f>
        <v>0</v>
      </c>
      <c r="M1485" s="214">
        <f>M1486+M1497+M1508</f>
        <v>0</v>
      </c>
      <c r="N1485" s="250">
        <f>IF(E1485&lt;&gt;"",1,0)</f>
        <v>0</v>
      </c>
      <c r="O1485" s="250">
        <f t="shared" si="273"/>
        <v>0</v>
      </c>
      <c r="P1485" s="179">
        <f>VLOOKUP($G1485,[1]Conceptos!$B$2:$I$588,6,FALSE)</f>
        <v>1</v>
      </c>
      <c r="Q1485" s="179">
        <f>VLOOKUP($G1485,[1]Conceptos!$B$2:$I$588,7,FALSE)</f>
        <v>1</v>
      </c>
      <c r="R1485" s="179">
        <f>VLOOKUP($G1485,[1]Conceptos!$B$2:$I$588,8,FALSE)</f>
        <v>1</v>
      </c>
      <c r="S1485" s="229" t="b">
        <f>VLOOKUP(G1485,[1]Conceptos!$B$2:$E$588,4,FALSE)</f>
        <v>0</v>
      </c>
      <c r="T1485" s="230">
        <f>FIND(".",B1485,LEN(B1485)-2)</f>
        <v>8</v>
      </c>
      <c r="U1485" s="230" t="str">
        <f>MID(B1485,1,T1485-1)</f>
        <v>A.2.2.5</v>
      </c>
      <c r="V1485" s="231">
        <f>IF(T1485=0,#REF!,T1485)</f>
        <v>8</v>
      </c>
    </row>
    <row r="1486" spans="1:22" s="231" customFormat="1" ht="38.25">
      <c r="A1486" s="172">
        <f>VLOOKUP(G1486,[1]Conceptos!$B$2:$F$587,5,FALSE)</f>
        <v>192</v>
      </c>
      <c r="B1486" s="219" t="s">
        <v>348</v>
      </c>
      <c r="C1486" s="220" t="str">
        <f>VLOOKUP(B1486,[1]Conceptos!$B$2:$D$587,2,FALSE)</f>
        <v>CONTRATACIÓN, CON LAS EMPRESAS SOCIALES DEL ESTADO.</v>
      </c>
      <c r="D1486" s="221" t="str">
        <f>VLOOKUP(B1486,[1]Conceptos!$B$2:$D$587,3,FALSE)</f>
        <v>CONTEMPLA LA CONTRATACIÓN CON LAS EMPRESAS SOCIALES DEL ESTADO, DEL OBJETO CONTRACTUAL QUE TENGA QUE VER CON ENFERMEDADES TRANSMISIBLES Y LA ZOONOSIS (ETV)</v>
      </c>
      <c r="E1486" s="222" t="s">
        <v>136</v>
      </c>
      <c r="F1486" s="223"/>
      <c r="G1486" s="224" t="str">
        <f t="shared" ref="G1486:G1549" si="288">IF(ISBLANK(B1486),G1485,B1486)</f>
        <v>A.2.2.5.3.1</v>
      </c>
      <c r="H1486" s="225"/>
      <c r="I1486" s="226">
        <f>SUM(I1487:I1496)</f>
        <v>0</v>
      </c>
      <c r="J1486" s="226">
        <f>SUM(J1487:J1496)</f>
        <v>0</v>
      </c>
      <c r="K1486" s="226">
        <f>SUM(K1487:K1496)</f>
        <v>0</v>
      </c>
      <c r="L1486" s="226">
        <f>SUM(L1487:L1496)</f>
        <v>0</v>
      </c>
      <c r="M1486" s="227">
        <f>SUM(M1487:M1496)</f>
        <v>0</v>
      </c>
      <c r="N1486" s="228">
        <f>IF(AND(E1486&lt;&gt;"", E1486&lt;&gt;"Registrar Detalle",E1486&lt;&gt;"Ocultar Detalle"),1,0)</f>
        <v>0</v>
      </c>
      <c r="O1486" s="228">
        <f t="shared" si="273"/>
        <v>0</v>
      </c>
      <c r="P1486" s="179">
        <f>VLOOKUP($G1486,[1]Conceptos!$B$2:$I$588,6,FALSE)</f>
        <v>1</v>
      </c>
      <c r="Q1486" s="179">
        <f>VLOOKUP($G1486,[1]Conceptos!$B$2:$I$588,7,FALSE)</f>
        <v>1</v>
      </c>
      <c r="R1486" s="179">
        <f>VLOOKUP($G1486,[1]Conceptos!$B$2:$I$588,8,FALSE)</f>
        <v>1</v>
      </c>
      <c r="S1486" s="229" t="b">
        <f>VLOOKUP(G1486,[1]Conceptos!$B$2:$E$588,4,FALSE)</f>
        <v>1</v>
      </c>
      <c r="T1486" s="230">
        <f>FIND(".",B1486,LEN(B1486)-2)</f>
        <v>10</v>
      </c>
      <c r="U1486" s="230" t="str">
        <f>MID(B1486,1,T1486-1)</f>
        <v>A.2.2.5.3</v>
      </c>
      <c r="V1486" s="231">
        <f t="shared" si="281"/>
        <v>10</v>
      </c>
    </row>
    <row r="1487" spans="1:22" s="231" customFormat="1">
      <c r="A1487" s="172">
        <f>VLOOKUP(G1487,[1]Conceptos!$B$2:$F$587,5,FALSE)</f>
        <v>192</v>
      </c>
      <c r="B1487" s="234"/>
      <c r="C1487" s="220"/>
      <c r="D1487" s="221"/>
      <c r="E1487" s="225">
        <v>1</v>
      </c>
      <c r="F1487" s="174"/>
      <c r="G1487" s="175" t="str">
        <f t="shared" si="288"/>
        <v>A.2.2.5.3.1</v>
      </c>
      <c r="H1487" s="235" t="e">
        <f t="shared" ref="H1487:H1496" si="289">VLOOKUP(F1487,$W$7:$X$48,2,FALSE)</f>
        <v>#N/A</v>
      </c>
      <c r="I1487" s="239"/>
      <c r="J1487" s="239"/>
      <c r="K1487" s="239"/>
      <c r="L1487" s="239"/>
      <c r="M1487" s="240"/>
      <c r="N1487" s="231">
        <f t="shared" ref="N1487:N1496" si="290">IF(E1487&lt;&gt;"",1,0)</f>
        <v>1</v>
      </c>
      <c r="O1487" s="231">
        <f t="shared" si="273"/>
        <v>0</v>
      </c>
      <c r="P1487" s="179">
        <f>VLOOKUP($G1487,[1]Conceptos!$B$2:$I$588,6,FALSE)</f>
        <v>1</v>
      </c>
      <c r="Q1487" s="179">
        <f>VLOOKUP($G1487,[1]Conceptos!$B$2:$I$588,7,FALSE)</f>
        <v>1</v>
      </c>
      <c r="R1487" s="179">
        <f>VLOOKUP($G1487,[1]Conceptos!$B$2:$I$588,8,FALSE)</f>
        <v>1</v>
      </c>
      <c r="S1487" s="229" t="b">
        <f>VLOOKUP(G1487,[1]Conceptos!$B$2:$E$588,4,FALSE)</f>
        <v>1</v>
      </c>
      <c r="V1487" s="231">
        <f t="shared" si="281"/>
        <v>10</v>
      </c>
    </row>
    <row r="1488" spans="1:22" s="231" customFormat="1" hidden="1">
      <c r="A1488" s="172">
        <f>VLOOKUP(G1488,[1]Conceptos!$B$2:$F$587,5,FALSE)</f>
        <v>192</v>
      </c>
      <c r="B1488" s="236"/>
      <c r="C1488" s="237"/>
      <c r="D1488" s="238"/>
      <c r="E1488" s="225">
        <v>2</v>
      </c>
      <c r="F1488" s="174"/>
      <c r="G1488" s="175" t="str">
        <f t="shared" si="288"/>
        <v>A.2.2.5.3.1</v>
      </c>
      <c r="H1488" s="235" t="e">
        <f t="shared" si="289"/>
        <v>#N/A</v>
      </c>
      <c r="I1488" s="239"/>
      <c r="J1488" s="239"/>
      <c r="K1488" s="239"/>
      <c r="L1488" s="239"/>
      <c r="M1488" s="240"/>
      <c r="N1488" s="231">
        <f t="shared" si="290"/>
        <v>1</v>
      </c>
      <c r="O1488" s="231">
        <f t="shared" si="273"/>
        <v>0</v>
      </c>
      <c r="P1488" s="179">
        <f>VLOOKUP($G1488,[1]Conceptos!$B$2:$I$588,6,FALSE)</f>
        <v>1</v>
      </c>
      <c r="Q1488" s="179">
        <f>VLOOKUP($G1488,[1]Conceptos!$B$2:$I$588,7,FALSE)</f>
        <v>1</v>
      </c>
      <c r="R1488" s="179">
        <f>VLOOKUP($G1488,[1]Conceptos!$B$2:$I$588,8,FALSE)</f>
        <v>1</v>
      </c>
      <c r="S1488" s="229" t="b">
        <f>VLOOKUP(G1488,[1]Conceptos!$B$2:$E$587,4,FALSE)</f>
        <v>1</v>
      </c>
      <c r="V1488" s="231">
        <f t="shared" si="281"/>
        <v>0</v>
      </c>
    </row>
    <row r="1489" spans="1:22" s="231" customFormat="1" hidden="1">
      <c r="A1489" s="172">
        <f>VLOOKUP(G1489,[1]Conceptos!$B$2:$F$587,5,FALSE)</f>
        <v>192</v>
      </c>
      <c r="B1489" s="236"/>
      <c r="C1489" s="237"/>
      <c r="D1489" s="238"/>
      <c r="E1489" s="225">
        <v>3</v>
      </c>
      <c r="F1489" s="174"/>
      <c r="G1489" s="175" t="str">
        <f t="shared" si="288"/>
        <v>A.2.2.5.3.1</v>
      </c>
      <c r="H1489" s="235" t="e">
        <f t="shared" si="289"/>
        <v>#N/A</v>
      </c>
      <c r="I1489" s="239"/>
      <c r="J1489" s="239"/>
      <c r="K1489" s="239"/>
      <c r="L1489" s="239"/>
      <c r="M1489" s="240"/>
      <c r="N1489" s="231">
        <f t="shared" si="290"/>
        <v>1</v>
      </c>
      <c r="O1489" s="231">
        <f t="shared" si="273"/>
        <v>0</v>
      </c>
      <c r="P1489" s="179">
        <f>VLOOKUP($G1489,[1]Conceptos!$B$2:$I$588,6,FALSE)</f>
        <v>1</v>
      </c>
      <c r="Q1489" s="179">
        <f>VLOOKUP($G1489,[1]Conceptos!$B$2:$I$588,7,FALSE)</f>
        <v>1</v>
      </c>
      <c r="R1489" s="179">
        <f>VLOOKUP($G1489,[1]Conceptos!$B$2:$I$588,8,FALSE)</f>
        <v>1</v>
      </c>
      <c r="S1489" s="229" t="b">
        <f>VLOOKUP(G1489,[1]Conceptos!$B$2:$E$587,4,FALSE)</f>
        <v>1</v>
      </c>
      <c r="V1489" s="231">
        <f t="shared" si="281"/>
        <v>0</v>
      </c>
    </row>
    <row r="1490" spans="1:22" s="231" customFormat="1" hidden="1">
      <c r="A1490" s="172">
        <f>VLOOKUP(G1490,[1]Conceptos!$B$2:$F$587,5,FALSE)</f>
        <v>192</v>
      </c>
      <c r="B1490" s="236"/>
      <c r="C1490" s="237"/>
      <c r="D1490" s="238"/>
      <c r="E1490" s="225">
        <v>4</v>
      </c>
      <c r="F1490" s="174"/>
      <c r="G1490" s="175" t="str">
        <f t="shared" si="288"/>
        <v>A.2.2.5.3.1</v>
      </c>
      <c r="H1490" s="235" t="e">
        <f t="shared" si="289"/>
        <v>#N/A</v>
      </c>
      <c r="I1490" s="239"/>
      <c r="J1490" s="239"/>
      <c r="K1490" s="239"/>
      <c r="L1490" s="239"/>
      <c r="M1490" s="240"/>
      <c r="N1490" s="231">
        <f t="shared" si="290"/>
        <v>1</v>
      </c>
      <c r="O1490" s="231">
        <f t="shared" si="273"/>
        <v>0</v>
      </c>
      <c r="P1490" s="179">
        <f>VLOOKUP($G1490,[1]Conceptos!$B$2:$I$588,6,FALSE)</f>
        <v>1</v>
      </c>
      <c r="Q1490" s="179">
        <f>VLOOKUP($G1490,[1]Conceptos!$B$2:$I$588,7,FALSE)</f>
        <v>1</v>
      </c>
      <c r="R1490" s="179">
        <f>VLOOKUP($G1490,[1]Conceptos!$B$2:$I$588,8,FALSE)</f>
        <v>1</v>
      </c>
      <c r="S1490" s="229" t="b">
        <f>VLOOKUP(G1490,[1]Conceptos!$B$2:$E$587,4,FALSE)</f>
        <v>1</v>
      </c>
      <c r="V1490" s="231">
        <f t="shared" si="281"/>
        <v>0</v>
      </c>
    </row>
    <row r="1491" spans="1:22" s="231" customFormat="1" hidden="1">
      <c r="A1491" s="172">
        <f>VLOOKUP(G1491,[1]Conceptos!$B$2:$F$587,5,FALSE)</f>
        <v>192</v>
      </c>
      <c r="B1491" s="236"/>
      <c r="C1491" s="237"/>
      <c r="D1491" s="238"/>
      <c r="E1491" s="225">
        <v>5</v>
      </c>
      <c r="F1491" s="174"/>
      <c r="G1491" s="175" t="str">
        <f t="shared" si="288"/>
        <v>A.2.2.5.3.1</v>
      </c>
      <c r="H1491" s="235" t="e">
        <f t="shared" si="289"/>
        <v>#N/A</v>
      </c>
      <c r="I1491" s="239"/>
      <c r="J1491" s="239"/>
      <c r="K1491" s="239"/>
      <c r="L1491" s="239"/>
      <c r="M1491" s="240"/>
      <c r="N1491" s="231">
        <f t="shared" si="290"/>
        <v>1</v>
      </c>
      <c r="O1491" s="231">
        <f t="shared" si="273"/>
        <v>0</v>
      </c>
      <c r="P1491" s="179">
        <f>VLOOKUP($G1491,[1]Conceptos!$B$2:$I$588,6,FALSE)</f>
        <v>1</v>
      </c>
      <c r="Q1491" s="179">
        <f>VLOOKUP($G1491,[1]Conceptos!$B$2:$I$588,7,FALSE)</f>
        <v>1</v>
      </c>
      <c r="R1491" s="179">
        <f>VLOOKUP($G1491,[1]Conceptos!$B$2:$I$588,8,FALSE)</f>
        <v>1</v>
      </c>
      <c r="S1491" s="229" t="b">
        <f>VLOOKUP(G1491,[1]Conceptos!$B$2:$E$587,4,FALSE)</f>
        <v>1</v>
      </c>
      <c r="V1491" s="231">
        <f t="shared" si="281"/>
        <v>0</v>
      </c>
    </row>
    <row r="1492" spans="1:22" s="231" customFormat="1" hidden="1">
      <c r="A1492" s="172">
        <f>VLOOKUP(G1492,[1]Conceptos!$B$2:$F$587,5,FALSE)</f>
        <v>192</v>
      </c>
      <c r="B1492" s="236"/>
      <c r="C1492" s="237"/>
      <c r="D1492" s="238"/>
      <c r="E1492" s="225">
        <v>6</v>
      </c>
      <c r="F1492" s="174"/>
      <c r="G1492" s="175" t="str">
        <f t="shared" si="288"/>
        <v>A.2.2.5.3.1</v>
      </c>
      <c r="H1492" s="235" t="e">
        <f t="shared" si="289"/>
        <v>#N/A</v>
      </c>
      <c r="I1492" s="239"/>
      <c r="J1492" s="239"/>
      <c r="K1492" s="239"/>
      <c r="L1492" s="239"/>
      <c r="M1492" s="240"/>
      <c r="N1492" s="231">
        <f t="shared" si="290"/>
        <v>1</v>
      </c>
      <c r="O1492" s="231">
        <f t="shared" si="273"/>
        <v>0</v>
      </c>
      <c r="P1492" s="179">
        <f>VLOOKUP($G1492,[1]Conceptos!$B$2:$I$588,6,FALSE)</f>
        <v>1</v>
      </c>
      <c r="Q1492" s="179">
        <f>VLOOKUP($G1492,[1]Conceptos!$B$2:$I$588,7,FALSE)</f>
        <v>1</v>
      </c>
      <c r="R1492" s="179">
        <f>VLOOKUP($G1492,[1]Conceptos!$B$2:$I$588,8,FALSE)</f>
        <v>1</v>
      </c>
      <c r="S1492" s="229" t="b">
        <f>VLOOKUP(G1492,[1]Conceptos!$B$2:$E$587,4,FALSE)</f>
        <v>1</v>
      </c>
      <c r="V1492" s="231">
        <f t="shared" si="281"/>
        <v>0</v>
      </c>
    </row>
    <row r="1493" spans="1:22" s="231" customFormat="1" hidden="1">
      <c r="A1493" s="172">
        <f>VLOOKUP(G1493,[1]Conceptos!$B$2:$F$587,5,FALSE)</f>
        <v>192</v>
      </c>
      <c r="B1493" s="236"/>
      <c r="C1493" s="237"/>
      <c r="D1493" s="238"/>
      <c r="E1493" s="225">
        <v>7</v>
      </c>
      <c r="F1493" s="174"/>
      <c r="G1493" s="175" t="str">
        <f t="shared" si="288"/>
        <v>A.2.2.5.3.1</v>
      </c>
      <c r="H1493" s="235" t="e">
        <f t="shared" si="289"/>
        <v>#N/A</v>
      </c>
      <c r="I1493" s="239"/>
      <c r="J1493" s="239"/>
      <c r="K1493" s="239"/>
      <c r="L1493" s="239"/>
      <c r="M1493" s="240"/>
      <c r="N1493" s="231">
        <f t="shared" si="290"/>
        <v>1</v>
      </c>
      <c r="O1493" s="231">
        <f t="shared" si="273"/>
        <v>0</v>
      </c>
      <c r="P1493" s="179">
        <f>VLOOKUP($G1493,[1]Conceptos!$B$2:$I$588,6,FALSE)</f>
        <v>1</v>
      </c>
      <c r="Q1493" s="179">
        <f>VLOOKUP($G1493,[1]Conceptos!$B$2:$I$588,7,FALSE)</f>
        <v>1</v>
      </c>
      <c r="R1493" s="179">
        <f>VLOOKUP($G1493,[1]Conceptos!$B$2:$I$588,8,FALSE)</f>
        <v>1</v>
      </c>
      <c r="S1493" s="229" t="b">
        <f>VLOOKUP(G1493,[1]Conceptos!$B$2:$E$587,4,FALSE)</f>
        <v>1</v>
      </c>
      <c r="V1493" s="231">
        <f t="shared" si="281"/>
        <v>0</v>
      </c>
    </row>
    <row r="1494" spans="1:22" s="231" customFormat="1" hidden="1">
      <c r="A1494" s="172">
        <f>VLOOKUP(G1494,[1]Conceptos!$B$2:$F$587,5,FALSE)</f>
        <v>192</v>
      </c>
      <c r="B1494" s="236"/>
      <c r="C1494" s="237"/>
      <c r="D1494" s="238"/>
      <c r="E1494" s="225">
        <v>8</v>
      </c>
      <c r="F1494" s="174"/>
      <c r="G1494" s="175" t="str">
        <f t="shared" si="288"/>
        <v>A.2.2.5.3.1</v>
      </c>
      <c r="H1494" s="235" t="e">
        <f t="shared" si="289"/>
        <v>#N/A</v>
      </c>
      <c r="I1494" s="239"/>
      <c r="J1494" s="239"/>
      <c r="K1494" s="239"/>
      <c r="L1494" s="239"/>
      <c r="M1494" s="240"/>
      <c r="N1494" s="231">
        <f t="shared" si="290"/>
        <v>1</v>
      </c>
      <c r="O1494" s="231">
        <f t="shared" si="273"/>
        <v>0</v>
      </c>
      <c r="P1494" s="179">
        <f>VLOOKUP($G1494,[1]Conceptos!$B$2:$I$588,6,FALSE)</f>
        <v>1</v>
      </c>
      <c r="Q1494" s="179">
        <f>VLOOKUP($G1494,[1]Conceptos!$B$2:$I$588,7,FALSE)</f>
        <v>1</v>
      </c>
      <c r="R1494" s="179">
        <f>VLOOKUP($G1494,[1]Conceptos!$B$2:$I$588,8,FALSE)</f>
        <v>1</v>
      </c>
      <c r="S1494" s="229" t="b">
        <f>VLOOKUP(G1494,[1]Conceptos!$B$2:$E$587,4,FALSE)</f>
        <v>1</v>
      </c>
      <c r="V1494" s="231">
        <f t="shared" si="281"/>
        <v>0</v>
      </c>
    </row>
    <row r="1495" spans="1:22" s="231" customFormat="1" hidden="1">
      <c r="A1495" s="172">
        <f>VLOOKUP(G1495,[1]Conceptos!$B$2:$F$587,5,FALSE)</f>
        <v>192</v>
      </c>
      <c r="B1495" s="236"/>
      <c r="C1495" s="237"/>
      <c r="D1495" s="238"/>
      <c r="E1495" s="225">
        <v>9</v>
      </c>
      <c r="F1495" s="174"/>
      <c r="G1495" s="175" t="str">
        <f t="shared" si="288"/>
        <v>A.2.2.5.3.1</v>
      </c>
      <c r="H1495" s="235" t="e">
        <f t="shared" si="289"/>
        <v>#N/A</v>
      </c>
      <c r="I1495" s="239"/>
      <c r="J1495" s="239"/>
      <c r="K1495" s="239"/>
      <c r="L1495" s="239"/>
      <c r="M1495" s="240"/>
      <c r="N1495" s="231">
        <f t="shared" si="290"/>
        <v>1</v>
      </c>
      <c r="O1495" s="231">
        <f t="shared" si="273"/>
        <v>0</v>
      </c>
      <c r="P1495" s="179">
        <f>VLOOKUP($G1495,[1]Conceptos!$B$2:$I$588,6,FALSE)</f>
        <v>1</v>
      </c>
      <c r="Q1495" s="179">
        <f>VLOOKUP($G1495,[1]Conceptos!$B$2:$I$588,7,FALSE)</f>
        <v>1</v>
      </c>
      <c r="R1495" s="179">
        <f>VLOOKUP($G1495,[1]Conceptos!$B$2:$I$588,8,FALSE)</f>
        <v>1</v>
      </c>
      <c r="S1495" s="229" t="b">
        <f>VLOOKUP(G1495,[1]Conceptos!$B$2:$E$587,4,FALSE)</f>
        <v>1</v>
      </c>
      <c r="V1495" s="231">
        <f t="shared" si="281"/>
        <v>0</v>
      </c>
    </row>
    <row r="1496" spans="1:22" s="231" customFormat="1" hidden="1">
      <c r="A1496" s="172">
        <f>VLOOKUP(G1496,[1]Conceptos!$B$2:$F$587,5,FALSE)</f>
        <v>192</v>
      </c>
      <c r="B1496" s="236"/>
      <c r="C1496" s="237"/>
      <c r="D1496" s="238"/>
      <c r="E1496" s="225">
        <v>10</v>
      </c>
      <c r="F1496" s="174"/>
      <c r="G1496" s="175" t="str">
        <f t="shared" si="288"/>
        <v>A.2.2.5.3.1</v>
      </c>
      <c r="H1496" s="235" t="e">
        <f t="shared" si="289"/>
        <v>#N/A</v>
      </c>
      <c r="I1496" s="239"/>
      <c r="J1496" s="239"/>
      <c r="K1496" s="239"/>
      <c r="L1496" s="239"/>
      <c r="M1496" s="240"/>
      <c r="N1496" s="231">
        <f t="shared" si="290"/>
        <v>1</v>
      </c>
      <c r="O1496" s="231">
        <f t="shared" si="273"/>
        <v>0</v>
      </c>
      <c r="P1496" s="179">
        <f>VLOOKUP($G1496,[1]Conceptos!$B$2:$I$588,6,FALSE)</f>
        <v>1</v>
      </c>
      <c r="Q1496" s="179">
        <f>VLOOKUP($G1496,[1]Conceptos!$B$2:$I$588,7,FALSE)</f>
        <v>1</v>
      </c>
      <c r="R1496" s="179">
        <f>VLOOKUP($G1496,[1]Conceptos!$B$2:$I$588,8,FALSE)</f>
        <v>1</v>
      </c>
      <c r="S1496" s="229" t="b">
        <f>VLOOKUP(G1496,[1]Conceptos!$B$2:$E$587,4,FALSE)</f>
        <v>1</v>
      </c>
      <c r="V1496" s="231">
        <f t="shared" si="281"/>
        <v>0</v>
      </c>
    </row>
    <row r="1497" spans="1:22" s="231" customFormat="1" ht="63.75">
      <c r="A1497" s="172">
        <f>VLOOKUP(G1497,[1]Conceptos!$B$2:$F$587,5,FALSE)</f>
        <v>193</v>
      </c>
      <c r="B1497" s="219" t="s">
        <v>349</v>
      </c>
      <c r="C1497" s="220" t="str">
        <f>VLOOKUP(B1497,[1]Conceptos!$B$2:$D$587,2,FALSE)</f>
        <v>ADQUISICIÓN DE INSUMOS, ELEMENTOS, PUBLICACIONES Y EQUIPOS PARA DESARROLLAR LAS PRIORIDADES  DE SALUD PÚBLICA, SEGÚN COMPETENCIAS.</v>
      </c>
      <c r="D1497" s="221" t="str">
        <f>VLOOKUP(B1497,[1]Conceptos!$B$2:$D$587,3,FALSE)</f>
        <v>SE REFIERE A LOS GASTOS DIRIGIDOS A LA ADQUSICIÓN DE INSUMOS CRÍTICOS Y SUMINISTROS NECESARIOS PARA EL DESARROLLO DE INVERSIÓN EN SALUD, CONFORME AL OBJETO DE ESTE NUMERAL Y NO CONTEMPLADOS EN EL GASTO DE FUNCIONAMIENTO.</v>
      </c>
      <c r="E1497" s="222" t="s">
        <v>136</v>
      </c>
      <c r="F1497" s="223"/>
      <c r="G1497" s="224" t="str">
        <f t="shared" si="288"/>
        <v>A.2.2.5.3.2</v>
      </c>
      <c r="H1497" s="225"/>
      <c r="I1497" s="226">
        <f>SUM(I1498:I1507)</f>
        <v>0</v>
      </c>
      <c r="J1497" s="226">
        <f>SUM(J1498:J1507)</f>
        <v>0</v>
      </c>
      <c r="K1497" s="226">
        <f>SUM(K1498:K1507)</f>
        <v>0</v>
      </c>
      <c r="L1497" s="226">
        <f>SUM(L1498:L1507)</f>
        <v>0</v>
      </c>
      <c r="M1497" s="227">
        <f>SUM(M1498:M1507)</f>
        <v>0</v>
      </c>
      <c r="N1497" s="228">
        <f>IF(AND(E1497&lt;&gt;"", E1497&lt;&gt;"Registrar Detalle",E1497&lt;&gt;"Ocultar Detalle"),1,0)</f>
        <v>0</v>
      </c>
      <c r="O1497" s="228">
        <f t="shared" si="273"/>
        <v>0</v>
      </c>
      <c r="P1497" s="179">
        <f>VLOOKUP($G1497,[1]Conceptos!$B$2:$I$588,6,FALSE)</f>
        <v>1</v>
      </c>
      <c r="Q1497" s="179">
        <f>VLOOKUP($G1497,[1]Conceptos!$B$2:$I$588,7,FALSE)</f>
        <v>1</v>
      </c>
      <c r="R1497" s="179">
        <f>VLOOKUP($G1497,[1]Conceptos!$B$2:$I$588,8,FALSE)</f>
        <v>1</v>
      </c>
      <c r="S1497" s="229" t="b">
        <f>VLOOKUP(G1497,[1]Conceptos!$B$2:$E$588,4,FALSE)</f>
        <v>1</v>
      </c>
      <c r="T1497" s="230">
        <f>FIND(".",B1497,LEN(B1497)-2)</f>
        <v>10</v>
      </c>
      <c r="U1497" s="230" t="str">
        <f>MID(B1497,1,T1497-1)</f>
        <v>A.2.2.5.3</v>
      </c>
      <c r="V1497" s="231">
        <f t="shared" si="281"/>
        <v>10</v>
      </c>
    </row>
    <row r="1498" spans="1:22" s="231" customFormat="1">
      <c r="A1498" s="172">
        <f>VLOOKUP(G1498,[1]Conceptos!$B$2:$F$587,5,FALSE)</f>
        <v>193</v>
      </c>
      <c r="B1498" s="234"/>
      <c r="C1498" s="220"/>
      <c r="D1498" s="221"/>
      <c r="E1498" s="225">
        <v>1</v>
      </c>
      <c r="F1498" s="174"/>
      <c r="G1498" s="175" t="str">
        <f t="shared" si="288"/>
        <v>A.2.2.5.3.2</v>
      </c>
      <c r="H1498" s="235" t="e">
        <f t="shared" ref="H1498:H1507" si="291">VLOOKUP(F1498,$W$7:$X$48,2,FALSE)</f>
        <v>#N/A</v>
      </c>
      <c r="I1498" s="239"/>
      <c r="J1498" s="239"/>
      <c r="K1498" s="239"/>
      <c r="L1498" s="239"/>
      <c r="M1498" s="240"/>
      <c r="N1498" s="231">
        <f t="shared" ref="N1498:N1507" si="292">IF(E1498&lt;&gt;"",1,0)</f>
        <v>1</v>
      </c>
      <c r="O1498" s="231">
        <f t="shared" si="273"/>
        <v>0</v>
      </c>
      <c r="P1498" s="179">
        <f>VLOOKUP($G1498,[1]Conceptos!$B$2:$I$588,6,FALSE)</f>
        <v>1</v>
      </c>
      <c r="Q1498" s="179">
        <f>VLOOKUP($G1498,[1]Conceptos!$B$2:$I$588,7,FALSE)</f>
        <v>1</v>
      </c>
      <c r="R1498" s="179">
        <f>VLOOKUP($G1498,[1]Conceptos!$B$2:$I$588,8,FALSE)</f>
        <v>1</v>
      </c>
      <c r="S1498" s="229" t="b">
        <f>VLOOKUP(G1498,[1]Conceptos!$B$2:$E$588,4,FALSE)</f>
        <v>1</v>
      </c>
      <c r="V1498" s="231">
        <f t="shared" si="281"/>
        <v>10</v>
      </c>
    </row>
    <row r="1499" spans="1:22" s="231" customFormat="1" hidden="1">
      <c r="A1499" s="172">
        <f>VLOOKUP(G1499,[1]Conceptos!$B$2:$F$587,5,FALSE)</f>
        <v>193</v>
      </c>
      <c r="B1499" s="236"/>
      <c r="C1499" s="237"/>
      <c r="D1499" s="238"/>
      <c r="E1499" s="225">
        <v>2</v>
      </c>
      <c r="F1499" s="174"/>
      <c r="G1499" s="175" t="str">
        <f t="shared" si="288"/>
        <v>A.2.2.5.3.2</v>
      </c>
      <c r="H1499" s="235" t="e">
        <f t="shared" si="291"/>
        <v>#N/A</v>
      </c>
      <c r="I1499" s="239"/>
      <c r="J1499" s="239"/>
      <c r="K1499" s="239"/>
      <c r="L1499" s="239"/>
      <c r="M1499" s="240"/>
      <c r="N1499" s="231">
        <f t="shared" si="292"/>
        <v>1</v>
      </c>
      <c r="O1499" s="231">
        <f t="shared" si="273"/>
        <v>0</v>
      </c>
      <c r="P1499" s="179">
        <f>VLOOKUP($G1499,[1]Conceptos!$B$2:$I$588,6,FALSE)</f>
        <v>1</v>
      </c>
      <c r="Q1499" s="179">
        <f>VLOOKUP($G1499,[1]Conceptos!$B$2:$I$588,7,FALSE)</f>
        <v>1</v>
      </c>
      <c r="R1499" s="179">
        <f>VLOOKUP($G1499,[1]Conceptos!$B$2:$I$588,8,FALSE)</f>
        <v>1</v>
      </c>
      <c r="S1499" s="229" t="b">
        <f>VLOOKUP(G1499,[1]Conceptos!$B$2:$E$587,4,FALSE)</f>
        <v>1</v>
      </c>
      <c r="V1499" s="231">
        <f t="shared" si="281"/>
        <v>0</v>
      </c>
    </row>
    <row r="1500" spans="1:22" s="231" customFormat="1" hidden="1">
      <c r="A1500" s="172">
        <f>VLOOKUP(G1500,[1]Conceptos!$B$2:$F$587,5,FALSE)</f>
        <v>193</v>
      </c>
      <c r="B1500" s="236"/>
      <c r="C1500" s="237"/>
      <c r="D1500" s="238"/>
      <c r="E1500" s="225">
        <v>3</v>
      </c>
      <c r="F1500" s="174"/>
      <c r="G1500" s="175" t="str">
        <f t="shared" si="288"/>
        <v>A.2.2.5.3.2</v>
      </c>
      <c r="H1500" s="235" t="e">
        <f t="shared" si="291"/>
        <v>#N/A</v>
      </c>
      <c r="I1500" s="239"/>
      <c r="J1500" s="239"/>
      <c r="K1500" s="239"/>
      <c r="L1500" s="239"/>
      <c r="M1500" s="240"/>
      <c r="N1500" s="231">
        <f t="shared" si="292"/>
        <v>1</v>
      </c>
      <c r="O1500" s="231">
        <f t="shared" si="273"/>
        <v>0</v>
      </c>
      <c r="P1500" s="179">
        <f>VLOOKUP($G1500,[1]Conceptos!$B$2:$I$588,6,FALSE)</f>
        <v>1</v>
      </c>
      <c r="Q1500" s="179">
        <f>VLOOKUP($G1500,[1]Conceptos!$B$2:$I$588,7,FALSE)</f>
        <v>1</v>
      </c>
      <c r="R1500" s="179">
        <f>VLOOKUP($G1500,[1]Conceptos!$B$2:$I$588,8,FALSE)</f>
        <v>1</v>
      </c>
      <c r="S1500" s="229" t="b">
        <f>VLOOKUP(G1500,[1]Conceptos!$B$2:$E$587,4,FALSE)</f>
        <v>1</v>
      </c>
      <c r="V1500" s="231">
        <f t="shared" si="281"/>
        <v>0</v>
      </c>
    </row>
    <row r="1501" spans="1:22" s="231" customFormat="1" hidden="1">
      <c r="A1501" s="172">
        <f>VLOOKUP(G1501,[1]Conceptos!$B$2:$F$587,5,FALSE)</f>
        <v>193</v>
      </c>
      <c r="B1501" s="236"/>
      <c r="C1501" s="237"/>
      <c r="D1501" s="238"/>
      <c r="E1501" s="225">
        <v>4</v>
      </c>
      <c r="F1501" s="174"/>
      <c r="G1501" s="175" t="str">
        <f t="shared" si="288"/>
        <v>A.2.2.5.3.2</v>
      </c>
      <c r="H1501" s="235" t="e">
        <f t="shared" si="291"/>
        <v>#N/A</v>
      </c>
      <c r="I1501" s="239"/>
      <c r="J1501" s="239"/>
      <c r="K1501" s="239"/>
      <c r="L1501" s="239"/>
      <c r="M1501" s="240"/>
      <c r="N1501" s="231">
        <f t="shared" si="292"/>
        <v>1</v>
      </c>
      <c r="O1501" s="231">
        <f t="shared" si="273"/>
        <v>0</v>
      </c>
      <c r="P1501" s="179">
        <f>VLOOKUP($G1501,[1]Conceptos!$B$2:$I$588,6,FALSE)</f>
        <v>1</v>
      </c>
      <c r="Q1501" s="179">
        <f>VLOOKUP($G1501,[1]Conceptos!$B$2:$I$588,7,FALSE)</f>
        <v>1</v>
      </c>
      <c r="R1501" s="179">
        <f>VLOOKUP($G1501,[1]Conceptos!$B$2:$I$588,8,FALSE)</f>
        <v>1</v>
      </c>
      <c r="S1501" s="229" t="b">
        <f>VLOOKUP(G1501,[1]Conceptos!$B$2:$E$587,4,FALSE)</f>
        <v>1</v>
      </c>
      <c r="V1501" s="231">
        <f t="shared" si="281"/>
        <v>0</v>
      </c>
    </row>
    <row r="1502" spans="1:22" s="231" customFormat="1" hidden="1">
      <c r="A1502" s="172">
        <f>VLOOKUP(G1502,[1]Conceptos!$B$2:$F$587,5,FALSE)</f>
        <v>193</v>
      </c>
      <c r="B1502" s="236"/>
      <c r="C1502" s="237"/>
      <c r="D1502" s="238"/>
      <c r="E1502" s="225">
        <v>5</v>
      </c>
      <c r="F1502" s="174"/>
      <c r="G1502" s="175" t="str">
        <f t="shared" si="288"/>
        <v>A.2.2.5.3.2</v>
      </c>
      <c r="H1502" s="235" t="e">
        <f t="shared" si="291"/>
        <v>#N/A</v>
      </c>
      <c r="I1502" s="239"/>
      <c r="J1502" s="239"/>
      <c r="K1502" s="239"/>
      <c r="L1502" s="239"/>
      <c r="M1502" s="240"/>
      <c r="N1502" s="231">
        <f t="shared" si="292"/>
        <v>1</v>
      </c>
      <c r="O1502" s="231">
        <f t="shared" si="273"/>
        <v>0</v>
      </c>
      <c r="P1502" s="179">
        <f>VLOOKUP($G1502,[1]Conceptos!$B$2:$I$588,6,FALSE)</f>
        <v>1</v>
      </c>
      <c r="Q1502" s="179">
        <f>VLOOKUP($G1502,[1]Conceptos!$B$2:$I$588,7,FALSE)</f>
        <v>1</v>
      </c>
      <c r="R1502" s="179">
        <f>VLOOKUP($G1502,[1]Conceptos!$B$2:$I$588,8,FALSE)</f>
        <v>1</v>
      </c>
      <c r="S1502" s="229" t="b">
        <f>VLOOKUP(G1502,[1]Conceptos!$B$2:$E$587,4,FALSE)</f>
        <v>1</v>
      </c>
      <c r="V1502" s="231">
        <f t="shared" si="281"/>
        <v>0</v>
      </c>
    </row>
    <row r="1503" spans="1:22" s="231" customFormat="1" hidden="1">
      <c r="A1503" s="172">
        <f>VLOOKUP(G1503,[1]Conceptos!$B$2:$F$587,5,FALSE)</f>
        <v>193</v>
      </c>
      <c r="B1503" s="236"/>
      <c r="C1503" s="237"/>
      <c r="D1503" s="238"/>
      <c r="E1503" s="225">
        <v>6</v>
      </c>
      <c r="F1503" s="174"/>
      <c r="G1503" s="175" t="str">
        <f t="shared" si="288"/>
        <v>A.2.2.5.3.2</v>
      </c>
      <c r="H1503" s="235" t="e">
        <f t="shared" si="291"/>
        <v>#N/A</v>
      </c>
      <c r="I1503" s="239"/>
      <c r="J1503" s="239"/>
      <c r="K1503" s="239"/>
      <c r="L1503" s="239"/>
      <c r="M1503" s="240"/>
      <c r="N1503" s="231">
        <f t="shared" si="292"/>
        <v>1</v>
      </c>
      <c r="O1503" s="231">
        <f t="shared" si="273"/>
        <v>0</v>
      </c>
      <c r="P1503" s="179">
        <f>VLOOKUP($G1503,[1]Conceptos!$B$2:$I$588,6,FALSE)</f>
        <v>1</v>
      </c>
      <c r="Q1503" s="179">
        <f>VLOOKUP($G1503,[1]Conceptos!$B$2:$I$588,7,FALSE)</f>
        <v>1</v>
      </c>
      <c r="R1503" s="179">
        <f>VLOOKUP($G1503,[1]Conceptos!$B$2:$I$588,8,FALSE)</f>
        <v>1</v>
      </c>
      <c r="S1503" s="229" t="b">
        <f>VLOOKUP(G1503,[1]Conceptos!$B$2:$E$587,4,FALSE)</f>
        <v>1</v>
      </c>
      <c r="V1503" s="231">
        <f t="shared" si="281"/>
        <v>0</v>
      </c>
    </row>
    <row r="1504" spans="1:22" s="231" customFormat="1" hidden="1">
      <c r="A1504" s="172">
        <f>VLOOKUP(G1504,[1]Conceptos!$B$2:$F$587,5,FALSE)</f>
        <v>193</v>
      </c>
      <c r="B1504" s="236"/>
      <c r="C1504" s="237"/>
      <c r="D1504" s="238"/>
      <c r="E1504" s="225">
        <v>7</v>
      </c>
      <c r="F1504" s="174"/>
      <c r="G1504" s="175" t="str">
        <f t="shared" si="288"/>
        <v>A.2.2.5.3.2</v>
      </c>
      <c r="H1504" s="235" t="e">
        <f t="shared" si="291"/>
        <v>#N/A</v>
      </c>
      <c r="I1504" s="239"/>
      <c r="J1504" s="239"/>
      <c r="K1504" s="239"/>
      <c r="L1504" s="239"/>
      <c r="M1504" s="240"/>
      <c r="N1504" s="231">
        <f t="shared" si="292"/>
        <v>1</v>
      </c>
      <c r="O1504" s="231">
        <f t="shared" si="273"/>
        <v>0</v>
      </c>
      <c r="P1504" s="179">
        <f>VLOOKUP($G1504,[1]Conceptos!$B$2:$I$588,6,FALSE)</f>
        <v>1</v>
      </c>
      <c r="Q1504" s="179">
        <f>VLOOKUP($G1504,[1]Conceptos!$B$2:$I$588,7,FALSE)</f>
        <v>1</v>
      </c>
      <c r="R1504" s="179">
        <f>VLOOKUP($G1504,[1]Conceptos!$B$2:$I$588,8,FALSE)</f>
        <v>1</v>
      </c>
      <c r="S1504" s="229" t="b">
        <f>VLOOKUP(G1504,[1]Conceptos!$B$2:$E$587,4,FALSE)</f>
        <v>1</v>
      </c>
      <c r="V1504" s="231">
        <f t="shared" si="281"/>
        <v>0</v>
      </c>
    </row>
    <row r="1505" spans="1:22" s="231" customFormat="1" hidden="1">
      <c r="A1505" s="172">
        <f>VLOOKUP(G1505,[1]Conceptos!$B$2:$F$587,5,FALSE)</f>
        <v>193</v>
      </c>
      <c r="B1505" s="236"/>
      <c r="C1505" s="237"/>
      <c r="D1505" s="238"/>
      <c r="E1505" s="225">
        <v>8</v>
      </c>
      <c r="F1505" s="174"/>
      <c r="G1505" s="175" t="str">
        <f t="shared" si="288"/>
        <v>A.2.2.5.3.2</v>
      </c>
      <c r="H1505" s="235" t="e">
        <f t="shared" si="291"/>
        <v>#N/A</v>
      </c>
      <c r="I1505" s="239"/>
      <c r="J1505" s="239"/>
      <c r="K1505" s="239"/>
      <c r="L1505" s="239"/>
      <c r="M1505" s="240"/>
      <c r="N1505" s="231">
        <f t="shared" si="292"/>
        <v>1</v>
      </c>
      <c r="O1505" s="231">
        <f t="shared" si="273"/>
        <v>0</v>
      </c>
      <c r="P1505" s="179">
        <f>VLOOKUP($G1505,[1]Conceptos!$B$2:$I$588,6,FALSE)</f>
        <v>1</v>
      </c>
      <c r="Q1505" s="179">
        <f>VLOOKUP($G1505,[1]Conceptos!$B$2:$I$588,7,FALSE)</f>
        <v>1</v>
      </c>
      <c r="R1505" s="179">
        <f>VLOOKUP($G1505,[1]Conceptos!$B$2:$I$588,8,FALSE)</f>
        <v>1</v>
      </c>
      <c r="S1505" s="229" t="b">
        <f>VLOOKUP(G1505,[1]Conceptos!$B$2:$E$587,4,FALSE)</f>
        <v>1</v>
      </c>
      <c r="V1505" s="231">
        <f t="shared" si="281"/>
        <v>0</v>
      </c>
    </row>
    <row r="1506" spans="1:22" s="231" customFormat="1" hidden="1">
      <c r="A1506" s="172">
        <f>VLOOKUP(G1506,[1]Conceptos!$B$2:$F$587,5,FALSE)</f>
        <v>193</v>
      </c>
      <c r="B1506" s="236"/>
      <c r="C1506" s="237"/>
      <c r="D1506" s="238"/>
      <c r="E1506" s="225">
        <v>9</v>
      </c>
      <c r="F1506" s="174"/>
      <c r="G1506" s="175" t="str">
        <f t="shared" si="288"/>
        <v>A.2.2.5.3.2</v>
      </c>
      <c r="H1506" s="235" t="e">
        <f t="shared" si="291"/>
        <v>#N/A</v>
      </c>
      <c r="I1506" s="239"/>
      <c r="J1506" s="239"/>
      <c r="K1506" s="239"/>
      <c r="L1506" s="239"/>
      <c r="M1506" s="240"/>
      <c r="N1506" s="231">
        <f t="shared" si="292"/>
        <v>1</v>
      </c>
      <c r="O1506" s="231">
        <f t="shared" si="273"/>
        <v>0</v>
      </c>
      <c r="P1506" s="179">
        <f>VLOOKUP($G1506,[1]Conceptos!$B$2:$I$588,6,FALSE)</f>
        <v>1</v>
      </c>
      <c r="Q1506" s="179">
        <f>VLOOKUP($G1506,[1]Conceptos!$B$2:$I$588,7,FALSE)</f>
        <v>1</v>
      </c>
      <c r="R1506" s="179">
        <f>VLOOKUP($G1506,[1]Conceptos!$B$2:$I$588,8,FALSE)</f>
        <v>1</v>
      </c>
      <c r="S1506" s="229" t="b">
        <f>VLOOKUP(G1506,[1]Conceptos!$B$2:$E$587,4,FALSE)</f>
        <v>1</v>
      </c>
      <c r="V1506" s="231">
        <f t="shared" si="281"/>
        <v>0</v>
      </c>
    </row>
    <row r="1507" spans="1:22" s="231" customFormat="1" hidden="1">
      <c r="A1507" s="172">
        <f>VLOOKUP(G1507,[1]Conceptos!$B$2:$F$587,5,FALSE)</f>
        <v>193</v>
      </c>
      <c r="B1507" s="236"/>
      <c r="C1507" s="237"/>
      <c r="D1507" s="238"/>
      <c r="E1507" s="225">
        <v>10</v>
      </c>
      <c r="F1507" s="174"/>
      <c r="G1507" s="175" t="str">
        <f t="shared" si="288"/>
        <v>A.2.2.5.3.2</v>
      </c>
      <c r="H1507" s="235" t="e">
        <f t="shared" si="291"/>
        <v>#N/A</v>
      </c>
      <c r="I1507" s="239"/>
      <c r="J1507" s="239"/>
      <c r="K1507" s="239"/>
      <c r="L1507" s="239"/>
      <c r="M1507" s="240"/>
      <c r="N1507" s="231">
        <f t="shared" si="292"/>
        <v>1</v>
      </c>
      <c r="O1507" s="231">
        <f t="shared" si="273"/>
        <v>0</v>
      </c>
      <c r="P1507" s="179">
        <f>VLOOKUP($G1507,[1]Conceptos!$B$2:$I$588,6,FALSE)</f>
        <v>1</v>
      </c>
      <c r="Q1507" s="179">
        <f>VLOOKUP($G1507,[1]Conceptos!$B$2:$I$588,7,FALSE)</f>
        <v>1</v>
      </c>
      <c r="R1507" s="179">
        <f>VLOOKUP($G1507,[1]Conceptos!$B$2:$I$588,8,FALSE)</f>
        <v>1</v>
      </c>
      <c r="S1507" s="229" t="b">
        <f>VLOOKUP(G1507,[1]Conceptos!$B$2:$E$587,4,FALSE)</f>
        <v>1</v>
      </c>
      <c r="V1507" s="231">
        <f t="shared" si="281"/>
        <v>0</v>
      </c>
    </row>
    <row r="1508" spans="1:22" s="231" customFormat="1" ht="38.25">
      <c r="A1508" s="172">
        <f>VLOOKUP(G1508,[1]Conceptos!$B$2:$F$587,5,FALSE)</f>
        <v>194</v>
      </c>
      <c r="B1508" s="219" t="s">
        <v>350</v>
      </c>
      <c r="C1508" s="220" t="str">
        <f>VLOOKUP(B1508,[1]Conceptos!$B$2:$D$587,2,FALSE)</f>
        <v>CONTRATACIÓN CON PERSONAS  JURÍDICAS QUE NO SEAN ESE´S.</v>
      </c>
      <c r="D1508" s="221" t="str">
        <f>VLOOKUP(B1508,[1]Conceptos!$B$2:$D$587,3,FALSE)</f>
        <v xml:space="preserve">CONTEMPLA LA CONTRATACIÓN CON OTRAS IPS , NECESARIOS PARA PRESTAR EL SERVICIO, CONFORME A LAS  POLÍTICAS DE PROMOCIÓN,PREVENCIÓN Y VIGILANCIA EN SALUD. </v>
      </c>
      <c r="E1508" s="222" t="s">
        <v>136</v>
      </c>
      <c r="F1508" s="223"/>
      <c r="G1508" s="224" t="str">
        <f t="shared" si="288"/>
        <v>A.2.2.5.3.3</v>
      </c>
      <c r="H1508" s="225"/>
      <c r="I1508" s="226">
        <f>SUM(I1509:I1518)</f>
        <v>0</v>
      </c>
      <c r="J1508" s="226">
        <f>SUM(J1509:J1518)</f>
        <v>0</v>
      </c>
      <c r="K1508" s="226">
        <f>SUM(K1509:K1518)</f>
        <v>0</v>
      </c>
      <c r="L1508" s="226">
        <f>SUM(L1509:L1518)</f>
        <v>0</v>
      </c>
      <c r="M1508" s="227">
        <f>SUM(M1509:M1518)</f>
        <v>0</v>
      </c>
      <c r="N1508" s="228">
        <f>IF(AND(E1508&lt;&gt;"", E1508&lt;&gt;"Registrar Detalle",E1508&lt;&gt;"Ocultar Detalle"),1,0)</f>
        <v>0</v>
      </c>
      <c r="O1508" s="228">
        <f t="shared" si="273"/>
        <v>0</v>
      </c>
      <c r="P1508" s="179">
        <f>VLOOKUP($G1508,[1]Conceptos!$B$2:$I$588,6,FALSE)</f>
        <v>1</v>
      </c>
      <c r="Q1508" s="179">
        <f>VLOOKUP($G1508,[1]Conceptos!$B$2:$I$588,7,FALSE)</f>
        <v>1</v>
      </c>
      <c r="R1508" s="179">
        <f>VLOOKUP($G1508,[1]Conceptos!$B$2:$I$588,8,FALSE)</f>
        <v>1</v>
      </c>
      <c r="S1508" s="229" t="b">
        <f>VLOOKUP(G1508,[1]Conceptos!$B$2:$E$588,4,FALSE)</f>
        <v>1</v>
      </c>
      <c r="T1508" s="230">
        <f>FIND(".",B1508,LEN(B1508)-2)</f>
        <v>10</v>
      </c>
      <c r="U1508" s="230" t="str">
        <f>MID(B1508,1,T1508-1)</f>
        <v>A.2.2.5.3</v>
      </c>
      <c r="V1508" s="231">
        <f t="shared" si="281"/>
        <v>10</v>
      </c>
    </row>
    <row r="1509" spans="1:22" s="231" customFormat="1">
      <c r="A1509" s="172">
        <f>VLOOKUP(G1509,[1]Conceptos!$B$2:$F$587,5,FALSE)</f>
        <v>194</v>
      </c>
      <c r="B1509" s="234"/>
      <c r="C1509" s="220"/>
      <c r="D1509" s="221"/>
      <c r="E1509" s="225">
        <v>1</v>
      </c>
      <c r="F1509" s="174"/>
      <c r="G1509" s="175" t="str">
        <f t="shared" si="288"/>
        <v>A.2.2.5.3.3</v>
      </c>
      <c r="H1509" s="235" t="e">
        <f t="shared" ref="H1509:H1518" si="293">VLOOKUP(F1509,$W$7:$X$48,2,FALSE)</f>
        <v>#N/A</v>
      </c>
      <c r="I1509" s="239"/>
      <c r="J1509" s="239"/>
      <c r="K1509" s="239"/>
      <c r="L1509" s="239"/>
      <c r="M1509" s="240"/>
      <c r="N1509" s="231">
        <f t="shared" ref="N1509:N1518" si="294">IF(E1509&lt;&gt;"",1,0)</f>
        <v>1</v>
      </c>
      <c r="O1509" s="231">
        <f t="shared" si="273"/>
        <v>0</v>
      </c>
      <c r="P1509" s="179">
        <f>VLOOKUP($G1509,[1]Conceptos!$B$2:$I$588,6,FALSE)</f>
        <v>1</v>
      </c>
      <c r="Q1509" s="179">
        <f>VLOOKUP($G1509,[1]Conceptos!$B$2:$I$588,7,FALSE)</f>
        <v>1</v>
      </c>
      <c r="R1509" s="179">
        <f>VLOOKUP($G1509,[1]Conceptos!$B$2:$I$588,8,FALSE)</f>
        <v>1</v>
      </c>
      <c r="S1509" s="229" t="b">
        <f>VLOOKUP(G1509,[1]Conceptos!$B$2:$E$588,4,FALSE)</f>
        <v>1</v>
      </c>
      <c r="V1509" s="231">
        <f t="shared" si="281"/>
        <v>10</v>
      </c>
    </row>
    <row r="1510" spans="1:22" s="231" customFormat="1" hidden="1">
      <c r="A1510" s="172">
        <f>VLOOKUP(G1510,[1]Conceptos!$B$2:$F$587,5,FALSE)</f>
        <v>194</v>
      </c>
      <c r="B1510" s="236"/>
      <c r="C1510" s="237"/>
      <c r="D1510" s="238"/>
      <c r="E1510" s="225">
        <v>2</v>
      </c>
      <c r="F1510" s="174"/>
      <c r="G1510" s="175" t="str">
        <f t="shared" si="288"/>
        <v>A.2.2.5.3.3</v>
      </c>
      <c r="H1510" s="235" t="e">
        <f t="shared" si="293"/>
        <v>#N/A</v>
      </c>
      <c r="I1510" s="239"/>
      <c r="J1510" s="239"/>
      <c r="K1510" s="239"/>
      <c r="L1510" s="239"/>
      <c r="M1510" s="240"/>
      <c r="N1510" s="231">
        <f t="shared" si="294"/>
        <v>1</v>
      </c>
      <c r="O1510" s="231">
        <f t="shared" si="273"/>
        <v>0</v>
      </c>
      <c r="P1510" s="179">
        <f>VLOOKUP($G1510,[1]Conceptos!$B$2:$I$588,6,FALSE)</f>
        <v>1</v>
      </c>
      <c r="Q1510" s="179">
        <f>VLOOKUP($G1510,[1]Conceptos!$B$2:$I$588,7,FALSE)</f>
        <v>1</v>
      </c>
      <c r="R1510" s="179">
        <f>VLOOKUP($G1510,[1]Conceptos!$B$2:$I$588,8,FALSE)</f>
        <v>1</v>
      </c>
      <c r="S1510" s="229" t="b">
        <f>VLOOKUP(G1510,[1]Conceptos!$B$2:$E$587,4,FALSE)</f>
        <v>1</v>
      </c>
      <c r="V1510" s="231">
        <f t="shared" si="281"/>
        <v>0</v>
      </c>
    </row>
    <row r="1511" spans="1:22" s="231" customFormat="1" hidden="1">
      <c r="A1511" s="172">
        <f>VLOOKUP(G1511,[1]Conceptos!$B$2:$F$587,5,FALSE)</f>
        <v>194</v>
      </c>
      <c r="B1511" s="236"/>
      <c r="C1511" s="237"/>
      <c r="D1511" s="238"/>
      <c r="E1511" s="225">
        <v>3</v>
      </c>
      <c r="F1511" s="174"/>
      <c r="G1511" s="175" t="str">
        <f t="shared" si="288"/>
        <v>A.2.2.5.3.3</v>
      </c>
      <c r="H1511" s="235" t="e">
        <f t="shared" si="293"/>
        <v>#N/A</v>
      </c>
      <c r="I1511" s="239"/>
      <c r="J1511" s="239"/>
      <c r="K1511" s="239"/>
      <c r="L1511" s="239"/>
      <c r="M1511" s="240"/>
      <c r="N1511" s="231">
        <f t="shared" si="294"/>
        <v>1</v>
      </c>
      <c r="O1511" s="231">
        <f t="shared" si="273"/>
        <v>0</v>
      </c>
      <c r="P1511" s="179">
        <f>VLOOKUP($G1511,[1]Conceptos!$B$2:$I$588,6,FALSE)</f>
        <v>1</v>
      </c>
      <c r="Q1511" s="179">
        <f>VLOOKUP($G1511,[1]Conceptos!$B$2:$I$588,7,FALSE)</f>
        <v>1</v>
      </c>
      <c r="R1511" s="179">
        <f>VLOOKUP($G1511,[1]Conceptos!$B$2:$I$588,8,FALSE)</f>
        <v>1</v>
      </c>
      <c r="S1511" s="229" t="b">
        <f>VLOOKUP(G1511,[1]Conceptos!$B$2:$E$587,4,FALSE)</f>
        <v>1</v>
      </c>
      <c r="V1511" s="231">
        <f t="shared" si="281"/>
        <v>0</v>
      </c>
    </row>
    <row r="1512" spans="1:22" s="231" customFormat="1" hidden="1">
      <c r="A1512" s="172">
        <f>VLOOKUP(G1512,[1]Conceptos!$B$2:$F$587,5,FALSE)</f>
        <v>194</v>
      </c>
      <c r="B1512" s="236"/>
      <c r="C1512" s="237"/>
      <c r="D1512" s="238"/>
      <c r="E1512" s="225">
        <v>4</v>
      </c>
      <c r="F1512" s="174"/>
      <c r="G1512" s="175" t="str">
        <f t="shared" si="288"/>
        <v>A.2.2.5.3.3</v>
      </c>
      <c r="H1512" s="235" t="e">
        <f t="shared" si="293"/>
        <v>#N/A</v>
      </c>
      <c r="I1512" s="239"/>
      <c r="J1512" s="239"/>
      <c r="K1512" s="239"/>
      <c r="L1512" s="239"/>
      <c r="M1512" s="240"/>
      <c r="N1512" s="231">
        <f t="shared" si="294"/>
        <v>1</v>
      </c>
      <c r="O1512" s="231">
        <f t="shared" si="273"/>
        <v>0</v>
      </c>
      <c r="P1512" s="179">
        <f>VLOOKUP($G1512,[1]Conceptos!$B$2:$I$588,6,FALSE)</f>
        <v>1</v>
      </c>
      <c r="Q1512" s="179">
        <f>VLOOKUP($G1512,[1]Conceptos!$B$2:$I$588,7,FALSE)</f>
        <v>1</v>
      </c>
      <c r="R1512" s="179">
        <f>VLOOKUP($G1512,[1]Conceptos!$B$2:$I$588,8,FALSE)</f>
        <v>1</v>
      </c>
      <c r="S1512" s="229" t="b">
        <f>VLOOKUP(G1512,[1]Conceptos!$B$2:$E$587,4,FALSE)</f>
        <v>1</v>
      </c>
      <c r="V1512" s="231">
        <f t="shared" si="281"/>
        <v>0</v>
      </c>
    </row>
    <row r="1513" spans="1:22" s="231" customFormat="1" hidden="1">
      <c r="A1513" s="172">
        <f>VLOOKUP(G1513,[1]Conceptos!$B$2:$F$587,5,FALSE)</f>
        <v>194</v>
      </c>
      <c r="B1513" s="236"/>
      <c r="C1513" s="237"/>
      <c r="D1513" s="238"/>
      <c r="E1513" s="225">
        <v>5</v>
      </c>
      <c r="F1513" s="174"/>
      <c r="G1513" s="175" t="str">
        <f t="shared" si="288"/>
        <v>A.2.2.5.3.3</v>
      </c>
      <c r="H1513" s="235" t="e">
        <f t="shared" si="293"/>
        <v>#N/A</v>
      </c>
      <c r="I1513" s="239"/>
      <c r="J1513" s="239"/>
      <c r="K1513" s="239"/>
      <c r="L1513" s="239"/>
      <c r="M1513" s="240"/>
      <c r="N1513" s="231">
        <f t="shared" si="294"/>
        <v>1</v>
      </c>
      <c r="O1513" s="231">
        <f t="shared" si="273"/>
        <v>0</v>
      </c>
      <c r="P1513" s="179">
        <f>VLOOKUP($G1513,[1]Conceptos!$B$2:$I$588,6,FALSE)</f>
        <v>1</v>
      </c>
      <c r="Q1513" s="179">
        <f>VLOOKUP($G1513,[1]Conceptos!$B$2:$I$588,7,FALSE)</f>
        <v>1</v>
      </c>
      <c r="R1513" s="179">
        <f>VLOOKUP($G1513,[1]Conceptos!$B$2:$I$588,8,FALSE)</f>
        <v>1</v>
      </c>
      <c r="S1513" s="229" t="b">
        <f>VLOOKUP(G1513,[1]Conceptos!$B$2:$E$587,4,FALSE)</f>
        <v>1</v>
      </c>
      <c r="V1513" s="231">
        <f t="shared" si="281"/>
        <v>0</v>
      </c>
    </row>
    <row r="1514" spans="1:22" s="231" customFormat="1" hidden="1">
      <c r="A1514" s="172">
        <f>VLOOKUP(G1514,[1]Conceptos!$B$2:$F$587,5,FALSE)</f>
        <v>194</v>
      </c>
      <c r="B1514" s="236"/>
      <c r="C1514" s="237"/>
      <c r="D1514" s="238"/>
      <c r="E1514" s="225">
        <v>6</v>
      </c>
      <c r="F1514" s="174"/>
      <c r="G1514" s="175" t="str">
        <f t="shared" si="288"/>
        <v>A.2.2.5.3.3</v>
      </c>
      <c r="H1514" s="235" t="e">
        <f t="shared" si="293"/>
        <v>#N/A</v>
      </c>
      <c r="I1514" s="239"/>
      <c r="J1514" s="239"/>
      <c r="K1514" s="239"/>
      <c r="L1514" s="239"/>
      <c r="M1514" s="240"/>
      <c r="N1514" s="231">
        <f t="shared" si="294"/>
        <v>1</v>
      </c>
      <c r="O1514" s="231">
        <f t="shared" si="273"/>
        <v>0</v>
      </c>
      <c r="P1514" s="179">
        <f>VLOOKUP($G1514,[1]Conceptos!$B$2:$I$588,6,FALSE)</f>
        <v>1</v>
      </c>
      <c r="Q1514" s="179">
        <f>VLOOKUP($G1514,[1]Conceptos!$B$2:$I$588,7,FALSE)</f>
        <v>1</v>
      </c>
      <c r="R1514" s="179">
        <f>VLOOKUP($G1514,[1]Conceptos!$B$2:$I$588,8,FALSE)</f>
        <v>1</v>
      </c>
      <c r="S1514" s="229" t="b">
        <f>VLOOKUP(G1514,[1]Conceptos!$B$2:$E$587,4,FALSE)</f>
        <v>1</v>
      </c>
      <c r="V1514" s="231">
        <f t="shared" si="281"/>
        <v>0</v>
      </c>
    </row>
    <row r="1515" spans="1:22" s="231" customFormat="1" hidden="1">
      <c r="A1515" s="172">
        <f>VLOOKUP(G1515,[1]Conceptos!$B$2:$F$587,5,FALSE)</f>
        <v>194</v>
      </c>
      <c r="B1515" s="236"/>
      <c r="C1515" s="237"/>
      <c r="D1515" s="238"/>
      <c r="E1515" s="225">
        <v>7</v>
      </c>
      <c r="F1515" s="174"/>
      <c r="G1515" s="175" t="str">
        <f t="shared" si="288"/>
        <v>A.2.2.5.3.3</v>
      </c>
      <c r="H1515" s="235" t="e">
        <f t="shared" si="293"/>
        <v>#N/A</v>
      </c>
      <c r="I1515" s="239"/>
      <c r="J1515" s="239"/>
      <c r="K1515" s="239"/>
      <c r="L1515" s="239"/>
      <c r="M1515" s="240"/>
      <c r="N1515" s="231">
        <f t="shared" si="294"/>
        <v>1</v>
      </c>
      <c r="O1515" s="231">
        <f t="shared" si="273"/>
        <v>0</v>
      </c>
      <c r="P1515" s="179">
        <f>VLOOKUP($G1515,[1]Conceptos!$B$2:$I$588,6,FALSE)</f>
        <v>1</v>
      </c>
      <c r="Q1515" s="179">
        <f>VLOOKUP($G1515,[1]Conceptos!$B$2:$I$588,7,FALSE)</f>
        <v>1</v>
      </c>
      <c r="R1515" s="179">
        <f>VLOOKUP($G1515,[1]Conceptos!$B$2:$I$588,8,FALSE)</f>
        <v>1</v>
      </c>
      <c r="S1515" s="229" t="b">
        <f>VLOOKUP(G1515,[1]Conceptos!$B$2:$E$587,4,FALSE)</f>
        <v>1</v>
      </c>
      <c r="V1515" s="231">
        <f t="shared" si="281"/>
        <v>0</v>
      </c>
    </row>
    <row r="1516" spans="1:22" s="231" customFormat="1" hidden="1">
      <c r="A1516" s="172">
        <f>VLOOKUP(G1516,[1]Conceptos!$B$2:$F$587,5,FALSE)</f>
        <v>194</v>
      </c>
      <c r="B1516" s="236"/>
      <c r="C1516" s="237"/>
      <c r="D1516" s="238"/>
      <c r="E1516" s="225">
        <v>8</v>
      </c>
      <c r="F1516" s="174"/>
      <c r="G1516" s="175" t="str">
        <f t="shared" si="288"/>
        <v>A.2.2.5.3.3</v>
      </c>
      <c r="H1516" s="235" t="e">
        <f t="shared" si="293"/>
        <v>#N/A</v>
      </c>
      <c r="I1516" s="239"/>
      <c r="J1516" s="239"/>
      <c r="K1516" s="239"/>
      <c r="L1516" s="239"/>
      <c r="M1516" s="240"/>
      <c r="N1516" s="231">
        <f t="shared" si="294"/>
        <v>1</v>
      </c>
      <c r="O1516" s="231">
        <f>SUM(I1516:M1516)</f>
        <v>0</v>
      </c>
      <c r="P1516" s="179">
        <f>VLOOKUP($G1516,[1]Conceptos!$B$2:$I$588,6,FALSE)</f>
        <v>1</v>
      </c>
      <c r="Q1516" s="179">
        <f>VLOOKUP($G1516,[1]Conceptos!$B$2:$I$588,7,FALSE)</f>
        <v>1</v>
      </c>
      <c r="R1516" s="179">
        <f>VLOOKUP($G1516,[1]Conceptos!$B$2:$I$588,8,FALSE)</f>
        <v>1</v>
      </c>
      <c r="S1516" s="229" t="b">
        <f>VLOOKUP(G1516,[1]Conceptos!$B$2:$E$587,4,FALSE)</f>
        <v>1</v>
      </c>
      <c r="V1516" s="231">
        <f t="shared" ref="V1516:V1552" si="295">IF(T1516=0,T1515,T1516)</f>
        <v>0</v>
      </c>
    </row>
    <row r="1517" spans="1:22" s="231" customFormat="1" hidden="1">
      <c r="A1517" s="172">
        <f>VLOOKUP(G1517,[1]Conceptos!$B$2:$F$587,5,FALSE)</f>
        <v>194</v>
      </c>
      <c r="B1517" s="236"/>
      <c r="C1517" s="237"/>
      <c r="D1517" s="238"/>
      <c r="E1517" s="225">
        <v>9</v>
      </c>
      <c r="F1517" s="174"/>
      <c r="G1517" s="175" t="str">
        <f t="shared" si="288"/>
        <v>A.2.2.5.3.3</v>
      </c>
      <c r="H1517" s="235" t="e">
        <f t="shared" si="293"/>
        <v>#N/A</v>
      </c>
      <c r="I1517" s="239"/>
      <c r="J1517" s="239"/>
      <c r="K1517" s="239"/>
      <c r="L1517" s="239"/>
      <c r="M1517" s="240"/>
      <c r="N1517" s="231">
        <f t="shared" si="294"/>
        <v>1</v>
      </c>
      <c r="O1517" s="231">
        <f>SUM(I1517:M1517)</f>
        <v>0</v>
      </c>
      <c r="P1517" s="179">
        <f>VLOOKUP($G1517,[1]Conceptos!$B$2:$I$588,6,FALSE)</f>
        <v>1</v>
      </c>
      <c r="Q1517" s="179">
        <f>VLOOKUP($G1517,[1]Conceptos!$B$2:$I$588,7,FALSE)</f>
        <v>1</v>
      </c>
      <c r="R1517" s="179">
        <f>VLOOKUP($G1517,[1]Conceptos!$B$2:$I$588,8,FALSE)</f>
        <v>1</v>
      </c>
      <c r="S1517" s="229" t="b">
        <f>VLOOKUP(G1517,[1]Conceptos!$B$2:$E$587,4,FALSE)</f>
        <v>1</v>
      </c>
      <c r="V1517" s="231">
        <f t="shared" si="295"/>
        <v>0</v>
      </c>
    </row>
    <row r="1518" spans="1:22" s="231" customFormat="1" hidden="1">
      <c r="A1518" s="172">
        <f>VLOOKUP(G1518,[1]Conceptos!$B$2:$F$587,5,FALSE)</f>
        <v>194</v>
      </c>
      <c r="B1518" s="236"/>
      <c r="C1518" s="237"/>
      <c r="D1518" s="238"/>
      <c r="E1518" s="225">
        <v>10</v>
      </c>
      <c r="F1518" s="174"/>
      <c r="G1518" s="175" t="str">
        <f t="shared" si="288"/>
        <v>A.2.2.5.3.3</v>
      </c>
      <c r="H1518" s="235" t="e">
        <f t="shared" si="293"/>
        <v>#N/A</v>
      </c>
      <c r="I1518" s="239"/>
      <c r="J1518" s="239"/>
      <c r="K1518" s="239"/>
      <c r="L1518" s="239"/>
      <c r="M1518" s="240"/>
      <c r="N1518" s="231">
        <f t="shared" si="294"/>
        <v>1</v>
      </c>
      <c r="O1518" s="231">
        <f>SUM(I1518:M1518)</f>
        <v>0</v>
      </c>
      <c r="P1518" s="179">
        <f>VLOOKUP($G1518,[1]Conceptos!$B$2:$I$588,6,FALSE)</f>
        <v>1</v>
      </c>
      <c r="Q1518" s="179">
        <f>VLOOKUP($G1518,[1]Conceptos!$B$2:$I$588,7,FALSE)</f>
        <v>1</v>
      </c>
      <c r="R1518" s="179">
        <f>VLOOKUP($G1518,[1]Conceptos!$B$2:$I$588,8,FALSE)</f>
        <v>1</v>
      </c>
      <c r="S1518" s="229" t="b">
        <f>VLOOKUP(G1518,[1]Conceptos!$B$2:$E$587,4,FALSE)</f>
        <v>1</v>
      </c>
      <c r="V1518" s="231">
        <f t="shared" si="295"/>
        <v>0</v>
      </c>
    </row>
    <row r="1519" spans="1:22" s="231" customFormat="1" ht="25.5">
      <c r="A1519" s="172">
        <f>VLOOKUP(G1519,[1]Conceptos!$B$2:$F$587,5,FALSE)</f>
        <v>196</v>
      </c>
      <c r="B1519" s="216" t="s">
        <v>351</v>
      </c>
      <c r="C1519" s="217" t="str">
        <f>VLOOKUP(B1519,[1]Conceptos!$B$2:$D$587,2,FALSE)</f>
        <v>ZOONOSIS</v>
      </c>
      <c r="D1519" s="218" t="str">
        <f>VLOOKUP(B1519,[1]Conceptos!$B$2:$D$587,3,FALSE)</f>
        <v>CORRESPONDE A LOS RECURSOS DESTINADOS, A LA FINANCIACIÓN DE LOS PROYECTOS Y PROGRAMAS REALACIONADOS CON ZOONOSIS.</v>
      </c>
      <c r="E1519" s="249"/>
      <c r="F1519" s="210"/>
      <c r="G1519" s="211" t="str">
        <f>IF(ISBLANK(B1519),#REF!,B1519)</f>
        <v>A.2.2.5.4</v>
      </c>
      <c r="H1519" s="249"/>
      <c r="I1519" s="213">
        <f>I1520+I1531+I1542</f>
        <v>0</v>
      </c>
      <c r="J1519" s="213">
        <f>J1520+J1531+J1542</f>
        <v>0</v>
      </c>
      <c r="K1519" s="213">
        <f>K1520+K1531+K1542</f>
        <v>0</v>
      </c>
      <c r="L1519" s="213">
        <f>L1520+L1531+L1542</f>
        <v>0</v>
      </c>
      <c r="M1519" s="214">
        <f>M1520+M1531+M1542</f>
        <v>0</v>
      </c>
      <c r="N1519" s="250">
        <f t="shared" ref="N1519:N1549" si="296">IF(E1519&lt;&gt;"",1,0)</f>
        <v>0</v>
      </c>
      <c r="O1519" s="250">
        <f t="shared" ref="O1519:O1549" si="297">SUM(I1519:M1519)</f>
        <v>0</v>
      </c>
      <c r="P1519" s="179">
        <f>VLOOKUP($G1519,[1]Conceptos!$B$2:$I$588,6,FALSE)</f>
        <v>1</v>
      </c>
      <c r="Q1519" s="179">
        <f>VLOOKUP($G1519,[1]Conceptos!$B$2:$I$588,7,FALSE)</f>
        <v>1</v>
      </c>
      <c r="R1519" s="179">
        <f>VLOOKUP($G1519,[1]Conceptos!$B$2:$I$588,8,FALSE)</f>
        <v>1</v>
      </c>
      <c r="S1519" s="229" t="b">
        <f>VLOOKUP(G1519,[1]Conceptos!$B$2:$E$588,4,FALSE)</f>
        <v>0</v>
      </c>
      <c r="T1519" s="230">
        <f>FIND(".",B1519,LEN(B1519)-2)</f>
        <v>8</v>
      </c>
      <c r="U1519" s="230" t="str">
        <f>MID(B1519,1,T1519-1)</f>
        <v>A.2.2.5</v>
      </c>
      <c r="V1519" s="231">
        <f>IF(T1519=0,#REF!,T1519)</f>
        <v>8</v>
      </c>
    </row>
    <row r="1520" spans="1:22" s="231" customFormat="1" ht="38.25">
      <c r="A1520" s="172">
        <f>VLOOKUP(G1520,[1]Conceptos!$B$2:$F$587,5,FALSE)</f>
        <v>197</v>
      </c>
      <c r="B1520" s="219" t="s">
        <v>352</v>
      </c>
      <c r="C1520" s="220" t="str">
        <f>VLOOKUP(B1520,[1]Conceptos!$B$2:$D$587,2,FALSE)</f>
        <v>CONTRATACIÓN, CON LAS EMPRESAS SOCIALES DEL ESTADO.</v>
      </c>
      <c r="D1520" s="221" t="str">
        <f>VLOOKUP(B1520,[1]Conceptos!$B$2:$D$587,3,FALSE)</f>
        <v>CONTEMPLA LA CONTRATACIÓN CON LAS EMPRESAS SOCIALES DEL ESTADO, DEL OBJETO CONTRACTUAL QUE TENGA QUE VER CON ENFERMEDADES TRANSMISIBLES Y LA ZOONOSIS (ZOONOSIS)</v>
      </c>
      <c r="E1520" s="222" t="s">
        <v>136</v>
      </c>
      <c r="F1520" s="223"/>
      <c r="G1520" s="224" t="str">
        <f t="shared" si="288"/>
        <v>A.2.2.5.4.1</v>
      </c>
      <c r="H1520" s="225"/>
      <c r="I1520" s="226">
        <f>SUM(I1521:I1530)</f>
        <v>0</v>
      </c>
      <c r="J1520" s="226">
        <f>SUM(J1521:J1530)</f>
        <v>0</v>
      </c>
      <c r="K1520" s="226">
        <f>SUM(K1521:K1530)</f>
        <v>0</v>
      </c>
      <c r="L1520" s="226">
        <f>SUM(L1521:L1530)</f>
        <v>0</v>
      </c>
      <c r="M1520" s="227">
        <f>SUM(M1521:M1530)</f>
        <v>0</v>
      </c>
      <c r="N1520" s="228">
        <f>IF(AND(E1520&lt;&gt;"", E1520&lt;&gt;"Registrar Detalle",E1520&lt;&gt;"Ocultar Detalle"),1,0)</f>
        <v>0</v>
      </c>
      <c r="O1520" s="228">
        <f t="shared" si="297"/>
        <v>0</v>
      </c>
      <c r="P1520" s="179">
        <f>VLOOKUP($G1520,[1]Conceptos!$B$2:$I$588,6,FALSE)</f>
        <v>1</v>
      </c>
      <c r="Q1520" s="179">
        <f>VLOOKUP($G1520,[1]Conceptos!$B$2:$I$588,7,FALSE)</f>
        <v>1</v>
      </c>
      <c r="R1520" s="179">
        <f>VLOOKUP($G1520,[1]Conceptos!$B$2:$I$588,8,FALSE)</f>
        <v>1</v>
      </c>
      <c r="S1520" s="229" t="b">
        <f>VLOOKUP(G1520,[1]Conceptos!$B$2:$E$588,4,FALSE)</f>
        <v>1</v>
      </c>
      <c r="T1520" s="230">
        <f>FIND(".",B1520,LEN(B1520)-2)</f>
        <v>10</v>
      </c>
      <c r="U1520" s="230" t="str">
        <f>MID(B1520,1,T1520-1)</f>
        <v>A.2.2.5.4</v>
      </c>
      <c r="V1520" s="231">
        <f t="shared" si="295"/>
        <v>10</v>
      </c>
    </row>
    <row r="1521" spans="1:22" s="231" customFormat="1">
      <c r="A1521" s="172">
        <f>VLOOKUP(G1521,[1]Conceptos!$B$2:$F$587,5,FALSE)</f>
        <v>197</v>
      </c>
      <c r="B1521" s="234"/>
      <c r="C1521" s="220"/>
      <c r="D1521" s="221"/>
      <c r="E1521" s="225">
        <v>1</v>
      </c>
      <c r="F1521" s="174"/>
      <c r="G1521" s="175" t="str">
        <f t="shared" si="288"/>
        <v>A.2.2.5.4.1</v>
      </c>
      <c r="H1521" s="235" t="e">
        <f t="shared" ref="H1521:H1530" si="298">VLOOKUP(F1521,$W$7:$X$48,2,FALSE)</f>
        <v>#N/A</v>
      </c>
      <c r="I1521" s="239"/>
      <c r="J1521" s="239"/>
      <c r="K1521" s="239"/>
      <c r="L1521" s="239"/>
      <c r="M1521" s="240"/>
      <c r="N1521" s="231">
        <f t="shared" si="296"/>
        <v>1</v>
      </c>
      <c r="O1521" s="231">
        <f t="shared" si="297"/>
        <v>0</v>
      </c>
      <c r="P1521" s="179">
        <f>VLOOKUP($G1521,[1]Conceptos!$B$2:$I$588,6,FALSE)</f>
        <v>1</v>
      </c>
      <c r="Q1521" s="179">
        <f>VLOOKUP($G1521,[1]Conceptos!$B$2:$I$588,7,FALSE)</f>
        <v>1</v>
      </c>
      <c r="R1521" s="179">
        <f>VLOOKUP($G1521,[1]Conceptos!$B$2:$I$588,8,FALSE)</f>
        <v>1</v>
      </c>
      <c r="S1521" s="229" t="b">
        <f>VLOOKUP(G1521,[1]Conceptos!$B$2:$E$588,4,FALSE)</f>
        <v>1</v>
      </c>
      <c r="V1521" s="231">
        <f t="shared" si="295"/>
        <v>10</v>
      </c>
    </row>
    <row r="1522" spans="1:22" s="231" customFormat="1" hidden="1">
      <c r="A1522" s="172">
        <f>VLOOKUP(G1522,[1]Conceptos!$B$2:$F$587,5,FALSE)</f>
        <v>197</v>
      </c>
      <c r="B1522" s="236"/>
      <c r="C1522" s="237"/>
      <c r="D1522" s="238"/>
      <c r="E1522" s="225">
        <v>2</v>
      </c>
      <c r="F1522" s="174"/>
      <c r="G1522" s="175" t="str">
        <f t="shared" si="288"/>
        <v>A.2.2.5.4.1</v>
      </c>
      <c r="H1522" s="235" t="e">
        <f t="shared" si="298"/>
        <v>#N/A</v>
      </c>
      <c r="I1522" s="239"/>
      <c r="J1522" s="239"/>
      <c r="K1522" s="239"/>
      <c r="L1522" s="239"/>
      <c r="M1522" s="240"/>
      <c r="N1522" s="231">
        <f t="shared" si="296"/>
        <v>1</v>
      </c>
      <c r="O1522" s="231">
        <f t="shared" si="297"/>
        <v>0</v>
      </c>
      <c r="P1522" s="179">
        <f>VLOOKUP($G1522,[1]Conceptos!$B$2:$I$588,6,FALSE)</f>
        <v>1</v>
      </c>
      <c r="Q1522" s="179">
        <f>VLOOKUP($G1522,[1]Conceptos!$B$2:$I$588,7,FALSE)</f>
        <v>1</v>
      </c>
      <c r="R1522" s="179">
        <f>VLOOKUP($G1522,[1]Conceptos!$B$2:$I$588,8,FALSE)</f>
        <v>1</v>
      </c>
      <c r="S1522" s="229" t="b">
        <f>VLOOKUP(G1522,[1]Conceptos!$B$2:$E$587,4,FALSE)</f>
        <v>1</v>
      </c>
      <c r="V1522" s="231">
        <f t="shared" si="295"/>
        <v>0</v>
      </c>
    </row>
    <row r="1523" spans="1:22" s="231" customFormat="1" hidden="1">
      <c r="A1523" s="172">
        <f>VLOOKUP(G1523,[1]Conceptos!$B$2:$F$587,5,FALSE)</f>
        <v>197</v>
      </c>
      <c r="B1523" s="236"/>
      <c r="C1523" s="237"/>
      <c r="D1523" s="238"/>
      <c r="E1523" s="225">
        <v>3</v>
      </c>
      <c r="F1523" s="174"/>
      <c r="G1523" s="175" t="str">
        <f t="shared" si="288"/>
        <v>A.2.2.5.4.1</v>
      </c>
      <c r="H1523" s="235" t="e">
        <f t="shared" si="298"/>
        <v>#N/A</v>
      </c>
      <c r="I1523" s="239"/>
      <c r="J1523" s="239"/>
      <c r="K1523" s="239"/>
      <c r="L1523" s="239"/>
      <c r="M1523" s="240"/>
      <c r="N1523" s="231">
        <f t="shared" si="296"/>
        <v>1</v>
      </c>
      <c r="O1523" s="231">
        <f t="shared" si="297"/>
        <v>0</v>
      </c>
      <c r="P1523" s="179">
        <f>VLOOKUP($G1523,[1]Conceptos!$B$2:$I$588,6,FALSE)</f>
        <v>1</v>
      </c>
      <c r="Q1523" s="179">
        <f>VLOOKUP($G1523,[1]Conceptos!$B$2:$I$588,7,FALSE)</f>
        <v>1</v>
      </c>
      <c r="R1523" s="179">
        <f>VLOOKUP($G1523,[1]Conceptos!$B$2:$I$588,8,FALSE)</f>
        <v>1</v>
      </c>
      <c r="S1523" s="229" t="b">
        <f>VLOOKUP(G1523,[1]Conceptos!$B$2:$E$587,4,FALSE)</f>
        <v>1</v>
      </c>
      <c r="V1523" s="231">
        <f t="shared" si="295"/>
        <v>0</v>
      </c>
    </row>
    <row r="1524" spans="1:22" s="231" customFormat="1" hidden="1">
      <c r="A1524" s="172">
        <f>VLOOKUP(G1524,[1]Conceptos!$B$2:$F$587,5,FALSE)</f>
        <v>197</v>
      </c>
      <c r="B1524" s="236"/>
      <c r="C1524" s="237"/>
      <c r="D1524" s="238"/>
      <c r="E1524" s="225">
        <v>4</v>
      </c>
      <c r="F1524" s="174"/>
      <c r="G1524" s="175" t="str">
        <f t="shared" si="288"/>
        <v>A.2.2.5.4.1</v>
      </c>
      <c r="H1524" s="235" t="e">
        <f t="shared" si="298"/>
        <v>#N/A</v>
      </c>
      <c r="I1524" s="239"/>
      <c r="J1524" s="239"/>
      <c r="K1524" s="239"/>
      <c r="L1524" s="239"/>
      <c r="M1524" s="240"/>
      <c r="N1524" s="231">
        <f t="shared" si="296"/>
        <v>1</v>
      </c>
      <c r="O1524" s="231">
        <f t="shared" si="297"/>
        <v>0</v>
      </c>
      <c r="P1524" s="179">
        <f>VLOOKUP($G1524,[1]Conceptos!$B$2:$I$588,6,FALSE)</f>
        <v>1</v>
      </c>
      <c r="Q1524" s="179">
        <f>VLOOKUP($G1524,[1]Conceptos!$B$2:$I$588,7,FALSE)</f>
        <v>1</v>
      </c>
      <c r="R1524" s="179">
        <f>VLOOKUP($G1524,[1]Conceptos!$B$2:$I$588,8,FALSE)</f>
        <v>1</v>
      </c>
      <c r="S1524" s="229" t="b">
        <f>VLOOKUP(G1524,[1]Conceptos!$B$2:$E$587,4,FALSE)</f>
        <v>1</v>
      </c>
      <c r="V1524" s="231">
        <f t="shared" si="295"/>
        <v>0</v>
      </c>
    </row>
    <row r="1525" spans="1:22" s="231" customFormat="1" hidden="1">
      <c r="A1525" s="172">
        <f>VLOOKUP(G1525,[1]Conceptos!$B$2:$F$587,5,FALSE)</f>
        <v>197</v>
      </c>
      <c r="B1525" s="236"/>
      <c r="C1525" s="237"/>
      <c r="D1525" s="238"/>
      <c r="E1525" s="225">
        <v>5</v>
      </c>
      <c r="F1525" s="174"/>
      <c r="G1525" s="175" t="str">
        <f t="shared" si="288"/>
        <v>A.2.2.5.4.1</v>
      </c>
      <c r="H1525" s="235" t="e">
        <f t="shared" si="298"/>
        <v>#N/A</v>
      </c>
      <c r="I1525" s="239"/>
      <c r="J1525" s="239"/>
      <c r="K1525" s="239"/>
      <c r="L1525" s="239"/>
      <c r="M1525" s="240"/>
      <c r="N1525" s="231">
        <f t="shared" si="296"/>
        <v>1</v>
      </c>
      <c r="O1525" s="231">
        <f t="shared" si="297"/>
        <v>0</v>
      </c>
      <c r="P1525" s="179">
        <f>VLOOKUP($G1525,[1]Conceptos!$B$2:$I$588,6,FALSE)</f>
        <v>1</v>
      </c>
      <c r="Q1525" s="179">
        <f>VLOOKUP($G1525,[1]Conceptos!$B$2:$I$588,7,FALSE)</f>
        <v>1</v>
      </c>
      <c r="R1525" s="179">
        <f>VLOOKUP($G1525,[1]Conceptos!$B$2:$I$588,8,FALSE)</f>
        <v>1</v>
      </c>
      <c r="S1525" s="229" t="b">
        <f>VLOOKUP(G1525,[1]Conceptos!$B$2:$E$587,4,FALSE)</f>
        <v>1</v>
      </c>
      <c r="V1525" s="231">
        <f t="shared" si="295"/>
        <v>0</v>
      </c>
    </row>
    <row r="1526" spans="1:22" s="231" customFormat="1" hidden="1">
      <c r="A1526" s="172">
        <f>VLOOKUP(G1526,[1]Conceptos!$B$2:$F$587,5,FALSE)</f>
        <v>197</v>
      </c>
      <c r="B1526" s="236"/>
      <c r="C1526" s="237"/>
      <c r="D1526" s="238"/>
      <c r="E1526" s="225">
        <v>6</v>
      </c>
      <c r="F1526" s="174"/>
      <c r="G1526" s="175" t="str">
        <f t="shared" si="288"/>
        <v>A.2.2.5.4.1</v>
      </c>
      <c r="H1526" s="235" t="e">
        <f t="shared" si="298"/>
        <v>#N/A</v>
      </c>
      <c r="I1526" s="239"/>
      <c r="J1526" s="239"/>
      <c r="K1526" s="239"/>
      <c r="L1526" s="239"/>
      <c r="M1526" s="240"/>
      <c r="N1526" s="231">
        <f t="shared" si="296"/>
        <v>1</v>
      </c>
      <c r="O1526" s="231">
        <f t="shared" si="297"/>
        <v>0</v>
      </c>
      <c r="P1526" s="179">
        <f>VLOOKUP($G1526,[1]Conceptos!$B$2:$I$588,6,FALSE)</f>
        <v>1</v>
      </c>
      <c r="Q1526" s="179">
        <f>VLOOKUP($G1526,[1]Conceptos!$B$2:$I$588,7,FALSE)</f>
        <v>1</v>
      </c>
      <c r="R1526" s="179">
        <f>VLOOKUP($G1526,[1]Conceptos!$B$2:$I$588,8,FALSE)</f>
        <v>1</v>
      </c>
      <c r="S1526" s="229" t="b">
        <f>VLOOKUP(G1526,[1]Conceptos!$B$2:$E$587,4,FALSE)</f>
        <v>1</v>
      </c>
      <c r="V1526" s="231">
        <f t="shared" si="295"/>
        <v>0</v>
      </c>
    </row>
    <row r="1527" spans="1:22" s="231" customFormat="1" hidden="1">
      <c r="A1527" s="172">
        <f>VLOOKUP(G1527,[1]Conceptos!$B$2:$F$587,5,FALSE)</f>
        <v>197</v>
      </c>
      <c r="B1527" s="236"/>
      <c r="C1527" s="237"/>
      <c r="D1527" s="238"/>
      <c r="E1527" s="225">
        <v>7</v>
      </c>
      <c r="F1527" s="174"/>
      <c r="G1527" s="175" t="str">
        <f t="shared" si="288"/>
        <v>A.2.2.5.4.1</v>
      </c>
      <c r="H1527" s="235" t="e">
        <f t="shared" si="298"/>
        <v>#N/A</v>
      </c>
      <c r="I1527" s="239"/>
      <c r="J1527" s="239"/>
      <c r="K1527" s="239"/>
      <c r="L1527" s="239"/>
      <c r="M1527" s="240"/>
      <c r="N1527" s="231">
        <f t="shared" si="296"/>
        <v>1</v>
      </c>
      <c r="O1527" s="231">
        <f t="shared" si="297"/>
        <v>0</v>
      </c>
      <c r="P1527" s="179">
        <f>VLOOKUP($G1527,[1]Conceptos!$B$2:$I$588,6,FALSE)</f>
        <v>1</v>
      </c>
      <c r="Q1527" s="179">
        <f>VLOOKUP($G1527,[1]Conceptos!$B$2:$I$588,7,FALSE)</f>
        <v>1</v>
      </c>
      <c r="R1527" s="179">
        <f>VLOOKUP($G1527,[1]Conceptos!$B$2:$I$588,8,FALSE)</f>
        <v>1</v>
      </c>
      <c r="S1527" s="229" t="b">
        <f>VLOOKUP(G1527,[1]Conceptos!$B$2:$E$587,4,FALSE)</f>
        <v>1</v>
      </c>
      <c r="V1527" s="231">
        <f t="shared" si="295"/>
        <v>0</v>
      </c>
    </row>
    <row r="1528" spans="1:22" s="231" customFormat="1" hidden="1">
      <c r="A1528" s="172">
        <f>VLOOKUP(G1528,[1]Conceptos!$B$2:$F$587,5,FALSE)</f>
        <v>197</v>
      </c>
      <c r="B1528" s="236"/>
      <c r="C1528" s="237"/>
      <c r="D1528" s="238"/>
      <c r="E1528" s="225">
        <v>8</v>
      </c>
      <c r="F1528" s="174"/>
      <c r="G1528" s="175" t="str">
        <f t="shared" si="288"/>
        <v>A.2.2.5.4.1</v>
      </c>
      <c r="H1528" s="235" t="e">
        <f t="shared" si="298"/>
        <v>#N/A</v>
      </c>
      <c r="I1528" s="239"/>
      <c r="J1528" s="239"/>
      <c r="K1528" s="239"/>
      <c r="L1528" s="239"/>
      <c r="M1528" s="240"/>
      <c r="N1528" s="231">
        <f t="shared" si="296"/>
        <v>1</v>
      </c>
      <c r="O1528" s="231">
        <f t="shared" si="297"/>
        <v>0</v>
      </c>
      <c r="P1528" s="179">
        <f>VLOOKUP($G1528,[1]Conceptos!$B$2:$I$588,6,FALSE)</f>
        <v>1</v>
      </c>
      <c r="Q1528" s="179">
        <f>VLOOKUP($G1528,[1]Conceptos!$B$2:$I$588,7,FALSE)</f>
        <v>1</v>
      </c>
      <c r="R1528" s="179">
        <f>VLOOKUP($G1528,[1]Conceptos!$B$2:$I$588,8,FALSE)</f>
        <v>1</v>
      </c>
      <c r="S1528" s="229" t="b">
        <f>VLOOKUP(G1528,[1]Conceptos!$B$2:$E$587,4,FALSE)</f>
        <v>1</v>
      </c>
      <c r="V1528" s="231">
        <f t="shared" si="295"/>
        <v>0</v>
      </c>
    </row>
    <row r="1529" spans="1:22" s="231" customFormat="1" hidden="1">
      <c r="A1529" s="172">
        <f>VLOOKUP(G1529,[1]Conceptos!$B$2:$F$587,5,FALSE)</f>
        <v>197</v>
      </c>
      <c r="B1529" s="236"/>
      <c r="C1529" s="237"/>
      <c r="D1529" s="238"/>
      <c r="E1529" s="225">
        <v>9</v>
      </c>
      <c r="F1529" s="174"/>
      <c r="G1529" s="175" t="str">
        <f t="shared" si="288"/>
        <v>A.2.2.5.4.1</v>
      </c>
      <c r="H1529" s="235" t="e">
        <f t="shared" si="298"/>
        <v>#N/A</v>
      </c>
      <c r="I1529" s="239"/>
      <c r="J1529" s="239"/>
      <c r="K1529" s="239"/>
      <c r="L1529" s="239"/>
      <c r="M1529" s="240"/>
      <c r="N1529" s="231">
        <f t="shared" si="296"/>
        <v>1</v>
      </c>
      <c r="O1529" s="231">
        <f t="shared" si="297"/>
        <v>0</v>
      </c>
      <c r="P1529" s="179">
        <f>VLOOKUP($G1529,[1]Conceptos!$B$2:$I$588,6,FALSE)</f>
        <v>1</v>
      </c>
      <c r="Q1529" s="179">
        <f>VLOOKUP($G1529,[1]Conceptos!$B$2:$I$588,7,FALSE)</f>
        <v>1</v>
      </c>
      <c r="R1529" s="179">
        <f>VLOOKUP($G1529,[1]Conceptos!$B$2:$I$588,8,FALSE)</f>
        <v>1</v>
      </c>
      <c r="S1529" s="229" t="b">
        <f>VLOOKUP(G1529,[1]Conceptos!$B$2:$E$587,4,FALSE)</f>
        <v>1</v>
      </c>
      <c r="V1529" s="231">
        <f t="shared" si="295"/>
        <v>0</v>
      </c>
    </row>
    <row r="1530" spans="1:22" s="231" customFormat="1" hidden="1">
      <c r="A1530" s="172">
        <f>VLOOKUP(G1530,[1]Conceptos!$B$2:$F$587,5,FALSE)</f>
        <v>197</v>
      </c>
      <c r="B1530" s="236"/>
      <c r="C1530" s="237"/>
      <c r="D1530" s="238"/>
      <c r="E1530" s="225">
        <v>10</v>
      </c>
      <c r="F1530" s="174"/>
      <c r="G1530" s="175" t="str">
        <f t="shared" si="288"/>
        <v>A.2.2.5.4.1</v>
      </c>
      <c r="H1530" s="235" t="e">
        <f t="shared" si="298"/>
        <v>#N/A</v>
      </c>
      <c r="I1530" s="239"/>
      <c r="J1530" s="239"/>
      <c r="K1530" s="239"/>
      <c r="L1530" s="239"/>
      <c r="M1530" s="240"/>
      <c r="N1530" s="231">
        <f t="shared" si="296"/>
        <v>1</v>
      </c>
      <c r="O1530" s="231">
        <f t="shared" si="297"/>
        <v>0</v>
      </c>
      <c r="P1530" s="179">
        <f>VLOOKUP($G1530,[1]Conceptos!$B$2:$I$588,6,FALSE)</f>
        <v>1</v>
      </c>
      <c r="Q1530" s="179">
        <f>VLOOKUP($G1530,[1]Conceptos!$B$2:$I$588,7,FALSE)</f>
        <v>1</v>
      </c>
      <c r="R1530" s="179">
        <f>VLOOKUP($G1530,[1]Conceptos!$B$2:$I$588,8,FALSE)</f>
        <v>1</v>
      </c>
      <c r="S1530" s="229" t="b">
        <f>VLOOKUP(G1530,[1]Conceptos!$B$2:$E$587,4,FALSE)</f>
        <v>1</v>
      </c>
      <c r="V1530" s="231">
        <f t="shared" si="295"/>
        <v>0</v>
      </c>
    </row>
    <row r="1531" spans="1:22" s="231" customFormat="1" ht="63.75">
      <c r="A1531" s="172">
        <f>VLOOKUP(G1531,[1]Conceptos!$B$2:$F$587,5,FALSE)</f>
        <v>198</v>
      </c>
      <c r="B1531" s="219" t="s">
        <v>353</v>
      </c>
      <c r="C1531" s="220" t="str">
        <f>VLOOKUP(B1531,[1]Conceptos!$B$2:$D$587,2,FALSE)</f>
        <v>ADQUISICIÓN DE INSUMOS, ELEMENTOS, PUBLICACIONES Y EQUIPOS PARA DESARROLLAR LAS PRIORIDADES  DE SALUD PÚBLICA, SEGÚN COMPETENCIAS.</v>
      </c>
      <c r="D1531" s="221" t="str">
        <f>VLOOKUP(B1531,[1]Conceptos!$B$2:$D$587,3,FALSE)</f>
        <v>SE REFIERE A LOS GASTOS DIRIGIDOS A LA ADQUSICIÓN DE INSUMOS CRÍTICOS Y SUMINISTROS NECESARIOS PARA EL DESARROLLO DE INVERSIÓN EN SALUD, CONFORME AL OBJETO DE ESTE NUMERAL Y NO CONTEMPLADOS EN EL GASTO DE FUNCIONAMIENTO.</v>
      </c>
      <c r="E1531" s="222" t="s">
        <v>136</v>
      </c>
      <c r="F1531" s="223"/>
      <c r="G1531" s="224" t="str">
        <f t="shared" si="288"/>
        <v>A.2.2.5.4.2</v>
      </c>
      <c r="H1531" s="225"/>
      <c r="I1531" s="226">
        <f>SUM(I1532:I1541)</f>
        <v>0</v>
      </c>
      <c r="J1531" s="226">
        <f>SUM(J1532:J1541)</f>
        <v>0</v>
      </c>
      <c r="K1531" s="226">
        <f>SUM(K1532:K1541)</f>
        <v>0</v>
      </c>
      <c r="L1531" s="226">
        <f>SUM(L1532:L1541)</f>
        <v>0</v>
      </c>
      <c r="M1531" s="227">
        <f>SUM(M1532:M1541)</f>
        <v>0</v>
      </c>
      <c r="N1531" s="228">
        <f>IF(AND(E1531&lt;&gt;"", E1531&lt;&gt;"Registrar Detalle",E1531&lt;&gt;"Ocultar Detalle"),1,0)</f>
        <v>0</v>
      </c>
      <c r="O1531" s="228">
        <f t="shared" si="297"/>
        <v>0</v>
      </c>
      <c r="P1531" s="179">
        <f>VLOOKUP($G1531,[1]Conceptos!$B$2:$I$588,6,FALSE)</f>
        <v>1</v>
      </c>
      <c r="Q1531" s="179">
        <f>VLOOKUP($G1531,[1]Conceptos!$B$2:$I$588,7,FALSE)</f>
        <v>1</v>
      </c>
      <c r="R1531" s="179">
        <f>VLOOKUP($G1531,[1]Conceptos!$B$2:$I$588,8,FALSE)</f>
        <v>1</v>
      </c>
      <c r="S1531" s="229" t="b">
        <f>VLOOKUP(G1531,[1]Conceptos!$B$2:$E$588,4,FALSE)</f>
        <v>1</v>
      </c>
      <c r="T1531" s="230">
        <f>FIND(".",B1531,LEN(B1531)-2)</f>
        <v>10</v>
      </c>
      <c r="U1531" s="230" t="str">
        <f>MID(B1531,1,T1531-1)</f>
        <v>A.2.2.5.4</v>
      </c>
      <c r="V1531" s="231">
        <f t="shared" si="295"/>
        <v>10</v>
      </c>
    </row>
    <row r="1532" spans="1:22" s="231" customFormat="1">
      <c r="A1532" s="172">
        <f>VLOOKUP(G1532,[1]Conceptos!$B$2:$F$587,5,FALSE)</f>
        <v>198</v>
      </c>
      <c r="B1532" s="234"/>
      <c r="C1532" s="220"/>
      <c r="D1532" s="221"/>
      <c r="E1532" s="225">
        <v>1</v>
      </c>
      <c r="F1532" s="174"/>
      <c r="G1532" s="175" t="str">
        <f t="shared" si="288"/>
        <v>A.2.2.5.4.2</v>
      </c>
      <c r="H1532" s="235" t="e">
        <f t="shared" ref="H1532:H1541" si="299">VLOOKUP(F1532,$W$7:$X$48,2,FALSE)</f>
        <v>#N/A</v>
      </c>
      <c r="I1532" s="185"/>
      <c r="J1532" s="239"/>
      <c r="K1532" s="239"/>
      <c r="L1532" s="239"/>
      <c r="M1532" s="240"/>
      <c r="N1532" s="231">
        <f t="shared" si="296"/>
        <v>1</v>
      </c>
      <c r="O1532" s="231">
        <f t="shared" si="297"/>
        <v>0</v>
      </c>
      <c r="P1532" s="179">
        <f>VLOOKUP($G1532,[1]Conceptos!$B$2:$I$588,6,FALSE)</f>
        <v>1</v>
      </c>
      <c r="Q1532" s="179">
        <f>VLOOKUP($G1532,[1]Conceptos!$B$2:$I$588,7,FALSE)</f>
        <v>1</v>
      </c>
      <c r="R1532" s="179">
        <f>VLOOKUP($G1532,[1]Conceptos!$B$2:$I$588,8,FALSE)</f>
        <v>1</v>
      </c>
      <c r="S1532" s="229" t="b">
        <f>VLOOKUP(G1532,[1]Conceptos!$B$2:$E$588,4,FALSE)</f>
        <v>1</v>
      </c>
      <c r="V1532" s="231">
        <f t="shared" si="295"/>
        <v>10</v>
      </c>
    </row>
    <row r="1533" spans="1:22" s="231" customFormat="1" hidden="1">
      <c r="A1533" s="172">
        <f>VLOOKUP(G1533,[1]Conceptos!$B$2:$F$587,5,FALSE)</f>
        <v>198</v>
      </c>
      <c r="B1533" s="236"/>
      <c r="C1533" s="237"/>
      <c r="D1533" s="238"/>
      <c r="E1533" s="225">
        <v>2</v>
      </c>
      <c r="F1533" s="174"/>
      <c r="G1533" s="175" t="str">
        <f t="shared" si="288"/>
        <v>A.2.2.5.4.2</v>
      </c>
      <c r="H1533" s="235" t="e">
        <f t="shared" si="299"/>
        <v>#N/A</v>
      </c>
      <c r="I1533" s="239"/>
      <c r="J1533" s="239"/>
      <c r="K1533" s="239"/>
      <c r="L1533" s="239"/>
      <c r="M1533" s="240"/>
      <c r="N1533" s="231">
        <f t="shared" si="296"/>
        <v>1</v>
      </c>
      <c r="O1533" s="231">
        <f t="shared" si="297"/>
        <v>0</v>
      </c>
      <c r="P1533" s="179">
        <f>VLOOKUP($G1533,[1]Conceptos!$B$2:$I$588,6,FALSE)</f>
        <v>1</v>
      </c>
      <c r="Q1533" s="179">
        <f>VLOOKUP($G1533,[1]Conceptos!$B$2:$I$588,7,FALSE)</f>
        <v>1</v>
      </c>
      <c r="R1533" s="179">
        <f>VLOOKUP($G1533,[1]Conceptos!$B$2:$I$588,8,FALSE)</f>
        <v>1</v>
      </c>
      <c r="S1533" s="229" t="b">
        <f>VLOOKUP(G1533,[1]Conceptos!$B$2:$E$587,4,FALSE)</f>
        <v>1</v>
      </c>
      <c r="V1533" s="231">
        <f t="shared" si="295"/>
        <v>0</v>
      </c>
    </row>
    <row r="1534" spans="1:22" s="231" customFormat="1" hidden="1">
      <c r="A1534" s="172">
        <f>VLOOKUP(G1534,[1]Conceptos!$B$2:$F$587,5,FALSE)</f>
        <v>198</v>
      </c>
      <c r="B1534" s="236"/>
      <c r="C1534" s="237"/>
      <c r="D1534" s="238"/>
      <c r="E1534" s="225">
        <v>3</v>
      </c>
      <c r="F1534" s="174"/>
      <c r="G1534" s="175" t="str">
        <f t="shared" si="288"/>
        <v>A.2.2.5.4.2</v>
      </c>
      <c r="H1534" s="235" t="e">
        <f t="shared" si="299"/>
        <v>#N/A</v>
      </c>
      <c r="I1534" s="239"/>
      <c r="J1534" s="239"/>
      <c r="K1534" s="239"/>
      <c r="L1534" s="239"/>
      <c r="M1534" s="240"/>
      <c r="N1534" s="231">
        <f t="shared" si="296"/>
        <v>1</v>
      </c>
      <c r="O1534" s="231">
        <f t="shared" si="297"/>
        <v>0</v>
      </c>
      <c r="P1534" s="179">
        <f>VLOOKUP($G1534,[1]Conceptos!$B$2:$I$588,6,FALSE)</f>
        <v>1</v>
      </c>
      <c r="Q1534" s="179">
        <f>VLOOKUP($G1534,[1]Conceptos!$B$2:$I$588,7,FALSE)</f>
        <v>1</v>
      </c>
      <c r="R1534" s="179">
        <f>VLOOKUP($G1534,[1]Conceptos!$B$2:$I$588,8,FALSE)</f>
        <v>1</v>
      </c>
      <c r="S1534" s="229" t="b">
        <f>VLOOKUP(G1534,[1]Conceptos!$B$2:$E$587,4,FALSE)</f>
        <v>1</v>
      </c>
      <c r="V1534" s="231">
        <f t="shared" si="295"/>
        <v>0</v>
      </c>
    </row>
    <row r="1535" spans="1:22" s="231" customFormat="1" hidden="1">
      <c r="A1535" s="172">
        <f>VLOOKUP(G1535,[1]Conceptos!$B$2:$F$587,5,FALSE)</f>
        <v>198</v>
      </c>
      <c r="B1535" s="236"/>
      <c r="C1535" s="237"/>
      <c r="D1535" s="238"/>
      <c r="E1535" s="225">
        <v>4</v>
      </c>
      <c r="F1535" s="174"/>
      <c r="G1535" s="175" t="str">
        <f t="shared" si="288"/>
        <v>A.2.2.5.4.2</v>
      </c>
      <c r="H1535" s="235" t="e">
        <f t="shared" si="299"/>
        <v>#N/A</v>
      </c>
      <c r="I1535" s="239"/>
      <c r="J1535" s="239"/>
      <c r="K1535" s="239"/>
      <c r="L1535" s="239"/>
      <c r="M1535" s="240"/>
      <c r="N1535" s="231">
        <f t="shared" si="296"/>
        <v>1</v>
      </c>
      <c r="O1535" s="231">
        <f t="shared" si="297"/>
        <v>0</v>
      </c>
      <c r="P1535" s="179">
        <f>VLOOKUP($G1535,[1]Conceptos!$B$2:$I$588,6,FALSE)</f>
        <v>1</v>
      </c>
      <c r="Q1535" s="179">
        <f>VLOOKUP($G1535,[1]Conceptos!$B$2:$I$588,7,FALSE)</f>
        <v>1</v>
      </c>
      <c r="R1535" s="179">
        <f>VLOOKUP($G1535,[1]Conceptos!$B$2:$I$588,8,FALSE)</f>
        <v>1</v>
      </c>
      <c r="S1535" s="229" t="b">
        <f>VLOOKUP(G1535,[1]Conceptos!$B$2:$E$587,4,FALSE)</f>
        <v>1</v>
      </c>
      <c r="V1535" s="231">
        <f t="shared" si="295"/>
        <v>0</v>
      </c>
    </row>
    <row r="1536" spans="1:22" s="231" customFormat="1" hidden="1">
      <c r="A1536" s="172">
        <f>VLOOKUP(G1536,[1]Conceptos!$B$2:$F$587,5,FALSE)</f>
        <v>198</v>
      </c>
      <c r="B1536" s="236"/>
      <c r="C1536" s="237"/>
      <c r="D1536" s="238"/>
      <c r="E1536" s="225">
        <v>5</v>
      </c>
      <c r="F1536" s="174"/>
      <c r="G1536" s="175" t="str">
        <f t="shared" si="288"/>
        <v>A.2.2.5.4.2</v>
      </c>
      <c r="H1536" s="235" t="e">
        <f t="shared" si="299"/>
        <v>#N/A</v>
      </c>
      <c r="I1536" s="239"/>
      <c r="J1536" s="239"/>
      <c r="K1536" s="239"/>
      <c r="L1536" s="239"/>
      <c r="M1536" s="240"/>
      <c r="N1536" s="231">
        <f t="shared" si="296"/>
        <v>1</v>
      </c>
      <c r="O1536" s="231">
        <f t="shared" si="297"/>
        <v>0</v>
      </c>
      <c r="P1536" s="179">
        <f>VLOOKUP($G1536,[1]Conceptos!$B$2:$I$588,6,FALSE)</f>
        <v>1</v>
      </c>
      <c r="Q1536" s="179">
        <f>VLOOKUP($G1536,[1]Conceptos!$B$2:$I$588,7,FALSE)</f>
        <v>1</v>
      </c>
      <c r="R1536" s="179">
        <f>VLOOKUP($G1536,[1]Conceptos!$B$2:$I$588,8,FALSE)</f>
        <v>1</v>
      </c>
      <c r="S1536" s="229" t="b">
        <f>VLOOKUP(G1536,[1]Conceptos!$B$2:$E$587,4,FALSE)</f>
        <v>1</v>
      </c>
      <c r="V1536" s="231">
        <f t="shared" si="295"/>
        <v>0</v>
      </c>
    </row>
    <row r="1537" spans="1:22" s="231" customFormat="1" hidden="1">
      <c r="A1537" s="172">
        <f>VLOOKUP(G1537,[1]Conceptos!$B$2:$F$587,5,FALSE)</f>
        <v>198</v>
      </c>
      <c r="B1537" s="236"/>
      <c r="C1537" s="237"/>
      <c r="D1537" s="238"/>
      <c r="E1537" s="225">
        <v>6</v>
      </c>
      <c r="F1537" s="174"/>
      <c r="G1537" s="175" t="str">
        <f t="shared" si="288"/>
        <v>A.2.2.5.4.2</v>
      </c>
      <c r="H1537" s="235" t="e">
        <f t="shared" si="299"/>
        <v>#N/A</v>
      </c>
      <c r="I1537" s="239"/>
      <c r="J1537" s="239"/>
      <c r="K1537" s="239"/>
      <c r="L1537" s="239"/>
      <c r="M1537" s="240"/>
      <c r="N1537" s="231">
        <f t="shared" si="296"/>
        <v>1</v>
      </c>
      <c r="O1537" s="231">
        <f t="shared" si="297"/>
        <v>0</v>
      </c>
      <c r="P1537" s="179">
        <f>VLOOKUP($G1537,[1]Conceptos!$B$2:$I$588,6,FALSE)</f>
        <v>1</v>
      </c>
      <c r="Q1537" s="179">
        <f>VLOOKUP($G1537,[1]Conceptos!$B$2:$I$588,7,FALSE)</f>
        <v>1</v>
      </c>
      <c r="R1537" s="179">
        <f>VLOOKUP($G1537,[1]Conceptos!$B$2:$I$588,8,FALSE)</f>
        <v>1</v>
      </c>
      <c r="S1537" s="229" t="b">
        <f>VLOOKUP(G1537,[1]Conceptos!$B$2:$E$587,4,FALSE)</f>
        <v>1</v>
      </c>
      <c r="V1537" s="231">
        <f t="shared" si="295"/>
        <v>0</v>
      </c>
    </row>
    <row r="1538" spans="1:22" s="231" customFormat="1" hidden="1">
      <c r="A1538" s="172">
        <f>VLOOKUP(G1538,[1]Conceptos!$B$2:$F$587,5,FALSE)</f>
        <v>198</v>
      </c>
      <c r="B1538" s="236"/>
      <c r="C1538" s="237"/>
      <c r="D1538" s="238"/>
      <c r="E1538" s="225">
        <v>7</v>
      </c>
      <c r="F1538" s="174"/>
      <c r="G1538" s="175" t="str">
        <f t="shared" si="288"/>
        <v>A.2.2.5.4.2</v>
      </c>
      <c r="H1538" s="235" t="e">
        <f t="shared" si="299"/>
        <v>#N/A</v>
      </c>
      <c r="I1538" s="239"/>
      <c r="J1538" s="239"/>
      <c r="K1538" s="239"/>
      <c r="L1538" s="239"/>
      <c r="M1538" s="240"/>
      <c r="N1538" s="231">
        <f t="shared" si="296"/>
        <v>1</v>
      </c>
      <c r="O1538" s="231">
        <f t="shared" si="297"/>
        <v>0</v>
      </c>
      <c r="P1538" s="179">
        <f>VLOOKUP($G1538,[1]Conceptos!$B$2:$I$588,6,FALSE)</f>
        <v>1</v>
      </c>
      <c r="Q1538" s="179">
        <f>VLOOKUP($G1538,[1]Conceptos!$B$2:$I$588,7,FALSE)</f>
        <v>1</v>
      </c>
      <c r="R1538" s="179">
        <f>VLOOKUP($G1538,[1]Conceptos!$B$2:$I$588,8,FALSE)</f>
        <v>1</v>
      </c>
      <c r="S1538" s="229" t="b">
        <f>VLOOKUP(G1538,[1]Conceptos!$B$2:$E$587,4,FALSE)</f>
        <v>1</v>
      </c>
      <c r="V1538" s="231">
        <f t="shared" si="295"/>
        <v>0</v>
      </c>
    </row>
    <row r="1539" spans="1:22" s="231" customFormat="1" hidden="1">
      <c r="A1539" s="172">
        <f>VLOOKUP(G1539,[1]Conceptos!$B$2:$F$587,5,FALSE)</f>
        <v>198</v>
      </c>
      <c r="B1539" s="236"/>
      <c r="C1539" s="237"/>
      <c r="D1539" s="238"/>
      <c r="E1539" s="225">
        <v>8</v>
      </c>
      <c r="F1539" s="174"/>
      <c r="G1539" s="175" t="str">
        <f t="shared" si="288"/>
        <v>A.2.2.5.4.2</v>
      </c>
      <c r="H1539" s="235" t="e">
        <f t="shared" si="299"/>
        <v>#N/A</v>
      </c>
      <c r="I1539" s="239"/>
      <c r="J1539" s="239"/>
      <c r="K1539" s="239"/>
      <c r="L1539" s="239"/>
      <c r="M1539" s="240"/>
      <c r="N1539" s="231">
        <f t="shared" si="296"/>
        <v>1</v>
      </c>
      <c r="O1539" s="231">
        <f t="shared" si="297"/>
        <v>0</v>
      </c>
      <c r="P1539" s="179">
        <f>VLOOKUP($G1539,[1]Conceptos!$B$2:$I$588,6,FALSE)</f>
        <v>1</v>
      </c>
      <c r="Q1539" s="179">
        <f>VLOOKUP($G1539,[1]Conceptos!$B$2:$I$588,7,FALSE)</f>
        <v>1</v>
      </c>
      <c r="R1539" s="179">
        <f>VLOOKUP($G1539,[1]Conceptos!$B$2:$I$588,8,FALSE)</f>
        <v>1</v>
      </c>
      <c r="S1539" s="229" t="b">
        <f>VLOOKUP(G1539,[1]Conceptos!$B$2:$E$587,4,FALSE)</f>
        <v>1</v>
      </c>
      <c r="V1539" s="231">
        <f t="shared" si="295"/>
        <v>0</v>
      </c>
    </row>
    <row r="1540" spans="1:22" s="231" customFormat="1" hidden="1">
      <c r="A1540" s="172">
        <f>VLOOKUP(G1540,[1]Conceptos!$B$2:$F$587,5,FALSE)</f>
        <v>198</v>
      </c>
      <c r="B1540" s="236"/>
      <c r="C1540" s="237"/>
      <c r="D1540" s="238"/>
      <c r="E1540" s="225">
        <v>9</v>
      </c>
      <c r="F1540" s="174"/>
      <c r="G1540" s="175" t="str">
        <f t="shared" si="288"/>
        <v>A.2.2.5.4.2</v>
      </c>
      <c r="H1540" s="235" t="e">
        <f t="shared" si="299"/>
        <v>#N/A</v>
      </c>
      <c r="I1540" s="239"/>
      <c r="J1540" s="239"/>
      <c r="K1540" s="239"/>
      <c r="L1540" s="239"/>
      <c r="M1540" s="240"/>
      <c r="N1540" s="231">
        <f t="shared" si="296"/>
        <v>1</v>
      </c>
      <c r="O1540" s="231">
        <f t="shared" si="297"/>
        <v>0</v>
      </c>
      <c r="P1540" s="179">
        <f>VLOOKUP($G1540,[1]Conceptos!$B$2:$I$588,6,FALSE)</f>
        <v>1</v>
      </c>
      <c r="Q1540" s="179">
        <f>VLOOKUP($G1540,[1]Conceptos!$B$2:$I$588,7,FALSE)</f>
        <v>1</v>
      </c>
      <c r="R1540" s="179">
        <f>VLOOKUP($G1540,[1]Conceptos!$B$2:$I$588,8,FALSE)</f>
        <v>1</v>
      </c>
      <c r="S1540" s="229" t="b">
        <f>VLOOKUP(G1540,[1]Conceptos!$B$2:$E$587,4,FALSE)</f>
        <v>1</v>
      </c>
      <c r="V1540" s="231">
        <f t="shared" si="295"/>
        <v>0</v>
      </c>
    </row>
    <row r="1541" spans="1:22" s="231" customFormat="1" hidden="1">
      <c r="A1541" s="172">
        <f>VLOOKUP(G1541,[1]Conceptos!$B$2:$F$587,5,FALSE)</f>
        <v>198</v>
      </c>
      <c r="B1541" s="236"/>
      <c r="C1541" s="237"/>
      <c r="D1541" s="238"/>
      <c r="E1541" s="225">
        <v>10</v>
      </c>
      <c r="F1541" s="174"/>
      <c r="G1541" s="175" t="str">
        <f t="shared" si="288"/>
        <v>A.2.2.5.4.2</v>
      </c>
      <c r="H1541" s="235" t="e">
        <f t="shared" si="299"/>
        <v>#N/A</v>
      </c>
      <c r="I1541" s="239"/>
      <c r="J1541" s="239"/>
      <c r="K1541" s="239"/>
      <c r="L1541" s="239"/>
      <c r="M1541" s="240"/>
      <c r="N1541" s="231">
        <f t="shared" si="296"/>
        <v>1</v>
      </c>
      <c r="O1541" s="231">
        <f t="shared" si="297"/>
        <v>0</v>
      </c>
      <c r="P1541" s="179">
        <f>VLOOKUP($G1541,[1]Conceptos!$B$2:$I$588,6,FALSE)</f>
        <v>1</v>
      </c>
      <c r="Q1541" s="179">
        <f>VLOOKUP($G1541,[1]Conceptos!$B$2:$I$588,7,FALSE)</f>
        <v>1</v>
      </c>
      <c r="R1541" s="179">
        <f>VLOOKUP($G1541,[1]Conceptos!$B$2:$I$588,8,FALSE)</f>
        <v>1</v>
      </c>
      <c r="S1541" s="229" t="b">
        <f>VLOOKUP(G1541,[1]Conceptos!$B$2:$E$587,4,FALSE)</f>
        <v>1</v>
      </c>
      <c r="V1541" s="231">
        <f t="shared" si="295"/>
        <v>0</v>
      </c>
    </row>
    <row r="1542" spans="1:22" s="231" customFormat="1" ht="38.25">
      <c r="A1542" s="172">
        <f>VLOOKUP(G1542,[1]Conceptos!$B$2:$F$587,5,FALSE)</f>
        <v>199</v>
      </c>
      <c r="B1542" s="219" t="s">
        <v>354</v>
      </c>
      <c r="C1542" s="220" t="str">
        <f>VLOOKUP(B1542,[1]Conceptos!$B$2:$D$587,2,FALSE)</f>
        <v>CONTRATACIÓN CON PERSONAS  JURÍDICAS QUE NO SEAN ESE´S.</v>
      </c>
      <c r="D1542" s="221" t="str">
        <f>VLOOKUP(B1542,[1]Conceptos!$B$2:$D$587,3,FALSE)</f>
        <v xml:space="preserve">CONTEMPLA LA CONTRATACIÓN CON OTRAS IPS , NECESARIOS PARA PRESTAR EL SERVICIO, CONFORME A LAS  POLÍTICAS DE PROMOCIÓN,PREVENCIÓN Y VIGILANCIA EN SALUD. </v>
      </c>
      <c r="E1542" s="222" t="s">
        <v>136</v>
      </c>
      <c r="F1542" s="223"/>
      <c r="G1542" s="224" t="str">
        <f t="shared" si="288"/>
        <v>A.2.2.5.4.3</v>
      </c>
      <c r="H1542" s="225"/>
      <c r="I1542" s="226">
        <f>SUM(I1543:I1552)</f>
        <v>0</v>
      </c>
      <c r="J1542" s="226">
        <f>SUM(J1543:J1552)</f>
        <v>0</v>
      </c>
      <c r="K1542" s="226">
        <f>SUM(K1543:K1552)</f>
        <v>0</v>
      </c>
      <c r="L1542" s="226">
        <f>SUM(L1543:L1552)</f>
        <v>0</v>
      </c>
      <c r="M1542" s="227">
        <f>SUM(M1543:M1552)</f>
        <v>0</v>
      </c>
      <c r="N1542" s="228">
        <f>IF(AND(E1542&lt;&gt;"", E1542&lt;&gt;"Registrar Detalle",E1542&lt;&gt;"Ocultar Detalle"),1,0)</f>
        <v>0</v>
      </c>
      <c r="O1542" s="228">
        <f t="shared" si="297"/>
        <v>0</v>
      </c>
      <c r="P1542" s="179">
        <f>VLOOKUP($G1542,[1]Conceptos!$B$2:$I$588,6,FALSE)</f>
        <v>1</v>
      </c>
      <c r="Q1542" s="179">
        <f>VLOOKUP($G1542,[1]Conceptos!$B$2:$I$588,7,FALSE)</f>
        <v>1</v>
      </c>
      <c r="R1542" s="179">
        <f>VLOOKUP($G1542,[1]Conceptos!$B$2:$I$588,8,FALSE)</f>
        <v>1</v>
      </c>
      <c r="S1542" s="229" t="b">
        <f>VLOOKUP(G1542,[1]Conceptos!$B$2:$E$588,4,FALSE)</f>
        <v>1</v>
      </c>
      <c r="T1542" s="230">
        <f>FIND(".",B1542,LEN(B1542)-2)</f>
        <v>10</v>
      </c>
      <c r="U1542" s="230" t="str">
        <f>MID(B1542,1,T1542-1)</f>
        <v>A.2.2.5.4</v>
      </c>
      <c r="V1542" s="231">
        <f t="shared" si="295"/>
        <v>10</v>
      </c>
    </row>
    <row r="1543" spans="1:22" s="231" customFormat="1">
      <c r="A1543" s="172">
        <f>VLOOKUP(G1543,[1]Conceptos!$B$2:$F$587,5,FALSE)</f>
        <v>199</v>
      </c>
      <c r="B1543" s="234"/>
      <c r="C1543" s="220"/>
      <c r="D1543" s="221"/>
      <c r="E1543" s="225">
        <v>1</v>
      </c>
      <c r="F1543" s="174"/>
      <c r="G1543" s="175" t="str">
        <f t="shared" si="288"/>
        <v>A.2.2.5.4.3</v>
      </c>
      <c r="H1543" s="235" t="e">
        <f t="shared" ref="H1543:H1552" si="300">VLOOKUP(F1543,$W$7:$X$48,2,FALSE)</f>
        <v>#N/A</v>
      </c>
      <c r="I1543" s="239"/>
      <c r="J1543" s="239"/>
      <c r="K1543" s="239"/>
      <c r="L1543" s="239"/>
      <c r="M1543" s="240"/>
      <c r="N1543" s="231">
        <f t="shared" si="296"/>
        <v>1</v>
      </c>
      <c r="O1543" s="231">
        <f t="shared" si="297"/>
        <v>0</v>
      </c>
      <c r="P1543" s="179">
        <f>VLOOKUP($G1543,[1]Conceptos!$B$2:$I$588,6,FALSE)</f>
        <v>1</v>
      </c>
      <c r="Q1543" s="179">
        <f>VLOOKUP($G1543,[1]Conceptos!$B$2:$I$588,7,FALSE)</f>
        <v>1</v>
      </c>
      <c r="R1543" s="179">
        <f>VLOOKUP($G1543,[1]Conceptos!$B$2:$I$588,8,FALSE)</f>
        <v>1</v>
      </c>
      <c r="S1543" s="229" t="b">
        <f>VLOOKUP(G1543,[1]Conceptos!$B$2:$E$588,4,FALSE)</f>
        <v>1</v>
      </c>
      <c r="V1543" s="231">
        <f t="shared" si="295"/>
        <v>10</v>
      </c>
    </row>
    <row r="1544" spans="1:22" s="231" customFormat="1" hidden="1">
      <c r="A1544" s="172">
        <f>VLOOKUP(G1544,[1]Conceptos!$B$2:$F$587,5,FALSE)</f>
        <v>199</v>
      </c>
      <c r="B1544" s="236"/>
      <c r="C1544" s="237"/>
      <c r="D1544" s="238"/>
      <c r="E1544" s="225">
        <v>2</v>
      </c>
      <c r="F1544" s="174"/>
      <c r="G1544" s="175" t="str">
        <f t="shared" si="288"/>
        <v>A.2.2.5.4.3</v>
      </c>
      <c r="H1544" s="235" t="e">
        <f t="shared" si="300"/>
        <v>#N/A</v>
      </c>
      <c r="I1544" s="239"/>
      <c r="J1544" s="239"/>
      <c r="K1544" s="239"/>
      <c r="L1544" s="239"/>
      <c r="M1544" s="240"/>
      <c r="N1544" s="231">
        <f t="shared" si="296"/>
        <v>1</v>
      </c>
      <c r="O1544" s="231">
        <f t="shared" si="297"/>
        <v>0</v>
      </c>
      <c r="P1544" s="179">
        <f>VLOOKUP($G1544,[1]Conceptos!$B$2:$I$588,6,FALSE)</f>
        <v>1</v>
      </c>
      <c r="Q1544" s="179">
        <f>VLOOKUP($G1544,[1]Conceptos!$B$2:$I$588,7,FALSE)</f>
        <v>1</v>
      </c>
      <c r="R1544" s="179">
        <f>VLOOKUP($G1544,[1]Conceptos!$B$2:$I$588,8,FALSE)</f>
        <v>1</v>
      </c>
      <c r="S1544" s="229" t="b">
        <f>VLOOKUP(G1544,[1]Conceptos!$B$2:$E$587,4,FALSE)</f>
        <v>1</v>
      </c>
      <c r="V1544" s="231">
        <f t="shared" si="295"/>
        <v>0</v>
      </c>
    </row>
    <row r="1545" spans="1:22" s="231" customFormat="1" hidden="1">
      <c r="A1545" s="172">
        <f>VLOOKUP(G1545,[1]Conceptos!$B$2:$F$587,5,FALSE)</f>
        <v>199</v>
      </c>
      <c r="B1545" s="236"/>
      <c r="C1545" s="237"/>
      <c r="D1545" s="238"/>
      <c r="E1545" s="225">
        <v>3</v>
      </c>
      <c r="F1545" s="174"/>
      <c r="G1545" s="175" t="str">
        <f t="shared" si="288"/>
        <v>A.2.2.5.4.3</v>
      </c>
      <c r="H1545" s="235" t="e">
        <f t="shared" si="300"/>
        <v>#N/A</v>
      </c>
      <c r="I1545" s="239"/>
      <c r="J1545" s="239"/>
      <c r="K1545" s="239"/>
      <c r="L1545" s="239"/>
      <c r="M1545" s="240"/>
      <c r="N1545" s="231">
        <f t="shared" si="296"/>
        <v>1</v>
      </c>
      <c r="O1545" s="231">
        <f t="shared" si="297"/>
        <v>0</v>
      </c>
      <c r="P1545" s="179">
        <f>VLOOKUP($G1545,[1]Conceptos!$B$2:$I$588,6,FALSE)</f>
        <v>1</v>
      </c>
      <c r="Q1545" s="179">
        <f>VLOOKUP($G1545,[1]Conceptos!$B$2:$I$588,7,FALSE)</f>
        <v>1</v>
      </c>
      <c r="R1545" s="179">
        <f>VLOOKUP($G1545,[1]Conceptos!$B$2:$I$588,8,FALSE)</f>
        <v>1</v>
      </c>
      <c r="S1545" s="229" t="b">
        <f>VLOOKUP(G1545,[1]Conceptos!$B$2:$E$587,4,FALSE)</f>
        <v>1</v>
      </c>
      <c r="V1545" s="231">
        <f t="shared" si="295"/>
        <v>0</v>
      </c>
    </row>
    <row r="1546" spans="1:22" s="231" customFormat="1" hidden="1">
      <c r="A1546" s="172">
        <f>VLOOKUP(G1546,[1]Conceptos!$B$2:$F$587,5,FALSE)</f>
        <v>199</v>
      </c>
      <c r="B1546" s="236"/>
      <c r="C1546" s="237"/>
      <c r="D1546" s="238"/>
      <c r="E1546" s="225">
        <v>4</v>
      </c>
      <c r="F1546" s="174"/>
      <c r="G1546" s="175" t="str">
        <f t="shared" si="288"/>
        <v>A.2.2.5.4.3</v>
      </c>
      <c r="H1546" s="235" t="e">
        <f t="shared" si="300"/>
        <v>#N/A</v>
      </c>
      <c r="I1546" s="239"/>
      <c r="J1546" s="239"/>
      <c r="K1546" s="239"/>
      <c r="L1546" s="239"/>
      <c r="M1546" s="240"/>
      <c r="N1546" s="231">
        <f t="shared" si="296"/>
        <v>1</v>
      </c>
      <c r="O1546" s="231">
        <f t="shared" si="297"/>
        <v>0</v>
      </c>
      <c r="P1546" s="179">
        <f>VLOOKUP($G1546,[1]Conceptos!$B$2:$I$588,6,FALSE)</f>
        <v>1</v>
      </c>
      <c r="Q1546" s="179">
        <f>VLOOKUP($G1546,[1]Conceptos!$B$2:$I$588,7,FALSE)</f>
        <v>1</v>
      </c>
      <c r="R1546" s="179">
        <f>VLOOKUP($G1546,[1]Conceptos!$B$2:$I$588,8,FALSE)</f>
        <v>1</v>
      </c>
      <c r="S1546" s="229" t="b">
        <f>VLOOKUP(G1546,[1]Conceptos!$B$2:$E$587,4,FALSE)</f>
        <v>1</v>
      </c>
      <c r="V1546" s="231">
        <f t="shared" si="295"/>
        <v>0</v>
      </c>
    </row>
    <row r="1547" spans="1:22" s="231" customFormat="1" hidden="1">
      <c r="A1547" s="172">
        <f>VLOOKUP(G1547,[1]Conceptos!$B$2:$F$587,5,FALSE)</f>
        <v>199</v>
      </c>
      <c r="B1547" s="236"/>
      <c r="C1547" s="237"/>
      <c r="D1547" s="238"/>
      <c r="E1547" s="225">
        <v>5</v>
      </c>
      <c r="F1547" s="174"/>
      <c r="G1547" s="175" t="str">
        <f t="shared" si="288"/>
        <v>A.2.2.5.4.3</v>
      </c>
      <c r="H1547" s="235" t="e">
        <f t="shared" si="300"/>
        <v>#N/A</v>
      </c>
      <c r="I1547" s="239"/>
      <c r="J1547" s="239"/>
      <c r="K1547" s="239"/>
      <c r="L1547" s="239"/>
      <c r="M1547" s="240"/>
      <c r="N1547" s="231">
        <f t="shared" si="296"/>
        <v>1</v>
      </c>
      <c r="O1547" s="231">
        <f t="shared" si="297"/>
        <v>0</v>
      </c>
      <c r="P1547" s="179">
        <f>VLOOKUP($G1547,[1]Conceptos!$B$2:$I$588,6,FALSE)</f>
        <v>1</v>
      </c>
      <c r="Q1547" s="179">
        <f>VLOOKUP($G1547,[1]Conceptos!$B$2:$I$588,7,FALSE)</f>
        <v>1</v>
      </c>
      <c r="R1547" s="179">
        <f>VLOOKUP($G1547,[1]Conceptos!$B$2:$I$588,8,FALSE)</f>
        <v>1</v>
      </c>
      <c r="S1547" s="229" t="b">
        <f>VLOOKUP(G1547,[1]Conceptos!$B$2:$E$587,4,FALSE)</f>
        <v>1</v>
      </c>
      <c r="V1547" s="231">
        <f t="shared" si="295"/>
        <v>0</v>
      </c>
    </row>
    <row r="1548" spans="1:22" s="231" customFormat="1" hidden="1">
      <c r="A1548" s="172">
        <f>VLOOKUP(G1548,[1]Conceptos!$B$2:$F$587,5,FALSE)</f>
        <v>199</v>
      </c>
      <c r="B1548" s="236"/>
      <c r="C1548" s="237"/>
      <c r="D1548" s="238"/>
      <c r="E1548" s="225">
        <v>6</v>
      </c>
      <c r="F1548" s="174"/>
      <c r="G1548" s="175" t="str">
        <f t="shared" si="288"/>
        <v>A.2.2.5.4.3</v>
      </c>
      <c r="H1548" s="235" t="e">
        <f t="shared" si="300"/>
        <v>#N/A</v>
      </c>
      <c r="I1548" s="239"/>
      <c r="J1548" s="239"/>
      <c r="K1548" s="239"/>
      <c r="L1548" s="239"/>
      <c r="M1548" s="240"/>
      <c r="N1548" s="231">
        <f t="shared" si="296"/>
        <v>1</v>
      </c>
      <c r="O1548" s="231">
        <f t="shared" si="297"/>
        <v>0</v>
      </c>
      <c r="P1548" s="179">
        <f>VLOOKUP($G1548,[1]Conceptos!$B$2:$I$588,6,FALSE)</f>
        <v>1</v>
      </c>
      <c r="Q1548" s="179">
        <f>VLOOKUP($G1548,[1]Conceptos!$B$2:$I$588,7,FALSE)</f>
        <v>1</v>
      </c>
      <c r="R1548" s="179">
        <f>VLOOKUP($G1548,[1]Conceptos!$B$2:$I$588,8,FALSE)</f>
        <v>1</v>
      </c>
      <c r="S1548" s="229" t="b">
        <f>VLOOKUP(G1548,[1]Conceptos!$B$2:$E$587,4,FALSE)</f>
        <v>1</v>
      </c>
      <c r="V1548" s="231">
        <f t="shared" si="295"/>
        <v>0</v>
      </c>
    </row>
    <row r="1549" spans="1:22" s="231" customFormat="1" hidden="1">
      <c r="A1549" s="172">
        <f>VLOOKUP(G1549,[1]Conceptos!$B$2:$F$587,5,FALSE)</f>
        <v>199</v>
      </c>
      <c r="B1549" s="236"/>
      <c r="C1549" s="237"/>
      <c r="D1549" s="238"/>
      <c r="E1549" s="225">
        <v>7</v>
      </c>
      <c r="F1549" s="174"/>
      <c r="G1549" s="175" t="str">
        <f t="shared" si="288"/>
        <v>A.2.2.5.4.3</v>
      </c>
      <c r="H1549" s="235" t="e">
        <f t="shared" si="300"/>
        <v>#N/A</v>
      </c>
      <c r="I1549" s="239"/>
      <c r="J1549" s="239"/>
      <c r="K1549" s="239"/>
      <c r="L1549" s="239"/>
      <c r="M1549" s="240"/>
      <c r="N1549" s="231">
        <f t="shared" si="296"/>
        <v>1</v>
      </c>
      <c r="O1549" s="231">
        <f t="shared" si="297"/>
        <v>0</v>
      </c>
      <c r="P1549" s="179">
        <f>VLOOKUP($G1549,[1]Conceptos!$B$2:$I$588,6,FALSE)</f>
        <v>1</v>
      </c>
      <c r="Q1549" s="179">
        <f>VLOOKUP($G1549,[1]Conceptos!$B$2:$I$588,7,FALSE)</f>
        <v>1</v>
      </c>
      <c r="R1549" s="179">
        <f>VLOOKUP($G1549,[1]Conceptos!$B$2:$I$588,8,FALSE)</f>
        <v>1</v>
      </c>
      <c r="S1549" s="229" t="b">
        <f>VLOOKUP(G1549,[1]Conceptos!$B$2:$E$587,4,FALSE)</f>
        <v>1</v>
      </c>
      <c r="V1549" s="231">
        <f t="shared" si="295"/>
        <v>0</v>
      </c>
    </row>
    <row r="1550" spans="1:22" s="231" customFormat="1" hidden="1">
      <c r="A1550" s="172">
        <f>VLOOKUP(G1550,[1]Conceptos!$B$2:$F$587,5,FALSE)</f>
        <v>199</v>
      </c>
      <c r="B1550" s="236"/>
      <c r="C1550" s="237"/>
      <c r="D1550" s="238"/>
      <c r="E1550" s="225">
        <v>8</v>
      </c>
      <c r="F1550" s="174"/>
      <c r="G1550" s="175" t="str">
        <f t="shared" ref="G1550:G1613" si="301">IF(ISBLANK(B1550),G1549,B1550)</f>
        <v>A.2.2.5.4.3</v>
      </c>
      <c r="H1550" s="235" t="e">
        <f t="shared" si="300"/>
        <v>#N/A</v>
      </c>
      <c r="I1550" s="239"/>
      <c r="J1550" s="239"/>
      <c r="K1550" s="239"/>
      <c r="L1550" s="239"/>
      <c r="M1550" s="240"/>
      <c r="N1550" s="231">
        <f>IF(E1550&lt;&gt;"",1,0)</f>
        <v>1</v>
      </c>
      <c r="O1550" s="231">
        <f>SUM(I1550:M1550)</f>
        <v>0</v>
      </c>
      <c r="P1550" s="179">
        <f>VLOOKUP($G1550,[1]Conceptos!$B$2:$I$588,6,FALSE)</f>
        <v>1</v>
      </c>
      <c r="Q1550" s="179">
        <f>VLOOKUP($G1550,[1]Conceptos!$B$2:$I$588,7,FALSE)</f>
        <v>1</v>
      </c>
      <c r="R1550" s="179">
        <f>VLOOKUP($G1550,[1]Conceptos!$B$2:$I$588,8,FALSE)</f>
        <v>1</v>
      </c>
      <c r="S1550" s="229" t="b">
        <f>VLOOKUP(G1550,[1]Conceptos!$B$2:$E$587,4,FALSE)</f>
        <v>1</v>
      </c>
      <c r="V1550" s="231">
        <f t="shared" si="295"/>
        <v>0</v>
      </c>
    </row>
    <row r="1551" spans="1:22" s="231" customFormat="1" hidden="1">
      <c r="A1551" s="172">
        <f>VLOOKUP(G1551,[1]Conceptos!$B$2:$F$587,5,FALSE)</f>
        <v>199</v>
      </c>
      <c r="B1551" s="236"/>
      <c r="C1551" s="237"/>
      <c r="D1551" s="238"/>
      <c r="E1551" s="225">
        <v>9</v>
      </c>
      <c r="F1551" s="174"/>
      <c r="G1551" s="175" t="str">
        <f t="shared" si="301"/>
        <v>A.2.2.5.4.3</v>
      </c>
      <c r="H1551" s="235" t="e">
        <f t="shared" si="300"/>
        <v>#N/A</v>
      </c>
      <c r="I1551" s="239"/>
      <c r="J1551" s="239"/>
      <c r="K1551" s="239"/>
      <c r="L1551" s="239"/>
      <c r="M1551" s="240"/>
      <c r="N1551" s="231">
        <f>IF(E1551&lt;&gt;"",1,0)</f>
        <v>1</v>
      </c>
      <c r="O1551" s="231">
        <f>SUM(I1551:M1551)</f>
        <v>0</v>
      </c>
      <c r="P1551" s="179">
        <f>VLOOKUP($G1551,[1]Conceptos!$B$2:$I$588,6,FALSE)</f>
        <v>1</v>
      </c>
      <c r="Q1551" s="179">
        <f>VLOOKUP($G1551,[1]Conceptos!$B$2:$I$588,7,FALSE)</f>
        <v>1</v>
      </c>
      <c r="R1551" s="179">
        <f>VLOOKUP($G1551,[1]Conceptos!$B$2:$I$588,8,FALSE)</f>
        <v>1</v>
      </c>
      <c r="S1551" s="229" t="b">
        <f>VLOOKUP(G1551,[1]Conceptos!$B$2:$E$587,4,FALSE)</f>
        <v>1</v>
      </c>
      <c r="V1551" s="231">
        <f t="shared" si="295"/>
        <v>0</v>
      </c>
    </row>
    <row r="1552" spans="1:22" s="231" customFormat="1" hidden="1">
      <c r="A1552" s="172">
        <f>VLOOKUP(G1552,[1]Conceptos!$B$2:$F$587,5,FALSE)</f>
        <v>199</v>
      </c>
      <c r="B1552" s="236"/>
      <c r="C1552" s="237"/>
      <c r="D1552" s="238"/>
      <c r="E1552" s="225">
        <v>10</v>
      </c>
      <c r="F1552" s="174"/>
      <c r="G1552" s="175" t="str">
        <f t="shared" si="301"/>
        <v>A.2.2.5.4.3</v>
      </c>
      <c r="H1552" s="235" t="e">
        <f t="shared" si="300"/>
        <v>#N/A</v>
      </c>
      <c r="I1552" s="239"/>
      <c r="J1552" s="239"/>
      <c r="K1552" s="239"/>
      <c r="L1552" s="239"/>
      <c r="M1552" s="240"/>
      <c r="N1552" s="231">
        <f>IF(E1552&lt;&gt;"",1,0)</f>
        <v>1</v>
      </c>
      <c r="O1552" s="231">
        <f>SUM(I1552:M1552)</f>
        <v>0</v>
      </c>
      <c r="P1552" s="179">
        <f>VLOOKUP($G1552,[1]Conceptos!$B$2:$I$588,6,FALSE)</f>
        <v>1</v>
      </c>
      <c r="Q1552" s="179">
        <f>VLOOKUP($G1552,[1]Conceptos!$B$2:$I$588,7,FALSE)</f>
        <v>1</v>
      </c>
      <c r="R1552" s="179">
        <f>VLOOKUP($G1552,[1]Conceptos!$B$2:$I$588,8,FALSE)</f>
        <v>1</v>
      </c>
      <c r="S1552" s="229" t="b">
        <f>VLOOKUP(G1552,[1]Conceptos!$B$2:$E$587,4,FALSE)</f>
        <v>1</v>
      </c>
      <c r="V1552" s="231">
        <f t="shared" si="295"/>
        <v>0</v>
      </c>
    </row>
    <row r="1553" spans="1:22" s="231" customFormat="1" ht="51">
      <c r="A1553" s="172">
        <f>VLOOKUP(G1553,[1]Conceptos!$B$2:$F$587,5,FALSE)</f>
        <v>201</v>
      </c>
      <c r="B1553" s="216" t="s">
        <v>355</v>
      </c>
      <c r="C1553" s="217" t="str">
        <f>VLOOKUP(B1553,[1]Conceptos!$B$2:$D$587,2,FALSE)</f>
        <v>OTROS PROGRAMAS Y ESTRATEGIAS,DE LAS ENFERMEDADES TRANSMISIBLES Y LA ZOONOSIS.</v>
      </c>
      <c r="D1553" s="218" t="str">
        <f>VLOOKUP(B1553,[1]Conceptos!$B$2:$D$587,3,FALSE)</f>
        <v>CORRESPONDE A LOS RECURSOS DESTINADOS, A LA EJECUCIÓN DE OTROS PROYECTOS, PROGRAMAS O ESTRATEGIAS, DESTINADAS A MEJORAR LAS ENFERMEDADES TRANSMISIBLES Y LA ZONNOSIS</v>
      </c>
      <c r="E1553" s="249"/>
      <c r="F1553" s="210"/>
      <c r="G1553" s="211" t="str">
        <f>IF(ISBLANK(B1553),#REF!,B1553)</f>
        <v>A.2.2.5.5</v>
      </c>
      <c r="H1553" s="249"/>
      <c r="I1553" s="213">
        <f>I1554+I1565+I1576</f>
        <v>0</v>
      </c>
      <c r="J1553" s="213">
        <f>J1554+J1565+J1576</f>
        <v>0</v>
      </c>
      <c r="K1553" s="213">
        <f>K1554+K1565+K1576</f>
        <v>0</v>
      </c>
      <c r="L1553" s="213">
        <f>L1554+L1565+L1576</f>
        <v>0</v>
      </c>
      <c r="M1553" s="214">
        <f>M1554+M1565+M1576</f>
        <v>0</v>
      </c>
      <c r="N1553" s="250">
        <f t="shared" ref="N1553:N1616" si="302">IF(E1553&lt;&gt;"",1,0)</f>
        <v>0</v>
      </c>
      <c r="O1553" s="250">
        <f t="shared" ref="O1553:O1616" si="303">SUM(I1553:M1553)</f>
        <v>0</v>
      </c>
      <c r="P1553" s="179">
        <f>VLOOKUP($G1553,[1]Conceptos!$B$2:$I$588,6,FALSE)</f>
        <v>1</v>
      </c>
      <c r="Q1553" s="179">
        <f>VLOOKUP($G1553,[1]Conceptos!$B$2:$I$588,7,FALSE)</f>
        <v>1</v>
      </c>
      <c r="R1553" s="179">
        <f>VLOOKUP($G1553,[1]Conceptos!$B$2:$I$588,8,FALSE)</f>
        <v>1</v>
      </c>
      <c r="S1553" s="229" t="b">
        <f>VLOOKUP(G1553,[1]Conceptos!$B$2:$E$588,4,FALSE)</f>
        <v>0</v>
      </c>
      <c r="T1553" s="230">
        <f>FIND(".",B1553,LEN(B1553)-2)</f>
        <v>8</v>
      </c>
      <c r="U1553" s="230" t="str">
        <f>MID(B1553,1,T1553-1)</f>
        <v>A.2.2.5</v>
      </c>
      <c r="V1553" s="231">
        <f>IF(T1553=0,#REF!,T1553)</f>
        <v>8</v>
      </c>
    </row>
    <row r="1554" spans="1:22" s="231" customFormat="1" ht="51">
      <c r="A1554" s="172">
        <f>VLOOKUP(G1554,[1]Conceptos!$B$2:$F$587,5,FALSE)</f>
        <v>202</v>
      </c>
      <c r="B1554" s="219" t="s">
        <v>356</v>
      </c>
      <c r="C1554" s="220" t="str">
        <f>VLOOKUP(B1554,[1]Conceptos!$B$2:$D$587,2,FALSE)</f>
        <v>CON+D307TRATACIÓN, CON LAS EMPRESAS SOCIALES DEL ESTADO.</v>
      </c>
      <c r="D1554" s="221" t="str">
        <f>VLOOKUP(B1554,[1]Conceptos!$B$2:$D$587,3,FALSE)</f>
        <v>CONTEMPLA LA CONTRATACIÓN CON LAS EMPRESAS SOCIALES DEL ESTADO, DEL OBJETO CONTRACTUAL QUE TENGA QUE VER CON ENFERMEDADES TRANSMISIBLES Y LA ZOONOSIS (OTROS PROGRAMAS Y ESTRATEGIAS DE LAS ENFERMEDADES TRANSMISIBLES Y LA ZOONOSIS)</v>
      </c>
      <c r="E1554" s="222" t="s">
        <v>136</v>
      </c>
      <c r="F1554" s="223"/>
      <c r="G1554" s="224" t="str">
        <f t="shared" si="301"/>
        <v>A.2.2.5.5.1</v>
      </c>
      <c r="H1554" s="225"/>
      <c r="I1554" s="226">
        <f>SUM(I1555:I1564)</f>
        <v>0</v>
      </c>
      <c r="J1554" s="226">
        <f>SUM(J1555:J1564)</f>
        <v>0</v>
      </c>
      <c r="K1554" s="226">
        <f>SUM(K1555:K1564)</f>
        <v>0</v>
      </c>
      <c r="L1554" s="226">
        <f>SUM(L1555:L1564)</f>
        <v>0</v>
      </c>
      <c r="M1554" s="227">
        <f>SUM(M1555:M1564)</f>
        <v>0</v>
      </c>
      <c r="N1554" s="228">
        <f>IF(AND(E1554&lt;&gt;"", E1554&lt;&gt;"Registrar Detalle",E1554&lt;&gt;"Ocultar Detalle"),1,0)</f>
        <v>0</v>
      </c>
      <c r="O1554" s="228">
        <f t="shared" si="303"/>
        <v>0</v>
      </c>
      <c r="P1554" s="179">
        <f>VLOOKUP($G1554,[1]Conceptos!$B$2:$I$588,6,FALSE)</f>
        <v>1</v>
      </c>
      <c r="Q1554" s="179">
        <f>VLOOKUP($G1554,[1]Conceptos!$B$2:$I$588,7,FALSE)</f>
        <v>1</v>
      </c>
      <c r="R1554" s="179">
        <f>VLOOKUP($G1554,[1]Conceptos!$B$2:$I$588,8,FALSE)</f>
        <v>1</v>
      </c>
      <c r="S1554" s="229" t="b">
        <f>VLOOKUP(G1554,[1]Conceptos!$B$2:$E$588,4,FALSE)</f>
        <v>1</v>
      </c>
      <c r="T1554" s="230">
        <f>FIND(".",B1554,LEN(B1554)-2)</f>
        <v>10</v>
      </c>
      <c r="U1554" s="230" t="str">
        <f>MID(B1554,1,T1554-1)</f>
        <v>A.2.2.5.5</v>
      </c>
      <c r="V1554" s="231">
        <f t="shared" ref="V1554:V1617" si="304">IF(T1554=0,T1553,T1554)</f>
        <v>10</v>
      </c>
    </row>
    <row r="1555" spans="1:22" s="231" customFormat="1">
      <c r="A1555" s="172">
        <f>VLOOKUP(G1555,[1]Conceptos!$B$2:$F$587,5,FALSE)</f>
        <v>202</v>
      </c>
      <c r="B1555" s="234"/>
      <c r="C1555" s="220"/>
      <c r="D1555" s="221"/>
      <c r="E1555" s="225">
        <v>1</v>
      </c>
      <c r="F1555" s="174"/>
      <c r="G1555" s="175" t="str">
        <f t="shared" si="301"/>
        <v>A.2.2.5.5.1</v>
      </c>
      <c r="H1555" s="235" t="e">
        <f t="shared" ref="H1555:H1564" si="305">VLOOKUP(F1555,$W$7:$X$48,2,FALSE)</f>
        <v>#N/A</v>
      </c>
      <c r="I1555" s="239"/>
      <c r="J1555" s="239"/>
      <c r="K1555" s="239"/>
      <c r="L1555" s="239"/>
      <c r="M1555" s="240"/>
      <c r="N1555" s="231">
        <f t="shared" si="302"/>
        <v>1</v>
      </c>
      <c r="O1555" s="231">
        <f t="shared" si="303"/>
        <v>0</v>
      </c>
      <c r="P1555" s="179">
        <f>VLOOKUP($G1555,[1]Conceptos!$B$2:$I$588,6,FALSE)</f>
        <v>1</v>
      </c>
      <c r="Q1555" s="179">
        <f>VLOOKUP($G1555,[1]Conceptos!$B$2:$I$588,7,FALSE)</f>
        <v>1</v>
      </c>
      <c r="R1555" s="179">
        <f>VLOOKUP($G1555,[1]Conceptos!$B$2:$I$588,8,FALSE)</f>
        <v>1</v>
      </c>
      <c r="S1555" s="229" t="b">
        <f>VLOOKUP(G1555,[1]Conceptos!$B$2:$E$588,4,FALSE)</f>
        <v>1</v>
      </c>
      <c r="V1555" s="231">
        <f t="shared" si="304"/>
        <v>10</v>
      </c>
    </row>
    <row r="1556" spans="1:22" s="231" customFormat="1" hidden="1">
      <c r="A1556" s="172">
        <f>VLOOKUP(G1556,[1]Conceptos!$B$2:$F$587,5,FALSE)</f>
        <v>202</v>
      </c>
      <c r="B1556" s="236"/>
      <c r="C1556" s="237"/>
      <c r="D1556" s="238"/>
      <c r="E1556" s="225">
        <v>2</v>
      </c>
      <c r="F1556" s="174"/>
      <c r="G1556" s="175" t="str">
        <f t="shared" si="301"/>
        <v>A.2.2.5.5.1</v>
      </c>
      <c r="H1556" s="235" t="e">
        <f t="shared" si="305"/>
        <v>#N/A</v>
      </c>
      <c r="I1556" s="239"/>
      <c r="J1556" s="239"/>
      <c r="K1556" s="239"/>
      <c r="L1556" s="239"/>
      <c r="M1556" s="240"/>
      <c r="N1556" s="231">
        <f t="shared" si="302"/>
        <v>1</v>
      </c>
      <c r="O1556" s="231">
        <f t="shared" si="303"/>
        <v>0</v>
      </c>
      <c r="P1556" s="179">
        <f>VLOOKUP($G1556,[1]Conceptos!$B$2:$I$588,6,FALSE)</f>
        <v>1</v>
      </c>
      <c r="Q1556" s="179">
        <f>VLOOKUP($G1556,[1]Conceptos!$B$2:$I$588,7,FALSE)</f>
        <v>1</v>
      </c>
      <c r="R1556" s="179">
        <f>VLOOKUP($G1556,[1]Conceptos!$B$2:$I$588,8,FALSE)</f>
        <v>1</v>
      </c>
      <c r="S1556" s="229" t="b">
        <f>VLOOKUP(G1556,[1]Conceptos!$B$2:$E$587,4,FALSE)</f>
        <v>1</v>
      </c>
      <c r="V1556" s="231">
        <f t="shared" si="304"/>
        <v>0</v>
      </c>
    </row>
    <row r="1557" spans="1:22" s="231" customFormat="1" hidden="1">
      <c r="A1557" s="172">
        <f>VLOOKUP(G1557,[1]Conceptos!$B$2:$F$587,5,FALSE)</f>
        <v>202</v>
      </c>
      <c r="B1557" s="236"/>
      <c r="C1557" s="237"/>
      <c r="D1557" s="238"/>
      <c r="E1557" s="225">
        <v>3</v>
      </c>
      <c r="F1557" s="174"/>
      <c r="G1557" s="175" t="str">
        <f t="shared" si="301"/>
        <v>A.2.2.5.5.1</v>
      </c>
      <c r="H1557" s="235" t="e">
        <f t="shared" si="305"/>
        <v>#N/A</v>
      </c>
      <c r="I1557" s="239"/>
      <c r="J1557" s="239"/>
      <c r="K1557" s="239"/>
      <c r="L1557" s="239"/>
      <c r="M1557" s="240"/>
      <c r="N1557" s="231">
        <f t="shared" si="302"/>
        <v>1</v>
      </c>
      <c r="O1557" s="231">
        <f t="shared" si="303"/>
        <v>0</v>
      </c>
      <c r="P1557" s="179">
        <f>VLOOKUP($G1557,[1]Conceptos!$B$2:$I$588,6,FALSE)</f>
        <v>1</v>
      </c>
      <c r="Q1557" s="179">
        <f>VLOOKUP($G1557,[1]Conceptos!$B$2:$I$588,7,FALSE)</f>
        <v>1</v>
      </c>
      <c r="R1557" s="179">
        <f>VLOOKUP($G1557,[1]Conceptos!$B$2:$I$588,8,FALSE)</f>
        <v>1</v>
      </c>
      <c r="S1557" s="229" t="b">
        <f>VLOOKUP(G1557,[1]Conceptos!$B$2:$E$587,4,FALSE)</f>
        <v>1</v>
      </c>
      <c r="V1557" s="231">
        <f t="shared" si="304"/>
        <v>0</v>
      </c>
    </row>
    <row r="1558" spans="1:22" s="231" customFormat="1" hidden="1">
      <c r="A1558" s="172">
        <f>VLOOKUP(G1558,[1]Conceptos!$B$2:$F$587,5,FALSE)</f>
        <v>202</v>
      </c>
      <c r="B1558" s="236"/>
      <c r="C1558" s="237"/>
      <c r="D1558" s="238"/>
      <c r="E1558" s="225">
        <v>4</v>
      </c>
      <c r="F1558" s="174"/>
      <c r="G1558" s="175" t="str">
        <f t="shared" si="301"/>
        <v>A.2.2.5.5.1</v>
      </c>
      <c r="H1558" s="235" t="e">
        <f t="shared" si="305"/>
        <v>#N/A</v>
      </c>
      <c r="I1558" s="239"/>
      <c r="J1558" s="239"/>
      <c r="K1558" s="239"/>
      <c r="L1558" s="239"/>
      <c r="M1558" s="240"/>
      <c r="N1558" s="231">
        <f t="shared" si="302"/>
        <v>1</v>
      </c>
      <c r="O1558" s="231">
        <f t="shared" si="303"/>
        <v>0</v>
      </c>
      <c r="P1558" s="179">
        <f>VLOOKUP($G1558,[1]Conceptos!$B$2:$I$588,6,FALSE)</f>
        <v>1</v>
      </c>
      <c r="Q1558" s="179">
        <f>VLOOKUP($G1558,[1]Conceptos!$B$2:$I$588,7,FALSE)</f>
        <v>1</v>
      </c>
      <c r="R1558" s="179">
        <f>VLOOKUP($G1558,[1]Conceptos!$B$2:$I$588,8,FALSE)</f>
        <v>1</v>
      </c>
      <c r="S1558" s="229" t="b">
        <f>VLOOKUP(G1558,[1]Conceptos!$B$2:$E$587,4,FALSE)</f>
        <v>1</v>
      </c>
      <c r="V1558" s="231">
        <f t="shared" si="304"/>
        <v>0</v>
      </c>
    </row>
    <row r="1559" spans="1:22" s="231" customFormat="1" hidden="1">
      <c r="A1559" s="172">
        <f>VLOOKUP(G1559,[1]Conceptos!$B$2:$F$587,5,FALSE)</f>
        <v>202</v>
      </c>
      <c r="B1559" s="236"/>
      <c r="C1559" s="237"/>
      <c r="D1559" s="238"/>
      <c r="E1559" s="225">
        <v>5</v>
      </c>
      <c r="F1559" s="174"/>
      <c r="G1559" s="175" t="str">
        <f t="shared" si="301"/>
        <v>A.2.2.5.5.1</v>
      </c>
      <c r="H1559" s="235" t="e">
        <f t="shared" si="305"/>
        <v>#N/A</v>
      </c>
      <c r="I1559" s="239"/>
      <c r="J1559" s="239"/>
      <c r="K1559" s="239"/>
      <c r="L1559" s="239"/>
      <c r="M1559" s="240"/>
      <c r="N1559" s="231">
        <f t="shared" si="302"/>
        <v>1</v>
      </c>
      <c r="O1559" s="231">
        <f t="shared" si="303"/>
        <v>0</v>
      </c>
      <c r="P1559" s="179">
        <f>VLOOKUP($G1559,[1]Conceptos!$B$2:$I$588,6,FALSE)</f>
        <v>1</v>
      </c>
      <c r="Q1559" s="179">
        <f>VLOOKUP($G1559,[1]Conceptos!$B$2:$I$588,7,FALSE)</f>
        <v>1</v>
      </c>
      <c r="R1559" s="179">
        <f>VLOOKUP($G1559,[1]Conceptos!$B$2:$I$588,8,FALSE)</f>
        <v>1</v>
      </c>
      <c r="S1559" s="229" t="b">
        <f>VLOOKUP(G1559,[1]Conceptos!$B$2:$E$587,4,FALSE)</f>
        <v>1</v>
      </c>
      <c r="V1559" s="231">
        <f t="shared" si="304"/>
        <v>0</v>
      </c>
    </row>
    <row r="1560" spans="1:22" s="231" customFormat="1" hidden="1">
      <c r="A1560" s="172">
        <f>VLOOKUP(G1560,[1]Conceptos!$B$2:$F$587,5,FALSE)</f>
        <v>202</v>
      </c>
      <c r="B1560" s="236"/>
      <c r="C1560" s="237"/>
      <c r="D1560" s="238"/>
      <c r="E1560" s="225">
        <v>6</v>
      </c>
      <c r="F1560" s="174"/>
      <c r="G1560" s="175" t="str">
        <f t="shared" si="301"/>
        <v>A.2.2.5.5.1</v>
      </c>
      <c r="H1560" s="235" t="e">
        <f t="shared" si="305"/>
        <v>#N/A</v>
      </c>
      <c r="I1560" s="239"/>
      <c r="J1560" s="239"/>
      <c r="K1560" s="239"/>
      <c r="L1560" s="239"/>
      <c r="M1560" s="240"/>
      <c r="N1560" s="231">
        <f t="shared" si="302"/>
        <v>1</v>
      </c>
      <c r="O1560" s="231">
        <f t="shared" si="303"/>
        <v>0</v>
      </c>
      <c r="P1560" s="179">
        <f>VLOOKUP($G1560,[1]Conceptos!$B$2:$I$588,6,FALSE)</f>
        <v>1</v>
      </c>
      <c r="Q1560" s="179">
        <f>VLOOKUP($G1560,[1]Conceptos!$B$2:$I$588,7,FALSE)</f>
        <v>1</v>
      </c>
      <c r="R1560" s="179">
        <f>VLOOKUP($G1560,[1]Conceptos!$B$2:$I$588,8,FALSE)</f>
        <v>1</v>
      </c>
      <c r="S1560" s="229" t="b">
        <f>VLOOKUP(G1560,[1]Conceptos!$B$2:$E$587,4,FALSE)</f>
        <v>1</v>
      </c>
      <c r="V1560" s="231">
        <f t="shared" si="304"/>
        <v>0</v>
      </c>
    </row>
    <row r="1561" spans="1:22" s="231" customFormat="1" hidden="1">
      <c r="A1561" s="172">
        <f>VLOOKUP(G1561,[1]Conceptos!$B$2:$F$587,5,FALSE)</f>
        <v>202</v>
      </c>
      <c r="B1561" s="236"/>
      <c r="C1561" s="237"/>
      <c r="D1561" s="238"/>
      <c r="E1561" s="225">
        <v>7</v>
      </c>
      <c r="F1561" s="174"/>
      <c r="G1561" s="175" t="str">
        <f t="shared" si="301"/>
        <v>A.2.2.5.5.1</v>
      </c>
      <c r="H1561" s="235" t="e">
        <f t="shared" si="305"/>
        <v>#N/A</v>
      </c>
      <c r="I1561" s="239"/>
      <c r="J1561" s="239"/>
      <c r="K1561" s="239"/>
      <c r="L1561" s="239"/>
      <c r="M1561" s="240"/>
      <c r="N1561" s="231">
        <f t="shared" si="302"/>
        <v>1</v>
      </c>
      <c r="O1561" s="231">
        <f t="shared" si="303"/>
        <v>0</v>
      </c>
      <c r="P1561" s="179">
        <f>VLOOKUP($G1561,[1]Conceptos!$B$2:$I$588,6,FALSE)</f>
        <v>1</v>
      </c>
      <c r="Q1561" s="179">
        <f>VLOOKUP($G1561,[1]Conceptos!$B$2:$I$588,7,FALSE)</f>
        <v>1</v>
      </c>
      <c r="R1561" s="179">
        <f>VLOOKUP($G1561,[1]Conceptos!$B$2:$I$588,8,FALSE)</f>
        <v>1</v>
      </c>
      <c r="S1561" s="229" t="b">
        <f>VLOOKUP(G1561,[1]Conceptos!$B$2:$E$587,4,FALSE)</f>
        <v>1</v>
      </c>
      <c r="V1561" s="231">
        <f t="shared" si="304"/>
        <v>0</v>
      </c>
    </row>
    <row r="1562" spans="1:22" s="231" customFormat="1" hidden="1">
      <c r="A1562" s="172">
        <f>VLOOKUP(G1562,[1]Conceptos!$B$2:$F$587,5,FALSE)</f>
        <v>202</v>
      </c>
      <c r="B1562" s="236"/>
      <c r="C1562" s="237"/>
      <c r="D1562" s="238"/>
      <c r="E1562" s="225">
        <v>8</v>
      </c>
      <c r="F1562" s="174"/>
      <c r="G1562" s="175" t="str">
        <f t="shared" si="301"/>
        <v>A.2.2.5.5.1</v>
      </c>
      <c r="H1562" s="235" t="e">
        <f t="shared" si="305"/>
        <v>#N/A</v>
      </c>
      <c r="I1562" s="239"/>
      <c r="J1562" s="239"/>
      <c r="K1562" s="239"/>
      <c r="L1562" s="239"/>
      <c r="M1562" s="240"/>
      <c r="N1562" s="231">
        <f t="shared" si="302"/>
        <v>1</v>
      </c>
      <c r="O1562" s="231">
        <f t="shared" si="303"/>
        <v>0</v>
      </c>
      <c r="P1562" s="179">
        <f>VLOOKUP($G1562,[1]Conceptos!$B$2:$I$588,6,FALSE)</f>
        <v>1</v>
      </c>
      <c r="Q1562" s="179">
        <f>VLOOKUP($G1562,[1]Conceptos!$B$2:$I$588,7,FALSE)</f>
        <v>1</v>
      </c>
      <c r="R1562" s="179">
        <f>VLOOKUP($G1562,[1]Conceptos!$B$2:$I$588,8,FALSE)</f>
        <v>1</v>
      </c>
      <c r="S1562" s="229" t="b">
        <f>VLOOKUP(G1562,[1]Conceptos!$B$2:$E$587,4,FALSE)</f>
        <v>1</v>
      </c>
      <c r="V1562" s="231">
        <f t="shared" si="304"/>
        <v>0</v>
      </c>
    </row>
    <row r="1563" spans="1:22" s="231" customFormat="1" hidden="1">
      <c r="A1563" s="172">
        <f>VLOOKUP(G1563,[1]Conceptos!$B$2:$F$587,5,FALSE)</f>
        <v>202</v>
      </c>
      <c r="B1563" s="236"/>
      <c r="C1563" s="237"/>
      <c r="D1563" s="238"/>
      <c r="E1563" s="225">
        <v>9</v>
      </c>
      <c r="F1563" s="174"/>
      <c r="G1563" s="175" t="str">
        <f t="shared" si="301"/>
        <v>A.2.2.5.5.1</v>
      </c>
      <c r="H1563" s="235" t="e">
        <f t="shared" si="305"/>
        <v>#N/A</v>
      </c>
      <c r="I1563" s="239"/>
      <c r="J1563" s="239"/>
      <c r="K1563" s="239"/>
      <c r="L1563" s="239"/>
      <c r="M1563" s="240"/>
      <c r="N1563" s="231">
        <f t="shared" si="302"/>
        <v>1</v>
      </c>
      <c r="O1563" s="231">
        <f t="shared" si="303"/>
        <v>0</v>
      </c>
      <c r="P1563" s="179">
        <f>VLOOKUP($G1563,[1]Conceptos!$B$2:$I$588,6,FALSE)</f>
        <v>1</v>
      </c>
      <c r="Q1563" s="179">
        <f>VLOOKUP($G1563,[1]Conceptos!$B$2:$I$588,7,FALSE)</f>
        <v>1</v>
      </c>
      <c r="R1563" s="179">
        <f>VLOOKUP($G1563,[1]Conceptos!$B$2:$I$588,8,FALSE)</f>
        <v>1</v>
      </c>
      <c r="S1563" s="229" t="b">
        <f>VLOOKUP(G1563,[1]Conceptos!$B$2:$E$587,4,FALSE)</f>
        <v>1</v>
      </c>
      <c r="V1563" s="231">
        <f t="shared" si="304"/>
        <v>0</v>
      </c>
    </row>
    <row r="1564" spans="1:22" s="231" customFormat="1" hidden="1">
      <c r="A1564" s="172">
        <f>VLOOKUP(G1564,[1]Conceptos!$B$2:$F$587,5,FALSE)</f>
        <v>202</v>
      </c>
      <c r="B1564" s="236"/>
      <c r="C1564" s="237"/>
      <c r="D1564" s="238"/>
      <c r="E1564" s="225">
        <v>10</v>
      </c>
      <c r="F1564" s="174"/>
      <c r="G1564" s="175" t="str">
        <f t="shared" si="301"/>
        <v>A.2.2.5.5.1</v>
      </c>
      <c r="H1564" s="235" t="e">
        <f t="shared" si="305"/>
        <v>#N/A</v>
      </c>
      <c r="I1564" s="239"/>
      <c r="J1564" s="239"/>
      <c r="K1564" s="239"/>
      <c r="L1564" s="239"/>
      <c r="M1564" s="240"/>
      <c r="N1564" s="231">
        <f t="shared" si="302"/>
        <v>1</v>
      </c>
      <c r="O1564" s="231">
        <f t="shared" si="303"/>
        <v>0</v>
      </c>
      <c r="P1564" s="179">
        <f>VLOOKUP($G1564,[1]Conceptos!$B$2:$I$588,6,FALSE)</f>
        <v>1</v>
      </c>
      <c r="Q1564" s="179">
        <f>VLOOKUP($G1564,[1]Conceptos!$B$2:$I$588,7,FALSE)</f>
        <v>1</v>
      </c>
      <c r="R1564" s="179">
        <f>VLOOKUP($G1564,[1]Conceptos!$B$2:$I$588,8,FALSE)</f>
        <v>1</v>
      </c>
      <c r="S1564" s="229" t="b">
        <f>VLOOKUP(G1564,[1]Conceptos!$B$2:$E$587,4,FALSE)</f>
        <v>1</v>
      </c>
      <c r="V1564" s="231">
        <f t="shared" si="304"/>
        <v>0</v>
      </c>
    </row>
    <row r="1565" spans="1:22" s="231" customFormat="1" ht="63.75">
      <c r="A1565" s="172">
        <f>VLOOKUP(G1565,[1]Conceptos!$B$2:$F$587,5,FALSE)</f>
        <v>203</v>
      </c>
      <c r="B1565" s="219" t="s">
        <v>357</v>
      </c>
      <c r="C1565" s="220" t="str">
        <f>VLOOKUP(B1565,[1]Conceptos!$B$2:$D$587,2,FALSE)</f>
        <v>ADQUISICIÓN DE INSUMOS, ELEMENTOS, PUBLICACIONES Y EQUIPOS PARA DESARROLLAR LAS PRIORIDADES  DE SALUD PÚBLICA, SEGÚN COMPETENCIAS.</v>
      </c>
      <c r="D1565" s="221" t="str">
        <f>VLOOKUP(B1565,[1]Conceptos!$B$2:$D$587,3,FALSE)</f>
        <v>SE REFIERE A LOS GASTOS DIRIGIDOS A LA ADQUSICIÓN DE INSUMOS CRÍTICOS Y SUMINISTROS NECESARIOS PARA EL DESARROLLO DE INVERSIÓN EN SALUD, CONFORME AL OBJETO DE ESTE NUMERAL Y NO CONTEMPLADOS EN EL GASTO DE FUNCIONAMIENTO.</v>
      </c>
      <c r="E1565" s="222" t="s">
        <v>136</v>
      </c>
      <c r="F1565" s="223"/>
      <c r="G1565" s="224" t="str">
        <f t="shared" si="301"/>
        <v>A.2.2.5.5.2</v>
      </c>
      <c r="H1565" s="225"/>
      <c r="I1565" s="226">
        <f>SUM(I1566:I1575)</f>
        <v>0</v>
      </c>
      <c r="J1565" s="226">
        <f>SUM(J1566:J1575)</f>
        <v>0</v>
      </c>
      <c r="K1565" s="226">
        <f>SUM(K1566:K1575)</f>
        <v>0</v>
      </c>
      <c r="L1565" s="226">
        <f>SUM(L1566:L1575)</f>
        <v>0</v>
      </c>
      <c r="M1565" s="227">
        <f>SUM(M1566:M1575)</f>
        <v>0</v>
      </c>
      <c r="N1565" s="228">
        <f>IF(AND(E1565&lt;&gt;"", E1565&lt;&gt;"Registrar Detalle",E1565&lt;&gt;"Ocultar Detalle"),1,0)</f>
        <v>0</v>
      </c>
      <c r="O1565" s="228">
        <f t="shared" si="303"/>
        <v>0</v>
      </c>
      <c r="P1565" s="179">
        <f>VLOOKUP($G1565,[1]Conceptos!$B$2:$I$588,6,FALSE)</f>
        <v>1</v>
      </c>
      <c r="Q1565" s="179">
        <f>VLOOKUP($G1565,[1]Conceptos!$B$2:$I$588,7,FALSE)</f>
        <v>1</v>
      </c>
      <c r="R1565" s="179">
        <f>VLOOKUP($G1565,[1]Conceptos!$B$2:$I$588,8,FALSE)</f>
        <v>1</v>
      </c>
      <c r="S1565" s="229" t="b">
        <f>VLOOKUP(G1565,[1]Conceptos!$B$2:$E$588,4,FALSE)</f>
        <v>1</v>
      </c>
      <c r="T1565" s="230">
        <f>FIND(".",B1565,LEN(B1565)-2)</f>
        <v>10</v>
      </c>
      <c r="U1565" s="230" t="str">
        <f>MID(B1565,1,T1565-1)</f>
        <v>A.2.2.5.5</v>
      </c>
      <c r="V1565" s="231">
        <f t="shared" si="304"/>
        <v>10</v>
      </c>
    </row>
    <row r="1566" spans="1:22" s="231" customFormat="1">
      <c r="A1566" s="172">
        <f>VLOOKUP(G1566,[1]Conceptos!$B$2:$F$587,5,FALSE)</f>
        <v>203</v>
      </c>
      <c r="B1566" s="234"/>
      <c r="C1566" s="220"/>
      <c r="D1566" s="221"/>
      <c r="E1566" s="225">
        <v>1</v>
      </c>
      <c r="F1566" s="174"/>
      <c r="G1566" s="175" t="str">
        <f t="shared" si="301"/>
        <v>A.2.2.5.5.2</v>
      </c>
      <c r="H1566" s="235" t="e">
        <f t="shared" ref="H1566:H1575" si="306">VLOOKUP(F1566,$W$7:$X$48,2,FALSE)</f>
        <v>#N/A</v>
      </c>
      <c r="I1566" s="239"/>
      <c r="J1566" s="239"/>
      <c r="K1566" s="239"/>
      <c r="L1566" s="239"/>
      <c r="M1566" s="240"/>
      <c r="N1566" s="231">
        <f t="shared" si="302"/>
        <v>1</v>
      </c>
      <c r="O1566" s="231">
        <f t="shared" si="303"/>
        <v>0</v>
      </c>
      <c r="P1566" s="179">
        <f>VLOOKUP($G1566,[1]Conceptos!$B$2:$I$588,6,FALSE)</f>
        <v>1</v>
      </c>
      <c r="Q1566" s="179">
        <f>VLOOKUP($G1566,[1]Conceptos!$B$2:$I$588,7,FALSE)</f>
        <v>1</v>
      </c>
      <c r="R1566" s="179">
        <f>VLOOKUP($G1566,[1]Conceptos!$B$2:$I$588,8,FALSE)</f>
        <v>1</v>
      </c>
      <c r="S1566" s="229" t="b">
        <f>VLOOKUP(G1566,[1]Conceptos!$B$2:$E$588,4,FALSE)</f>
        <v>1</v>
      </c>
      <c r="V1566" s="231">
        <f t="shared" si="304"/>
        <v>10</v>
      </c>
    </row>
    <row r="1567" spans="1:22" s="231" customFormat="1" hidden="1">
      <c r="A1567" s="172">
        <f>VLOOKUP(G1567,[1]Conceptos!$B$2:$F$587,5,FALSE)</f>
        <v>203</v>
      </c>
      <c r="B1567" s="236"/>
      <c r="C1567" s="237"/>
      <c r="D1567" s="238"/>
      <c r="E1567" s="225">
        <v>2</v>
      </c>
      <c r="F1567" s="174"/>
      <c r="G1567" s="175" t="str">
        <f t="shared" si="301"/>
        <v>A.2.2.5.5.2</v>
      </c>
      <c r="H1567" s="235" t="e">
        <f t="shared" si="306"/>
        <v>#N/A</v>
      </c>
      <c r="I1567" s="239"/>
      <c r="J1567" s="239"/>
      <c r="K1567" s="239"/>
      <c r="L1567" s="239"/>
      <c r="M1567" s="240"/>
      <c r="N1567" s="231">
        <f t="shared" si="302"/>
        <v>1</v>
      </c>
      <c r="O1567" s="231">
        <f t="shared" si="303"/>
        <v>0</v>
      </c>
      <c r="P1567" s="179">
        <f>VLOOKUP($G1567,[1]Conceptos!$B$2:$I$588,6,FALSE)</f>
        <v>1</v>
      </c>
      <c r="Q1567" s="179">
        <f>VLOOKUP($G1567,[1]Conceptos!$B$2:$I$588,7,FALSE)</f>
        <v>1</v>
      </c>
      <c r="R1567" s="179">
        <f>VLOOKUP($G1567,[1]Conceptos!$B$2:$I$588,8,FALSE)</f>
        <v>1</v>
      </c>
      <c r="S1567" s="229" t="b">
        <f>VLOOKUP(G1567,[1]Conceptos!$B$2:$E$587,4,FALSE)</f>
        <v>1</v>
      </c>
      <c r="V1567" s="231">
        <f t="shared" si="304"/>
        <v>0</v>
      </c>
    </row>
    <row r="1568" spans="1:22" s="231" customFormat="1" hidden="1">
      <c r="A1568" s="172">
        <f>VLOOKUP(G1568,[1]Conceptos!$B$2:$F$587,5,FALSE)</f>
        <v>203</v>
      </c>
      <c r="B1568" s="236"/>
      <c r="C1568" s="237"/>
      <c r="D1568" s="238"/>
      <c r="E1568" s="225">
        <v>3</v>
      </c>
      <c r="F1568" s="174"/>
      <c r="G1568" s="175" t="str">
        <f t="shared" si="301"/>
        <v>A.2.2.5.5.2</v>
      </c>
      <c r="H1568" s="235" t="e">
        <f t="shared" si="306"/>
        <v>#N/A</v>
      </c>
      <c r="I1568" s="239"/>
      <c r="J1568" s="239"/>
      <c r="K1568" s="239"/>
      <c r="L1568" s="239"/>
      <c r="M1568" s="240"/>
      <c r="N1568" s="231">
        <f t="shared" si="302"/>
        <v>1</v>
      </c>
      <c r="O1568" s="231">
        <f t="shared" si="303"/>
        <v>0</v>
      </c>
      <c r="P1568" s="179">
        <f>VLOOKUP($G1568,[1]Conceptos!$B$2:$I$588,6,FALSE)</f>
        <v>1</v>
      </c>
      <c r="Q1568" s="179">
        <f>VLOOKUP($G1568,[1]Conceptos!$B$2:$I$588,7,FALSE)</f>
        <v>1</v>
      </c>
      <c r="R1568" s="179">
        <f>VLOOKUP($G1568,[1]Conceptos!$B$2:$I$588,8,FALSE)</f>
        <v>1</v>
      </c>
      <c r="S1568" s="229" t="b">
        <f>VLOOKUP(G1568,[1]Conceptos!$B$2:$E$587,4,FALSE)</f>
        <v>1</v>
      </c>
      <c r="V1568" s="231">
        <f t="shared" si="304"/>
        <v>0</v>
      </c>
    </row>
    <row r="1569" spans="1:22" s="231" customFormat="1" hidden="1">
      <c r="A1569" s="172">
        <f>VLOOKUP(G1569,[1]Conceptos!$B$2:$F$587,5,FALSE)</f>
        <v>203</v>
      </c>
      <c r="B1569" s="236"/>
      <c r="C1569" s="237"/>
      <c r="D1569" s="238"/>
      <c r="E1569" s="225">
        <v>4</v>
      </c>
      <c r="F1569" s="174"/>
      <c r="G1569" s="175" t="str">
        <f t="shared" si="301"/>
        <v>A.2.2.5.5.2</v>
      </c>
      <c r="H1569" s="235" t="e">
        <f t="shared" si="306"/>
        <v>#N/A</v>
      </c>
      <c r="I1569" s="239"/>
      <c r="J1569" s="239"/>
      <c r="K1569" s="239"/>
      <c r="L1569" s="239"/>
      <c r="M1569" s="240"/>
      <c r="N1569" s="231">
        <f t="shared" si="302"/>
        <v>1</v>
      </c>
      <c r="O1569" s="231">
        <f t="shared" si="303"/>
        <v>0</v>
      </c>
      <c r="P1569" s="179">
        <f>VLOOKUP($G1569,[1]Conceptos!$B$2:$I$588,6,FALSE)</f>
        <v>1</v>
      </c>
      <c r="Q1569" s="179">
        <f>VLOOKUP($G1569,[1]Conceptos!$B$2:$I$588,7,FALSE)</f>
        <v>1</v>
      </c>
      <c r="R1569" s="179">
        <f>VLOOKUP($G1569,[1]Conceptos!$B$2:$I$588,8,FALSE)</f>
        <v>1</v>
      </c>
      <c r="S1569" s="229" t="b">
        <f>VLOOKUP(G1569,[1]Conceptos!$B$2:$E$587,4,FALSE)</f>
        <v>1</v>
      </c>
      <c r="V1569" s="231">
        <f t="shared" si="304"/>
        <v>0</v>
      </c>
    </row>
    <row r="1570" spans="1:22" s="231" customFormat="1" hidden="1">
      <c r="A1570" s="172">
        <f>VLOOKUP(G1570,[1]Conceptos!$B$2:$F$587,5,FALSE)</f>
        <v>203</v>
      </c>
      <c r="B1570" s="236"/>
      <c r="C1570" s="237"/>
      <c r="D1570" s="238"/>
      <c r="E1570" s="225">
        <v>5</v>
      </c>
      <c r="F1570" s="174"/>
      <c r="G1570" s="175" t="str">
        <f t="shared" si="301"/>
        <v>A.2.2.5.5.2</v>
      </c>
      <c r="H1570" s="235" t="e">
        <f t="shared" si="306"/>
        <v>#N/A</v>
      </c>
      <c r="I1570" s="239"/>
      <c r="J1570" s="239"/>
      <c r="K1570" s="239"/>
      <c r="L1570" s="239"/>
      <c r="M1570" s="240"/>
      <c r="N1570" s="231">
        <f t="shared" si="302"/>
        <v>1</v>
      </c>
      <c r="O1570" s="231">
        <f t="shared" si="303"/>
        <v>0</v>
      </c>
      <c r="P1570" s="179">
        <f>VLOOKUP($G1570,[1]Conceptos!$B$2:$I$588,6,FALSE)</f>
        <v>1</v>
      </c>
      <c r="Q1570" s="179">
        <f>VLOOKUP($G1570,[1]Conceptos!$B$2:$I$588,7,FALSE)</f>
        <v>1</v>
      </c>
      <c r="R1570" s="179">
        <f>VLOOKUP($G1570,[1]Conceptos!$B$2:$I$588,8,FALSE)</f>
        <v>1</v>
      </c>
      <c r="S1570" s="229" t="b">
        <f>VLOOKUP(G1570,[1]Conceptos!$B$2:$E$587,4,FALSE)</f>
        <v>1</v>
      </c>
      <c r="V1570" s="231">
        <f t="shared" si="304"/>
        <v>0</v>
      </c>
    </row>
    <row r="1571" spans="1:22" s="231" customFormat="1" hidden="1">
      <c r="A1571" s="172">
        <f>VLOOKUP(G1571,[1]Conceptos!$B$2:$F$587,5,FALSE)</f>
        <v>203</v>
      </c>
      <c r="B1571" s="236"/>
      <c r="C1571" s="237"/>
      <c r="D1571" s="238"/>
      <c r="E1571" s="225">
        <v>6</v>
      </c>
      <c r="F1571" s="174"/>
      <c r="G1571" s="175" t="str">
        <f t="shared" si="301"/>
        <v>A.2.2.5.5.2</v>
      </c>
      <c r="H1571" s="235" t="e">
        <f t="shared" si="306"/>
        <v>#N/A</v>
      </c>
      <c r="I1571" s="239"/>
      <c r="J1571" s="239"/>
      <c r="K1571" s="239"/>
      <c r="L1571" s="239"/>
      <c r="M1571" s="240"/>
      <c r="N1571" s="231">
        <f t="shared" si="302"/>
        <v>1</v>
      </c>
      <c r="O1571" s="231">
        <f t="shared" si="303"/>
        <v>0</v>
      </c>
      <c r="P1571" s="179">
        <f>VLOOKUP($G1571,[1]Conceptos!$B$2:$I$588,6,FALSE)</f>
        <v>1</v>
      </c>
      <c r="Q1571" s="179">
        <f>VLOOKUP($G1571,[1]Conceptos!$B$2:$I$588,7,FALSE)</f>
        <v>1</v>
      </c>
      <c r="R1571" s="179">
        <f>VLOOKUP($G1571,[1]Conceptos!$B$2:$I$588,8,FALSE)</f>
        <v>1</v>
      </c>
      <c r="S1571" s="229" t="b">
        <f>VLOOKUP(G1571,[1]Conceptos!$B$2:$E$587,4,FALSE)</f>
        <v>1</v>
      </c>
      <c r="V1571" s="231">
        <f t="shared" si="304"/>
        <v>0</v>
      </c>
    </row>
    <row r="1572" spans="1:22" s="231" customFormat="1" hidden="1">
      <c r="A1572" s="172">
        <f>VLOOKUP(G1572,[1]Conceptos!$B$2:$F$587,5,FALSE)</f>
        <v>203</v>
      </c>
      <c r="B1572" s="236"/>
      <c r="C1572" s="237"/>
      <c r="D1572" s="238"/>
      <c r="E1572" s="225">
        <v>7</v>
      </c>
      <c r="F1572" s="174"/>
      <c r="G1572" s="175" t="str">
        <f t="shared" si="301"/>
        <v>A.2.2.5.5.2</v>
      </c>
      <c r="H1572" s="235" t="e">
        <f t="shared" si="306"/>
        <v>#N/A</v>
      </c>
      <c r="I1572" s="239"/>
      <c r="J1572" s="239"/>
      <c r="K1572" s="239"/>
      <c r="L1572" s="239"/>
      <c r="M1572" s="240"/>
      <c r="N1572" s="231">
        <f t="shared" si="302"/>
        <v>1</v>
      </c>
      <c r="O1572" s="231">
        <f t="shared" si="303"/>
        <v>0</v>
      </c>
      <c r="P1572" s="179">
        <f>VLOOKUP($G1572,[1]Conceptos!$B$2:$I$588,6,FALSE)</f>
        <v>1</v>
      </c>
      <c r="Q1572" s="179">
        <f>VLOOKUP($G1572,[1]Conceptos!$B$2:$I$588,7,FALSE)</f>
        <v>1</v>
      </c>
      <c r="R1572" s="179">
        <f>VLOOKUP($G1572,[1]Conceptos!$B$2:$I$588,8,FALSE)</f>
        <v>1</v>
      </c>
      <c r="S1572" s="229" t="b">
        <f>VLOOKUP(G1572,[1]Conceptos!$B$2:$E$587,4,FALSE)</f>
        <v>1</v>
      </c>
      <c r="V1572" s="231">
        <f t="shared" si="304"/>
        <v>0</v>
      </c>
    </row>
    <row r="1573" spans="1:22" s="231" customFormat="1" hidden="1">
      <c r="A1573" s="172">
        <f>VLOOKUP(G1573,[1]Conceptos!$B$2:$F$587,5,FALSE)</f>
        <v>203</v>
      </c>
      <c r="B1573" s="236"/>
      <c r="C1573" s="237"/>
      <c r="D1573" s="238"/>
      <c r="E1573" s="225">
        <v>8</v>
      </c>
      <c r="F1573" s="174"/>
      <c r="G1573" s="175" t="str">
        <f t="shared" si="301"/>
        <v>A.2.2.5.5.2</v>
      </c>
      <c r="H1573" s="235" t="e">
        <f t="shared" si="306"/>
        <v>#N/A</v>
      </c>
      <c r="I1573" s="239"/>
      <c r="J1573" s="239"/>
      <c r="K1573" s="239"/>
      <c r="L1573" s="239"/>
      <c r="M1573" s="240"/>
      <c r="N1573" s="231">
        <f t="shared" si="302"/>
        <v>1</v>
      </c>
      <c r="O1573" s="231">
        <f t="shared" si="303"/>
        <v>0</v>
      </c>
      <c r="P1573" s="179">
        <f>VLOOKUP($G1573,[1]Conceptos!$B$2:$I$588,6,FALSE)</f>
        <v>1</v>
      </c>
      <c r="Q1573" s="179">
        <f>VLOOKUP($G1573,[1]Conceptos!$B$2:$I$588,7,FALSE)</f>
        <v>1</v>
      </c>
      <c r="R1573" s="179">
        <f>VLOOKUP($G1573,[1]Conceptos!$B$2:$I$588,8,FALSE)</f>
        <v>1</v>
      </c>
      <c r="S1573" s="229" t="b">
        <f>VLOOKUP(G1573,[1]Conceptos!$B$2:$E$587,4,FALSE)</f>
        <v>1</v>
      </c>
      <c r="V1573" s="231">
        <f t="shared" si="304"/>
        <v>0</v>
      </c>
    </row>
    <row r="1574" spans="1:22" s="231" customFormat="1" hidden="1">
      <c r="A1574" s="172">
        <f>VLOOKUP(G1574,[1]Conceptos!$B$2:$F$587,5,FALSE)</f>
        <v>203</v>
      </c>
      <c r="B1574" s="236"/>
      <c r="C1574" s="237"/>
      <c r="D1574" s="238"/>
      <c r="E1574" s="225">
        <v>9</v>
      </c>
      <c r="F1574" s="174"/>
      <c r="G1574" s="175" t="str">
        <f t="shared" si="301"/>
        <v>A.2.2.5.5.2</v>
      </c>
      <c r="H1574" s="235" t="e">
        <f t="shared" si="306"/>
        <v>#N/A</v>
      </c>
      <c r="I1574" s="239"/>
      <c r="J1574" s="239"/>
      <c r="K1574" s="239"/>
      <c r="L1574" s="239"/>
      <c r="M1574" s="240"/>
      <c r="N1574" s="231">
        <f t="shared" si="302"/>
        <v>1</v>
      </c>
      <c r="O1574" s="231">
        <f t="shared" si="303"/>
        <v>0</v>
      </c>
      <c r="P1574" s="179">
        <f>VLOOKUP($G1574,[1]Conceptos!$B$2:$I$588,6,FALSE)</f>
        <v>1</v>
      </c>
      <c r="Q1574" s="179">
        <f>VLOOKUP($G1574,[1]Conceptos!$B$2:$I$588,7,FALSE)</f>
        <v>1</v>
      </c>
      <c r="R1574" s="179">
        <f>VLOOKUP($G1574,[1]Conceptos!$B$2:$I$588,8,FALSE)</f>
        <v>1</v>
      </c>
      <c r="S1574" s="229" t="b">
        <f>VLOOKUP(G1574,[1]Conceptos!$B$2:$E$587,4,FALSE)</f>
        <v>1</v>
      </c>
      <c r="V1574" s="231">
        <f t="shared" si="304"/>
        <v>0</v>
      </c>
    </row>
    <row r="1575" spans="1:22" s="231" customFormat="1" hidden="1">
      <c r="A1575" s="172">
        <f>VLOOKUP(G1575,[1]Conceptos!$B$2:$F$587,5,FALSE)</f>
        <v>203</v>
      </c>
      <c r="B1575" s="236"/>
      <c r="C1575" s="237"/>
      <c r="D1575" s="238"/>
      <c r="E1575" s="225">
        <v>10</v>
      </c>
      <c r="F1575" s="174"/>
      <c r="G1575" s="175" t="str">
        <f t="shared" si="301"/>
        <v>A.2.2.5.5.2</v>
      </c>
      <c r="H1575" s="235" t="e">
        <f t="shared" si="306"/>
        <v>#N/A</v>
      </c>
      <c r="I1575" s="239"/>
      <c r="J1575" s="239"/>
      <c r="K1575" s="239"/>
      <c r="L1575" s="239"/>
      <c r="M1575" s="240"/>
      <c r="N1575" s="231">
        <f t="shared" si="302"/>
        <v>1</v>
      </c>
      <c r="O1575" s="231">
        <f t="shared" si="303"/>
        <v>0</v>
      </c>
      <c r="P1575" s="179">
        <f>VLOOKUP($G1575,[1]Conceptos!$B$2:$I$588,6,FALSE)</f>
        <v>1</v>
      </c>
      <c r="Q1575" s="179">
        <f>VLOOKUP($G1575,[1]Conceptos!$B$2:$I$588,7,FALSE)</f>
        <v>1</v>
      </c>
      <c r="R1575" s="179">
        <f>VLOOKUP($G1575,[1]Conceptos!$B$2:$I$588,8,FALSE)</f>
        <v>1</v>
      </c>
      <c r="S1575" s="229" t="b">
        <f>VLOOKUP(G1575,[1]Conceptos!$B$2:$E$587,4,FALSE)</f>
        <v>1</v>
      </c>
      <c r="V1575" s="231">
        <f t="shared" si="304"/>
        <v>0</v>
      </c>
    </row>
    <row r="1576" spans="1:22" s="231" customFormat="1" ht="38.25">
      <c r="A1576" s="172">
        <f>VLOOKUP(G1576,[1]Conceptos!$B$2:$F$587,5,FALSE)</f>
        <v>204</v>
      </c>
      <c r="B1576" s="219" t="s">
        <v>358</v>
      </c>
      <c r="C1576" s="220" t="str">
        <f>VLOOKUP(B1576,[1]Conceptos!$B$2:$D$587,2,FALSE)</f>
        <v>CONTRATACIÓN CON PERSONAS  JURÍDICAS QUE NO SEAN ESE´S.</v>
      </c>
      <c r="D1576" s="221" t="str">
        <f>VLOOKUP(B1576,[1]Conceptos!$B$2:$D$587,3,FALSE)</f>
        <v xml:space="preserve">CONTEMPLA LA CONTRATACIÓN CON OTRAS  IPS , NECESARIOS PARA PRESTAR EL SERVICIO, CONFORME A LAS  POLÍTICAS DE PROMOCIÓN,PREVENCIÓN Y VIGILANCIA EN SALUD. </v>
      </c>
      <c r="E1576" s="222" t="s">
        <v>136</v>
      </c>
      <c r="F1576" s="223"/>
      <c r="G1576" s="224" t="str">
        <f t="shared" si="301"/>
        <v>A.2.2.5.5.3</v>
      </c>
      <c r="H1576" s="225"/>
      <c r="I1576" s="226">
        <f>SUM(I1577:I1586)</f>
        <v>0</v>
      </c>
      <c r="J1576" s="226">
        <f>SUM(J1577:J1586)</f>
        <v>0</v>
      </c>
      <c r="K1576" s="226">
        <f>SUM(K1577:K1586)</f>
        <v>0</v>
      </c>
      <c r="L1576" s="226">
        <f>SUM(L1577:L1586)</f>
        <v>0</v>
      </c>
      <c r="M1576" s="227">
        <f>SUM(M1577:M1586)</f>
        <v>0</v>
      </c>
      <c r="N1576" s="228">
        <f>IF(AND(E1576&lt;&gt;"", E1576&lt;&gt;"Registrar Detalle",E1576&lt;&gt;"Ocultar Detalle"),1,0)</f>
        <v>0</v>
      </c>
      <c r="O1576" s="228">
        <f t="shared" si="303"/>
        <v>0</v>
      </c>
      <c r="P1576" s="179">
        <f>VLOOKUP($G1576,[1]Conceptos!$B$2:$I$588,6,FALSE)</f>
        <v>1</v>
      </c>
      <c r="Q1576" s="179">
        <f>VLOOKUP($G1576,[1]Conceptos!$B$2:$I$588,7,FALSE)</f>
        <v>1</v>
      </c>
      <c r="R1576" s="179">
        <f>VLOOKUP($G1576,[1]Conceptos!$B$2:$I$588,8,FALSE)</f>
        <v>1</v>
      </c>
      <c r="S1576" s="229" t="b">
        <f>VLOOKUP(G1576,[1]Conceptos!$B$2:$E$588,4,FALSE)</f>
        <v>1</v>
      </c>
      <c r="T1576" s="230">
        <f>FIND(".",B1576,LEN(B1576)-2)</f>
        <v>10</v>
      </c>
      <c r="U1576" s="230" t="str">
        <f>MID(B1576,1,T1576-1)</f>
        <v>A.2.2.5.5</v>
      </c>
      <c r="V1576" s="231">
        <f t="shared" si="304"/>
        <v>10</v>
      </c>
    </row>
    <row r="1577" spans="1:22" s="231" customFormat="1">
      <c r="A1577" s="172">
        <f>VLOOKUP(G1577,[1]Conceptos!$B$2:$F$587,5,FALSE)</f>
        <v>204</v>
      </c>
      <c r="B1577" s="234"/>
      <c r="C1577" s="220"/>
      <c r="D1577" s="221"/>
      <c r="E1577" s="225">
        <v>1</v>
      </c>
      <c r="F1577" s="174"/>
      <c r="G1577" s="175" t="str">
        <f t="shared" si="301"/>
        <v>A.2.2.5.5.3</v>
      </c>
      <c r="H1577" s="235" t="e">
        <f t="shared" ref="H1577:H1586" si="307">VLOOKUP(F1577,$W$7:$X$48,2,FALSE)</f>
        <v>#N/A</v>
      </c>
      <c r="I1577" s="239"/>
      <c r="J1577" s="239"/>
      <c r="K1577" s="239"/>
      <c r="L1577" s="239"/>
      <c r="M1577" s="240"/>
      <c r="N1577" s="231">
        <f t="shared" si="302"/>
        <v>1</v>
      </c>
      <c r="O1577" s="231">
        <f t="shared" si="303"/>
        <v>0</v>
      </c>
      <c r="P1577" s="179">
        <f>VLOOKUP($G1577,[1]Conceptos!$B$2:$I$588,6,FALSE)</f>
        <v>1</v>
      </c>
      <c r="Q1577" s="179">
        <f>VLOOKUP($G1577,[1]Conceptos!$B$2:$I$588,7,FALSE)</f>
        <v>1</v>
      </c>
      <c r="R1577" s="179">
        <f>VLOOKUP($G1577,[1]Conceptos!$B$2:$I$588,8,FALSE)</f>
        <v>1</v>
      </c>
      <c r="S1577" s="229" t="b">
        <f>VLOOKUP(G1577,[1]Conceptos!$B$2:$E$588,4,FALSE)</f>
        <v>1</v>
      </c>
      <c r="V1577" s="231">
        <f t="shared" si="304"/>
        <v>10</v>
      </c>
    </row>
    <row r="1578" spans="1:22" s="231" customFormat="1" hidden="1">
      <c r="A1578" s="172">
        <f>VLOOKUP(G1578,[1]Conceptos!$B$2:$F$587,5,FALSE)</f>
        <v>204</v>
      </c>
      <c r="B1578" s="236"/>
      <c r="C1578" s="237"/>
      <c r="D1578" s="238"/>
      <c r="E1578" s="225">
        <v>2</v>
      </c>
      <c r="F1578" s="174"/>
      <c r="G1578" s="175" t="str">
        <f t="shared" si="301"/>
        <v>A.2.2.5.5.3</v>
      </c>
      <c r="H1578" s="235" t="e">
        <f t="shared" si="307"/>
        <v>#N/A</v>
      </c>
      <c r="I1578" s="239"/>
      <c r="J1578" s="239"/>
      <c r="K1578" s="239"/>
      <c r="L1578" s="239"/>
      <c r="M1578" s="240"/>
      <c r="N1578" s="231">
        <f t="shared" si="302"/>
        <v>1</v>
      </c>
      <c r="O1578" s="231">
        <f t="shared" si="303"/>
        <v>0</v>
      </c>
      <c r="P1578" s="179">
        <f>VLOOKUP($G1578,[1]Conceptos!$B$2:$I$588,6,FALSE)</f>
        <v>1</v>
      </c>
      <c r="Q1578" s="179">
        <f>VLOOKUP($G1578,[1]Conceptos!$B$2:$I$588,7,FALSE)</f>
        <v>1</v>
      </c>
      <c r="R1578" s="179">
        <f>VLOOKUP($G1578,[1]Conceptos!$B$2:$I$588,8,FALSE)</f>
        <v>1</v>
      </c>
      <c r="S1578" s="229" t="b">
        <f>VLOOKUP(G1578,[1]Conceptos!$B$2:$E$587,4,FALSE)</f>
        <v>1</v>
      </c>
      <c r="V1578" s="231">
        <f t="shared" si="304"/>
        <v>0</v>
      </c>
    </row>
    <row r="1579" spans="1:22" s="231" customFormat="1" hidden="1">
      <c r="A1579" s="172">
        <f>VLOOKUP(G1579,[1]Conceptos!$B$2:$F$587,5,FALSE)</f>
        <v>204</v>
      </c>
      <c r="B1579" s="236"/>
      <c r="C1579" s="237"/>
      <c r="D1579" s="238"/>
      <c r="E1579" s="225">
        <v>3</v>
      </c>
      <c r="F1579" s="174"/>
      <c r="G1579" s="175" t="str">
        <f t="shared" si="301"/>
        <v>A.2.2.5.5.3</v>
      </c>
      <c r="H1579" s="235" t="e">
        <f t="shared" si="307"/>
        <v>#N/A</v>
      </c>
      <c r="I1579" s="239"/>
      <c r="J1579" s="239"/>
      <c r="K1579" s="239"/>
      <c r="L1579" s="239"/>
      <c r="M1579" s="240"/>
      <c r="N1579" s="231">
        <f t="shared" si="302"/>
        <v>1</v>
      </c>
      <c r="O1579" s="231">
        <f t="shared" si="303"/>
        <v>0</v>
      </c>
      <c r="P1579" s="179">
        <f>VLOOKUP($G1579,[1]Conceptos!$B$2:$I$588,6,FALSE)</f>
        <v>1</v>
      </c>
      <c r="Q1579" s="179">
        <f>VLOOKUP($G1579,[1]Conceptos!$B$2:$I$588,7,FALSE)</f>
        <v>1</v>
      </c>
      <c r="R1579" s="179">
        <f>VLOOKUP($G1579,[1]Conceptos!$B$2:$I$588,8,FALSE)</f>
        <v>1</v>
      </c>
      <c r="S1579" s="229" t="b">
        <f>VLOOKUP(G1579,[1]Conceptos!$B$2:$E$587,4,FALSE)</f>
        <v>1</v>
      </c>
      <c r="V1579" s="231">
        <f t="shared" si="304"/>
        <v>0</v>
      </c>
    </row>
    <row r="1580" spans="1:22" s="231" customFormat="1" hidden="1">
      <c r="A1580" s="172">
        <f>VLOOKUP(G1580,[1]Conceptos!$B$2:$F$587,5,FALSE)</f>
        <v>204</v>
      </c>
      <c r="B1580" s="236"/>
      <c r="C1580" s="237"/>
      <c r="D1580" s="238"/>
      <c r="E1580" s="225">
        <v>4</v>
      </c>
      <c r="F1580" s="174"/>
      <c r="G1580" s="175" t="str">
        <f t="shared" si="301"/>
        <v>A.2.2.5.5.3</v>
      </c>
      <c r="H1580" s="235" t="e">
        <f t="shared" si="307"/>
        <v>#N/A</v>
      </c>
      <c r="I1580" s="239"/>
      <c r="J1580" s="239"/>
      <c r="K1580" s="239"/>
      <c r="L1580" s="239"/>
      <c r="M1580" s="240"/>
      <c r="N1580" s="231">
        <f t="shared" si="302"/>
        <v>1</v>
      </c>
      <c r="O1580" s="231">
        <f t="shared" si="303"/>
        <v>0</v>
      </c>
      <c r="P1580" s="179">
        <f>VLOOKUP($G1580,[1]Conceptos!$B$2:$I$588,6,FALSE)</f>
        <v>1</v>
      </c>
      <c r="Q1580" s="179">
        <f>VLOOKUP($G1580,[1]Conceptos!$B$2:$I$588,7,FALSE)</f>
        <v>1</v>
      </c>
      <c r="R1580" s="179">
        <f>VLOOKUP($G1580,[1]Conceptos!$B$2:$I$588,8,FALSE)</f>
        <v>1</v>
      </c>
      <c r="S1580" s="229" t="b">
        <f>VLOOKUP(G1580,[1]Conceptos!$B$2:$E$587,4,FALSE)</f>
        <v>1</v>
      </c>
      <c r="V1580" s="231">
        <f t="shared" si="304"/>
        <v>0</v>
      </c>
    </row>
    <row r="1581" spans="1:22" s="231" customFormat="1" hidden="1">
      <c r="A1581" s="172">
        <f>VLOOKUP(G1581,[1]Conceptos!$B$2:$F$587,5,FALSE)</f>
        <v>204</v>
      </c>
      <c r="B1581" s="236"/>
      <c r="C1581" s="237"/>
      <c r="D1581" s="238"/>
      <c r="E1581" s="225">
        <v>5</v>
      </c>
      <c r="F1581" s="174"/>
      <c r="G1581" s="175" t="str">
        <f t="shared" si="301"/>
        <v>A.2.2.5.5.3</v>
      </c>
      <c r="H1581" s="235" t="e">
        <f t="shared" si="307"/>
        <v>#N/A</v>
      </c>
      <c r="I1581" s="239"/>
      <c r="J1581" s="239"/>
      <c r="K1581" s="239"/>
      <c r="L1581" s="239"/>
      <c r="M1581" s="240"/>
      <c r="N1581" s="231">
        <f t="shared" si="302"/>
        <v>1</v>
      </c>
      <c r="O1581" s="231">
        <f t="shared" si="303"/>
        <v>0</v>
      </c>
      <c r="P1581" s="179">
        <f>VLOOKUP($G1581,[1]Conceptos!$B$2:$I$588,6,FALSE)</f>
        <v>1</v>
      </c>
      <c r="Q1581" s="179">
        <f>VLOOKUP($G1581,[1]Conceptos!$B$2:$I$588,7,FALSE)</f>
        <v>1</v>
      </c>
      <c r="R1581" s="179">
        <f>VLOOKUP($G1581,[1]Conceptos!$B$2:$I$588,8,FALSE)</f>
        <v>1</v>
      </c>
      <c r="S1581" s="229" t="b">
        <f>VLOOKUP(G1581,[1]Conceptos!$B$2:$E$587,4,FALSE)</f>
        <v>1</v>
      </c>
      <c r="V1581" s="231">
        <f t="shared" si="304"/>
        <v>0</v>
      </c>
    </row>
    <row r="1582" spans="1:22" s="231" customFormat="1" hidden="1">
      <c r="A1582" s="172">
        <f>VLOOKUP(G1582,[1]Conceptos!$B$2:$F$587,5,FALSE)</f>
        <v>204</v>
      </c>
      <c r="B1582" s="236"/>
      <c r="C1582" s="237"/>
      <c r="D1582" s="238"/>
      <c r="E1582" s="225">
        <v>6</v>
      </c>
      <c r="F1582" s="174"/>
      <c r="G1582" s="175" t="str">
        <f t="shared" si="301"/>
        <v>A.2.2.5.5.3</v>
      </c>
      <c r="H1582" s="235" t="e">
        <f t="shared" si="307"/>
        <v>#N/A</v>
      </c>
      <c r="I1582" s="239"/>
      <c r="J1582" s="239"/>
      <c r="K1582" s="239"/>
      <c r="L1582" s="239"/>
      <c r="M1582" s="240"/>
      <c r="N1582" s="231">
        <f t="shared" si="302"/>
        <v>1</v>
      </c>
      <c r="O1582" s="231">
        <f t="shared" si="303"/>
        <v>0</v>
      </c>
      <c r="P1582" s="179">
        <f>VLOOKUP($G1582,[1]Conceptos!$B$2:$I$588,6,FALSE)</f>
        <v>1</v>
      </c>
      <c r="Q1582" s="179">
        <f>VLOOKUP($G1582,[1]Conceptos!$B$2:$I$588,7,FALSE)</f>
        <v>1</v>
      </c>
      <c r="R1582" s="179">
        <f>VLOOKUP($G1582,[1]Conceptos!$B$2:$I$588,8,FALSE)</f>
        <v>1</v>
      </c>
      <c r="S1582" s="229" t="b">
        <f>VLOOKUP(G1582,[1]Conceptos!$B$2:$E$587,4,FALSE)</f>
        <v>1</v>
      </c>
      <c r="V1582" s="231">
        <f t="shared" si="304"/>
        <v>0</v>
      </c>
    </row>
    <row r="1583" spans="1:22" s="231" customFormat="1" hidden="1">
      <c r="A1583" s="172">
        <f>VLOOKUP(G1583,[1]Conceptos!$B$2:$F$587,5,FALSE)</f>
        <v>204</v>
      </c>
      <c r="B1583" s="236"/>
      <c r="C1583" s="237"/>
      <c r="D1583" s="238"/>
      <c r="E1583" s="225">
        <v>7</v>
      </c>
      <c r="F1583" s="174"/>
      <c r="G1583" s="175" t="str">
        <f t="shared" si="301"/>
        <v>A.2.2.5.5.3</v>
      </c>
      <c r="H1583" s="235" t="e">
        <f t="shared" si="307"/>
        <v>#N/A</v>
      </c>
      <c r="I1583" s="239"/>
      <c r="J1583" s="239"/>
      <c r="K1583" s="239"/>
      <c r="L1583" s="239"/>
      <c r="M1583" s="240"/>
      <c r="N1583" s="231">
        <f t="shared" si="302"/>
        <v>1</v>
      </c>
      <c r="O1583" s="231">
        <f t="shared" si="303"/>
        <v>0</v>
      </c>
      <c r="P1583" s="179">
        <f>VLOOKUP($G1583,[1]Conceptos!$B$2:$I$588,6,FALSE)</f>
        <v>1</v>
      </c>
      <c r="Q1583" s="179">
        <f>VLOOKUP($G1583,[1]Conceptos!$B$2:$I$588,7,FALSE)</f>
        <v>1</v>
      </c>
      <c r="R1583" s="179">
        <f>VLOOKUP($G1583,[1]Conceptos!$B$2:$I$588,8,FALSE)</f>
        <v>1</v>
      </c>
      <c r="S1583" s="229" t="b">
        <f>VLOOKUP(G1583,[1]Conceptos!$B$2:$E$587,4,FALSE)</f>
        <v>1</v>
      </c>
      <c r="V1583" s="231">
        <f t="shared" si="304"/>
        <v>0</v>
      </c>
    </row>
    <row r="1584" spans="1:22" s="231" customFormat="1" hidden="1">
      <c r="A1584" s="172">
        <f>VLOOKUP(G1584,[1]Conceptos!$B$2:$F$587,5,FALSE)</f>
        <v>204</v>
      </c>
      <c r="B1584" s="236"/>
      <c r="C1584" s="237"/>
      <c r="D1584" s="238"/>
      <c r="E1584" s="225">
        <v>8</v>
      </c>
      <c r="F1584" s="174"/>
      <c r="G1584" s="175" t="str">
        <f t="shared" si="301"/>
        <v>A.2.2.5.5.3</v>
      </c>
      <c r="H1584" s="235" t="e">
        <f t="shared" si="307"/>
        <v>#N/A</v>
      </c>
      <c r="I1584" s="239"/>
      <c r="J1584" s="239"/>
      <c r="K1584" s="239"/>
      <c r="L1584" s="239"/>
      <c r="M1584" s="240"/>
      <c r="N1584" s="231">
        <f t="shared" si="302"/>
        <v>1</v>
      </c>
      <c r="O1584" s="231">
        <f t="shared" si="303"/>
        <v>0</v>
      </c>
      <c r="P1584" s="179">
        <f>VLOOKUP($G1584,[1]Conceptos!$B$2:$I$588,6,FALSE)</f>
        <v>1</v>
      </c>
      <c r="Q1584" s="179">
        <f>VLOOKUP($G1584,[1]Conceptos!$B$2:$I$588,7,FALSE)</f>
        <v>1</v>
      </c>
      <c r="R1584" s="179">
        <f>VLOOKUP($G1584,[1]Conceptos!$B$2:$I$588,8,FALSE)</f>
        <v>1</v>
      </c>
      <c r="S1584" s="229" t="b">
        <f>VLOOKUP(G1584,[1]Conceptos!$B$2:$E$587,4,FALSE)</f>
        <v>1</v>
      </c>
      <c r="V1584" s="231">
        <f t="shared" si="304"/>
        <v>0</v>
      </c>
    </row>
    <row r="1585" spans="1:22" s="231" customFormat="1" hidden="1">
      <c r="A1585" s="172">
        <f>VLOOKUP(G1585,[1]Conceptos!$B$2:$F$587,5,FALSE)</f>
        <v>204</v>
      </c>
      <c r="B1585" s="236"/>
      <c r="C1585" s="237"/>
      <c r="D1585" s="238"/>
      <c r="E1585" s="225">
        <v>9</v>
      </c>
      <c r="F1585" s="174"/>
      <c r="G1585" s="175" t="str">
        <f t="shared" si="301"/>
        <v>A.2.2.5.5.3</v>
      </c>
      <c r="H1585" s="235" t="e">
        <f t="shared" si="307"/>
        <v>#N/A</v>
      </c>
      <c r="I1585" s="239"/>
      <c r="J1585" s="239"/>
      <c r="K1585" s="239"/>
      <c r="L1585" s="239"/>
      <c r="M1585" s="240"/>
      <c r="N1585" s="231">
        <f t="shared" si="302"/>
        <v>1</v>
      </c>
      <c r="O1585" s="231">
        <f t="shared" si="303"/>
        <v>0</v>
      </c>
      <c r="P1585" s="179">
        <f>VLOOKUP($G1585,[1]Conceptos!$B$2:$I$588,6,FALSE)</f>
        <v>1</v>
      </c>
      <c r="Q1585" s="179">
        <f>VLOOKUP($G1585,[1]Conceptos!$B$2:$I$588,7,FALSE)</f>
        <v>1</v>
      </c>
      <c r="R1585" s="179">
        <f>VLOOKUP($G1585,[1]Conceptos!$B$2:$I$588,8,FALSE)</f>
        <v>1</v>
      </c>
      <c r="S1585" s="229" t="b">
        <f>VLOOKUP(G1585,[1]Conceptos!$B$2:$E$587,4,FALSE)</f>
        <v>1</v>
      </c>
      <c r="V1585" s="231">
        <f t="shared" si="304"/>
        <v>0</v>
      </c>
    </row>
    <row r="1586" spans="1:22" s="231" customFormat="1" hidden="1">
      <c r="A1586" s="172">
        <f>VLOOKUP(G1586,[1]Conceptos!$B$2:$F$587,5,FALSE)</f>
        <v>204</v>
      </c>
      <c r="B1586" s="236"/>
      <c r="C1586" s="237"/>
      <c r="D1586" s="238"/>
      <c r="E1586" s="225">
        <v>10</v>
      </c>
      <c r="F1586" s="174"/>
      <c r="G1586" s="175" t="str">
        <f t="shared" si="301"/>
        <v>A.2.2.5.5.3</v>
      </c>
      <c r="H1586" s="235" t="e">
        <f t="shared" si="307"/>
        <v>#N/A</v>
      </c>
      <c r="I1586" s="239"/>
      <c r="J1586" s="239"/>
      <c r="K1586" s="239"/>
      <c r="L1586" s="239"/>
      <c r="M1586" s="240"/>
      <c r="N1586" s="231">
        <f t="shared" si="302"/>
        <v>1</v>
      </c>
      <c r="O1586" s="231">
        <f t="shared" si="303"/>
        <v>0</v>
      </c>
      <c r="P1586" s="179">
        <f>VLOOKUP($G1586,[1]Conceptos!$B$2:$I$588,6,FALSE)</f>
        <v>1</v>
      </c>
      <c r="Q1586" s="179">
        <f>VLOOKUP($G1586,[1]Conceptos!$B$2:$I$588,7,FALSE)</f>
        <v>1</v>
      </c>
      <c r="R1586" s="179">
        <f>VLOOKUP($G1586,[1]Conceptos!$B$2:$I$588,8,FALSE)</f>
        <v>1</v>
      </c>
      <c r="S1586" s="229" t="b">
        <f>VLOOKUP(G1586,[1]Conceptos!$B$2:$E$587,4,FALSE)</f>
        <v>1</v>
      </c>
      <c r="V1586" s="231">
        <f t="shared" si="304"/>
        <v>0</v>
      </c>
    </row>
    <row r="1587" spans="1:22" s="231" customFormat="1" ht="25.5">
      <c r="A1587" s="172">
        <f>VLOOKUP(G1587,[1]Conceptos!$B$2:$F$587,5,FALSE)</f>
        <v>206</v>
      </c>
      <c r="B1587" s="216" t="s">
        <v>359</v>
      </c>
      <c r="C1587" s="217" t="str">
        <f>VLOOKUP(B1587,[1]Conceptos!$B$2:$D$587,2,FALSE)</f>
        <v>ENFERMEDADES CRÓNICAS NO TRANSMISIBLES</v>
      </c>
      <c r="D1587" s="218" t="str">
        <f>VLOOKUP(B1587,[1]Conceptos!$B$2:$D$587,3,FALSE)</f>
        <v xml:space="preserve">CONTEMPLA LA FINANCIACIÓN DE ACCIONES Y PROYECTOS DE INVERSIÓN RELACIONADOS, CON ENFERMEDADES CRÓNICAS NO TRANSMISIBLES. </v>
      </c>
      <c r="E1587" s="249"/>
      <c r="F1587" s="210"/>
      <c r="G1587" s="211" t="str">
        <f>IF(ISBLANK(B1587),#REF!,B1587)</f>
        <v>A.2.2.6</v>
      </c>
      <c r="H1587" s="249"/>
      <c r="I1587" s="213">
        <f>I1588+I1599+I1610</f>
        <v>0</v>
      </c>
      <c r="J1587" s="213">
        <f>J1588+J1599+J1610</f>
        <v>0</v>
      </c>
      <c r="K1587" s="213">
        <f>K1588+K1599+K1610</f>
        <v>0</v>
      </c>
      <c r="L1587" s="213">
        <f>L1588+L1599+L1610</f>
        <v>0</v>
      </c>
      <c r="M1587" s="214">
        <f>M1588+M1599+M1610</f>
        <v>0</v>
      </c>
      <c r="N1587" s="250">
        <f t="shared" si="302"/>
        <v>0</v>
      </c>
      <c r="O1587" s="250">
        <f t="shared" si="303"/>
        <v>0</v>
      </c>
      <c r="P1587" s="179">
        <f>VLOOKUP($G1587,[1]Conceptos!$B$2:$I$588,6,FALSE)</f>
        <v>1</v>
      </c>
      <c r="Q1587" s="179">
        <f>VLOOKUP($G1587,[1]Conceptos!$B$2:$I$588,7,FALSE)</f>
        <v>1</v>
      </c>
      <c r="R1587" s="179">
        <f>VLOOKUP($G1587,[1]Conceptos!$B$2:$I$588,8,FALSE)</f>
        <v>1</v>
      </c>
      <c r="S1587" s="229" t="b">
        <f>VLOOKUP(G1587,[1]Conceptos!$B$2:$E$588,4,FALSE)</f>
        <v>0</v>
      </c>
      <c r="T1587" s="230">
        <f>FIND(".",B1587,LEN(B1587)-2)</f>
        <v>6</v>
      </c>
      <c r="U1587" s="230" t="str">
        <f>MID(B1587,1,T1587-1)</f>
        <v>A.2.2</v>
      </c>
      <c r="V1587" s="231">
        <f>IF(T1587=0,#REF!,T1587)</f>
        <v>6</v>
      </c>
    </row>
    <row r="1588" spans="1:22" s="231" customFormat="1" ht="38.25">
      <c r="A1588" s="172">
        <f>VLOOKUP(G1588,[1]Conceptos!$B$2:$F$587,5,FALSE)</f>
        <v>207</v>
      </c>
      <c r="B1588" s="219" t="s">
        <v>360</v>
      </c>
      <c r="C1588" s="220" t="str">
        <f>VLOOKUP(B1588,[1]Conceptos!$B$2:$D$587,2,FALSE)</f>
        <v>CONTRATACIÓN, CON LAS EMPRESAS SOCIALES DEL ESTADO.</v>
      </c>
      <c r="D1588" s="221" t="str">
        <f>VLOOKUP(B1588,[1]Conceptos!$B$2:$D$587,3,FALSE)</f>
        <v>CONTEMPLA LA CONTRATACIÓN CON LAS EMPRESAS SOCIALES DEL ESTADO, DEL OBJETO CONTRACTUAL QUE TENGA QUE VER CON ENFERMEDADES CRNICIAS NO TRANSMISIBLES.</v>
      </c>
      <c r="E1588" s="222" t="s">
        <v>136</v>
      </c>
      <c r="F1588" s="223"/>
      <c r="G1588" s="224" t="str">
        <f t="shared" si="301"/>
        <v>A.2.2.6.1</v>
      </c>
      <c r="H1588" s="225"/>
      <c r="I1588" s="226">
        <f>SUM(I1589:I1598)</f>
        <v>0</v>
      </c>
      <c r="J1588" s="226">
        <f>SUM(J1589:J1598)</f>
        <v>0</v>
      </c>
      <c r="K1588" s="226">
        <f>SUM(K1589:K1598)</f>
        <v>0</v>
      </c>
      <c r="L1588" s="226">
        <f>SUM(L1589:L1598)</f>
        <v>0</v>
      </c>
      <c r="M1588" s="227">
        <f>SUM(M1589:M1598)</f>
        <v>0</v>
      </c>
      <c r="N1588" s="228">
        <f>IF(AND(E1588&lt;&gt;"", E1588&lt;&gt;"Registrar Detalle",E1588&lt;&gt;"Ocultar Detalle"),1,0)</f>
        <v>0</v>
      </c>
      <c r="O1588" s="228">
        <f t="shared" si="303"/>
        <v>0</v>
      </c>
      <c r="P1588" s="179">
        <f>VLOOKUP($G1588,[1]Conceptos!$B$2:$I$588,6,FALSE)</f>
        <v>1</v>
      </c>
      <c r="Q1588" s="179">
        <f>VLOOKUP($G1588,[1]Conceptos!$B$2:$I$588,7,FALSE)</f>
        <v>1</v>
      </c>
      <c r="R1588" s="179">
        <f>VLOOKUP($G1588,[1]Conceptos!$B$2:$I$588,8,FALSE)</f>
        <v>1</v>
      </c>
      <c r="S1588" s="229" t="b">
        <f>VLOOKUP(G1588,[1]Conceptos!$B$2:$E$588,4,FALSE)</f>
        <v>1</v>
      </c>
      <c r="T1588" s="230">
        <f>FIND(".",B1588,LEN(B1588)-2)</f>
        <v>8</v>
      </c>
      <c r="U1588" s="230" t="str">
        <f>MID(B1588,1,T1588-1)</f>
        <v>A.2.2.6</v>
      </c>
      <c r="V1588" s="231">
        <f t="shared" si="304"/>
        <v>8</v>
      </c>
    </row>
    <row r="1589" spans="1:22" s="231" customFormat="1">
      <c r="A1589" s="172">
        <f>VLOOKUP(G1589,[1]Conceptos!$B$2:$F$587,5,FALSE)</f>
        <v>207</v>
      </c>
      <c r="B1589" s="234"/>
      <c r="C1589" s="220"/>
      <c r="D1589" s="221"/>
      <c r="E1589" s="225">
        <v>1</v>
      </c>
      <c r="F1589" s="174"/>
      <c r="G1589" s="175" t="str">
        <f t="shared" si="301"/>
        <v>A.2.2.6.1</v>
      </c>
      <c r="H1589" s="235" t="e">
        <f t="shared" ref="H1589:H1598" si="308">VLOOKUP(F1589,$W$7:$X$48,2,FALSE)</f>
        <v>#N/A</v>
      </c>
      <c r="I1589" s="239"/>
      <c r="J1589" s="239"/>
      <c r="K1589" s="239"/>
      <c r="L1589" s="239"/>
      <c r="M1589" s="240"/>
      <c r="N1589" s="231">
        <f t="shared" si="302"/>
        <v>1</v>
      </c>
      <c r="O1589" s="231">
        <f t="shared" si="303"/>
        <v>0</v>
      </c>
      <c r="P1589" s="179">
        <f>VLOOKUP($G1589,[1]Conceptos!$B$2:$I$588,6,FALSE)</f>
        <v>1</v>
      </c>
      <c r="Q1589" s="179">
        <f>VLOOKUP($G1589,[1]Conceptos!$B$2:$I$588,7,FALSE)</f>
        <v>1</v>
      </c>
      <c r="R1589" s="179">
        <f>VLOOKUP($G1589,[1]Conceptos!$B$2:$I$588,8,FALSE)</f>
        <v>1</v>
      </c>
      <c r="S1589" s="229" t="b">
        <f>VLOOKUP(G1589,[1]Conceptos!$B$2:$E$588,4,FALSE)</f>
        <v>1</v>
      </c>
      <c r="V1589" s="231">
        <f t="shared" si="304"/>
        <v>8</v>
      </c>
    </row>
    <row r="1590" spans="1:22" s="231" customFormat="1" hidden="1">
      <c r="A1590" s="172">
        <f>VLOOKUP(G1590,[1]Conceptos!$B$2:$F$587,5,FALSE)</f>
        <v>207</v>
      </c>
      <c r="B1590" s="236"/>
      <c r="C1590" s="237"/>
      <c r="D1590" s="238"/>
      <c r="E1590" s="225">
        <v>2</v>
      </c>
      <c r="F1590" s="174"/>
      <c r="G1590" s="175" t="str">
        <f t="shared" si="301"/>
        <v>A.2.2.6.1</v>
      </c>
      <c r="H1590" s="235" t="e">
        <f t="shared" si="308"/>
        <v>#N/A</v>
      </c>
      <c r="I1590" s="239"/>
      <c r="J1590" s="239"/>
      <c r="K1590" s="239"/>
      <c r="L1590" s="239"/>
      <c r="M1590" s="240"/>
      <c r="N1590" s="231">
        <f t="shared" si="302"/>
        <v>1</v>
      </c>
      <c r="O1590" s="231">
        <f t="shared" si="303"/>
        <v>0</v>
      </c>
      <c r="P1590" s="179">
        <f>VLOOKUP($G1590,[1]Conceptos!$B$2:$I$588,6,FALSE)</f>
        <v>1</v>
      </c>
      <c r="Q1590" s="179">
        <f>VLOOKUP($G1590,[1]Conceptos!$B$2:$I$588,7,FALSE)</f>
        <v>1</v>
      </c>
      <c r="R1590" s="179">
        <f>VLOOKUP($G1590,[1]Conceptos!$B$2:$I$588,8,FALSE)</f>
        <v>1</v>
      </c>
      <c r="S1590" s="229" t="b">
        <f>VLOOKUP(G1590,[1]Conceptos!$B$2:$E$587,4,FALSE)</f>
        <v>1</v>
      </c>
      <c r="V1590" s="231">
        <f t="shared" si="304"/>
        <v>0</v>
      </c>
    </row>
    <row r="1591" spans="1:22" s="231" customFormat="1" hidden="1">
      <c r="A1591" s="172">
        <f>VLOOKUP(G1591,[1]Conceptos!$B$2:$F$587,5,FALSE)</f>
        <v>207</v>
      </c>
      <c r="B1591" s="236"/>
      <c r="C1591" s="237"/>
      <c r="D1591" s="238"/>
      <c r="E1591" s="225">
        <v>3</v>
      </c>
      <c r="F1591" s="174"/>
      <c r="G1591" s="175" t="str">
        <f t="shared" si="301"/>
        <v>A.2.2.6.1</v>
      </c>
      <c r="H1591" s="235" t="e">
        <f t="shared" si="308"/>
        <v>#N/A</v>
      </c>
      <c r="I1591" s="239"/>
      <c r="J1591" s="239"/>
      <c r="K1591" s="239"/>
      <c r="L1591" s="239"/>
      <c r="M1591" s="240"/>
      <c r="N1591" s="231">
        <f t="shared" si="302"/>
        <v>1</v>
      </c>
      <c r="O1591" s="231">
        <f t="shared" si="303"/>
        <v>0</v>
      </c>
      <c r="P1591" s="179">
        <f>VLOOKUP($G1591,[1]Conceptos!$B$2:$I$588,6,FALSE)</f>
        <v>1</v>
      </c>
      <c r="Q1591" s="179">
        <f>VLOOKUP($G1591,[1]Conceptos!$B$2:$I$588,7,FALSE)</f>
        <v>1</v>
      </c>
      <c r="R1591" s="179">
        <f>VLOOKUP($G1591,[1]Conceptos!$B$2:$I$588,8,FALSE)</f>
        <v>1</v>
      </c>
      <c r="S1591" s="229" t="b">
        <f>VLOOKUP(G1591,[1]Conceptos!$B$2:$E$587,4,FALSE)</f>
        <v>1</v>
      </c>
      <c r="V1591" s="231">
        <f t="shared" si="304"/>
        <v>0</v>
      </c>
    </row>
    <row r="1592" spans="1:22" s="231" customFormat="1" hidden="1">
      <c r="A1592" s="172">
        <f>VLOOKUP(G1592,[1]Conceptos!$B$2:$F$587,5,FALSE)</f>
        <v>207</v>
      </c>
      <c r="B1592" s="236"/>
      <c r="C1592" s="237"/>
      <c r="D1592" s="238"/>
      <c r="E1592" s="225">
        <v>4</v>
      </c>
      <c r="F1592" s="174"/>
      <c r="G1592" s="175" t="str">
        <f t="shared" si="301"/>
        <v>A.2.2.6.1</v>
      </c>
      <c r="H1592" s="235" t="e">
        <f t="shared" si="308"/>
        <v>#N/A</v>
      </c>
      <c r="I1592" s="239"/>
      <c r="J1592" s="239"/>
      <c r="K1592" s="239"/>
      <c r="L1592" s="239"/>
      <c r="M1592" s="240"/>
      <c r="N1592" s="231">
        <f t="shared" si="302"/>
        <v>1</v>
      </c>
      <c r="O1592" s="231">
        <f t="shared" si="303"/>
        <v>0</v>
      </c>
      <c r="P1592" s="179">
        <f>VLOOKUP($G1592,[1]Conceptos!$B$2:$I$588,6,FALSE)</f>
        <v>1</v>
      </c>
      <c r="Q1592" s="179">
        <f>VLOOKUP($G1592,[1]Conceptos!$B$2:$I$588,7,FALSE)</f>
        <v>1</v>
      </c>
      <c r="R1592" s="179">
        <f>VLOOKUP($G1592,[1]Conceptos!$B$2:$I$588,8,FALSE)</f>
        <v>1</v>
      </c>
      <c r="S1592" s="229" t="b">
        <f>VLOOKUP(G1592,[1]Conceptos!$B$2:$E$587,4,FALSE)</f>
        <v>1</v>
      </c>
      <c r="V1592" s="231">
        <f t="shared" si="304"/>
        <v>0</v>
      </c>
    </row>
    <row r="1593" spans="1:22" s="231" customFormat="1" hidden="1">
      <c r="A1593" s="172">
        <f>VLOOKUP(G1593,[1]Conceptos!$B$2:$F$587,5,FALSE)</f>
        <v>207</v>
      </c>
      <c r="B1593" s="236"/>
      <c r="C1593" s="237"/>
      <c r="D1593" s="238"/>
      <c r="E1593" s="225">
        <v>5</v>
      </c>
      <c r="F1593" s="174"/>
      <c r="G1593" s="175" t="str">
        <f t="shared" si="301"/>
        <v>A.2.2.6.1</v>
      </c>
      <c r="H1593" s="235" t="e">
        <f t="shared" si="308"/>
        <v>#N/A</v>
      </c>
      <c r="I1593" s="239"/>
      <c r="J1593" s="239"/>
      <c r="K1593" s="239"/>
      <c r="L1593" s="239"/>
      <c r="M1593" s="240"/>
      <c r="N1593" s="231">
        <f t="shared" si="302"/>
        <v>1</v>
      </c>
      <c r="O1593" s="231">
        <f t="shared" si="303"/>
        <v>0</v>
      </c>
      <c r="P1593" s="179">
        <f>VLOOKUP($G1593,[1]Conceptos!$B$2:$I$588,6,FALSE)</f>
        <v>1</v>
      </c>
      <c r="Q1593" s="179">
        <f>VLOOKUP($G1593,[1]Conceptos!$B$2:$I$588,7,FALSE)</f>
        <v>1</v>
      </c>
      <c r="R1593" s="179">
        <f>VLOOKUP($G1593,[1]Conceptos!$B$2:$I$588,8,FALSE)</f>
        <v>1</v>
      </c>
      <c r="S1593" s="229" t="b">
        <f>VLOOKUP(G1593,[1]Conceptos!$B$2:$E$587,4,FALSE)</f>
        <v>1</v>
      </c>
      <c r="V1593" s="231">
        <f t="shared" si="304"/>
        <v>0</v>
      </c>
    </row>
    <row r="1594" spans="1:22" s="231" customFormat="1" hidden="1">
      <c r="A1594" s="172">
        <f>VLOOKUP(G1594,[1]Conceptos!$B$2:$F$587,5,FALSE)</f>
        <v>207</v>
      </c>
      <c r="B1594" s="236"/>
      <c r="C1594" s="237"/>
      <c r="D1594" s="238"/>
      <c r="E1594" s="225">
        <v>6</v>
      </c>
      <c r="F1594" s="174"/>
      <c r="G1594" s="175" t="str">
        <f t="shared" si="301"/>
        <v>A.2.2.6.1</v>
      </c>
      <c r="H1594" s="235" t="e">
        <f t="shared" si="308"/>
        <v>#N/A</v>
      </c>
      <c r="I1594" s="239"/>
      <c r="J1594" s="239"/>
      <c r="K1594" s="239"/>
      <c r="L1594" s="239"/>
      <c r="M1594" s="240"/>
      <c r="N1594" s="231">
        <f t="shared" si="302"/>
        <v>1</v>
      </c>
      <c r="O1594" s="231">
        <f t="shared" si="303"/>
        <v>0</v>
      </c>
      <c r="P1594" s="179">
        <f>VLOOKUP($G1594,[1]Conceptos!$B$2:$I$588,6,FALSE)</f>
        <v>1</v>
      </c>
      <c r="Q1594" s="179">
        <f>VLOOKUP($G1594,[1]Conceptos!$B$2:$I$588,7,FALSE)</f>
        <v>1</v>
      </c>
      <c r="R1594" s="179">
        <f>VLOOKUP($G1594,[1]Conceptos!$B$2:$I$588,8,FALSE)</f>
        <v>1</v>
      </c>
      <c r="S1594" s="229" t="b">
        <f>VLOOKUP(G1594,[1]Conceptos!$B$2:$E$587,4,FALSE)</f>
        <v>1</v>
      </c>
      <c r="V1594" s="231">
        <f t="shared" si="304"/>
        <v>0</v>
      </c>
    </row>
    <row r="1595" spans="1:22" s="231" customFormat="1" hidden="1">
      <c r="A1595" s="172">
        <f>VLOOKUP(G1595,[1]Conceptos!$B$2:$F$587,5,FALSE)</f>
        <v>207</v>
      </c>
      <c r="B1595" s="236"/>
      <c r="C1595" s="237"/>
      <c r="D1595" s="238"/>
      <c r="E1595" s="225">
        <v>7</v>
      </c>
      <c r="F1595" s="174"/>
      <c r="G1595" s="175" t="str">
        <f t="shared" si="301"/>
        <v>A.2.2.6.1</v>
      </c>
      <c r="H1595" s="235" t="e">
        <f t="shared" si="308"/>
        <v>#N/A</v>
      </c>
      <c r="I1595" s="239"/>
      <c r="J1595" s="239"/>
      <c r="K1595" s="239"/>
      <c r="L1595" s="239"/>
      <c r="M1595" s="240"/>
      <c r="N1595" s="231">
        <f t="shared" si="302"/>
        <v>1</v>
      </c>
      <c r="O1595" s="231">
        <f t="shared" si="303"/>
        <v>0</v>
      </c>
      <c r="P1595" s="179">
        <f>VLOOKUP($G1595,[1]Conceptos!$B$2:$I$588,6,FALSE)</f>
        <v>1</v>
      </c>
      <c r="Q1595" s="179">
        <f>VLOOKUP($G1595,[1]Conceptos!$B$2:$I$588,7,FALSE)</f>
        <v>1</v>
      </c>
      <c r="R1595" s="179">
        <f>VLOOKUP($G1595,[1]Conceptos!$B$2:$I$588,8,FALSE)</f>
        <v>1</v>
      </c>
      <c r="S1595" s="229" t="b">
        <f>VLOOKUP(G1595,[1]Conceptos!$B$2:$E$587,4,FALSE)</f>
        <v>1</v>
      </c>
      <c r="V1595" s="231">
        <f t="shared" si="304"/>
        <v>0</v>
      </c>
    </row>
    <row r="1596" spans="1:22" s="231" customFormat="1" hidden="1">
      <c r="A1596" s="172">
        <f>VLOOKUP(G1596,[1]Conceptos!$B$2:$F$587,5,FALSE)</f>
        <v>207</v>
      </c>
      <c r="B1596" s="236"/>
      <c r="C1596" s="237"/>
      <c r="D1596" s="238"/>
      <c r="E1596" s="225">
        <v>8</v>
      </c>
      <c r="F1596" s="174"/>
      <c r="G1596" s="175" t="str">
        <f t="shared" si="301"/>
        <v>A.2.2.6.1</v>
      </c>
      <c r="H1596" s="235" t="e">
        <f t="shared" si="308"/>
        <v>#N/A</v>
      </c>
      <c r="I1596" s="239"/>
      <c r="J1596" s="239"/>
      <c r="K1596" s="239"/>
      <c r="L1596" s="239"/>
      <c r="M1596" s="240"/>
      <c r="N1596" s="231">
        <f t="shared" si="302"/>
        <v>1</v>
      </c>
      <c r="O1596" s="231">
        <f t="shared" si="303"/>
        <v>0</v>
      </c>
      <c r="P1596" s="179">
        <f>VLOOKUP($G1596,[1]Conceptos!$B$2:$I$588,6,FALSE)</f>
        <v>1</v>
      </c>
      <c r="Q1596" s="179">
        <f>VLOOKUP($G1596,[1]Conceptos!$B$2:$I$588,7,FALSE)</f>
        <v>1</v>
      </c>
      <c r="R1596" s="179">
        <f>VLOOKUP($G1596,[1]Conceptos!$B$2:$I$588,8,FALSE)</f>
        <v>1</v>
      </c>
      <c r="S1596" s="229" t="b">
        <f>VLOOKUP(G1596,[1]Conceptos!$B$2:$E$587,4,FALSE)</f>
        <v>1</v>
      </c>
      <c r="V1596" s="231">
        <f t="shared" si="304"/>
        <v>0</v>
      </c>
    </row>
    <row r="1597" spans="1:22" s="231" customFormat="1" hidden="1">
      <c r="A1597" s="172">
        <f>VLOOKUP(G1597,[1]Conceptos!$B$2:$F$587,5,FALSE)</f>
        <v>207</v>
      </c>
      <c r="B1597" s="236"/>
      <c r="C1597" s="237"/>
      <c r="D1597" s="238"/>
      <c r="E1597" s="225">
        <v>9</v>
      </c>
      <c r="F1597" s="174"/>
      <c r="G1597" s="175" t="str">
        <f t="shared" si="301"/>
        <v>A.2.2.6.1</v>
      </c>
      <c r="H1597" s="235" t="e">
        <f t="shared" si="308"/>
        <v>#N/A</v>
      </c>
      <c r="I1597" s="239"/>
      <c r="J1597" s="239"/>
      <c r="K1597" s="239"/>
      <c r="L1597" s="239"/>
      <c r="M1597" s="240"/>
      <c r="N1597" s="231">
        <f t="shared" si="302"/>
        <v>1</v>
      </c>
      <c r="O1597" s="231">
        <f t="shared" si="303"/>
        <v>0</v>
      </c>
      <c r="P1597" s="179">
        <f>VLOOKUP($G1597,[1]Conceptos!$B$2:$I$588,6,FALSE)</f>
        <v>1</v>
      </c>
      <c r="Q1597" s="179">
        <f>VLOOKUP($G1597,[1]Conceptos!$B$2:$I$588,7,FALSE)</f>
        <v>1</v>
      </c>
      <c r="R1597" s="179">
        <f>VLOOKUP($G1597,[1]Conceptos!$B$2:$I$588,8,FALSE)</f>
        <v>1</v>
      </c>
      <c r="S1597" s="229" t="b">
        <f>VLOOKUP(G1597,[1]Conceptos!$B$2:$E$587,4,FALSE)</f>
        <v>1</v>
      </c>
      <c r="V1597" s="231">
        <f t="shared" si="304"/>
        <v>0</v>
      </c>
    </row>
    <row r="1598" spans="1:22" s="231" customFormat="1" hidden="1">
      <c r="A1598" s="172">
        <f>VLOOKUP(G1598,[1]Conceptos!$B$2:$F$587,5,FALSE)</f>
        <v>207</v>
      </c>
      <c r="B1598" s="236"/>
      <c r="C1598" s="237"/>
      <c r="D1598" s="238"/>
      <c r="E1598" s="225">
        <v>10</v>
      </c>
      <c r="F1598" s="174"/>
      <c r="G1598" s="175" t="str">
        <f t="shared" si="301"/>
        <v>A.2.2.6.1</v>
      </c>
      <c r="H1598" s="235" t="e">
        <f t="shared" si="308"/>
        <v>#N/A</v>
      </c>
      <c r="I1598" s="239"/>
      <c r="J1598" s="239"/>
      <c r="K1598" s="239"/>
      <c r="L1598" s="239"/>
      <c r="M1598" s="240"/>
      <c r="N1598" s="231">
        <f t="shared" si="302"/>
        <v>1</v>
      </c>
      <c r="O1598" s="231">
        <f t="shared" si="303"/>
        <v>0</v>
      </c>
      <c r="P1598" s="179">
        <f>VLOOKUP($G1598,[1]Conceptos!$B$2:$I$588,6,FALSE)</f>
        <v>1</v>
      </c>
      <c r="Q1598" s="179">
        <f>VLOOKUP($G1598,[1]Conceptos!$B$2:$I$588,7,FALSE)</f>
        <v>1</v>
      </c>
      <c r="R1598" s="179">
        <f>VLOOKUP($G1598,[1]Conceptos!$B$2:$I$588,8,FALSE)</f>
        <v>1</v>
      </c>
      <c r="S1598" s="229" t="b">
        <f>VLOOKUP(G1598,[1]Conceptos!$B$2:$E$587,4,FALSE)</f>
        <v>1</v>
      </c>
      <c r="V1598" s="231">
        <f t="shared" si="304"/>
        <v>0</v>
      </c>
    </row>
    <row r="1599" spans="1:22" s="231" customFormat="1" ht="63.75">
      <c r="A1599" s="172">
        <f>VLOOKUP(G1599,[1]Conceptos!$B$2:$F$587,5,FALSE)</f>
        <v>208</v>
      </c>
      <c r="B1599" s="219" t="s">
        <v>361</v>
      </c>
      <c r="C1599" s="220" t="str">
        <f>VLOOKUP(B1599,[1]Conceptos!$B$2:$D$587,2,FALSE)</f>
        <v>ADQUISICIÓN DE INSUMOS, ELEMENTOS, PUBLICACIONES Y EQUIPOS PARA DESARROLLAR LAS PRIORIDADES  DE SALUD PÚBLICA, SEGÚN COMPETENCIAS.</v>
      </c>
      <c r="D1599" s="221" t="str">
        <f>VLOOKUP(B1599,[1]Conceptos!$B$2:$D$587,3,FALSE)</f>
        <v>SE REFIERE A LOS GASTOS DIRIGIDOS A LA ADQUSICIÓN DE INSUMOS CRÍTICOS Y SUMINISTROS NECESARIOS PARA EL DESARROLLO DE INVERSIÓN EN SALUD, CONFORME AL OBJETO DE ESTE NUMERAL Y NO CONTEMPLADOS EN EL GASTO DE FUNCIONAMIENTO.</v>
      </c>
      <c r="E1599" s="222" t="s">
        <v>136</v>
      </c>
      <c r="F1599" s="223"/>
      <c r="G1599" s="224" t="str">
        <f t="shared" si="301"/>
        <v>A.2.2.6.2</v>
      </c>
      <c r="H1599" s="225"/>
      <c r="I1599" s="226">
        <f>SUM(I1600:I1609)</f>
        <v>0</v>
      </c>
      <c r="J1599" s="226">
        <f>SUM(J1600:J1609)</f>
        <v>0</v>
      </c>
      <c r="K1599" s="226">
        <f>SUM(K1600:K1609)</f>
        <v>0</v>
      </c>
      <c r="L1599" s="226">
        <f>SUM(L1600:L1609)</f>
        <v>0</v>
      </c>
      <c r="M1599" s="227">
        <f>SUM(M1600:M1609)</f>
        <v>0</v>
      </c>
      <c r="N1599" s="228">
        <f>IF(AND(E1599&lt;&gt;"", E1599&lt;&gt;"Registrar Detalle",E1599&lt;&gt;"Ocultar Detalle"),1,0)</f>
        <v>0</v>
      </c>
      <c r="O1599" s="228">
        <f t="shared" si="303"/>
        <v>0</v>
      </c>
      <c r="P1599" s="179">
        <f>VLOOKUP($G1599,[1]Conceptos!$B$2:$I$588,6,FALSE)</f>
        <v>1</v>
      </c>
      <c r="Q1599" s="179">
        <f>VLOOKUP($G1599,[1]Conceptos!$B$2:$I$588,7,FALSE)</f>
        <v>1</v>
      </c>
      <c r="R1599" s="179">
        <f>VLOOKUP($G1599,[1]Conceptos!$B$2:$I$588,8,FALSE)</f>
        <v>1</v>
      </c>
      <c r="S1599" s="229" t="b">
        <f>VLOOKUP(G1599,[1]Conceptos!$B$2:$E$588,4,FALSE)</f>
        <v>1</v>
      </c>
      <c r="T1599" s="230">
        <f>FIND(".",B1599,LEN(B1599)-2)</f>
        <v>8</v>
      </c>
      <c r="U1599" s="230" t="str">
        <f>MID(B1599,1,T1599-1)</f>
        <v>A.2.2.6</v>
      </c>
      <c r="V1599" s="231">
        <f t="shared" si="304"/>
        <v>8</v>
      </c>
    </row>
    <row r="1600" spans="1:22" s="231" customFormat="1">
      <c r="A1600" s="172">
        <f>VLOOKUP(G1600,[1]Conceptos!$B$2:$F$587,5,FALSE)</f>
        <v>208</v>
      </c>
      <c r="B1600" s="234"/>
      <c r="C1600" s="220"/>
      <c r="D1600" s="221"/>
      <c r="E1600" s="225">
        <v>1</v>
      </c>
      <c r="F1600" s="174"/>
      <c r="G1600" s="175" t="str">
        <f t="shared" si="301"/>
        <v>A.2.2.6.2</v>
      </c>
      <c r="H1600" s="235" t="e">
        <f t="shared" ref="H1600:H1609" si="309">VLOOKUP(F1600,$W$7:$X$48,2,FALSE)</f>
        <v>#N/A</v>
      </c>
      <c r="I1600" s="239"/>
      <c r="J1600" s="239"/>
      <c r="K1600" s="239"/>
      <c r="L1600" s="239"/>
      <c r="M1600" s="240"/>
      <c r="N1600" s="231">
        <f t="shared" si="302"/>
        <v>1</v>
      </c>
      <c r="O1600" s="231">
        <f t="shared" si="303"/>
        <v>0</v>
      </c>
      <c r="P1600" s="179">
        <f>VLOOKUP($G1600,[1]Conceptos!$B$2:$I$588,6,FALSE)</f>
        <v>1</v>
      </c>
      <c r="Q1600" s="179">
        <f>VLOOKUP($G1600,[1]Conceptos!$B$2:$I$588,7,FALSE)</f>
        <v>1</v>
      </c>
      <c r="R1600" s="179">
        <f>VLOOKUP($G1600,[1]Conceptos!$B$2:$I$588,8,FALSE)</f>
        <v>1</v>
      </c>
      <c r="S1600" s="229" t="b">
        <f>VLOOKUP(G1600,[1]Conceptos!$B$2:$E$588,4,FALSE)</f>
        <v>1</v>
      </c>
      <c r="V1600" s="231">
        <f t="shared" si="304"/>
        <v>8</v>
      </c>
    </row>
    <row r="1601" spans="1:22" s="231" customFormat="1" hidden="1">
      <c r="A1601" s="172">
        <f>VLOOKUP(G1601,[1]Conceptos!$B$2:$F$587,5,FALSE)</f>
        <v>208</v>
      </c>
      <c r="B1601" s="236"/>
      <c r="C1601" s="237"/>
      <c r="D1601" s="238"/>
      <c r="E1601" s="225">
        <v>2</v>
      </c>
      <c r="F1601" s="174"/>
      <c r="G1601" s="175" t="str">
        <f t="shared" si="301"/>
        <v>A.2.2.6.2</v>
      </c>
      <c r="H1601" s="235" t="e">
        <f t="shared" si="309"/>
        <v>#N/A</v>
      </c>
      <c r="I1601" s="239"/>
      <c r="J1601" s="239"/>
      <c r="K1601" s="239"/>
      <c r="L1601" s="239"/>
      <c r="M1601" s="240"/>
      <c r="N1601" s="231">
        <f t="shared" si="302"/>
        <v>1</v>
      </c>
      <c r="O1601" s="231">
        <f t="shared" si="303"/>
        <v>0</v>
      </c>
      <c r="P1601" s="179">
        <f>VLOOKUP($G1601,[1]Conceptos!$B$2:$I$588,6,FALSE)</f>
        <v>1</v>
      </c>
      <c r="Q1601" s="179">
        <f>VLOOKUP($G1601,[1]Conceptos!$B$2:$I$588,7,FALSE)</f>
        <v>1</v>
      </c>
      <c r="R1601" s="179">
        <f>VLOOKUP($G1601,[1]Conceptos!$B$2:$I$588,8,FALSE)</f>
        <v>1</v>
      </c>
      <c r="S1601" s="229" t="b">
        <f>VLOOKUP(G1601,[1]Conceptos!$B$2:$E$587,4,FALSE)</f>
        <v>1</v>
      </c>
      <c r="V1601" s="231">
        <f t="shared" si="304"/>
        <v>0</v>
      </c>
    </row>
    <row r="1602" spans="1:22" s="231" customFormat="1" hidden="1">
      <c r="A1602" s="172">
        <f>VLOOKUP(G1602,[1]Conceptos!$B$2:$F$587,5,FALSE)</f>
        <v>208</v>
      </c>
      <c r="B1602" s="236"/>
      <c r="C1602" s="237"/>
      <c r="D1602" s="238"/>
      <c r="E1602" s="225">
        <v>3</v>
      </c>
      <c r="F1602" s="174"/>
      <c r="G1602" s="175" t="str">
        <f t="shared" si="301"/>
        <v>A.2.2.6.2</v>
      </c>
      <c r="H1602" s="235" t="e">
        <f t="shared" si="309"/>
        <v>#N/A</v>
      </c>
      <c r="I1602" s="239"/>
      <c r="J1602" s="239"/>
      <c r="K1602" s="239"/>
      <c r="L1602" s="239"/>
      <c r="M1602" s="240"/>
      <c r="N1602" s="231">
        <f t="shared" si="302"/>
        <v>1</v>
      </c>
      <c r="O1602" s="231">
        <f t="shared" si="303"/>
        <v>0</v>
      </c>
      <c r="P1602" s="179">
        <f>VLOOKUP($G1602,[1]Conceptos!$B$2:$I$588,6,FALSE)</f>
        <v>1</v>
      </c>
      <c r="Q1602" s="179">
        <f>VLOOKUP($G1602,[1]Conceptos!$B$2:$I$588,7,FALSE)</f>
        <v>1</v>
      </c>
      <c r="R1602" s="179">
        <f>VLOOKUP($G1602,[1]Conceptos!$B$2:$I$588,8,FALSE)</f>
        <v>1</v>
      </c>
      <c r="S1602" s="229" t="b">
        <f>VLOOKUP(G1602,[1]Conceptos!$B$2:$E$587,4,FALSE)</f>
        <v>1</v>
      </c>
      <c r="V1602" s="231">
        <f t="shared" si="304"/>
        <v>0</v>
      </c>
    </row>
    <row r="1603" spans="1:22" s="231" customFormat="1" hidden="1">
      <c r="A1603" s="172">
        <f>VLOOKUP(G1603,[1]Conceptos!$B$2:$F$587,5,FALSE)</f>
        <v>208</v>
      </c>
      <c r="B1603" s="236"/>
      <c r="C1603" s="237"/>
      <c r="D1603" s="238"/>
      <c r="E1603" s="225">
        <v>4</v>
      </c>
      <c r="F1603" s="174"/>
      <c r="G1603" s="175" t="str">
        <f t="shared" si="301"/>
        <v>A.2.2.6.2</v>
      </c>
      <c r="H1603" s="235" t="e">
        <f t="shared" si="309"/>
        <v>#N/A</v>
      </c>
      <c r="I1603" s="239"/>
      <c r="J1603" s="239"/>
      <c r="K1603" s="239"/>
      <c r="L1603" s="239"/>
      <c r="M1603" s="240"/>
      <c r="N1603" s="231">
        <f t="shared" si="302"/>
        <v>1</v>
      </c>
      <c r="O1603" s="231">
        <f t="shared" si="303"/>
        <v>0</v>
      </c>
      <c r="P1603" s="179">
        <f>VLOOKUP($G1603,[1]Conceptos!$B$2:$I$588,6,FALSE)</f>
        <v>1</v>
      </c>
      <c r="Q1603" s="179">
        <f>VLOOKUP($G1603,[1]Conceptos!$B$2:$I$588,7,FALSE)</f>
        <v>1</v>
      </c>
      <c r="R1603" s="179">
        <f>VLOOKUP($G1603,[1]Conceptos!$B$2:$I$588,8,FALSE)</f>
        <v>1</v>
      </c>
      <c r="S1603" s="229" t="b">
        <f>VLOOKUP(G1603,[1]Conceptos!$B$2:$E$587,4,FALSE)</f>
        <v>1</v>
      </c>
      <c r="V1603" s="231">
        <f t="shared" si="304"/>
        <v>0</v>
      </c>
    </row>
    <row r="1604" spans="1:22" s="231" customFormat="1" hidden="1">
      <c r="A1604" s="172">
        <f>VLOOKUP(G1604,[1]Conceptos!$B$2:$F$587,5,FALSE)</f>
        <v>208</v>
      </c>
      <c r="B1604" s="236"/>
      <c r="C1604" s="237"/>
      <c r="D1604" s="238"/>
      <c r="E1604" s="225">
        <v>5</v>
      </c>
      <c r="F1604" s="174"/>
      <c r="G1604" s="175" t="str">
        <f t="shared" si="301"/>
        <v>A.2.2.6.2</v>
      </c>
      <c r="H1604" s="235" t="e">
        <f t="shared" si="309"/>
        <v>#N/A</v>
      </c>
      <c r="I1604" s="239"/>
      <c r="J1604" s="239"/>
      <c r="K1604" s="239"/>
      <c r="L1604" s="239"/>
      <c r="M1604" s="240"/>
      <c r="N1604" s="231">
        <f t="shared" si="302"/>
        <v>1</v>
      </c>
      <c r="O1604" s="231">
        <f t="shared" si="303"/>
        <v>0</v>
      </c>
      <c r="P1604" s="179">
        <f>VLOOKUP($G1604,[1]Conceptos!$B$2:$I$588,6,FALSE)</f>
        <v>1</v>
      </c>
      <c r="Q1604" s="179">
        <f>VLOOKUP($G1604,[1]Conceptos!$B$2:$I$588,7,FALSE)</f>
        <v>1</v>
      </c>
      <c r="R1604" s="179">
        <f>VLOOKUP($G1604,[1]Conceptos!$B$2:$I$588,8,FALSE)</f>
        <v>1</v>
      </c>
      <c r="S1604" s="229" t="b">
        <f>VLOOKUP(G1604,[1]Conceptos!$B$2:$E$587,4,FALSE)</f>
        <v>1</v>
      </c>
      <c r="V1604" s="231">
        <f t="shared" si="304"/>
        <v>0</v>
      </c>
    </row>
    <row r="1605" spans="1:22" s="231" customFormat="1" hidden="1">
      <c r="A1605" s="172">
        <f>VLOOKUP(G1605,[1]Conceptos!$B$2:$F$587,5,FALSE)</f>
        <v>208</v>
      </c>
      <c r="B1605" s="236"/>
      <c r="C1605" s="237"/>
      <c r="D1605" s="238"/>
      <c r="E1605" s="225">
        <v>6</v>
      </c>
      <c r="F1605" s="174"/>
      <c r="G1605" s="175" t="str">
        <f t="shared" si="301"/>
        <v>A.2.2.6.2</v>
      </c>
      <c r="H1605" s="235" t="e">
        <f t="shared" si="309"/>
        <v>#N/A</v>
      </c>
      <c r="I1605" s="239"/>
      <c r="J1605" s="239"/>
      <c r="K1605" s="239"/>
      <c r="L1605" s="239"/>
      <c r="M1605" s="240"/>
      <c r="N1605" s="231">
        <f t="shared" si="302"/>
        <v>1</v>
      </c>
      <c r="O1605" s="231">
        <f t="shared" si="303"/>
        <v>0</v>
      </c>
      <c r="P1605" s="179">
        <f>VLOOKUP($G1605,[1]Conceptos!$B$2:$I$588,6,FALSE)</f>
        <v>1</v>
      </c>
      <c r="Q1605" s="179">
        <f>VLOOKUP($G1605,[1]Conceptos!$B$2:$I$588,7,FALSE)</f>
        <v>1</v>
      </c>
      <c r="R1605" s="179">
        <f>VLOOKUP($G1605,[1]Conceptos!$B$2:$I$588,8,FALSE)</f>
        <v>1</v>
      </c>
      <c r="S1605" s="229" t="b">
        <f>VLOOKUP(G1605,[1]Conceptos!$B$2:$E$587,4,FALSE)</f>
        <v>1</v>
      </c>
      <c r="V1605" s="231">
        <f t="shared" si="304"/>
        <v>0</v>
      </c>
    </row>
    <row r="1606" spans="1:22" s="231" customFormat="1" hidden="1">
      <c r="A1606" s="172">
        <f>VLOOKUP(G1606,[1]Conceptos!$B$2:$F$587,5,FALSE)</f>
        <v>208</v>
      </c>
      <c r="B1606" s="236"/>
      <c r="C1606" s="237"/>
      <c r="D1606" s="238"/>
      <c r="E1606" s="225">
        <v>7</v>
      </c>
      <c r="F1606" s="174"/>
      <c r="G1606" s="175" t="str">
        <f t="shared" si="301"/>
        <v>A.2.2.6.2</v>
      </c>
      <c r="H1606" s="235" t="e">
        <f t="shared" si="309"/>
        <v>#N/A</v>
      </c>
      <c r="I1606" s="239"/>
      <c r="J1606" s="239"/>
      <c r="K1606" s="239"/>
      <c r="L1606" s="239"/>
      <c r="M1606" s="240"/>
      <c r="N1606" s="231">
        <f t="shared" si="302"/>
        <v>1</v>
      </c>
      <c r="O1606" s="231">
        <f t="shared" si="303"/>
        <v>0</v>
      </c>
      <c r="P1606" s="179">
        <f>VLOOKUP($G1606,[1]Conceptos!$B$2:$I$588,6,FALSE)</f>
        <v>1</v>
      </c>
      <c r="Q1606" s="179">
        <f>VLOOKUP($G1606,[1]Conceptos!$B$2:$I$588,7,FALSE)</f>
        <v>1</v>
      </c>
      <c r="R1606" s="179">
        <f>VLOOKUP($G1606,[1]Conceptos!$B$2:$I$588,8,FALSE)</f>
        <v>1</v>
      </c>
      <c r="S1606" s="229" t="b">
        <f>VLOOKUP(G1606,[1]Conceptos!$B$2:$E$587,4,FALSE)</f>
        <v>1</v>
      </c>
      <c r="V1606" s="231">
        <f t="shared" si="304"/>
        <v>0</v>
      </c>
    </row>
    <row r="1607" spans="1:22" s="231" customFormat="1" hidden="1">
      <c r="A1607" s="172">
        <f>VLOOKUP(G1607,[1]Conceptos!$B$2:$F$587,5,FALSE)</f>
        <v>208</v>
      </c>
      <c r="B1607" s="236"/>
      <c r="C1607" s="237"/>
      <c r="D1607" s="238"/>
      <c r="E1607" s="225">
        <v>8</v>
      </c>
      <c r="F1607" s="174"/>
      <c r="G1607" s="175" t="str">
        <f t="shared" si="301"/>
        <v>A.2.2.6.2</v>
      </c>
      <c r="H1607" s="235" t="e">
        <f t="shared" si="309"/>
        <v>#N/A</v>
      </c>
      <c r="I1607" s="239"/>
      <c r="J1607" s="239"/>
      <c r="K1607" s="239"/>
      <c r="L1607" s="239"/>
      <c r="M1607" s="240"/>
      <c r="N1607" s="231">
        <f t="shared" si="302"/>
        <v>1</v>
      </c>
      <c r="O1607" s="231">
        <f t="shared" si="303"/>
        <v>0</v>
      </c>
      <c r="P1607" s="179">
        <f>VLOOKUP($G1607,[1]Conceptos!$B$2:$I$588,6,FALSE)</f>
        <v>1</v>
      </c>
      <c r="Q1607" s="179">
        <f>VLOOKUP($G1607,[1]Conceptos!$B$2:$I$588,7,FALSE)</f>
        <v>1</v>
      </c>
      <c r="R1607" s="179">
        <f>VLOOKUP($G1607,[1]Conceptos!$B$2:$I$588,8,FALSE)</f>
        <v>1</v>
      </c>
      <c r="S1607" s="229" t="b">
        <f>VLOOKUP(G1607,[1]Conceptos!$B$2:$E$587,4,FALSE)</f>
        <v>1</v>
      </c>
      <c r="V1607" s="231">
        <f t="shared" si="304"/>
        <v>0</v>
      </c>
    </row>
    <row r="1608" spans="1:22" s="231" customFormat="1" hidden="1">
      <c r="A1608" s="172">
        <f>VLOOKUP(G1608,[1]Conceptos!$B$2:$F$587,5,FALSE)</f>
        <v>208</v>
      </c>
      <c r="B1608" s="236"/>
      <c r="C1608" s="237"/>
      <c r="D1608" s="238"/>
      <c r="E1608" s="225">
        <v>9</v>
      </c>
      <c r="F1608" s="174"/>
      <c r="G1608" s="175" t="str">
        <f t="shared" si="301"/>
        <v>A.2.2.6.2</v>
      </c>
      <c r="H1608" s="235" t="e">
        <f t="shared" si="309"/>
        <v>#N/A</v>
      </c>
      <c r="I1608" s="239"/>
      <c r="J1608" s="239"/>
      <c r="K1608" s="239"/>
      <c r="L1608" s="239"/>
      <c r="M1608" s="240"/>
      <c r="N1608" s="231">
        <f t="shared" si="302"/>
        <v>1</v>
      </c>
      <c r="O1608" s="231">
        <f t="shared" si="303"/>
        <v>0</v>
      </c>
      <c r="P1608" s="179">
        <f>VLOOKUP($G1608,[1]Conceptos!$B$2:$I$588,6,FALSE)</f>
        <v>1</v>
      </c>
      <c r="Q1608" s="179">
        <f>VLOOKUP($G1608,[1]Conceptos!$B$2:$I$588,7,FALSE)</f>
        <v>1</v>
      </c>
      <c r="R1608" s="179">
        <f>VLOOKUP($G1608,[1]Conceptos!$B$2:$I$588,8,FALSE)</f>
        <v>1</v>
      </c>
      <c r="S1608" s="229" t="b">
        <f>VLOOKUP(G1608,[1]Conceptos!$B$2:$E$587,4,FALSE)</f>
        <v>1</v>
      </c>
      <c r="V1608" s="231">
        <f t="shared" si="304"/>
        <v>0</v>
      </c>
    </row>
    <row r="1609" spans="1:22" s="231" customFormat="1" hidden="1">
      <c r="A1609" s="172">
        <f>VLOOKUP(G1609,[1]Conceptos!$B$2:$F$587,5,FALSE)</f>
        <v>208</v>
      </c>
      <c r="B1609" s="236"/>
      <c r="C1609" s="237"/>
      <c r="D1609" s="238"/>
      <c r="E1609" s="225">
        <v>10</v>
      </c>
      <c r="F1609" s="174"/>
      <c r="G1609" s="175" t="str">
        <f t="shared" si="301"/>
        <v>A.2.2.6.2</v>
      </c>
      <c r="H1609" s="235" t="e">
        <f t="shared" si="309"/>
        <v>#N/A</v>
      </c>
      <c r="I1609" s="239"/>
      <c r="J1609" s="239"/>
      <c r="K1609" s="239"/>
      <c r="L1609" s="239"/>
      <c r="M1609" s="240"/>
      <c r="N1609" s="231">
        <f t="shared" si="302"/>
        <v>1</v>
      </c>
      <c r="O1609" s="231">
        <f t="shared" si="303"/>
        <v>0</v>
      </c>
      <c r="P1609" s="179">
        <f>VLOOKUP($G1609,[1]Conceptos!$B$2:$I$588,6,FALSE)</f>
        <v>1</v>
      </c>
      <c r="Q1609" s="179">
        <f>VLOOKUP($G1609,[1]Conceptos!$B$2:$I$588,7,FALSE)</f>
        <v>1</v>
      </c>
      <c r="R1609" s="179">
        <f>VLOOKUP($G1609,[1]Conceptos!$B$2:$I$588,8,FALSE)</f>
        <v>1</v>
      </c>
      <c r="S1609" s="229" t="b">
        <f>VLOOKUP(G1609,[1]Conceptos!$B$2:$E$587,4,FALSE)</f>
        <v>1</v>
      </c>
      <c r="V1609" s="231">
        <f t="shared" si="304"/>
        <v>0</v>
      </c>
    </row>
    <row r="1610" spans="1:22" s="231" customFormat="1" ht="38.25">
      <c r="A1610" s="172">
        <f>VLOOKUP(G1610,[1]Conceptos!$B$2:$F$587,5,FALSE)</f>
        <v>209</v>
      </c>
      <c r="B1610" s="219" t="s">
        <v>362</v>
      </c>
      <c r="C1610" s="220" t="str">
        <f>VLOOKUP(B1610,[1]Conceptos!$B$2:$D$587,2,FALSE)</f>
        <v>CONTRATACIÓN CON PERSONAS  JURÍDICAS QUE NO SEAN ESE´S.</v>
      </c>
      <c r="D1610" s="221" t="str">
        <f>VLOOKUP(B1610,[1]Conceptos!$B$2:$D$587,3,FALSE)</f>
        <v xml:space="preserve">CONTEMPLA LA CONTRATACIÓN CON OTRAS  IPS , NECESARIOS PARA PRESTAR EL SERVICIO, CONFORME A LAS  POLÍTICAS DE PROMOCIÓN,PREVENCIÓN Y VIGILANCIA EN SALUD. </v>
      </c>
      <c r="E1610" s="222" t="s">
        <v>136</v>
      </c>
      <c r="F1610" s="223"/>
      <c r="G1610" s="224" t="str">
        <f t="shared" si="301"/>
        <v>A.2.2.6.3</v>
      </c>
      <c r="H1610" s="225"/>
      <c r="I1610" s="226">
        <f>SUM(I1611:I1620)</f>
        <v>0</v>
      </c>
      <c r="J1610" s="226">
        <f>SUM(J1611:J1620)</f>
        <v>0</v>
      </c>
      <c r="K1610" s="226">
        <f>SUM(K1611:K1620)</f>
        <v>0</v>
      </c>
      <c r="L1610" s="226">
        <f>SUM(L1611:L1620)</f>
        <v>0</v>
      </c>
      <c r="M1610" s="227">
        <f>SUM(M1611:M1620)</f>
        <v>0</v>
      </c>
      <c r="N1610" s="228">
        <f>IF(AND(E1610&lt;&gt;"", E1610&lt;&gt;"Registrar Detalle",E1610&lt;&gt;"Ocultar Detalle"),1,0)</f>
        <v>0</v>
      </c>
      <c r="O1610" s="228">
        <f t="shared" si="303"/>
        <v>0</v>
      </c>
      <c r="P1610" s="179">
        <f>VLOOKUP($G1610,[1]Conceptos!$B$2:$I$588,6,FALSE)</f>
        <v>1</v>
      </c>
      <c r="Q1610" s="179">
        <f>VLOOKUP($G1610,[1]Conceptos!$B$2:$I$588,7,FALSE)</f>
        <v>1</v>
      </c>
      <c r="R1610" s="179">
        <f>VLOOKUP($G1610,[1]Conceptos!$B$2:$I$588,8,FALSE)</f>
        <v>1</v>
      </c>
      <c r="S1610" s="229" t="b">
        <f>VLOOKUP(G1610,[1]Conceptos!$B$2:$E$588,4,FALSE)</f>
        <v>1</v>
      </c>
      <c r="T1610" s="230">
        <f>FIND(".",B1610,LEN(B1610)-2)</f>
        <v>8</v>
      </c>
      <c r="U1610" s="230" t="str">
        <f>MID(B1610,1,T1610-1)</f>
        <v>A.2.2.6</v>
      </c>
      <c r="V1610" s="231">
        <f t="shared" si="304"/>
        <v>8</v>
      </c>
    </row>
    <row r="1611" spans="1:22" s="231" customFormat="1">
      <c r="A1611" s="172">
        <f>VLOOKUP(G1611,[1]Conceptos!$B$2:$F$587,5,FALSE)</f>
        <v>209</v>
      </c>
      <c r="B1611" s="234"/>
      <c r="C1611" s="220"/>
      <c r="D1611" s="221"/>
      <c r="E1611" s="225">
        <v>1</v>
      </c>
      <c r="F1611" s="174"/>
      <c r="G1611" s="175" t="str">
        <f t="shared" si="301"/>
        <v>A.2.2.6.3</v>
      </c>
      <c r="H1611" s="235" t="e">
        <f t="shared" ref="H1611:H1620" si="310">VLOOKUP(F1611,$W$7:$X$48,2,FALSE)</f>
        <v>#N/A</v>
      </c>
      <c r="I1611" s="239"/>
      <c r="J1611" s="239"/>
      <c r="K1611" s="239"/>
      <c r="L1611" s="239"/>
      <c r="M1611" s="240"/>
      <c r="N1611" s="231">
        <f t="shared" si="302"/>
        <v>1</v>
      </c>
      <c r="O1611" s="231">
        <f t="shared" si="303"/>
        <v>0</v>
      </c>
      <c r="P1611" s="179">
        <f>VLOOKUP($G1611,[1]Conceptos!$B$2:$I$588,6,FALSE)</f>
        <v>1</v>
      </c>
      <c r="Q1611" s="179">
        <f>VLOOKUP($G1611,[1]Conceptos!$B$2:$I$588,7,FALSE)</f>
        <v>1</v>
      </c>
      <c r="R1611" s="179">
        <f>VLOOKUP($G1611,[1]Conceptos!$B$2:$I$588,8,FALSE)</f>
        <v>1</v>
      </c>
      <c r="S1611" s="229" t="b">
        <f>VLOOKUP(G1611,[1]Conceptos!$B$2:$E$588,4,FALSE)</f>
        <v>1</v>
      </c>
      <c r="V1611" s="231">
        <f t="shared" si="304"/>
        <v>8</v>
      </c>
    </row>
    <row r="1612" spans="1:22" s="231" customFormat="1" hidden="1">
      <c r="A1612" s="172">
        <f>VLOOKUP(G1612,[1]Conceptos!$B$2:$F$587,5,FALSE)</f>
        <v>209</v>
      </c>
      <c r="B1612" s="236"/>
      <c r="C1612" s="237"/>
      <c r="D1612" s="238"/>
      <c r="E1612" s="225">
        <v>2</v>
      </c>
      <c r="F1612" s="174"/>
      <c r="G1612" s="175" t="str">
        <f t="shared" si="301"/>
        <v>A.2.2.6.3</v>
      </c>
      <c r="H1612" s="235" t="e">
        <f t="shared" si="310"/>
        <v>#N/A</v>
      </c>
      <c r="I1612" s="239"/>
      <c r="J1612" s="239"/>
      <c r="K1612" s="239"/>
      <c r="L1612" s="239"/>
      <c r="M1612" s="240"/>
      <c r="N1612" s="231">
        <f t="shared" si="302"/>
        <v>1</v>
      </c>
      <c r="O1612" s="231">
        <f t="shared" si="303"/>
        <v>0</v>
      </c>
      <c r="P1612" s="179">
        <f>VLOOKUP($G1612,[1]Conceptos!$B$2:$I$588,6,FALSE)</f>
        <v>1</v>
      </c>
      <c r="Q1612" s="179">
        <f>VLOOKUP($G1612,[1]Conceptos!$B$2:$I$588,7,FALSE)</f>
        <v>1</v>
      </c>
      <c r="R1612" s="179">
        <f>VLOOKUP($G1612,[1]Conceptos!$B$2:$I$588,8,FALSE)</f>
        <v>1</v>
      </c>
      <c r="S1612" s="229" t="b">
        <f>VLOOKUP(G1612,[1]Conceptos!$B$2:$E$587,4,FALSE)</f>
        <v>1</v>
      </c>
      <c r="V1612" s="231">
        <f t="shared" si="304"/>
        <v>0</v>
      </c>
    </row>
    <row r="1613" spans="1:22" s="231" customFormat="1" hidden="1">
      <c r="A1613" s="172">
        <f>VLOOKUP(G1613,[1]Conceptos!$B$2:$F$587,5,FALSE)</f>
        <v>209</v>
      </c>
      <c r="B1613" s="236"/>
      <c r="C1613" s="237"/>
      <c r="D1613" s="238"/>
      <c r="E1613" s="225">
        <v>3</v>
      </c>
      <c r="F1613" s="174"/>
      <c r="G1613" s="175" t="str">
        <f t="shared" si="301"/>
        <v>A.2.2.6.3</v>
      </c>
      <c r="H1613" s="235" t="e">
        <f t="shared" si="310"/>
        <v>#N/A</v>
      </c>
      <c r="I1613" s="239"/>
      <c r="J1613" s="239"/>
      <c r="K1613" s="239"/>
      <c r="L1613" s="239"/>
      <c r="M1613" s="240"/>
      <c r="N1613" s="231">
        <f t="shared" si="302"/>
        <v>1</v>
      </c>
      <c r="O1613" s="231">
        <f t="shared" si="303"/>
        <v>0</v>
      </c>
      <c r="P1613" s="179">
        <f>VLOOKUP($G1613,[1]Conceptos!$B$2:$I$588,6,FALSE)</f>
        <v>1</v>
      </c>
      <c r="Q1613" s="179">
        <f>VLOOKUP($G1613,[1]Conceptos!$B$2:$I$588,7,FALSE)</f>
        <v>1</v>
      </c>
      <c r="R1613" s="179">
        <f>VLOOKUP($G1613,[1]Conceptos!$B$2:$I$588,8,FALSE)</f>
        <v>1</v>
      </c>
      <c r="S1613" s="229" t="b">
        <f>VLOOKUP(G1613,[1]Conceptos!$B$2:$E$587,4,FALSE)</f>
        <v>1</v>
      </c>
      <c r="V1613" s="231">
        <f t="shared" si="304"/>
        <v>0</v>
      </c>
    </row>
    <row r="1614" spans="1:22" s="231" customFormat="1" hidden="1">
      <c r="A1614" s="172">
        <f>VLOOKUP(G1614,[1]Conceptos!$B$2:$F$587,5,FALSE)</f>
        <v>209</v>
      </c>
      <c r="B1614" s="236"/>
      <c r="C1614" s="237"/>
      <c r="D1614" s="238"/>
      <c r="E1614" s="225">
        <v>4</v>
      </c>
      <c r="F1614" s="174"/>
      <c r="G1614" s="175" t="str">
        <f t="shared" ref="G1614:G1677" si="311">IF(ISBLANK(B1614),G1613,B1614)</f>
        <v>A.2.2.6.3</v>
      </c>
      <c r="H1614" s="235" t="e">
        <f t="shared" si="310"/>
        <v>#N/A</v>
      </c>
      <c r="I1614" s="239"/>
      <c r="J1614" s="239"/>
      <c r="K1614" s="239"/>
      <c r="L1614" s="239"/>
      <c r="M1614" s="240"/>
      <c r="N1614" s="231">
        <f t="shared" si="302"/>
        <v>1</v>
      </c>
      <c r="O1614" s="231">
        <f t="shared" si="303"/>
        <v>0</v>
      </c>
      <c r="P1614" s="179">
        <f>VLOOKUP($G1614,[1]Conceptos!$B$2:$I$588,6,FALSE)</f>
        <v>1</v>
      </c>
      <c r="Q1614" s="179">
        <f>VLOOKUP($G1614,[1]Conceptos!$B$2:$I$588,7,FALSE)</f>
        <v>1</v>
      </c>
      <c r="R1614" s="179">
        <f>VLOOKUP($G1614,[1]Conceptos!$B$2:$I$588,8,FALSE)</f>
        <v>1</v>
      </c>
      <c r="S1614" s="229" t="b">
        <f>VLOOKUP(G1614,[1]Conceptos!$B$2:$E$587,4,FALSE)</f>
        <v>1</v>
      </c>
      <c r="V1614" s="231">
        <f t="shared" si="304"/>
        <v>0</v>
      </c>
    </row>
    <row r="1615" spans="1:22" s="231" customFormat="1" hidden="1">
      <c r="A1615" s="172">
        <f>VLOOKUP(G1615,[1]Conceptos!$B$2:$F$587,5,FALSE)</f>
        <v>209</v>
      </c>
      <c r="B1615" s="236"/>
      <c r="C1615" s="237"/>
      <c r="D1615" s="238"/>
      <c r="E1615" s="225">
        <v>5</v>
      </c>
      <c r="F1615" s="174"/>
      <c r="G1615" s="175" t="str">
        <f t="shared" si="311"/>
        <v>A.2.2.6.3</v>
      </c>
      <c r="H1615" s="235" t="e">
        <f t="shared" si="310"/>
        <v>#N/A</v>
      </c>
      <c r="I1615" s="239"/>
      <c r="J1615" s="239"/>
      <c r="K1615" s="239"/>
      <c r="L1615" s="239"/>
      <c r="M1615" s="240"/>
      <c r="N1615" s="231">
        <f t="shared" si="302"/>
        <v>1</v>
      </c>
      <c r="O1615" s="231">
        <f t="shared" si="303"/>
        <v>0</v>
      </c>
      <c r="P1615" s="179">
        <f>VLOOKUP($G1615,[1]Conceptos!$B$2:$I$588,6,FALSE)</f>
        <v>1</v>
      </c>
      <c r="Q1615" s="179">
        <f>VLOOKUP($G1615,[1]Conceptos!$B$2:$I$588,7,FALSE)</f>
        <v>1</v>
      </c>
      <c r="R1615" s="179">
        <f>VLOOKUP($G1615,[1]Conceptos!$B$2:$I$588,8,FALSE)</f>
        <v>1</v>
      </c>
      <c r="S1615" s="229" t="b">
        <f>VLOOKUP(G1615,[1]Conceptos!$B$2:$E$587,4,FALSE)</f>
        <v>1</v>
      </c>
      <c r="V1615" s="231">
        <f t="shared" si="304"/>
        <v>0</v>
      </c>
    </row>
    <row r="1616" spans="1:22" s="231" customFormat="1" hidden="1">
      <c r="A1616" s="172">
        <f>VLOOKUP(G1616,[1]Conceptos!$B$2:$F$587,5,FALSE)</f>
        <v>209</v>
      </c>
      <c r="B1616" s="236"/>
      <c r="C1616" s="237"/>
      <c r="D1616" s="238"/>
      <c r="E1616" s="225">
        <v>6</v>
      </c>
      <c r="F1616" s="174"/>
      <c r="G1616" s="175" t="str">
        <f t="shared" si="311"/>
        <v>A.2.2.6.3</v>
      </c>
      <c r="H1616" s="235" t="e">
        <f t="shared" si="310"/>
        <v>#N/A</v>
      </c>
      <c r="I1616" s="239"/>
      <c r="J1616" s="239"/>
      <c r="K1616" s="239"/>
      <c r="L1616" s="239"/>
      <c r="M1616" s="240"/>
      <c r="N1616" s="231">
        <f t="shared" si="302"/>
        <v>1</v>
      </c>
      <c r="O1616" s="231">
        <f t="shared" si="303"/>
        <v>0</v>
      </c>
      <c r="P1616" s="179">
        <f>VLOOKUP($G1616,[1]Conceptos!$B$2:$I$588,6,FALSE)</f>
        <v>1</v>
      </c>
      <c r="Q1616" s="179">
        <f>VLOOKUP($G1616,[1]Conceptos!$B$2:$I$588,7,FALSE)</f>
        <v>1</v>
      </c>
      <c r="R1616" s="179">
        <f>VLOOKUP($G1616,[1]Conceptos!$B$2:$I$588,8,FALSE)</f>
        <v>1</v>
      </c>
      <c r="S1616" s="229" t="b">
        <f>VLOOKUP(G1616,[1]Conceptos!$B$2:$E$587,4,FALSE)</f>
        <v>1</v>
      </c>
      <c r="V1616" s="231">
        <f t="shared" si="304"/>
        <v>0</v>
      </c>
    </row>
    <row r="1617" spans="1:22" s="231" customFormat="1" hidden="1">
      <c r="A1617" s="172">
        <f>VLOOKUP(G1617,[1]Conceptos!$B$2:$F$587,5,FALSE)</f>
        <v>209</v>
      </c>
      <c r="B1617" s="236"/>
      <c r="C1617" s="237"/>
      <c r="D1617" s="238"/>
      <c r="E1617" s="225">
        <v>7</v>
      </c>
      <c r="F1617" s="174"/>
      <c r="G1617" s="175" t="str">
        <f t="shared" si="311"/>
        <v>A.2.2.6.3</v>
      </c>
      <c r="H1617" s="235" t="e">
        <f t="shared" si="310"/>
        <v>#N/A</v>
      </c>
      <c r="I1617" s="239"/>
      <c r="J1617" s="239"/>
      <c r="K1617" s="239"/>
      <c r="L1617" s="239"/>
      <c r="M1617" s="240"/>
      <c r="N1617" s="231">
        <f t="shared" ref="N1617:N1652" si="312">IF(E1617&lt;&gt;"",1,0)</f>
        <v>1</v>
      </c>
      <c r="O1617" s="231">
        <f t="shared" ref="O1617:O1652" si="313">SUM(I1617:M1617)</f>
        <v>0</v>
      </c>
      <c r="P1617" s="179">
        <f>VLOOKUP($G1617,[1]Conceptos!$B$2:$I$588,6,FALSE)</f>
        <v>1</v>
      </c>
      <c r="Q1617" s="179">
        <f>VLOOKUP($G1617,[1]Conceptos!$B$2:$I$588,7,FALSE)</f>
        <v>1</v>
      </c>
      <c r="R1617" s="179">
        <f>VLOOKUP($G1617,[1]Conceptos!$B$2:$I$588,8,FALSE)</f>
        <v>1</v>
      </c>
      <c r="S1617" s="229" t="b">
        <f>VLOOKUP(G1617,[1]Conceptos!$B$2:$E$587,4,FALSE)</f>
        <v>1</v>
      </c>
      <c r="V1617" s="231">
        <f t="shared" si="304"/>
        <v>0</v>
      </c>
    </row>
    <row r="1618" spans="1:22" s="231" customFormat="1" hidden="1">
      <c r="A1618" s="172">
        <f>VLOOKUP(G1618,[1]Conceptos!$B$2:$F$587,5,FALSE)</f>
        <v>209</v>
      </c>
      <c r="B1618" s="236"/>
      <c r="C1618" s="237"/>
      <c r="D1618" s="238"/>
      <c r="E1618" s="225">
        <v>8</v>
      </c>
      <c r="F1618" s="174"/>
      <c r="G1618" s="175" t="str">
        <f t="shared" si="311"/>
        <v>A.2.2.6.3</v>
      </c>
      <c r="H1618" s="235" t="e">
        <f t="shared" si="310"/>
        <v>#N/A</v>
      </c>
      <c r="I1618" s="239"/>
      <c r="J1618" s="239"/>
      <c r="K1618" s="239"/>
      <c r="L1618" s="239"/>
      <c r="M1618" s="240"/>
      <c r="N1618" s="231">
        <f t="shared" si="312"/>
        <v>1</v>
      </c>
      <c r="O1618" s="231">
        <f t="shared" si="313"/>
        <v>0</v>
      </c>
      <c r="P1618" s="179">
        <f>VLOOKUP($G1618,[1]Conceptos!$B$2:$I$588,6,FALSE)</f>
        <v>1</v>
      </c>
      <c r="Q1618" s="179">
        <f>VLOOKUP($G1618,[1]Conceptos!$B$2:$I$588,7,FALSE)</f>
        <v>1</v>
      </c>
      <c r="R1618" s="179">
        <f>VLOOKUP($G1618,[1]Conceptos!$B$2:$I$588,8,FALSE)</f>
        <v>1</v>
      </c>
      <c r="S1618" s="229" t="b">
        <f>VLOOKUP(G1618,[1]Conceptos!$B$2:$E$587,4,FALSE)</f>
        <v>1</v>
      </c>
      <c r="V1618" s="231">
        <f t="shared" ref="V1618:V1681" si="314">IF(T1618=0,T1617,T1618)</f>
        <v>0</v>
      </c>
    </row>
    <row r="1619" spans="1:22" s="231" customFormat="1" hidden="1">
      <c r="A1619" s="172">
        <f>VLOOKUP(G1619,[1]Conceptos!$B$2:$F$587,5,FALSE)</f>
        <v>209</v>
      </c>
      <c r="B1619" s="236"/>
      <c r="C1619" s="237"/>
      <c r="D1619" s="238"/>
      <c r="E1619" s="225">
        <v>9</v>
      </c>
      <c r="F1619" s="174"/>
      <c r="G1619" s="175" t="str">
        <f t="shared" si="311"/>
        <v>A.2.2.6.3</v>
      </c>
      <c r="H1619" s="235" t="e">
        <f t="shared" si="310"/>
        <v>#N/A</v>
      </c>
      <c r="I1619" s="239"/>
      <c r="J1619" s="239"/>
      <c r="K1619" s="239"/>
      <c r="L1619" s="239"/>
      <c r="M1619" s="240"/>
      <c r="N1619" s="231">
        <f t="shared" si="312"/>
        <v>1</v>
      </c>
      <c r="O1619" s="231">
        <f t="shared" si="313"/>
        <v>0</v>
      </c>
      <c r="P1619" s="179">
        <f>VLOOKUP($G1619,[1]Conceptos!$B$2:$I$588,6,FALSE)</f>
        <v>1</v>
      </c>
      <c r="Q1619" s="179">
        <f>VLOOKUP($G1619,[1]Conceptos!$B$2:$I$588,7,FALSE)</f>
        <v>1</v>
      </c>
      <c r="R1619" s="179">
        <f>VLOOKUP($G1619,[1]Conceptos!$B$2:$I$588,8,FALSE)</f>
        <v>1</v>
      </c>
      <c r="S1619" s="229" t="b">
        <f>VLOOKUP(G1619,[1]Conceptos!$B$2:$E$587,4,FALSE)</f>
        <v>1</v>
      </c>
      <c r="V1619" s="231">
        <f t="shared" si="314"/>
        <v>0</v>
      </c>
    </row>
    <row r="1620" spans="1:22" s="231" customFormat="1" hidden="1">
      <c r="A1620" s="172">
        <f>VLOOKUP(G1620,[1]Conceptos!$B$2:$F$587,5,FALSE)</f>
        <v>209</v>
      </c>
      <c r="B1620" s="236"/>
      <c r="C1620" s="237"/>
      <c r="D1620" s="238"/>
      <c r="E1620" s="225">
        <v>10</v>
      </c>
      <c r="F1620" s="174"/>
      <c r="G1620" s="175" t="str">
        <f t="shared" si="311"/>
        <v>A.2.2.6.3</v>
      </c>
      <c r="H1620" s="235" t="e">
        <f t="shared" si="310"/>
        <v>#N/A</v>
      </c>
      <c r="I1620" s="239"/>
      <c r="J1620" s="239"/>
      <c r="K1620" s="239"/>
      <c r="L1620" s="239"/>
      <c r="M1620" s="240"/>
      <c r="N1620" s="231">
        <f t="shared" si="312"/>
        <v>1</v>
      </c>
      <c r="O1620" s="231">
        <f t="shared" si="313"/>
        <v>0</v>
      </c>
      <c r="P1620" s="179">
        <f>VLOOKUP($G1620,[1]Conceptos!$B$2:$I$588,6,FALSE)</f>
        <v>1</v>
      </c>
      <c r="Q1620" s="179">
        <f>VLOOKUP($G1620,[1]Conceptos!$B$2:$I$588,7,FALSE)</f>
        <v>1</v>
      </c>
      <c r="R1620" s="179">
        <f>VLOOKUP($G1620,[1]Conceptos!$B$2:$I$588,8,FALSE)</f>
        <v>1</v>
      </c>
      <c r="S1620" s="229" t="b">
        <f>VLOOKUP(G1620,[1]Conceptos!$B$2:$E$587,4,FALSE)</f>
        <v>1</v>
      </c>
      <c r="V1620" s="231">
        <f t="shared" si="314"/>
        <v>0</v>
      </c>
    </row>
    <row r="1621" spans="1:22" s="231" customFormat="1" ht="38.25">
      <c r="A1621" s="172">
        <f>VLOOKUP(G1621,[1]Conceptos!$B$2:$F$587,5,FALSE)</f>
        <v>211</v>
      </c>
      <c r="B1621" s="216" t="s">
        <v>363</v>
      </c>
      <c r="C1621" s="217" t="str">
        <f>VLOOKUP(B1621,[1]Conceptos!$B$2:$D$587,2,FALSE)</f>
        <v>NUTRICIÓN</v>
      </c>
      <c r="D1621" s="218" t="str">
        <f>VLOOKUP(B1621,[1]Conceptos!$B$2:$D$587,3,FALSE)</f>
        <v>CONTEMPLA LA FINANCIACIÓN DE ACCIONES Y PROYECTOS DE INVERSIÓN ORIENTADOS, A LA EJECUCIÓN DEL PLAN NACIÓNAL   DE SEGURIDAD ALIMENTARIA Y NUTRICIONAL</v>
      </c>
      <c r="E1621" s="249"/>
      <c r="F1621" s="210"/>
      <c r="G1621" s="211" t="str">
        <f>IF(ISBLANK(B1621),#REF!,B1621)</f>
        <v>A.2.2.7</v>
      </c>
      <c r="H1621" s="249"/>
      <c r="I1621" s="213">
        <f>I1622+I1633+I1644</f>
        <v>0</v>
      </c>
      <c r="J1621" s="213">
        <f>J1622+J1633+J1644</f>
        <v>0</v>
      </c>
      <c r="K1621" s="213">
        <f>K1622+K1633+K1644</f>
        <v>0</v>
      </c>
      <c r="L1621" s="213">
        <f>L1622+L1633+L1644</f>
        <v>0</v>
      </c>
      <c r="M1621" s="214">
        <f>M1622+M1633+M1644</f>
        <v>0</v>
      </c>
      <c r="N1621" s="250">
        <f t="shared" si="312"/>
        <v>0</v>
      </c>
      <c r="O1621" s="250">
        <f t="shared" si="313"/>
        <v>0</v>
      </c>
      <c r="P1621" s="179">
        <f>VLOOKUP($G1621,[1]Conceptos!$B$2:$I$588,6,FALSE)</f>
        <v>1</v>
      </c>
      <c r="Q1621" s="179">
        <f>VLOOKUP($G1621,[1]Conceptos!$B$2:$I$588,7,FALSE)</f>
        <v>1</v>
      </c>
      <c r="R1621" s="179">
        <f>VLOOKUP($G1621,[1]Conceptos!$B$2:$I$588,8,FALSE)</f>
        <v>1</v>
      </c>
      <c r="S1621" s="229" t="b">
        <f>VLOOKUP(G1621,[1]Conceptos!$B$2:$E$588,4,FALSE)</f>
        <v>0</v>
      </c>
      <c r="T1621" s="230">
        <f>FIND(".",B1621,LEN(B1621)-2)</f>
        <v>6</v>
      </c>
      <c r="U1621" s="230" t="str">
        <f>MID(B1621,1,T1621-1)</f>
        <v>A.2.2</v>
      </c>
      <c r="V1621" s="231">
        <f>IF(T1621=0,#REF!,T1621)</f>
        <v>6</v>
      </c>
    </row>
    <row r="1622" spans="1:22" s="231" customFormat="1" ht="25.5">
      <c r="A1622" s="172">
        <f>VLOOKUP(G1622,[1]Conceptos!$B$2:$F$587,5,FALSE)</f>
        <v>212</v>
      </c>
      <c r="B1622" s="219" t="s">
        <v>364</v>
      </c>
      <c r="C1622" s="220" t="str">
        <f>VLOOKUP(B1622,[1]Conceptos!$B$2:$D$587,2,FALSE)</f>
        <v>CONTRATACIÓN, CON LAS EMPRESAS SOCIALES DEL ESTADO.</v>
      </c>
      <c r="D1622" s="221" t="str">
        <f>VLOOKUP(B1622,[1]Conceptos!$B$2:$D$587,3,FALSE)</f>
        <v>CONTEMPLA LA CONTRATACIÓN CON LAS EMPRESAS SOCIALES DEL ESTADO, DEL OBJETO CONTRACTUAL QUE TENGA QUE VER CON NUTRICIÓN.</v>
      </c>
      <c r="E1622" s="222" t="s">
        <v>136</v>
      </c>
      <c r="F1622" s="223"/>
      <c r="G1622" s="224" t="str">
        <f t="shared" si="311"/>
        <v>A.2.2.7.1</v>
      </c>
      <c r="H1622" s="225"/>
      <c r="I1622" s="226">
        <f>SUM(I1623:I1632)</f>
        <v>0</v>
      </c>
      <c r="J1622" s="226">
        <f>SUM(J1623:J1632)</f>
        <v>0</v>
      </c>
      <c r="K1622" s="226">
        <f>SUM(K1623:K1632)</f>
        <v>0</v>
      </c>
      <c r="L1622" s="226">
        <f>SUM(L1623:L1632)</f>
        <v>0</v>
      </c>
      <c r="M1622" s="227">
        <f>SUM(M1623:M1632)</f>
        <v>0</v>
      </c>
      <c r="N1622" s="228">
        <f>IF(AND(E1622&lt;&gt;"", E1622&lt;&gt;"Registrar Detalle",E1622&lt;&gt;"Ocultar Detalle"),1,0)</f>
        <v>0</v>
      </c>
      <c r="O1622" s="228">
        <f t="shared" si="313"/>
        <v>0</v>
      </c>
      <c r="P1622" s="179">
        <f>VLOOKUP($G1622,[1]Conceptos!$B$2:$I$588,6,FALSE)</f>
        <v>1</v>
      </c>
      <c r="Q1622" s="179">
        <f>VLOOKUP($G1622,[1]Conceptos!$B$2:$I$588,7,FALSE)</f>
        <v>1</v>
      </c>
      <c r="R1622" s="179">
        <f>VLOOKUP($G1622,[1]Conceptos!$B$2:$I$588,8,FALSE)</f>
        <v>1</v>
      </c>
      <c r="S1622" s="229" t="b">
        <f>VLOOKUP(G1622,[1]Conceptos!$B$2:$E$588,4,FALSE)</f>
        <v>1</v>
      </c>
      <c r="T1622" s="230">
        <f>FIND(".",B1622,LEN(B1622)-2)</f>
        <v>8</v>
      </c>
      <c r="U1622" s="230" t="str">
        <f>MID(B1622,1,T1622-1)</f>
        <v>A.2.2.7</v>
      </c>
      <c r="V1622" s="231">
        <f t="shared" si="314"/>
        <v>8</v>
      </c>
    </row>
    <row r="1623" spans="1:22" s="231" customFormat="1">
      <c r="A1623" s="172">
        <f>VLOOKUP(G1623,[1]Conceptos!$B$2:$F$587,5,FALSE)</f>
        <v>212</v>
      </c>
      <c r="B1623" s="234"/>
      <c r="C1623" s="220"/>
      <c r="D1623" s="221"/>
      <c r="E1623" s="225">
        <v>1</v>
      </c>
      <c r="F1623" s="174"/>
      <c r="G1623" s="175" t="str">
        <f t="shared" si="311"/>
        <v>A.2.2.7.1</v>
      </c>
      <c r="H1623" s="235" t="e">
        <f t="shared" ref="H1623:H1632" si="315">VLOOKUP(F1623,$W$7:$X$48,2,FALSE)</f>
        <v>#N/A</v>
      </c>
      <c r="I1623" s="239"/>
      <c r="J1623" s="239"/>
      <c r="K1623" s="239"/>
      <c r="L1623" s="239"/>
      <c r="M1623" s="240"/>
      <c r="N1623" s="231">
        <f t="shared" si="312"/>
        <v>1</v>
      </c>
      <c r="O1623" s="231">
        <f t="shared" si="313"/>
        <v>0</v>
      </c>
      <c r="P1623" s="179">
        <f>VLOOKUP($G1623,[1]Conceptos!$B$2:$I$588,6,FALSE)</f>
        <v>1</v>
      </c>
      <c r="Q1623" s="179">
        <f>VLOOKUP($G1623,[1]Conceptos!$B$2:$I$588,7,FALSE)</f>
        <v>1</v>
      </c>
      <c r="R1623" s="179">
        <f>VLOOKUP($G1623,[1]Conceptos!$B$2:$I$588,8,FALSE)</f>
        <v>1</v>
      </c>
      <c r="S1623" s="229" t="b">
        <f>VLOOKUP(G1623,[1]Conceptos!$B$2:$E$588,4,FALSE)</f>
        <v>1</v>
      </c>
      <c r="V1623" s="231">
        <f t="shared" si="314"/>
        <v>8</v>
      </c>
    </row>
    <row r="1624" spans="1:22" s="231" customFormat="1" hidden="1">
      <c r="A1624" s="172">
        <f>VLOOKUP(G1624,[1]Conceptos!$B$2:$F$587,5,FALSE)</f>
        <v>212</v>
      </c>
      <c r="B1624" s="236"/>
      <c r="C1624" s="237"/>
      <c r="D1624" s="238"/>
      <c r="E1624" s="225">
        <v>2</v>
      </c>
      <c r="F1624" s="174"/>
      <c r="G1624" s="175" t="str">
        <f t="shared" si="311"/>
        <v>A.2.2.7.1</v>
      </c>
      <c r="H1624" s="235" t="e">
        <f t="shared" si="315"/>
        <v>#N/A</v>
      </c>
      <c r="I1624" s="239"/>
      <c r="J1624" s="239"/>
      <c r="K1624" s="239"/>
      <c r="L1624" s="239"/>
      <c r="M1624" s="240"/>
      <c r="N1624" s="231">
        <f t="shared" si="312"/>
        <v>1</v>
      </c>
      <c r="O1624" s="231">
        <f t="shared" si="313"/>
        <v>0</v>
      </c>
      <c r="P1624" s="179">
        <f>VLOOKUP($G1624,[1]Conceptos!$B$2:$I$588,6,FALSE)</f>
        <v>1</v>
      </c>
      <c r="Q1624" s="179">
        <f>VLOOKUP($G1624,[1]Conceptos!$B$2:$I$588,7,FALSE)</f>
        <v>1</v>
      </c>
      <c r="R1624" s="179">
        <f>VLOOKUP($G1624,[1]Conceptos!$B$2:$I$588,8,FALSE)</f>
        <v>1</v>
      </c>
      <c r="S1624" s="229" t="b">
        <f>VLOOKUP(G1624,[1]Conceptos!$B$2:$E$587,4,FALSE)</f>
        <v>1</v>
      </c>
      <c r="V1624" s="231">
        <f t="shared" si="314"/>
        <v>0</v>
      </c>
    </row>
    <row r="1625" spans="1:22" s="231" customFormat="1" hidden="1">
      <c r="A1625" s="172">
        <f>VLOOKUP(G1625,[1]Conceptos!$B$2:$F$587,5,FALSE)</f>
        <v>212</v>
      </c>
      <c r="B1625" s="236"/>
      <c r="C1625" s="237"/>
      <c r="D1625" s="238"/>
      <c r="E1625" s="225">
        <v>3</v>
      </c>
      <c r="F1625" s="174"/>
      <c r="G1625" s="175" t="str">
        <f t="shared" si="311"/>
        <v>A.2.2.7.1</v>
      </c>
      <c r="H1625" s="235" t="e">
        <f t="shared" si="315"/>
        <v>#N/A</v>
      </c>
      <c r="I1625" s="239"/>
      <c r="J1625" s="239"/>
      <c r="K1625" s="239"/>
      <c r="L1625" s="239"/>
      <c r="M1625" s="240"/>
      <c r="N1625" s="231">
        <f t="shared" si="312"/>
        <v>1</v>
      </c>
      <c r="O1625" s="231">
        <f t="shared" si="313"/>
        <v>0</v>
      </c>
      <c r="P1625" s="179">
        <f>VLOOKUP($G1625,[1]Conceptos!$B$2:$I$588,6,FALSE)</f>
        <v>1</v>
      </c>
      <c r="Q1625" s="179">
        <f>VLOOKUP($G1625,[1]Conceptos!$B$2:$I$588,7,FALSE)</f>
        <v>1</v>
      </c>
      <c r="R1625" s="179">
        <f>VLOOKUP($G1625,[1]Conceptos!$B$2:$I$588,8,FALSE)</f>
        <v>1</v>
      </c>
      <c r="S1625" s="229" t="b">
        <f>VLOOKUP(G1625,[1]Conceptos!$B$2:$E$587,4,FALSE)</f>
        <v>1</v>
      </c>
      <c r="V1625" s="231">
        <f t="shared" si="314"/>
        <v>0</v>
      </c>
    </row>
    <row r="1626" spans="1:22" s="231" customFormat="1" hidden="1">
      <c r="A1626" s="172">
        <f>VLOOKUP(G1626,[1]Conceptos!$B$2:$F$587,5,FALSE)</f>
        <v>212</v>
      </c>
      <c r="B1626" s="236"/>
      <c r="C1626" s="237"/>
      <c r="D1626" s="238"/>
      <c r="E1626" s="225">
        <v>4</v>
      </c>
      <c r="F1626" s="174"/>
      <c r="G1626" s="175" t="str">
        <f t="shared" si="311"/>
        <v>A.2.2.7.1</v>
      </c>
      <c r="H1626" s="235" t="e">
        <f t="shared" si="315"/>
        <v>#N/A</v>
      </c>
      <c r="I1626" s="239"/>
      <c r="J1626" s="239"/>
      <c r="K1626" s="239"/>
      <c r="L1626" s="239"/>
      <c r="M1626" s="240"/>
      <c r="N1626" s="231">
        <f t="shared" si="312"/>
        <v>1</v>
      </c>
      <c r="O1626" s="231">
        <f t="shared" si="313"/>
        <v>0</v>
      </c>
      <c r="P1626" s="179">
        <f>VLOOKUP($G1626,[1]Conceptos!$B$2:$I$588,6,FALSE)</f>
        <v>1</v>
      </c>
      <c r="Q1626" s="179">
        <f>VLOOKUP($G1626,[1]Conceptos!$B$2:$I$588,7,FALSE)</f>
        <v>1</v>
      </c>
      <c r="R1626" s="179">
        <f>VLOOKUP($G1626,[1]Conceptos!$B$2:$I$588,8,FALSE)</f>
        <v>1</v>
      </c>
      <c r="S1626" s="229" t="b">
        <f>VLOOKUP(G1626,[1]Conceptos!$B$2:$E$587,4,FALSE)</f>
        <v>1</v>
      </c>
      <c r="V1626" s="231">
        <f t="shared" si="314"/>
        <v>0</v>
      </c>
    </row>
    <row r="1627" spans="1:22" s="231" customFormat="1" hidden="1">
      <c r="A1627" s="172">
        <f>VLOOKUP(G1627,[1]Conceptos!$B$2:$F$587,5,FALSE)</f>
        <v>212</v>
      </c>
      <c r="B1627" s="236"/>
      <c r="C1627" s="237"/>
      <c r="D1627" s="238"/>
      <c r="E1627" s="225">
        <v>5</v>
      </c>
      <c r="F1627" s="174"/>
      <c r="G1627" s="175" t="str">
        <f t="shared" si="311"/>
        <v>A.2.2.7.1</v>
      </c>
      <c r="H1627" s="235" t="e">
        <f t="shared" si="315"/>
        <v>#N/A</v>
      </c>
      <c r="I1627" s="239"/>
      <c r="J1627" s="239"/>
      <c r="K1627" s="239"/>
      <c r="L1627" s="239"/>
      <c r="M1627" s="240"/>
      <c r="N1627" s="231">
        <f t="shared" si="312"/>
        <v>1</v>
      </c>
      <c r="O1627" s="231">
        <f t="shared" si="313"/>
        <v>0</v>
      </c>
      <c r="P1627" s="179">
        <f>VLOOKUP($G1627,[1]Conceptos!$B$2:$I$588,6,FALSE)</f>
        <v>1</v>
      </c>
      <c r="Q1627" s="179">
        <f>VLOOKUP($G1627,[1]Conceptos!$B$2:$I$588,7,FALSE)</f>
        <v>1</v>
      </c>
      <c r="R1627" s="179">
        <f>VLOOKUP($G1627,[1]Conceptos!$B$2:$I$588,8,FALSE)</f>
        <v>1</v>
      </c>
      <c r="S1627" s="229" t="b">
        <f>VLOOKUP(G1627,[1]Conceptos!$B$2:$E$587,4,FALSE)</f>
        <v>1</v>
      </c>
      <c r="V1627" s="231">
        <f t="shared" si="314"/>
        <v>0</v>
      </c>
    </row>
    <row r="1628" spans="1:22" s="231" customFormat="1" hidden="1">
      <c r="A1628" s="172">
        <f>VLOOKUP(G1628,[1]Conceptos!$B$2:$F$587,5,FALSE)</f>
        <v>212</v>
      </c>
      <c r="B1628" s="236"/>
      <c r="C1628" s="237"/>
      <c r="D1628" s="238"/>
      <c r="E1628" s="225">
        <v>6</v>
      </c>
      <c r="F1628" s="174"/>
      <c r="G1628" s="175" t="str">
        <f t="shared" si="311"/>
        <v>A.2.2.7.1</v>
      </c>
      <c r="H1628" s="235" t="e">
        <f t="shared" si="315"/>
        <v>#N/A</v>
      </c>
      <c r="I1628" s="239"/>
      <c r="J1628" s="239"/>
      <c r="K1628" s="239"/>
      <c r="L1628" s="239"/>
      <c r="M1628" s="240"/>
      <c r="N1628" s="231">
        <f t="shared" si="312"/>
        <v>1</v>
      </c>
      <c r="O1628" s="231">
        <f t="shared" si="313"/>
        <v>0</v>
      </c>
      <c r="P1628" s="179">
        <f>VLOOKUP($G1628,[1]Conceptos!$B$2:$I$588,6,FALSE)</f>
        <v>1</v>
      </c>
      <c r="Q1628" s="179">
        <f>VLOOKUP($G1628,[1]Conceptos!$B$2:$I$588,7,FALSE)</f>
        <v>1</v>
      </c>
      <c r="R1628" s="179">
        <f>VLOOKUP($G1628,[1]Conceptos!$B$2:$I$588,8,FALSE)</f>
        <v>1</v>
      </c>
      <c r="S1628" s="229" t="b">
        <f>VLOOKUP(G1628,[1]Conceptos!$B$2:$E$587,4,FALSE)</f>
        <v>1</v>
      </c>
      <c r="V1628" s="231">
        <f t="shared" si="314"/>
        <v>0</v>
      </c>
    </row>
    <row r="1629" spans="1:22" s="231" customFormat="1" hidden="1">
      <c r="A1629" s="172">
        <f>VLOOKUP(G1629,[1]Conceptos!$B$2:$F$587,5,FALSE)</f>
        <v>212</v>
      </c>
      <c r="B1629" s="236"/>
      <c r="C1629" s="237"/>
      <c r="D1629" s="238"/>
      <c r="E1629" s="225">
        <v>7</v>
      </c>
      <c r="F1629" s="174"/>
      <c r="G1629" s="175" t="str">
        <f t="shared" si="311"/>
        <v>A.2.2.7.1</v>
      </c>
      <c r="H1629" s="235" t="e">
        <f t="shared" si="315"/>
        <v>#N/A</v>
      </c>
      <c r="I1629" s="239"/>
      <c r="J1629" s="239"/>
      <c r="K1629" s="239"/>
      <c r="L1629" s="239"/>
      <c r="M1629" s="240"/>
      <c r="N1629" s="231">
        <f t="shared" si="312"/>
        <v>1</v>
      </c>
      <c r="O1629" s="231">
        <f t="shared" si="313"/>
        <v>0</v>
      </c>
      <c r="P1629" s="179">
        <f>VLOOKUP($G1629,[1]Conceptos!$B$2:$I$588,6,FALSE)</f>
        <v>1</v>
      </c>
      <c r="Q1629" s="179">
        <f>VLOOKUP($G1629,[1]Conceptos!$B$2:$I$588,7,FALSE)</f>
        <v>1</v>
      </c>
      <c r="R1629" s="179">
        <f>VLOOKUP($G1629,[1]Conceptos!$B$2:$I$588,8,FALSE)</f>
        <v>1</v>
      </c>
      <c r="S1629" s="229" t="b">
        <f>VLOOKUP(G1629,[1]Conceptos!$B$2:$E$587,4,FALSE)</f>
        <v>1</v>
      </c>
      <c r="V1629" s="231">
        <f t="shared" si="314"/>
        <v>0</v>
      </c>
    </row>
    <row r="1630" spans="1:22" s="231" customFormat="1" hidden="1">
      <c r="A1630" s="172">
        <f>VLOOKUP(G1630,[1]Conceptos!$B$2:$F$587,5,FALSE)</f>
        <v>212</v>
      </c>
      <c r="B1630" s="236"/>
      <c r="C1630" s="237"/>
      <c r="D1630" s="238"/>
      <c r="E1630" s="225">
        <v>8</v>
      </c>
      <c r="F1630" s="174"/>
      <c r="G1630" s="175" t="str">
        <f t="shared" si="311"/>
        <v>A.2.2.7.1</v>
      </c>
      <c r="H1630" s="235" t="e">
        <f t="shared" si="315"/>
        <v>#N/A</v>
      </c>
      <c r="I1630" s="239"/>
      <c r="J1630" s="239"/>
      <c r="K1630" s="239"/>
      <c r="L1630" s="239"/>
      <c r="M1630" s="240"/>
      <c r="N1630" s="231">
        <f t="shared" si="312"/>
        <v>1</v>
      </c>
      <c r="O1630" s="231">
        <f t="shared" si="313"/>
        <v>0</v>
      </c>
      <c r="P1630" s="179">
        <f>VLOOKUP($G1630,[1]Conceptos!$B$2:$I$588,6,FALSE)</f>
        <v>1</v>
      </c>
      <c r="Q1630" s="179">
        <f>VLOOKUP($G1630,[1]Conceptos!$B$2:$I$588,7,FALSE)</f>
        <v>1</v>
      </c>
      <c r="R1630" s="179">
        <f>VLOOKUP($G1630,[1]Conceptos!$B$2:$I$588,8,FALSE)</f>
        <v>1</v>
      </c>
      <c r="S1630" s="229" t="b">
        <f>VLOOKUP(G1630,[1]Conceptos!$B$2:$E$587,4,FALSE)</f>
        <v>1</v>
      </c>
      <c r="V1630" s="231">
        <f t="shared" si="314"/>
        <v>0</v>
      </c>
    </row>
    <row r="1631" spans="1:22" s="231" customFormat="1" hidden="1">
      <c r="A1631" s="172">
        <f>VLOOKUP(G1631,[1]Conceptos!$B$2:$F$587,5,FALSE)</f>
        <v>212</v>
      </c>
      <c r="B1631" s="236"/>
      <c r="C1631" s="237"/>
      <c r="D1631" s="238"/>
      <c r="E1631" s="225">
        <v>9</v>
      </c>
      <c r="F1631" s="174"/>
      <c r="G1631" s="175" t="str">
        <f t="shared" si="311"/>
        <v>A.2.2.7.1</v>
      </c>
      <c r="H1631" s="235" t="e">
        <f t="shared" si="315"/>
        <v>#N/A</v>
      </c>
      <c r="I1631" s="239"/>
      <c r="J1631" s="239"/>
      <c r="K1631" s="239"/>
      <c r="L1631" s="239"/>
      <c r="M1631" s="240"/>
      <c r="N1631" s="231">
        <f t="shared" si="312"/>
        <v>1</v>
      </c>
      <c r="O1631" s="231">
        <f t="shared" si="313"/>
        <v>0</v>
      </c>
      <c r="P1631" s="179">
        <f>VLOOKUP($G1631,[1]Conceptos!$B$2:$I$588,6,FALSE)</f>
        <v>1</v>
      </c>
      <c r="Q1631" s="179">
        <f>VLOOKUP($G1631,[1]Conceptos!$B$2:$I$588,7,FALSE)</f>
        <v>1</v>
      </c>
      <c r="R1631" s="179">
        <f>VLOOKUP($G1631,[1]Conceptos!$B$2:$I$588,8,FALSE)</f>
        <v>1</v>
      </c>
      <c r="S1631" s="229" t="b">
        <f>VLOOKUP(G1631,[1]Conceptos!$B$2:$E$587,4,FALSE)</f>
        <v>1</v>
      </c>
      <c r="V1631" s="231">
        <f t="shared" si="314"/>
        <v>0</v>
      </c>
    </row>
    <row r="1632" spans="1:22" s="231" customFormat="1" hidden="1">
      <c r="A1632" s="172">
        <f>VLOOKUP(G1632,[1]Conceptos!$B$2:$F$587,5,FALSE)</f>
        <v>212</v>
      </c>
      <c r="B1632" s="236"/>
      <c r="C1632" s="237"/>
      <c r="D1632" s="238"/>
      <c r="E1632" s="225">
        <v>10</v>
      </c>
      <c r="F1632" s="174"/>
      <c r="G1632" s="175" t="str">
        <f t="shared" si="311"/>
        <v>A.2.2.7.1</v>
      </c>
      <c r="H1632" s="235" t="e">
        <f t="shared" si="315"/>
        <v>#N/A</v>
      </c>
      <c r="I1632" s="239"/>
      <c r="J1632" s="239"/>
      <c r="K1632" s="239"/>
      <c r="L1632" s="239"/>
      <c r="M1632" s="240"/>
      <c r="N1632" s="231">
        <f t="shared" si="312"/>
        <v>1</v>
      </c>
      <c r="O1632" s="231">
        <f t="shared" si="313"/>
        <v>0</v>
      </c>
      <c r="P1632" s="179">
        <f>VLOOKUP($G1632,[1]Conceptos!$B$2:$I$588,6,FALSE)</f>
        <v>1</v>
      </c>
      <c r="Q1632" s="179">
        <f>VLOOKUP($G1632,[1]Conceptos!$B$2:$I$588,7,FALSE)</f>
        <v>1</v>
      </c>
      <c r="R1632" s="179">
        <f>VLOOKUP($G1632,[1]Conceptos!$B$2:$I$588,8,FALSE)</f>
        <v>1</v>
      </c>
      <c r="S1632" s="229" t="b">
        <f>VLOOKUP(G1632,[1]Conceptos!$B$2:$E$587,4,FALSE)</f>
        <v>1</v>
      </c>
      <c r="V1632" s="231">
        <f t="shared" si="314"/>
        <v>0</v>
      </c>
    </row>
    <row r="1633" spans="1:22" s="231" customFormat="1" ht="63.75">
      <c r="A1633" s="172">
        <f>VLOOKUP(G1633,[1]Conceptos!$B$2:$F$587,5,FALSE)</f>
        <v>213</v>
      </c>
      <c r="B1633" s="219" t="s">
        <v>365</v>
      </c>
      <c r="C1633" s="220" t="str">
        <f>VLOOKUP(B1633,[1]Conceptos!$B$2:$D$587,2,FALSE)</f>
        <v>ADQUISICIÓN DE INSUMOS, ELEMENTOS, PUBLICACIONES Y EQUIPOS PARA DESARROLLAR LAS PRIORIDADES  DE SALUD PÚBLICA, SEGÚN COMPETENCIAS.</v>
      </c>
      <c r="D1633" s="221" t="str">
        <f>VLOOKUP(B1633,[1]Conceptos!$B$2:$D$587,3,FALSE)</f>
        <v>SE REFIERE A LOS GASTOS DIRIGIDOS A LA ADQUSICIÓN DE INSUMOS CRÍTICOS Y SUMINISTROS NECESARIOS PARA EL DESARROLLO DE INVERSIÓN EN SALUD, CONFORME AL OBJETO DE ESTE NUMERAL Y NO CONTEMPLADOS EN EL GASTO DE FUNCIONAMIENTO.</v>
      </c>
      <c r="E1633" s="222" t="s">
        <v>136</v>
      </c>
      <c r="F1633" s="223"/>
      <c r="G1633" s="224" t="str">
        <f t="shared" si="311"/>
        <v>A.2.2.7.2</v>
      </c>
      <c r="H1633" s="225"/>
      <c r="I1633" s="226">
        <f>SUM(I1634:I1643)</f>
        <v>0</v>
      </c>
      <c r="J1633" s="226">
        <f>SUM(J1634:J1643)</f>
        <v>0</v>
      </c>
      <c r="K1633" s="226">
        <f>SUM(K1634:K1643)</f>
        <v>0</v>
      </c>
      <c r="L1633" s="226">
        <f>SUM(L1634:L1643)</f>
        <v>0</v>
      </c>
      <c r="M1633" s="227">
        <f>SUM(M1634:M1643)</f>
        <v>0</v>
      </c>
      <c r="N1633" s="228">
        <f>IF(AND(E1633&lt;&gt;"", E1633&lt;&gt;"Registrar Detalle",E1633&lt;&gt;"Ocultar Detalle"),1,0)</f>
        <v>0</v>
      </c>
      <c r="O1633" s="228">
        <f t="shared" si="313"/>
        <v>0</v>
      </c>
      <c r="P1633" s="179">
        <f>VLOOKUP($G1633,[1]Conceptos!$B$2:$I$588,6,FALSE)</f>
        <v>1</v>
      </c>
      <c r="Q1633" s="179">
        <f>VLOOKUP($G1633,[1]Conceptos!$B$2:$I$588,7,FALSE)</f>
        <v>1</v>
      </c>
      <c r="R1633" s="179">
        <f>VLOOKUP($G1633,[1]Conceptos!$B$2:$I$588,8,FALSE)</f>
        <v>1</v>
      </c>
      <c r="S1633" s="229" t="b">
        <f>VLOOKUP(G1633,[1]Conceptos!$B$2:$E$588,4,FALSE)</f>
        <v>1</v>
      </c>
      <c r="T1633" s="230">
        <f>FIND(".",B1633,LEN(B1633)-2)</f>
        <v>8</v>
      </c>
      <c r="U1633" s="230" t="str">
        <f>MID(B1633,1,T1633-1)</f>
        <v>A.2.2.7</v>
      </c>
      <c r="V1633" s="231">
        <f t="shared" si="314"/>
        <v>8</v>
      </c>
    </row>
    <row r="1634" spans="1:22" s="231" customFormat="1">
      <c r="A1634" s="172">
        <f>VLOOKUP(G1634,[1]Conceptos!$B$2:$F$587,5,FALSE)</f>
        <v>213</v>
      </c>
      <c r="B1634" s="234"/>
      <c r="C1634" s="220"/>
      <c r="D1634" s="221"/>
      <c r="E1634" s="225">
        <v>1</v>
      </c>
      <c r="F1634" s="174"/>
      <c r="G1634" s="175" t="str">
        <f t="shared" si="311"/>
        <v>A.2.2.7.2</v>
      </c>
      <c r="H1634" s="235" t="e">
        <f t="shared" ref="H1634:H1643" si="316">VLOOKUP(F1634,$W$7:$X$48,2,FALSE)</f>
        <v>#N/A</v>
      </c>
      <c r="I1634" s="239"/>
      <c r="J1634" s="239"/>
      <c r="K1634" s="239"/>
      <c r="L1634" s="239"/>
      <c r="M1634" s="240"/>
      <c r="N1634" s="231">
        <f t="shared" si="312"/>
        <v>1</v>
      </c>
      <c r="O1634" s="231">
        <f t="shared" si="313"/>
        <v>0</v>
      </c>
      <c r="P1634" s="179">
        <f>VLOOKUP($G1634,[1]Conceptos!$B$2:$I$588,6,FALSE)</f>
        <v>1</v>
      </c>
      <c r="Q1634" s="179">
        <f>VLOOKUP($G1634,[1]Conceptos!$B$2:$I$588,7,FALSE)</f>
        <v>1</v>
      </c>
      <c r="R1634" s="179">
        <f>VLOOKUP($G1634,[1]Conceptos!$B$2:$I$588,8,FALSE)</f>
        <v>1</v>
      </c>
      <c r="S1634" s="229" t="b">
        <f>VLOOKUP(G1634,[1]Conceptos!$B$2:$E$588,4,FALSE)</f>
        <v>1</v>
      </c>
      <c r="V1634" s="231">
        <f t="shared" si="314"/>
        <v>8</v>
      </c>
    </row>
    <row r="1635" spans="1:22" s="231" customFormat="1" hidden="1">
      <c r="A1635" s="172">
        <f>VLOOKUP(G1635,[1]Conceptos!$B$2:$F$587,5,FALSE)</f>
        <v>213</v>
      </c>
      <c r="B1635" s="236"/>
      <c r="C1635" s="237"/>
      <c r="D1635" s="238"/>
      <c r="E1635" s="225">
        <v>2</v>
      </c>
      <c r="F1635" s="174"/>
      <c r="G1635" s="175" t="str">
        <f t="shared" si="311"/>
        <v>A.2.2.7.2</v>
      </c>
      <c r="H1635" s="235" t="e">
        <f t="shared" si="316"/>
        <v>#N/A</v>
      </c>
      <c r="I1635" s="239"/>
      <c r="J1635" s="239"/>
      <c r="K1635" s="239"/>
      <c r="L1635" s="239"/>
      <c r="M1635" s="240"/>
      <c r="N1635" s="231">
        <f t="shared" si="312"/>
        <v>1</v>
      </c>
      <c r="O1635" s="231">
        <f t="shared" si="313"/>
        <v>0</v>
      </c>
      <c r="P1635" s="179">
        <f>VLOOKUP($G1635,[1]Conceptos!$B$2:$I$588,6,FALSE)</f>
        <v>1</v>
      </c>
      <c r="Q1635" s="179">
        <f>VLOOKUP($G1635,[1]Conceptos!$B$2:$I$588,7,FALSE)</f>
        <v>1</v>
      </c>
      <c r="R1635" s="179">
        <f>VLOOKUP($G1635,[1]Conceptos!$B$2:$I$588,8,FALSE)</f>
        <v>1</v>
      </c>
      <c r="S1635" s="229" t="b">
        <f>VLOOKUP(G1635,[1]Conceptos!$B$2:$E$587,4,FALSE)</f>
        <v>1</v>
      </c>
      <c r="V1635" s="231">
        <f t="shared" si="314"/>
        <v>0</v>
      </c>
    </row>
    <row r="1636" spans="1:22" s="231" customFormat="1" hidden="1">
      <c r="A1636" s="172">
        <f>VLOOKUP(G1636,[1]Conceptos!$B$2:$F$587,5,FALSE)</f>
        <v>213</v>
      </c>
      <c r="B1636" s="236"/>
      <c r="C1636" s="237"/>
      <c r="D1636" s="238"/>
      <c r="E1636" s="225">
        <v>3</v>
      </c>
      <c r="F1636" s="174"/>
      <c r="G1636" s="175" t="str">
        <f t="shared" si="311"/>
        <v>A.2.2.7.2</v>
      </c>
      <c r="H1636" s="235" t="e">
        <f t="shared" si="316"/>
        <v>#N/A</v>
      </c>
      <c r="I1636" s="239"/>
      <c r="J1636" s="239"/>
      <c r="K1636" s="239"/>
      <c r="L1636" s="239"/>
      <c r="M1636" s="240"/>
      <c r="N1636" s="231">
        <f t="shared" si="312"/>
        <v>1</v>
      </c>
      <c r="O1636" s="231">
        <f t="shared" si="313"/>
        <v>0</v>
      </c>
      <c r="P1636" s="179">
        <f>VLOOKUP($G1636,[1]Conceptos!$B$2:$I$588,6,FALSE)</f>
        <v>1</v>
      </c>
      <c r="Q1636" s="179">
        <f>VLOOKUP($G1636,[1]Conceptos!$B$2:$I$588,7,FALSE)</f>
        <v>1</v>
      </c>
      <c r="R1636" s="179">
        <f>VLOOKUP($G1636,[1]Conceptos!$B$2:$I$588,8,FALSE)</f>
        <v>1</v>
      </c>
      <c r="S1636" s="229" t="b">
        <f>VLOOKUP(G1636,[1]Conceptos!$B$2:$E$587,4,FALSE)</f>
        <v>1</v>
      </c>
      <c r="V1636" s="231">
        <f t="shared" si="314"/>
        <v>0</v>
      </c>
    </row>
    <row r="1637" spans="1:22" s="231" customFormat="1" hidden="1">
      <c r="A1637" s="172">
        <f>VLOOKUP(G1637,[1]Conceptos!$B$2:$F$587,5,FALSE)</f>
        <v>213</v>
      </c>
      <c r="B1637" s="236"/>
      <c r="C1637" s="237"/>
      <c r="D1637" s="238"/>
      <c r="E1637" s="225">
        <v>4</v>
      </c>
      <c r="F1637" s="174"/>
      <c r="G1637" s="175" t="str">
        <f t="shared" si="311"/>
        <v>A.2.2.7.2</v>
      </c>
      <c r="H1637" s="235" t="e">
        <f t="shared" si="316"/>
        <v>#N/A</v>
      </c>
      <c r="I1637" s="239"/>
      <c r="J1637" s="239"/>
      <c r="K1637" s="239"/>
      <c r="L1637" s="239"/>
      <c r="M1637" s="240"/>
      <c r="N1637" s="231">
        <f t="shared" si="312"/>
        <v>1</v>
      </c>
      <c r="O1637" s="231">
        <f t="shared" si="313"/>
        <v>0</v>
      </c>
      <c r="P1637" s="179">
        <f>VLOOKUP($G1637,[1]Conceptos!$B$2:$I$588,6,FALSE)</f>
        <v>1</v>
      </c>
      <c r="Q1637" s="179">
        <f>VLOOKUP($G1637,[1]Conceptos!$B$2:$I$588,7,FALSE)</f>
        <v>1</v>
      </c>
      <c r="R1637" s="179">
        <f>VLOOKUP($G1637,[1]Conceptos!$B$2:$I$588,8,FALSE)</f>
        <v>1</v>
      </c>
      <c r="S1637" s="229" t="b">
        <f>VLOOKUP(G1637,[1]Conceptos!$B$2:$E$587,4,FALSE)</f>
        <v>1</v>
      </c>
      <c r="V1637" s="231">
        <f t="shared" si="314"/>
        <v>0</v>
      </c>
    </row>
    <row r="1638" spans="1:22" s="231" customFormat="1" hidden="1">
      <c r="A1638" s="172">
        <f>VLOOKUP(G1638,[1]Conceptos!$B$2:$F$587,5,FALSE)</f>
        <v>213</v>
      </c>
      <c r="B1638" s="236"/>
      <c r="C1638" s="237"/>
      <c r="D1638" s="238"/>
      <c r="E1638" s="225">
        <v>5</v>
      </c>
      <c r="F1638" s="174"/>
      <c r="G1638" s="175" t="str">
        <f t="shared" si="311"/>
        <v>A.2.2.7.2</v>
      </c>
      <c r="H1638" s="235" t="e">
        <f t="shared" si="316"/>
        <v>#N/A</v>
      </c>
      <c r="I1638" s="239"/>
      <c r="J1638" s="239"/>
      <c r="K1638" s="239"/>
      <c r="L1638" s="239"/>
      <c r="M1638" s="240"/>
      <c r="N1638" s="231">
        <f t="shared" si="312"/>
        <v>1</v>
      </c>
      <c r="O1638" s="231">
        <f t="shared" si="313"/>
        <v>0</v>
      </c>
      <c r="P1638" s="179">
        <f>VLOOKUP($G1638,[1]Conceptos!$B$2:$I$588,6,FALSE)</f>
        <v>1</v>
      </c>
      <c r="Q1638" s="179">
        <f>VLOOKUP($G1638,[1]Conceptos!$B$2:$I$588,7,FALSE)</f>
        <v>1</v>
      </c>
      <c r="R1638" s="179">
        <f>VLOOKUP($G1638,[1]Conceptos!$B$2:$I$588,8,FALSE)</f>
        <v>1</v>
      </c>
      <c r="S1638" s="229" t="b">
        <f>VLOOKUP(G1638,[1]Conceptos!$B$2:$E$587,4,FALSE)</f>
        <v>1</v>
      </c>
      <c r="V1638" s="231">
        <f t="shared" si="314"/>
        <v>0</v>
      </c>
    </row>
    <row r="1639" spans="1:22" s="231" customFormat="1" hidden="1">
      <c r="A1639" s="172">
        <f>VLOOKUP(G1639,[1]Conceptos!$B$2:$F$587,5,FALSE)</f>
        <v>213</v>
      </c>
      <c r="B1639" s="236"/>
      <c r="C1639" s="237"/>
      <c r="D1639" s="238"/>
      <c r="E1639" s="225">
        <v>6</v>
      </c>
      <c r="F1639" s="174"/>
      <c r="G1639" s="175" t="str">
        <f t="shared" si="311"/>
        <v>A.2.2.7.2</v>
      </c>
      <c r="H1639" s="235" t="e">
        <f t="shared" si="316"/>
        <v>#N/A</v>
      </c>
      <c r="I1639" s="239"/>
      <c r="J1639" s="239"/>
      <c r="K1639" s="239"/>
      <c r="L1639" s="239"/>
      <c r="M1639" s="240"/>
      <c r="N1639" s="231">
        <f t="shared" si="312"/>
        <v>1</v>
      </c>
      <c r="O1639" s="231">
        <f t="shared" si="313"/>
        <v>0</v>
      </c>
      <c r="P1639" s="179">
        <f>VLOOKUP($G1639,[1]Conceptos!$B$2:$I$588,6,FALSE)</f>
        <v>1</v>
      </c>
      <c r="Q1639" s="179">
        <f>VLOOKUP($G1639,[1]Conceptos!$B$2:$I$588,7,FALSE)</f>
        <v>1</v>
      </c>
      <c r="R1639" s="179">
        <f>VLOOKUP($G1639,[1]Conceptos!$B$2:$I$588,8,FALSE)</f>
        <v>1</v>
      </c>
      <c r="S1639" s="229" t="b">
        <f>VLOOKUP(G1639,[1]Conceptos!$B$2:$E$587,4,FALSE)</f>
        <v>1</v>
      </c>
      <c r="V1639" s="231">
        <f t="shared" si="314"/>
        <v>0</v>
      </c>
    </row>
    <row r="1640" spans="1:22" s="231" customFormat="1" hidden="1">
      <c r="A1640" s="172">
        <f>VLOOKUP(G1640,[1]Conceptos!$B$2:$F$587,5,FALSE)</f>
        <v>213</v>
      </c>
      <c r="B1640" s="236"/>
      <c r="C1640" s="237"/>
      <c r="D1640" s="238"/>
      <c r="E1640" s="225">
        <v>7</v>
      </c>
      <c r="F1640" s="174"/>
      <c r="G1640" s="175" t="str">
        <f t="shared" si="311"/>
        <v>A.2.2.7.2</v>
      </c>
      <c r="H1640" s="235" t="e">
        <f t="shared" si="316"/>
        <v>#N/A</v>
      </c>
      <c r="I1640" s="239"/>
      <c r="J1640" s="239"/>
      <c r="K1640" s="239"/>
      <c r="L1640" s="239"/>
      <c r="M1640" s="240"/>
      <c r="N1640" s="231">
        <f t="shared" si="312"/>
        <v>1</v>
      </c>
      <c r="O1640" s="231">
        <f t="shared" si="313"/>
        <v>0</v>
      </c>
      <c r="P1640" s="179">
        <f>VLOOKUP($G1640,[1]Conceptos!$B$2:$I$588,6,FALSE)</f>
        <v>1</v>
      </c>
      <c r="Q1640" s="179">
        <f>VLOOKUP($G1640,[1]Conceptos!$B$2:$I$588,7,FALSE)</f>
        <v>1</v>
      </c>
      <c r="R1640" s="179">
        <f>VLOOKUP($G1640,[1]Conceptos!$B$2:$I$588,8,FALSE)</f>
        <v>1</v>
      </c>
      <c r="S1640" s="229" t="b">
        <f>VLOOKUP(G1640,[1]Conceptos!$B$2:$E$587,4,FALSE)</f>
        <v>1</v>
      </c>
      <c r="V1640" s="231">
        <f t="shared" si="314"/>
        <v>0</v>
      </c>
    </row>
    <row r="1641" spans="1:22" s="231" customFormat="1" hidden="1">
      <c r="A1641" s="172">
        <f>VLOOKUP(G1641,[1]Conceptos!$B$2:$F$587,5,FALSE)</f>
        <v>213</v>
      </c>
      <c r="B1641" s="236"/>
      <c r="C1641" s="237"/>
      <c r="D1641" s="238"/>
      <c r="E1641" s="225">
        <v>8</v>
      </c>
      <c r="F1641" s="174"/>
      <c r="G1641" s="175" t="str">
        <f t="shared" si="311"/>
        <v>A.2.2.7.2</v>
      </c>
      <c r="H1641" s="235" t="e">
        <f t="shared" si="316"/>
        <v>#N/A</v>
      </c>
      <c r="I1641" s="239"/>
      <c r="J1641" s="239"/>
      <c r="K1641" s="239"/>
      <c r="L1641" s="239"/>
      <c r="M1641" s="240"/>
      <c r="N1641" s="231">
        <f t="shared" si="312"/>
        <v>1</v>
      </c>
      <c r="O1641" s="231">
        <f t="shared" si="313"/>
        <v>0</v>
      </c>
      <c r="P1641" s="179">
        <f>VLOOKUP($G1641,[1]Conceptos!$B$2:$I$588,6,FALSE)</f>
        <v>1</v>
      </c>
      <c r="Q1641" s="179">
        <f>VLOOKUP($G1641,[1]Conceptos!$B$2:$I$588,7,FALSE)</f>
        <v>1</v>
      </c>
      <c r="R1641" s="179">
        <f>VLOOKUP($G1641,[1]Conceptos!$B$2:$I$588,8,FALSE)</f>
        <v>1</v>
      </c>
      <c r="S1641" s="229" t="b">
        <f>VLOOKUP(G1641,[1]Conceptos!$B$2:$E$587,4,FALSE)</f>
        <v>1</v>
      </c>
      <c r="V1641" s="231">
        <f t="shared" si="314"/>
        <v>0</v>
      </c>
    </row>
    <row r="1642" spans="1:22" s="231" customFormat="1" hidden="1">
      <c r="A1642" s="172">
        <f>VLOOKUP(G1642,[1]Conceptos!$B$2:$F$587,5,FALSE)</f>
        <v>213</v>
      </c>
      <c r="B1642" s="236"/>
      <c r="C1642" s="237"/>
      <c r="D1642" s="238"/>
      <c r="E1642" s="225">
        <v>9</v>
      </c>
      <c r="F1642" s="174"/>
      <c r="G1642" s="175" t="str">
        <f t="shared" si="311"/>
        <v>A.2.2.7.2</v>
      </c>
      <c r="H1642" s="235" t="e">
        <f t="shared" si="316"/>
        <v>#N/A</v>
      </c>
      <c r="I1642" s="239"/>
      <c r="J1642" s="239"/>
      <c r="K1642" s="239"/>
      <c r="L1642" s="239"/>
      <c r="M1642" s="240"/>
      <c r="N1642" s="231">
        <f t="shared" si="312"/>
        <v>1</v>
      </c>
      <c r="O1642" s="231">
        <f t="shared" si="313"/>
        <v>0</v>
      </c>
      <c r="P1642" s="179">
        <f>VLOOKUP($G1642,[1]Conceptos!$B$2:$I$588,6,FALSE)</f>
        <v>1</v>
      </c>
      <c r="Q1642" s="179">
        <f>VLOOKUP($G1642,[1]Conceptos!$B$2:$I$588,7,FALSE)</f>
        <v>1</v>
      </c>
      <c r="R1642" s="179">
        <f>VLOOKUP($G1642,[1]Conceptos!$B$2:$I$588,8,FALSE)</f>
        <v>1</v>
      </c>
      <c r="S1642" s="229" t="b">
        <f>VLOOKUP(G1642,[1]Conceptos!$B$2:$E$587,4,FALSE)</f>
        <v>1</v>
      </c>
      <c r="V1642" s="231">
        <f t="shared" si="314"/>
        <v>0</v>
      </c>
    </row>
    <row r="1643" spans="1:22" s="231" customFormat="1" hidden="1">
      <c r="A1643" s="172">
        <f>VLOOKUP(G1643,[1]Conceptos!$B$2:$F$587,5,FALSE)</f>
        <v>213</v>
      </c>
      <c r="B1643" s="236"/>
      <c r="C1643" s="237"/>
      <c r="D1643" s="238"/>
      <c r="E1643" s="225">
        <v>10</v>
      </c>
      <c r="F1643" s="174"/>
      <c r="G1643" s="175" t="str">
        <f t="shared" si="311"/>
        <v>A.2.2.7.2</v>
      </c>
      <c r="H1643" s="235" t="e">
        <f t="shared" si="316"/>
        <v>#N/A</v>
      </c>
      <c r="I1643" s="239"/>
      <c r="J1643" s="239"/>
      <c r="K1643" s="239"/>
      <c r="L1643" s="239"/>
      <c r="M1643" s="240"/>
      <c r="N1643" s="231">
        <f t="shared" si="312"/>
        <v>1</v>
      </c>
      <c r="O1643" s="231">
        <f t="shared" si="313"/>
        <v>0</v>
      </c>
      <c r="P1643" s="179">
        <f>VLOOKUP($G1643,[1]Conceptos!$B$2:$I$588,6,FALSE)</f>
        <v>1</v>
      </c>
      <c r="Q1643" s="179">
        <f>VLOOKUP($G1643,[1]Conceptos!$B$2:$I$588,7,FALSE)</f>
        <v>1</v>
      </c>
      <c r="R1643" s="179">
        <f>VLOOKUP($G1643,[1]Conceptos!$B$2:$I$588,8,FALSE)</f>
        <v>1</v>
      </c>
      <c r="S1643" s="229" t="b">
        <f>VLOOKUP(G1643,[1]Conceptos!$B$2:$E$587,4,FALSE)</f>
        <v>1</v>
      </c>
      <c r="V1643" s="231">
        <f t="shared" si="314"/>
        <v>0</v>
      </c>
    </row>
    <row r="1644" spans="1:22" s="231" customFormat="1" ht="38.25">
      <c r="A1644" s="172">
        <f>VLOOKUP(G1644,[1]Conceptos!$B$2:$F$587,5,FALSE)</f>
        <v>214</v>
      </c>
      <c r="B1644" s="219" t="s">
        <v>366</v>
      </c>
      <c r="C1644" s="220" t="str">
        <f>VLOOKUP(B1644,[1]Conceptos!$B$2:$D$587,2,FALSE)</f>
        <v>CONTRATACIÓN CON PERSONAS  JURÍDICAS QUE NO SEAN ESE´S.</v>
      </c>
      <c r="D1644" s="221" t="str">
        <f>VLOOKUP(B1644,[1]Conceptos!$B$2:$D$587,3,FALSE)</f>
        <v xml:space="preserve">CONTEMPLA LA CONTRATACIÓN CON OTRAS IPS , NECESARIOS PARA PRESTAR EL SERVICIO, CONFORME A LAS  POLÍTICAS DE PROMOCIÓN,PREVENCIÓN Y VIGILANCIA EN SALUD. </v>
      </c>
      <c r="E1644" s="222" t="s">
        <v>136</v>
      </c>
      <c r="F1644" s="223"/>
      <c r="G1644" s="224" t="str">
        <f t="shared" si="311"/>
        <v>A.2.2.7.3</v>
      </c>
      <c r="H1644" s="225"/>
      <c r="I1644" s="226">
        <f>SUM(I1645:I1654)</f>
        <v>0</v>
      </c>
      <c r="J1644" s="226">
        <f>SUM(J1645:J1654)</f>
        <v>0</v>
      </c>
      <c r="K1644" s="226">
        <f>SUM(K1645:K1654)</f>
        <v>0</v>
      </c>
      <c r="L1644" s="226">
        <f>SUM(L1645:L1654)</f>
        <v>0</v>
      </c>
      <c r="M1644" s="227">
        <f>SUM(M1645:M1654)</f>
        <v>0</v>
      </c>
      <c r="N1644" s="228">
        <f>IF(AND(E1644&lt;&gt;"", E1644&lt;&gt;"Registrar Detalle",E1644&lt;&gt;"Ocultar Detalle"),1,0)</f>
        <v>0</v>
      </c>
      <c r="O1644" s="228">
        <f t="shared" si="313"/>
        <v>0</v>
      </c>
      <c r="P1644" s="179">
        <f>VLOOKUP($G1644,[1]Conceptos!$B$2:$I$588,6,FALSE)</f>
        <v>1</v>
      </c>
      <c r="Q1644" s="179">
        <f>VLOOKUP($G1644,[1]Conceptos!$B$2:$I$588,7,FALSE)</f>
        <v>1</v>
      </c>
      <c r="R1644" s="179">
        <f>VLOOKUP($G1644,[1]Conceptos!$B$2:$I$588,8,FALSE)</f>
        <v>1</v>
      </c>
      <c r="S1644" s="229" t="b">
        <f>VLOOKUP(G1644,[1]Conceptos!$B$2:$E$588,4,FALSE)</f>
        <v>1</v>
      </c>
      <c r="T1644" s="230">
        <f>FIND(".",B1644,LEN(B1644)-2)</f>
        <v>8</v>
      </c>
      <c r="U1644" s="230" t="str">
        <f>MID(B1644,1,T1644-1)</f>
        <v>A.2.2.7</v>
      </c>
      <c r="V1644" s="231">
        <f t="shared" si="314"/>
        <v>8</v>
      </c>
    </row>
    <row r="1645" spans="1:22" s="231" customFormat="1">
      <c r="A1645" s="172">
        <f>VLOOKUP(G1645,[1]Conceptos!$B$2:$F$587,5,FALSE)</f>
        <v>214</v>
      </c>
      <c r="B1645" s="234"/>
      <c r="C1645" s="220"/>
      <c r="D1645" s="221"/>
      <c r="E1645" s="225">
        <v>1</v>
      </c>
      <c r="F1645" s="174"/>
      <c r="G1645" s="175" t="str">
        <f t="shared" si="311"/>
        <v>A.2.2.7.3</v>
      </c>
      <c r="H1645" s="235" t="e">
        <f t="shared" ref="H1645:H1654" si="317">VLOOKUP(F1645,$W$7:$X$48,2,FALSE)</f>
        <v>#N/A</v>
      </c>
      <c r="I1645" s="239"/>
      <c r="J1645" s="239"/>
      <c r="K1645" s="239"/>
      <c r="L1645" s="239"/>
      <c r="M1645" s="240"/>
      <c r="N1645" s="231">
        <f t="shared" si="312"/>
        <v>1</v>
      </c>
      <c r="O1645" s="231">
        <f t="shared" si="313"/>
        <v>0</v>
      </c>
      <c r="P1645" s="179">
        <f>VLOOKUP($G1645,[1]Conceptos!$B$2:$I$588,6,FALSE)</f>
        <v>1</v>
      </c>
      <c r="Q1645" s="179">
        <f>VLOOKUP($G1645,[1]Conceptos!$B$2:$I$588,7,FALSE)</f>
        <v>1</v>
      </c>
      <c r="R1645" s="179">
        <f>VLOOKUP($G1645,[1]Conceptos!$B$2:$I$588,8,FALSE)</f>
        <v>1</v>
      </c>
      <c r="S1645" s="229" t="b">
        <f>VLOOKUP(G1645,[1]Conceptos!$B$2:$E$588,4,FALSE)</f>
        <v>1</v>
      </c>
      <c r="V1645" s="231">
        <f t="shared" si="314"/>
        <v>8</v>
      </c>
    </row>
    <row r="1646" spans="1:22" s="231" customFormat="1" hidden="1">
      <c r="A1646" s="172">
        <f>VLOOKUP(G1646,[1]Conceptos!$B$2:$F$587,5,FALSE)</f>
        <v>214</v>
      </c>
      <c r="B1646" s="236"/>
      <c r="C1646" s="237"/>
      <c r="D1646" s="238"/>
      <c r="E1646" s="225">
        <v>2</v>
      </c>
      <c r="F1646" s="174"/>
      <c r="G1646" s="175" t="str">
        <f t="shared" si="311"/>
        <v>A.2.2.7.3</v>
      </c>
      <c r="H1646" s="235" t="e">
        <f t="shared" si="317"/>
        <v>#N/A</v>
      </c>
      <c r="I1646" s="239"/>
      <c r="J1646" s="239"/>
      <c r="K1646" s="239"/>
      <c r="L1646" s="239"/>
      <c r="M1646" s="240"/>
      <c r="N1646" s="231">
        <f t="shared" si="312"/>
        <v>1</v>
      </c>
      <c r="O1646" s="231">
        <f t="shared" si="313"/>
        <v>0</v>
      </c>
      <c r="P1646" s="179">
        <f>VLOOKUP($G1646,[1]Conceptos!$B$2:$I$588,6,FALSE)</f>
        <v>1</v>
      </c>
      <c r="Q1646" s="179">
        <f>VLOOKUP($G1646,[1]Conceptos!$B$2:$I$588,7,FALSE)</f>
        <v>1</v>
      </c>
      <c r="R1646" s="179">
        <f>VLOOKUP($G1646,[1]Conceptos!$B$2:$I$588,8,FALSE)</f>
        <v>1</v>
      </c>
      <c r="S1646" s="229" t="b">
        <f>VLOOKUP(G1646,[1]Conceptos!$B$2:$E$587,4,FALSE)</f>
        <v>1</v>
      </c>
      <c r="V1646" s="231">
        <f t="shared" si="314"/>
        <v>0</v>
      </c>
    </row>
    <row r="1647" spans="1:22" s="231" customFormat="1" hidden="1">
      <c r="A1647" s="172">
        <f>VLOOKUP(G1647,[1]Conceptos!$B$2:$F$587,5,FALSE)</f>
        <v>214</v>
      </c>
      <c r="B1647" s="236"/>
      <c r="C1647" s="237"/>
      <c r="D1647" s="238"/>
      <c r="E1647" s="225">
        <v>3</v>
      </c>
      <c r="F1647" s="174"/>
      <c r="G1647" s="175" t="str">
        <f t="shared" si="311"/>
        <v>A.2.2.7.3</v>
      </c>
      <c r="H1647" s="235" t="e">
        <f t="shared" si="317"/>
        <v>#N/A</v>
      </c>
      <c r="I1647" s="239"/>
      <c r="J1647" s="239"/>
      <c r="K1647" s="239"/>
      <c r="L1647" s="239"/>
      <c r="M1647" s="240"/>
      <c r="N1647" s="231">
        <f t="shared" si="312"/>
        <v>1</v>
      </c>
      <c r="O1647" s="231">
        <f t="shared" si="313"/>
        <v>0</v>
      </c>
      <c r="P1647" s="179">
        <f>VLOOKUP($G1647,[1]Conceptos!$B$2:$I$588,6,FALSE)</f>
        <v>1</v>
      </c>
      <c r="Q1647" s="179">
        <f>VLOOKUP($G1647,[1]Conceptos!$B$2:$I$588,7,FALSE)</f>
        <v>1</v>
      </c>
      <c r="R1647" s="179">
        <f>VLOOKUP($G1647,[1]Conceptos!$B$2:$I$588,8,FALSE)</f>
        <v>1</v>
      </c>
      <c r="S1647" s="229" t="b">
        <f>VLOOKUP(G1647,[1]Conceptos!$B$2:$E$587,4,FALSE)</f>
        <v>1</v>
      </c>
      <c r="V1647" s="231">
        <f t="shared" si="314"/>
        <v>0</v>
      </c>
    </row>
    <row r="1648" spans="1:22" s="231" customFormat="1" hidden="1">
      <c r="A1648" s="172">
        <f>VLOOKUP(G1648,[1]Conceptos!$B$2:$F$587,5,FALSE)</f>
        <v>214</v>
      </c>
      <c r="B1648" s="236"/>
      <c r="C1648" s="237"/>
      <c r="D1648" s="238"/>
      <c r="E1648" s="225">
        <v>4</v>
      </c>
      <c r="F1648" s="174"/>
      <c r="G1648" s="175" t="str">
        <f t="shared" si="311"/>
        <v>A.2.2.7.3</v>
      </c>
      <c r="H1648" s="235" t="e">
        <f t="shared" si="317"/>
        <v>#N/A</v>
      </c>
      <c r="I1648" s="239"/>
      <c r="J1648" s="239"/>
      <c r="K1648" s="239"/>
      <c r="L1648" s="239"/>
      <c r="M1648" s="240"/>
      <c r="N1648" s="231">
        <f t="shared" si="312"/>
        <v>1</v>
      </c>
      <c r="O1648" s="231">
        <f t="shared" si="313"/>
        <v>0</v>
      </c>
      <c r="P1648" s="179">
        <f>VLOOKUP($G1648,[1]Conceptos!$B$2:$I$588,6,FALSE)</f>
        <v>1</v>
      </c>
      <c r="Q1648" s="179">
        <f>VLOOKUP($G1648,[1]Conceptos!$B$2:$I$588,7,FALSE)</f>
        <v>1</v>
      </c>
      <c r="R1648" s="179">
        <f>VLOOKUP($G1648,[1]Conceptos!$B$2:$I$588,8,FALSE)</f>
        <v>1</v>
      </c>
      <c r="S1648" s="229" t="b">
        <f>VLOOKUP(G1648,[1]Conceptos!$B$2:$E$587,4,FALSE)</f>
        <v>1</v>
      </c>
      <c r="V1648" s="231">
        <f t="shared" si="314"/>
        <v>0</v>
      </c>
    </row>
    <row r="1649" spans="1:22" s="231" customFormat="1" hidden="1">
      <c r="A1649" s="172">
        <f>VLOOKUP(G1649,[1]Conceptos!$B$2:$F$587,5,FALSE)</f>
        <v>214</v>
      </c>
      <c r="B1649" s="236"/>
      <c r="C1649" s="237"/>
      <c r="D1649" s="238"/>
      <c r="E1649" s="225">
        <v>5</v>
      </c>
      <c r="F1649" s="174"/>
      <c r="G1649" s="175" t="str">
        <f t="shared" si="311"/>
        <v>A.2.2.7.3</v>
      </c>
      <c r="H1649" s="235" t="e">
        <f t="shared" si="317"/>
        <v>#N/A</v>
      </c>
      <c r="I1649" s="239"/>
      <c r="J1649" s="239"/>
      <c r="K1649" s="239"/>
      <c r="L1649" s="239"/>
      <c r="M1649" s="240"/>
      <c r="N1649" s="231">
        <f t="shared" si="312"/>
        <v>1</v>
      </c>
      <c r="O1649" s="231">
        <f t="shared" si="313"/>
        <v>0</v>
      </c>
      <c r="P1649" s="179">
        <f>VLOOKUP($G1649,[1]Conceptos!$B$2:$I$588,6,FALSE)</f>
        <v>1</v>
      </c>
      <c r="Q1649" s="179">
        <f>VLOOKUP($G1649,[1]Conceptos!$B$2:$I$588,7,FALSE)</f>
        <v>1</v>
      </c>
      <c r="R1649" s="179">
        <f>VLOOKUP($G1649,[1]Conceptos!$B$2:$I$588,8,FALSE)</f>
        <v>1</v>
      </c>
      <c r="S1649" s="229" t="b">
        <f>VLOOKUP(G1649,[1]Conceptos!$B$2:$E$587,4,FALSE)</f>
        <v>1</v>
      </c>
      <c r="V1649" s="231">
        <f t="shared" si="314"/>
        <v>0</v>
      </c>
    </row>
    <row r="1650" spans="1:22" s="231" customFormat="1" hidden="1">
      <c r="A1650" s="172">
        <f>VLOOKUP(G1650,[1]Conceptos!$B$2:$F$587,5,FALSE)</f>
        <v>214</v>
      </c>
      <c r="B1650" s="236"/>
      <c r="C1650" s="237"/>
      <c r="D1650" s="238"/>
      <c r="E1650" s="225">
        <v>6</v>
      </c>
      <c r="F1650" s="174"/>
      <c r="G1650" s="175" t="str">
        <f t="shared" si="311"/>
        <v>A.2.2.7.3</v>
      </c>
      <c r="H1650" s="235" t="e">
        <f t="shared" si="317"/>
        <v>#N/A</v>
      </c>
      <c r="I1650" s="239"/>
      <c r="J1650" s="239"/>
      <c r="K1650" s="239"/>
      <c r="L1650" s="239"/>
      <c r="M1650" s="240"/>
      <c r="N1650" s="231">
        <f t="shared" si="312"/>
        <v>1</v>
      </c>
      <c r="O1650" s="231">
        <f t="shared" si="313"/>
        <v>0</v>
      </c>
      <c r="P1650" s="179">
        <f>VLOOKUP($G1650,[1]Conceptos!$B$2:$I$588,6,FALSE)</f>
        <v>1</v>
      </c>
      <c r="Q1650" s="179">
        <f>VLOOKUP($G1650,[1]Conceptos!$B$2:$I$588,7,FALSE)</f>
        <v>1</v>
      </c>
      <c r="R1650" s="179">
        <f>VLOOKUP($G1650,[1]Conceptos!$B$2:$I$588,8,FALSE)</f>
        <v>1</v>
      </c>
      <c r="S1650" s="229" t="b">
        <f>VLOOKUP(G1650,[1]Conceptos!$B$2:$E$587,4,FALSE)</f>
        <v>1</v>
      </c>
      <c r="V1650" s="231">
        <f t="shared" si="314"/>
        <v>0</v>
      </c>
    </row>
    <row r="1651" spans="1:22" s="231" customFormat="1" hidden="1">
      <c r="A1651" s="172">
        <f>VLOOKUP(G1651,[1]Conceptos!$B$2:$F$587,5,FALSE)</f>
        <v>214</v>
      </c>
      <c r="B1651" s="236"/>
      <c r="C1651" s="237"/>
      <c r="D1651" s="238"/>
      <c r="E1651" s="225">
        <v>7</v>
      </c>
      <c r="F1651" s="174"/>
      <c r="G1651" s="175" t="str">
        <f t="shared" si="311"/>
        <v>A.2.2.7.3</v>
      </c>
      <c r="H1651" s="235" t="e">
        <f t="shared" si="317"/>
        <v>#N/A</v>
      </c>
      <c r="I1651" s="239"/>
      <c r="J1651" s="239"/>
      <c r="K1651" s="239"/>
      <c r="L1651" s="239"/>
      <c r="M1651" s="240"/>
      <c r="N1651" s="231">
        <f t="shared" si="312"/>
        <v>1</v>
      </c>
      <c r="O1651" s="231">
        <f t="shared" si="313"/>
        <v>0</v>
      </c>
      <c r="P1651" s="179">
        <f>VLOOKUP($G1651,[1]Conceptos!$B$2:$I$588,6,FALSE)</f>
        <v>1</v>
      </c>
      <c r="Q1651" s="179">
        <f>VLOOKUP($G1651,[1]Conceptos!$B$2:$I$588,7,FALSE)</f>
        <v>1</v>
      </c>
      <c r="R1651" s="179">
        <f>VLOOKUP($G1651,[1]Conceptos!$B$2:$I$588,8,FALSE)</f>
        <v>1</v>
      </c>
      <c r="S1651" s="229" t="b">
        <f>VLOOKUP(G1651,[1]Conceptos!$B$2:$E$587,4,FALSE)</f>
        <v>1</v>
      </c>
      <c r="V1651" s="231">
        <f t="shared" si="314"/>
        <v>0</v>
      </c>
    </row>
    <row r="1652" spans="1:22" s="231" customFormat="1" hidden="1">
      <c r="A1652" s="172">
        <f>VLOOKUP(G1652,[1]Conceptos!$B$2:$F$587,5,FALSE)</f>
        <v>214</v>
      </c>
      <c r="B1652" s="236"/>
      <c r="C1652" s="237"/>
      <c r="D1652" s="238"/>
      <c r="E1652" s="225">
        <v>8</v>
      </c>
      <c r="F1652" s="174"/>
      <c r="G1652" s="175" t="str">
        <f t="shared" si="311"/>
        <v>A.2.2.7.3</v>
      </c>
      <c r="H1652" s="235" t="e">
        <f t="shared" si="317"/>
        <v>#N/A</v>
      </c>
      <c r="I1652" s="239"/>
      <c r="J1652" s="239"/>
      <c r="K1652" s="239"/>
      <c r="L1652" s="239"/>
      <c r="M1652" s="240"/>
      <c r="N1652" s="231">
        <f t="shared" si="312"/>
        <v>1</v>
      </c>
      <c r="O1652" s="231">
        <f t="shared" si="313"/>
        <v>0</v>
      </c>
      <c r="P1652" s="179">
        <f>VLOOKUP($G1652,[1]Conceptos!$B$2:$I$588,6,FALSE)</f>
        <v>1</v>
      </c>
      <c r="Q1652" s="179">
        <f>VLOOKUP($G1652,[1]Conceptos!$B$2:$I$588,7,FALSE)</f>
        <v>1</v>
      </c>
      <c r="R1652" s="179">
        <f>VLOOKUP($G1652,[1]Conceptos!$B$2:$I$588,8,FALSE)</f>
        <v>1</v>
      </c>
      <c r="S1652" s="229" t="b">
        <f>VLOOKUP(G1652,[1]Conceptos!$B$2:$E$587,4,FALSE)</f>
        <v>1</v>
      </c>
      <c r="V1652" s="231">
        <f t="shared" si="314"/>
        <v>0</v>
      </c>
    </row>
    <row r="1653" spans="1:22" s="231" customFormat="1" hidden="1">
      <c r="A1653" s="172">
        <f>VLOOKUP(G1653,[1]Conceptos!$B$2:$F$587,5,FALSE)</f>
        <v>214</v>
      </c>
      <c r="B1653" s="236"/>
      <c r="C1653" s="237"/>
      <c r="D1653" s="238"/>
      <c r="E1653" s="225">
        <v>9</v>
      </c>
      <c r="F1653" s="174"/>
      <c r="G1653" s="175" t="str">
        <f t="shared" si="311"/>
        <v>A.2.2.7.3</v>
      </c>
      <c r="H1653" s="235" t="e">
        <f t="shared" si="317"/>
        <v>#N/A</v>
      </c>
      <c r="I1653" s="239"/>
      <c r="J1653" s="239"/>
      <c r="K1653" s="239"/>
      <c r="L1653" s="239"/>
      <c r="M1653" s="240"/>
      <c r="N1653" s="231">
        <f>IF(E1653&lt;&gt;"",1,0)</f>
        <v>1</v>
      </c>
      <c r="O1653" s="231">
        <f>SUM(I1653:M1653)</f>
        <v>0</v>
      </c>
      <c r="P1653" s="179">
        <f>VLOOKUP($G1653,[1]Conceptos!$B$2:$I$588,6,FALSE)</f>
        <v>1</v>
      </c>
      <c r="Q1653" s="179">
        <f>VLOOKUP($G1653,[1]Conceptos!$B$2:$I$588,7,FALSE)</f>
        <v>1</v>
      </c>
      <c r="R1653" s="179">
        <f>VLOOKUP($G1653,[1]Conceptos!$B$2:$I$588,8,FALSE)</f>
        <v>1</v>
      </c>
      <c r="S1653" s="229" t="b">
        <f>VLOOKUP(G1653,[1]Conceptos!$B$2:$E$587,4,FALSE)</f>
        <v>1</v>
      </c>
      <c r="V1653" s="231">
        <f t="shared" si="314"/>
        <v>0</v>
      </c>
    </row>
    <row r="1654" spans="1:22" s="231" customFormat="1" hidden="1">
      <c r="A1654" s="172">
        <f>VLOOKUP(G1654,[1]Conceptos!$B$2:$F$587,5,FALSE)</f>
        <v>214</v>
      </c>
      <c r="B1654" s="236"/>
      <c r="C1654" s="237"/>
      <c r="D1654" s="238"/>
      <c r="E1654" s="225">
        <v>10</v>
      </c>
      <c r="F1654" s="174"/>
      <c r="G1654" s="175" t="str">
        <f t="shared" si="311"/>
        <v>A.2.2.7.3</v>
      </c>
      <c r="H1654" s="235" t="e">
        <f t="shared" si="317"/>
        <v>#N/A</v>
      </c>
      <c r="I1654" s="239"/>
      <c r="J1654" s="239"/>
      <c r="K1654" s="239"/>
      <c r="L1654" s="239"/>
      <c r="M1654" s="240"/>
      <c r="N1654" s="231">
        <f>IF(E1654&lt;&gt;"",1,0)</f>
        <v>1</v>
      </c>
      <c r="O1654" s="231">
        <f>SUM(I1654:M1654)</f>
        <v>0</v>
      </c>
      <c r="P1654" s="179">
        <f>VLOOKUP($G1654,[1]Conceptos!$B$2:$I$588,6,FALSE)</f>
        <v>1</v>
      </c>
      <c r="Q1654" s="179">
        <f>VLOOKUP($G1654,[1]Conceptos!$B$2:$I$588,7,FALSE)</f>
        <v>1</v>
      </c>
      <c r="R1654" s="179">
        <f>VLOOKUP($G1654,[1]Conceptos!$B$2:$I$588,8,FALSE)</f>
        <v>1</v>
      </c>
      <c r="S1654" s="229" t="b">
        <f>VLOOKUP(G1654,[1]Conceptos!$B$2:$E$587,4,FALSE)</f>
        <v>1</v>
      </c>
      <c r="V1654" s="231">
        <f t="shared" si="314"/>
        <v>0</v>
      </c>
    </row>
    <row r="1655" spans="1:22" s="231" customFormat="1" ht="25.5">
      <c r="A1655" s="172">
        <f>VLOOKUP(G1655,[1]Conceptos!$B$2:$F$587,5,FALSE)</f>
        <v>216</v>
      </c>
      <c r="B1655" s="216" t="s">
        <v>367</v>
      </c>
      <c r="C1655" s="217" t="str">
        <f>VLOOKUP(B1655,[1]Conceptos!$B$2:$D$587,2,FALSE)</f>
        <v>SEGURIDAD SANITARIA Y DEL AMBIENTE</v>
      </c>
      <c r="D1655" s="218" t="str">
        <f>VLOOKUP(B1655,[1]Conceptos!$B$2:$D$587,3,FALSE)</f>
        <v>CONTEMPLA LA FINANCIACIÓN DE ACCIONES Y PROYECTOS DE INVERSIÓN RELACIONADOS CON LA SEGURIDAD SANITARIA Y DEL AMBIENTE.</v>
      </c>
      <c r="E1655" s="249"/>
      <c r="F1655" s="210"/>
      <c r="G1655" s="211" t="str">
        <f>IF(ISBLANK(B1655),#REF!,B1655)</f>
        <v>A.2.2.8</v>
      </c>
      <c r="H1655" s="249"/>
      <c r="I1655" s="213">
        <f>I1656+I1667+I1678</f>
        <v>0</v>
      </c>
      <c r="J1655" s="213">
        <f>J1656+J1667+J1678</f>
        <v>0</v>
      </c>
      <c r="K1655" s="213">
        <f>K1656+K1667+K1678</f>
        <v>0</v>
      </c>
      <c r="L1655" s="213">
        <f>L1656+L1667+L1678</f>
        <v>0</v>
      </c>
      <c r="M1655" s="214">
        <f>M1656+M1667+M1678</f>
        <v>0</v>
      </c>
      <c r="N1655" s="250">
        <f t="shared" ref="N1655:N1677" si="318">IF(E1655&lt;&gt;"",1,0)</f>
        <v>0</v>
      </c>
      <c r="O1655" s="250">
        <f t="shared" ref="O1655:O1718" si="319">SUM(I1655:M1655)</f>
        <v>0</v>
      </c>
      <c r="P1655" s="179">
        <f>VLOOKUP($G1655,[1]Conceptos!$B$2:$I$588,6,FALSE)</f>
        <v>1</v>
      </c>
      <c r="Q1655" s="179">
        <f>VLOOKUP($G1655,[1]Conceptos!$B$2:$I$588,7,FALSE)</f>
        <v>1</v>
      </c>
      <c r="R1655" s="179">
        <f>VLOOKUP($G1655,[1]Conceptos!$B$2:$I$588,8,FALSE)</f>
        <v>1</v>
      </c>
      <c r="S1655" s="229" t="b">
        <f>VLOOKUP(G1655,[1]Conceptos!$B$2:$E$588,4,FALSE)</f>
        <v>0</v>
      </c>
      <c r="T1655" s="230">
        <f>FIND(".",B1655,LEN(B1655)-2)</f>
        <v>6</v>
      </c>
      <c r="U1655" s="230" t="str">
        <f>MID(B1655,1,T1655-1)</f>
        <v>A.2.2</v>
      </c>
      <c r="V1655" s="231">
        <f>IF(T1655=0,#REF!,T1655)</f>
        <v>6</v>
      </c>
    </row>
    <row r="1656" spans="1:22" s="231" customFormat="1" ht="38.25">
      <c r="A1656" s="172">
        <f>VLOOKUP(G1656,[1]Conceptos!$B$2:$F$587,5,FALSE)</f>
        <v>217</v>
      </c>
      <c r="B1656" s="219" t="s">
        <v>368</v>
      </c>
      <c r="C1656" s="220" t="str">
        <f>VLOOKUP(B1656,[1]Conceptos!$B$2:$D$587,2,FALSE)</f>
        <v>CONTRATACIÓN, CON LAS EMPRESAS SOCIALES DEL ESTADO.</v>
      </c>
      <c r="D1656" s="221" t="str">
        <f>VLOOKUP(B1656,[1]Conceptos!$B$2:$D$587,3,FALSE)</f>
        <v>CONTEMPLA LA CONTRATACIÓN CON LAS EMPRESAS SOCIALES DEL ESTADO, DEL OBJETO CONTRACTUAL QUE TENGA QUE VER CON SEGURIDAD SANITARIA Y DEL AMBIENTE.</v>
      </c>
      <c r="E1656" s="222" t="s">
        <v>136</v>
      </c>
      <c r="F1656" s="223"/>
      <c r="G1656" s="224" t="str">
        <f t="shared" si="311"/>
        <v>A.2.2.8.1</v>
      </c>
      <c r="H1656" s="225"/>
      <c r="I1656" s="226">
        <f>SUM(I1657:I1666)</f>
        <v>0</v>
      </c>
      <c r="J1656" s="226">
        <f>SUM(J1657:J1666)</f>
        <v>0</v>
      </c>
      <c r="K1656" s="226">
        <f>SUM(K1657:K1666)</f>
        <v>0</v>
      </c>
      <c r="L1656" s="226">
        <f>SUM(L1657:L1666)</f>
        <v>0</v>
      </c>
      <c r="M1656" s="227">
        <f>SUM(M1657:M1666)</f>
        <v>0</v>
      </c>
      <c r="N1656" s="228">
        <f>IF(AND(E1656&lt;&gt;"", E1656&lt;&gt;"Registrar Detalle",E1656&lt;&gt;"Ocultar Detalle"),1,0)</f>
        <v>0</v>
      </c>
      <c r="O1656" s="228">
        <f t="shared" si="319"/>
        <v>0</v>
      </c>
      <c r="P1656" s="179">
        <f>VLOOKUP($G1656,[1]Conceptos!$B$2:$I$588,6,FALSE)</f>
        <v>1</v>
      </c>
      <c r="Q1656" s="179">
        <f>VLOOKUP($G1656,[1]Conceptos!$B$2:$I$588,7,FALSE)</f>
        <v>1</v>
      </c>
      <c r="R1656" s="179">
        <f>VLOOKUP($G1656,[1]Conceptos!$B$2:$I$588,8,FALSE)</f>
        <v>1</v>
      </c>
      <c r="S1656" s="229" t="b">
        <f>VLOOKUP(G1656,[1]Conceptos!$B$2:$E$588,4,FALSE)</f>
        <v>1</v>
      </c>
      <c r="T1656" s="230">
        <f>FIND(".",B1656,LEN(B1656)-2)</f>
        <v>8</v>
      </c>
      <c r="U1656" s="230" t="str">
        <f>MID(B1656,1,T1656-1)</f>
        <v>A.2.2.8</v>
      </c>
      <c r="V1656" s="231">
        <f t="shared" si="314"/>
        <v>8</v>
      </c>
    </row>
    <row r="1657" spans="1:22" s="231" customFormat="1">
      <c r="A1657" s="172">
        <f>VLOOKUP(G1657,[1]Conceptos!$B$2:$F$587,5,FALSE)</f>
        <v>217</v>
      </c>
      <c r="B1657" s="234"/>
      <c r="C1657" s="220"/>
      <c r="D1657" s="221"/>
      <c r="E1657" s="225">
        <v>1</v>
      </c>
      <c r="F1657" s="174"/>
      <c r="G1657" s="175" t="str">
        <f t="shared" si="311"/>
        <v>A.2.2.8.1</v>
      </c>
      <c r="H1657" s="235" t="e">
        <f t="shared" ref="H1657:H1666" si="320">VLOOKUP(F1657,$W$7:$X$48,2,FALSE)</f>
        <v>#N/A</v>
      </c>
      <c r="I1657" s="239"/>
      <c r="J1657" s="239"/>
      <c r="K1657" s="239"/>
      <c r="L1657" s="239"/>
      <c r="M1657" s="240"/>
      <c r="N1657" s="231">
        <f t="shared" si="318"/>
        <v>1</v>
      </c>
      <c r="O1657" s="231">
        <f t="shared" si="319"/>
        <v>0</v>
      </c>
      <c r="P1657" s="179">
        <f>VLOOKUP($G1657,[1]Conceptos!$B$2:$I$588,6,FALSE)</f>
        <v>1</v>
      </c>
      <c r="Q1657" s="179">
        <f>VLOOKUP($G1657,[1]Conceptos!$B$2:$I$588,7,FALSE)</f>
        <v>1</v>
      </c>
      <c r="R1657" s="179">
        <f>VLOOKUP($G1657,[1]Conceptos!$B$2:$I$588,8,FALSE)</f>
        <v>1</v>
      </c>
      <c r="S1657" s="229" t="b">
        <f>VLOOKUP(G1657,[1]Conceptos!$B$2:$E$588,4,FALSE)</f>
        <v>1</v>
      </c>
      <c r="V1657" s="231">
        <f t="shared" si="314"/>
        <v>8</v>
      </c>
    </row>
    <row r="1658" spans="1:22" s="231" customFormat="1" hidden="1">
      <c r="A1658" s="172">
        <f>VLOOKUP(G1658,[1]Conceptos!$B$2:$F$587,5,FALSE)</f>
        <v>217</v>
      </c>
      <c r="B1658" s="236"/>
      <c r="C1658" s="237"/>
      <c r="D1658" s="238"/>
      <c r="E1658" s="225">
        <v>2</v>
      </c>
      <c r="F1658" s="174"/>
      <c r="G1658" s="175" t="str">
        <f t="shared" si="311"/>
        <v>A.2.2.8.1</v>
      </c>
      <c r="H1658" s="235" t="e">
        <f t="shared" si="320"/>
        <v>#N/A</v>
      </c>
      <c r="I1658" s="239"/>
      <c r="J1658" s="239"/>
      <c r="K1658" s="239"/>
      <c r="L1658" s="239"/>
      <c r="M1658" s="240"/>
      <c r="N1658" s="231">
        <f t="shared" si="318"/>
        <v>1</v>
      </c>
      <c r="O1658" s="231">
        <f t="shared" si="319"/>
        <v>0</v>
      </c>
      <c r="P1658" s="179">
        <f>VLOOKUP($G1658,[1]Conceptos!$B$2:$I$588,6,FALSE)</f>
        <v>1</v>
      </c>
      <c r="Q1658" s="179">
        <f>VLOOKUP($G1658,[1]Conceptos!$B$2:$I$588,7,FALSE)</f>
        <v>1</v>
      </c>
      <c r="R1658" s="179">
        <f>VLOOKUP($G1658,[1]Conceptos!$B$2:$I$588,8,FALSE)</f>
        <v>1</v>
      </c>
      <c r="S1658" s="229" t="b">
        <f>VLOOKUP(G1658,[1]Conceptos!$B$2:$E$587,4,FALSE)</f>
        <v>1</v>
      </c>
      <c r="V1658" s="231">
        <f t="shared" si="314"/>
        <v>0</v>
      </c>
    </row>
    <row r="1659" spans="1:22" s="231" customFormat="1" hidden="1">
      <c r="A1659" s="172">
        <f>VLOOKUP(G1659,[1]Conceptos!$B$2:$F$587,5,FALSE)</f>
        <v>217</v>
      </c>
      <c r="B1659" s="236"/>
      <c r="C1659" s="237"/>
      <c r="D1659" s="238"/>
      <c r="E1659" s="225">
        <v>3</v>
      </c>
      <c r="F1659" s="174"/>
      <c r="G1659" s="175" t="str">
        <f t="shared" si="311"/>
        <v>A.2.2.8.1</v>
      </c>
      <c r="H1659" s="235" t="e">
        <f t="shared" si="320"/>
        <v>#N/A</v>
      </c>
      <c r="I1659" s="239"/>
      <c r="J1659" s="239"/>
      <c r="K1659" s="239"/>
      <c r="L1659" s="239"/>
      <c r="M1659" s="240"/>
      <c r="N1659" s="231">
        <f t="shared" si="318"/>
        <v>1</v>
      </c>
      <c r="O1659" s="231">
        <f t="shared" si="319"/>
        <v>0</v>
      </c>
      <c r="P1659" s="179">
        <f>VLOOKUP($G1659,[1]Conceptos!$B$2:$I$588,6,FALSE)</f>
        <v>1</v>
      </c>
      <c r="Q1659" s="179">
        <f>VLOOKUP($G1659,[1]Conceptos!$B$2:$I$588,7,FALSE)</f>
        <v>1</v>
      </c>
      <c r="R1659" s="179">
        <f>VLOOKUP($G1659,[1]Conceptos!$B$2:$I$588,8,FALSE)</f>
        <v>1</v>
      </c>
      <c r="S1659" s="229" t="b">
        <f>VLOOKUP(G1659,[1]Conceptos!$B$2:$E$587,4,FALSE)</f>
        <v>1</v>
      </c>
      <c r="V1659" s="231">
        <f t="shared" si="314"/>
        <v>0</v>
      </c>
    </row>
    <row r="1660" spans="1:22" s="231" customFormat="1" hidden="1">
      <c r="A1660" s="172">
        <f>VLOOKUP(G1660,[1]Conceptos!$B$2:$F$587,5,FALSE)</f>
        <v>217</v>
      </c>
      <c r="B1660" s="236"/>
      <c r="C1660" s="237"/>
      <c r="D1660" s="238"/>
      <c r="E1660" s="225">
        <v>4</v>
      </c>
      <c r="F1660" s="174"/>
      <c r="G1660" s="175" t="str">
        <f t="shared" si="311"/>
        <v>A.2.2.8.1</v>
      </c>
      <c r="H1660" s="235" t="e">
        <f t="shared" si="320"/>
        <v>#N/A</v>
      </c>
      <c r="I1660" s="239"/>
      <c r="J1660" s="239"/>
      <c r="K1660" s="239"/>
      <c r="L1660" s="239"/>
      <c r="M1660" s="240"/>
      <c r="N1660" s="231">
        <f t="shared" si="318"/>
        <v>1</v>
      </c>
      <c r="O1660" s="231">
        <f t="shared" si="319"/>
        <v>0</v>
      </c>
      <c r="P1660" s="179">
        <f>VLOOKUP($G1660,[1]Conceptos!$B$2:$I$588,6,FALSE)</f>
        <v>1</v>
      </c>
      <c r="Q1660" s="179">
        <f>VLOOKUP($G1660,[1]Conceptos!$B$2:$I$588,7,FALSE)</f>
        <v>1</v>
      </c>
      <c r="R1660" s="179">
        <f>VLOOKUP($G1660,[1]Conceptos!$B$2:$I$588,8,FALSE)</f>
        <v>1</v>
      </c>
      <c r="S1660" s="229" t="b">
        <f>VLOOKUP(G1660,[1]Conceptos!$B$2:$E$587,4,FALSE)</f>
        <v>1</v>
      </c>
      <c r="V1660" s="231">
        <f t="shared" si="314"/>
        <v>0</v>
      </c>
    </row>
    <row r="1661" spans="1:22" s="231" customFormat="1" hidden="1">
      <c r="A1661" s="172">
        <f>VLOOKUP(G1661,[1]Conceptos!$B$2:$F$587,5,FALSE)</f>
        <v>217</v>
      </c>
      <c r="B1661" s="236"/>
      <c r="C1661" s="237"/>
      <c r="D1661" s="238"/>
      <c r="E1661" s="225">
        <v>5</v>
      </c>
      <c r="F1661" s="174"/>
      <c r="G1661" s="175" t="str">
        <f t="shared" si="311"/>
        <v>A.2.2.8.1</v>
      </c>
      <c r="H1661" s="235" t="e">
        <f t="shared" si="320"/>
        <v>#N/A</v>
      </c>
      <c r="I1661" s="239"/>
      <c r="J1661" s="239"/>
      <c r="K1661" s="239"/>
      <c r="L1661" s="239"/>
      <c r="M1661" s="240"/>
      <c r="N1661" s="231">
        <f t="shared" si="318"/>
        <v>1</v>
      </c>
      <c r="O1661" s="231">
        <f t="shared" si="319"/>
        <v>0</v>
      </c>
      <c r="P1661" s="179">
        <f>VLOOKUP($G1661,[1]Conceptos!$B$2:$I$588,6,FALSE)</f>
        <v>1</v>
      </c>
      <c r="Q1661" s="179">
        <f>VLOOKUP($G1661,[1]Conceptos!$B$2:$I$588,7,FALSE)</f>
        <v>1</v>
      </c>
      <c r="R1661" s="179">
        <f>VLOOKUP($G1661,[1]Conceptos!$B$2:$I$588,8,FALSE)</f>
        <v>1</v>
      </c>
      <c r="S1661" s="229" t="b">
        <f>VLOOKUP(G1661,[1]Conceptos!$B$2:$E$587,4,FALSE)</f>
        <v>1</v>
      </c>
      <c r="V1661" s="231">
        <f t="shared" si="314"/>
        <v>0</v>
      </c>
    </row>
    <row r="1662" spans="1:22" s="231" customFormat="1" hidden="1">
      <c r="A1662" s="172">
        <f>VLOOKUP(G1662,[1]Conceptos!$B$2:$F$587,5,FALSE)</f>
        <v>217</v>
      </c>
      <c r="B1662" s="236"/>
      <c r="C1662" s="237"/>
      <c r="D1662" s="238"/>
      <c r="E1662" s="225">
        <v>6</v>
      </c>
      <c r="F1662" s="174"/>
      <c r="G1662" s="175" t="str">
        <f t="shared" si="311"/>
        <v>A.2.2.8.1</v>
      </c>
      <c r="H1662" s="235" t="e">
        <f t="shared" si="320"/>
        <v>#N/A</v>
      </c>
      <c r="I1662" s="239"/>
      <c r="J1662" s="239"/>
      <c r="K1662" s="239"/>
      <c r="L1662" s="239"/>
      <c r="M1662" s="240"/>
      <c r="N1662" s="231">
        <f t="shared" si="318"/>
        <v>1</v>
      </c>
      <c r="O1662" s="231">
        <f t="shared" si="319"/>
        <v>0</v>
      </c>
      <c r="P1662" s="179">
        <f>VLOOKUP($G1662,[1]Conceptos!$B$2:$I$588,6,FALSE)</f>
        <v>1</v>
      </c>
      <c r="Q1662" s="179">
        <f>VLOOKUP($G1662,[1]Conceptos!$B$2:$I$588,7,FALSE)</f>
        <v>1</v>
      </c>
      <c r="R1662" s="179">
        <f>VLOOKUP($G1662,[1]Conceptos!$B$2:$I$588,8,FALSE)</f>
        <v>1</v>
      </c>
      <c r="S1662" s="229" t="b">
        <f>VLOOKUP(G1662,[1]Conceptos!$B$2:$E$587,4,FALSE)</f>
        <v>1</v>
      </c>
      <c r="V1662" s="231">
        <f t="shared" si="314"/>
        <v>0</v>
      </c>
    </row>
    <row r="1663" spans="1:22" s="231" customFormat="1" hidden="1">
      <c r="A1663" s="172">
        <f>VLOOKUP(G1663,[1]Conceptos!$B$2:$F$587,5,FALSE)</f>
        <v>217</v>
      </c>
      <c r="B1663" s="236"/>
      <c r="C1663" s="237"/>
      <c r="D1663" s="238"/>
      <c r="E1663" s="225">
        <v>7</v>
      </c>
      <c r="F1663" s="174"/>
      <c r="G1663" s="175" t="str">
        <f t="shared" si="311"/>
        <v>A.2.2.8.1</v>
      </c>
      <c r="H1663" s="235" t="e">
        <f t="shared" si="320"/>
        <v>#N/A</v>
      </c>
      <c r="I1663" s="239"/>
      <c r="J1663" s="239"/>
      <c r="K1663" s="239"/>
      <c r="L1663" s="239"/>
      <c r="M1663" s="240"/>
      <c r="N1663" s="231">
        <f t="shared" si="318"/>
        <v>1</v>
      </c>
      <c r="O1663" s="231">
        <f t="shared" si="319"/>
        <v>0</v>
      </c>
      <c r="P1663" s="179">
        <f>VLOOKUP($G1663,[1]Conceptos!$B$2:$I$588,6,FALSE)</f>
        <v>1</v>
      </c>
      <c r="Q1663" s="179">
        <f>VLOOKUP($G1663,[1]Conceptos!$B$2:$I$588,7,FALSE)</f>
        <v>1</v>
      </c>
      <c r="R1663" s="179">
        <f>VLOOKUP($G1663,[1]Conceptos!$B$2:$I$588,8,FALSE)</f>
        <v>1</v>
      </c>
      <c r="S1663" s="229" t="b">
        <f>VLOOKUP(G1663,[1]Conceptos!$B$2:$E$587,4,FALSE)</f>
        <v>1</v>
      </c>
      <c r="V1663" s="231">
        <f t="shared" si="314"/>
        <v>0</v>
      </c>
    </row>
    <row r="1664" spans="1:22" s="231" customFormat="1" hidden="1">
      <c r="A1664" s="172">
        <f>VLOOKUP(G1664,[1]Conceptos!$B$2:$F$587,5,FALSE)</f>
        <v>217</v>
      </c>
      <c r="B1664" s="236"/>
      <c r="C1664" s="237"/>
      <c r="D1664" s="238"/>
      <c r="E1664" s="225">
        <v>8</v>
      </c>
      <c r="F1664" s="174"/>
      <c r="G1664" s="175" t="str">
        <f t="shared" si="311"/>
        <v>A.2.2.8.1</v>
      </c>
      <c r="H1664" s="235" t="e">
        <f t="shared" si="320"/>
        <v>#N/A</v>
      </c>
      <c r="I1664" s="239"/>
      <c r="J1664" s="239"/>
      <c r="K1664" s="239"/>
      <c r="L1664" s="239"/>
      <c r="M1664" s="240"/>
      <c r="N1664" s="231">
        <f t="shared" si="318"/>
        <v>1</v>
      </c>
      <c r="O1664" s="231">
        <f t="shared" si="319"/>
        <v>0</v>
      </c>
      <c r="P1664" s="179">
        <f>VLOOKUP($G1664,[1]Conceptos!$B$2:$I$588,6,FALSE)</f>
        <v>1</v>
      </c>
      <c r="Q1664" s="179">
        <f>VLOOKUP($G1664,[1]Conceptos!$B$2:$I$588,7,FALSE)</f>
        <v>1</v>
      </c>
      <c r="R1664" s="179">
        <f>VLOOKUP($G1664,[1]Conceptos!$B$2:$I$588,8,FALSE)</f>
        <v>1</v>
      </c>
      <c r="S1664" s="229" t="b">
        <f>VLOOKUP(G1664,[1]Conceptos!$B$2:$E$587,4,FALSE)</f>
        <v>1</v>
      </c>
      <c r="V1664" s="231">
        <f t="shared" si="314"/>
        <v>0</v>
      </c>
    </row>
    <row r="1665" spans="1:22" s="231" customFormat="1" hidden="1">
      <c r="A1665" s="172">
        <f>VLOOKUP(G1665,[1]Conceptos!$B$2:$F$587,5,FALSE)</f>
        <v>217</v>
      </c>
      <c r="B1665" s="236"/>
      <c r="C1665" s="237"/>
      <c r="D1665" s="238"/>
      <c r="E1665" s="225">
        <v>9</v>
      </c>
      <c r="F1665" s="174"/>
      <c r="G1665" s="175" t="str">
        <f t="shared" si="311"/>
        <v>A.2.2.8.1</v>
      </c>
      <c r="H1665" s="235" t="e">
        <f t="shared" si="320"/>
        <v>#N/A</v>
      </c>
      <c r="I1665" s="239"/>
      <c r="J1665" s="239"/>
      <c r="K1665" s="239"/>
      <c r="L1665" s="239"/>
      <c r="M1665" s="240"/>
      <c r="N1665" s="231">
        <f t="shared" si="318"/>
        <v>1</v>
      </c>
      <c r="O1665" s="231">
        <f t="shared" si="319"/>
        <v>0</v>
      </c>
      <c r="P1665" s="179">
        <f>VLOOKUP($G1665,[1]Conceptos!$B$2:$I$588,6,FALSE)</f>
        <v>1</v>
      </c>
      <c r="Q1665" s="179">
        <f>VLOOKUP($G1665,[1]Conceptos!$B$2:$I$588,7,FALSE)</f>
        <v>1</v>
      </c>
      <c r="R1665" s="179">
        <f>VLOOKUP($G1665,[1]Conceptos!$B$2:$I$588,8,FALSE)</f>
        <v>1</v>
      </c>
      <c r="S1665" s="229" t="b">
        <f>VLOOKUP(G1665,[1]Conceptos!$B$2:$E$587,4,FALSE)</f>
        <v>1</v>
      </c>
      <c r="V1665" s="231">
        <f t="shared" si="314"/>
        <v>0</v>
      </c>
    </row>
    <row r="1666" spans="1:22" s="231" customFormat="1" hidden="1">
      <c r="A1666" s="172">
        <f>VLOOKUP(G1666,[1]Conceptos!$B$2:$F$587,5,FALSE)</f>
        <v>217</v>
      </c>
      <c r="B1666" s="236"/>
      <c r="C1666" s="237"/>
      <c r="D1666" s="238"/>
      <c r="E1666" s="225">
        <v>10</v>
      </c>
      <c r="F1666" s="174"/>
      <c r="G1666" s="175" t="str">
        <f t="shared" si="311"/>
        <v>A.2.2.8.1</v>
      </c>
      <c r="H1666" s="235" t="e">
        <f t="shared" si="320"/>
        <v>#N/A</v>
      </c>
      <c r="I1666" s="239"/>
      <c r="J1666" s="239"/>
      <c r="K1666" s="239"/>
      <c r="L1666" s="239"/>
      <c r="M1666" s="240"/>
      <c r="N1666" s="231">
        <f t="shared" si="318"/>
        <v>1</v>
      </c>
      <c r="O1666" s="231">
        <f t="shared" si="319"/>
        <v>0</v>
      </c>
      <c r="P1666" s="179">
        <f>VLOOKUP($G1666,[1]Conceptos!$B$2:$I$588,6,FALSE)</f>
        <v>1</v>
      </c>
      <c r="Q1666" s="179">
        <f>VLOOKUP($G1666,[1]Conceptos!$B$2:$I$588,7,FALSE)</f>
        <v>1</v>
      </c>
      <c r="R1666" s="179">
        <f>VLOOKUP($G1666,[1]Conceptos!$B$2:$I$588,8,FALSE)</f>
        <v>1</v>
      </c>
      <c r="S1666" s="229" t="b">
        <f>VLOOKUP(G1666,[1]Conceptos!$B$2:$E$587,4,FALSE)</f>
        <v>1</v>
      </c>
      <c r="V1666" s="231">
        <f t="shared" si="314"/>
        <v>0</v>
      </c>
    </row>
    <row r="1667" spans="1:22" s="231" customFormat="1" ht="63.75">
      <c r="A1667" s="172">
        <f>VLOOKUP(G1667,[1]Conceptos!$B$2:$F$587,5,FALSE)</f>
        <v>218</v>
      </c>
      <c r="B1667" s="219" t="s">
        <v>369</v>
      </c>
      <c r="C1667" s="220" t="str">
        <f>VLOOKUP(B1667,[1]Conceptos!$B$2:$D$587,2,FALSE)</f>
        <v>ADQUISICIÓN DE INSUMOS, ELEMENTOS, PUBLICACIONES Y EQUIPOS PARA DESARROLLAR LAS PRIORIDADES  DE SALUD PÚBLICA, SEGÚN COMPETENCIAS.</v>
      </c>
      <c r="D1667" s="221" t="str">
        <f>VLOOKUP(B1667,[1]Conceptos!$B$2:$D$587,3,FALSE)</f>
        <v>SE REFIERE A LOS GASTOS DIRIGIDOS A LA ADQUSICIÓN DE INSUMOS CRÍTICOS Y SUMINISTROS NECESARIOS PARA EL DESARROLLO DE INVERSIÓN EN SALUD, CONFORME AL OBJETO DE ESTE NUMERAL Y NO CONTEMPLADOS EN EL GASTO DE FUNCIONAMIENTO.</v>
      </c>
      <c r="E1667" s="222" t="s">
        <v>136</v>
      </c>
      <c r="F1667" s="223"/>
      <c r="G1667" s="224" t="str">
        <f t="shared" si="311"/>
        <v>A.2.2.8.2</v>
      </c>
      <c r="H1667" s="225"/>
      <c r="I1667" s="226">
        <f>SUM(I1668:I1677)</f>
        <v>0</v>
      </c>
      <c r="J1667" s="226">
        <f>SUM(J1668:J1677)</f>
        <v>0</v>
      </c>
      <c r="K1667" s="226">
        <f>SUM(K1668:K1677)</f>
        <v>0</v>
      </c>
      <c r="L1667" s="226">
        <f>SUM(L1668:L1677)</f>
        <v>0</v>
      </c>
      <c r="M1667" s="227">
        <f>SUM(M1668:M1677)</f>
        <v>0</v>
      </c>
      <c r="N1667" s="228">
        <f>IF(AND(E1667&lt;&gt;"", E1667&lt;&gt;"Registrar Detalle",E1667&lt;&gt;"Ocultar Detalle"),1,0)</f>
        <v>0</v>
      </c>
      <c r="O1667" s="228">
        <f t="shared" si="319"/>
        <v>0</v>
      </c>
      <c r="P1667" s="179">
        <f>VLOOKUP($G1667,[1]Conceptos!$B$2:$I$588,6,FALSE)</f>
        <v>1</v>
      </c>
      <c r="Q1667" s="179">
        <f>VLOOKUP($G1667,[1]Conceptos!$B$2:$I$588,7,FALSE)</f>
        <v>1</v>
      </c>
      <c r="R1667" s="179">
        <f>VLOOKUP($G1667,[1]Conceptos!$B$2:$I$588,8,FALSE)</f>
        <v>1</v>
      </c>
      <c r="S1667" s="229" t="b">
        <f>VLOOKUP(G1667,[1]Conceptos!$B$2:$E$588,4,FALSE)</f>
        <v>1</v>
      </c>
      <c r="T1667" s="230">
        <f>FIND(".",B1667,LEN(B1667)-2)</f>
        <v>8</v>
      </c>
      <c r="U1667" s="230" t="str">
        <f>MID(B1667,1,T1667-1)</f>
        <v>A.2.2.8</v>
      </c>
      <c r="V1667" s="231">
        <f t="shared" si="314"/>
        <v>8</v>
      </c>
    </row>
    <row r="1668" spans="1:22" s="231" customFormat="1">
      <c r="A1668" s="172">
        <f>VLOOKUP(G1668,[1]Conceptos!$B$2:$F$587,5,FALSE)</f>
        <v>218</v>
      </c>
      <c r="B1668" s="234"/>
      <c r="C1668" s="220"/>
      <c r="D1668" s="221"/>
      <c r="E1668" s="225">
        <v>1</v>
      </c>
      <c r="F1668" s="174"/>
      <c r="G1668" s="175" t="str">
        <f t="shared" si="311"/>
        <v>A.2.2.8.2</v>
      </c>
      <c r="H1668" s="235" t="e">
        <f t="shared" ref="H1668:H1677" si="321">VLOOKUP(F1668,$W$7:$X$48,2,FALSE)</f>
        <v>#N/A</v>
      </c>
      <c r="I1668" s="239"/>
      <c r="J1668" s="239"/>
      <c r="K1668" s="239"/>
      <c r="L1668" s="239"/>
      <c r="M1668" s="240"/>
      <c r="N1668" s="231">
        <f t="shared" si="318"/>
        <v>1</v>
      </c>
      <c r="O1668" s="231">
        <f t="shared" si="319"/>
        <v>0</v>
      </c>
      <c r="P1668" s="179">
        <f>VLOOKUP($G1668,[1]Conceptos!$B$2:$I$588,6,FALSE)</f>
        <v>1</v>
      </c>
      <c r="Q1668" s="179">
        <f>VLOOKUP($G1668,[1]Conceptos!$B$2:$I$588,7,FALSE)</f>
        <v>1</v>
      </c>
      <c r="R1668" s="179">
        <f>VLOOKUP($G1668,[1]Conceptos!$B$2:$I$588,8,FALSE)</f>
        <v>1</v>
      </c>
      <c r="S1668" s="229" t="b">
        <f>VLOOKUP(G1668,[1]Conceptos!$B$2:$E$588,4,FALSE)</f>
        <v>1</v>
      </c>
      <c r="V1668" s="231">
        <f t="shared" si="314"/>
        <v>8</v>
      </c>
    </row>
    <row r="1669" spans="1:22" s="231" customFormat="1" hidden="1">
      <c r="A1669" s="172">
        <f>VLOOKUP(G1669,[1]Conceptos!$B$2:$F$587,5,FALSE)</f>
        <v>218</v>
      </c>
      <c r="B1669" s="236"/>
      <c r="C1669" s="237"/>
      <c r="D1669" s="238"/>
      <c r="E1669" s="225">
        <v>2</v>
      </c>
      <c r="F1669" s="174"/>
      <c r="G1669" s="175" t="str">
        <f t="shared" si="311"/>
        <v>A.2.2.8.2</v>
      </c>
      <c r="H1669" s="235" t="e">
        <f t="shared" si="321"/>
        <v>#N/A</v>
      </c>
      <c r="I1669" s="239"/>
      <c r="J1669" s="239"/>
      <c r="K1669" s="239"/>
      <c r="L1669" s="239"/>
      <c r="M1669" s="240"/>
      <c r="N1669" s="231">
        <f t="shared" si="318"/>
        <v>1</v>
      </c>
      <c r="O1669" s="231">
        <f t="shared" si="319"/>
        <v>0</v>
      </c>
      <c r="P1669" s="179">
        <f>VLOOKUP($G1669,[1]Conceptos!$B$2:$I$588,6,FALSE)</f>
        <v>1</v>
      </c>
      <c r="Q1669" s="179">
        <f>VLOOKUP($G1669,[1]Conceptos!$B$2:$I$588,7,FALSE)</f>
        <v>1</v>
      </c>
      <c r="R1669" s="179">
        <f>VLOOKUP($G1669,[1]Conceptos!$B$2:$I$588,8,FALSE)</f>
        <v>1</v>
      </c>
      <c r="S1669" s="229" t="b">
        <f>VLOOKUP(G1669,[1]Conceptos!$B$2:$E$587,4,FALSE)</f>
        <v>1</v>
      </c>
      <c r="V1669" s="231">
        <f t="shared" si="314"/>
        <v>0</v>
      </c>
    </row>
    <row r="1670" spans="1:22" s="231" customFormat="1" hidden="1">
      <c r="A1670" s="172">
        <f>VLOOKUP(G1670,[1]Conceptos!$B$2:$F$587,5,FALSE)</f>
        <v>218</v>
      </c>
      <c r="B1670" s="236"/>
      <c r="C1670" s="237"/>
      <c r="D1670" s="238"/>
      <c r="E1670" s="225">
        <v>3</v>
      </c>
      <c r="F1670" s="174"/>
      <c r="G1670" s="175" t="str">
        <f t="shared" si="311"/>
        <v>A.2.2.8.2</v>
      </c>
      <c r="H1670" s="235" t="e">
        <f t="shared" si="321"/>
        <v>#N/A</v>
      </c>
      <c r="I1670" s="239"/>
      <c r="J1670" s="239"/>
      <c r="K1670" s="239"/>
      <c r="L1670" s="239"/>
      <c r="M1670" s="240"/>
      <c r="N1670" s="231">
        <f t="shared" si="318"/>
        <v>1</v>
      </c>
      <c r="O1670" s="231">
        <f t="shared" si="319"/>
        <v>0</v>
      </c>
      <c r="P1670" s="179">
        <f>VLOOKUP($G1670,[1]Conceptos!$B$2:$I$588,6,FALSE)</f>
        <v>1</v>
      </c>
      <c r="Q1670" s="179">
        <f>VLOOKUP($G1670,[1]Conceptos!$B$2:$I$588,7,FALSE)</f>
        <v>1</v>
      </c>
      <c r="R1670" s="179">
        <f>VLOOKUP($G1670,[1]Conceptos!$B$2:$I$588,8,FALSE)</f>
        <v>1</v>
      </c>
      <c r="S1670" s="229" t="b">
        <f>VLOOKUP(G1670,[1]Conceptos!$B$2:$E$587,4,FALSE)</f>
        <v>1</v>
      </c>
      <c r="V1670" s="231">
        <f t="shared" si="314"/>
        <v>0</v>
      </c>
    </row>
    <row r="1671" spans="1:22" s="231" customFormat="1" hidden="1">
      <c r="A1671" s="172">
        <f>VLOOKUP(G1671,[1]Conceptos!$B$2:$F$587,5,FALSE)</f>
        <v>218</v>
      </c>
      <c r="B1671" s="236"/>
      <c r="C1671" s="237"/>
      <c r="D1671" s="238"/>
      <c r="E1671" s="225">
        <v>4</v>
      </c>
      <c r="F1671" s="174"/>
      <c r="G1671" s="175" t="str">
        <f t="shared" si="311"/>
        <v>A.2.2.8.2</v>
      </c>
      <c r="H1671" s="235" t="e">
        <f t="shared" si="321"/>
        <v>#N/A</v>
      </c>
      <c r="I1671" s="239"/>
      <c r="J1671" s="239"/>
      <c r="K1671" s="239"/>
      <c r="L1671" s="239"/>
      <c r="M1671" s="240"/>
      <c r="N1671" s="231">
        <f t="shared" si="318"/>
        <v>1</v>
      </c>
      <c r="O1671" s="231">
        <f t="shared" si="319"/>
        <v>0</v>
      </c>
      <c r="P1671" s="179">
        <f>VLOOKUP($G1671,[1]Conceptos!$B$2:$I$588,6,FALSE)</f>
        <v>1</v>
      </c>
      <c r="Q1671" s="179">
        <f>VLOOKUP($G1671,[1]Conceptos!$B$2:$I$588,7,FALSE)</f>
        <v>1</v>
      </c>
      <c r="R1671" s="179">
        <f>VLOOKUP($G1671,[1]Conceptos!$B$2:$I$588,8,FALSE)</f>
        <v>1</v>
      </c>
      <c r="S1671" s="229" t="b">
        <f>VLOOKUP(G1671,[1]Conceptos!$B$2:$E$587,4,FALSE)</f>
        <v>1</v>
      </c>
      <c r="V1671" s="231">
        <f t="shared" si="314"/>
        <v>0</v>
      </c>
    </row>
    <row r="1672" spans="1:22" s="231" customFormat="1" hidden="1">
      <c r="A1672" s="172">
        <f>VLOOKUP(G1672,[1]Conceptos!$B$2:$F$587,5,FALSE)</f>
        <v>218</v>
      </c>
      <c r="B1672" s="236"/>
      <c r="C1672" s="237"/>
      <c r="D1672" s="238"/>
      <c r="E1672" s="225">
        <v>5</v>
      </c>
      <c r="F1672" s="174"/>
      <c r="G1672" s="175" t="str">
        <f t="shared" si="311"/>
        <v>A.2.2.8.2</v>
      </c>
      <c r="H1672" s="235" t="e">
        <f t="shared" si="321"/>
        <v>#N/A</v>
      </c>
      <c r="I1672" s="239"/>
      <c r="J1672" s="239"/>
      <c r="K1672" s="239"/>
      <c r="L1672" s="239"/>
      <c r="M1672" s="240"/>
      <c r="N1672" s="231">
        <f t="shared" si="318"/>
        <v>1</v>
      </c>
      <c r="O1672" s="231">
        <f t="shared" si="319"/>
        <v>0</v>
      </c>
      <c r="P1672" s="179">
        <f>VLOOKUP($G1672,[1]Conceptos!$B$2:$I$588,6,FALSE)</f>
        <v>1</v>
      </c>
      <c r="Q1672" s="179">
        <f>VLOOKUP($G1672,[1]Conceptos!$B$2:$I$588,7,FALSE)</f>
        <v>1</v>
      </c>
      <c r="R1672" s="179">
        <f>VLOOKUP($G1672,[1]Conceptos!$B$2:$I$588,8,FALSE)</f>
        <v>1</v>
      </c>
      <c r="S1672" s="229" t="b">
        <f>VLOOKUP(G1672,[1]Conceptos!$B$2:$E$587,4,FALSE)</f>
        <v>1</v>
      </c>
      <c r="V1672" s="231">
        <f t="shared" si="314"/>
        <v>0</v>
      </c>
    </row>
    <row r="1673" spans="1:22" s="231" customFormat="1" hidden="1">
      <c r="A1673" s="172">
        <f>VLOOKUP(G1673,[1]Conceptos!$B$2:$F$587,5,FALSE)</f>
        <v>218</v>
      </c>
      <c r="B1673" s="236"/>
      <c r="C1673" s="237"/>
      <c r="D1673" s="238"/>
      <c r="E1673" s="225">
        <v>6</v>
      </c>
      <c r="F1673" s="174"/>
      <c r="G1673" s="175" t="str">
        <f t="shared" si="311"/>
        <v>A.2.2.8.2</v>
      </c>
      <c r="H1673" s="235" t="e">
        <f t="shared" si="321"/>
        <v>#N/A</v>
      </c>
      <c r="I1673" s="239"/>
      <c r="J1673" s="239"/>
      <c r="K1673" s="239"/>
      <c r="L1673" s="239"/>
      <c r="M1673" s="240"/>
      <c r="N1673" s="231">
        <f t="shared" si="318"/>
        <v>1</v>
      </c>
      <c r="O1673" s="231">
        <f t="shared" si="319"/>
        <v>0</v>
      </c>
      <c r="P1673" s="179">
        <f>VLOOKUP($G1673,[1]Conceptos!$B$2:$I$588,6,FALSE)</f>
        <v>1</v>
      </c>
      <c r="Q1673" s="179">
        <f>VLOOKUP($G1673,[1]Conceptos!$B$2:$I$588,7,FALSE)</f>
        <v>1</v>
      </c>
      <c r="R1673" s="179">
        <f>VLOOKUP($G1673,[1]Conceptos!$B$2:$I$588,8,FALSE)</f>
        <v>1</v>
      </c>
      <c r="S1673" s="229" t="b">
        <f>VLOOKUP(G1673,[1]Conceptos!$B$2:$E$587,4,FALSE)</f>
        <v>1</v>
      </c>
      <c r="V1673" s="231">
        <f t="shared" si="314"/>
        <v>0</v>
      </c>
    </row>
    <row r="1674" spans="1:22" s="231" customFormat="1" hidden="1">
      <c r="A1674" s="172">
        <f>VLOOKUP(G1674,[1]Conceptos!$B$2:$F$587,5,FALSE)</f>
        <v>218</v>
      </c>
      <c r="B1674" s="236"/>
      <c r="C1674" s="237"/>
      <c r="D1674" s="238"/>
      <c r="E1674" s="225">
        <v>7</v>
      </c>
      <c r="F1674" s="174"/>
      <c r="G1674" s="175" t="str">
        <f t="shared" si="311"/>
        <v>A.2.2.8.2</v>
      </c>
      <c r="H1674" s="235" t="e">
        <f t="shared" si="321"/>
        <v>#N/A</v>
      </c>
      <c r="I1674" s="239"/>
      <c r="J1674" s="239"/>
      <c r="K1674" s="239"/>
      <c r="L1674" s="239"/>
      <c r="M1674" s="240"/>
      <c r="N1674" s="231">
        <f t="shared" si="318"/>
        <v>1</v>
      </c>
      <c r="O1674" s="231">
        <f t="shared" si="319"/>
        <v>0</v>
      </c>
      <c r="P1674" s="179">
        <f>VLOOKUP($G1674,[1]Conceptos!$B$2:$I$588,6,FALSE)</f>
        <v>1</v>
      </c>
      <c r="Q1674" s="179">
        <f>VLOOKUP($G1674,[1]Conceptos!$B$2:$I$588,7,FALSE)</f>
        <v>1</v>
      </c>
      <c r="R1674" s="179">
        <f>VLOOKUP($G1674,[1]Conceptos!$B$2:$I$588,8,FALSE)</f>
        <v>1</v>
      </c>
      <c r="S1674" s="229" t="b">
        <f>VLOOKUP(G1674,[1]Conceptos!$B$2:$E$587,4,FALSE)</f>
        <v>1</v>
      </c>
      <c r="V1674" s="231">
        <f t="shared" si="314"/>
        <v>0</v>
      </c>
    </row>
    <row r="1675" spans="1:22" s="231" customFormat="1" hidden="1">
      <c r="A1675" s="172">
        <f>VLOOKUP(G1675,[1]Conceptos!$B$2:$F$587,5,FALSE)</f>
        <v>218</v>
      </c>
      <c r="B1675" s="236"/>
      <c r="C1675" s="237"/>
      <c r="D1675" s="238"/>
      <c r="E1675" s="225">
        <v>8</v>
      </c>
      <c r="F1675" s="174"/>
      <c r="G1675" s="175" t="str">
        <f t="shared" si="311"/>
        <v>A.2.2.8.2</v>
      </c>
      <c r="H1675" s="235" t="e">
        <f t="shared" si="321"/>
        <v>#N/A</v>
      </c>
      <c r="I1675" s="239"/>
      <c r="J1675" s="239"/>
      <c r="K1675" s="239"/>
      <c r="L1675" s="239"/>
      <c r="M1675" s="240"/>
      <c r="N1675" s="231">
        <f t="shared" si="318"/>
        <v>1</v>
      </c>
      <c r="O1675" s="231">
        <f t="shared" si="319"/>
        <v>0</v>
      </c>
      <c r="P1675" s="179">
        <f>VLOOKUP($G1675,[1]Conceptos!$B$2:$I$588,6,FALSE)</f>
        <v>1</v>
      </c>
      <c r="Q1675" s="179">
        <f>VLOOKUP($G1675,[1]Conceptos!$B$2:$I$588,7,FALSE)</f>
        <v>1</v>
      </c>
      <c r="R1675" s="179">
        <f>VLOOKUP($G1675,[1]Conceptos!$B$2:$I$588,8,FALSE)</f>
        <v>1</v>
      </c>
      <c r="S1675" s="229" t="b">
        <f>VLOOKUP(G1675,[1]Conceptos!$B$2:$E$587,4,FALSE)</f>
        <v>1</v>
      </c>
      <c r="V1675" s="231">
        <f t="shared" si="314"/>
        <v>0</v>
      </c>
    </row>
    <row r="1676" spans="1:22" s="231" customFormat="1" hidden="1">
      <c r="A1676" s="172">
        <f>VLOOKUP(G1676,[1]Conceptos!$B$2:$F$587,5,FALSE)</f>
        <v>218</v>
      </c>
      <c r="B1676" s="236"/>
      <c r="C1676" s="237"/>
      <c r="D1676" s="238"/>
      <c r="E1676" s="225">
        <v>9</v>
      </c>
      <c r="F1676" s="174"/>
      <c r="G1676" s="175" t="str">
        <f t="shared" si="311"/>
        <v>A.2.2.8.2</v>
      </c>
      <c r="H1676" s="235" t="e">
        <f t="shared" si="321"/>
        <v>#N/A</v>
      </c>
      <c r="I1676" s="239"/>
      <c r="J1676" s="239"/>
      <c r="K1676" s="239"/>
      <c r="L1676" s="239"/>
      <c r="M1676" s="240"/>
      <c r="N1676" s="231">
        <f t="shared" si="318"/>
        <v>1</v>
      </c>
      <c r="O1676" s="231">
        <f t="shared" si="319"/>
        <v>0</v>
      </c>
      <c r="P1676" s="179">
        <f>VLOOKUP($G1676,[1]Conceptos!$B$2:$I$588,6,FALSE)</f>
        <v>1</v>
      </c>
      <c r="Q1676" s="179">
        <f>VLOOKUP($G1676,[1]Conceptos!$B$2:$I$588,7,FALSE)</f>
        <v>1</v>
      </c>
      <c r="R1676" s="179">
        <f>VLOOKUP($G1676,[1]Conceptos!$B$2:$I$588,8,FALSE)</f>
        <v>1</v>
      </c>
      <c r="S1676" s="229" t="b">
        <f>VLOOKUP(G1676,[1]Conceptos!$B$2:$E$587,4,FALSE)</f>
        <v>1</v>
      </c>
      <c r="V1676" s="231">
        <f t="shared" si="314"/>
        <v>0</v>
      </c>
    </row>
    <row r="1677" spans="1:22" s="231" customFormat="1" hidden="1">
      <c r="A1677" s="172">
        <f>VLOOKUP(G1677,[1]Conceptos!$B$2:$F$587,5,FALSE)</f>
        <v>218</v>
      </c>
      <c r="B1677" s="236"/>
      <c r="C1677" s="237"/>
      <c r="D1677" s="238"/>
      <c r="E1677" s="225">
        <v>10</v>
      </c>
      <c r="F1677" s="174"/>
      <c r="G1677" s="175" t="str">
        <f t="shared" si="311"/>
        <v>A.2.2.8.2</v>
      </c>
      <c r="H1677" s="235" t="e">
        <f t="shared" si="321"/>
        <v>#N/A</v>
      </c>
      <c r="I1677" s="239"/>
      <c r="J1677" s="239"/>
      <c r="K1677" s="239"/>
      <c r="L1677" s="239"/>
      <c r="M1677" s="240"/>
      <c r="N1677" s="231">
        <f t="shared" si="318"/>
        <v>1</v>
      </c>
      <c r="O1677" s="231">
        <f t="shared" si="319"/>
        <v>0</v>
      </c>
      <c r="P1677" s="179">
        <f>VLOOKUP($G1677,[1]Conceptos!$B$2:$I$588,6,FALSE)</f>
        <v>1</v>
      </c>
      <c r="Q1677" s="179">
        <f>VLOOKUP($G1677,[1]Conceptos!$B$2:$I$588,7,FALSE)</f>
        <v>1</v>
      </c>
      <c r="R1677" s="179">
        <f>VLOOKUP($G1677,[1]Conceptos!$B$2:$I$588,8,FALSE)</f>
        <v>1</v>
      </c>
      <c r="S1677" s="229" t="b">
        <f>VLOOKUP(G1677,[1]Conceptos!$B$2:$E$587,4,FALSE)</f>
        <v>1</v>
      </c>
      <c r="V1677" s="231">
        <f t="shared" si="314"/>
        <v>0</v>
      </c>
    </row>
    <row r="1678" spans="1:22" s="231" customFormat="1" ht="38.25">
      <c r="A1678" s="172">
        <f>VLOOKUP(G1678,[1]Conceptos!$B$2:$F$587,5,FALSE)</f>
        <v>219</v>
      </c>
      <c r="B1678" s="219" t="s">
        <v>370</v>
      </c>
      <c r="C1678" s="220" t="str">
        <f>VLOOKUP(B1678,[1]Conceptos!$B$2:$D$587,2,FALSE)</f>
        <v>CONTRATACIÓN CON PERSONAS  JURÍDICAS QUE NO SEAN ESE´S.</v>
      </c>
      <c r="D1678" s="221" t="str">
        <f>VLOOKUP(B1678,[1]Conceptos!$B$2:$D$587,3,FALSE)</f>
        <v xml:space="preserve">CONTEMPLA LA CONTRATACIÓN CON OTRAS IPS, NECESARIOS PARA PRESTAR EL SERVICIO, CONFORME A LAS  POLÍTICAS DE PROMOCIÓN,PREVENCIÓN Y VIGILANCIA EN SALUD. </v>
      </c>
      <c r="E1678" s="222" t="s">
        <v>136</v>
      </c>
      <c r="F1678" s="223"/>
      <c r="G1678" s="224" t="str">
        <f t="shared" ref="G1678:G1723" si="322">IF(ISBLANK(B1678),G1677,B1678)</f>
        <v>A.2.2.8.3</v>
      </c>
      <c r="H1678" s="225"/>
      <c r="I1678" s="226">
        <f>SUM(I1679:I1688)</f>
        <v>0</v>
      </c>
      <c r="J1678" s="226">
        <f>SUM(J1679:J1688)</f>
        <v>0</v>
      </c>
      <c r="K1678" s="226">
        <f>SUM(K1679:K1688)</f>
        <v>0</v>
      </c>
      <c r="L1678" s="226">
        <f>SUM(L1679:L1688)</f>
        <v>0</v>
      </c>
      <c r="M1678" s="227">
        <f>SUM(M1679:M1688)</f>
        <v>0</v>
      </c>
      <c r="N1678" s="228">
        <f>IF(AND(E1678&lt;&gt;"", E1678&lt;&gt;"Registrar Detalle",E1678&lt;&gt;"Ocultar Detalle"),1,0)</f>
        <v>0</v>
      </c>
      <c r="O1678" s="228">
        <f t="shared" si="319"/>
        <v>0</v>
      </c>
      <c r="P1678" s="179">
        <f>VLOOKUP($G1678,[1]Conceptos!$B$2:$I$588,6,FALSE)</f>
        <v>1</v>
      </c>
      <c r="Q1678" s="179">
        <f>VLOOKUP($G1678,[1]Conceptos!$B$2:$I$588,7,FALSE)</f>
        <v>1</v>
      </c>
      <c r="R1678" s="179">
        <f>VLOOKUP($G1678,[1]Conceptos!$B$2:$I$588,8,FALSE)</f>
        <v>1</v>
      </c>
      <c r="S1678" s="229" t="b">
        <f>VLOOKUP(G1678,[1]Conceptos!$B$2:$E$588,4,FALSE)</f>
        <v>1</v>
      </c>
      <c r="T1678" s="230">
        <f>FIND(".",B1678,LEN(B1678)-2)</f>
        <v>8</v>
      </c>
      <c r="U1678" s="230" t="str">
        <f>MID(B1678,1,T1678-1)</f>
        <v>A.2.2.8</v>
      </c>
      <c r="V1678" s="231">
        <f t="shared" si="314"/>
        <v>8</v>
      </c>
    </row>
    <row r="1679" spans="1:22" s="231" customFormat="1">
      <c r="A1679" s="172">
        <f>VLOOKUP(G1679,[1]Conceptos!$B$2:$F$587,5,FALSE)</f>
        <v>219</v>
      </c>
      <c r="B1679" s="234"/>
      <c r="C1679" s="220"/>
      <c r="D1679" s="221"/>
      <c r="E1679" s="225">
        <v>1</v>
      </c>
      <c r="F1679" s="174"/>
      <c r="G1679" s="175" t="str">
        <f t="shared" si="322"/>
        <v>A.2.2.8.3</v>
      </c>
      <c r="H1679" s="235" t="e">
        <f t="shared" ref="H1679:H1688" si="323">VLOOKUP(F1679,$W$7:$X$48,2,FALSE)</f>
        <v>#N/A</v>
      </c>
      <c r="I1679" s="239"/>
      <c r="J1679" s="239"/>
      <c r="K1679" s="239"/>
      <c r="L1679" s="239"/>
      <c r="M1679" s="240"/>
      <c r="N1679" s="231">
        <f t="shared" ref="N1679:N1701" si="324">IF(E1679&lt;&gt;"",1,0)</f>
        <v>1</v>
      </c>
      <c r="O1679" s="231">
        <f t="shared" si="319"/>
        <v>0</v>
      </c>
      <c r="P1679" s="179">
        <f>VLOOKUP($G1679,[1]Conceptos!$B$2:$I$588,6,FALSE)</f>
        <v>1</v>
      </c>
      <c r="Q1679" s="179">
        <f>VLOOKUP($G1679,[1]Conceptos!$B$2:$I$588,7,FALSE)</f>
        <v>1</v>
      </c>
      <c r="R1679" s="179">
        <f>VLOOKUP($G1679,[1]Conceptos!$B$2:$I$588,8,FALSE)</f>
        <v>1</v>
      </c>
      <c r="S1679" s="229" t="b">
        <f>VLOOKUP(G1679,[1]Conceptos!$B$2:$E$588,4,FALSE)</f>
        <v>1</v>
      </c>
      <c r="V1679" s="231">
        <f t="shared" si="314"/>
        <v>8</v>
      </c>
    </row>
    <row r="1680" spans="1:22" s="231" customFormat="1" hidden="1">
      <c r="A1680" s="172">
        <f>VLOOKUP(G1680,[1]Conceptos!$B$2:$F$587,5,FALSE)</f>
        <v>219</v>
      </c>
      <c r="B1680" s="236"/>
      <c r="C1680" s="237"/>
      <c r="D1680" s="238"/>
      <c r="E1680" s="225">
        <v>2</v>
      </c>
      <c r="F1680" s="174"/>
      <c r="G1680" s="175" t="str">
        <f t="shared" si="322"/>
        <v>A.2.2.8.3</v>
      </c>
      <c r="H1680" s="235" t="e">
        <f t="shared" si="323"/>
        <v>#N/A</v>
      </c>
      <c r="I1680" s="239"/>
      <c r="J1680" s="239"/>
      <c r="K1680" s="239"/>
      <c r="L1680" s="239"/>
      <c r="M1680" s="240"/>
      <c r="N1680" s="231">
        <f t="shared" si="324"/>
        <v>1</v>
      </c>
      <c r="O1680" s="231">
        <f t="shared" si="319"/>
        <v>0</v>
      </c>
      <c r="P1680" s="179">
        <f>VLOOKUP($G1680,[1]Conceptos!$B$2:$I$588,6,FALSE)</f>
        <v>1</v>
      </c>
      <c r="Q1680" s="179">
        <f>VLOOKUP($G1680,[1]Conceptos!$B$2:$I$588,7,FALSE)</f>
        <v>1</v>
      </c>
      <c r="R1680" s="179">
        <f>VLOOKUP($G1680,[1]Conceptos!$B$2:$I$588,8,FALSE)</f>
        <v>1</v>
      </c>
      <c r="S1680" s="229" t="b">
        <f>VLOOKUP(G1680,[1]Conceptos!$B$2:$E$587,4,FALSE)</f>
        <v>1</v>
      </c>
      <c r="V1680" s="231">
        <f t="shared" si="314"/>
        <v>0</v>
      </c>
    </row>
    <row r="1681" spans="1:22" s="231" customFormat="1" hidden="1">
      <c r="A1681" s="172">
        <f>VLOOKUP(G1681,[1]Conceptos!$B$2:$F$587,5,FALSE)</f>
        <v>219</v>
      </c>
      <c r="B1681" s="236"/>
      <c r="C1681" s="237"/>
      <c r="D1681" s="238"/>
      <c r="E1681" s="225">
        <v>3</v>
      </c>
      <c r="F1681" s="174"/>
      <c r="G1681" s="175" t="str">
        <f t="shared" si="322"/>
        <v>A.2.2.8.3</v>
      </c>
      <c r="H1681" s="235" t="e">
        <f t="shared" si="323"/>
        <v>#N/A</v>
      </c>
      <c r="I1681" s="239"/>
      <c r="J1681" s="239"/>
      <c r="K1681" s="239"/>
      <c r="L1681" s="239"/>
      <c r="M1681" s="240"/>
      <c r="N1681" s="231">
        <f t="shared" si="324"/>
        <v>1</v>
      </c>
      <c r="O1681" s="231">
        <f t="shared" si="319"/>
        <v>0</v>
      </c>
      <c r="P1681" s="179">
        <f>VLOOKUP($G1681,[1]Conceptos!$B$2:$I$588,6,FALSE)</f>
        <v>1</v>
      </c>
      <c r="Q1681" s="179">
        <f>VLOOKUP($G1681,[1]Conceptos!$B$2:$I$588,7,FALSE)</f>
        <v>1</v>
      </c>
      <c r="R1681" s="179">
        <f>VLOOKUP($G1681,[1]Conceptos!$B$2:$I$588,8,FALSE)</f>
        <v>1</v>
      </c>
      <c r="S1681" s="229" t="b">
        <f>VLOOKUP(G1681,[1]Conceptos!$B$2:$E$587,4,FALSE)</f>
        <v>1</v>
      </c>
      <c r="V1681" s="231">
        <f t="shared" si="314"/>
        <v>0</v>
      </c>
    </row>
    <row r="1682" spans="1:22" s="231" customFormat="1" hidden="1">
      <c r="A1682" s="172">
        <f>VLOOKUP(G1682,[1]Conceptos!$B$2:$F$587,5,FALSE)</f>
        <v>219</v>
      </c>
      <c r="B1682" s="236"/>
      <c r="C1682" s="237"/>
      <c r="D1682" s="238"/>
      <c r="E1682" s="225">
        <v>4</v>
      </c>
      <c r="F1682" s="174"/>
      <c r="G1682" s="175" t="str">
        <f t="shared" si="322"/>
        <v>A.2.2.8.3</v>
      </c>
      <c r="H1682" s="235" t="e">
        <f t="shared" si="323"/>
        <v>#N/A</v>
      </c>
      <c r="I1682" s="239"/>
      <c r="J1682" s="239"/>
      <c r="K1682" s="239"/>
      <c r="L1682" s="239"/>
      <c r="M1682" s="240"/>
      <c r="N1682" s="231">
        <f t="shared" si="324"/>
        <v>1</v>
      </c>
      <c r="O1682" s="231">
        <f t="shared" si="319"/>
        <v>0</v>
      </c>
      <c r="P1682" s="179">
        <f>VLOOKUP($G1682,[1]Conceptos!$B$2:$I$588,6,FALSE)</f>
        <v>1</v>
      </c>
      <c r="Q1682" s="179">
        <f>VLOOKUP($G1682,[1]Conceptos!$B$2:$I$588,7,FALSE)</f>
        <v>1</v>
      </c>
      <c r="R1682" s="179">
        <f>VLOOKUP($G1682,[1]Conceptos!$B$2:$I$588,8,FALSE)</f>
        <v>1</v>
      </c>
      <c r="S1682" s="229" t="b">
        <f>VLOOKUP(G1682,[1]Conceptos!$B$2:$E$587,4,FALSE)</f>
        <v>1</v>
      </c>
      <c r="V1682" s="231">
        <f t="shared" ref="V1682:V1688" si="325">IF(T1682=0,T1681,T1682)</f>
        <v>0</v>
      </c>
    </row>
    <row r="1683" spans="1:22" s="231" customFormat="1" hidden="1">
      <c r="A1683" s="172">
        <f>VLOOKUP(G1683,[1]Conceptos!$B$2:$F$587,5,FALSE)</f>
        <v>219</v>
      </c>
      <c r="B1683" s="236"/>
      <c r="C1683" s="237"/>
      <c r="D1683" s="238"/>
      <c r="E1683" s="225">
        <v>5</v>
      </c>
      <c r="F1683" s="174"/>
      <c r="G1683" s="175" t="str">
        <f t="shared" si="322"/>
        <v>A.2.2.8.3</v>
      </c>
      <c r="H1683" s="235" t="e">
        <f t="shared" si="323"/>
        <v>#N/A</v>
      </c>
      <c r="I1683" s="239"/>
      <c r="J1683" s="239"/>
      <c r="K1683" s="239"/>
      <c r="L1683" s="239"/>
      <c r="M1683" s="240"/>
      <c r="N1683" s="231">
        <f t="shared" si="324"/>
        <v>1</v>
      </c>
      <c r="O1683" s="231">
        <f t="shared" si="319"/>
        <v>0</v>
      </c>
      <c r="P1683" s="179">
        <f>VLOOKUP($G1683,[1]Conceptos!$B$2:$I$588,6,FALSE)</f>
        <v>1</v>
      </c>
      <c r="Q1683" s="179">
        <f>VLOOKUP($G1683,[1]Conceptos!$B$2:$I$588,7,FALSE)</f>
        <v>1</v>
      </c>
      <c r="R1683" s="179">
        <f>VLOOKUP($G1683,[1]Conceptos!$B$2:$I$588,8,FALSE)</f>
        <v>1</v>
      </c>
      <c r="S1683" s="229" t="b">
        <f>VLOOKUP(G1683,[1]Conceptos!$B$2:$E$587,4,FALSE)</f>
        <v>1</v>
      </c>
      <c r="V1683" s="231">
        <f t="shared" si="325"/>
        <v>0</v>
      </c>
    </row>
    <row r="1684" spans="1:22" s="231" customFormat="1" hidden="1">
      <c r="A1684" s="172">
        <f>VLOOKUP(G1684,[1]Conceptos!$B$2:$F$587,5,FALSE)</f>
        <v>219</v>
      </c>
      <c r="B1684" s="236"/>
      <c r="C1684" s="237"/>
      <c r="D1684" s="238"/>
      <c r="E1684" s="225">
        <v>6</v>
      </c>
      <c r="F1684" s="174"/>
      <c r="G1684" s="175" t="str">
        <f t="shared" si="322"/>
        <v>A.2.2.8.3</v>
      </c>
      <c r="H1684" s="235" t="e">
        <f t="shared" si="323"/>
        <v>#N/A</v>
      </c>
      <c r="I1684" s="239"/>
      <c r="J1684" s="239"/>
      <c r="K1684" s="239"/>
      <c r="L1684" s="239"/>
      <c r="M1684" s="240"/>
      <c r="N1684" s="231">
        <f t="shared" si="324"/>
        <v>1</v>
      </c>
      <c r="O1684" s="231">
        <f t="shared" si="319"/>
        <v>0</v>
      </c>
      <c r="P1684" s="179">
        <f>VLOOKUP($G1684,[1]Conceptos!$B$2:$I$588,6,FALSE)</f>
        <v>1</v>
      </c>
      <c r="Q1684" s="179">
        <f>VLOOKUP($G1684,[1]Conceptos!$B$2:$I$588,7,FALSE)</f>
        <v>1</v>
      </c>
      <c r="R1684" s="179">
        <f>VLOOKUP($G1684,[1]Conceptos!$B$2:$I$588,8,FALSE)</f>
        <v>1</v>
      </c>
      <c r="S1684" s="229" t="b">
        <f>VLOOKUP(G1684,[1]Conceptos!$B$2:$E$587,4,FALSE)</f>
        <v>1</v>
      </c>
      <c r="V1684" s="231">
        <f t="shared" si="325"/>
        <v>0</v>
      </c>
    </row>
    <row r="1685" spans="1:22" s="231" customFormat="1" hidden="1">
      <c r="A1685" s="172">
        <f>VLOOKUP(G1685,[1]Conceptos!$B$2:$F$587,5,FALSE)</f>
        <v>219</v>
      </c>
      <c r="B1685" s="236"/>
      <c r="C1685" s="237"/>
      <c r="D1685" s="238"/>
      <c r="E1685" s="225">
        <v>7</v>
      </c>
      <c r="F1685" s="174"/>
      <c r="G1685" s="175" t="str">
        <f t="shared" si="322"/>
        <v>A.2.2.8.3</v>
      </c>
      <c r="H1685" s="235" t="e">
        <f t="shared" si="323"/>
        <v>#N/A</v>
      </c>
      <c r="I1685" s="239"/>
      <c r="J1685" s="239"/>
      <c r="K1685" s="239"/>
      <c r="L1685" s="239"/>
      <c r="M1685" s="240"/>
      <c r="N1685" s="231">
        <f t="shared" si="324"/>
        <v>1</v>
      </c>
      <c r="O1685" s="231">
        <f t="shared" si="319"/>
        <v>0</v>
      </c>
      <c r="P1685" s="179">
        <f>VLOOKUP($G1685,[1]Conceptos!$B$2:$I$588,6,FALSE)</f>
        <v>1</v>
      </c>
      <c r="Q1685" s="179">
        <f>VLOOKUP($G1685,[1]Conceptos!$B$2:$I$588,7,FALSE)</f>
        <v>1</v>
      </c>
      <c r="R1685" s="179">
        <f>VLOOKUP($G1685,[1]Conceptos!$B$2:$I$588,8,FALSE)</f>
        <v>1</v>
      </c>
      <c r="S1685" s="229" t="b">
        <f>VLOOKUP(G1685,[1]Conceptos!$B$2:$E$587,4,FALSE)</f>
        <v>1</v>
      </c>
      <c r="V1685" s="231">
        <f t="shared" si="325"/>
        <v>0</v>
      </c>
    </row>
    <row r="1686" spans="1:22" s="231" customFormat="1" hidden="1">
      <c r="A1686" s="172">
        <f>VLOOKUP(G1686,[1]Conceptos!$B$2:$F$587,5,FALSE)</f>
        <v>219</v>
      </c>
      <c r="B1686" s="236"/>
      <c r="C1686" s="237"/>
      <c r="D1686" s="238"/>
      <c r="E1686" s="225">
        <v>8</v>
      </c>
      <c r="F1686" s="174"/>
      <c r="G1686" s="175" t="str">
        <f t="shared" si="322"/>
        <v>A.2.2.8.3</v>
      </c>
      <c r="H1686" s="235" t="e">
        <f t="shared" si="323"/>
        <v>#N/A</v>
      </c>
      <c r="I1686" s="239"/>
      <c r="J1686" s="239"/>
      <c r="K1686" s="239"/>
      <c r="L1686" s="239"/>
      <c r="M1686" s="240"/>
      <c r="N1686" s="231">
        <f t="shared" si="324"/>
        <v>1</v>
      </c>
      <c r="O1686" s="231">
        <f t="shared" si="319"/>
        <v>0</v>
      </c>
      <c r="P1686" s="179">
        <f>VLOOKUP($G1686,[1]Conceptos!$B$2:$I$588,6,FALSE)</f>
        <v>1</v>
      </c>
      <c r="Q1686" s="179">
        <f>VLOOKUP($G1686,[1]Conceptos!$B$2:$I$588,7,FALSE)</f>
        <v>1</v>
      </c>
      <c r="R1686" s="179">
        <f>VLOOKUP($G1686,[1]Conceptos!$B$2:$I$588,8,FALSE)</f>
        <v>1</v>
      </c>
      <c r="S1686" s="229" t="b">
        <f>VLOOKUP(G1686,[1]Conceptos!$B$2:$E$587,4,FALSE)</f>
        <v>1</v>
      </c>
      <c r="V1686" s="231">
        <f t="shared" si="325"/>
        <v>0</v>
      </c>
    </row>
    <row r="1687" spans="1:22" s="231" customFormat="1" hidden="1">
      <c r="A1687" s="172">
        <f>VLOOKUP(G1687,[1]Conceptos!$B$2:$F$587,5,FALSE)</f>
        <v>219</v>
      </c>
      <c r="B1687" s="236"/>
      <c r="C1687" s="237"/>
      <c r="D1687" s="238"/>
      <c r="E1687" s="225">
        <v>9</v>
      </c>
      <c r="F1687" s="174"/>
      <c r="G1687" s="175" t="str">
        <f t="shared" si="322"/>
        <v>A.2.2.8.3</v>
      </c>
      <c r="H1687" s="235" t="e">
        <f t="shared" si="323"/>
        <v>#N/A</v>
      </c>
      <c r="I1687" s="239"/>
      <c r="J1687" s="239"/>
      <c r="K1687" s="239"/>
      <c r="L1687" s="239"/>
      <c r="M1687" s="240"/>
      <c r="N1687" s="231">
        <f t="shared" si="324"/>
        <v>1</v>
      </c>
      <c r="O1687" s="231">
        <f t="shared" si="319"/>
        <v>0</v>
      </c>
      <c r="P1687" s="179">
        <f>VLOOKUP($G1687,[1]Conceptos!$B$2:$I$588,6,FALSE)</f>
        <v>1</v>
      </c>
      <c r="Q1687" s="179">
        <f>VLOOKUP($G1687,[1]Conceptos!$B$2:$I$588,7,FALSE)</f>
        <v>1</v>
      </c>
      <c r="R1687" s="179">
        <f>VLOOKUP($G1687,[1]Conceptos!$B$2:$I$588,8,FALSE)</f>
        <v>1</v>
      </c>
      <c r="S1687" s="229" t="b">
        <f>VLOOKUP(G1687,[1]Conceptos!$B$2:$E$587,4,FALSE)</f>
        <v>1</v>
      </c>
      <c r="V1687" s="231">
        <f t="shared" si="325"/>
        <v>0</v>
      </c>
    </row>
    <row r="1688" spans="1:22" s="231" customFormat="1" hidden="1">
      <c r="A1688" s="172">
        <f>VLOOKUP(G1688,[1]Conceptos!$B$2:$F$587,5,FALSE)</f>
        <v>219</v>
      </c>
      <c r="B1688" s="236"/>
      <c r="C1688" s="237"/>
      <c r="D1688" s="238"/>
      <c r="E1688" s="225">
        <v>10</v>
      </c>
      <c r="F1688" s="174"/>
      <c r="G1688" s="175" t="str">
        <f t="shared" si="322"/>
        <v>A.2.2.8.3</v>
      </c>
      <c r="H1688" s="235" t="e">
        <f t="shared" si="323"/>
        <v>#N/A</v>
      </c>
      <c r="I1688" s="239"/>
      <c r="J1688" s="239"/>
      <c r="K1688" s="239"/>
      <c r="L1688" s="239"/>
      <c r="M1688" s="240"/>
      <c r="N1688" s="231">
        <f t="shared" si="324"/>
        <v>1</v>
      </c>
      <c r="O1688" s="231">
        <f t="shared" si="319"/>
        <v>0</v>
      </c>
      <c r="P1688" s="179">
        <f>VLOOKUP($G1688,[1]Conceptos!$B$2:$I$588,6,FALSE)</f>
        <v>1</v>
      </c>
      <c r="Q1688" s="179">
        <f>VLOOKUP($G1688,[1]Conceptos!$B$2:$I$588,7,FALSE)</f>
        <v>1</v>
      </c>
      <c r="R1688" s="179">
        <f>VLOOKUP($G1688,[1]Conceptos!$B$2:$I$588,8,FALSE)</f>
        <v>1</v>
      </c>
      <c r="S1688" s="229" t="b">
        <f>VLOOKUP(G1688,[1]Conceptos!$B$2:$E$587,4,FALSE)</f>
        <v>1</v>
      </c>
      <c r="V1688" s="231">
        <f t="shared" si="325"/>
        <v>0</v>
      </c>
    </row>
    <row r="1689" spans="1:22" s="231" customFormat="1" ht="38.25">
      <c r="A1689" s="172">
        <f>VLOOKUP(G1689,[1]Conceptos!$B$2:$F$587,5,FALSE)</f>
        <v>221</v>
      </c>
      <c r="B1689" s="216" t="s">
        <v>371</v>
      </c>
      <c r="C1689" s="217" t="str">
        <f>VLOOKUP(B1689,[1]Conceptos!$B$2:$D$587,2,FALSE)</f>
        <v>LA GESTIÓN PARA EL DESARROLLO OPERATIVO Y FUNCIONAL DEL PNSP</v>
      </c>
      <c r="D1689" s="218" t="str">
        <f>VLOOKUP(B1689,[1]Conceptos!$B$2:$D$587,3,FALSE)</f>
        <v>COMPRENDE LOS RECURSOS DESTINADOS A LA GESTIÓN OPERATIVA Y FUNCIONAL PARA EL DESARROLLO DEL PLAN TERRITORIAL DE SALUD PÚBLICA.</v>
      </c>
      <c r="E1689" s="249"/>
      <c r="F1689" s="210"/>
      <c r="G1689" s="262" t="str">
        <f>IF(ISBLANK(B1689),#REF!,B1689)</f>
        <v>A.2.2.9</v>
      </c>
      <c r="H1689" s="249"/>
      <c r="I1689" s="213">
        <f>I1690+I1724+I1758</f>
        <v>0</v>
      </c>
      <c r="J1689" s="213">
        <f>J1690+J1724+J1758</f>
        <v>0</v>
      </c>
      <c r="K1689" s="213">
        <f>K1690+K1724+K1758</f>
        <v>0</v>
      </c>
      <c r="L1689" s="213">
        <f>L1690+L1724+L1758</f>
        <v>0</v>
      </c>
      <c r="M1689" s="214">
        <f>M1690+M1724+M1758</f>
        <v>0</v>
      </c>
      <c r="N1689" s="250">
        <f t="shared" si="324"/>
        <v>0</v>
      </c>
      <c r="O1689" s="250">
        <f t="shared" si="319"/>
        <v>0</v>
      </c>
      <c r="P1689" s="179">
        <f>VLOOKUP($G1689,[1]Conceptos!$B$2:$I$588,6,FALSE)</f>
        <v>1</v>
      </c>
      <c r="Q1689" s="179">
        <f>VLOOKUP($G1689,[1]Conceptos!$B$2:$I$588,7,FALSE)</f>
        <v>1</v>
      </c>
      <c r="R1689" s="179">
        <f>VLOOKUP($G1689,[1]Conceptos!$B$2:$I$588,8,FALSE)</f>
        <v>1</v>
      </c>
      <c r="S1689" s="229" t="b">
        <f>VLOOKUP(G1689,[1]Conceptos!$B$2:$E$588,4,FALSE)</f>
        <v>0</v>
      </c>
      <c r="T1689" s="230">
        <f>FIND(".",B1689,LEN(B1689)-2)</f>
        <v>6</v>
      </c>
      <c r="U1689" s="230" t="str">
        <f>MID(B1689,1,T1689-1)</f>
        <v>A.2.2</v>
      </c>
      <c r="V1689" s="231">
        <f>IF(T1689=0,#REF!,T1689)</f>
        <v>6</v>
      </c>
    </row>
    <row r="1690" spans="1:22" s="231" customFormat="1" ht="63.75">
      <c r="A1690" s="172">
        <f>VLOOKUP(G1690,[1]Conceptos!$B$2:$F$587,5,FALSE)</f>
        <v>222</v>
      </c>
      <c r="B1690" s="216" t="s">
        <v>372</v>
      </c>
      <c r="C1690" s="217" t="str">
        <f>VLOOKUP(B1690,[1]Conceptos!$B$2:$D$587,2,FALSE)</f>
        <v xml:space="preserve"> ACCIONES DE PLANEACIÓN, PRIORIZACIÓN Y GESTIÓN INTERSECTORIAL. </v>
      </c>
      <c r="D1690" s="218" t="str">
        <f>VLOOKUP(B1690,[1]Conceptos!$B$2:$D$587,3,FALSE)</f>
        <v xml:space="preserve">RECURSOS DESTINADOS A MEJORAR LA CAPACIDAD INSTITUCIONAL PARA LA PLANIFICACIÓN Y GESTIÓN DE LAS ACCIONES INDIVIDUALES Y COLECTIVAS EN SALUD PÚBLICA YLOS DESTINADOS A LA CONCERTACIÓN INTERINSTITUCIONALE INTERSECTORIAL DE LAS ACCIONES EN SALUD PÚBLICA </v>
      </c>
      <c r="E1690" s="249"/>
      <c r="F1690" s="210"/>
      <c r="G1690" s="262" t="str">
        <f t="shared" si="322"/>
        <v>A.2.2.9.1</v>
      </c>
      <c r="H1690" s="249"/>
      <c r="I1690" s="213">
        <f>I1691+I1702+I1713</f>
        <v>0</v>
      </c>
      <c r="J1690" s="213">
        <f>J1691+J1702+J1713</f>
        <v>0</v>
      </c>
      <c r="K1690" s="213">
        <f>K1691+K1702+K1713</f>
        <v>0</v>
      </c>
      <c r="L1690" s="213">
        <f>L1691+L1702+L1713</f>
        <v>0</v>
      </c>
      <c r="M1690" s="214">
        <f>M1691+M1702+M1713</f>
        <v>0</v>
      </c>
      <c r="N1690" s="250">
        <f>IF(E1690&lt;&gt;"",1,0)</f>
        <v>0</v>
      </c>
      <c r="O1690" s="250">
        <f>SUM(I1690:M1690)</f>
        <v>0</v>
      </c>
      <c r="P1690" s="179">
        <f>VLOOKUP($G1690,[1]Conceptos!$B$2:$I$588,6,FALSE)</f>
        <v>1</v>
      </c>
      <c r="Q1690" s="179">
        <f>VLOOKUP($G1690,[1]Conceptos!$B$2:$I$588,7,FALSE)</f>
        <v>1</v>
      </c>
      <c r="R1690" s="179">
        <f>VLOOKUP($G1690,[1]Conceptos!$B$2:$I$588,8,FALSE)</f>
        <v>1</v>
      </c>
      <c r="S1690" s="229" t="b">
        <f>VLOOKUP(G1690,[1]Conceptos!$B$2:$E$588,4,FALSE)</f>
        <v>0</v>
      </c>
      <c r="T1690" s="230">
        <f>FIND(".",B1690,LEN(B1690)-2)</f>
        <v>8</v>
      </c>
      <c r="U1690" s="230" t="str">
        <f>MID(B1690,1,T1690-1)</f>
        <v>A.2.2.9</v>
      </c>
      <c r="V1690" s="231">
        <f t="shared" ref="V1690:V1753" si="326">IF(T1690=0,T1689,T1690)</f>
        <v>8</v>
      </c>
    </row>
    <row r="1691" spans="1:22" s="231" customFormat="1" ht="38.25">
      <c r="A1691" s="172">
        <f>VLOOKUP(G1691,[1]Conceptos!$B$2:$F$587,5,FALSE)</f>
        <v>223</v>
      </c>
      <c r="B1691" s="219" t="s">
        <v>373</v>
      </c>
      <c r="C1691" s="220" t="str">
        <f>VLOOKUP(B1691,[1]Conceptos!$B$2:$D$587,2,FALSE)</f>
        <v>CONTRATACIÓN, CON LAS EMPRESAS SOCIALES DEL ESTADO.</v>
      </c>
      <c r="D1691" s="221" t="str">
        <f>VLOOKUP(B1691,[1]Conceptos!$B$2:$D$587,3,FALSE)</f>
        <v>CONTEMPLA LA CONTRATACIÓN CON LAS EMPRESAS SOCIALES DEL ESTADO, DEL OBJETO CONTRACTUAL QUE TENGA QUE VER CON ACCIONES DE PLANEACIÓN PRIORIZACIÓN Y GESTION INTERSECTORIAL.</v>
      </c>
      <c r="E1691" s="222" t="s">
        <v>136</v>
      </c>
      <c r="F1691" s="223"/>
      <c r="G1691" s="263" t="str">
        <f t="shared" si="322"/>
        <v>A.2.2.9.1.1</v>
      </c>
      <c r="H1691" s="225"/>
      <c r="I1691" s="226">
        <f>SUM(I1692:I1701)</f>
        <v>0</v>
      </c>
      <c r="J1691" s="226">
        <f>SUM(J1692:J1701)</f>
        <v>0</v>
      </c>
      <c r="K1691" s="226">
        <f>SUM(K1692:K1701)</f>
        <v>0</v>
      </c>
      <c r="L1691" s="226">
        <f>SUM(L1692:L1701)</f>
        <v>0</v>
      </c>
      <c r="M1691" s="227">
        <f>SUM(M1692:M1701)</f>
        <v>0</v>
      </c>
      <c r="N1691" s="228">
        <f>IF(AND(E1691&lt;&gt;"", E1691&lt;&gt;"Registrar Detalle",E1691&lt;&gt;"Ocultar Detalle"),1,0)</f>
        <v>0</v>
      </c>
      <c r="O1691" s="228">
        <f t="shared" si="319"/>
        <v>0</v>
      </c>
      <c r="P1691" s="179">
        <f>VLOOKUP($G1691,[1]Conceptos!$B$2:$I$588,6,FALSE)</f>
        <v>1</v>
      </c>
      <c r="Q1691" s="179">
        <f>VLOOKUP($G1691,[1]Conceptos!$B$2:$I$588,7,FALSE)</f>
        <v>1</v>
      </c>
      <c r="R1691" s="179">
        <f>VLOOKUP($G1691,[1]Conceptos!$B$2:$I$588,8,FALSE)</f>
        <v>1</v>
      </c>
      <c r="S1691" s="229" t="b">
        <f>VLOOKUP(G1691,[1]Conceptos!$B$2:$E$588,4,FALSE)</f>
        <v>1</v>
      </c>
      <c r="T1691" s="230">
        <f>FIND(".",B1691,LEN(B1691)-2)</f>
        <v>10</v>
      </c>
      <c r="U1691" s="230" t="str">
        <f>MID(B1691,1,T1691-1)</f>
        <v>A.2.2.9.1</v>
      </c>
      <c r="V1691" s="231">
        <f t="shared" si="326"/>
        <v>10</v>
      </c>
    </row>
    <row r="1692" spans="1:22" s="231" customFormat="1">
      <c r="A1692" s="172">
        <f>VLOOKUP(G1692,[1]Conceptos!$B$2:$F$587,5,FALSE)</f>
        <v>223</v>
      </c>
      <c r="B1692" s="234"/>
      <c r="C1692" s="220"/>
      <c r="D1692" s="221"/>
      <c r="E1692" s="225">
        <v>1</v>
      </c>
      <c r="F1692" s="174"/>
      <c r="G1692" s="175" t="str">
        <f t="shared" si="322"/>
        <v>A.2.2.9.1.1</v>
      </c>
      <c r="H1692" s="235" t="e">
        <f t="shared" ref="H1692:H1701" si="327">VLOOKUP(F1692,$W$7:$X$48,2,FALSE)</f>
        <v>#N/A</v>
      </c>
      <c r="I1692" s="239"/>
      <c r="J1692" s="239"/>
      <c r="K1692" s="239"/>
      <c r="L1692" s="239"/>
      <c r="M1692" s="240"/>
      <c r="N1692" s="231">
        <f t="shared" si="324"/>
        <v>1</v>
      </c>
      <c r="O1692" s="231">
        <f t="shared" si="319"/>
        <v>0</v>
      </c>
      <c r="P1692" s="179">
        <f>VLOOKUP($G1692,[1]Conceptos!$B$2:$I$588,6,FALSE)</f>
        <v>1</v>
      </c>
      <c r="Q1692" s="179">
        <f>VLOOKUP($G1692,[1]Conceptos!$B$2:$I$588,7,FALSE)</f>
        <v>1</v>
      </c>
      <c r="R1692" s="179">
        <f>VLOOKUP($G1692,[1]Conceptos!$B$2:$I$588,8,FALSE)</f>
        <v>1</v>
      </c>
      <c r="S1692" s="229" t="b">
        <f>VLOOKUP(G1692,[1]Conceptos!$B$2:$E$588,4,FALSE)</f>
        <v>1</v>
      </c>
      <c r="V1692" s="231">
        <f t="shared" si="326"/>
        <v>10</v>
      </c>
    </row>
    <row r="1693" spans="1:22" s="231" customFormat="1" hidden="1">
      <c r="A1693" s="172">
        <f>VLOOKUP(G1693,[1]Conceptos!$B$2:$F$587,5,FALSE)</f>
        <v>223</v>
      </c>
      <c r="B1693" s="236"/>
      <c r="C1693" s="237"/>
      <c r="D1693" s="238"/>
      <c r="E1693" s="225">
        <v>2</v>
      </c>
      <c r="F1693" s="174"/>
      <c r="G1693" s="175" t="str">
        <f t="shared" si="322"/>
        <v>A.2.2.9.1.1</v>
      </c>
      <c r="H1693" s="235" t="e">
        <f t="shared" si="327"/>
        <v>#N/A</v>
      </c>
      <c r="I1693" s="239"/>
      <c r="J1693" s="239"/>
      <c r="K1693" s="239"/>
      <c r="L1693" s="239"/>
      <c r="M1693" s="240"/>
      <c r="N1693" s="231">
        <f t="shared" si="324"/>
        <v>1</v>
      </c>
      <c r="O1693" s="231">
        <f t="shared" si="319"/>
        <v>0</v>
      </c>
      <c r="P1693" s="179">
        <f>VLOOKUP($G1693,[1]Conceptos!$B$2:$I$588,6,FALSE)</f>
        <v>1</v>
      </c>
      <c r="Q1693" s="179">
        <f>VLOOKUP($G1693,[1]Conceptos!$B$2:$I$588,7,FALSE)</f>
        <v>1</v>
      </c>
      <c r="R1693" s="179">
        <f>VLOOKUP($G1693,[1]Conceptos!$B$2:$I$588,8,FALSE)</f>
        <v>1</v>
      </c>
      <c r="S1693" s="229" t="b">
        <f>VLOOKUP(G1693,[1]Conceptos!$B$2:$E$587,4,FALSE)</f>
        <v>1</v>
      </c>
      <c r="V1693" s="231">
        <f t="shared" si="326"/>
        <v>0</v>
      </c>
    </row>
    <row r="1694" spans="1:22" s="231" customFormat="1" hidden="1">
      <c r="A1694" s="172">
        <f>VLOOKUP(G1694,[1]Conceptos!$B$2:$F$587,5,FALSE)</f>
        <v>223</v>
      </c>
      <c r="B1694" s="236"/>
      <c r="C1694" s="237"/>
      <c r="D1694" s="238"/>
      <c r="E1694" s="225">
        <v>3</v>
      </c>
      <c r="F1694" s="174"/>
      <c r="G1694" s="175" t="str">
        <f t="shared" si="322"/>
        <v>A.2.2.9.1.1</v>
      </c>
      <c r="H1694" s="235" t="e">
        <f t="shared" si="327"/>
        <v>#N/A</v>
      </c>
      <c r="I1694" s="239"/>
      <c r="J1694" s="239"/>
      <c r="K1694" s="239"/>
      <c r="L1694" s="239"/>
      <c r="M1694" s="240"/>
      <c r="N1694" s="231">
        <f t="shared" si="324"/>
        <v>1</v>
      </c>
      <c r="O1694" s="231">
        <f t="shared" si="319"/>
        <v>0</v>
      </c>
      <c r="P1694" s="179">
        <f>VLOOKUP($G1694,[1]Conceptos!$B$2:$I$588,6,FALSE)</f>
        <v>1</v>
      </c>
      <c r="Q1694" s="179">
        <f>VLOOKUP($G1694,[1]Conceptos!$B$2:$I$588,7,FALSE)</f>
        <v>1</v>
      </c>
      <c r="R1694" s="179">
        <f>VLOOKUP($G1694,[1]Conceptos!$B$2:$I$588,8,FALSE)</f>
        <v>1</v>
      </c>
      <c r="S1694" s="229" t="b">
        <f>VLOOKUP(G1694,[1]Conceptos!$B$2:$E$587,4,FALSE)</f>
        <v>1</v>
      </c>
      <c r="V1694" s="231">
        <f t="shared" si="326"/>
        <v>0</v>
      </c>
    </row>
    <row r="1695" spans="1:22" s="231" customFormat="1" hidden="1">
      <c r="A1695" s="172">
        <f>VLOOKUP(G1695,[1]Conceptos!$B$2:$F$587,5,FALSE)</f>
        <v>223</v>
      </c>
      <c r="B1695" s="236"/>
      <c r="C1695" s="237"/>
      <c r="D1695" s="238"/>
      <c r="E1695" s="225">
        <v>4</v>
      </c>
      <c r="F1695" s="174"/>
      <c r="G1695" s="175" t="str">
        <f t="shared" si="322"/>
        <v>A.2.2.9.1.1</v>
      </c>
      <c r="H1695" s="235" t="e">
        <f t="shared" si="327"/>
        <v>#N/A</v>
      </c>
      <c r="I1695" s="239"/>
      <c r="J1695" s="239"/>
      <c r="K1695" s="239"/>
      <c r="L1695" s="239"/>
      <c r="M1695" s="240"/>
      <c r="N1695" s="231">
        <f t="shared" si="324"/>
        <v>1</v>
      </c>
      <c r="O1695" s="231">
        <f t="shared" si="319"/>
        <v>0</v>
      </c>
      <c r="P1695" s="179">
        <f>VLOOKUP($G1695,[1]Conceptos!$B$2:$I$588,6,FALSE)</f>
        <v>1</v>
      </c>
      <c r="Q1695" s="179">
        <f>VLOOKUP($G1695,[1]Conceptos!$B$2:$I$588,7,FALSE)</f>
        <v>1</v>
      </c>
      <c r="R1695" s="179">
        <f>VLOOKUP($G1695,[1]Conceptos!$B$2:$I$588,8,FALSE)</f>
        <v>1</v>
      </c>
      <c r="S1695" s="229" t="b">
        <f>VLOOKUP(G1695,[1]Conceptos!$B$2:$E$587,4,FALSE)</f>
        <v>1</v>
      </c>
      <c r="V1695" s="231">
        <f t="shared" si="326"/>
        <v>0</v>
      </c>
    </row>
    <row r="1696" spans="1:22" s="231" customFormat="1" hidden="1">
      <c r="A1696" s="172">
        <f>VLOOKUP(G1696,[1]Conceptos!$B$2:$F$587,5,FALSE)</f>
        <v>223</v>
      </c>
      <c r="B1696" s="236"/>
      <c r="C1696" s="237"/>
      <c r="D1696" s="238"/>
      <c r="E1696" s="225">
        <v>5</v>
      </c>
      <c r="F1696" s="174"/>
      <c r="G1696" s="175" t="str">
        <f t="shared" si="322"/>
        <v>A.2.2.9.1.1</v>
      </c>
      <c r="H1696" s="235" t="e">
        <f t="shared" si="327"/>
        <v>#N/A</v>
      </c>
      <c r="I1696" s="239"/>
      <c r="J1696" s="239"/>
      <c r="K1696" s="239"/>
      <c r="L1696" s="239"/>
      <c r="M1696" s="240"/>
      <c r="N1696" s="231">
        <f t="shared" si="324"/>
        <v>1</v>
      </c>
      <c r="O1696" s="231">
        <f t="shared" si="319"/>
        <v>0</v>
      </c>
      <c r="P1696" s="179">
        <f>VLOOKUP($G1696,[1]Conceptos!$B$2:$I$588,6,FALSE)</f>
        <v>1</v>
      </c>
      <c r="Q1696" s="179">
        <f>VLOOKUP($G1696,[1]Conceptos!$B$2:$I$588,7,FALSE)</f>
        <v>1</v>
      </c>
      <c r="R1696" s="179">
        <f>VLOOKUP($G1696,[1]Conceptos!$B$2:$I$588,8,FALSE)</f>
        <v>1</v>
      </c>
      <c r="S1696" s="229" t="b">
        <f>VLOOKUP(G1696,[1]Conceptos!$B$2:$E$587,4,FALSE)</f>
        <v>1</v>
      </c>
      <c r="V1696" s="231">
        <f t="shared" si="326"/>
        <v>0</v>
      </c>
    </row>
    <row r="1697" spans="1:22" s="231" customFormat="1" hidden="1">
      <c r="A1697" s="172">
        <f>VLOOKUP(G1697,[1]Conceptos!$B$2:$F$587,5,FALSE)</f>
        <v>223</v>
      </c>
      <c r="B1697" s="236"/>
      <c r="C1697" s="237"/>
      <c r="D1697" s="238"/>
      <c r="E1697" s="225">
        <v>6</v>
      </c>
      <c r="F1697" s="174"/>
      <c r="G1697" s="175" t="str">
        <f t="shared" si="322"/>
        <v>A.2.2.9.1.1</v>
      </c>
      <c r="H1697" s="235" t="e">
        <f t="shared" si="327"/>
        <v>#N/A</v>
      </c>
      <c r="I1697" s="239"/>
      <c r="J1697" s="239"/>
      <c r="K1697" s="239"/>
      <c r="L1697" s="239"/>
      <c r="M1697" s="240"/>
      <c r="N1697" s="231">
        <f t="shared" si="324"/>
        <v>1</v>
      </c>
      <c r="O1697" s="231">
        <f t="shared" si="319"/>
        <v>0</v>
      </c>
      <c r="P1697" s="179">
        <f>VLOOKUP($G1697,[1]Conceptos!$B$2:$I$588,6,FALSE)</f>
        <v>1</v>
      </c>
      <c r="Q1697" s="179">
        <f>VLOOKUP($G1697,[1]Conceptos!$B$2:$I$588,7,FALSE)</f>
        <v>1</v>
      </c>
      <c r="R1697" s="179">
        <f>VLOOKUP($G1697,[1]Conceptos!$B$2:$I$588,8,FALSE)</f>
        <v>1</v>
      </c>
      <c r="S1697" s="229" t="b">
        <f>VLOOKUP(G1697,[1]Conceptos!$B$2:$E$587,4,FALSE)</f>
        <v>1</v>
      </c>
      <c r="V1697" s="231">
        <f t="shared" si="326"/>
        <v>0</v>
      </c>
    </row>
    <row r="1698" spans="1:22" s="231" customFormat="1" hidden="1">
      <c r="A1698" s="172">
        <f>VLOOKUP(G1698,[1]Conceptos!$B$2:$F$587,5,FALSE)</f>
        <v>223</v>
      </c>
      <c r="B1698" s="236"/>
      <c r="C1698" s="237"/>
      <c r="D1698" s="238"/>
      <c r="E1698" s="225">
        <v>7</v>
      </c>
      <c r="F1698" s="174"/>
      <c r="G1698" s="175" t="str">
        <f t="shared" si="322"/>
        <v>A.2.2.9.1.1</v>
      </c>
      <c r="H1698" s="235" t="e">
        <f t="shared" si="327"/>
        <v>#N/A</v>
      </c>
      <c r="I1698" s="239"/>
      <c r="J1698" s="239"/>
      <c r="K1698" s="239"/>
      <c r="L1698" s="239"/>
      <c r="M1698" s="240"/>
      <c r="N1698" s="231">
        <f t="shared" si="324"/>
        <v>1</v>
      </c>
      <c r="O1698" s="231">
        <f t="shared" si="319"/>
        <v>0</v>
      </c>
      <c r="P1698" s="179">
        <f>VLOOKUP($G1698,[1]Conceptos!$B$2:$I$588,6,FALSE)</f>
        <v>1</v>
      </c>
      <c r="Q1698" s="179">
        <f>VLOOKUP($G1698,[1]Conceptos!$B$2:$I$588,7,FALSE)</f>
        <v>1</v>
      </c>
      <c r="R1698" s="179">
        <f>VLOOKUP($G1698,[1]Conceptos!$B$2:$I$588,8,FALSE)</f>
        <v>1</v>
      </c>
      <c r="S1698" s="229" t="b">
        <f>VLOOKUP(G1698,[1]Conceptos!$B$2:$E$587,4,FALSE)</f>
        <v>1</v>
      </c>
      <c r="V1698" s="231">
        <f t="shared" si="326"/>
        <v>0</v>
      </c>
    </row>
    <row r="1699" spans="1:22" s="231" customFormat="1" hidden="1">
      <c r="A1699" s="172">
        <f>VLOOKUP(G1699,[1]Conceptos!$B$2:$F$587,5,FALSE)</f>
        <v>223</v>
      </c>
      <c r="B1699" s="236"/>
      <c r="C1699" s="237"/>
      <c r="D1699" s="238"/>
      <c r="E1699" s="225">
        <v>8</v>
      </c>
      <c r="F1699" s="174"/>
      <c r="G1699" s="175" t="str">
        <f t="shared" si="322"/>
        <v>A.2.2.9.1.1</v>
      </c>
      <c r="H1699" s="235" t="e">
        <f t="shared" si="327"/>
        <v>#N/A</v>
      </c>
      <c r="I1699" s="239"/>
      <c r="J1699" s="239"/>
      <c r="K1699" s="239"/>
      <c r="L1699" s="239"/>
      <c r="M1699" s="240"/>
      <c r="N1699" s="231">
        <f t="shared" si="324"/>
        <v>1</v>
      </c>
      <c r="O1699" s="231">
        <f t="shared" si="319"/>
        <v>0</v>
      </c>
      <c r="P1699" s="179">
        <f>VLOOKUP($G1699,[1]Conceptos!$B$2:$I$588,6,FALSE)</f>
        <v>1</v>
      </c>
      <c r="Q1699" s="179">
        <f>VLOOKUP($G1699,[1]Conceptos!$B$2:$I$588,7,FALSE)</f>
        <v>1</v>
      </c>
      <c r="R1699" s="179">
        <f>VLOOKUP($G1699,[1]Conceptos!$B$2:$I$588,8,FALSE)</f>
        <v>1</v>
      </c>
      <c r="S1699" s="229" t="b">
        <f>VLOOKUP(G1699,[1]Conceptos!$B$2:$E$587,4,FALSE)</f>
        <v>1</v>
      </c>
      <c r="V1699" s="231">
        <f t="shared" si="326"/>
        <v>0</v>
      </c>
    </row>
    <row r="1700" spans="1:22" s="231" customFormat="1" hidden="1">
      <c r="A1700" s="172">
        <f>VLOOKUP(G1700,[1]Conceptos!$B$2:$F$587,5,FALSE)</f>
        <v>223</v>
      </c>
      <c r="B1700" s="236"/>
      <c r="C1700" s="237"/>
      <c r="D1700" s="238"/>
      <c r="E1700" s="225">
        <v>9</v>
      </c>
      <c r="F1700" s="174"/>
      <c r="G1700" s="175" t="str">
        <f t="shared" si="322"/>
        <v>A.2.2.9.1.1</v>
      </c>
      <c r="H1700" s="235" t="e">
        <f t="shared" si="327"/>
        <v>#N/A</v>
      </c>
      <c r="I1700" s="239"/>
      <c r="J1700" s="239"/>
      <c r="K1700" s="239"/>
      <c r="L1700" s="239"/>
      <c r="M1700" s="240"/>
      <c r="N1700" s="231">
        <f t="shared" si="324"/>
        <v>1</v>
      </c>
      <c r="O1700" s="231">
        <f t="shared" si="319"/>
        <v>0</v>
      </c>
      <c r="P1700" s="179">
        <f>VLOOKUP($G1700,[1]Conceptos!$B$2:$I$588,6,FALSE)</f>
        <v>1</v>
      </c>
      <c r="Q1700" s="179">
        <f>VLOOKUP($G1700,[1]Conceptos!$B$2:$I$588,7,FALSE)</f>
        <v>1</v>
      </c>
      <c r="R1700" s="179">
        <f>VLOOKUP($G1700,[1]Conceptos!$B$2:$I$588,8,FALSE)</f>
        <v>1</v>
      </c>
      <c r="S1700" s="229" t="b">
        <f>VLOOKUP(G1700,[1]Conceptos!$B$2:$E$587,4,FALSE)</f>
        <v>1</v>
      </c>
      <c r="V1700" s="231">
        <f t="shared" si="326"/>
        <v>0</v>
      </c>
    </row>
    <row r="1701" spans="1:22" s="231" customFormat="1" hidden="1">
      <c r="A1701" s="172">
        <f>VLOOKUP(G1701,[1]Conceptos!$B$2:$F$587,5,FALSE)</f>
        <v>223</v>
      </c>
      <c r="B1701" s="236"/>
      <c r="C1701" s="237"/>
      <c r="D1701" s="238"/>
      <c r="E1701" s="225">
        <v>10</v>
      </c>
      <c r="F1701" s="174"/>
      <c r="G1701" s="175" t="str">
        <f t="shared" si="322"/>
        <v>A.2.2.9.1.1</v>
      </c>
      <c r="H1701" s="235" t="e">
        <f t="shared" si="327"/>
        <v>#N/A</v>
      </c>
      <c r="I1701" s="239"/>
      <c r="J1701" s="239"/>
      <c r="K1701" s="239"/>
      <c r="L1701" s="239"/>
      <c r="M1701" s="240"/>
      <c r="N1701" s="231">
        <f t="shared" si="324"/>
        <v>1</v>
      </c>
      <c r="O1701" s="231">
        <f t="shared" si="319"/>
        <v>0</v>
      </c>
      <c r="P1701" s="179">
        <f>VLOOKUP($G1701,[1]Conceptos!$B$2:$I$588,6,FALSE)</f>
        <v>1</v>
      </c>
      <c r="Q1701" s="179">
        <f>VLOOKUP($G1701,[1]Conceptos!$B$2:$I$588,7,FALSE)</f>
        <v>1</v>
      </c>
      <c r="R1701" s="179">
        <f>VLOOKUP($G1701,[1]Conceptos!$B$2:$I$588,8,FALSE)</f>
        <v>1</v>
      </c>
      <c r="S1701" s="229" t="b">
        <f>VLOOKUP(G1701,[1]Conceptos!$B$2:$E$587,4,FALSE)</f>
        <v>1</v>
      </c>
      <c r="V1701" s="231">
        <f t="shared" si="326"/>
        <v>0</v>
      </c>
    </row>
    <row r="1702" spans="1:22" s="231" customFormat="1" ht="63.75">
      <c r="A1702" s="172">
        <f>VLOOKUP(G1702,[1]Conceptos!$B$2:$F$587,5,FALSE)</f>
        <v>224</v>
      </c>
      <c r="B1702" s="219" t="s">
        <v>374</v>
      </c>
      <c r="C1702" s="220" t="str">
        <f>VLOOKUP(B1702,[1]Conceptos!$B$2:$D$587,2,FALSE)</f>
        <v>ADQUISICIÓN DE INSUMOS, ELEMENTOS, PUBLICACIONES Y EQUIPOS PARA DESARROLLAR LAS PRIORIDADES  DE SALUD PÚBLICA, SEGÚN COMPETENCIAS.</v>
      </c>
      <c r="D1702" s="221" t="str">
        <f>VLOOKUP(B1702,[1]Conceptos!$B$2:$D$587,3,FALSE)</f>
        <v>SE REFIERE A LOS GASTOS DIRIGIDOS A LA ADQUSICIÓN DE INSUMOS CRÍTICOS Y SUMINISTROS NECESARIOS PARA EL DESARROLLO DE INVERSIÓN EN SALUD, CONFORME AL OBJETO DE ESTE NUMERAL Y NO CONTEMPLADOS EN EL GASTO DE FUNCIONAMIENTO.</v>
      </c>
      <c r="E1702" s="222" t="s">
        <v>136</v>
      </c>
      <c r="F1702" s="223"/>
      <c r="G1702" s="263" t="str">
        <f t="shared" si="322"/>
        <v>A.2.2.9.1.2</v>
      </c>
      <c r="H1702" s="225"/>
      <c r="I1702" s="226">
        <f>SUM(I1703:I1712)</f>
        <v>0</v>
      </c>
      <c r="J1702" s="226">
        <f>SUM(J1703:J1712)</f>
        <v>0</v>
      </c>
      <c r="K1702" s="226">
        <f>SUM(K1703:K1712)</f>
        <v>0</v>
      </c>
      <c r="L1702" s="226">
        <f>SUM(L1703:L1712)</f>
        <v>0</v>
      </c>
      <c r="M1702" s="227">
        <f>SUM(M1703:M1712)</f>
        <v>0</v>
      </c>
      <c r="N1702" s="228">
        <f>IF(AND(E1702&lt;&gt;"", E1702&lt;&gt;"Registrar Detalle",E1702&lt;&gt;"Ocultar Detalle"),1,0)</f>
        <v>0</v>
      </c>
      <c r="O1702" s="228">
        <f t="shared" si="319"/>
        <v>0</v>
      </c>
      <c r="P1702" s="179">
        <f>VLOOKUP($G1702,[1]Conceptos!$B$2:$I$588,6,FALSE)</f>
        <v>1</v>
      </c>
      <c r="Q1702" s="179">
        <f>VLOOKUP($G1702,[1]Conceptos!$B$2:$I$588,7,FALSE)</f>
        <v>1</v>
      </c>
      <c r="R1702" s="179">
        <f>VLOOKUP($G1702,[1]Conceptos!$B$2:$I$588,8,FALSE)</f>
        <v>1</v>
      </c>
      <c r="S1702" s="229" t="b">
        <f>VLOOKUP(G1702,[1]Conceptos!$B$2:$E$588,4,FALSE)</f>
        <v>1</v>
      </c>
      <c r="T1702" s="230">
        <f>FIND(".",B1702,LEN(B1702)-2)</f>
        <v>10</v>
      </c>
      <c r="U1702" s="230" t="str">
        <f>MID(B1702,1,T1702-1)</f>
        <v>A.2.2.9.1</v>
      </c>
      <c r="V1702" s="231">
        <f t="shared" si="326"/>
        <v>10</v>
      </c>
    </row>
    <row r="1703" spans="1:22" s="231" customFormat="1">
      <c r="A1703" s="172">
        <f>VLOOKUP(G1703,[1]Conceptos!$B$2:$F$587,5,FALSE)</f>
        <v>224</v>
      </c>
      <c r="B1703" s="234"/>
      <c r="C1703" s="220"/>
      <c r="D1703" s="221"/>
      <c r="E1703" s="225">
        <v>1</v>
      </c>
      <c r="F1703" s="174"/>
      <c r="G1703" s="175" t="str">
        <f t="shared" si="322"/>
        <v>A.2.2.9.1.2</v>
      </c>
      <c r="H1703" s="235" t="e">
        <f t="shared" ref="H1703:H1712" si="328">VLOOKUP(F1703,$W$7:$X$48,2,FALSE)</f>
        <v>#N/A</v>
      </c>
      <c r="I1703" s="239"/>
      <c r="J1703" s="239"/>
      <c r="K1703" s="239"/>
      <c r="L1703" s="239"/>
      <c r="M1703" s="240"/>
      <c r="N1703" s="231">
        <f t="shared" ref="N1703:N1712" si="329">IF(E1703&lt;&gt;"",1,0)</f>
        <v>1</v>
      </c>
      <c r="O1703" s="231">
        <f t="shared" si="319"/>
        <v>0</v>
      </c>
      <c r="P1703" s="179">
        <f>VLOOKUP($G1703,[1]Conceptos!$B$2:$I$588,6,FALSE)</f>
        <v>1</v>
      </c>
      <c r="Q1703" s="179">
        <f>VLOOKUP($G1703,[1]Conceptos!$B$2:$I$588,7,FALSE)</f>
        <v>1</v>
      </c>
      <c r="R1703" s="179">
        <f>VLOOKUP($G1703,[1]Conceptos!$B$2:$I$588,8,FALSE)</f>
        <v>1</v>
      </c>
      <c r="S1703" s="229" t="b">
        <f>VLOOKUP(G1703,[1]Conceptos!$B$2:$E$588,4,FALSE)</f>
        <v>1</v>
      </c>
      <c r="V1703" s="231">
        <f t="shared" si="326"/>
        <v>10</v>
      </c>
    </row>
    <row r="1704" spans="1:22" s="231" customFormat="1" hidden="1">
      <c r="A1704" s="172">
        <f>VLOOKUP(G1704,[1]Conceptos!$B$2:$F$587,5,FALSE)</f>
        <v>224</v>
      </c>
      <c r="B1704" s="236"/>
      <c r="C1704" s="237"/>
      <c r="D1704" s="238"/>
      <c r="E1704" s="225">
        <v>2</v>
      </c>
      <c r="F1704" s="174"/>
      <c r="G1704" s="175" t="str">
        <f t="shared" si="322"/>
        <v>A.2.2.9.1.2</v>
      </c>
      <c r="H1704" s="235" t="e">
        <f t="shared" si="328"/>
        <v>#N/A</v>
      </c>
      <c r="I1704" s="239"/>
      <c r="J1704" s="239"/>
      <c r="K1704" s="239"/>
      <c r="L1704" s="239"/>
      <c r="M1704" s="240"/>
      <c r="N1704" s="231">
        <f t="shared" si="329"/>
        <v>1</v>
      </c>
      <c r="O1704" s="231">
        <f t="shared" si="319"/>
        <v>0</v>
      </c>
      <c r="P1704" s="179">
        <f>VLOOKUP($G1704,[1]Conceptos!$B$2:$I$588,6,FALSE)</f>
        <v>1</v>
      </c>
      <c r="Q1704" s="179">
        <f>VLOOKUP($G1704,[1]Conceptos!$B$2:$I$588,7,FALSE)</f>
        <v>1</v>
      </c>
      <c r="R1704" s="179">
        <f>VLOOKUP($G1704,[1]Conceptos!$B$2:$I$588,8,FALSE)</f>
        <v>1</v>
      </c>
      <c r="S1704" s="229" t="b">
        <f>VLOOKUP(G1704,[1]Conceptos!$B$2:$E$587,4,FALSE)</f>
        <v>1</v>
      </c>
      <c r="V1704" s="231">
        <f t="shared" si="326"/>
        <v>0</v>
      </c>
    </row>
    <row r="1705" spans="1:22" s="231" customFormat="1" hidden="1">
      <c r="A1705" s="172">
        <f>VLOOKUP(G1705,[1]Conceptos!$B$2:$F$587,5,FALSE)</f>
        <v>224</v>
      </c>
      <c r="B1705" s="236"/>
      <c r="C1705" s="237"/>
      <c r="D1705" s="238"/>
      <c r="E1705" s="225">
        <v>3</v>
      </c>
      <c r="F1705" s="174"/>
      <c r="G1705" s="175" t="str">
        <f t="shared" si="322"/>
        <v>A.2.2.9.1.2</v>
      </c>
      <c r="H1705" s="235" t="e">
        <f t="shared" si="328"/>
        <v>#N/A</v>
      </c>
      <c r="I1705" s="239"/>
      <c r="J1705" s="239"/>
      <c r="K1705" s="239"/>
      <c r="L1705" s="239"/>
      <c r="M1705" s="240"/>
      <c r="N1705" s="231">
        <f t="shared" si="329"/>
        <v>1</v>
      </c>
      <c r="O1705" s="231">
        <f t="shared" si="319"/>
        <v>0</v>
      </c>
      <c r="P1705" s="179">
        <f>VLOOKUP($G1705,[1]Conceptos!$B$2:$I$588,6,FALSE)</f>
        <v>1</v>
      </c>
      <c r="Q1705" s="179">
        <f>VLOOKUP($G1705,[1]Conceptos!$B$2:$I$588,7,FALSE)</f>
        <v>1</v>
      </c>
      <c r="R1705" s="179">
        <f>VLOOKUP($G1705,[1]Conceptos!$B$2:$I$588,8,FALSE)</f>
        <v>1</v>
      </c>
      <c r="S1705" s="229" t="b">
        <f>VLOOKUP(G1705,[1]Conceptos!$B$2:$E$587,4,FALSE)</f>
        <v>1</v>
      </c>
      <c r="V1705" s="231">
        <f t="shared" si="326"/>
        <v>0</v>
      </c>
    </row>
    <row r="1706" spans="1:22" s="231" customFormat="1" hidden="1">
      <c r="A1706" s="172">
        <f>VLOOKUP(G1706,[1]Conceptos!$B$2:$F$587,5,FALSE)</f>
        <v>224</v>
      </c>
      <c r="B1706" s="236"/>
      <c r="C1706" s="237"/>
      <c r="D1706" s="238"/>
      <c r="E1706" s="225">
        <v>4</v>
      </c>
      <c r="F1706" s="174"/>
      <c r="G1706" s="175" t="str">
        <f t="shared" si="322"/>
        <v>A.2.2.9.1.2</v>
      </c>
      <c r="H1706" s="235" t="e">
        <f t="shared" si="328"/>
        <v>#N/A</v>
      </c>
      <c r="I1706" s="239"/>
      <c r="J1706" s="239"/>
      <c r="K1706" s="239"/>
      <c r="L1706" s="239"/>
      <c r="M1706" s="240"/>
      <c r="N1706" s="231">
        <f t="shared" si="329"/>
        <v>1</v>
      </c>
      <c r="O1706" s="231">
        <f t="shared" si="319"/>
        <v>0</v>
      </c>
      <c r="P1706" s="179">
        <f>VLOOKUP($G1706,[1]Conceptos!$B$2:$I$588,6,FALSE)</f>
        <v>1</v>
      </c>
      <c r="Q1706" s="179">
        <f>VLOOKUP($G1706,[1]Conceptos!$B$2:$I$588,7,FALSE)</f>
        <v>1</v>
      </c>
      <c r="R1706" s="179">
        <f>VLOOKUP($G1706,[1]Conceptos!$B$2:$I$588,8,FALSE)</f>
        <v>1</v>
      </c>
      <c r="S1706" s="229" t="b">
        <f>VLOOKUP(G1706,[1]Conceptos!$B$2:$E$587,4,FALSE)</f>
        <v>1</v>
      </c>
      <c r="V1706" s="231">
        <f t="shared" si="326"/>
        <v>0</v>
      </c>
    </row>
    <row r="1707" spans="1:22" s="231" customFormat="1" hidden="1">
      <c r="A1707" s="172">
        <f>VLOOKUP(G1707,[1]Conceptos!$B$2:$F$587,5,FALSE)</f>
        <v>224</v>
      </c>
      <c r="B1707" s="236"/>
      <c r="C1707" s="237"/>
      <c r="D1707" s="238"/>
      <c r="E1707" s="225">
        <v>5</v>
      </c>
      <c r="F1707" s="174"/>
      <c r="G1707" s="175" t="str">
        <f t="shared" si="322"/>
        <v>A.2.2.9.1.2</v>
      </c>
      <c r="H1707" s="235" t="e">
        <f t="shared" si="328"/>
        <v>#N/A</v>
      </c>
      <c r="I1707" s="239"/>
      <c r="J1707" s="239"/>
      <c r="K1707" s="239"/>
      <c r="L1707" s="239"/>
      <c r="M1707" s="240"/>
      <c r="N1707" s="231">
        <f t="shared" si="329"/>
        <v>1</v>
      </c>
      <c r="O1707" s="231">
        <f t="shared" si="319"/>
        <v>0</v>
      </c>
      <c r="P1707" s="179">
        <f>VLOOKUP($G1707,[1]Conceptos!$B$2:$I$588,6,FALSE)</f>
        <v>1</v>
      </c>
      <c r="Q1707" s="179">
        <f>VLOOKUP($G1707,[1]Conceptos!$B$2:$I$588,7,FALSE)</f>
        <v>1</v>
      </c>
      <c r="R1707" s="179">
        <f>VLOOKUP($G1707,[1]Conceptos!$B$2:$I$588,8,FALSE)</f>
        <v>1</v>
      </c>
      <c r="S1707" s="229" t="b">
        <f>VLOOKUP(G1707,[1]Conceptos!$B$2:$E$587,4,FALSE)</f>
        <v>1</v>
      </c>
      <c r="V1707" s="231">
        <f t="shared" si="326"/>
        <v>0</v>
      </c>
    </row>
    <row r="1708" spans="1:22" s="231" customFormat="1" hidden="1">
      <c r="A1708" s="172">
        <f>VLOOKUP(G1708,[1]Conceptos!$B$2:$F$587,5,FALSE)</f>
        <v>224</v>
      </c>
      <c r="B1708" s="236"/>
      <c r="C1708" s="237"/>
      <c r="D1708" s="238"/>
      <c r="E1708" s="225">
        <v>6</v>
      </c>
      <c r="F1708" s="174"/>
      <c r="G1708" s="175" t="str">
        <f t="shared" si="322"/>
        <v>A.2.2.9.1.2</v>
      </c>
      <c r="H1708" s="235" t="e">
        <f t="shared" si="328"/>
        <v>#N/A</v>
      </c>
      <c r="I1708" s="239"/>
      <c r="J1708" s="239"/>
      <c r="K1708" s="239"/>
      <c r="L1708" s="239"/>
      <c r="M1708" s="240"/>
      <c r="N1708" s="231">
        <f t="shared" si="329"/>
        <v>1</v>
      </c>
      <c r="O1708" s="231">
        <f t="shared" si="319"/>
        <v>0</v>
      </c>
      <c r="P1708" s="179">
        <f>VLOOKUP($G1708,[1]Conceptos!$B$2:$I$588,6,FALSE)</f>
        <v>1</v>
      </c>
      <c r="Q1708" s="179">
        <f>VLOOKUP($G1708,[1]Conceptos!$B$2:$I$588,7,FALSE)</f>
        <v>1</v>
      </c>
      <c r="R1708" s="179">
        <f>VLOOKUP($G1708,[1]Conceptos!$B$2:$I$588,8,FALSE)</f>
        <v>1</v>
      </c>
      <c r="S1708" s="229" t="b">
        <f>VLOOKUP(G1708,[1]Conceptos!$B$2:$E$587,4,FALSE)</f>
        <v>1</v>
      </c>
      <c r="V1708" s="231">
        <f t="shared" si="326"/>
        <v>0</v>
      </c>
    </row>
    <row r="1709" spans="1:22" s="231" customFormat="1" hidden="1">
      <c r="A1709" s="172">
        <f>VLOOKUP(G1709,[1]Conceptos!$B$2:$F$587,5,FALSE)</f>
        <v>224</v>
      </c>
      <c r="B1709" s="236"/>
      <c r="C1709" s="237"/>
      <c r="D1709" s="238"/>
      <c r="E1709" s="225">
        <v>7</v>
      </c>
      <c r="F1709" s="174"/>
      <c r="G1709" s="175" t="str">
        <f t="shared" si="322"/>
        <v>A.2.2.9.1.2</v>
      </c>
      <c r="H1709" s="235" t="e">
        <f t="shared" si="328"/>
        <v>#N/A</v>
      </c>
      <c r="I1709" s="239"/>
      <c r="J1709" s="239"/>
      <c r="K1709" s="239"/>
      <c r="L1709" s="239"/>
      <c r="M1709" s="240"/>
      <c r="N1709" s="231">
        <f t="shared" si="329"/>
        <v>1</v>
      </c>
      <c r="O1709" s="231">
        <f t="shared" si="319"/>
        <v>0</v>
      </c>
      <c r="P1709" s="179">
        <f>VLOOKUP($G1709,[1]Conceptos!$B$2:$I$588,6,FALSE)</f>
        <v>1</v>
      </c>
      <c r="Q1709" s="179">
        <f>VLOOKUP($G1709,[1]Conceptos!$B$2:$I$588,7,FALSE)</f>
        <v>1</v>
      </c>
      <c r="R1709" s="179">
        <f>VLOOKUP($G1709,[1]Conceptos!$B$2:$I$588,8,FALSE)</f>
        <v>1</v>
      </c>
      <c r="S1709" s="229" t="b">
        <f>VLOOKUP(G1709,[1]Conceptos!$B$2:$E$587,4,FALSE)</f>
        <v>1</v>
      </c>
      <c r="V1709" s="231">
        <f t="shared" si="326"/>
        <v>0</v>
      </c>
    </row>
    <row r="1710" spans="1:22" s="231" customFormat="1" hidden="1">
      <c r="A1710" s="172">
        <f>VLOOKUP(G1710,[1]Conceptos!$B$2:$F$587,5,FALSE)</f>
        <v>224</v>
      </c>
      <c r="B1710" s="236"/>
      <c r="C1710" s="237"/>
      <c r="D1710" s="238"/>
      <c r="E1710" s="225">
        <v>8</v>
      </c>
      <c r="F1710" s="174"/>
      <c r="G1710" s="175" t="str">
        <f t="shared" si="322"/>
        <v>A.2.2.9.1.2</v>
      </c>
      <c r="H1710" s="235" t="e">
        <f t="shared" si="328"/>
        <v>#N/A</v>
      </c>
      <c r="I1710" s="239"/>
      <c r="J1710" s="239"/>
      <c r="K1710" s="239"/>
      <c r="L1710" s="239"/>
      <c r="M1710" s="240"/>
      <c r="N1710" s="231">
        <f t="shared" si="329"/>
        <v>1</v>
      </c>
      <c r="O1710" s="231">
        <f t="shared" si="319"/>
        <v>0</v>
      </c>
      <c r="P1710" s="179">
        <f>VLOOKUP($G1710,[1]Conceptos!$B$2:$I$588,6,FALSE)</f>
        <v>1</v>
      </c>
      <c r="Q1710" s="179">
        <f>VLOOKUP($G1710,[1]Conceptos!$B$2:$I$588,7,FALSE)</f>
        <v>1</v>
      </c>
      <c r="R1710" s="179">
        <f>VLOOKUP($G1710,[1]Conceptos!$B$2:$I$588,8,FALSE)</f>
        <v>1</v>
      </c>
      <c r="S1710" s="229" t="b">
        <f>VLOOKUP(G1710,[1]Conceptos!$B$2:$E$587,4,FALSE)</f>
        <v>1</v>
      </c>
      <c r="V1710" s="231">
        <f t="shared" si="326"/>
        <v>0</v>
      </c>
    </row>
    <row r="1711" spans="1:22" s="231" customFormat="1" hidden="1">
      <c r="A1711" s="172">
        <f>VLOOKUP(G1711,[1]Conceptos!$B$2:$F$587,5,FALSE)</f>
        <v>224</v>
      </c>
      <c r="B1711" s="236"/>
      <c r="C1711" s="237"/>
      <c r="D1711" s="238"/>
      <c r="E1711" s="225">
        <v>9</v>
      </c>
      <c r="F1711" s="174"/>
      <c r="G1711" s="175" t="str">
        <f t="shared" si="322"/>
        <v>A.2.2.9.1.2</v>
      </c>
      <c r="H1711" s="235" t="e">
        <f t="shared" si="328"/>
        <v>#N/A</v>
      </c>
      <c r="I1711" s="239"/>
      <c r="J1711" s="239"/>
      <c r="K1711" s="239"/>
      <c r="L1711" s="239"/>
      <c r="M1711" s="240"/>
      <c r="N1711" s="231">
        <f t="shared" si="329"/>
        <v>1</v>
      </c>
      <c r="O1711" s="231">
        <f t="shared" si="319"/>
        <v>0</v>
      </c>
      <c r="P1711" s="179">
        <f>VLOOKUP($G1711,[1]Conceptos!$B$2:$I$588,6,FALSE)</f>
        <v>1</v>
      </c>
      <c r="Q1711" s="179">
        <f>VLOOKUP($G1711,[1]Conceptos!$B$2:$I$588,7,FALSE)</f>
        <v>1</v>
      </c>
      <c r="R1711" s="179">
        <f>VLOOKUP($G1711,[1]Conceptos!$B$2:$I$588,8,FALSE)</f>
        <v>1</v>
      </c>
      <c r="S1711" s="229" t="b">
        <f>VLOOKUP(G1711,[1]Conceptos!$B$2:$E$587,4,FALSE)</f>
        <v>1</v>
      </c>
      <c r="V1711" s="231">
        <f t="shared" si="326"/>
        <v>0</v>
      </c>
    </row>
    <row r="1712" spans="1:22" s="231" customFormat="1" hidden="1">
      <c r="A1712" s="172">
        <f>VLOOKUP(G1712,[1]Conceptos!$B$2:$F$587,5,FALSE)</f>
        <v>224</v>
      </c>
      <c r="B1712" s="236"/>
      <c r="C1712" s="237"/>
      <c r="D1712" s="238"/>
      <c r="E1712" s="225">
        <v>10</v>
      </c>
      <c r="F1712" s="174"/>
      <c r="G1712" s="175" t="str">
        <f t="shared" si="322"/>
        <v>A.2.2.9.1.2</v>
      </c>
      <c r="H1712" s="235" t="e">
        <f t="shared" si="328"/>
        <v>#N/A</v>
      </c>
      <c r="I1712" s="239"/>
      <c r="J1712" s="239"/>
      <c r="K1712" s="239"/>
      <c r="L1712" s="239"/>
      <c r="M1712" s="240"/>
      <c r="N1712" s="231">
        <f t="shared" si="329"/>
        <v>1</v>
      </c>
      <c r="O1712" s="231">
        <f t="shared" si="319"/>
        <v>0</v>
      </c>
      <c r="P1712" s="179">
        <f>VLOOKUP($G1712,[1]Conceptos!$B$2:$I$588,6,FALSE)</f>
        <v>1</v>
      </c>
      <c r="Q1712" s="179">
        <f>VLOOKUP($G1712,[1]Conceptos!$B$2:$I$588,7,FALSE)</f>
        <v>1</v>
      </c>
      <c r="R1712" s="179">
        <f>VLOOKUP($G1712,[1]Conceptos!$B$2:$I$588,8,FALSE)</f>
        <v>1</v>
      </c>
      <c r="S1712" s="229" t="b">
        <f>VLOOKUP(G1712,[1]Conceptos!$B$2:$E$587,4,FALSE)</f>
        <v>1</v>
      </c>
      <c r="V1712" s="231">
        <f t="shared" si="326"/>
        <v>0</v>
      </c>
    </row>
    <row r="1713" spans="1:22" s="231" customFormat="1" ht="38.25">
      <c r="A1713" s="172">
        <f>VLOOKUP(G1713,[1]Conceptos!$B$2:$F$587,5,FALSE)</f>
        <v>225</v>
      </c>
      <c r="B1713" s="219" t="s">
        <v>375</v>
      </c>
      <c r="C1713" s="220" t="str">
        <f>VLOOKUP(B1713,[1]Conceptos!$B$2:$D$587,2,FALSE)</f>
        <v>CONTRATACIÓN CON PERSONAS  JURÍDICAS QUE NO SEAN ESE´S.</v>
      </c>
      <c r="D1713" s="221" t="str">
        <f>VLOOKUP(B1713,[1]Conceptos!$B$2:$D$587,3,FALSE)</f>
        <v xml:space="preserve">CONTEMPLA LA CONTRATACIÓN CON OTRAS  IPS , NECESARIOS PARA PRESTAR EL SERVICIO, CONFORME A LAS  POLÍTICAS DE PROMOCIÓN,PREVENCIÓN Y VIGILANCIA EN SALUD. </v>
      </c>
      <c r="E1713" s="222" t="s">
        <v>136</v>
      </c>
      <c r="F1713" s="223"/>
      <c r="G1713" s="263" t="str">
        <f t="shared" si="322"/>
        <v>A.2.2.9.1.3</v>
      </c>
      <c r="H1713" s="225"/>
      <c r="I1713" s="226">
        <f>SUM(I1714:I1723)</f>
        <v>0</v>
      </c>
      <c r="J1713" s="226">
        <f>SUM(J1714:J1723)</f>
        <v>0</v>
      </c>
      <c r="K1713" s="226">
        <f>SUM(K1714:K1723)</f>
        <v>0</v>
      </c>
      <c r="L1713" s="226">
        <f>SUM(L1714:L1723)</f>
        <v>0</v>
      </c>
      <c r="M1713" s="227">
        <f>SUM(M1714:M1723)</f>
        <v>0</v>
      </c>
      <c r="N1713" s="228">
        <f>IF(AND(E1713&lt;&gt;"", E1713&lt;&gt;"Registrar Detalle",E1713&lt;&gt;"Ocultar Detalle"),1,0)</f>
        <v>0</v>
      </c>
      <c r="O1713" s="228">
        <f t="shared" si="319"/>
        <v>0</v>
      </c>
      <c r="P1713" s="179">
        <f>VLOOKUP($G1713,[1]Conceptos!$B$2:$I$588,6,FALSE)</f>
        <v>1</v>
      </c>
      <c r="Q1713" s="179">
        <f>VLOOKUP($G1713,[1]Conceptos!$B$2:$I$588,7,FALSE)</f>
        <v>1</v>
      </c>
      <c r="R1713" s="179">
        <f>VLOOKUP($G1713,[1]Conceptos!$B$2:$I$588,8,FALSE)</f>
        <v>1</v>
      </c>
      <c r="S1713" s="229" t="b">
        <f>VLOOKUP(G1713,[1]Conceptos!$B$2:$E$588,4,FALSE)</f>
        <v>1</v>
      </c>
      <c r="T1713" s="230">
        <f>FIND(".",B1713,LEN(B1713)-2)</f>
        <v>10</v>
      </c>
      <c r="U1713" s="230" t="str">
        <f>MID(B1713,1,T1713-1)</f>
        <v>A.2.2.9.1</v>
      </c>
      <c r="V1713" s="231">
        <f t="shared" si="326"/>
        <v>10</v>
      </c>
    </row>
    <row r="1714" spans="1:22" s="231" customFormat="1">
      <c r="A1714" s="172">
        <f>VLOOKUP(G1714,[1]Conceptos!$B$2:$F$587,5,FALSE)</f>
        <v>225</v>
      </c>
      <c r="B1714" s="234"/>
      <c r="C1714" s="220"/>
      <c r="D1714" s="221"/>
      <c r="E1714" s="225">
        <v>1</v>
      </c>
      <c r="F1714" s="174"/>
      <c r="G1714" s="175" t="str">
        <f t="shared" si="322"/>
        <v>A.2.2.9.1.3</v>
      </c>
      <c r="H1714" s="235" t="e">
        <f t="shared" ref="H1714:H1723" si="330">VLOOKUP(F1714,$W$7:$X$48,2,FALSE)</f>
        <v>#N/A</v>
      </c>
      <c r="I1714" s="239"/>
      <c r="J1714" s="239"/>
      <c r="K1714" s="239"/>
      <c r="L1714" s="239"/>
      <c r="M1714" s="240"/>
      <c r="N1714" s="231">
        <f t="shared" ref="N1714:N1777" si="331">IF(E1714&lt;&gt;"",1,0)</f>
        <v>1</v>
      </c>
      <c r="O1714" s="231">
        <f t="shared" si="319"/>
        <v>0</v>
      </c>
      <c r="P1714" s="179">
        <f>VLOOKUP($G1714,[1]Conceptos!$B$2:$I$588,6,FALSE)</f>
        <v>1</v>
      </c>
      <c r="Q1714" s="179">
        <f>VLOOKUP($G1714,[1]Conceptos!$B$2:$I$588,7,FALSE)</f>
        <v>1</v>
      </c>
      <c r="R1714" s="179">
        <f>VLOOKUP($G1714,[1]Conceptos!$B$2:$I$588,8,FALSE)</f>
        <v>1</v>
      </c>
      <c r="S1714" s="229" t="b">
        <f>VLOOKUP(G1714,[1]Conceptos!$B$2:$E$588,4,FALSE)</f>
        <v>1</v>
      </c>
      <c r="V1714" s="231">
        <f t="shared" si="326"/>
        <v>10</v>
      </c>
    </row>
    <row r="1715" spans="1:22" s="231" customFormat="1" hidden="1">
      <c r="A1715" s="172">
        <f>VLOOKUP(G1715,[1]Conceptos!$B$2:$F$587,5,FALSE)</f>
        <v>225</v>
      </c>
      <c r="B1715" s="236"/>
      <c r="C1715" s="237"/>
      <c r="D1715" s="238"/>
      <c r="E1715" s="225">
        <v>2</v>
      </c>
      <c r="F1715" s="174"/>
      <c r="G1715" s="175" t="str">
        <f t="shared" si="322"/>
        <v>A.2.2.9.1.3</v>
      </c>
      <c r="H1715" s="235" t="e">
        <f t="shared" si="330"/>
        <v>#N/A</v>
      </c>
      <c r="I1715" s="239"/>
      <c r="J1715" s="239"/>
      <c r="K1715" s="239"/>
      <c r="L1715" s="239"/>
      <c r="M1715" s="240"/>
      <c r="N1715" s="231">
        <f t="shared" si="331"/>
        <v>1</v>
      </c>
      <c r="O1715" s="231">
        <f t="shared" si="319"/>
        <v>0</v>
      </c>
      <c r="P1715" s="179">
        <f>VLOOKUP($G1715,[1]Conceptos!$B$2:$I$588,6,FALSE)</f>
        <v>1</v>
      </c>
      <c r="Q1715" s="179">
        <f>VLOOKUP($G1715,[1]Conceptos!$B$2:$I$588,7,FALSE)</f>
        <v>1</v>
      </c>
      <c r="R1715" s="179">
        <f>VLOOKUP($G1715,[1]Conceptos!$B$2:$I$588,8,FALSE)</f>
        <v>1</v>
      </c>
      <c r="S1715" s="229" t="b">
        <f>VLOOKUP(G1715,[1]Conceptos!$B$2:$E$587,4,FALSE)</f>
        <v>1</v>
      </c>
      <c r="V1715" s="231">
        <f t="shared" si="326"/>
        <v>0</v>
      </c>
    </row>
    <row r="1716" spans="1:22" s="231" customFormat="1" hidden="1">
      <c r="A1716" s="172">
        <f>VLOOKUP(G1716,[1]Conceptos!$B$2:$F$587,5,FALSE)</f>
        <v>225</v>
      </c>
      <c r="B1716" s="236"/>
      <c r="C1716" s="237"/>
      <c r="D1716" s="238"/>
      <c r="E1716" s="225">
        <v>3</v>
      </c>
      <c r="F1716" s="174"/>
      <c r="G1716" s="175" t="str">
        <f t="shared" si="322"/>
        <v>A.2.2.9.1.3</v>
      </c>
      <c r="H1716" s="235" t="e">
        <f t="shared" si="330"/>
        <v>#N/A</v>
      </c>
      <c r="I1716" s="239"/>
      <c r="J1716" s="239"/>
      <c r="K1716" s="239"/>
      <c r="L1716" s="239"/>
      <c r="M1716" s="240"/>
      <c r="N1716" s="231">
        <f t="shared" si="331"/>
        <v>1</v>
      </c>
      <c r="O1716" s="231">
        <f t="shared" si="319"/>
        <v>0</v>
      </c>
      <c r="P1716" s="179">
        <f>VLOOKUP($G1716,[1]Conceptos!$B$2:$I$588,6,FALSE)</f>
        <v>1</v>
      </c>
      <c r="Q1716" s="179">
        <f>VLOOKUP($G1716,[1]Conceptos!$B$2:$I$588,7,FALSE)</f>
        <v>1</v>
      </c>
      <c r="R1716" s="179">
        <f>VLOOKUP($G1716,[1]Conceptos!$B$2:$I$588,8,FALSE)</f>
        <v>1</v>
      </c>
      <c r="S1716" s="229" t="b">
        <f>VLOOKUP(G1716,[1]Conceptos!$B$2:$E$587,4,FALSE)</f>
        <v>1</v>
      </c>
      <c r="V1716" s="231">
        <f t="shared" si="326"/>
        <v>0</v>
      </c>
    </row>
    <row r="1717" spans="1:22" s="231" customFormat="1" hidden="1">
      <c r="A1717" s="172">
        <f>VLOOKUP(G1717,[1]Conceptos!$B$2:$F$587,5,FALSE)</f>
        <v>225</v>
      </c>
      <c r="B1717" s="236"/>
      <c r="C1717" s="237"/>
      <c r="D1717" s="238"/>
      <c r="E1717" s="225">
        <v>4</v>
      </c>
      <c r="F1717" s="174"/>
      <c r="G1717" s="175" t="str">
        <f t="shared" si="322"/>
        <v>A.2.2.9.1.3</v>
      </c>
      <c r="H1717" s="235" t="e">
        <f t="shared" si="330"/>
        <v>#N/A</v>
      </c>
      <c r="I1717" s="239"/>
      <c r="J1717" s="239"/>
      <c r="K1717" s="239"/>
      <c r="L1717" s="239"/>
      <c r="M1717" s="240"/>
      <c r="N1717" s="231">
        <f t="shared" si="331"/>
        <v>1</v>
      </c>
      <c r="O1717" s="231">
        <f t="shared" si="319"/>
        <v>0</v>
      </c>
      <c r="P1717" s="179">
        <f>VLOOKUP($G1717,[1]Conceptos!$B$2:$I$588,6,FALSE)</f>
        <v>1</v>
      </c>
      <c r="Q1717" s="179">
        <f>VLOOKUP($G1717,[1]Conceptos!$B$2:$I$588,7,FALSE)</f>
        <v>1</v>
      </c>
      <c r="R1717" s="179">
        <f>VLOOKUP($G1717,[1]Conceptos!$B$2:$I$588,8,FALSE)</f>
        <v>1</v>
      </c>
      <c r="S1717" s="229" t="b">
        <f>VLOOKUP(G1717,[1]Conceptos!$B$2:$E$587,4,FALSE)</f>
        <v>1</v>
      </c>
      <c r="V1717" s="231">
        <f t="shared" si="326"/>
        <v>0</v>
      </c>
    </row>
    <row r="1718" spans="1:22" s="231" customFormat="1" hidden="1">
      <c r="A1718" s="172">
        <f>VLOOKUP(G1718,[1]Conceptos!$B$2:$F$587,5,FALSE)</f>
        <v>225</v>
      </c>
      <c r="B1718" s="236"/>
      <c r="C1718" s="237"/>
      <c r="D1718" s="238"/>
      <c r="E1718" s="225">
        <v>5</v>
      </c>
      <c r="F1718" s="174"/>
      <c r="G1718" s="175" t="str">
        <f t="shared" si="322"/>
        <v>A.2.2.9.1.3</v>
      </c>
      <c r="H1718" s="235" t="e">
        <f t="shared" si="330"/>
        <v>#N/A</v>
      </c>
      <c r="I1718" s="239"/>
      <c r="J1718" s="239"/>
      <c r="K1718" s="239"/>
      <c r="L1718" s="239"/>
      <c r="M1718" s="240"/>
      <c r="N1718" s="231">
        <f t="shared" si="331"/>
        <v>1</v>
      </c>
      <c r="O1718" s="231">
        <f t="shared" si="319"/>
        <v>0</v>
      </c>
      <c r="P1718" s="179">
        <f>VLOOKUP($G1718,[1]Conceptos!$B$2:$I$588,6,FALSE)</f>
        <v>1</v>
      </c>
      <c r="Q1718" s="179">
        <f>VLOOKUP($G1718,[1]Conceptos!$B$2:$I$588,7,FALSE)</f>
        <v>1</v>
      </c>
      <c r="R1718" s="179">
        <f>VLOOKUP($G1718,[1]Conceptos!$B$2:$I$588,8,FALSE)</f>
        <v>1</v>
      </c>
      <c r="S1718" s="229" t="b">
        <f>VLOOKUP(G1718,[1]Conceptos!$B$2:$E$587,4,FALSE)</f>
        <v>1</v>
      </c>
      <c r="V1718" s="231">
        <f t="shared" si="326"/>
        <v>0</v>
      </c>
    </row>
    <row r="1719" spans="1:22" s="231" customFormat="1" hidden="1">
      <c r="A1719" s="172">
        <f>VLOOKUP(G1719,[1]Conceptos!$B$2:$F$587,5,FALSE)</f>
        <v>225</v>
      </c>
      <c r="B1719" s="236"/>
      <c r="C1719" s="237"/>
      <c r="D1719" s="238"/>
      <c r="E1719" s="225">
        <v>6</v>
      </c>
      <c r="F1719" s="174"/>
      <c r="G1719" s="175" t="str">
        <f t="shared" si="322"/>
        <v>A.2.2.9.1.3</v>
      </c>
      <c r="H1719" s="235" t="e">
        <f t="shared" si="330"/>
        <v>#N/A</v>
      </c>
      <c r="I1719" s="239"/>
      <c r="J1719" s="239"/>
      <c r="K1719" s="239"/>
      <c r="L1719" s="239"/>
      <c r="M1719" s="240"/>
      <c r="N1719" s="231">
        <f t="shared" si="331"/>
        <v>1</v>
      </c>
      <c r="O1719" s="231">
        <f t="shared" ref="O1719:O1782" si="332">SUM(I1719:M1719)</f>
        <v>0</v>
      </c>
      <c r="P1719" s="179">
        <f>VLOOKUP($G1719,[1]Conceptos!$B$2:$I$588,6,FALSE)</f>
        <v>1</v>
      </c>
      <c r="Q1719" s="179">
        <f>VLOOKUP($G1719,[1]Conceptos!$B$2:$I$588,7,FALSE)</f>
        <v>1</v>
      </c>
      <c r="R1719" s="179">
        <f>VLOOKUP($G1719,[1]Conceptos!$B$2:$I$588,8,FALSE)</f>
        <v>1</v>
      </c>
      <c r="S1719" s="229" t="b">
        <f>VLOOKUP(G1719,[1]Conceptos!$B$2:$E$587,4,FALSE)</f>
        <v>1</v>
      </c>
      <c r="V1719" s="231">
        <f t="shared" si="326"/>
        <v>0</v>
      </c>
    </row>
    <row r="1720" spans="1:22" s="231" customFormat="1" hidden="1">
      <c r="A1720" s="172">
        <f>VLOOKUP(G1720,[1]Conceptos!$B$2:$F$587,5,FALSE)</f>
        <v>225</v>
      </c>
      <c r="B1720" s="236"/>
      <c r="C1720" s="237"/>
      <c r="D1720" s="238"/>
      <c r="E1720" s="225">
        <v>7</v>
      </c>
      <c r="F1720" s="174"/>
      <c r="G1720" s="175" t="str">
        <f t="shared" si="322"/>
        <v>A.2.2.9.1.3</v>
      </c>
      <c r="H1720" s="235" t="e">
        <f t="shared" si="330"/>
        <v>#N/A</v>
      </c>
      <c r="I1720" s="239"/>
      <c r="J1720" s="239"/>
      <c r="K1720" s="239"/>
      <c r="L1720" s="239"/>
      <c r="M1720" s="240"/>
      <c r="N1720" s="231">
        <f t="shared" si="331"/>
        <v>1</v>
      </c>
      <c r="O1720" s="231">
        <f t="shared" si="332"/>
        <v>0</v>
      </c>
      <c r="P1720" s="179">
        <f>VLOOKUP($G1720,[1]Conceptos!$B$2:$I$588,6,FALSE)</f>
        <v>1</v>
      </c>
      <c r="Q1720" s="179">
        <f>VLOOKUP($G1720,[1]Conceptos!$B$2:$I$588,7,FALSE)</f>
        <v>1</v>
      </c>
      <c r="R1720" s="179">
        <f>VLOOKUP($G1720,[1]Conceptos!$B$2:$I$588,8,FALSE)</f>
        <v>1</v>
      </c>
      <c r="S1720" s="229" t="b">
        <f>VLOOKUP(G1720,[1]Conceptos!$B$2:$E$587,4,FALSE)</f>
        <v>1</v>
      </c>
      <c r="V1720" s="231">
        <f t="shared" si="326"/>
        <v>0</v>
      </c>
    </row>
    <row r="1721" spans="1:22" s="231" customFormat="1" hidden="1">
      <c r="A1721" s="172">
        <f>VLOOKUP(G1721,[1]Conceptos!$B$2:$F$587,5,FALSE)</f>
        <v>225</v>
      </c>
      <c r="B1721" s="236"/>
      <c r="C1721" s="237"/>
      <c r="D1721" s="238"/>
      <c r="E1721" s="225">
        <v>8</v>
      </c>
      <c r="F1721" s="174"/>
      <c r="G1721" s="175" t="str">
        <f t="shared" si="322"/>
        <v>A.2.2.9.1.3</v>
      </c>
      <c r="H1721" s="235" t="e">
        <f t="shared" si="330"/>
        <v>#N/A</v>
      </c>
      <c r="I1721" s="239"/>
      <c r="J1721" s="239"/>
      <c r="K1721" s="239"/>
      <c r="L1721" s="239"/>
      <c r="M1721" s="240"/>
      <c r="N1721" s="231">
        <f t="shared" si="331"/>
        <v>1</v>
      </c>
      <c r="O1721" s="231">
        <f t="shared" si="332"/>
        <v>0</v>
      </c>
      <c r="P1721" s="179">
        <f>VLOOKUP($G1721,[1]Conceptos!$B$2:$I$588,6,FALSE)</f>
        <v>1</v>
      </c>
      <c r="Q1721" s="179">
        <f>VLOOKUP($G1721,[1]Conceptos!$B$2:$I$588,7,FALSE)</f>
        <v>1</v>
      </c>
      <c r="R1721" s="179">
        <f>VLOOKUP($G1721,[1]Conceptos!$B$2:$I$588,8,FALSE)</f>
        <v>1</v>
      </c>
      <c r="S1721" s="229" t="b">
        <f>VLOOKUP(G1721,[1]Conceptos!$B$2:$E$587,4,FALSE)</f>
        <v>1</v>
      </c>
      <c r="V1721" s="231">
        <f t="shared" si="326"/>
        <v>0</v>
      </c>
    </row>
    <row r="1722" spans="1:22" s="231" customFormat="1" hidden="1">
      <c r="A1722" s="172">
        <f>VLOOKUP(G1722,[1]Conceptos!$B$2:$F$587,5,FALSE)</f>
        <v>225</v>
      </c>
      <c r="B1722" s="236"/>
      <c r="C1722" s="237"/>
      <c r="D1722" s="238"/>
      <c r="E1722" s="225">
        <v>9</v>
      </c>
      <c r="F1722" s="174"/>
      <c r="G1722" s="175" t="str">
        <f t="shared" si="322"/>
        <v>A.2.2.9.1.3</v>
      </c>
      <c r="H1722" s="235" t="e">
        <f t="shared" si="330"/>
        <v>#N/A</v>
      </c>
      <c r="I1722" s="239"/>
      <c r="J1722" s="239"/>
      <c r="K1722" s="239"/>
      <c r="L1722" s="239"/>
      <c r="M1722" s="240"/>
      <c r="N1722" s="231">
        <f t="shared" si="331"/>
        <v>1</v>
      </c>
      <c r="O1722" s="231">
        <f t="shared" si="332"/>
        <v>0</v>
      </c>
      <c r="P1722" s="179">
        <f>VLOOKUP($G1722,[1]Conceptos!$B$2:$I$588,6,FALSE)</f>
        <v>1</v>
      </c>
      <c r="Q1722" s="179">
        <f>VLOOKUP($G1722,[1]Conceptos!$B$2:$I$588,7,FALSE)</f>
        <v>1</v>
      </c>
      <c r="R1722" s="179">
        <f>VLOOKUP($G1722,[1]Conceptos!$B$2:$I$588,8,FALSE)</f>
        <v>1</v>
      </c>
      <c r="S1722" s="229" t="b">
        <f>VLOOKUP(G1722,[1]Conceptos!$B$2:$E$587,4,FALSE)</f>
        <v>1</v>
      </c>
      <c r="V1722" s="231">
        <f t="shared" si="326"/>
        <v>0</v>
      </c>
    </row>
    <row r="1723" spans="1:22" s="231" customFormat="1" hidden="1">
      <c r="A1723" s="172">
        <f>VLOOKUP(G1723,[1]Conceptos!$B$2:$F$587,5,FALSE)</f>
        <v>225</v>
      </c>
      <c r="B1723" s="236"/>
      <c r="C1723" s="237"/>
      <c r="D1723" s="238"/>
      <c r="E1723" s="225">
        <v>10</v>
      </c>
      <c r="F1723" s="174"/>
      <c r="G1723" s="175" t="str">
        <f t="shared" si="322"/>
        <v>A.2.2.9.1.3</v>
      </c>
      <c r="H1723" s="235" t="e">
        <f t="shared" si="330"/>
        <v>#N/A</v>
      </c>
      <c r="I1723" s="239"/>
      <c r="J1723" s="239"/>
      <c r="K1723" s="239"/>
      <c r="L1723" s="239"/>
      <c r="M1723" s="240"/>
      <c r="N1723" s="231">
        <f t="shared" si="331"/>
        <v>1</v>
      </c>
      <c r="O1723" s="231">
        <f t="shared" si="332"/>
        <v>0</v>
      </c>
      <c r="P1723" s="179">
        <f>VLOOKUP($G1723,[1]Conceptos!$B$2:$I$588,6,FALSE)</f>
        <v>1</v>
      </c>
      <c r="Q1723" s="179">
        <f>VLOOKUP($G1723,[1]Conceptos!$B$2:$I$588,7,FALSE)</f>
        <v>1</v>
      </c>
      <c r="R1723" s="179">
        <f>VLOOKUP($G1723,[1]Conceptos!$B$2:$I$588,8,FALSE)</f>
        <v>1</v>
      </c>
      <c r="S1723" s="229" t="b">
        <f>VLOOKUP(G1723,[1]Conceptos!$B$2:$E$587,4,FALSE)</f>
        <v>1</v>
      </c>
      <c r="V1723" s="231">
        <f t="shared" si="326"/>
        <v>0</v>
      </c>
    </row>
    <row r="1724" spans="1:22" s="231" customFormat="1" ht="51">
      <c r="A1724" s="172">
        <f>VLOOKUP(G1724,[1]Conceptos!$B$2:$F$587,5,FALSE)</f>
        <v>227</v>
      </c>
      <c r="B1724" s="216" t="s">
        <v>376</v>
      </c>
      <c r="C1724" s="217" t="str">
        <f>VLOOKUP(B1724,[1]Conceptos!$B$2:$D$587,2,FALSE)</f>
        <v xml:space="preserve">MONITOREO Y EVALUACIÓN. </v>
      </c>
      <c r="D1724" s="218" t="str">
        <f>VLOOKUP(B1724,[1]Conceptos!$B$2:$D$587,3,FALSE)</f>
        <v xml:space="preserve">RECURSOS DESTINADOS A DESARROLLAR ACCIONES DE VERIFICACIÓN Y SEGUIMIENTO DE LAS ACCIONES FORMULADAS EN LOS PLANES DE SALUD; ASÍ COMO, LAS ACCIONES DE EVALUACIÓN DEL CUMPLIMIENTO DE METAS, Y VERIFICACIÓN DE IMPACTO DE LAS ACCIONES DESARROLLADAS </v>
      </c>
      <c r="E1724" s="249"/>
      <c r="F1724" s="210"/>
      <c r="G1724" s="262" t="str">
        <f>IF(ISBLANK(B1724),#REF!,B1724)</f>
        <v>A.2.2.9.2</v>
      </c>
      <c r="H1724" s="249"/>
      <c r="I1724" s="213">
        <f>I1725+I1736+I1747</f>
        <v>0</v>
      </c>
      <c r="J1724" s="213">
        <f>J1725+J1736+J1747</f>
        <v>0</v>
      </c>
      <c r="K1724" s="213">
        <f>K1725+K1736+K1747</f>
        <v>0</v>
      </c>
      <c r="L1724" s="213">
        <f>L1725+L1736+L1747</f>
        <v>0</v>
      </c>
      <c r="M1724" s="214">
        <f>M1725+M1736+M1747</f>
        <v>0</v>
      </c>
      <c r="N1724" s="250">
        <f t="shared" si="331"/>
        <v>0</v>
      </c>
      <c r="O1724" s="250">
        <f t="shared" si="332"/>
        <v>0</v>
      </c>
      <c r="P1724" s="179">
        <f>VLOOKUP($G1724,[1]Conceptos!$B$2:$I$588,6,FALSE)</f>
        <v>1</v>
      </c>
      <c r="Q1724" s="179">
        <f>VLOOKUP($G1724,[1]Conceptos!$B$2:$I$588,7,FALSE)</f>
        <v>1</v>
      </c>
      <c r="R1724" s="179">
        <f>VLOOKUP($G1724,[1]Conceptos!$B$2:$I$588,8,FALSE)</f>
        <v>1</v>
      </c>
      <c r="S1724" s="229" t="b">
        <f>VLOOKUP(G1724,[1]Conceptos!$B$2:$E$588,4,FALSE)</f>
        <v>0</v>
      </c>
      <c r="T1724" s="230">
        <f>FIND(".",B1724,LEN(B1724)-2)</f>
        <v>8</v>
      </c>
      <c r="U1724" s="230" t="str">
        <f>MID(B1724,1,T1724-1)</f>
        <v>A.2.2.9</v>
      </c>
      <c r="V1724" s="231">
        <f>IF(T1724=0,#REF!,T1724)</f>
        <v>8</v>
      </c>
    </row>
    <row r="1725" spans="1:22" s="231" customFormat="1" ht="38.25">
      <c r="A1725" s="172">
        <f>VLOOKUP(G1725,[1]Conceptos!$B$2:$F$587,5,FALSE)</f>
        <v>228</v>
      </c>
      <c r="B1725" s="219" t="s">
        <v>377</v>
      </c>
      <c r="C1725" s="220" t="str">
        <f>VLOOKUP(B1725,[1]Conceptos!$B$2:$D$587,2,FALSE)</f>
        <v>CONTRATACIÓN, CON LAS EMPRESAS SOCIALES DEL ESTADO.</v>
      </c>
      <c r="D1725" s="221" t="str">
        <f>VLOOKUP(B1725,[1]Conceptos!$B$2:$D$587,3,FALSE)</f>
        <v>CONTEMPLA LA CONTRATACIÓN CON LAS EMPRESAS SOCIALES DEL ESTADO, DEL OBJETO CONTRACTUAL QUE TENGA QUE VER CON MONITOREO Y EVALUACIÓN.</v>
      </c>
      <c r="E1725" s="222" t="s">
        <v>136</v>
      </c>
      <c r="F1725" s="223"/>
      <c r="G1725" s="263" t="str">
        <f t="shared" ref="G1725:G1788" si="333">IF(ISBLANK(B1725),G1724,B1725)</f>
        <v>A.2.2.9.2.1</v>
      </c>
      <c r="H1725" s="225"/>
      <c r="I1725" s="226">
        <f>SUM(I1726:I1735)</f>
        <v>0</v>
      </c>
      <c r="J1725" s="226">
        <f>SUM(J1726:J1735)</f>
        <v>0</v>
      </c>
      <c r="K1725" s="226">
        <f>SUM(K1726:K1735)</f>
        <v>0</v>
      </c>
      <c r="L1725" s="226">
        <f>SUM(L1726:L1735)</f>
        <v>0</v>
      </c>
      <c r="M1725" s="227">
        <f>SUM(M1726:M1735)</f>
        <v>0</v>
      </c>
      <c r="N1725" s="228">
        <f>IF(AND(E1725&lt;&gt;"", E1725&lt;&gt;"Registrar Detalle",E1725&lt;&gt;"Ocultar Detalle"),1,0)</f>
        <v>0</v>
      </c>
      <c r="O1725" s="228">
        <f t="shared" si="332"/>
        <v>0</v>
      </c>
      <c r="P1725" s="179">
        <f>VLOOKUP($G1725,[1]Conceptos!$B$2:$I$588,6,FALSE)</f>
        <v>1</v>
      </c>
      <c r="Q1725" s="179">
        <f>VLOOKUP($G1725,[1]Conceptos!$B$2:$I$588,7,FALSE)</f>
        <v>1</v>
      </c>
      <c r="R1725" s="179">
        <f>VLOOKUP($G1725,[1]Conceptos!$B$2:$I$588,8,FALSE)</f>
        <v>1</v>
      </c>
      <c r="S1725" s="229" t="b">
        <f>VLOOKUP(G1725,[1]Conceptos!$B$2:$E$588,4,FALSE)</f>
        <v>1</v>
      </c>
      <c r="T1725" s="230">
        <f>FIND(".",B1725,LEN(B1725)-2)</f>
        <v>10</v>
      </c>
      <c r="U1725" s="230" t="str">
        <f>MID(B1725,1,T1725-1)</f>
        <v>A.2.2.9.2</v>
      </c>
      <c r="V1725" s="231">
        <f t="shared" si="326"/>
        <v>10</v>
      </c>
    </row>
    <row r="1726" spans="1:22" s="231" customFormat="1">
      <c r="A1726" s="172">
        <f>VLOOKUP(G1726,[1]Conceptos!$B$2:$F$587,5,FALSE)</f>
        <v>228</v>
      </c>
      <c r="B1726" s="234"/>
      <c r="C1726" s="220"/>
      <c r="D1726" s="221"/>
      <c r="E1726" s="225">
        <v>1</v>
      </c>
      <c r="F1726" s="174"/>
      <c r="G1726" s="175" t="str">
        <f t="shared" si="333"/>
        <v>A.2.2.9.2.1</v>
      </c>
      <c r="H1726" s="235" t="e">
        <f t="shared" ref="H1726:H1735" si="334">VLOOKUP(F1726,$W$7:$X$48,2,FALSE)</f>
        <v>#N/A</v>
      </c>
      <c r="I1726" s="239"/>
      <c r="J1726" s="239"/>
      <c r="K1726" s="239"/>
      <c r="L1726" s="239"/>
      <c r="M1726" s="240"/>
      <c r="N1726" s="231">
        <f t="shared" si="331"/>
        <v>1</v>
      </c>
      <c r="O1726" s="231">
        <f t="shared" si="332"/>
        <v>0</v>
      </c>
      <c r="P1726" s="179">
        <f>VLOOKUP($G1726,[1]Conceptos!$B$2:$I$588,6,FALSE)</f>
        <v>1</v>
      </c>
      <c r="Q1726" s="179">
        <f>VLOOKUP($G1726,[1]Conceptos!$B$2:$I$588,7,FALSE)</f>
        <v>1</v>
      </c>
      <c r="R1726" s="179">
        <f>VLOOKUP($G1726,[1]Conceptos!$B$2:$I$588,8,FALSE)</f>
        <v>1</v>
      </c>
      <c r="S1726" s="229" t="b">
        <f>VLOOKUP(G1726,[1]Conceptos!$B$2:$E$588,4,FALSE)</f>
        <v>1</v>
      </c>
      <c r="V1726" s="231">
        <f t="shared" si="326"/>
        <v>10</v>
      </c>
    </row>
    <row r="1727" spans="1:22" s="231" customFormat="1" hidden="1">
      <c r="A1727" s="172">
        <f>VLOOKUP(G1727,[1]Conceptos!$B$2:$F$587,5,FALSE)</f>
        <v>228</v>
      </c>
      <c r="B1727" s="236"/>
      <c r="C1727" s="237"/>
      <c r="D1727" s="238"/>
      <c r="E1727" s="225">
        <v>2</v>
      </c>
      <c r="F1727" s="174"/>
      <c r="G1727" s="175" t="str">
        <f t="shared" si="333"/>
        <v>A.2.2.9.2.1</v>
      </c>
      <c r="H1727" s="235" t="e">
        <f t="shared" si="334"/>
        <v>#N/A</v>
      </c>
      <c r="I1727" s="239"/>
      <c r="J1727" s="239"/>
      <c r="K1727" s="239"/>
      <c r="L1727" s="239"/>
      <c r="M1727" s="240"/>
      <c r="N1727" s="231">
        <f t="shared" si="331"/>
        <v>1</v>
      </c>
      <c r="O1727" s="231">
        <f t="shared" si="332"/>
        <v>0</v>
      </c>
      <c r="P1727" s="179">
        <f>VLOOKUP($G1727,[1]Conceptos!$B$2:$I$588,6,FALSE)</f>
        <v>1</v>
      </c>
      <c r="Q1727" s="179">
        <f>VLOOKUP($G1727,[1]Conceptos!$B$2:$I$588,7,FALSE)</f>
        <v>1</v>
      </c>
      <c r="R1727" s="179">
        <f>VLOOKUP($G1727,[1]Conceptos!$B$2:$I$588,8,FALSE)</f>
        <v>1</v>
      </c>
      <c r="S1727" s="229" t="b">
        <f>VLOOKUP(G1727,[1]Conceptos!$B$2:$E$587,4,FALSE)</f>
        <v>1</v>
      </c>
      <c r="V1727" s="231">
        <f t="shared" si="326"/>
        <v>0</v>
      </c>
    </row>
    <row r="1728" spans="1:22" s="231" customFormat="1" hidden="1">
      <c r="A1728" s="172">
        <f>VLOOKUP(G1728,[1]Conceptos!$B$2:$F$587,5,FALSE)</f>
        <v>228</v>
      </c>
      <c r="B1728" s="236"/>
      <c r="C1728" s="237"/>
      <c r="D1728" s="238"/>
      <c r="E1728" s="225">
        <v>3</v>
      </c>
      <c r="F1728" s="174"/>
      <c r="G1728" s="175" t="str">
        <f t="shared" si="333"/>
        <v>A.2.2.9.2.1</v>
      </c>
      <c r="H1728" s="235" t="e">
        <f t="shared" si="334"/>
        <v>#N/A</v>
      </c>
      <c r="I1728" s="239"/>
      <c r="J1728" s="239"/>
      <c r="K1728" s="239"/>
      <c r="L1728" s="239"/>
      <c r="M1728" s="240"/>
      <c r="N1728" s="231">
        <f t="shared" si="331"/>
        <v>1</v>
      </c>
      <c r="O1728" s="231">
        <f t="shared" si="332"/>
        <v>0</v>
      </c>
      <c r="P1728" s="179">
        <f>VLOOKUP($G1728,[1]Conceptos!$B$2:$I$588,6,FALSE)</f>
        <v>1</v>
      </c>
      <c r="Q1728" s="179">
        <f>VLOOKUP($G1728,[1]Conceptos!$B$2:$I$588,7,FALSE)</f>
        <v>1</v>
      </c>
      <c r="R1728" s="179">
        <f>VLOOKUP($G1728,[1]Conceptos!$B$2:$I$588,8,FALSE)</f>
        <v>1</v>
      </c>
      <c r="S1728" s="229" t="b">
        <f>VLOOKUP(G1728,[1]Conceptos!$B$2:$E$587,4,FALSE)</f>
        <v>1</v>
      </c>
      <c r="V1728" s="231">
        <f t="shared" si="326"/>
        <v>0</v>
      </c>
    </row>
    <row r="1729" spans="1:22" s="231" customFormat="1" hidden="1">
      <c r="A1729" s="172">
        <f>VLOOKUP(G1729,[1]Conceptos!$B$2:$F$587,5,FALSE)</f>
        <v>228</v>
      </c>
      <c r="B1729" s="236"/>
      <c r="C1729" s="237"/>
      <c r="D1729" s="238"/>
      <c r="E1729" s="225">
        <v>4</v>
      </c>
      <c r="F1729" s="174"/>
      <c r="G1729" s="175" t="str">
        <f t="shared" si="333"/>
        <v>A.2.2.9.2.1</v>
      </c>
      <c r="H1729" s="235" t="e">
        <f t="shared" si="334"/>
        <v>#N/A</v>
      </c>
      <c r="I1729" s="239"/>
      <c r="J1729" s="239"/>
      <c r="K1729" s="239"/>
      <c r="L1729" s="239"/>
      <c r="M1729" s="240"/>
      <c r="N1729" s="231">
        <f t="shared" si="331"/>
        <v>1</v>
      </c>
      <c r="O1729" s="231">
        <f t="shared" si="332"/>
        <v>0</v>
      </c>
      <c r="P1729" s="179">
        <f>VLOOKUP($G1729,[1]Conceptos!$B$2:$I$588,6,FALSE)</f>
        <v>1</v>
      </c>
      <c r="Q1729" s="179">
        <f>VLOOKUP($G1729,[1]Conceptos!$B$2:$I$588,7,FALSE)</f>
        <v>1</v>
      </c>
      <c r="R1729" s="179">
        <f>VLOOKUP($G1729,[1]Conceptos!$B$2:$I$588,8,FALSE)</f>
        <v>1</v>
      </c>
      <c r="S1729" s="229" t="b">
        <f>VLOOKUP(G1729,[1]Conceptos!$B$2:$E$587,4,FALSE)</f>
        <v>1</v>
      </c>
      <c r="V1729" s="231">
        <f t="shared" si="326"/>
        <v>0</v>
      </c>
    </row>
    <row r="1730" spans="1:22" s="231" customFormat="1" hidden="1">
      <c r="A1730" s="172">
        <f>VLOOKUP(G1730,[1]Conceptos!$B$2:$F$587,5,FALSE)</f>
        <v>228</v>
      </c>
      <c r="B1730" s="236"/>
      <c r="C1730" s="237"/>
      <c r="D1730" s="238"/>
      <c r="E1730" s="225">
        <v>5</v>
      </c>
      <c r="F1730" s="174"/>
      <c r="G1730" s="175" t="str">
        <f t="shared" si="333"/>
        <v>A.2.2.9.2.1</v>
      </c>
      <c r="H1730" s="235" t="e">
        <f t="shared" si="334"/>
        <v>#N/A</v>
      </c>
      <c r="I1730" s="239"/>
      <c r="J1730" s="239"/>
      <c r="K1730" s="239"/>
      <c r="L1730" s="239"/>
      <c r="M1730" s="240"/>
      <c r="N1730" s="231">
        <f t="shared" si="331"/>
        <v>1</v>
      </c>
      <c r="O1730" s="231">
        <f t="shared" si="332"/>
        <v>0</v>
      </c>
      <c r="P1730" s="179">
        <f>VLOOKUP($G1730,[1]Conceptos!$B$2:$I$588,6,FALSE)</f>
        <v>1</v>
      </c>
      <c r="Q1730" s="179">
        <f>VLOOKUP($G1730,[1]Conceptos!$B$2:$I$588,7,FALSE)</f>
        <v>1</v>
      </c>
      <c r="R1730" s="179">
        <f>VLOOKUP($G1730,[1]Conceptos!$B$2:$I$588,8,FALSE)</f>
        <v>1</v>
      </c>
      <c r="S1730" s="229" t="b">
        <f>VLOOKUP(G1730,[1]Conceptos!$B$2:$E$587,4,FALSE)</f>
        <v>1</v>
      </c>
      <c r="V1730" s="231">
        <f t="shared" si="326"/>
        <v>0</v>
      </c>
    </row>
    <row r="1731" spans="1:22" s="231" customFormat="1" hidden="1">
      <c r="A1731" s="172">
        <f>VLOOKUP(G1731,[1]Conceptos!$B$2:$F$587,5,FALSE)</f>
        <v>228</v>
      </c>
      <c r="B1731" s="236"/>
      <c r="C1731" s="237"/>
      <c r="D1731" s="238"/>
      <c r="E1731" s="225">
        <v>6</v>
      </c>
      <c r="F1731" s="174"/>
      <c r="G1731" s="175" t="str">
        <f t="shared" si="333"/>
        <v>A.2.2.9.2.1</v>
      </c>
      <c r="H1731" s="235" t="e">
        <f t="shared" si="334"/>
        <v>#N/A</v>
      </c>
      <c r="I1731" s="239"/>
      <c r="J1731" s="239"/>
      <c r="K1731" s="239"/>
      <c r="L1731" s="239"/>
      <c r="M1731" s="240"/>
      <c r="N1731" s="231">
        <f t="shared" si="331"/>
        <v>1</v>
      </c>
      <c r="O1731" s="231">
        <f t="shared" si="332"/>
        <v>0</v>
      </c>
      <c r="P1731" s="179">
        <f>VLOOKUP($G1731,[1]Conceptos!$B$2:$I$588,6,FALSE)</f>
        <v>1</v>
      </c>
      <c r="Q1731" s="179">
        <f>VLOOKUP($G1731,[1]Conceptos!$B$2:$I$588,7,FALSE)</f>
        <v>1</v>
      </c>
      <c r="R1731" s="179">
        <f>VLOOKUP($G1731,[1]Conceptos!$B$2:$I$588,8,FALSE)</f>
        <v>1</v>
      </c>
      <c r="S1731" s="229" t="b">
        <f>VLOOKUP(G1731,[1]Conceptos!$B$2:$E$587,4,FALSE)</f>
        <v>1</v>
      </c>
      <c r="V1731" s="231">
        <f t="shared" si="326"/>
        <v>0</v>
      </c>
    </row>
    <row r="1732" spans="1:22" s="231" customFormat="1" hidden="1">
      <c r="A1732" s="172">
        <f>VLOOKUP(G1732,[1]Conceptos!$B$2:$F$587,5,FALSE)</f>
        <v>228</v>
      </c>
      <c r="B1732" s="236"/>
      <c r="C1732" s="237"/>
      <c r="D1732" s="238"/>
      <c r="E1732" s="225">
        <v>7</v>
      </c>
      <c r="F1732" s="174"/>
      <c r="G1732" s="175" t="str">
        <f t="shared" si="333"/>
        <v>A.2.2.9.2.1</v>
      </c>
      <c r="H1732" s="235" t="e">
        <f t="shared" si="334"/>
        <v>#N/A</v>
      </c>
      <c r="I1732" s="239"/>
      <c r="J1732" s="239"/>
      <c r="K1732" s="239"/>
      <c r="L1732" s="239"/>
      <c r="M1732" s="240"/>
      <c r="N1732" s="231">
        <f t="shared" si="331"/>
        <v>1</v>
      </c>
      <c r="O1732" s="231">
        <f t="shared" si="332"/>
        <v>0</v>
      </c>
      <c r="P1732" s="179">
        <f>VLOOKUP($G1732,[1]Conceptos!$B$2:$I$588,6,FALSE)</f>
        <v>1</v>
      </c>
      <c r="Q1732" s="179">
        <f>VLOOKUP($G1732,[1]Conceptos!$B$2:$I$588,7,FALSE)</f>
        <v>1</v>
      </c>
      <c r="R1732" s="179">
        <f>VLOOKUP($G1732,[1]Conceptos!$B$2:$I$588,8,FALSE)</f>
        <v>1</v>
      </c>
      <c r="S1732" s="229" t="b">
        <f>VLOOKUP(G1732,[1]Conceptos!$B$2:$E$587,4,FALSE)</f>
        <v>1</v>
      </c>
      <c r="V1732" s="231">
        <f t="shared" si="326"/>
        <v>0</v>
      </c>
    </row>
    <row r="1733" spans="1:22" s="231" customFormat="1" hidden="1">
      <c r="A1733" s="172">
        <f>VLOOKUP(G1733,[1]Conceptos!$B$2:$F$587,5,FALSE)</f>
        <v>228</v>
      </c>
      <c r="B1733" s="236"/>
      <c r="C1733" s="237"/>
      <c r="D1733" s="238"/>
      <c r="E1733" s="225">
        <v>8</v>
      </c>
      <c r="F1733" s="174"/>
      <c r="G1733" s="175" t="str">
        <f t="shared" si="333"/>
        <v>A.2.2.9.2.1</v>
      </c>
      <c r="H1733" s="235" t="e">
        <f t="shared" si="334"/>
        <v>#N/A</v>
      </c>
      <c r="I1733" s="239"/>
      <c r="J1733" s="239"/>
      <c r="K1733" s="239"/>
      <c r="L1733" s="239"/>
      <c r="M1733" s="240"/>
      <c r="N1733" s="231">
        <f t="shared" si="331"/>
        <v>1</v>
      </c>
      <c r="O1733" s="231">
        <f t="shared" si="332"/>
        <v>0</v>
      </c>
      <c r="P1733" s="179">
        <f>VLOOKUP($G1733,[1]Conceptos!$B$2:$I$588,6,FALSE)</f>
        <v>1</v>
      </c>
      <c r="Q1733" s="179">
        <f>VLOOKUP($G1733,[1]Conceptos!$B$2:$I$588,7,FALSE)</f>
        <v>1</v>
      </c>
      <c r="R1733" s="179">
        <f>VLOOKUP($G1733,[1]Conceptos!$B$2:$I$588,8,FALSE)</f>
        <v>1</v>
      </c>
      <c r="S1733" s="229" t="b">
        <f>VLOOKUP(G1733,[1]Conceptos!$B$2:$E$587,4,FALSE)</f>
        <v>1</v>
      </c>
      <c r="V1733" s="231">
        <f t="shared" si="326"/>
        <v>0</v>
      </c>
    </row>
    <row r="1734" spans="1:22" s="231" customFormat="1" hidden="1">
      <c r="A1734" s="172">
        <f>VLOOKUP(G1734,[1]Conceptos!$B$2:$F$587,5,FALSE)</f>
        <v>228</v>
      </c>
      <c r="B1734" s="236"/>
      <c r="C1734" s="237"/>
      <c r="D1734" s="238"/>
      <c r="E1734" s="225">
        <v>9</v>
      </c>
      <c r="F1734" s="174"/>
      <c r="G1734" s="175" t="str">
        <f t="shared" si="333"/>
        <v>A.2.2.9.2.1</v>
      </c>
      <c r="H1734" s="235" t="e">
        <f t="shared" si="334"/>
        <v>#N/A</v>
      </c>
      <c r="I1734" s="239"/>
      <c r="J1734" s="239"/>
      <c r="K1734" s="239"/>
      <c r="L1734" s="239"/>
      <c r="M1734" s="240"/>
      <c r="N1734" s="231">
        <f t="shared" si="331"/>
        <v>1</v>
      </c>
      <c r="O1734" s="231">
        <f t="shared" si="332"/>
        <v>0</v>
      </c>
      <c r="P1734" s="179">
        <f>VLOOKUP($G1734,[1]Conceptos!$B$2:$I$588,6,FALSE)</f>
        <v>1</v>
      </c>
      <c r="Q1734" s="179">
        <f>VLOOKUP($G1734,[1]Conceptos!$B$2:$I$588,7,FALSE)</f>
        <v>1</v>
      </c>
      <c r="R1734" s="179">
        <f>VLOOKUP($G1734,[1]Conceptos!$B$2:$I$588,8,FALSE)</f>
        <v>1</v>
      </c>
      <c r="S1734" s="229" t="b">
        <f>VLOOKUP(G1734,[1]Conceptos!$B$2:$E$587,4,FALSE)</f>
        <v>1</v>
      </c>
      <c r="V1734" s="231">
        <f t="shared" si="326"/>
        <v>0</v>
      </c>
    </row>
    <row r="1735" spans="1:22" s="231" customFormat="1" hidden="1">
      <c r="A1735" s="172">
        <f>VLOOKUP(G1735,[1]Conceptos!$B$2:$F$587,5,FALSE)</f>
        <v>228</v>
      </c>
      <c r="B1735" s="236"/>
      <c r="C1735" s="237"/>
      <c r="D1735" s="238"/>
      <c r="E1735" s="225">
        <v>10</v>
      </c>
      <c r="F1735" s="174"/>
      <c r="G1735" s="175" t="str">
        <f t="shared" si="333"/>
        <v>A.2.2.9.2.1</v>
      </c>
      <c r="H1735" s="235" t="e">
        <f t="shared" si="334"/>
        <v>#N/A</v>
      </c>
      <c r="I1735" s="239"/>
      <c r="J1735" s="239"/>
      <c r="K1735" s="239"/>
      <c r="L1735" s="239"/>
      <c r="M1735" s="240"/>
      <c r="N1735" s="231">
        <f t="shared" si="331"/>
        <v>1</v>
      </c>
      <c r="O1735" s="231">
        <f t="shared" si="332"/>
        <v>0</v>
      </c>
      <c r="P1735" s="179">
        <f>VLOOKUP($G1735,[1]Conceptos!$B$2:$I$588,6,FALSE)</f>
        <v>1</v>
      </c>
      <c r="Q1735" s="179">
        <f>VLOOKUP($G1735,[1]Conceptos!$B$2:$I$588,7,FALSE)</f>
        <v>1</v>
      </c>
      <c r="R1735" s="179">
        <f>VLOOKUP($G1735,[1]Conceptos!$B$2:$I$588,8,FALSE)</f>
        <v>1</v>
      </c>
      <c r="S1735" s="229" t="b">
        <f>VLOOKUP(G1735,[1]Conceptos!$B$2:$E$587,4,FALSE)</f>
        <v>1</v>
      </c>
      <c r="V1735" s="231">
        <f t="shared" si="326"/>
        <v>0</v>
      </c>
    </row>
    <row r="1736" spans="1:22" s="231" customFormat="1" ht="63.75">
      <c r="A1736" s="172">
        <f>VLOOKUP(G1736,[1]Conceptos!$B$2:$F$587,5,FALSE)</f>
        <v>229</v>
      </c>
      <c r="B1736" s="219" t="s">
        <v>378</v>
      </c>
      <c r="C1736" s="220" t="str">
        <f>VLOOKUP(B1736,[1]Conceptos!$B$2:$D$587,2,FALSE)</f>
        <v>ADQUISICIÓN DE INSUMOS, ELEMENTOS, PUBLICACIONES Y EQUIPOS PARA DESARROLLAR LAS PRIORIDADES  DE SALUD PÚBLICA, SEGÚN COMPETENCIAS.</v>
      </c>
      <c r="D1736" s="221" t="str">
        <f>VLOOKUP(B1736,[1]Conceptos!$B$2:$D$587,3,FALSE)</f>
        <v>SE REFIERE A LOS GASTOS DIRIGIDOS A LA ADQUSICIÓN DE INSUMOS CRÍTICOS Y SUMINISTROS NECESARIOS PARA EL DESARROLLO DE INVERSIÓN EN SALUD, CONFORME AL OBJETO DE ESTE NUMERAL Y NO CONTEMPLADOS EN EL GASTO DE FUNCIONAMIENTO.</v>
      </c>
      <c r="E1736" s="222" t="s">
        <v>136</v>
      </c>
      <c r="F1736" s="223"/>
      <c r="G1736" s="263" t="str">
        <f t="shared" si="333"/>
        <v>A.2.2.9.2.2</v>
      </c>
      <c r="H1736" s="225"/>
      <c r="I1736" s="226">
        <f>SUM(I1737:I1746)</f>
        <v>0</v>
      </c>
      <c r="J1736" s="226">
        <f>SUM(J1737:J1746)</f>
        <v>0</v>
      </c>
      <c r="K1736" s="226">
        <f>SUM(K1737:K1746)</f>
        <v>0</v>
      </c>
      <c r="L1736" s="226">
        <f>SUM(L1737:L1746)</f>
        <v>0</v>
      </c>
      <c r="M1736" s="227">
        <f>SUM(M1737:M1746)</f>
        <v>0</v>
      </c>
      <c r="N1736" s="228">
        <f>IF(AND(E1736&lt;&gt;"", E1736&lt;&gt;"Registrar Detalle",E1736&lt;&gt;"Ocultar Detalle"),1,0)</f>
        <v>0</v>
      </c>
      <c r="O1736" s="228">
        <f t="shared" si="332"/>
        <v>0</v>
      </c>
      <c r="P1736" s="179">
        <f>VLOOKUP($G1736,[1]Conceptos!$B$2:$I$588,6,FALSE)</f>
        <v>1</v>
      </c>
      <c r="Q1736" s="179">
        <f>VLOOKUP($G1736,[1]Conceptos!$B$2:$I$588,7,FALSE)</f>
        <v>1</v>
      </c>
      <c r="R1736" s="179">
        <f>VLOOKUP($G1736,[1]Conceptos!$B$2:$I$588,8,FALSE)</f>
        <v>1</v>
      </c>
      <c r="S1736" s="229" t="b">
        <f>VLOOKUP(G1736,[1]Conceptos!$B$2:$E$588,4,FALSE)</f>
        <v>1</v>
      </c>
      <c r="T1736" s="230">
        <f>FIND(".",B1736,LEN(B1736)-2)</f>
        <v>10</v>
      </c>
      <c r="U1736" s="230" t="str">
        <f>MID(B1736,1,T1736-1)</f>
        <v>A.2.2.9.2</v>
      </c>
      <c r="V1736" s="231">
        <f t="shared" si="326"/>
        <v>10</v>
      </c>
    </row>
    <row r="1737" spans="1:22" s="231" customFormat="1">
      <c r="A1737" s="172">
        <f>VLOOKUP(G1737,[1]Conceptos!$B$2:$F$587,5,FALSE)</f>
        <v>229</v>
      </c>
      <c r="B1737" s="234"/>
      <c r="C1737" s="220"/>
      <c r="D1737" s="221"/>
      <c r="E1737" s="225">
        <v>1</v>
      </c>
      <c r="F1737" s="174"/>
      <c r="G1737" s="175" t="str">
        <f t="shared" si="333"/>
        <v>A.2.2.9.2.2</v>
      </c>
      <c r="H1737" s="235" t="e">
        <f t="shared" ref="H1737:H1746" si="335">VLOOKUP(F1737,$W$7:$X$48,2,FALSE)</f>
        <v>#N/A</v>
      </c>
      <c r="I1737" s="239"/>
      <c r="J1737" s="239"/>
      <c r="K1737" s="239"/>
      <c r="L1737" s="239"/>
      <c r="M1737" s="240"/>
      <c r="N1737" s="231">
        <f t="shared" si="331"/>
        <v>1</v>
      </c>
      <c r="O1737" s="231">
        <f t="shared" si="332"/>
        <v>0</v>
      </c>
      <c r="P1737" s="179">
        <f>VLOOKUP($G1737,[1]Conceptos!$B$2:$I$588,6,FALSE)</f>
        <v>1</v>
      </c>
      <c r="Q1737" s="179">
        <f>VLOOKUP($G1737,[1]Conceptos!$B$2:$I$588,7,FALSE)</f>
        <v>1</v>
      </c>
      <c r="R1737" s="179">
        <f>VLOOKUP($G1737,[1]Conceptos!$B$2:$I$588,8,FALSE)</f>
        <v>1</v>
      </c>
      <c r="S1737" s="229" t="b">
        <f>VLOOKUP(G1737,[1]Conceptos!$B$2:$E$588,4,FALSE)</f>
        <v>1</v>
      </c>
      <c r="V1737" s="231">
        <f t="shared" si="326"/>
        <v>10</v>
      </c>
    </row>
    <row r="1738" spans="1:22" s="231" customFormat="1" hidden="1">
      <c r="A1738" s="172">
        <f>VLOOKUP(G1738,[1]Conceptos!$B$2:$F$587,5,FALSE)</f>
        <v>229</v>
      </c>
      <c r="B1738" s="236"/>
      <c r="C1738" s="237"/>
      <c r="D1738" s="238"/>
      <c r="E1738" s="225">
        <v>2</v>
      </c>
      <c r="F1738" s="174"/>
      <c r="G1738" s="175" t="str">
        <f t="shared" si="333"/>
        <v>A.2.2.9.2.2</v>
      </c>
      <c r="H1738" s="235" t="e">
        <f t="shared" si="335"/>
        <v>#N/A</v>
      </c>
      <c r="I1738" s="239"/>
      <c r="J1738" s="239"/>
      <c r="K1738" s="239"/>
      <c r="L1738" s="239"/>
      <c r="M1738" s="240"/>
      <c r="N1738" s="231">
        <f t="shared" si="331"/>
        <v>1</v>
      </c>
      <c r="O1738" s="231">
        <f t="shared" si="332"/>
        <v>0</v>
      </c>
      <c r="P1738" s="179">
        <f>VLOOKUP($G1738,[1]Conceptos!$B$2:$I$588,6,FALSE)</f>
        <v>1</v>
      </c>
      <c r="Q1738" s="179">
        <f>VLOOKUP($G1738,[1]Conceptos!$B$2:$I$588,7,FALSE)</f>
        <v>1</v>
      </c>
      <c r="R1738" s="179">
        <f>VLOOKUP($G1738,[1]Conceptos!$B$2:$I$588,8,FALSE)</f>
        <v>1</v>
      </c>
      <c r="S1738" s="229" t="b">
        <f>VLOOKUP(G1738,[1]Conceptos!$B$2:$E$587,4,FALSE)</f>
        <v>1</v>
      </c>
      <c r="V1738" s="231">
        <f t="shared" si="326"/>
        <v>0</v>
      </c>
    </row>
    <row r="1739" spans="1:22" s="231" customFormat="1" hidden="1">
      <c r="A1739" s="172">
        <f>VLOOKUP(G1739,[1]Conceptos!$B$2:$F$587,5,FALSE)</f>
        <v>229</v>
      </c>
      <c r="B1739" s="236"/>
      <c r="C1739" s="237"/>
      <c r="D1739" s="238"/>
      <c r="E1739" s="225">
        <v>3</v>
      </c>
      <c r="F1739" s="174"/>
      <c r="G1739" s="175" t="str">
        <f t="shared" si="333"/>
        <v>A.2.2.9.2.2</v>
      </c>
      <c r="H1739" s="235" t="e">
        <f t="shared" si="335"/>
        <v>#N/A</v>
      </c>
      <c r="I1739" s="239"/>
      <c r="J1739" s="239"/>
      <c r="K1739" s="239"/>
      <c r="L1739" s="239"/>
      <c r="M1739" s="240"/>
      <c r="N1739" s="231">
        <f t="shared" si="331"/>
        <v>1</v>
      </c>
      <c r="O1739" s="231">
        <f t="shared" si="332"/>
        <v>0</v>
      </c>
      <c r="P1739" s="179">
        <f>VLOOKUP($G1739,[1]Conceptos!$B$2:$I$588,6,FALSE)</f>
        <v>1</v>
      </c>
      <c r="Q1739" s="179">
        <f>VLOOKUP($G1739,[1]Conceptos!$B$2:$I$588,7,FALSE)</f>
        <v>1</v>
      </c>
      <c r="R1739" s="179">
        <f>VLOOKUP($G1739,[1]Conceptos!$B$2:$I$588,8,FALSE)</f>
        <v>1</v>
      </c>
      <c r="S1739" s="229" t="b">
        <f>VLOOKUP(G1739,[1]Conceptos!$B$2:$E$587,4,FALSE)</f>
        <v>1</v>
      </c>
      <c r="V1739" s="231">
        <f t="shared" si="326"/>
        <v>0</v>
      </c>
    </row>
    <row r="1740" spans="1:22" s="231" customFormat="1" hidden="1">
      <c r="A1740" s="172">
        <f>VLOOKUP(G1740,[1]Conceptos!$B$2:$F$587,5,FALSE)</f>
        <v>229</v>
      </c>
      <c r="B1740" s="236"/>
      <c r="C1740" s="237"/>
      <c r="D1740" s="238"/>
      <c r="E1740" s="225">
        <v>4</v>
      </c>
      <c r="F1740" s="174"/>
      <c r="G1740" s="175" t="str">
        <f t="shared" si="333"/>
        <v>A.2.2.9.2.2</v>
      </c>
      <c r="H1740" s="235" t="e">
        <f t="shared" si="335"/>
        <v>#N/A</v>
      </c>
      <c r="I1740" s="239"/>
      <c r="J1740" s="239"/>
      <c r="K1740" s="239"/>
      <c r="L1740" s="239"/>
      <c r="M1740" s="240"/>
      <c r="N1740" s="231">
        <f t="shared" si="331"/>
        <v>1</v>
      </c>
      <c r="O1740" s="231">
        <f t="shared" si="332"/>
        <v>0</v>
      </c>
      <c r="P1740" s="179">
        <f>VLOOKUP($G1740,[1]Conceptos!$B$2:$I$588,6,FALSE)</f>
        <v>1</v>
      </c>
      <c r="Q1740" s="179">
        <f>VLOOKUP($G1740,[1]Conceptos!$B$2:$I$588,7,FALSE)</f>
        <v>1</v>
      </c>
      <c r="R1740" s="179">
        <f>VLOOKUP($G1740,[1]Conceptos!$B$2:$I$588,8,FALSE)</f>
        <v>1</v>
      </c>
      <c r="S1740" s="229" t="b">
        <f>VLOOKUP(G1740,[1]Conceptos!$B$2:$E$587,4,FALSE)</f>
        <v>1</v>
      </c>
      <c r="V1740" s="231">
        <f t="shared" si="326"/>
        <v>0</v>
      </c>
    </row>
    <row r="1741" spans="1:22" s="231" customFormat="1" hidden="1">
      <c r="A1741" s="172">
        <f>VLOOKUP(G1741,[1]Conceptos!$B$2:$F$587,5,FALSE)</f>
        <v>229</v>
      </c>
      <c r="B1741" s="236"/>
      <c r="C1741" s="237"/>
      <c r="D1741" s="238"/>
      <c r="E1741" s="225">
        <v>5</v>
      </c>
      <c r="F1741" s="174"/>
      <c r="G1741" s="175" t="str">
        <f t="shared" si="333"/>
        <v>A.2.2.9.2.2</v>
      </c>
      <c r="H1741" s="235" t="e">
        <f t="shared" si="335"/>
        <v>#N/A</v>
      </c>
      <c r="I1741" s="239"/>
      <c r="J1741" s="239"/>
      <c r="K1741" s="239"/>
      <c r="L1741" s="239"/>
      <c r="M1741" s="240"/>
      <c r="N1741" s="231">
        <f t="shared" si="331"/>
        <v>1</v>
      </c>
      <c r="O1741" s="231">
        <f t="shared" si="332"/>
        <v>0</v>
      </c>
      <c r="P1741" s="179">
        <f>VLOOKUP($G1741,[1]Conceptos!$B$2:$I$588,6,FALSE)</f>
        <v>1</v>
      </c>
      <c r="Q1741" s="179">
        <f>VLOOKUP($G1741,[1]Conceptos!$B$2:$I$588,7,FALSE)</f>
        <v>1</v>
      </c>
      <c r="R1741" s="179">
        <f>VLOOKUP($G1741,[1]Conceptos!$B$2:$I$588,8,FALSE)</f>
        <v>1</v>
      </c>
      <c r="S1741" s="229" t="b">
        <f>VLOOKUP(G1741,[1]Conceptos!$B$2:$E$587,4,FALSE)</f>
        <v>1</v>
      </c>
      <c r="V1741" s="231">
        <f t="shared" si="326"/>
        <v>0</v>
      </c>
    </row>
    <row r="1742" spans="1:22" s="231" customFormat="1" hidden="1">
      <c r="A1742" s="172">
        <f>VLOOKUP(G1742,[1]Conceptos!$B$2:$F$587,5,FALSE)</f>
        <v>229</v>
      </c>
      <c r="B1742" s="236"/>
      <c r="C1742" s="237"/>
      <c r="D1742" s="238"/>
      <c r="E1742" s="225">
        <v>6</v>
      </c>
      <c r="F1742" s="174"/>
      <c r="G1742" s="175" t="str">
        <f t="shared" si="333"/>
        <v>A.2.2.9.2.2</v>
      </c>
      <c r="H1742" s="235" t="e">
        <f t="shared" si="335"/>
        <v>#N/A</v>
      </c>
      <c r="I1742" s="239"/>
      <c r="J1742" s="239"/>
      <c r="K1742" s="239"/>
      <c r="L1742" s="239"/>
      <c r="M1742" s="240"/>
      <c r="N1742" s="231">
        <f t="shared" si="331"/>
        <v>1</v>
      </c>
      <c r="O1742" s="231">
        <f t="shared" si="332"/>
        <v>0</v>
      </c>
      <c r="P1742" s="179">
        <f>VLOOKUP($G1742,[1]Conceptos!$B$2:$I$588,6,FALSE)</f>
        <v>1</v>
      </c>
      <c r="Q1742" s="179">
        <f>VLOOKUP($G1742,[1]Conceptos!$B$2:$I$588,7,FALSE)</f>
        <v>1</v>
      </c>
      <c r="R1742" s="179">
        <f>VLOOKUP($G1742,[1]Conceptos!$B$2:$I$588,8,FALSE)</f>
        <v>1</v>
      </c>
      <c r="S1742" s="229" t="b">
        <f>VLOOKUP(G1742,[1]Conceptos!$B$2:$E$587,4,FALSE)</f>
        <v>1</v>
      </c>
      <c r="V1742" s="231">
        <f t="shared" si="326"/>
        <v>0</v>
      </c>
    </row>
    <row r="1743" spans="1:22" s="231" customFormat="1" hidden="1">
      <c r="A1743" s="172">
        <f>VLOOKUP(G1743,[1]Conceptos!$B$2:$F$587,5,FALSE)</f>
        <v>229</v>
      </c>
      <c r="B1743" s="236"/>
      <c r="C1743" s="237"/>
      <c r="D1743" s="238"/>
      <c r="E1743" s="225">
        <v>7</v>
      </c>
      <c r="F1743" s="174"/>
      <c r="G1743" s="175" t="str">
        <f t="shared" si="333"/>
        <v>A.2.2.9.2.2</v>
      </c>
      <c r="H1743" s="235" t="e">
        <f t="shared" si="335"/>
        <v>#N/A</v>
      </c>
      <c r="I1743" s="239"/>
      <c r="J1743" s="239"/>
      <c r="K1743" s="239"/>
      <c r="L1743" s="239"/>
      <c r="M1743" s="240"/>
      <c r="N1743" s="231">
        <f t="shared" si="331"/>
        <v>1</v>
      </c>
      <c r="O1743" s="231">
        <f t="shared" si="332"/>
        <v>0</v>
      </c>
      <c r="P1743" s="179">
        <f>VLOOKUP($G1743,[1]Conceptos!$B$2:$I$588,6,FALSE)</f>
        <v>1</v>
      </c>
      <c r="Q1743" s="179">
        <f>VLOOKUP($G1743,[1]Conceptos!$B$2:$I$588,7,FALSE)</f>
        <v>1</v>
      </c>
      <c r="R1743" s="179">
        <f>VLOOKUP($G1743,[1]Conceptos!$B$2:$I$588,8,FALSE)</f>
        <v>1</v>
      </c>
      <c r="S1743" s="229" t="b">
        <f>VLOOKUP(G1743,[1]Conceptos!$B$2:$E$587,4,FALSE)</f>
        <v>1</v>
      </c>
      <c r="V1743" s="231">
        <f t="shared" si="326"/>
        <v>0</v>
      </c>
    </row>
    <row r="1744" spans="1:22" s="231" customFormat="1" hidden="1">
      <c r="A1744" s="172">
        <f>VLOOKUP(G1744,[1]Conceptos!$B$2:$F$587,5,FALSE)</f>
        <v>229</v>
      </c>
      <c r="B1744" s="236"/>
      <c r="C1744" s="237"/>
      <c r="D1744" s="238"/>
      <c r="E1744" s="225">
        <v>8</v>
      </c>
      <c r="F1744" s="174"/>
      <c r="G1744" s="175" t="str">
        <f t="shared" si="333"/>
        <v>A.2.2.9.2.2</v>
      </c>
      <c r="H1744" s="235" t="e">
        <f t="shared" si="335"/>
        <v>#N/A</v>
      </c>
      <c r="I1744" s="239"/>
      <c r="J1744" s="239"/>
      <c r="K1744" s="239"/>
      <c r="L1744" s="239"/>
      <c r="M1744" s="240"/>
      <c r="N1744" s="231">
        <f t="shared" si="331"/>
        <v>1</v>
      </c>
      <c r="O1744" s="231">
        <f t="shared" si="332"/>
        <v>0</v>
      </c>
      <c r="P1744" s="179">
        <f>VLOOKUP($G1744,[1]Conceptos!$B$2:$I$588,6,FALSE)</f>
        <v>1</v>
      </c>
      <c r="Q1744" s="179">
        <f>VLOOKUP($G1744,[1]Conceptos!$B$2:$I$588,7,FALSE)</f>
        <v>1</v>
      </c>
      <c r="R1744" s="179">
        <f>VLOOKUP($G1744,[1]Conceptos!$B$2:$I$588,8,FALSE)</f>
        <v>1</v>
      </c>
      <c r="S1744" s="229" t="b">
        <f>VLOOKUP(G1744,[1]Conceptos!$B$2:$E$587,4,FALSE)</f>
        <v>1</v>
      </c>
      <c r="V1744" s="231">
        <f t="shared" si="326"/>
        <v>0</v>
      </c>
    </row>
    <row r="1745" spans="1:22" s="231" customFormat="1" hidden="1">
      <c r="A1745" s="172">
        <f>VLOOKUP(G1745,[1]Conceptos!$B$2:$F$587,5,FALSE)</f>
        <v>229</v>
      </c>
      <c r="B1745" s="236"/>
      <c r="C1745" s="237"/>
      <c r="D1745" s="238"/>
      <c r="E1745" s="225">
        <v>9</v>
      </c>
      <c r="F1745" s="174"/>
      <c r="G1745" s="175" t="str">
        <f t="shared" si="333"/>
        <v>A.2.2.9.2.2</v>
      </c>
      <c r="H1745" s="235" t="e">
        <f t="shared" si="335"/>
        <v>#N/A</v>
      </c>
      <c r="I1745" s="239"/>
      <c r="J1745" s="239"/>
      <c r="K1745" s="239"/>
      <c r="L1745" s="239"/>
      <c r="M1745" s="240"/>
      <c r="N1745" s="231">
        <f t="shared" si="331"/>
        <v>1</v>
      </c>
      <c r="O1745" s="231">
        <f t="shared" si="332"/>
        <v>0</v>
      </c>
      <c r="P1745" s="179">
        <f>VLOOKUP($G1745,[1]Conceptos!$B$2:$I$588,6,FALSE)</f>
        <v>1</v>
      </c>
      <c r="Q1745" s="179">
        <f>VLOOKUP($G1745,[1]Conceptos!$B$2:$I$588,7,FALSE)</f>
        <v>1</v>
      </c>
      <c r="R1745" s="179">
        <f>VLOOKUP($G1745,[1]Conceptos!$B$2:$I$588,8,FALSE)</f>
        <v>1</v>
      </c>
      <c r="S1745" s="229" t="b">
        <f>VLOOKUP(G1745,[1]Conceptos!$B$2:$E$587,4,FALSE)</f>
        <v>1</v>
      </c>
      <c r="V1745" s="231">
        <f t="shared" si="326"/>
        <v>0</v>
      </c>
    </row>
    <row r="1746" spans="1:22" s="231" customFormat="1" hidden="1">
      <c r="A1746" s="172">
        <f>VLOOKUP(G1746,[1]Conceptos!$B$2:$F$587,5,FALSE)</f>
        <v>229</v>
      </c>
      <c r="B1746" s="236"/>
      <c r="C1746" s="237"/>
      <c r="D1746" s="238"/>
      <c r="E1746" s="225">
        <v>10</v>
      </c>
      <c r="F1746" s="174"/>
      <c r="G1746" s="175" t="str">
        <f t="shared" si="333"/>
        <v>A.2.2.9.2.2</v>
      </c>
      <c r="H1746" s="235" t="e">
        <f t="shared" si="335"/>
        <v>#N/A</v>
      </c>
      <c r="I1746" s="239"/>
      <c r="J1746" s="239"/>
      <c r="K1746" s="239"/>
      <c r="L1746" s="239"/>
      <c r="M1746" s="240"/>
      <c r="N1746" s="231">
        <f t="shared" si="331"/>
        <v>1</v>
      </c>
      <c r="O1746" s="231">
        <f t="shared" si="332"/>
        <v>0</v>
      </c>
      <c r="P1746" s="179">
        <f>VLOOKUP($G1746,[1]Conceptos!$B$2:$I$588,6,FALSE)</f>
        <v>1</v>
      </c>
      <c r="Q1746" s="179">
        <f>VLOOKUP($G1746,[1]Conceptos!$B$2:$I$588,7,FALSE)</f>
        <v>1</v>
      </c>
      <c r="R1746" s="179">
        <f>VLOOKUP($G1746,[1]Conceptos!$B$2:$I$588,8,FALSE)</f>
        <v>1</v>
      </c>
      <c r="S1746" s="229" t="b">
        <f>VLOOKUP(G1746,[1]Conceptos!$B$2:$E$587,4,FALSE)</f>
        <v>1</v>
      </c>
      <c r="V1746" s="231">
        <f t="shared" si="326"/>
        <v>0</v>
      </c>
    </row>
    <row r="1747" spans="1:22" s="231" customFormat="1" ht="38.25">
      <c r="A1747" s="172">
        <f>VLOOKUP(G1747,[1]Conceptos!$B$2:$F$587,5,FALSE)</f>
        <v>230</v>
      </c>
      <c r="B1747" s="219" t="s">
        <v>379</v>
      </c>
      <c r="C1747" s="220" t="str">
        <f>VLOOKUP(B1747,[1]Conceptos!$B$2:$D$587,2,FALSE)</f>
        <v>CONTRATACIÓN CON PERSONAS  JURÍDICAS QUE NO SEAN ESE´S.</v>
      </c>
      <c r="D1747" s="221" t="str">
        <f>VLOOKUP(B1747,[1]Conceptos!$B$2:$D$587,3,FALSE)</f>
        <v xml:space="preserve">CONTEMPLA LA CONTRATACIÓN CON OTRAS IPS , NECESARIOS PARA PRESTAR EL SERVICIO, CONFORME A LAS  POLÍTICAS DE PROMOCIÓN, PREVENCIÓN Y VIGILANCIA EN SALUD. </v>
      </c>
      <c r="E1747" s="222" t="s">
        <v>136</v>
      </c>
      <c r="F1747" s="223"/>
      <c r="G1747" s="263" t="str">
        <f t="shared" si="333"/>
        <v>A.2.2.9.2.3</v>
      </c>
      <c r="H1747" s="225"/>
      <c r="I1747" s="226">
        <f>SUM(I1748:I1757)</f>
        <v>0</v>
      </c>
      <c r="J1747" s="226">
        <f>SUM(J1748:J1757)</f>
        <v>0</v>
      </c>
      <c r="K1747" s="226">
        <f>SUM(K1748:K1757)</f>
        <v>0</v>
      </c>
      <c r="L1747" s="226">
        <f>SUM(L1748:L1757)</f>
        <v>0</v>
      </c>
      <c r="M1747" s="227">
        <f>SUM(M1748:M1757)</f>
        <v>0</v>
      </c>
      <c r="N1747" s="228">
        <f>IF(AND(E1747&lt;&gt;"", E1747&lt;&gt;"Registrar Detalle",E1747&lt;&gt;"Ocultar Detalle"),1,0)</f>
        <v>0</v>
      </c>
      <c r="O1747" s="228">
        <f t="shared" si="332"/>
        <v>0</v>
      </c>
      <c r="P1747" s="179">
        <f>VLOOKUP($G1747,[1]Conceptos!$B$2:$I$588,6,FALSE)</f>
        <v>1</v>
      </c>
      <c r="Q1747" s="179">
        <f>VLOOKUP($G1747,[1]Conceptos!$B$2:$I$588,7,FALSE)</f>
        <v>1</v>
      </c>
      <c r="R1747" s="179">
        <f>VLOOKUP($G1747,[1]Conceptos!$B$2:$I$588,8,FALSE)</f>
        <v>1</v>
      </c>
      <c r="S1747" s="229" t="b">
        <f>VLOOKUP(G1747,[1]Conceptos!$B$2:$E$588,4,FALSE)</f>
        <v>1</v>
      </c>
      <c r="T1747" s="230">
        <f>FIND(".",B1747,LEN(B1747)-2)</f>
        <v>10</v>
      </c>
      <c r="U1747" s="230" t="str">
        <f>MID(B1747,1,T1747-1)</f>
        <v>A.2.2.9.2</v>
      </c>
      <c r="V1747" s="231">
        <f t="shared" si="326"/>
        <v>10</v>
      </c>
    </row>
    <row r="1748" spans="1:22" s="231" customFormat="1">
      <c r="A1748" s="172">
        <f>VLOOKUP(G1748,[1]Conceptos!$B$2:$F$587,5,FALSE)</f>
        <v>230</v>
      </c>
      <c r="B1748" s="234"/>
      <c r="C1748" s="220"/>
      <c r="D1748" s="221"/>
      <c r="E1748" s="225">
        <v>1</v>
      </c>
      <c r="F1748" s="174"/>
      <c r="G1748" s="175" t="str">
        <f t="shared" si="333"/>
        <v>A.2.2.9.2.3</v>
      </c>
      <c r="H1748" s="235" t="e">
        <f t="shared" ref="H1748:H1757" si="336">VLOOKUP(F1748,$W$7:$X$48,2,FALSE)</f>
        <v>#N/A</v>
      </c>
      <c r="I1748" s="239"/>
      <c r="J1748" s="239"/>
      <c r="K1748" s="239"/>
      <c r="L1748" s="239"/>
      <c r="M1748" s="240"/>
      <c r="N1748" s="231">
        <f t="shared" si="331"/>
        <v>1</v>
      </c>
      <c r="O1748" s="231">
        <f t="shared" si="332"/>
        <v>0</v>
      </c>
      <c r="P1748" s="179">
        <f>VLOOKUP($G1748,[1]Conceptos!$B$2:$I$588,6,FALSE)</f>
        <v>1</v>
      </c>
      <c r="Q1748" s="179">
        <f>VLOOKUP($G1748,[1]Conceptos!$B$2:$I$588,7,FALSE)</f>
        <v>1</v>
      </c>
      <c r="R1748" s="179">
        <f>VLOOKUP($G1748,[1]Conceptos!$B$2:$I$588,8,FALSE)</f>
        <v>1</v>
      </c>
      <c r="S1748" s="229" t="b">
        <f>VLOOKUP(G1748,[1]Conceptos!$B$2:$E$588,4,FALSE)</f>
        <v>1</v>
      </c>
      <c r="V1748" s="231">
        <f t="shared" si="326"/>
        <v>10</v>
      </c>
    </row>
    <row r="1749" spans="1:22" s="231" customFormat="1" hidden="1">
      <c r="A1749" s="172">
        <f>VLOOKUP(G1749,[1]Conceptos!$B$2:$F$587,5,FALSE)</f>
        <v>230</v>
      </c>
      <c r="B1749" s="236"/>
      <c r="C1749" s="237"/>
      <c r="D1749" s="238"/>
      <c r="E1749" s="225">
        <v>2</v>
      </c>
      <c r="F1749" s="174"/>
      <c r="G1749" s="175" t="str">
        <f t="shared" si="333"/>
        <v>A.2.2.9.2.3</v>
      </c>
      <c r="H1749" s="235" t="e">
        <f t="shared" si="336"/>
        <v>#N/A</v>
      </c>
      <c r="I1749" s="239"/>
      <c r="J1749" s="239"/>
      <c r="K1749" s="239"/>
      <c r="L1749" s="239"/>
      <c r="M1749" s="240"/>
      <c r="N1749" s="231">
        <f t="shared" si="331"/>
        <v>1</v>
      </c>
      <c r="O1749" s="231">
        <f t="shared" si="332"/>
        <v>0</v>
      </c>
      <c r="P1749" s="179">
        <f>VLOOKUP($G1749,[1]Conceptos!$B$2:$I$588,6,FALSE)</f>
        <v>1</v>
      </c>
      <c r="Q1749" s="179">
        <f>VLOOKUP($G1749,[1]Conceptos!$B$2:$I$588,7,FALSE)</f>
        <v>1</v>
      </c>
      <c r="R1749" s="179">
        <f>VLOOKUP($G1749,[1]Conceptos!$B$2:$I$588,8,FALSE)</f>
        <v>1</v>
      </c>
      <c r="S1749" s="229" t="b">
        <f>VLOOKUP(G1749,[1]Conceptos!$B$2:$E$587,4,FALSE)</f>
        <v>1</v>
      </c>
      <c r="V1749" s="231">
        <f t="shared" si="326"/>
        <v>0</v>
      </c>
    </row>
    <row r="1750" spans="1:22" s="231" customFormat="1" hidden="1">
      <c r="A1750" s="172">
        <f>VLOOKUP(G1750,[1]Conceptos!$B$2:$F$587,5,FALSE)</f>
        <v>230</v>
      </c>
      <c r="B1750" s="236"/>
      <c r="C1750" s="237"/>
      <c r="D1750" s="238"/>
      <c r="E1750" s="225">
        <v>3</v>
      </c>
      <c r="F1750" s="174"/>
      <c r="G1750" s="175" t="str">
        <f t="shared" si="333"/>
        <v>A.2.2.9.2.3</v>
      </c>
      <c r="H1750" s="235" t="e">
        <f t="shared" si="336"/>
        <v>#N/A</v>
      </c>
      <c r="I1750" s="239"/>
      <c r="J1750" s="239"/>
      <c r="K1750" s="239"/>
      <c r="L1750" s="239"/>
      <c r="M1750" s="240"/>
      <c r="N1750" s="231">
        <f t="shared" si="331"/>
        <v>1</v>
      </c>
      <c r="O1750" s="231">
        <f t="shared" si="332"/>
        <v>0</v>
      </c>
      <c r="P1750" s="179">
        <f>VLOOKUP($G1750,[1]Conceptos!$B$2:$I$588,6,FALSE)</f>
        <v>1</v>
      </c>
      <c r="Q1750" s="179">
        <f>VLOOKUP($G1750,[1]Conceptos!$B$2:$I$588,7,FALSE)</f>
        <v>1</v>
      </c>
      <c r="R1750" s="179">
        <f>VLOOKUP($G1750,[1]Conceptos!$B$2:$I$588,8,FALSE)</f>
        <v>1</v>
      </c>
      <c r="S1750" s="229" t="b">
        <f>VLOOKUP(G1750,[1]Conceptos!$B$2:$E$587,4,FALSE)</f>
        <v>1</v>
      </c>
      <c r="V1750" s="231">
        <f t="shared" si="326"/>
        <v>0</v>
      </c>
    </row>
    <row r="1751" spans="1:22" s="231" customFormat="1" hidden="1">
      <c r="A1751" s="172">
        <f>VLOOKUP(G1751,[1]Conceptos!$B$2:$F$587,5,FALSE)</f>
        <v>230</v>
      </c>
      <c r="B1751" s="236"/>
      <c r="C1751" s="237"/>
      <c r="D1751" s="238"/>
      <c r="E1751" s="225">
        <v>4</v>
      </c>
      <c r="F1751" s="174"/>
      <c r="G1751" s="175" t="str">
        <f t="shared" si="333"/>
        <v>A.2.2.9.2.3</v>
      </c>
      <c r="H1751" s="235" t="e">
        <f t="shared" si="336"/>
        <v>#N/A</v>
      </c>
      <c r="I1751" s="239"/>
      <c r="J1751" s="239"/>
      <c r="K1751" s="239"/>
      <c r="L1751" s="239"/>
      <c r="M1751" s="240"/>
      <c r="N1751" s="231">
        <f t="shared" si="331"/>
        <v>1</v>
      </c>
      <c r="O1751" s="231">
        <f t="shared" si="332"/>
        <v>0</v>
      </c>
      <c r="P1751" s="179">
        <f>VLOOKUP($G1751,[1]Conceptos!$B$2:$I$588,6,FALSE)</f>
        <v>1</v>
      </c>
      <c r="Q1751" s="179">
        <f>VLOOKUP($G1751,[1]Conceptos!$B$2:$I$588,7,FALSE)</f>
        <v>1</v>
      </c>
      <c r="R1751" s="179">
        <f>VLOOKUP($G1751,[1]Conceptos!$B$2:$I$588,8,FALSE)</f>
        <v>1</v>
      </c>
      <c r="S1751" s="229" t="b">
        <f>VLOOKUP(G1751,[1]Conceptos!$B$2:$E$587,4,FALSE)</f>
        <v>1</v>
      </c>
      <c r="V1751" s="231">
        <f t="shared" si="326"/>
        <v>0</v>
      </c>
    </row>
    <row r="1752" spans="1:22" s="231" customFormat="1" hidden="1">
      <c r="A1752" s="172">
        <f>VLOOKUP(G1752,[1]Conceptos!$B$2:$F$587,5,FALSE)</f>
        <v>230</v>
      </c>
      <c r="B1752" s="236"/>
      <c r="C1752" s="237"/>
      <c r="D1752" s="238"/>
      <c r="E1752" s="225">
        <v>5</v>
      </c>
      <c r="F1752" s="174"/>
      <c r="G1752" s="175" t="str">
        <f t="shared" si="333"/>
        <v>A.2.2.9.2.3</v>
      </c>
      <c r="H1752" s="235" t="e">
        <f t="shared" si="336"/>
        <v>#N/A</v>
      </c>
      <c r="I1752" s="239"/>
      <c r="J1752" s="239"/>
      <c r="K1752" s="239"/>
      <c r="L1752" s="239"/>
      <c r="M1752" s="240"/>
      <c r="N1752" s="231">
        <f t="shared" si="331"/>
        <v>1</v>
      </c>
      <c r="O1752" s="231">
        <f t="shared" si="332"/>
        <v>0</v>
      </c>
      <c r="P1752" s="179">
        <f>VLOOKUP($G1752,[1]Conceptos!$B$2:$I$588,6,FALSE)</f>
        <v>1</v>
      </c>
      <c r="Q1752" s="179">
        <f>VLOOKUP($G1752,[1]Conceptos!$B$2:$I$588,7,FALSE)</f>
        <v>1</v>
      </c>
      <c r="R1752" s="179">
        <f>VLOOKUP($G1752,[1]Conceptos!$B$2:$I$588,8,FALSE)</f>
        <v>1</v>
      </c>
      <c r="S1752" s="229" t="b">
        <f>VLOOKUP(G1752,[1]Conceptos!$B$2:$E$587,4,FALSE)</f>
        <v>1</v>
      </c>
      <c r="V1752" s="231">
        <f t="shared" si="326"/>
        <v>0</v>
      </c>
    </row>
    <row r="1753" spans="1:22" s="231" customFormat="1" hidden="1">
      <c r="A1753" s="172">
        <f>VLOOKUP(G1753,[1]Conceptos!$B$2:$F$587,5,FALSE)</f>
        <v>230</v>
      </c>
      <c r="B1753" s="236"/>
      <c r="C1753" s="237"/>
      <c r="D1753" s="238"/>
      <c r="E1753" s="225">
        <v>6</v>
      </c>
      <c r="F1753" s="174"/>
      <c r="G1753" s="175" t="str">
        <f t="shared" si="333"/>
        <v>A.2.2.9.2.3</v>
      </c>
      <c r="H1753" s="235" t="e">
        <f t="shared" si="336"/>
        <v>#N/A</v>
      </c>
      <c r="I1753" s="239"/>
      <c r="J1753" s="239"/>
      <c r="K1753" s="239"/>
      <c r="L1753" s="239"/>
      <c r="M1753" s="240"/>
      <c r="N1753" s="231">
        <f t="shared" si="331"/>
        <v>1</v>
      </c>
      <c r="O1753" s="231">
        <f t="shared" si="332"/>
        <v>0</v>
      </c>
      <c r="P1753" s="179">
        <f>VLOOKUP($G1753,[1]Conceptos!$B$2:$I$588,6,FALSE)</f>
        <v>1</v>
      </c>
      <c r="Q1753" s="179">
        <f>VLOOKUP($G1753,[1]Conceptos!$B$2:$I$588,7,FALSE)</f>
        <v>1</v>
      </c>
      <c r="R1753" s="179">
        <f>VLOOKUP($G1753,[1]Conceptos!$B$2:$I$588,8,FALSE)</f>
        <v>1</v>
      </c>
      <c r="S1753" s="229" t="b">
        <f>VLOOKUP(G1753,[1]Conceptos!$B$2:$E$587,4,FALSE)</f>
        <v>1</v>
      </c>
      <c r="V1753" s="231">
        <f t="shared" si="326"/>
        <v>0</v>
      </c>
    </row>
    <row r="1754" spans="1:22" s="231" customFormat="1" hidden="1">
      <c r="A1754" s="172">
        <f>VLOOKUP(G1754,[1]Conceptos!$B$2:$F$587,5,FALSE)</f>
        <v>230</v>
      </c>
      <c r="B1754" s="236"/>
      <c r="C1754" s="237"/>
      <c r="D1754" s="238"/>
      <c r="E1754" s="225">
        <v>7</v>
      </c>
      <c r="F1754" s="174"/>
      <c r="G1754" s="175" t="str">
        <f t="shared" si="333"/>
        <v>A.2.2.9.2.3</v>
      </c>
      <c r="H1754" s="235" t="e">
        <f t="shared" si="336"/>
        <v>#N/A</v>
      </c>
      <c r="I1754" s="239"/>
      <c r="J1754" s="239"/>
      <c r="K1754" s="239"/>
      <c r="L1754" s="239"/>
      <c r="M1754" s="240"/>
      <c r="N1754" s="231">
        <f t="shared" si="331"/>
        <v>1</v>
      </c>
      <c r="O1754" s="231">
        <f t="shared" si="332"/>
        <v>0</v>
      </c>
      <c r="P1754" s="179">
        <f>VLOOKUP($G1754,[1]Conceptos!$B$2:$I$588,6,FALSE)</f>
        <v>1</v>
      </c>
      <c r="Q1754" s="179">
        <f>VLOOKUP($G1754,[1]Conceptos!$B$2:$I$588,7,FALSE)</f>
        <v>1</v>
      </c>
      <c r="R1754" s="179">
        <f>VLOOKUP($G1754,[1]Conceptos!$B$2:$I$588,8,FALSE)</f>
        <v>1</v>
      </c>
      <c r="S1754" s="229" t="b">
        <f>VLOOKUP(G1754,[1]Conceptos!$B$2:$E$587,4,FALSE)</f>
        <v>1</v>
      </c>
      <c r="V1754" s="231">
        <f t="shared" ref="V1754:V1791" si="337">IF(T1754=0,T1753,T1754)</f>
        <v>0</v>
      </c>
    </row>
    <row r="1755" spans="1:22" s="231" customFormat="1" hidden="1">
      <c r="A1755" s="172">
        <f>VLOOKUP(G1755,[1]Conceptos!$B$2:$F$587,5,FALSE)</f>
        <v>230</v>
      </c>
      <c r="B1755" s="236"/>
      <c r="C1755" s="237"/>
      <c r="D1755" s="238"/>
      <c r="E1755" s="225">
        <v>8</v>
      </c>
      <c r="F1755" s="174"/>
      <c r="G1755" s="175" t="str">
        <f t="shared" si="333"/>
        <v>A.2.2.9.2.3</v>
      </c>
      <c r="H1755" s="235" t="e">
        <f t="shared" si="336"/>
        <v>#N/A</v>
      </c>
      <c r="I1755" s="239"/>
      <c r="J1755" s="239"/>
      <c r="K1755" s="239"/>
      <c r="L1755" s="239"/>
      <c r="M1755" s="240"/>
      <c r="N1755" s="231">
        <f t="shared" si="331"/>
        <v>1</v>
      </c>
      <c r="O1755" s="231">
        <f t="shared" si="332"/>
        <v>0</v>
      </c>
      <c r="P1755" s="179">
        <f>VLOOKUP($G1755,[1]Conceptos!$B$2:$I$588,6,FALSE)</f>
        <v>1</v>
      </c>
      <c r="Q1755" s="179">
        <f>VLOOKUP($G1755,[1]Conceptos!$B$2:$I$588,7,FALSE)</f>
        <v>1</v>
      </c>
      <c r="R1755" s="179">
        <f>VLOOKUP($G1755,[1]Conceptos!$B$2:$I$588,8,FALSE)</f>
        <v>1</v>
      </c>
      <c r="S1755" s="229" t="b">
        <f>VLOOKUP(G1755,[1]Conceptos!$B$2:$E$587,4,FALSE)</f>
        <v>1</v>
      </c>
      <c r="V1755" s="231">
        <f t="shared" si="337"/>
        <v>0</v>
      </c>
    </row>
    <row r="1756" spans="1:22" s="231" customFormat="1" hidden="1">
      <c r="A1756" s="172">
        <f>VLOOKUP(G1756,[1]Conceptos!$B$2:$F$587,5,FALSE)</f>
        <v>230</v>
      </c>
      <c r="B1756" s="236"/>
      <c r="C1756" s="237"/>
      <c r="D1756" s="238"/>
      <c r="E1756" s="225">
        <v>9</v>
      </c>
      <c r="F1756" s="174"/>
      <c r="G1756" s="175" t="str">
        <f t="shared" si="333"/>
        <v>A.2.2.9.2.3</v>
      </c>
      <c r="H1756" s="235" t="e">
        <f t="shared" si="336"/>
        <v>#N/A</v>
      </c>
      <c r="I1756" s="239"/>
      <c r="J1756" s="239"/>
      <c r="K1756" s="239"/>
      <c r="L1756" s="239"/>
      <c r="M1756" s="240"/>
      <c r="N1756" s="231">
        <f t="shared" si="331"/>
        <v>1</v>
      </c>
      <c r="O1756" s="231">
        <f t="shared" si="332"/>
        <v>0</v>
      </c>
      <c r="P1756" s="179">
        <f>VLOOKUP($G1756,[1]Conceptos!$B$2:$I$588,6,FALSE)</f>
        <v>1</v>
      </c>
      <c r="Q1756" s="179">
        <f>VLOOKUP($G1756,[1]Conceptos!$B$2:$I$588,7,FALSE)</f>
        <v>1</v>
      </c>
      <c r="R1756" s="179">
        <f>VLOOKUP($G1756,[1]Conceptos!$B$2:$I$588,8,FALSE)</f>
        <v>1</v>
      </c>
      <c r="S1756" s="229" t="b">
        <f>VLOOKUP(G1756,[1]Conceptos!$B$2:$E$587,4,FALSE)</f>
        <v>1</v>
      </c>
      <c r="V1756" s="231">
        <f t="shared" si="337"/>
        <v>0</v>
      </c>
    </row>
    <row r="1757" spans="1:22" s="231" customFormat="1" hidden="1">
      <c r="A1757" s="172">
        <f>VLOOKUP(G1757,[1]Conceptos!$B$2:$F$587,5,FALSE)</f>
        <v>230</v>
      </c>
      <c r="B1757" s="236"/>
      <c r="C1757" s="237"/>
      <c r="D1757" s="238"/>
      <c r="E1757" s="225">
        <v>10</v>
      </c>
      <c r="F1757" s="174"/>
      <c r="G1757" s="175" t="str">
        <f t="shared" si="333"/>
        <v>A.2.2.9.2.3</v>
      </c>
      <c r="H1757" s="235" t="e">
        <f t="shared" si="336"/>
        <v>#N/A</v>
      </c>
      <c r="I1757" s="239"/>
      <c r="J1757" s="239"/>
      <c r="K1757" s="239"/>
      <c r="L1757" s="239"/>
      <c r="M1757" s="240"/>
      <c r="N1757" s="231">
        <f t="shared" si="331"/>
        <v>1</v>
      </c>
      <c r="O1757" s="231">
        <f t="shared" si="332"/>
        <v>0</v>
      </c>
      <c r="P1757" s="179">
        <f>VLOOKUP($G1757,[1]Conceptos!$B$2:$I$588,6,FALSE)</f>
        <v>1</v>
      </c>
      <c r="Q1757" s="179">
        <f>VLOOKUP($G1757,[1]Conceptos!$B$2:$I$588,7,FALSE)</f>
        <v>1</v>
      </c>
      <c r="R1757" s="179">
        <f>VLOOKUP($G1757,[1]Conceptos!$B$2:$I$588,8,FALSE)</f>
        <v>1</v>
      </c>
      <c r="S1757" s="229" t="b">
        <f>VLOOKUP(G1757,[1]Conceptos!$B$2:$E$587,4,FALSE)</f>
        <v>1</v>
      </c>
      <c r="V1757" s="231">
        <f t="shared" si="337"/>
        <v>0</v>
      </c>
    </row>
    <row r="1758" spans="1:22" s="231" customFormat="1" ht="51">
      <c r="A1758" s="172">
        <f>VLOOKUP(G1758,[1]Conceptos!$B$2:$F$587,5,FALSE)</f>
        <v>232</v>
      </c>
      <c r="B1758" s="216" t="s">
        <v>380</v>
      </c>
      <c r="C1758" s="217" t="str">
        <f>VLOOKUP(B1758,[1]Conceptos!$B$2:$D$587,2,FALSE)</f>
        <v>CAPACITACIÓN Y ASISTENCIA TÉCNICA.</v>
      </c>
      <c r="D1758" s="218" t="str">
        <f>VLOOKUP(B1758,[1]Conceptos!$B$2:$D$587,3,FALSE)</f>
        <v xml:space="preserve">CORRESPONDE A LOS RECURSOS DESTINADOS AL DESARROLLO DEL PLAN DE ASESORÍA Y ASISTENCIA TÉCNICA A TODOS LOS ACTORES DEL SGSSS Y AL MEJORAMIENTO DE LAS COMPETENCIAS DEL TALENTO HUMANO EN ÁREAS DE INTERÉS EN SALUD PÚBLICA. </v>
      </c>
      <c r="E1758" s="249"/>
      <c r="F1758" s="210"/>
      <c r="G1758" s="262" t="str">
        <f>IF(ISBLANK(B1758),#REF!,B1758)</f>
        <v>A.2.2.9.3</v>
      </c>
      <c r="H1758" s="249"/>
      <c r="I1758" s="213">
        <f>I1759+I1770+I1781</f>
        <v>0</v>
      </c>
      <c r="J1758" s="213">
        <f>J1759+J1770+J1781</f>
        <v>0</v>
      </c>
      <c r="K1758" s="213">
        <f>K1759+K1770+K1781</f>
        <v>0</v>
      </c>
      <c r="L1758" s="213">
        <f>L1759+L1770+L1781</f>
        <v>0</v>
      </c>
      <c r="M1758" s="214">
        <f>M1759+M1770+M1781</f>
        <v>0</v>
      </c>
      <c r="N1758" s="250">
        <f t="shared" si="331"/>
        <v>0</v>
      </c>
      <c r="O1758" s="250">
        <f t="shared" si="332"/>
        <v>0</v>
      </c>
      <c r="P1758" s="179">
        <f>VLOOKUP($G1758,[1]Conceptos!$B$2:$I$588,6,FALSE)</f>
        <v>1</v>
      </c>
      <c r="Q1758" s="179">
        <f>VLOOKUP($G1758,[1]Conceptos!$B$2:$I$588,7,FALSE)</f>
        <v>1</v>
      </c>
      <c r="R1758" s="179">
        <f>VLOOKUP($G1758,[1]Conceptos!$B$2:$I$588,8,FALSE)</f>
        <v>1</v>
      </c>
      <c r="S1758" s="229" t="b">
        <f>VLOOKUP(G1758,[1]Conceptos!$B$2:$E$588,4,FALSE)</f>
        <v>0</v>
      </c>
      <c r="T1758" s="230">
        <f>FIND(".",B1758,LEN(B1758)-2)</f>
        <v>8</v>
      </c>
      <c r="U1758" s="230" t="str">
        <f>MID(B1758,1,T1758-1)</f>
        <v>A.2.2.9</v>
      </c>
      <c r="V1758" s="231">
        <f>IF(T1758=0,#REF!,T1758)</f>
        <v>8</v>
      </c>
    </row>
    <row r="1759" spans="1:22" s="231" customFormat="1" ht="38.25">
      <c r="A1759" s="172">
        <f>VLOOKUP(G1759,[1]Conceptos!$B$2:$F$587,5,FALSE)</f>
        <v>233</v>
      </c>
      <c r="B1759" s="219" t="s">
        <v>381</v>
      </c>
      <c r="C1759" s="220" t="str">
        <f>VLOOKUP(B1759,[1]Conceptos!$B$2:$D$587,2,FALSE)</f>
        <v>CONTRATACIÓN, CON LAS EMPRESAS SOCIALES DEL ESTADO.</v>
      </c>
      <c r="D1759" s="221" t="str">
        <f>VLOOKUP(B1759,[1]Conceptos!$B$2:$D$587,3,FALSE)</f>
        <v>CONTEMPLA LA CONTRATACIÓN CON LAS EMPRESAS SOCIALES DEL ESTADO, DEL OBJETO CONTRACTUAL QUE TENGA QUE VER CON CAPACITACIÓN Y ASISTENCIA TÉCNICA.</v>
      </c>
      <c r="E1759" s="222" t="s">
        <v>136</v>
      </c>
      <c r="F1759" s="223"/>
      <c r="G1759" s="263" t="str">
        <f t="shared" si="333"/>
        <v>A.2.2.9.3.1</v>
      </c>
      <c r="H1759" s="225"/>
      <c r="I1759" s="226">
        <f>SUM(I1760:I1769)</f>
        <v>0</v>
      </c>
      <c r="J1759" s="226">
        <f>SUM(J1760:J1769)</f>
        <v>0</v>
      </c>
      <c r="K1759" s="226">
        <f>SUM(K1760:K1769)</f>
        <v>0</v>
      </c>
      <c r="L1759" s="226">
        <f>SUM(L1760:L1769)</f>
        <v>0</v>
      </c>
      <c r="M1759" s="227">
        <f>SUM(M1760:M1769)</f>
        <v>0</v>
      </c>
      <c r="N1759" s="228">
        <f>IF(AND(E1759&lt;&gt;"", E1759&lt;&gt;"Registrar Detalle",E1759&lt;&gt;"Ocultar Detalle"),1,0)</f>
        <v>0</v>
      </c>
      <c r="O1759" s="228">
        <f t="shared" si="332"/>
        <v>0</v>
      </c>
      <c r="P1759" s="179">
        <f>VLOOKUP($G1759,[1]Conceptos!$B$2:$I$588,6,FALSE)</f>
        <v>1</v>
      </c>
      <c r="Q1759" s="179">
        <f>VLOOKUP($G1759,[1]Conceptos!$B$2:$I$588,7,FALSE)</f>
        <v>1</v>
      </c>
      <c r="R1759" s="179">
        <f>VLOOKUP($G1759,[1]Conceptos!$B$2:$I$588,8,FALSE)</f>
        <v>1</v>
      </c>
      <c r="S1759" s="229" t="b">
        <f>VLOOKUP(G1759,[1]Conceptos!$B$2:$E$588,4,FALSE)</f>
        <v>1</v>
      </c>
      <c r="T1759" s="230">
        <f>FIND(".",B1759,LEN(B1759)-2)</f>
        <v>10</v>
      </c>
      <c r="U1759" s="230" t="str">
        <f>MID(B1759,1,T1759-1)</f>
        <v>A.2.2.9.3</v>
      </c>
      <c r="V1759" s="231">
        <f t="shared" si="337"/>
        <v>10</v>
      </c>
    </row>
    <row r="1760" spans="1:22" s="231" customFormat="1">
      <c r="A1760" s="172">
        <f>VLOOKUP(G1760,[1]Conceptos!$B$2:$F$587,5,FALSE)</f>
        <v>233</v>
      </c>
      <c r="B1760" s="234"/>
      <c r="C1760" s="220"/>
      <c r="D1760" s="221"/>
      <c r="E1760" s="225">
        <v>1</v>
      </c>
      <c r="F1760" s="174"/>
      <c r="G1760" s="264" t="str">
        <f t="shared" si="333"/>
        <v>A.2.2.9.3.1</v>
      </c>
      <c r="H1760" s="235" t="e">
        <f t="shared" ref="H1760:H1769" si="338">VLOOKUP(F1760,$W$7:$X$48,2,FALSE)</f>
        <v>#N/A</v>
      </c>
      <c r="I1760" s="239"/>
      <c r="J1760" s="239"/>
      <c r="K1760" s="239"/>
      <c r="L1760" s="239"/>
      <c r="M1760" s="240"/>
      <c r="N1760" s="231">
        <f t="shared" si="331"/>
        <v>1</v>
      </c>
      <c r="O1760" s="231">
        <f t="shared" si="332"/>
        <v>0</v>
      </c>
      <c r="P1760" s="179">
        <f>VLOOKUP($G1760,[1]Conceptos!$B$2:$I$588,6,FALSE)</f>
        <v>1</v>
      </c>
      <c r="Q1760" s="179">
        <f>VLOOKUP($G1760,[1]Conceptos!$B$2:$I$588,7,FALSE)</f>
        <v>1</v>
      </c>
      <c r="R1760" s="179">
        <f>VLOOKUP($G1760,[1]Conceptos!$B$2:$I$588,8,FALSE)</f>
        <v>1</v>
      </c>
      <c r="S1760" s="229" t="b">
        <f>VLOOKUP(G1760,[1]Conceptos!$B$2:$E$588,4,FALSE)</f>
        <v>1</v>
      </c>
      <c r="V1760" s="231">
        <f t="shared" si="337"/>
        <v>10</v>
      </c>
    </row>
    <row r="1761" spans="1:22" s="231" customFormat="1" hidden="1">
      <c r="A1761" s="172">
        <f>VLOOKUP(G1761,[1]Conceptos!$B$2:$F$587,5,FALSE)</f>
        <v>233</v>
      </c>
      <c r="B1761" s="236"/>
      <c r="C1761" s="237"/>
      <c r="D1761" s="238"/>
      <c r="E1761" s="225">
        <v>2</v>
      </c>
      <c r="F1761" s="174"/>
      <c r="G1761" s="264" t="str">
        <f t="shared" si="333"/>
        <v>A.2.2.9.3.1</v>
      </c>
      <c r="H1761" s="235" t="e">
        <f t="shared" si="338"/>
        <v>#N/A</v>
      </c>
      <c r="I1761" s="239"/>
      <c r="J1761" s="239"/>
      <c r="K1761" s="239"/>
      <c r="L1761" s="239"/>
      <c r="M1761" s="240"/>
      <c r="N1761" s="231">
        <f t="shared" si="331"/>
        <v>1</v>
      </c>
      <c r="O1761" s="231">
        <f t="shared" si="332"/>
        <v>0</v>
      </c>
      <c r="P1761" s="179">
        <f>VLOOKUP($G1761,[1]Conceptos!$B$2:$I$588,6,FALSE)</f>
        <v>1</v>
      </c>
      <c r="Q1761" s="179">
        <f>VLOOKUP($G1761,[1]Conceptos!$B$2:$I$588,7,FALSE)</f>
        <v>1</v>
      </c>
      <c r="R1761" s="179">
        <f>VLOOKUP($G1761,[1]Conceptos!$B$2:$I$588,8,FALSE)</f>
        <v>1</v>
      </c>
      <c r="S1761" s="229" t="b">
        <f>VLOOKUP(G1761,[1]Conceptos!$B$2:$E$587,4,FALSE)</f>
        <v>1</v>
      </c>
      <c r="V1761" s="231">
        <f t="shared" si="337"/>
        <v>0</v>
      </c>
    </row>
    <row r="1762" spans="1:22" s="231" customFormat="1" hidden="1">
      <c r="A1762" s="172">
        <f>VLOOKUP(G1762,[1]Conceptos!$B$2:$F$587,5,FALSE)</f>
        <v>233</v>
      </c>
      <c r="B1762" s="236"/>
      <c r="C1762" s="237"/>
      <c r="D1762" s="238"/>
      <c r="E1762" s="225">
        <v>3</v>
      </c>
      <c r="F1762" s="174"/>
      <c r="G1762" s="264" t="str">
        <f t="shared" si="333"/>
        <v>A.2.2.9.3.1</v>
      </c>
      <c r="H1762" s="235" t="e">
        <f t="shared" si="338"/>
        <v>#N/A</v>
      </c>
      <c r="I1762" s="239"/>
      <c r="J1762" s="239"/>
      <c r="K1762" s="239"/>
      <c r="L1762" s="239"/>
      <c r="M1762" s="240"/>
      <c r="N1762" s="231">
        <f t="shared" si="331"/>
        <v>1</v>
      </c>
      <c r="O1762" s="231">
        <f t="shared" si="332"/>
        <v>0</v>
      </c>
      <c r="P1762" s="179">
        <f>VLOOKUP($G1762,[1]Conceptos!$B$2:$I$588,6,FALSE)</f>
        <v>1</v>
      </c>
      <c r="Q1762" s="179">
        <f>VLOOKUP($G1762,[1]Conceptos!$B$2:$I$588,7,FALSE)</f>
        <v>1</v>
      </c>
      <c r="R1762" s="179">
        <f>VLOOKUP($G1762,[1]Conceptos!$B$2:$I$588,8,FALSE)</f>
        <v>1</v>
      </c>
      <c r="S1762" s="229" t="b">
        <f>VLOOKUP(G1762,[1]Conceptos!$B$2:$E$587,4,FALSE)</f>
        <v>1</v>
      </c>
      <c r="V1762" s="231">
        <f t="shared" si="337"/>
        <v>0</v>
      </c>
    </row>
    <row r="1763" spans="1:22" s="231" customFormat="1" hidden="1">
      <c r="A1763" s="172">
        <f>VLOOKUP(G1763,[1]Conceptos!$B$2:$F$587,5,FALSE)</f>
        <v>233</v>
      </c>
      <c r="B1763" s="236"/>
      <c r="C1763" s="237"/>
      <c r="D1763" s="238"/>
      <c r="E1763" s="225">
        <v>4</v>
      </c>
      <c r="F1763" s="174"/>
      <c r="G1763" s="264" t="str">
        <f t="shared" si="333"/>
        <v>A.2.2.9.3.1</v>
      </c>
      <c r="H1763" s="235" t="e">
        <f t="shared" si="338"/>
        <v>#N/A</v>
      </c>
      <c r="I1763" s="239"/>
      <c r="J1763" s="239"/>
      <c r="K1763" s="239"/>
      <c r="L1763" s="239"/>
      <c r="M1763" s="240"/>
      <c r="N1763" s="231">
        <f t="shared" si="331"/>
        <v>1</v>
      </c>
      <c r="O1763" s="231">
        <f t="shared" si="332"/>
        <v>0</v>
      </c>
      <c r="P1763" s="179">
        <f>VLOOKUP($G1763,[1]Conceptos!$B$2:$I$588,6,FALSE)</f>
        <v>1</v>
      </c>
      <c r="Q1763" s="179">
        <f>VLOOKUP($G1763,[1]Conceptos!$B$2:$I$588,7,FALSE)</f>
        <v>1</v>
      </c>
      <c r="R1763" s="179">
        <f>VLOOKUP($G1763,[1]Conceptos!$B$2:$I$588,8,FALSE)</f>
        <v>1</v>
      </c>
      <c r="S1763" s="229" t="b">
        <f>VLOOKUP(G1763,[1]Conceptos!$B$2:$E$587,4,FALSE)</f>
        <v>1</v>
      </c>
      <c r="V1763" s="231">
        <f t="shared" si="337"/>
        <v>0</v>
      </c>
    </row>
    <row r="1764" spans="1:22" s="231" customFormat="1" hidden="1">
      <c r="A1764" s="172">
        <f>VLOOKUP(G1764,[1]Conceptos!$B$2:$F$587,5,FALSE)</f>
        <v>233</v>
      </c>
      <c r="B1764" s="236"/>
      <c r="C1764" s="237"/>
      <c r="D1764" s="238"/>
      <c r="E1764" s="225">
        <v>5</v>
      </c>
      <c r="F1764" s="174"/>
      <c r="G1764" s="264" t="str">
        <f t="shared" si="333"/>
        <v>A.2.2.9.3.1</v>
      </c>
      <c r="H1764" s="235" t="e">
        <f t="shared" si="338"/>
        <v>#N/A</v>
      </c>
      <c r="I1764" s="239"/>
      <c r="J1764" s="239"/>
      <c r="K1764" s="239"/>
      <c r="L1764" s="239"/>
      <c r="M1764" s="240"/>
      <c r="N1764" s="231">
        <f t="shared" si="331"/>
        <v>1</v>
      </c>
      <c r="O1764" s="231">
        <f t="shared" si="332"/>
        <v>0</v>
      </c>
      <c r="P1764" s="179">
        <f>VLOOKUP($G1764,[1]Conceptos!$B$2:$I$588,6,FALSE)</f>
        <v>1</v>
      </c>
      <c r="Q1764" s="179">
        <f>VLOOKUP($G1764,[1]Conceptos!$B$2:$I$588,7,FALSE)</f>
        <v>1</v>
      </c>
      <c r="R1764" s="179">
        <f>VLOOKUP($G1764,[1]Conceptos!$B$2:$I$588,8,FALSE)</f>
        <v>1</v>
      </c>
      <c r="S1764" s="229" t="b">
        <f>VLOOKUP(G1764,[1]Conceptos!$B$2:$E$587,4,FALSE)</f>
        <v>1</v>
      </c>
      <c r="V1764" s="231">
        <f t="shared" si="337"/>
        <v>0</v>
      </c>
    </row>
    <row r="1765" spans="1:22" s="231" customFormat="1" hidden="1">
      <c r="A1765" s="172">
        <f>VLOOKUP(G1765,[1]Conceptos!$B$2:$F$587,5,FALSE)</f>
        <v>233</v>
      </c>
      <c r="B1765" s="236"/>
      <c r="C1765" s="237"/>
      <c r="D1765" s="238"/>
      <c r="E1765" s="225">
        <v>6</v>
      </c>
      <c r="F1765" s="174"/>
      <c r="G1765" s="264" t="str">
        <f t="shared" si="333"/>
        <v>A.2.2.9.3.1</v>
      </c>
      <c r="H1765" s="235" t="e">
        <f t="shared" si="338"/>
        <v>#N/A</v>
      </c>
      <c r="I1765" s="239"/>
      <c r="J1765" s="239"/>
      <c r="K1765" s="239"/>
      <c r="L1765" s="239"/>
      <c r="M1765" s="240"/>
      <c r="N1765" s="231">
        <f t="shared" si="331"/>
        <v>1</v>
      </c>
      <c r="O1765" s="231">
        <f t="shared" si="332"/>
        <v>0</v>
      </c>
      <c r="P1765" s="179">
        <f>VLOOKUP($G1765,[1]Conceptos!$B$2:$I$588,6,FALSE)</f>
        <v>1</v>
      </c>
      <c r="Q1765" s="179">
        <f>VLOOKUP($G1765,[1]Conceptos!$B$2:$I$588,7,FALSE)</f>
        <v>1</v>
      </c>
      <c r="R1765" s="179">
        <f>VLOOKUP($G1765,[1]Conceptos!$B$2:$I$588,8,FALSE)</f>
        <v>1</v>
      </c>
      <c r="S1765" s="229" t="b">
        <f>VLOOKUP(G1765,[1]Conceptos!$B$2:$E$587,4,FALSE)</f>
        <v>1</v>
      </c>
      <c r="V1765" s="231">
        <f t="shared" si="337"/>
        <v>0</v>
      </c>
    </row>
    <row r="1766" spans="1:22" s="231" customFormat="1" hidden="1">
      <c r="A1766" s="172">
        <f>VLOOKUP(G1766,[1]Conceptos!$B$2:$F$587,5,FALSE)</f>
        <v>233</v>
      </c>
      <c r="B1766" s="236"/>
      <c r="C1766" s="237"/>
      <c r="D1766" s="238"/>
      <c r="E1766" s="225">
        <v>7</v>
      </c>
      <c r="F1766" s="174"/>
      <c r="G1766" s="264" t="str">
        <f t="shared" si="333"/>
        <v>A.2.2.9.3.1</v>
      </c>
      <c r="H1766" s="235" t="e">
        <f t="shared" si="338"/>
        <v>#N/A</v>
      </c>
      <c r="I1766" s="239"/>
      <c r="J1766" s="239"/>
      <c r="K1766" s="239"/>
      <c r="L1766" s="239"/>
      <c r="M1766" s="240"/>
      <c r="N1766" s="231">
        <f t="shared" si="331"/>
        <v>1</v>
      </c>
      <c r="O1766" s="231">
        <f t="shared" si="332"/>
        <v>0</v>
      </c>
      <c r="P1766" s="179">
        <f>VLOOKUP($G1766,[1]Conceptos!$B$2:$I$588,6,FALSE)</f>
        <v>1</v>
      </c>
      <c r="Q1766" s="179">
        <f>VLOOKUP($G1766,[1]Conceptos!$B$2:$I$588,7,FALSE)</f>
        <v>1</v>
      </c>
      <c r="R1766" s="179">
        <f>VLOOKUP($G1766,[1]Conceptos!$B$2:$I$588,8,FALSE)</f>
        <v>1</v>
      </c>
      <c r="S1766" s="229" t="b">
        <f>VLOOKUP(G1766,[1]Conceptos!$B$2:$E$587,4,FALSE)</f>
        <v>1</v>
      </c>
      <c r="V1766" s="231">
        <f t="shared" si="337"/>
        <v>0</v>
      </c>
    </row>
    <row r="1767" spans="1:22" s="231" customFormat="1" hidden="1">
      <c r="A1767" s="172">
        <f>VLOOKUP(G1767,[1]Conceptos!$B$2:$F$587,5,FALSE)</f>
        <v>233</v>
      </c>
      <c r="B1767" s="236"/>
      <c r="C1767" s="237"/>
      <c r="D1767" s="238"/>
      <c r="E1767" s="225">
        <v>8</v>
      </c>
      <c r="F1767" s="174"/>
      <c r="G1767" s="264" t="str">
        <f t="shared" si="333"/>
        <v>A.2.2.9.3.1</v>
      </c>
      <c r="H1767" s="235" t="e">
        <f t="shared" si="338"/>
        <v>#N/A</v>
      </c>
      <c r="I1767" s="239"/>
      <c r="J1767" s="239"/>
      <c r="K1767" s="239"/>
      <c r="L1767" s="239"/>
      <c r="M1767" s="240"/>
      <c r="N1767" s="231">
        <f t="shared" si="331"/>
        <v>1</v>
      </c>
      <c r="O1767" s="231">
        <f t="shared" si="332"/>
        <v>0</v>
      </c>
      <c r="P1767" s="179">
        <f>VLOOKUP($G1767,[1]Conceptos!$B$2:$I$588,6,FALSE)</f>
        <v>1</v>
      </c>
      <c r="Q1767" s="179">
        <f>VLOOKUP($G1767,[1]Conceptos!$B$2:$I$588,7,FALSE)</f>
        <v>1</v>
      </c>
      <c r="R1767" s="179">
        <f>VLOOKUP($G1767,[1]Conceptos!$B$2:$I$588,8,FALSE)</f>
        <v>1</v>
      </c>
      <c r="S1767" s="229" t="b">
        <f>VLOOKUP(G1767,[1]Conceptos!$B$2:$E$587,4,FALSE)</f>
        <v>1</v>
      </c>
      <c r="V1767" s="231">
        <f t="shared" si="337"/>
        <v>0</v>
      </c>
    </row>
    <row r="1768" spans="1:22" s="231" customFormat="1" hidden="1">
      <c r="A1768" s="172">
        <f>VLOOKUP(G1768,[1]Conceptos!$B$2:$F$587,5,FALSE)</f>
        <v>233</v>
      </c>
      <c r="B1768" s="236"/>
      <c r="C1768" s="237"/>
      <c r="D1768" s="238"/>
      <c r="E1768" s="225">
        <v>9</v>
      </c>
      <c r="F1768" s="174"/>
      <c r="G1768" s="264" t="str">
        <f t="shared" si="333"/>
        <v>A.2.2.9.3.1</v>
      </c>
      <c r="H1768" s="235" t="e">
        <f t="shared" si="338"/>
        <v>#N/A</v>
      </c>
      <c r="I1768" s="239"/>
      <c r="J1768" s="239"/>
      <c r="K1768" s="239"/>
      <c r="L1768" s="239"/>
      <c r="M1768" s="240"/>
      <c r="N1768" s="231">
        <f t="shared" si="331"/>
        <v>1</v>
      </c>
      <c r="O1768" s="231">
        <f t="shared" si="332"/>
        <v>0</v>
      </c>
      <c r="P1768" s="179">
        <f>VLOOKUP($G1768,[1]Conceptos!$B$2:$I$588,6,FALSE)</f>
        <v>1</v>
      </c>
      <c r="Q1768" s="179">
        <f>VLOOKUP($G1768,[1]Conceptos!$B$2:$I$588,7,FALSE)</f>
        <v>1</v>
      </c>
      <c r="R1768" s="179">
        <f>VLOOKUP($G1768,[1]Conceptos!$B$2:$I$588,8,FALSE)</f>
        <v>1</v>
      </c>
      <c r="S1768" s="229" t="b">
        <f>VLOOKUP(G1768,[1]Conceptos!$B$2:$E$587,4,FALSE)</f>
        <v>1</v>
      </c>
      <c r="V1768" s="231">
        <f t="shared" si="337"/>
        <v>0</v>
      </c>
    </row>
    <row r="1769" spans="1:22" s="231" customFormat="1" hidden="1">
      <c r="A1769" s="172">
        <f>VLOOKUP(G1769,[1]Conceptos!$B$2:$F$587,5,FALSE)</f>
        <v>233</v>
      </c>
      <c r="B1769" s="236"/>
      <c r="C1769" s="237"/>
      <c r="D1769" s="238"/>
      <c r="E1769" s="225">
        <v>10</v>
      </c>
      <c r="F1769" s="174"/>
      <c r="G1769" s="264" t="str">
        <f t="shared" si="333"/>
        <v>A.2.2.9.3.1</v>
      </c>
      <c r="H1769" s="235" t="e">
        <f t="shared" si="338"/>
        <v>#N/A</v>
      </c>
      <c r="I1769" s="239"/>
      <c r="J1769" s="239"/>
      <c r="K1769" s="239"/>
      <c r="L1769" s="239"/>
      <c r="M1769" s="240"/>
      <c r="N1769" s="231">
        <f t="shared" si="331"/>
        <v>1</v>
      </c>
      <c r="O1769" s="231">
        <f t="shared" si="332"/>
        <v>0</v>
      </c>
      <c r="P1769" s="179">
        <f>VLOOKUP($G1769,[1]Conceptos!$B$2:$I$588,6,FALSE)</f>
        <v>1</v>
      </c>
      <c r="Q1769" s="179">
        <f>VLOOKUP($G1769,[1]Conceptos!$B$2:$I$588,7,FALSE)</f>
        <v>1</v>
      </c>
      <c r="R1769" s="179">
        <f>VLOOKUP($G1769,[1]Conceptos!$B$2:$I$588,8,FALSE)</f>
        <v>1</v>
      </c>
      <c r="S1769" s="229" t="b">
        <f>VLOOKUP(G1769,[1]Conceptos!$B$2:$E$587,4,FALSE)</f>
        <v>1</v>
      </c>
      <c r="V1769" s="231">
        <f t="shared" si="337"/>
        <v>0</v>
      </c>
    </row>
    <row r="1770" spans="1:22" s="231" customFormat="1" ht="63.75">
      <c r="A1770" s="172">
        <f>VLOOKUP(G1770,[1]Conceptos!$B$2:$F$587,5,FALSE)</f>
        <v>234</v>
      </c>
      <c r="B1770" s="219" t="s">
        <v>382</v>
      </c>
      <c r="C1770" s="220" t="str">
        <f>VLOOKUP(B1770,[1]Conceptos!$B$2:$D$587,2,FALSE)</f>
        <v>ADQUISICIÓN DE INSUMOS, ELEMENTOS, PUBLICACIONES Y EQUIPOS PARA DESARROLLAR LAS PRIORIDADES  DE SALUD PÚBLICA, SEGÚN COMPETENCIAS.</v>
      </c>
      <c r="D1770" s="221" t="str">
        <f>VLOOKUP(B1770,[1]Conceptos!$B$2:$D$587,3,FALSE)</f>
        <v>SE REFIERE A LOS GASTOS DIRIGIDOS A LA ADQUSICIÓN DE INSUMOS CRÍTICOS Y SUMINISTROS NECESARIOS PARA EL DESARROLLO DE INVERSIÓN EN SALUD, CONFORME AL OBJETO DE ESTE NUMERAL Y NO CONTEMPLADOS EN EL GASTO DE FUNCIONAMIENTO.</v>
      </c>
      <c r="E1770" s="222" t="s">
        <v>136</v>
      </c>
      <c r="F1770" s="223"/>
      <c r="G1770" s="263" t="str">
        <f t="shared" si="333"/>
        <v>A.2.2.9.3.2</v>
      </c>
      <c r="H1770" s="225"/>
      <c r="I1770" s="226">
        <f>SUM(I1771:I1780)</f>
        <v>0</v>
      </c>
      <c r="J1770" s="226">
        <f>SUM(J1771:J1780)</f>
        <v>0</v>
      </c>
      <c r="K1770" s="226">
        <f>SUM(K1771:K1780)</f>
        <v>0</v>
      </c>
      <c r="L1770" s="226">
        <f>SUM(L1771:L1780)</f>
        <v>0</v>
      </c>
      <c r="M1770" s="227">
        <f>SUM(M1771:M1780)</f>
        <v>0</v>
      </c>
      <c r="N1770" s="228">
        <f>IF(AND(E1770&lt;&gt;"", E1770&lt;&gt;"Registrar Detalle",E1770&lt;&gt;"Ocultar Detalle"),1,0)</f>
        <v>0</v>
      </c>
      <c r="O1770" s="228">
        <f t="shared" si="332"/>
        <v>0</v>
      </c>
      <c r="P1770" s="179">
        <f>VLOOKUP($G1770,[1]Conceptos!$B$2:$I$588,6,FALSE)</f>
        <v>1</v>
      </c>
      <c r="Q1770" s="179">
        <f>VLOOKUP($G1770,[1]Conceptos!$B$2:$I$588,7,FALSE)</f>
        <v>1</v>
      </c>
      <c r="R1770" s="179">
        <f>VLOOKUP($G1770,[1]Conceptos!$B$2:$I$588,8,FALSE)</f>
        <v>1</v>
      </c>
      <c r="S1770" s="229" t="b">
        <f>VLOOKUP(G1770,[1]Conceptos!$B$2:$E$588,4,FALSE)</f>
        <v>1</v>
      </c>
      <c r="T1770" s="230">
        <f>FIND(".",B1770,LEN(B1770)-2)</f>
        <v>10</v>
      </c>
      <c r="U1770" s="230" t="str">
        <f>MID(B1770,1,T1770-1)</f>
        <v>A.2.2.9.3</v>
      </c>
      <c r="V1770" s="231">
        <f t="shared" si="337"/>
        <v>10</v>
      </c>
    </row>
    <row r="1771" spans="1:22" s="231" customFormat="1">
      <c r="A1771" s="172">
        <f>VLOOKUP(G1771,[1]Conceptos!$B$2:$F$587,5,FALSE)</f>
        <v>234</v>
      </c>
      <c r="B1771" s="234"/>
      <c r="C1771" s="220"/>
      <c r="D1771" s="221"/>
      <c r="E1771" s="225">
        <v>1</v>
      </c>
      <c r="F1771" s="174"/>
      <c r="G1771" s="175" t="str">
        <f t="shared" si="333"/>
        <v>A.2.2.9.3.2</v>
      </c>
      <c r="H1771" s="235" t="e">
        <f t="shared" ref="H1771:H1780" si="339">VLOOKUP(F1771,$W$7:$X$48,2,FALSE)</f>
        <v>#N/A</v>
      </c>
      <c r="I1771" s="239"/>
      <c r="J1771" s="239"/>
      <c r="K1771" s="239"/>
      <c r="L1771" s="239"/>
      <c r="M1771" s="240"/>
      <c r="N1771" s="231">
        <f t="shared" si="331"/>
        <v>1</v>
      </c>
      <c r="O1771" s="231">
        <f t="shared" si="332"/>
        <v>0</v>
      </c>
      <c r="P1771" s="179">
        <f>VLOOKUP($G1771,[1]Conceptos!$B$2:$I$588,6,FALSE)</f>
        <v>1</v>
      </c>
      <c r="Q1771" s="179">
        <f>VLOOKUP($G1771,[1]Conceptos!$B$2:$I$588,7,FALSE)</f>
        <v>1</v>
      </c>
      <c r="R1771" s="179">
        <f>VLOOKUP($G1771,[1]Conceptos!$B$2:$I$588,8,FALSE)</f>
        <v>1</v>
      </c>
      <c r="S1771" s="229" t="b">
        <f>VLOOKUP(G1771,[1]Conceptos!$B$2:$E$588,4,FALSE)</f>
        <v>1</v>
      </c>
      <c r="V1771" s="231">
        <f t="shared" si="337"/>
        <v>10</v>
      </c>
    </row>
    <row r="1772" spans="1:22" s="231" customFormat="1" hidden="1">
      <c r="A1772" s="172">
        <f>VLOOKUP(G1772,[1]Conceptos!$B$2:$F$587,5,FALSE)</f>
        <v>234</v>
      </c>
      <c r="B1772" s="236"/>
      <c r="C1772" s="237"/>
      <c r="D1772" s="238"/>
      <c r="E1772" s="225">
        <v>2</v>
      </c>
      <c r="F1772" s="174"/>
      <c r="G1772" s="175" t="str">
        <f t="shared" si="333"/>
        <v>A.2.2.9.3.2</v>
      </c>
      <c r="H1772" s="235" t="e">
        <f t="shared" si="339"/>
        <v>#N/A</v>
      </c>
      <c r="I1772" s="239"/>
      <c r="J1772" s="239"/>
      <c r="K1772" s="239"/>
      <c r="L1772" s="239"/>
      <c r="M1772" s="240"/>
      <c r="N1772" s="231">
        <f t="shared" si="331"/>
        <v>1</v>
      </c>
      <c r="O1772" s="231">
        <f t="shared" si="332"/>
        <v>0</v>
      </c>
      <c r="P1772" s="179">
        <f>VLOOKUP($G1772,[1]Conceptos!$B$2:$I$588,6,FALSE)</f>
        <v>1</v>
      </c>
      <c r="Q1772" s="179">
        <f>VLOOKUP($G1772,[1]Conceptos!$B$2:$I$588,7,FALSE)</f>
        <v>1</v>
      </c>
      <c r="R1772" s="179">
        <f>VLOOKUP($G1772,[1]Conceptos!$B$2:$I$588,8,FALSE)</f>
        <v>1</v>
      </c>
      <c r="S1772" s="229" t="b">
        <f>VLOOKUP(G1772,[1]Conceptos!$B$2:$E$587,4,FALSE)</f>
        <v>1</v>
      </c>
      <c r="V1772" s="231">
        <f t="shared" si="337"/>
        <v>0</v>
      </c>
    </row>
    <row r="1773" spans="1:22" s="231" customFormat="1" hidden="1">
      <c r="A1773" s="172">
        <f>VLOOKUP(G1773,[1]Conceptos!$B$2:$F$587,5,FALSE)</f>
        <v>234</v>
      </c>
      <c r="B1773" s="236"/>
      <c r="C1773" s="237"/>
      <c r="D1773" s="238"/>
      <c r="E1773" s="225">
        <v>3</v>
      </c>
      <c r="F1773" s="174"/>
      <c r="G1773" s="175" t="str">
        <f t="shared" si="333"/>
        <v>A.2.2.9.3.2</v>
      </c>
      <c r="H1773" s="235" t="e">
        <f t="shared" si="339"/>
        <v>#N/A</v>
      </c>
      <c r="I1773" s="239"/>
      <c r="J1773" s="239"/>
      <c r="K1773" s="239"/>
      <c r="L1773" s="239"/>
      <c r="M1773" s="240"/>
      <c r="N1773" s="231">
        <f t="shared" si="331"/>
        <v>1</v>
      </c>
      <c r="O1773" s="231">
        <f t="shared" si="332"/>
        <v>0</v>
      </c>
      <c r="P1773" s="179">
        <f>VLOOKUP($G1773,[1]Conceptos!$B$2:$I$588,6,FALSE)</f>
        <v>1</v>
      </c>
      <c r="Q1773" s="179">
        <f>VLOOKUP($G1773,[1]Conceptos!$B$2:$I$588,7,FALSE)</f>
        <v>1</v>
      </c>
      <c r="R1773" s="179">
        <f>VLOOKUP($G1773,[1]Conceptos!$B$2:$I$588,8,FALSE)</f>
        <v>1</v>
      </c>
      <c r="S1773" s="229" t="b">
        <f>VLOOKUP(G1773,[1]Conceptos!$B$2:$E$587,4,FALSE)</f>
        <v>1</v>
      </c>
      <c r="V1773" s="231">
        <f t="shared" si="337"/>
        <v>0</v>
      </c>
    </row>
    <row r="1774" spans="1:22" s="231" customFormat="1" hidden="1">
      <c r="A1774" s="172">
        <f>VLOOKUP(G1774,[1]Conceptos!$B$2:$F$587,5,FALSE)</f>
        <v>234</v>
      </c>
      <c r="B1774" s="236"/>
      <c r="C1774" s="237"/>
      <c r="D1774" s="238"/>
      <c r="E1774" s="225">
        <v>4</v>
      </c>
      <c r="F1774" s="174"/>
      <c r="G1774" s="175" t="str">
        <f t="shared" si="333"/>
        <v>A.2.2.9.3.2</v>
      </c>
      <c r="H1774" s="235" t="e">
        <f t="shared" si="339"/>
        <v>#N/A</v>
      </c>
      <c r="I1774" s="239"/>
      <c r="J1774" s="239"/>
      <c r="K1774" s="239"/>
      <c r="L1774" s="239"/>
      <c r="M1774" s="240"/>
      <c r="N1774" s="231">
        <f t="shared" si="331"/>
        <v>1</v>
      </c>
      <c r="O1774" s="231">
        <f t="shared" si="332"/>
        <v>0</v>
      </c>
      <c r="P1774" s="179">
        <f>VLOOKUP($G1774,[1]Conceptos!$B$2:$I$588,6,FALSE)</f>
        <v>1</v>
      </c>
      <c r="Q1774" s="179">
        <f>VLOOKUP($G1774,[1]Conceptos!$B$2:$I$588,7,FALSE)</f>
        <v>1</v>
      </c>
      <c r="R1774" s="179">
        <f>VLOOKUP($G1774,[1]Conceptos!$B$2:$I$588,8,FALSE)</f>
        <v>1</v>
      </c>
      <c r="S1774" s="229" t="b">
        <f>VLOOKUP(G1774,[1]Conceptos!$B$2:$E$587,4,FALSE)</f>
        <v>1</v>
      </c>
      <c r="V1774" s="231">
        <f t="shared" si="337"/>
        <v>0</v>
      </c>
    </row>
    <row r="1775" spans="1:22" s="231" customFormat="1" hidden="1">
      <c r="A1775" s="172">
        <f>VLOOKUP(G1775,[1]Conceptos!$B$2:$F$587,5,FALSE)</f>
        <v>234</v>
      </c>
      <c r="B1775" s="236"/>
      <c r="C1775" s="237"/>
      <c r="D1775" s="238"/>
      <c r="E1775" s="225">
        <v>5</v>
      </c>
      <c r="F1775" s="174"/>
      <c r="G1775" s="175" t="str">
        <f t="shared" si="333"/>
        <v>A.2.2.9.3.2</v>
      </c>
      <c r="H1775" s="235" t="e">
        <f t="shared" si="339"/>
        <v>#N/A</v>
      </c>
      <c r="I1775" s="239"/>
      <c r="J1775" s="239"/>
      <c r="K1775" s="239"/>
      <c r="L1775" s="239"/>
      <c r="M1775" s="240"/>
      <c r="N1775" s="231">
        <f t="shared" si="331"/>
        <v>1</v>
      </c>
      <c r="O1775" s="231">
        <f t="shared" si="332"/>
        <v>0</v>
      </c>
      <c r="P1775" s="179">
        <f>VLOOKUP($G1775,[1]Conceptos!$B$2:$I$588,6,FALSE)</f>
        <v>1</v>
      </c>
      <c r="Q1775" s="179">
        <f>VLOOKUP($G1775,[1]Conceptos!$B$2:$I$588,7,FALSE)</f>
        <v>1</v>
      </c>
      <c r="R1775" s="179">
        <f>VLOOKUP($G1775,[1]Conceptos!$B$2:$I$588,8,FALSE)</f>
        <v>1</v>
      </c>
      <c r="S1775" s="229" t="b">
        <f>VLOOKUP(G1775,[1]Conceptos!$B$2:$E$587,4,FALSE)</f>
        <v>1</v>
      </c>
      <c r="V1775" s="231">
        <f t="shared" si="337"/>
        <v>0</v>
      </c>
    </row>
    <row r="1776" spans="1:22" s="231" customFormat="1" hidden="1">
      <c r="A1776" s="172">
        <f>VLOOKUP(G1776,[1]Conceptos!$B$2:$F$587,5,FALSE)</f>
        <v>234</v>
      </c>
      <c r="B1776" s="236"/>
      <c r="C1776" s="237"/>
      <c r="D1776" s="238"/>
      <c r="E1776" s="225">
        <v>6</v>
      </c>
      <c r="F1776" s="174"/>
      <c r="G1776" s="175" t="str">
        <f t="shared" si="333"/>
        <v>A.2.2.9.3.2</v>
      </c>
      <c r="H1776" s="235" t="e">
        <f t="shared" si="339"/>
        <v>#N/A</v>
      </c>
      <c r="I1776" s="239"/>
      <c r="J1776" s="239"/>
      <c r="K1776" s="239"/>
      <c r="L1776" s="239"/>
      <c r="M1776" s="240"/>
      <c r="N1776" s="231">
        <f t="shared" si="331"/>
        <v>1</v>
      </c>
      <c r="O1776" s="231">
        <f t="shared" si="332"/>
        <v>0</v>
      </c>
      <c r="P1776" s="179">
        <f>VLOOKUP($G1776,[1]Conceptos!$B$2:$I$588,6,FALSE)</f>
        <v>1</v>
      </c>
      <c r="Q1776" s="179">
        <f>VLOOKUP($G1776,[1]Conceptos!$B$2:$I$588,7,FALSE)</f>
        <v>1</v>
      </c>
      <c r="R1776" s="179">
        <f>VLOOKUP($G1776,[1]Conceptos!$B$2:$I$588,8,FALSE)</f>
        <v>1</v>
      </c>
      <c r="S1776" s="229" t="b">
        <f>VLOOKUP(G1776,[1]Conceptos!$B$2:$E$587,4,FALSE)</f>
        <v>1</v>
      </c>
      <c r="V1776" s="231">
        <f t="shared" si="337"/>
        <v>0</v>
      </c>
    </row>
    <row r="1777" spans="1:22" s="231" customFormat="1" hidden="1">
      <c r="A1777" s="172">
        <f>VLOOKUP(G1777,[1]Conceptos!$B$2:$F$587,5,FALSE)</f>
        <v>234</v>
      </c>
      <c r="B1777" s="236"/>
      <c r="C1777" s="237"/>
      <c r="D1777" s="238"/>
      <c r="E1777" s="225">
        <v>7</v>
      </c>
      <c r="F1777" s="174"/>
      <c r="G1777" s="175" t="str">
        <f t="shared" si="333"/>
        <v>A.2.2.9.3.2</v>
      </c>
      <c r="H1777" s="235" t="e">
        <f t="shared" si="339"/>
        <v>#N/A</v>
      </c>
      <c r="I1777" s="239"/>
      <c r="J1777" s="239"/>
      <c r="K1777" s="239"/>
      <c r="L1777" s="239"/>
      <c r="M1777" s="240"/>
      <c r="N1777" s="231">
        <f t="shared" si="331"/>
        <v>1</v>
      </c>
      <c r="O1777" s="231">
        <f t="shared" si="332"/>
        <v>0</v>
      </c>
      <c r="P1777" s="179">
        <f>VLOOKUP($G1777,[1]Conceptos!$B$2:$I$588,6,FALSE)</f>
        <v>1</v>
      </c>
      <c r="Q1777" s="179">
        <f>VLOOKUP($G1777,[1]Conceptos!$B$2:$I$588,7,FALSE)</f>
        <v>1</v>
      </c>
      <c r="R1777" s="179">
        <f>VLOOKUP($G1777,[1]Conceptos!$B$2:$I$588,8,FALSE)</f>
        <v>1</v>
      </c>
      <c r="S1777" s="229" t="b">
        <f>VLOOKUP(G1777,[1]Conceptos!$B$2:$E$587,4,FALSE)</f>
        <v>1</v>
      </c>
      <c r="V1777" s="231">
        <f t="shared" si="337"/>
        <v>0</v>
      </c>
    </row>
    <row r="1778" spans="1:22" s="231" customFormat="1" hidden="1">
      <c r="A1778" s="172">
        <f>VLOOKUP(G1778,[1]Conceptos!$B$2:$F$587,5,FALSE)</f>
        <v>234</v>
      </c>
      <c r="B1778" s="236"/>
      <c r="C1778" s="237"/>
      <c r="D1778" s="238"/>
      <c r="E1778" s="225">
        <v>8</v>
      </c>
      <c r="F1778" s="174"/>
      <c r="G1778" s="175" t="str">
        <f t="shared" si="333"/>
        <v>A.2.2.9.3.2</v>
      </c>
      <c r="H1778" s="235" t="e">
        <f t="shared" si="339"/>
        <v>#N/A</v>
      </c>
      <c r="I1778" s="239"/>
      <c r="J1778" s="239"/>
      <c r="K1778" s="239"/>
      <c r="L1778" s="239"/>
      <c r="M1778" s="240"/>
      <c r="N1778" s="231">
        <f t="shared" ref="N1778:N1825" si="340">IF(E1778&lt;&gt;"",1,0)</f>
        <v>1</v>
      </c>
      <c r="O1778" s="231">
        <f t="shared" si="332"/>
        <v>0</v>
      </c>
      <c r="P1778" s="179">
        <f>VLOOKUP($G1778,[1]Conceptos!$B$2:$I$588,6,FALSE)</f>
        <v>1</v>
      </c>
      <c r="Q1778" s="179">
        <f>VLOOKUP($G1778,[1]Conceptos!$B$2:$I$588,7,FALSE)</f>
        <v>1</v>
      </c>
      <c r="R1778" s="179">
        <f>VLOOKUP($G1778,[1]Conceptos!$B$2:$I$588,8,FALSE)</f>
        <v>1</v>
      </c>
      <c r="S1778" s="229" t="b">
        <f>VLOOKUP(G1778,[1]Conceptos!$B$2:$E$587,4,FALSE)</f>
        <v>1</v>
      </c>
      <c r="V1778" s="231">
        <f t="shared" si="337"/>
        <v>0</v>
      </c>
    </row>
    <row r="1779" spans="1:22" s="231" customFormat="1" hidden="1">
      <c r="A1779" s="172">
        <f>VLOOKUP(G1779,[1]Conceptos!$B$2:$F$587,5,FALSE)</f>
        <v>234</v>
      </c>
      <c r="B1779" s="236"/>
      <c r="C1779" s="237"/>
      <c r="D1779" s="238"/>
      <c r="E1779" s="225">
        <v>9</v>
      </c>
      <c r="F1779" s="174"/>
      <c r="G1779" s="175" t="str">
        <f t="shared" si="333"/>
        <v>A.2.2.9.3.2</v>
      </c>
      <c r="H1779" s="235" t="e">
        <f t="shared" si="339"/>
        <v>#N/A</v>
      </c>
      <c r="I1779" s="239"/>
      <c r="J1779" s="239"/>
      <c r="K1779" s="239"/>
      <c r="L1779" s="239"/>
      <c r="M1779" s="240"/>
      <c r="N1779" s="231">
        <f t="shared" si="340"/>
        <v>1</v>
      </c>
      <c r="O1779" s="231">
        <f t="shared" si="332"/>
        <v>0</v>
      </c>
      <c r="P1779" s="179">
        <f>VLOOKUP($G1779,[1]Conceptos!$B$2:$I$588,6,FALSE)</f>
        <v>1</v>
      </c>
      <c r="Q1779" s="179">
        <f>VLOOKUP($G1779,[1]Conceptos!$B$2:$I$588,7,FALSE)</f>
        <v>1</v>
      </c>
      <c r="R1779" s="179">
        <f>VLOOKUP($G1779,[1]Conceptos!$B$2:$I$588,8,FALSE)</f>
        <v>1</v>
      </c>
      <c r="S1779" s="229" t="b">
        <f>VLOOKUP(G1779,[1]Conceptos!$B$2:$E$587,4,FALSE)</f>
        <v>1</v>
      </c>
      <c r="V1779" s="231">
        <f t="shared" si="337"/>
        <v>0</v>
      </c>
    </row>
    <row r="1780" spans="1:22" s="231" customFormat="1" hidden="1">
      <c r="A1780" s="172">
        <f>VLOOKUP(G1780,[1]Conceptos!$B$2:$F$587,5,FALSE)</f>
        <v>234</v>
      </c>
      <c r="B1780" s="236"/>
      <c r="C1780" s="237"/>
      <c r="D1780" s="238"/>
      <c r="E1780" s="225">
        <v>10</v>
      </c>
      <c r="F1780" s="174"/>
      <c r="G1780" s="175" t="str">
        <f t="shared" si="333"/>
        <v>A.2.2.9.3.2</v>
      </c>
      <c r="H1780" s="235" t="e">
        <f t="shared" si="339"/>
        <v>#N/A</v>
      </c>
      <c r="I1780" s="239"/>
      <c r="J1780" s="239"/>
      <c r="K1780" s="239"/>
      <c r="L1780" s="239"/>
      <c r="M1780" s="240"/>
      <c r="N1780" s="231">
        <f t="shared" si="340"/>
        <v>1</v>
      </c>
      <c r="O1780" s="231">
        <f t="shared" si="332"/>
        <v>0</v>
      </c>
      <c r="P1780" s="179">
        <f>VLOOKUP($G1780,[1]Conceptos!$B$2:$I$588,6,FALSE)</f>
        <v>1</v>
      </c>
      <c r="Q1780" s="179">
        <f>VLOOKUP($G1780,[1]Conceptos!$B$2:$I$588,7,FALSE)</f>
        <v>1</v>
      </c>
      <c r="R1780" s="179">
        <f>VLOOKUP($G1780,[1]Conceptos!$B$2:$I$588,8,FALSE)</f>
        <v>1</v>
      </c>
      <c r="S1780" s="229" t="b">
        <f>VLOOKUP(G1780,[1]Conceptos!$B$2:$E$587,4,FALSE)</f>
        <v>1</v>
      </c>
      <c r="V1780" s="231">
        <f t="shared" si="337"/>
        <v>0</v>
      </c>
    </row>
    <row r="1781" spans="1:22" s="231" customFormat="1" ht="38.25">
      <c r="A1781" s="172">
        <f>VLOOKUP(G1781,[1]Conceptos!$B$2:$F$587,5,FALSE)</f>
        <v>235</v>
      </c>
      <c r="B1781" s="219" t="s">
        <v>383</v>
      </c>
      <c r="C1781" s="220" t="str">
        <f>VLOOKUP(B1781,[1]Conceptos!$B$2:$D$587,2,FALSE)</f>
        <v>CONTRATACIÓN CON PERSONAS  JURÍDICAS QUE NO SEAN ESE´S.</v>
      </c>
      <c r="D1781" s="221" t="str">
        <f>VLOOKUP(B1781,[1]Conceptos!$B$2:$D$587,3,FALSE)</f>
        <v xml:space="preserve">CONTEMPLA LA CONTRATACIÓN CON OTRAS IPS , NECESARIOS PARA PRESTAR EL SERVICIO, CONFORME A LAS  POLÍTICAS DE PROMOCIÓN, PREVENCIÓN Y VIGILANCIA EN SALUD. </v>
      </c>
      <c r="E1781" s="222" t="s">
        <v>136</v>
      </c>
      <c r="F1781" s="223"/>
      <c r="G1781" s="263" t="str">
        <f t="shared" si="333"/>
        <v>A.2.2.9.3.3</v>
      </c>
      <c r="H1781" s="225"/>
      <c r="I1781" s="226">
        <f>SUM(I1782:I1791)</f>
        <v>0</v>
      </c>
      <c r="J1781" s="226">
        <f>SUM(J1782:J1791)</f>
        <v>0</v>
      </c>
      <c r="K1781" s="226">
        <f>SUM(K1782:K1791)</f>
        <v>0</v>
      </c>
      <c r="L1781" s="226">
        <f>SUM(L1782:L1791)</f>
        <v>0</v>
      </c>
      <c r="M1781" s="227">
        <f>SUM(M1782:M1791)</f>
        <v>0</v>
      </c>
      <c r="N1781" s="228">
        <f>IF(AND(E1781&lt;&gt;"", E1781&lt;&gt;"Registrar Detalle",E1781&lt;&gt;"Ocultar Detalle"),1,0)</f>
        <v>0</v>
      </c>
      <c r="O1781" s="228">
        <f t="shared" si="332"/>
        <v>0</v>
      </c>
      <c r="P1781" s="179">
        <f>VLOOKUP($G1781,[1]Conceptos!$B$2:$I$588,6,FALSE)</f>
        <v>1</v>
      </c>
      <c r="Q1781" s="179">
        <f>VLOOKUP($G1781,[1]Conceptos!$B$2:$I$588,7,FALSE)</f>
        <v>1</v>
      </c>
      <c r="R1781" s="179">
        <f>VLOOKUP($G1781,[1]Conceptos!$B$2:$I$588,8,FALSE)</f>
        <v>1</v>
      </c>
      <c r="S1781" s="229" t="b">
        <f>VLOOKUP(G1781,[1]Conceptos!$B$2:$E$588,4,FALSE)</f>
        <v>1</v>
      </c>
      <c r="T1781" s="230">
        <f>FIND(".",B1781,LEN(B1781)-2)</f>
        <v>10</v>
      </c>
      <c r="U1781" s="230" t="str">
        <f>MID(B1781,1,T1781-1)</f>
        <v>A.2.2.9.3</v>
      </c>
      <c r="V1781" s="231">
        <f t="shared" si="337"/>
        <v>10</v>
      </c>
    </row>
    <row r="1782" spans="1:22" s="231" customFormat="1">
      <c r="A1782" s="172">
        <f>VLOOKUP(G1782,[1]Conceptos!$B$2:$F$587,5,FALSE)</f>
        <v>235</v>
      </c>
      <c r="B1782" s="234"/>
      <c r="C1782" s="220"/>
      <c r="D1782" s="221"/>
      <c r="E1782" s="225">
        <v>1</v>
      </c>
      <c r="F1782" s="174"/>
      <c r="G1782" s="175" t="str">
        <f t="shared" si="333"/>
        <v>A.2.2.9.3.3</v>
      </c>
      <c r="H1782" s="235" t="e">
        <f t="shared" ref="H1782:H1791" si="341">VLOOKUP(F1782,$W$7:$X$48,2,FALSE)</f>
        <v>#N/A</v>
      </c>
      <c r="I1782" s="239"/>
      <c r="J1782" s="239"/>
      <c r="K1782" s="239"/>
      <c r="L1782" s="239"/>
      <c r="M1782" s="240"/>
      <c r="N1782" s="231">
        <f t="shared" si="340"/>
        <v>1</v>
      </c>
      <c r="O1782" s="231">
        <f t="shared" si="332"/>
        <v>0</v>
      </c>
      <c r="P1782" s="179">
        <f>VLOOKUP($G1782,[1]Conceptos!$B$2:$I$588,6,FALSE)</f>
        <v>1</v>
      </c>
      <c r="Q1782" s="179">
        <f>VLOOKUP($G1782,[1]Conceptos!$B$2:$I$588,7,FALSE)</f>
        <v>1</v>
      </c>
      <c r="R1782" s="179">
        <f>VLOOKUP($G1782,[1]Conceptos!$B$2:$I$588,8,FALSE)</f>
        <v>1</v>
      </c>
      <c r="S1782" s="229" t="b">
        <f>VLOOKUP(G1782,[1]Conceptos!$B$2:$E$588,4,FALSE)</f>
        <v>1</v>
      </c>
      <c r="V1782" s="231">
        <f t="shared" si="337"/>
        <v>10</v>
      </c>
    </row>
    <row r="1783" spans="1:22" s="231" customFormat="1" hidden="1">
      <c r="A1783" s="172">
        <f>VLOOKUP(G1783,[1]Conceptos!$B$2:$F$587,5,FALSE)</f>
        <v>235</v>
      </c>
      <c r="B1783" s="236"/>
      <c r="C1783" s="237"/>
      <c r="D1783" s="238"/>
      <c r="E1783" s="225">
        <v>2</v>
      </c>
      <c r="F1783" s="174"/>
      <c r="G1783" s="175" t="str">
        <f t="shared" si="333"/>
        <v>A.2.2.9.3.3</v>
      </c>
      <c r="H1783" s="235" t="e">
        <f t="shared" si="341"/>
        <v>#N/A</v>
      </c>
      <c r="I1783" s="239"/>
      <c r="J1783" s="239"/>
      <c r="K1783" s="239"/>
      <c r="L1783" s="239"/>
      <c r="M1783" s="240"/>
      <c r="N1783" s="231">
        <f t="shared" si="340"/>
        <v>1</v>
      </c>
      <c r="O1783" s="231">
        <f t="shared" ref="O1783:O1825" si="342">SUM(I1783:M1783)</f>
        <v>0</v>
      </c>
      <c r="P1783" s="179">
        <f>VLOOKUP($G1783,[1]Conceptos!$B$2:$I$588,6,FALSE)</f>
        <v>1</v>
      </c>
      <c r="Q1783" s="179">
        <f>VLOOKUP($G1783,[1]Conceptos!$B$2:$I$588,7,FALSE)</f>
        <v>1</v>
      </c>
      <c r="R1783" s="179">
        <f>VLOOKUP($G1783,[1]Conceptos!$B$2:$I$588,8,FALSE)</f>
        <v>1</v>
      </c>
      <c r="S1783" s="229" t="b">
        <f>VLOOKUP(G1783,[1]Conceptos!$B$2:$E$587,4,FALSE)</f>
        <v>1</v>
      </c>
      <c r="V1783" s="231">
        <f t="shared" si="337"/>
        <v>0</v>
      </c>
    </row>
    <row r="1784" spans="1:22" s="231" customFormat="1" hidden="1">
      <c r="A1784" s="172">
        <f>VLOOKUP(G1784,[1]Conceptos!$B$2:$F$587,5,FALSE)</f>
        <v>235</v>
      </c>
      <c r="B1784" s="236"/>
      <c r="C1784" s="237"/>
      <c r="D1784" s="238"/>
      <c r="E1784" s="225">
        <v>3</v>
      </c>
      <c r="F1784" s="174"/>
      <c r="G1784" s="175" t="str">
        <f t="shared" si="333"/>
        <v>A.2.2.9.3.3</v>
      </c>
      <c r="H1784" s="235" t="e">
        <f t="shared" si="341"/>
        <v>#N/A</v>
      </c>
      <c r="I1784" s="239"/>
      <c r="J1784" s="239"/>
      <c r="K1784" s="239"/>
      <c r="L1784" s="239"/>
      <c r="M1784" s="240"/>
      <c r="N1784" s="231">
        <f t="shared" si="340"/>
        <v>1</v>
      </c>
      <c r="O1784" s="231">
        <f t="shared" si="342"/>
        <v>0</v>
      </c>
      <c r="P1784" s="179">
        <f>VLOOKUP($G1784,[1]Conceptos!$B$2:$I$588,6,FALSE)</f>
        <v>1</v>
      </c>
      <c r="Q1784" s="179">
        <f>VLOOKUP($G1784,[1]Conceptos!$B$2:$I$588,7,FALSE)</f>
        <v>1</v>
      </c>
      <c r="R1784" s="179">
        <f>VLOOKUP($G1784,[1]Conceptos!$B$2:$I$588,8,FALSE)</f>
        <v>1</v>
      </c>
      <c r="S1784" s="229" t="b">
        <f>VLOOKUP(G1784,[1]Conceptos!$B$2:$E$587,4,FALSE)</f>
        <v>1</v>
      </c>
      <c r="V1784" s="231">
        <f t="shared" si="337"/>
        <v>0</v>
      </c>
    </row>
    <row r="1785" spans="1:22" s="231" customFormat="1" hidden="1">
      <c r="A1785" s="172">
        <f>VLOOKUP(G1785,[1]Conceptos!$B$2:$F$587,5,FALSE)</f>
        <v>235</v>
      </c>
      <c r="B1785" s="236"/>
      <c r="C1785" s="237"/>
      <c r="D1785" s="238"/>
      <c r="E1785" s="225">
        <v>4</v>
      </c>
      <c r="F1785" s="174"/>
      <c r="G1785" s="175" t="str">
        <f t="shared" si="333"/>
        <v>A.2.2.9.3.3</v>
      </c>
      <c r="H1785" s="235" t="e">
        <f t="shared" si="341"/>
        <v>#N/A</v>
      </c>
      <c r="I1785" s="239"/>
      <c r="J1785" s="239"/>
      <c r="K1785" s="239"/>
      <c r="L1785" s="239"/>
      <c r="M1785" s="240"/>
      <c r="N1785" s="231">
        <f t="shared" si="340"/>
        <v>1</v>
      </c>
      <c r="O1785" s="231">
        <f t="shared" si="342"/>
        <v>0</v>
      </c>
      <c r="P1785" s="179">
        <f>VLOOKUP($G1785,[1]Conceptos!$B$2:$I$588,6,FALSE)</f>
        <v>1</v>
      </c>
      <c r="Q1785" s="179">
        <f>VLOOKUP($G1785,[1]Conceptos!$B$2:$I$588,7,FALSE)</f>
        <v>1</v>
      </c>
      <c r="R1785" s="179">
        <f>VLOOKUP($G1785,[1]Conceptos!$B$2:$I$588,8,FALSE)</f>
        <v>1</v>
      </c>
      <c r="S1785" s="229" t="b">
        <f>VLOOKUP(G1785,[1]Conceptos!$B$2:$E$587,4,FALSE)</f>
        <v>1</v>
      </c>
      <c r="V1785" s="231">
        <f t="shared" si="337"/>
        <v>0</v>
      </c>
    </row>
    <row r="1786" spans="1:22" s="231" customFormat="1" hidden="1">
      <c r="A1786" s="172">
        <f>VLOOKUP(G1786,[1]Conceptos!$B$2:$F$587,5,FALSE)</f>
        <v>235</v>
      </c>
      <c r="B1786" s="236"/>
      <c r="C1786" s="237"/>
      <c r="D1786" s="238"/>
      <c r="E1786" s="225">
        <v>5</v>
      </c>
      <c r="F1786" s="174"/>
      <c r="G1786" s="175" t="str">
        <f t="shared" si="333"/>
        <v>A.2.2.9.3.3</v>
      </c>
      <c r="H1786" s="235" t="e">
        <f t="shared" si="341"/>
        <v>#N/A</v>
      </c>
      <c r="I1786" s="239"/>
      <c r="J1786" s="239"/>
      <c r="K1786" s="239"/>
      <c r="L1786" s="239"/>
      <c r="M1786" s="240"/>
      <c r="N1786" s="231">
        <f t="shared" si="340"/>
        <v>1</v>
      </c>
      <c r="O1786" s="231">
        <f t="shared" si="342"/>
        <v>0</v>
      </c>
      <c r="P1786" s="179">
        <f>VLOOKUP($G1786,[1]Conceptos!$B$2:$I$588,6,FALSE)</f>
        <v>1</v>
      </c>
      <c r="Q1786" s="179">
        <f>VLOOKUP($G1786,[1]Conceptos!$B$2:$I$588,7,FALSE)</f>
        <v>1</v>
      </c>
      <c r="R1786" s="179">
        <f>VLOOKUP($G1786,[1]Conceptos!$B$2:$I$588,8,FALSE)</f>
        <v>1</v>
      </c>
      <c r="S1786" s="229" t="b">
        <f>VLOOKUP(G1786,[1]Conceptos!$B$2:$E$587,4,FALSE)</f>
        <v>1</v>
      </c>
      <c r="V1786" s="231">
        <f t="shared" si="337"/>
        <v>0</v>
      </c>
    </row>
    <row r="1787" spans="1:22" s="231" customFormat="1" hidden="1">
      <c r="A1787" s="172">
        <f>VLOOKUP(G1787,[1]Conceptos!$B$2:$F$587,5,FALSE)</f>
        <v>235</v>
      </c>
      <c r="B1787" s="236"/>
      <c r="C1787" s="237"/>
      <c r="D1787" s="238"/>
      <c r="E1787" s="225">
        <v>6</v>
      </c>
      <c r="F1787" s="174"/>
      <c r="G1787" s="175" t="str">
        <f t="shared" si="333"/>
        <v>A.2.2.9.3.3</v>
      </c>
      <c r="H1787" s="235" t="e">
        <f t="shared" si="341"/>
        <v>#N/A</v>
      </c>
      <c r="I1787" s="239"/>
      <c r="J1787" s="239"/>
      <c r="K1787" s="239"/>
      <c r="L1787" s="239"/>
      <c r="M1787" s="240"/>
      <c r="N1787" s="231">
        <f t="shared" si="340"/>
        <v>1</v>
      </c>
      <c r="O1787" s="231">
        <f t="shared" si="342"/>
        <v>0</v>
      </c>
      <c r="P1787" s="179">
        <f>VLOOKUP($G1787,[1]Conceptos!$B$2:$I$588,6,FALSE)</f>
        <v>1</v>
      </c>
      <c r="Q1787" s="179">
        <f>VLOOKUP($G1787,[1]Conceptos!$B$2:$I$588,7,FALSE)</f>
        <v>1</v>
      </c>
      <c r="R1787" s="179">
        <f>VLOOKUP($G1787,[1]Conceptos!$B$2:$I$588,8,FALSE)</f>
        <v>1</v>
      </c>
      <c r="S1787" s="229" t="b">
        <f>VLOOKUP(G1787,[1]Conceptos!$B$2:$E$587,4,FALSE)</f>
        <v>1</v>
      </c>
      <c r="V1787" s="231">
        <f t="shared" si="337"/>
        <v>0</v>
      </c>
    </row>
    <row r="1788" spans="1:22" s="231" customFormat="1" hidden="1">
      <c r="A1788" s="172">
        <f>VLOOKUP(G1788,[1]Conceptos!$B$2:$F$587,5,FALSE)</f>
        <v>235</v>
      </c>
      <c r="B1788" s="236"/>
      <c r="C1788" s="237"/>
      <c r="D1788" s="238"/>
      <c r="E1788" s="225">
        <v>7</v>
      </c>
      <c r="F1788" s="174"/>
      <c r="G1788" s="175" t="str">
        <f t="shared" si="333"/>
        <v>A.2.2.9.3.3</v>
      </c>
      <c r="H1788" s="235" t="e">
        <f t="shared" si="341"/>
        <v>#N/A</v>
      </c>
      <c r="I1788" s="239"/>
      <c r="J1788" s="239"/>
      <c r="K1788" s="239"/>
      <c r="L1788" s="239"/>
      <c r="M1788" s="240"/>
      <c r="N1788" s="231">
        <f t="shared" si="340"/>
        <v>1</v>
      </c>
      <c r="O1788" s="231">
        <f t="shared" si="342"/>
        <v>0</v>
      </c>
      <c r="P1788" s="179">
        <f>VLOOKUP($G1788,[1]Conceptos!$B$2:$I$588,6,FALSE)</f>
        <v>1</v>
      </c>
      <c r="Q1788" s="179">
        <f>VLOOKUP($G1788,[1]Conceptos!$B$2:$I$588,7,FALSE)</f>
        <v>1</v>
      </c>
      <c r="R1788" s="179">
        <f>VLOOKUP($G1788,[1]Conceptos!$B$2:$I$588,8,FALSE)</f>
        <v>1</v>
      </c>
      <c r="S1788" s="229" t="b">
        <f>VLOOKUP(G1788,[1]Conceptos!$B$2:$E$587,4,FALSE)</f>
        <v>1</v>
      </c>
      <c r="V1788" s="231">
        <f t="shared" si="337"/>
        <v>0</v>
      </c>
    </row>
    <row r="1789" spans="1:22" s="231" customFormat="1" hidden="1">
      <c r="A1789" s="172">
        <f>VLOOKUP(G1789,[1]Conceptos!$B$2:$F$587,5,FALSE)</f>
        <v>235</v>
      </c>
      <c r="B1789" s="236"/>
      <c r="C1789" s="237"/>
      <c r="D1789" s="238"/>
      <c r="E1789" s="225">
        <v>8</v>
      </c>
      <c r="F1789" s="174"/>
      <c r="G1789" s="175" t="str">
        <f t="shared" ref="G1789:G1852" si="343">IF(ISBLANK(B1789),G1788,B1789)</f>
        <v>A.2.2.9.3.3</v>
      </c>
      <c r="H1789" s="235" t="e">
        <f t="shared" si="341"/>
        <v>#N/A</v>
      </c>
      <c r="I1789" s="239"/>
      <c r="J1789" s="239"/>
      <c r="K1789" s="239"/>
      <c r="L1789" s="239"/>
      <c r="M1789" s="240"/>
      <c r="N1789" s="231">
        <f t="shared" si="340"/>
        <v>1</v>
      </c>
      <c r="O1789" s="231">
        <f t="shared" si="342"/>
        <v>0</v>
      </c>
      <c r="P1789" s="179">
        <f>VLOOKUP($G1789,[1]Conceptos!$B$2:$I$588,6,FALSE)</f>
        <v>1</v>
      </c>
      <c r="Q1789" s="179">
        <f>VLOOKUP($G1789,[1]Conceptos!$B$2:$I$588,7,FALSE)</f>
        <v>1</v>
      </c>
      <c r="R1789" s="179">
        <f>VLOOKUP($G1789,[1]Conceptos!$B$2:$I$588,8,FALSE)</f>
        <v>1</v>
      </c>
      <c r="S1789" s="229" t="b">
        <f>VLOOKUP(G1789,[1]Conceptos!$B$2:$E$587,4,FALSE)</f>
        <v>1</v>
      </c>
      <c r="V1789" s="231">
        <f t="shared" si="337"/>
        <v>0</v>
      </c>
    </row>
    <row r="1790" spans="1:22" s="231" customFormat="1" hidden="1">
      <c r="A1790" s="172">
        <f>VLOOKUP(G1790,[1]Conceptos!$B$2:$F$587,5,FALSE)</f>
        <v>235</v>
      </c>
      <c r="B1790" s="236"/>
      <c r="C1790" s="237"/>
      <c r="D1790" s="238"/>
      <c r="E1790" s="225">
        <v>9</v>
      </c>
      <c r="F1790" s="174"/>
      <c r="G1790" s="175" t="str">
        <f t="shared" si="343"/>
        <v>A.2.2.9.3.3</v>
      </c>
      <c r="H1790" s="235" t="e">
        <f t="shared" si="341"/>
        <v>#N/A</v>
      </c>
      <c r="I1790" s="239"/>
      <c r="J1790" s="239"/>
      <c r="K1790" s="239"/>
      <c r="L1790" s="239"/>
      <c r="M1790" s="240"/>
      <c r="N1790" s="231">
        <f t="shared" si="340"/>
        <v>1</v>
      </c>
      <c r="O1790" s="231">
        <f t="shared" si="342"/>
        <v>0</v>
      </c>
      <c r="P1790" s="179">
        <f>VLOOKUP($G1790,[1]Conceptos!$B$2:$I$588,6,FALSE)</f>
        <v>1</v>
      </c>
      <c r="Q1790" s="179">
        <f>VLOOKUP($G1790,[1]Conceptos!$B$2:$I$588,7,FALSE)</f>
        <v>1</v>
      </c>
      <c r="R1790" s="179">
        <f>VLOOKUP($G1790,[1]Conceptos!$B$2:$I$588,8,FALSE)</f>
        <v>1</v>
      </c>
      <c r="S1790" s="229" t="b">
        <f>VLOOKUP(G1790,[1]Conceptos!$B$2:$E$587,4,FALSE)</f>
        <v>1</v>
      </c>
      <c r="V1790" s="231">
        <f t="shared" si="337"/>
        <v>0</v>
      </c>
    </row>
    <row r="1791" spans="1:22" s="231" customFormat="1" hidden="1">
      <c r="A1791" s="172">
        <f>VLOOKUP(G1791,[1]Conceptos!$B$2:$F$587,5,FALSE)</f>
        <v>235</v>
      </c>
      <c r="B1791" s="236"/>
      <c r="C1791" s="237"/>
      <c r="D1791" s="238"/>
      <c r="E1791" s="225">
        <v>10</v>
      </c>
      <c r="F1791" s="174"/>
      <c r="G1791" s="175" t="str">
        <f t="shared" si="343"/>
        <v>A.2.2.9.3.3</v>
      </c>
      <c r="H1791" s="235" t="e">
        <f t="shared" si="341"/>
        <v>#N/A</v>
      </c>
      <c r="I1791" s="239"/>
      <c r="J1791" s="239"/>
      <c r="K1791" s="239"/>
      <c r="L1791" s="239"/>
      <c r="M1791" s="240"/>
      <c r="N1791" s="231">
        <f t="shared" si="340"/>
        <v>1</v>
      </c>
      <c r="O1791" s="231">
        <f t="shared" si="342"/>
        <v>0</v>
      </c>
      <c r="P1791" s="179">
        <f>VLOOKUP($G1791,[1]Conceptos!$B$2:$I$588,6,FALSE)</f>
        <v>1</v>
      </c>
      <c r="Q1791" s="179">
        <f>VLOOKUP($G1791,[1]Conceptos!$B$2:$I$588,7,FALSE)</f>
        <v>1</v>
      </c>
      <c r="R1791" s="179">
        <f>VLOOKUP($G1791,[1]Conceptos!$B$2:$I$588,8,FALSE)</f>
        <v>1</v>
      </c>
      <c r="S1791" s="229" t="b">
        <f>VLOOKUP(G1791,[1]Conceptos!$B$2:$E$587,4,FALSE)</f>
        <v>1</v>
      </c>
      <c r="V1791" s="231">
        <f t="shared" si="337"/>
        <v>0</v>
      </c>
    </row>
    <row r="1792" spans="1:22" s="231" customFormat="1" ht="38.25">
      <c r="A1792" s="172">
        <f>VLOOKUP(G1792,[1]Conceptos!$B$2:$F$587,5,FALSE)</f>
        <v>237</v>
      </c>
      <c r="B1792" s="216" t="s">
        <v>384</v>
      </c>
      <c r="C1792" s="217" t="str">
        <f>VLOOKUP(B1792,[1]Conceptos!$B$2:$D$587,2,FALSE)</f>
        <v>VIGILANCIA EN SALUD PÚBLICA</v>
      </c>
      <c r="D1792" s="218" t="str">
        <f>VLOOKUP(B1792,[1]Conceptos!$B$2:$D$587,3,FALSE)</f>
        <v>CONTEMPLA LOS RECURSOS  DESTINADOS A LA FINANCIACIÓN DE COMPETENCIAS, QUE TENGA LA ENTIDAD TERRITORIAL EN MATERIA DE VIGILANCIA EN SALUD PUBLICA.</v>
      </c>
      <c r="E1792" s="249"/>
      <c r="F1792" s="210"/>
      <c r="G1792" s="211" t="str">
        <f>IF(ISBLANK(B1792),#REF!,B1792)</f>
        <v>A.2.2.10</v>
      </c>
      <c r="H1792" s="249"/>
      <c r="I1792" s="213">
        <f>I1793+I1804+I1815</f>
        <v>0</v>
      </c>
      <c r="J1792" s="213">
        <f>J1793+J1804+J1815</f>
        <v>0</v>
      </c>
      <c r="K1792" s="213">
        <f>K1793+K1804+K1815</f>
        <v>0</v>
      </c>
      <c r="L1792" s="213">
        <f>L1793+L1804+L1815</f>
        <v>0</v>
      </c>
      <c r="M1792" s="214">
        <f>M1793+M1804+M1815</f>
        <v>0</v>
      </c>
      <c r="N1792" s="250">
        <f t="shared" si="340"/>
        <v>0</v>
      </c>
      <c r="O1792" s="250">
        <f t="shared" si="342"/>
        <v>0</v>
      </c>
      <c r="P1792" s="179">
        <f>VLOOKUP($G1792,[1]Conceptos!$B$2:$I$588,6,FALSE)</f>
        <v>1</v>
      </c>
      <c r="Q1792" s="179">
        <f>VLOOKUP($G1792,[1]Conceptos!$B$2:$I$588,7,FALSE)</f>
        <v>1</v>
      </c>
      <c r="R1792" s="179">
        <f>VLOOKUP($G1792,[1]Conceptos!$B$2:$I$588,8,FALSE)</f>
        <v>1</v>
      </c>
      <c r="S1792" s="229" t="b">
        <f>VLOOKUP(G1792,[1]Conceptos!$B$2:$E$588,4,FALSE)</f>
        <v>0</v>
      </c>
      <c r="T1792" s="230">
        <f>FIND(".",B1792,LEN(B1792)-2)</f>
        <v>6</v>
      </c>
      <c r="U1792" s="230" t="str">
        <f>MID(B1792,1,T1792-1)</f>
        <v>A.2.2</v>
      </c>
      <c r="V1792" s="231">
        <f>IF(T1792=0,#REF!,T1792)</f>
        <v>6</v>
      </c>
    </row>
    <row r="1793" spans="1:22" s="231" customFormat="1" ht="51">
      <c r="A1793" s="172">
        <f>VLOOKUP(G1793,[1]Conceptos!$B$2:$F$587,5,FALSE)</f>
        <v>238</v>
      </c>
      <c r="B1793" s="219" t="s">
        <v>385</v>
      </c>
      <c r="C1793" s="220" t="str">
        <f>VLOOKUP(B1793,[1]Conceptos!$B$2:$D$587,2,FALSE)</f>
        <v>TALENTO HUMANO QUE DESARROLLA FUNCIONES DE CARÁCTER OPERATIVO.</v>
      </c>
      <c r="D1793" s="221" t="str">
        <f>VLOOKUP(B1793,[1]Conceptos!$B$2:$D$587,3,FALSE)</f>
        <v>REMUNERACIÓN DEL TALENTO HUMANO QUE DESARROLLA FUNCIONES DE CARÁCTER OPERATIVO EN EL AREA DE SALUD PÚBLICA, CUALQUIERA QUE SEA SU MODALIDAD DE VINCULACIÓN, QUE NO SON FINANCIADOS EN EL GASTO DE FUNCIONAMIENTO E INCLUIDOS EN UN PROYECTO DE INVERSIÓN.</v>
      </c>
      <c r="E1793" s="222" t="s">
        <v>136</v>
      </c>
      <c r="F1793" s="223"/>
      <c r="G1793" s="224" t="str">
        <f t="shared" si="343"/>
        <v>A.2.2.10.1</v>
      </c>
      <c r="H1793" s="225"/>
      <c r="I1793" s="226">
        <f>SUM(I1794:I1803)</f>
        <v>0</v>
      </c>
      <c r="J1793" s="226">
        <f>SUM(J1794:J1803)</f>
        <v>0</v>
      </c>
      <c r="K1793" s="226">
        <f>SUM(K1794:K1803)</f>
        <v>0</v>
      </c>
      <c r="L1793" s="226">
        <f>SUM(L1794:L1803)</f>
        <v>0</v>
      </c>
      <c r="M1793" s="227">
        <f>SUM(M1794:M1803)</f>
        <v>0</v>
      </c>
      <c r="N1793" s="228">
        <f>IF(AND(E1793&lt;&gt;"", E1793&lt;&gt;"Registrar Detalle",E1793&lt;&gt;"Ocultar Detalle"),1,0)</f>
        <v>0</v>
      </c>
      <c r="O1793" s="228">
        <f t="shared" si="342"/>
        <v>0</v>
      </c>
      <c r="P1793" s="179">
        <f>VLOOKUP($G1793,[1]Conceptos!$B$2:$I$588,6,FALSE)</f>
        <v>1</v>
      </c>
      <c r="Q1793" s="179">
        <f>VLOOKUP($G1793,[1]Conceptos!$B$2:$I$588,7,FALSE)</f>
        <v>1</v>
      </c>
      <c r="R1793" s="179">
        <f>VLOOKUP($G1793,[1]Conceptos!$B$2:$I$588,8,FALSE)</f>
        <v>1</v>
      </c>
      <c r="S1793" s="229" t="b">
        <f>VLOOKUP(G1793,[1]Conceptos!$B$2:$E$588,4,FALSE)</f>
        <v>1</v>
      </c>
      <c r="T1793" s="230">
        <f>FIND(".",B1793,LEN(B1793)-2)</f>
        <v>9</v>
      </c>
      <c r="U1793" s="230" t="str">
        <f>MID(B1793,1,T1793-1)</f>
        <v>A.2.2.10</v>
      </c>
      <c r="V1793" s="231">
        <f t="shared" ref="V1793:V1825" si="344">IF(T1793=0,T1792,T1793)</f>
        <v>9</v>
      </c>
    </row>
    <row r="1794" spans="1:22" s="231" customFormat="1">
      <c r="A1794" s="172">
        <f>VLOOKUP(G1794,[1]Conceptos!$B$2:$F$587,5,FALSE)</f>
        <v>238</v>
      </c>
      <c r="B1794" s="234"/>
      <c r="C1794" s="220"/>
      <c r="D1794" s="221"/>
      <c r="E1794" s="225">
        <v>1</v>
      </c>
      <c r="F1794" s="174"/>
      <c r="G1794" s="175" t="str">
        <f t="shared" si="343"/>
        <v>A.2.2.10.1</v>
      </c>
      <c r="H1794" s="235" t="e">
        <f t="shared" ref="H1794:H1803" si="345">VLOOKUP(F1794,$W$7:$X$48,2,FALSE)</f>
        <v>#N/A</v>
      </c>
      <c r="I1794" s="239"/>
      <c r="J1794" s="239"/>
      <c r="K1794" s="239"/>
      <c r="L1794" s="239"/>
      <c r="M1794" s="240"/>
      <c r="N1794" s="231">
        <f t="shared" si="340"/>
        <v>1</v>
      </c>
      <c r="O1794" s="231">
        <f t="shared" si="342"/>
        <v>0</v>
      </c>
      <c r="P1794" s="179">
        <f>VLOOKUP($G1794,[1]Conceptos!$B$2:$I$588,6,FALSE)</f>
        <v>1</v>
      </c>
      <c r="Q1794" s="179">
        <f>VLOOKUP($G1794,[1]Conceptos!$B$2:$I$588,7,FALSE)</f>
        <v>1</v>
      </c>
      <c r="R1794" s="179">
        <f>VLOOKUP($G1794,[1]Conceptos!$B$2:$I$588,8,FALSE)</f>
        <v>1</v>
      </c>
      <c r="S1794" s="229" t="b">
        <f>VLOOKUP(G1794,[1]Conceptos!$B$2:$E$588,4,FALSE)</f>
        <v>1</v>
      </c>
      <c r="V1794" s="231">
        <f t="shared" si="344"/>
        <v>9</v>
      </c>
    </row>
    <row r="1795" spans="1:22" s="231" customFormat="1" hidden="1">
      <c r="A1795" s="172">
        <f>VLOOKUP(G1795,[1]Conceptos!$B$2:$F$587,5,FALSE)</f>
        <v>238</v>
      </c>
      <c r="B1795" s="236"/>
      <c r="C1795" s="237"/>
      <c r="D1795" s="238"/>
      <c r="E1795" s="225">
        <v>2</v>
      </c>
      <c r="F1795" s="174"/>
      <c r="G1795" s="175" t="str">
        <f t="shared" si="343"/>
        <v>A.2.2.10.1</v>
      </c>
      <c r="H1795" s="235" t="e">
        <f t="shared" si="345"/>
        <v>#N/A</v>
      </c>
      <c r="I1795" s="239"/>
      <c r="J1795" s="239"/>
      <c r="K1795" s="239"/>
      <c r="L1795" s="239"/>
      <c r="M1795" s="240"/>
      <c r="N1795" s="231">
        <f t="shared" si="340"/>
        <v>1</v>
      </c>
      <c r="O1795" s="231">
        <f t="shared" si="342"/>
        <v>0</v>
      </c>
      <c r="P1795" s="179">
        <f>VLOOKUP($G1795,[1]Conceptos!$B$2:$I$588,6,FALSE)</f>
        <v>1</v>
      </c>
      <c r="Q1795" s="179">
        <f>VLOOKUP($G1795,[1]Conceptos!$B$2:$I$588,7,FALSE)</f>
        <v>1</v>
      </c>
      <c r="R1795" s="179">
        <f>VLOOKUP($G1795,[1]Conceptos!$B$2:$I$588,8,FALSE)</f>
        <v>1</v>
      </c>
      <c r="S1795" s="229" t="b">
        <f>VLOOKUP(G1795,[1]Conceptos!$B$2:$E$587,4,FALSE)</f>
        <v>1</v>
      </c>
      <c r="V1795" s="231">
        <f t="shared" si="344"/>
        <v>0</v>
      </c>
    </row>
    <row r="1796" spans="1:22" s="231" customFormat="1" hidden="1">
      <c r="A1796" s="172">
        <f>VLOOKUP(G1796,[1]Conceptos!$B$2:$F$587,5,FALSE)</f>
        <v>238</v>
      </c>
      <c r="B1796" s="236"/>
      <c r="C1796" s="237"/>
      <c r="D1796" s="238"/>
      <c r="E1796" s="225">
        <v>3</v>
      </c>
      <c r="F1796" s="174"/>
      <c r="G1796" s="175" t="str">
        <f t="shared" si="343"/>
        <v>A.2.2.10.1</v>
      </c>
      <c r="H1796" s="235" t="e">
        <f t="shared" si="345"/>
        <v>#N/A</v>
      </c>
      <c r="I1796" s="239"/>
      <c r="J1796" s="239"/>
      <c r="K1796" s="239"/>
      <c r="L1796" s="239"/>
      <c r="M1796" s="240"/>
      <c r="N1796" s="231">
        <f t="shared" si="340"/>
        <v>1</v>
      </c>
      <c r="O1796" s="231">
        <f t="shared" si="342"/>
        <v>0</v>
      </c>
      <c r="P1796" s="179">
        <f>VLOOKUP($G1796,[1]Conceptos!$B$2:$I$588,6,FALSE)</f>
        <v>1</v>
      </c>
      <c r="Q1796" s="179">
        <f>VLOOKUP($G1796,[1]Conceptos!$B$2:$I$588,7,FALSE)</f>
        <v>1</v>
      </c>
      <c r="R1796" s="179">
        <f>VLOOKUP($G1796,[1]Conceptos!$B$2:$I$588,8,FALSE)</f>
        <v>1</v>
      </c>
      <c r="S1796" s="229" t="b">
        <f>VLOOKUP(G1796,[1]Conceptos!$B$2:$E$587,4,FALSE)</f>
        <v>1</v>
      </c>
      <c r="V1796" s="231">
        <f t="shared" si="344"/>
        <v>0</v>
      </c>
    </row>
    <row r="1797" spans="1:22" s="231" customFormat="1" hidden="1">
      <c r="A1797" s="172">
        <f>VLOOKUP(G1797,[1]Conceptos!$B$2:$F$587,5,FALSE)</f>
        <v>238</v>
      </c>
      <c r="B1797" s="236"/>
      <c r="C1797" s="237"/>
      <c r="D1797" s="238"/>
      <c r="E1797" s="225">
        <v>4</v>
      </c>
      <c r="F1797" s="174"/>
      <c r="G1797" s="175" t="str">
        <f t="shared" si="343"/>
        <v>A.2.2.10.1</v>
      </c>
      <c r="H1797" s="235" t="e">
        <f t="shared" si="345"/>
        <v>#N/A</v>
      </c>
      <c r="I1797" s="239"/>
      <c r="J1797" s="239"/>
      <c r="K1797" s="239"/>
      <c r="L1797" s="239"/>
      <c r="M1797" s="240"/>
      <c r="N1797" s="231">
        <f t="shared" si="340"/>
        <v>1</v>
      </c>
      <c r="O1797" s="231">
        <f t="shared" si="342"/>
        <v>0</v>
      </c>
      <c r="P1797" s="179">
        <f>VLOOKUP($G1797,[1]Conceptos!$B$2:$I$588,6,FALSE)</f>
        <v>1</v>
      </c>
      <c r="Q1797" s="179">
        <f>VLOOKUP($G1797,[1]Conceptos!$B$2:$I$588,7,FALSE)</f>
        <v>1</v>
      </c>
      <c r="R1797" s="179">
        <f>VLOOKUP($G1797,[1]Conceptos!$B$2:$I$588,8,FALSE)</f>
        <v>1</v>
      </c>
      <c r="S1797" s="229" t="b">
        <f>VLOOKUP(G1797,[1]Conceptos!$B$2:$E$587,4,FALSE)</f>
        <v>1</v>
      </c>
      <c r="V1797" s="231">
        <f t="shared" si="344"/>
        <v>0</v>
      </c>
    </row>
    <row r="1798" spans="1:22" s="231" customFormat="1" hidden="1">
      <c r="A1798" s="172">
        <f>VLOOKUP(G1798,[1]Conceptos!$B$2:$F$587,5,FALSE)</f>
        <v>238</v>
      </c>
      <c r="B1798" s="236"/>
      <c r="C1798" s="237"/>
      <c r="D1798" s="238"/>
      <c r="E1798" s="225">
        <v>5</v>
      </c>
      <c r="F1798" s="174"/>
      <c r="G1798" s="175" t="str">
        <f t="shared" si="343"/>
        <v>A.2.2.10.1</v>
      </c>
      <c r="H1798" s="235" t="e">
        <f t="shared" si="345"/>
        <v>#N/A</v>
      </c>
      <c r="I1798" s="239"/>
      <c r="J1798" s="239"/>
      <c r="K1798" s="239"/>
      <c r="L1798" s="239"/>
      <c r="M1798" s="240"/>
      <c r="N1798" s="231">
        <f t="shared" si="340"/>
        <v>1</v>
      </c>
      <c r="O1798" s="231">
        <f t="shared" si="342"/>
        <v>0</v>
      </c>
      <c r="P1798" s="179">
        <f>VLOOKUP($G1798,[1]Conceptos!$B$2:$I$588,6,FALSE)</f>
        <v>1</v>
      </c>
      <c r="Q1798" s="179">
        <f>VLOOKUP($G1798,[1]Conceptos!$B$2:$I$588,7,FALSE)</f>
        <v>1</v>
      </c>
      <c r="R1798" s="179">
        <f>VLOOKUP($G1798,[1]Conceptos!$B$2:$I$588,8,FALSE)</f>
        <v>1</v>
      </c>
      <c r="S1798" s="229" t="b">
        <f>VLOOKUP(G1798,[1]Conceptos!$B$2:$E$587,4,FALSE)</f>
        <v>1</v>
      </c>
      <c r="V1798" s="231">
        <f t="shared" si="344"/>
        <v>0</v>
      </c>
    </row>
    <row r="1799" spans="1:22" s="231" customFormat="1" hidden="1">
      <c r="A1799" s="172">
        <f>VLOOKUP(G1799,[1]Conceptos!$B$2:$F$587,5,FALSE)</f>
        <v>238</v>
      </c>
      <c r="B1799" s="236"/>
      <c r="C1799" s="237"/>
      <c r="D1799" s="238"/>
      <c r="E1799" s="225">
        <v>6</v>
      </c>
      <c r="F1799" s="174"/>
      <c r="G1799" s="175" t="str">
        <f t="shared" si="343"/>
        <v>A.2.2.10.1</v>
      </c>
      <c r="H1799" s="235" t="e">
        <f t="shared" si="345"/>
        <v>#N/A</v>
      </c>
      <c r="I1799" s="239"/>
      <c r="J1799" s="239"/>
      <c r="K1799" s="239"/>
      <c r="L1799" s="239"/>
      <c r="M1799" s="240"/>
      <c r="N1799" s="231">
        <f t="shared" si="340"/>
        <v>1</v>
      </c>
      <c r="O1799" s="231">
        <f t="shared" si="342"/>
        <v>0</v>
      </c>
      <c r="P1799" s="179">
        <f>VLOOKUP($G1799,[1]Conceptos!$B$2:$I$588,6,FALSE)</f>
        <v>1</v>
      </c>
      <c r="Q1799" s="179">
        <f>VLOOKUP($G1799,[1]Conceptos!$B$2:$I$588,7,FALSE)</f>
        <v>1</v>
      </c>
      <c r="R1799" s="179">
        <f>VLOOKUP($G1799,[1]Conceptos!$B$2:$I$588,8,FALSE)</f>
        <v>1</v>
      </c>
      <c r="S1799" s="229" t="b">
        <f>VLOOKUP(G1799,[1]Conceptos!$B$2:$E$587,4,FALSE)</f>
        <v>1</v>
      </c>
      <c r="V1799" s="231">
        <f t="shared" si="344"/>
        <v>0</v>
      </c>
    </row>
    <row r="1800" spans="1:22" s="231" customFormat="1" hidden="1">
      <c r="A1800" s="172">
        <f>VLOOKUP(G1800,[1]Conceptos!$B$2:$F$587,5,FALSE)</f>
        <v>238</v>
      </c>
      <c r="B1800" s="236"/>
      <c r="C1800" s="237"/>
      <c r="D1800" s="238"/>
      <c r="E1800" s="225">
        <v>7</v>
      </c>
      <c r="F1800" s="174"/>
      <c r="G1800" s="175" t="str">
        <f t="shared" si="343"/>
        <v>A.2.2.10.1</v>
      </c>
      <c r="H1800" s="235" t="e">
        <f t="shared" si="345"/>
        <v>#N/A</v>
      </c>
      <c r="I1800" s="239"/>
      <c r="J1800" s="239"/>
      <c r="K1800" s="239"/>
      <c r="L1800" s="239"/>
      <c r="M1800" s="240"/>
      <c r="N1800" s="231">
        <f t="shared" si="340"/>
        <v>1</v>
      </c>
      <c r="O1800" s="231">
        <f t="shared" si="342"/>
        <v>0</v>
      </c>
      <c r="P1800" s="179">
        <f>VLOOKUP($G1800,[1]Conceptos!$B$2:$I$588,6,FALSE)</f>
        <v>1</v>
      </c>
      <c r="Q1800" s="179">
        <f>VLOOKUP($G1800,[1]Conceptos!$B$2:$I$588,7,FALSE)</f>
        <v>1</v>
      </c>
      <c r="R1800" s="179">
        <f>VLOOKUP($G1800,[1]Conceptos!$B$2:$I$588,8,FALSE)</f>
        <v>1</v>
      </c>
      <c r="S1800" s="229" t="b">
        <f>VLOOKUP(G1800,[1]Conceptos!$B$2:$E$587,4,FALSE)</f>
        <v>1</v>
      </c>
      <c r="V1800" s="231">
        <f t="shared" si="344"/>
        <v>0</v>
      </c>
    </row>
    <row r="1801" spans="1:22" s="231" customFormat="1" hidden="1">
      <c r="A1801" s="172">
        <f>VLOOKUP(G1801,[1]Conceptos!$B$2:$F$587,5,FALSE)</f>
        <v>238</v>
      </c>
      <c r="B1801" s="236"/>
      <c r="C1801" s="237"/>
      <c r="D1801" s="238"/>
      <c r="E1801" s="225">
        <v>8</v>
      </c>
      <c r="F1801" s="174"/>
      <c r="G1801" s="175" t="str">
        <f t="shared" si="343"/>
        <v>A.2.2.10.1</v>
      </c>
      <c r="H1801" s="235" t="e">
        <f t="shared" si="345"/>
        <v>#N/A</v>
      </c>
      <c r="I1801" s="239"/>
      <c r="J1801" s="239"/>
      <c r="K1801" s="239"/>
      <c r="L1801" s="239"/>
      <c r="M1801" s="240"/>
      <c r="N1801" s="231">
        <f t="shared" si="340"/>
        <v>1</v>
      </c>
      <c r="O1801" s="231">
        <f t="shared" si="342"/>
        <v>0</v>
      </c>
      <c r="P1801" s="179">
        <f>VLOOKUP($G1801,[1]Conceptos!$B$2:$I$588,6,FALSE)</f>
        <v>1</v>
      </c>
      <c r="Q1801" s="179">
        <f>VLOOKUP($G1801,[1]Conceptos!$B$2:$I$588,7,FALSE)</f>
        <v>1</v>
      </c>
      <c r="R1801" s="179">
        <f>VLOOKUP($G1801,[1]Conceptos!$B$2:$I$588,8,FALSE)</f>
        <v>1</v>
      </c>
      <c r="S1801" s="229" t="b">
        <f>VLOOKUP(G1801,[1]Conceptos!$B$2:$E$587,4,FALSE)</f>
        <v>1</v>
      </c>
      <c r="V1801" s="231">
        <f t="shared" si="344"/>
        <v>0</v>
      </c>
    </row>
    <row r="1802" spans="1:22" s="231" customFormat="1" hidden="1">
      <c r="A1802" s="172">
        <f>VLOOKUP(G1802,[1]Conceptos!$B$2:$F$587,5,FALSE)</f>
        <v>238</v>
      </c>
      <c r="B1802" s="236"/>
      <c r="C1802" s="237"/>
      <c r="D1802" s="238"/>
      <c r="E1802" s="225">
        <v>9</v>
      </c>
      <c r="F1802" s="174"/>
      <c r="G1802" s="175" t="str">
        <f t="shared" si="343"/>
        <v>A.2.2.10.1</v>
      </c>
      <c r="H1802" s="235" t="e">
        <f t="shared" si="345"/>
        <v>#N/A</v>
      </c>
      <c r="I1802" s="239"/>
      <c r="J1802" s="239"/>
      <c r="K1802" s="239"/>
      <c r="L1802" s="239"/>
      <c r="M1802" s="240"/>
      <c r="N1802" s="231">
        <f t="shared" si="340"/>
        <v>1</v>
      </c>
      <c r="O1802" s="231">
        <f t="shared" si="342"/>
        <v>0</v>
      </c>
      <c r="P1802" s="179">
        <f>VLOOKUP($G1802,[1]Conceptos!$B$2:$I$588,6,FALSE)</f>
        <v>1</v>
      </c>
      <c r="Q1802" s="179">
        <f>VLOOKUP($G1802,[1]Conceptos!$B$2:$I$588,7,FALSE)</f>
        <v>1</v>
      </c>
      <c r="R1802" s="179">
        <f>VLOOKUP($G1802,[1]Conceptos!$B$2:$I$588,8,FALSE)</f>
        <v>1</v>
      </c>
      <c r="S1802" s="229" t="b">
        <f>VLOOKUP(G1802,[1]Conceptos!$B$2:$E$587,4,FALSE)</f>
        <v>1</v>
      </c>
      <c r="V1802" s="231">
        <f t="shared" si="344"/>
        <v>0</v>
      </c>
    </row>
    <row r="1803" spans="1:22" s="231" customFormat="1" hidden="1">
      <c r="A1803" s="172">
        <f>VLOOKUP(G1803,[1]Conceptos!$B$2:$F$587,5,FALSE)</f>
        <v>238</v>
      </c>
      <c r="B1803" s="236"/>
      <c r="C1803" s="237"/>
      <c r="D1803" s="238"/>
      <c r="E1803" s="225">
        <v>10</v>
      </c>
      <c r="F1803" s="174"/>
      <c r="G1803" s="175" t="str">
        <f t="shared" si="343"/>
        <v>A.2.2.10.1</v>
      </c>
      <c r="H1803" s="235" t="e">
        <f t="shared" si="345"/>
        <v>#N/A</v>
      </c>
      <c r="I1803" s="239"/>
      <c r="J1803" s="239"/>
      <c r="K1803" s="239"/>
      <c r="L1803" s="239"/>
      <c r="M1803" s="240"/>
      <c r="N1803" s="231">
        <f t="shared" si="340"/>
        <v>1</v>
      </c>
      <c r="O1803" s="231">
        <f t="shared" si="342"/>
        <v>0</v>
      </c>
      <c r="P1803" s="179">
        <f>VLOOKUP($G1803,[1]Conceptos!$B$2:$I$588,6,FALSE)</f>
        <v>1</v>
      </c>
      <c r="Q1803" s="179">
        <f>VLOOKUP($G1803,[1]Conceptos!$B$2:$I$588,7,FALSE)</f>
        <v>1</v>
      </c>
      <c r="R1803" s="179">
        <f>VLOOKUP($G1803,[1]Conceptos!$B$2:$I$588,8,FALSE)</f>
        <v>1</v>
      </c>
      <c r="S1803" s="229" t="b">
        <f>VLOOKUP(G1803,[1]Conceptos!$B$2:$E$587,4,FALSE)</f>
        <v>1</v>
      </c>
      <c r="V1803" s="231">
        <f t="shared" si="344"/>
        <v>0</v>
      </c>
    </row>
    <row r="1804" spans="1:22" s="231" customFormat="1" ht="38.25">
      <c r="A1804" s="172">
        <f>VLOOKUP(G1804,[1]Conceptos!$B$2:$F$587,5,FALSE)</f>
        <v>239</v>
      </c>
      <c r="B1804" s="219" t="s">
        <v>386</v>
      </c>
      <c r="C1804" s="220" t="str">
        <f>VLOOKUP(B1804,[1]Conceptos!$B$2:$D$587,2,FALSE)</f>
        <v>ANÁLISIS Y PUBLICACIONES.</v>
      </c>
      <c r="D1804" s="221" t="str">
        <f>VLOOKUP(B1804,[1]Conceptos!$B$2:$D$587,3,FALSE)</f>
        <v>CONTEMPLA LOS RECURSOS RELACIONADOS CON EL ANÁLISIS , DESARROLLO DE COMITÉS DE VIGILANCIA EN SALUD PÚBLICA Y PUBLICACIONES RELACIONADOS CON VIGILANCIA EN SALUD PÚBLICA.</v>
      </c>
      <c r="E1804" s="222" t="s">
        <v>136</v>
      </c>
      <c r="F1804" s="223"/>
      <c r="G1804" s="263" t="str">
        <f t="shared" si="343"/>
        <v>A.2.2.10.2</v>
      </c>
      <c r="H1804" s="225"/>
      <c r="I1804" s="226">
        <f>SUM(I1805:I1814)</f>
        <v>0</v>
      </c>
      <c r="J1804" s="226">
        <f>SUM(J1805:J1814)</f>
        <v>0</v>
      </c>
      <c r="K1804" s="226">
        <f>SUM(K1805:K1814)</f>
        <v>0</v>
      </c>
      <c r="L1804" s="226">
        <f>SUM(L1805:L1814)</f>
        <v>0</v>
      </c>
      <c r="M1804" s="227">
        <f>SUM(M1805:M1814)</f>
        <v>0</v>
      </c>
      <c r="N1804" s="228">
        <f>IF(AND(E1804&lt;&gt;"", E1804&lt;&gt;"Registrar Detalle",E1804&lt;&gt;"Ocultar Detalle"),1,0)</f>
        <v>0</v>
      </c>
      <c r="O1804" s="228">
        <f t="shared" si="342"/>
        <v>0</v>
      </c>
      <c r="P1804" s="179">
        <f>VLOOKUP($G1804,[1]Conceptos!$B$2:$I$588,6,FALSE)</f>
        <v>1</v>
      </c>
      <c r="Q1804" s="179">
        <f>VLOOKUP($G1804,[1]Conceptos!$B$2:$I$588,7,FALSE)</f>
        <v>1</v>
      </c>
      <c r="R1804" s="179">
        <f>VLOOKUP($G1804,[1]Conceptos!$B$2:$I$588,8,FALSE)</f>
        <v>1</v>
      </c>
      <c r="S1804" s="229" t="b">
        <f>VLOOKUP(G1804,[1]Conceptos!$B$2:$E$588,4,FALSE)</f>
        <v>1</v>
      </c>
      <c r="T1804" s="230">
        <f>FIND(".",B1804,LEN(B1804)-2)</f>
        <v>9</v>
      </c>
      <c r="U1804" s="230" t="str">
        <f>MID(B1804,1,T1804-1)</f>
        <v>A.2.2.10</v>
      </c>
      <c r="V1804" s="231">
        <f t="shared" si="344"/>
        <v>9</v>
      </c>
    </row>
    <row r="1805" spans="1:22" s="231" customFormat="1">
      <c r="A1805" s="172">
        <f>VLOOKUP(G1805,[1]Conceptos!$B$2:$F$587,5,FALSE)</f>
        <v>239</v>
      </c>
      <c r="B1805" s="234"/>
      <c r="C1805" s="220"/>
      <c r="D1805" s="221"/>
      <c r="E1805" s="225">
        <v>1</v>
      </c>
      <c r="F1805" s="174"/>
      <c r="G1805" s="175" t="str">
        <f t="shared" si="343"/>
        <v>A.2.2.10.2</v>
      </c>
      <c r="H1805" s="235" t="e">
        <f t="shared" ref="H1805:H1814" si="346">VLOOKUP(F1805,$W$7:$X$48,2,FALSE)</f>
        <v>#N/A</v>
      </c>
      <c r="I1805" s="239"/>
      <c r="J1805" s="239"/>
      <c r="K1805" s="239"/>
      <c r="L1805" s="239"/>
      <c r="M1805" s="240"/>
      <c r="N1805" s="231">
        <f t="shared" si="340"/>
        <v>1</v>
      </c>
      <c r="O1805" s="231">
        <f t="shared" si="342"/>
        <v>0</v>
      </c>
      <c r="P1805" s="179">
        <f>VLOOKUP($G1805,[1]Conceptos!$B$2:$I$588,6,FALSE)</f>
        <v>1</v>
      </c>
      <c r="Q1805" s="179">
        <f>VLOOKUP($G1805,[1]Conceptos!$B$2:$I$588,7,FALSE)</f>
        <v>1</v>
      </c>
      <c r="R1805" s="179">
        <f>VLOOKUP($G1805,[1]Conceptos!$B$2:$I$588,8,FALSE)</f>
        <v>1</v>
      </c>
      <c r="S1805" s="229" t="b">
        <f>VLOOKUP(G1805,[1]Conceptos!$B$2:$E$588,4,FALSE)</f>
        <v>1</v>
      </c>
      <c r="V1805" s="231">
        <f t="shared" si="344"/>
        <v>9</v>
      </c>
    </row>
    <row r="1806" spans="1:22" s="231" customFormat="1" hidden="1">
      <c r="A1806" s="172">
        <f>VLOOKUP(G1806,[1]Conceptos!$B$2:$F$587,5,FALSE)</f>
        <v>239</v>
      </c>
      <c r="B1806" s="236"/>
      <c r="C1806" s="237"/>
      <c r="D1806" s="238"/>
      <c r="E1806" s="225">
        <v>2</v>
      </c>
      <c r="F1806" s="174"/>
      <c r="G1806" s="175" t="str">
        <f t="shared" si="343"/>
        <v>A.2.2.10.2</v>
      </c>
      <c r="H1806" s="235" t="e">
        <f t="shared" si="346"/>
        <v>#N/A</v>
      </c>
      <c r="I1806" s="239"/>
      <c r="J1806" s="239"/>
      <c r="K1806" s="239"/>
      <c r="L1806" s="239"/>
      <c r="M1806" s="240"/>
      <c r="N1806" s="231">
        <f t="shared" si="340"/>
        <v>1</v>
      </c>
      <c r="O1806" s="231">
        <f t="shared" si="342"/>
        <v>0</v>
      </c>
      <c r="P1806" s="179">
        <f>VLOOKUP($G1806,[1]Conceptos!$B$2:$I$588,6,FALSE)</f>
        <v>1</v>
      </c>
      <c r="Q1806" s="179">
        <f>VLOOKUP($G1806,[1]Conceptos!$B$2:$I$588,7,FALSE)</f>
        <v>1</v>
      </c>
      <c r="R1806" s="179">
        <f>VLOOKUP($G1806,[1]Conceptos!$B$2:$I$588,8,FALSE)</f>
        <v>1</v>
      </c>
      <c r="S1806" s="229" t="b">
        <f>VLOOKUP(G1806,[1]Conceptos!$B$2:$E$587,4,FALSE)</f>
        <v>1</v>
      </c>
      <c r="V1806" s="231">
        <f t="shared" si="344"/>
        <v>0</v>
      </c>
    </row>
    <row r="1807" spans="1:22" s="231" customFormat="1" hidden="1">
      <c r="A1807" s="172">
        <f>VLOOKUP(G1807,[1]Conceptos!$B$2:$F$587,5,FALSE)</f>
        <v>239</v>
      </c>
      <c r="B1807" s="236"/>
      <c r="C1807" s="237"/>
      <c r="D1807" s="238"/>
      <c r="E1807" s="225">
        <v>3</v>
      </c>
      <c r="F1807" s="174"/>
      <c r="G1807" s="175" t="str">
        <f t="shared" si="343"/>
        <v>A.2.2.10.2</v>
      </c>
      <c r="H1807" s="235" t="e">
        <f t="shared" si="346"/>
        <v>#N/A</v>
      </c>
      <c r="I1807" s="239"/>
      <c r="J1807" s="239"/>
      <c r="K1807" s="239"/>
      <c r="L1807" s="239"/>
      <c r="M1807" s="240"/>
      <c r="N1807" s="231">
        <f t="shared" si="340"/>
        <v>1</v>
      </c>
      <c r="O1807" s="231">
        <f t="shared" si="342"/>
        <v>0</v>
      </c>
      <c r="P1807" s="179">
        <f>VLOOKUP($G1807,[1]Conceptos!$B$2:$I$588,6,FALSE)</f>
        <v>1</v>
      </c>
      <c r="Q1807" s="179">
        <f>VLOOKUP($G1807,[1]Conceptos!$B$2:$I$588,7,FALSE)</f>
        <v>1</v>
      </c>
      <c r="R1807" s="179">
        <f>VLOOKUP($G1807,[1]Conceptos!$B$2:$I$588,8,FALSE)</f>
        <v>1</v>
      </c>
      <c r="S1807" s="229" t="b">
        <f>VLOOKUP(G1807,[1]Conceptos!$B$2:$E$587,4,FALSE)</f>
        <v>1</v>
      </c>
      <c r="V1807" s="231">
        <f t="shared" si="344"/>
        <v>0</v>
      </c>
    </row>
    <row r="1808" spans="1:22" s="231" customFormat="1" hidden="1">
      <c r="A1808" s="172">
        <f>VLOOKUP(G1808,[1]Conceptos!$B$2:$F$587,5,FALSE)</f>
        <v>239</v>
      </c>
      <c r="B1808" s="236"/>
      <c r="C1808" s="237"/>
      <c r="D1808" s="238"/>
      <c r="E1808" s="225">
        <v>4</v>
      </c>
      <c r="F1808" s="174"/>
      <c r="G1808" s="175" t="str">
        <f t="shared" si="343"/>
        <v>A.2.2.10.2</v>
      </c>
      <c r="H1808" s="235" t="e">
        <f t="shared" si="346"/>
        <v>#N/A</v>
      </c>
      <c r="I1808" s="239"/>
      <c r="J1808" s="239"/>
      <c r="K1808" s="239"/>
      <c r="L1808" s="239"/>
      <c r="M1808" s="240"/>
      <c r="N1808" s="231">
        <f t="shared" si="340"/>
        <v>1</v>
      </c>
      <c r="O1808" s="231">
        <f t="shared" si="342"/>
        <v>0</v>
      </c>
      <c r="P1808" s="179">
        <f>VLOOKUP($G1808,[1]Conceptos!$B$2:$I$588,6,FALSE)</f>
        <v>1</v>
      </c>
      <c r="Q1808" s="179">
        <f>VLOOKUP($G1808,[1]Conceptos!$B$2:$I$588,7,FALSE)</f>
        <v>1</v>
      </c>
      <c r="R1808" s="179">
        <f>VLOOKUP($G1808,[1]Conceptos!$B$2:$I$588,8,FALSE)</f>
        <v>1</v>
      </c>
      <c r="S1808" s="229" t="b">
        <f>VLOOKUP(G1808,[1]Conceptos!$B$2:$E$587,4,FALSE)</f>
        <v>1</v>
      </c>
      <c r="V1808" s="231">
        <f t="shared" si="344"/>
        <v>0</v>
      </c>
    </row>
    <row r="1809" spans="1:22" s="231" customFormat="1" hidden="1">
      <c r="A1809" s="172">
        <f>VLOOKUP(G1809,[1]Conceptos!$B$2:$F$587,5,FALSE)</f>
        <v>239</v>
      </c>
      <c r="B1809" s="236"/>
      <c r="C1809" s="237"/>
      <c r="D1809" s="238"/>
      <c r="E1809" s="225">
        <v>5</v>
      </c>
      <c r="F1809" s="174"/>
      <c r="G1809" s="175" t="str">
        <f t="shared" si="343"/>
        <v>A.2.2.10.2</v>
      </c>
      <c r="H1809" s="235" t="e">
        <f t="shared" si="346"/>
        <v>#N/A</v>
      </c>
      <c r="I1809" s="239"/>
      <c r="J1809" s="239"/>
      <c r="K1809" s="239"/>
      <c r="L1809" s="239"/>
      <c r="M1809" s="240"/>
      <c r="N1809" s="231">
        <f t="shared" si="340"/>
        <v>1</v>
      </c>
      <c r="O1809" s="231">
        <f t="shared" si="342"/>
        <v>0</v>
      </c>
      <c r="P1809" s="179">
        <f>VLOOKUP($G1809,[1]Conceptos!$B$2:$I$588,6,FALSE)</f>
        <v>1</v>
      </c>
      <c r="Q1809" s="179">
        <f>VLOOKUP($G1809,[1]Conceptos!$B$2:$I$588,7,FALSE)</f>
        <v>1</v>
      </c>
      <c r="R1809" s="179">
        <f>VLOOKUP($G1809,[1]Conceptos!$B$2:$I$588,8,FALSE)</f>
        <v>1</v>
      </c>
      <c r="S1809" s="229" t="b">
        <f>VLOOKUP(G1809,[1]Conceptos!$B$2:$E$587,4,FALSE)</f>
        <v>1</v>
      </c>
      <c r="V1809" s="231">
        <f t="shared" si="344"/>
        <v>0</v>
      </c>
    </row>
    <row r="1810" spans="1:22" s="231" customFormat="1" hidden="1">
      <c r="A1810" s="172">
        <f>VLOOKUP(G1810,[1]Conceptos!$B$2:$F$587,5,FALSE)</f>
        <v>239</v>
      </c>
      <c r="B1810" s="236"/>
      <c r="C1810" s="237"/>
      <c r="D1810" s="238"/>
      <c r="E1810" s="225">
        <v>6</v>
      </c>
      <c r="F1810" s="174"/>
      <c r="G1810" s="175" t="str">
        <f t="shared" si="343"/>
        <v>A.2.2.10.2</v>
      </c>
      <c r="H1810" s="235" t="e">
        <f t="shared" si="346"/>
        <v>#N/A</v>
      </c>
      <c r="I1810" s="239"/>
      <c r="J1810" s="239"/>
      <c r="K1810" s="239"/>
      <c r="L1810" s="239"/>
      <c r="M1810" s="240"/>
      <c r="N1810" s="231">
        <f t="shared" si="340"/>
        <v>1</v>
      </c>
      <c r="O1810" s="231">
        <f t="shared" si="342"/>
        <v>0</v>
      </c>
      <c r="P1810" s="179">
        <f>VLOOKUP($G1810,[1]Conceptos!$B$2:$I$588,6,FALSE)</f>
        <v>1</v>
      </c>
      <c r="Q1810" s="179">
        <f>VLOOKUP($G1810,[1]Conceptos!$B$2:$I$588,7,FALSE)</f>
        <v>1</v>
      </c>
      <c r="R1810" s="179">
        <f>VLOOKUP($G1810,[1]Conceptos!$B$2:$I$588,8,FALSE)</f>
        <v>1</v>
      </c>
      <c r="S1810" s="229" t="b">
        <f>VLOOKUP(G1810,[1]Conceptos!$B$2:$E$587,4,FALSE)</f>
        <v>1</v>
      </c>
      <c r="V1810" s="231">
        <f t="shared" si="344"/>
        <v>0</v>
      </c>
    </row>
    <row r="1811" spans="1:22" s="231" customFormat="1" hidden="1">
      <c r="A1811" s="172">
        <f>VLOOKUP(G1811,[1]Conceptos!$B$2:$F$587,5,FALSE)</f>
        <v>239</v>
      </c>
      <c r="B1811" s="236"/>
      <c r="C1811" s="237"/>
      <c r="D1811" s="238"/>
      <c r="E1811" s="225">
        <v>7</v>
      </c>
      <c r="F1811" s="174"/>
      <c r="G1811" s="175" t="str">
        <f t="shared" si="343"/>
        <v>A.2.2.10.2</v>
      </c>
      <c r="H1811" s="235" t="e">
        <f t="shared" si="346"/>
        <v>#N/A</v>
      </c>
      <c r="I1811" s="239"/>
      <c r="J1811" s="239"/>
      <c r="K1811" s="239"/>
      <c r="L1811" s="239"/>
      <c r="M1811" s="240"/>
      <c r="N1811" s="231">
        <f t="shared" si="340"/>
        <v>1</v>
      </c>
      <c r="O1811" s="231">
        <f t="shared" si="342"/>
        <v>0</v>
      </c>
      <c r="P1811" s="179">
        <f>VLOOKUP($G1811,[1]Conceptos!$B$2:$I$588,6,FALSE)</f>
        <v>1</v>
      </c>
      <c r="Q1811" s="179">
        <f>VLOOKUP($G1811,[1]Conceptos!$B$2:$I$588,7,FALSE)</f>
        <v>1</v>
      </c>
      <c r="R1811" s="179">
        <f>VLOOKUP($G1811,[1]Conceptos!$B$2:$I$588,8,FALSE)</f>
        <v>1</v>
      </c>
      <c r="S1811" s="229" t="b">
        <f>VLOOKUP(G1811,[1]Conceptos!$B$2:$E$587,4,FALSE)</f>
        <v>1</v>
      </c>
      <c r="V1811" s="231">
        <f t="shared" si="344"/>
        <v>0</v>
      </c>
    </row>
    <row r="1812" spans="1:22" s="231" customFormat="1" hidden="1">
      <c r="A1812" s="172">
        <f>VLOOKUP(G1812,[1]Conceptos!$B$2:$F$587,5,FALSE)</f>
        <v>239</v>
      </c>
      <c r="B1812" s="236"/>
      <c r="C1812" s="237"/>
      <c r="D1812" s="238"/>
      <c r="E1812" s="225">
        <v>8</v>
      </c>
      <c r="F1812" s="174"/>
      <c r="G1812" s="175" t="str">
        <f t="shared" si="343"/>
        <v>A.2.2.10.2</v>
      </c>
      <c r="H1812" s="235" t="e">
        <f t="shared" si="346"/>
        <v>#N/A</v>
      </c>
      <c r="I1812" s="239"/>
      <c r="J1812" s="239"/>
      <c r="K1812" s="239"/>
      <c r="L1812" s="239"/>
      <c r="M1812" s="240"/>
      <c r="N1812" s="231">
        <f t="shared" si="340"/>
        <v>1</v>
      </c>
      <c r="O1812" s="231">
        <f t="shared" si="342"/>
        <v>0</v>
      </c>
      <c r="P1812" s="179">
        <f>VLOOKUP($G1812,[1]Conceptos!$B$2:$I$588,6,FALSE)</f>
        <v>1</v>
      </c>
      <c r="Q1812" s="179">
        <f>VLOOKUP($G1812,[1]Conceptos!$B$2:$I$588,7,FALSE)</f>
        <v>1</v>
      </c>
      <c r="R1812" s="179">
        <f>VLOOKUP($G1812,[1]Conceptos!$B$2:$I$588,8,FALSE)</f>
        <v>1</v>
      </c>
      <c r="S1812" s="229" t="b">
        <f>VLOOKUP(G1812,[1]Conceptos!$B$2:$E$587,4,FALSE)</f>
        <v>1</v>
      </c>
      <c r="V1812" s="231">
        <f t="shared" si="344"/>
        <v>0</v>
      </c>
    </row>
    <row r="1813" spans="1:22" s="231" customFormat="1" hidden="1">
      <c r="A1813" s="172">
        <f>VLOOKUP(G1813,[1]Conceptos!$B$2:$F$587,5,FALSE)</f>
        <v>239</v>
      </c>
      <c r="B1813" s="236"/>
      <c r="C1813" s="237"/>
      <c r="D1813" s="238"/>
      <c r="E1813" s="225">
        <v>9</v>
      </c>
      <c r="F1813" s="174"/>
      <c r="G1813" s="175" t="str">
        <f t="shared" si="343"/>
        <v>A.2.2.10.2</v>
      </c>
      <c r="H1813" s="235" t="e">
        <f t="shared" si="346"/>
        <v>#N/A</v>
      </c>
      <c r="I1813" s="239"/>
      <c r="J1813" s="239"/>
      <c r="K1813" s="239"/>
      <c r="L1813" s="239"/>
      <c r="M1813" s="240"/>
      <c r="N1813" s="231">
        <f t="shared" si="340"/>
        <v>1</v>
      </c>
      <c r="O1813" s="231">
        <f t="shared" si="342"/>
        <v>0</v>
      </c>
      <c r="P1813" s="179">
        <f>VLOOKUP($G1813,[1]Conceptos!$B$2:$I$588,6,FALSE)</f>
        <v>1</v>
      </c>
      <c r="Q1813" s="179">
        <f>VLOOKUP($G1813,[1]Conceptos!$B$2:$I$588,7,FALSE)</f>
        <v>1</v>
      </c>
      <c r="R1813" s="179">
        <f>VLOOKUP($G1813,[1]Conceptos!$B$2:$I$588,8,FALSE)</f>
        <v>1</v>
      </c>
      <c r="S1813" s="229" t="b">
        <f>VLOOKUP(G1813,[1]Conceptos!$B$2:$E$587,4,FALSE)</f>
        <v>1</v>
      </c>
      <c r="V1813" s="231">
        <f t="shared" si="344"/>
        <v>0</v>
      </c>
    </row>
    <row r="1814" spans="1:22" s="231" customFormat="1" hidden="1">
      <c r="A1814" s="172">
        <f>VLOOKUP(G1814,[1]Conceptos!$B$2:$F$587,5,FALSE)</f>
        <v>239</v>
      </c>
      <c r="B1814" s="236"/>
      <c r="C1814" s="237"/>
      <c r="D1814" s="238"/>
      <c r="E1814" s="225">
        <v>10</v>
      </c>
      <c r="F1814" s="174"/>
      <c r="G1814" s="175" t="str">
        <f t="shared" si="343"/>
        <v>A.2.2.10.2</v>
      </c>
      <c r="H1814" s="235" t="e">
        <f t="shared" si="346"/>
        <v>#N/A</v>
      </c>
      <c r="I1814" s="239"/>
      <c r="J1814" s="239"/>
      <c r="K1814" s="239"/>
      <c r="L1814" s="239"/>
      <c r="M1814" s="240"/>
      <c r="N1814" s="231">
        <f t="shared" si="340"/>
        <v>1</v>
      </c>
      <c r="O1814" s="231">
        <f t="shared" si="342"/>
        <v>0</v>
      </c>
      <c r="P1814" s="179">
        <f>VLOOKUP($G1814,[1]Conceptos!$B$2:$I$588,6,FALSE)</f>
        <v>1</v>
      </c>
      <c r="Q1814" s="179">
        <f>VLOOKUP($G1814,[1]Conceptos!$B$2:$I$588,7,FALSE)</f>
        <v>1</v>
      </c>
      <c r="R1814" s="179">
        <f>VLOOKUP($G1814,[1]Conceptos!$B$2:$I$588,8,FALSE)</f>
        <v>1</v>
      </c>
      <c r="S1814" s="229" t="b">
        <f>VLOOKUP(G1814,[1]Conceptos!$B$2:$E$587,4,FALSE)</f>
        <v>1</v>
      </c>
      <c r="V1814" s="231">
        <f t="shared" si="344"/>
        <v>0</v>
      </c>
    </row>
    <row r="1815" spans="1:22" s="231" customFormat="1" ht="38.25">
      <c r="A1815" s="172">
        <f>VLOOKUP(G1815,[1]Conceptos!$B$2:$F$587,5,FALSE)</f>
        <v>240</v>
      </c>
      <c r="B1815" s="219" t="s">
        <v>387</v>
      </c>
      <c r="C1815" s="220" t="str">
        <f>VLOOKUP(B1815,[1]Conceptos!$B$2:$D$587,2,FALSE)</f>
        <v>INFRAESTRUCTURA EQUIPOS  Y DOTACIÓN PARA FORTALECER EL SISTEMA DE INFORMACIÓN.</v>
      </c>
      <c r="D1815" s="221" t="str">
        <f>VLOOKUP(B1815,[1]Conceptos!$B$2:$D$587,3,FALSE)</f>
        <v>CONTEMPLA LOS RECURSOS DESTINADOS, A LA INFRAESTRUCTURA EQUIPOS Y DOTACIÓN PARA FORTALECER EL SISTEMA DE INFORMACIÓN, LOS CUALES SON NECESARIOS PARA REALIZAR VIGILANCIA EN SALUD PÚBLICA</v>
      </c>
      <c r="E1815" s="222" t="s">
        <v>136</v>
      </c>
      <c r="F1815" s="223"/>
      <c r="G1815" s="263" t="str">
        <f t="shared" si="343"/>
        <v>A.2.2.10.3</v>
      </c>
      <c r="H1815" s="225"/>
      <c r="I1815" s="226">
        <f>SUM(I1816:I1825)</f>
        <v>0</v>
      </c>
      <c r="J1815" s="226">
        <f>SUM(J1816:J1825)</f>
        <v>0</v>
      </c>
      <c r="K1815" s="226">
        <f>SUM(K1816:K1825)</f>
        <v>0</v>
      </c>
      <c r="L1815" s="226">
        <f>SUM(L1816:L1825)</f>
        <v>0</v>
      </c>
      <c r="M1815" s="227">
        <f>SUM(M1816:M1825)</f>
        <v>0</v>
      </c>
      <c r="N1815" s="228">
        <f>IF(AND(E1815&lt;&gt;"", E1815&lt;&gt;"Registrar Detalle",E1815&lt;&gt;"Ocultar Detalle"),1,0)</f>
        <v>0</v>
      </c>
      <c r="O1815" s="228">
        <f t="shared" si="342"/>
        <v>0</v>
      </c>
      <c r="P1815" s="179">
        <f>VLOOKUP($G1815,[1]Conceptos!$B$2:$I$588,6,FALSE)</f>
        <v>1</v>
      </c>
      <c r="Q1815" s="179">
        <f>VLOOKUP($G1815,[1]Conceptos!$B$2:$I$588,7,FALSE)</f>
        <v>1</v>
      </c>
      <c r="R1815" s="179">
        <f>VLOOKUP($G1815,[1]Conceptos!$B$2:$I$588,8,FALSE)</f>
        <v>1</v>
      </c>
      <c r="S1815" s="229" t="b">
        <f>VLOOKUP(G1815,[1]Conceptos!$B$2:$E$588,4,FALSE)</f>
        <v>1</v>
      </c>
      <c r="T1815" s="230">
        <f>FIND(".",B1815,LEN(B1815)-2)</f>
        <v>9</v>
      </c>
      <c r="U1815" s="230" t="str">
        <f>MID(B1815,1,T1815-1)</f>
        <v>A.2.2.10</v>
      </c>
      <c r="V1815" s="231">
        <f t="shared" si="344"/>
        <v>9</v>
      </c>
    </row>
    <row r="1816" spans="1:22" s="231" customFormat="1">
      <c r="A1816" s="172">
        <f>VLOOKUP(G1816,[1]Conceptos!$B$2:$F$587,5,FALSE)</f>
        <v>240</v>
      </c>
      <c r="B1816" s="234"/>
      <c r="C1816" s="220"/>
      <c r="D1816" s="221"/>
      <c r="E1816" s="225">
        <v>1</v>
      </c>
      <c r="F1816" s="174"/>
      <c r="G1816" s="175" t="str">
        <f t="shared" si="343"/>
        <v>A.2.2.10.3</v>
      </c>
      <c r="H1816" s="235" t="e">
        <f t="shared" ref="H1816:H1825" si="347">VLOOKUP(F1816,$W$7:$X$48,2,FALSE)</f>
        <v>#N/A</v>
      </c>
      <c r="I1816" s="239"/>
      <c r="J1816" s="239"/>
      <c r="K1816" s="239"/>
      <c r="L1816" s="239"/>
      <c r="M1816" s="240"/>
      <c r="N1816" s="231">
        <f t="shared" si="340"/>
        <v>1</v>
      </c>
      <c r="O1816" s="231">
        <f t="shared" si="342"/>
        <v>0</v>
      </c>
      <c r="P1816" s="179">
        <f>VLOOKUP($G1816,[1]Conceptos!$B$2:$I$588,6,FALSE)</f>
        <v>1</v>
      </c>
      <c r="Q1816" s="179">
        <f>VLOOKUP($G1816,[1]Conceptos!$B$2:$I$588,7,FALSE)</f>
        <v>1</v>
      </c>
      <c r="R1816" s="179">
        <f>VLOOKUP($G1816,[1]Conceptos!$B$2:$I$588,8,FALSE)</f>
        <v>1</v>
      </c>
      <c r="S1816" s="229" t="b">
        <f>VLOOKUP(G1816,[1]Conceptos!$B$2:$E$588,4,FALSE)</f>
        <v>1</v>
      </c>
      <c r="V1816" s="231">
        <f t="shared" si="344"/>
        <v>9</v>
      </c>
    </row>
    <row r="1817" spans="1:22" s="231" customFormat="1" hidden="1">
      <c r="A1817" s="172">
        <f>VLOOKUP(G1817,[1]Conceptos!$B$2:$F$587,5,FALSE)</f>
        <v>240</v>
      </c>
      <c r="B1817" s="236"/>
      <c r="C1817" s="237"/>
      <c r="D1817" s="238"/>
      <c r="E1817" s="225">
        <v>2</v>
      </c>
      <c r="F1817" s="174"/>
      <c r="G1817" s="175" t="str">
        <f t="shared" si="343"/>
        <v>A.2.2.10.3</v>
      </c>
      <c r="H1817" s="235" t="e">
        <f t="shared" si="347"/>
        <v>#N/A</v>
      </c>
      <c r="I1817" s="239"/>
      <c r="J1817" s="239"/>
      <c r="K1817" s="239"/>
      <c r="L1817" s="239"/>
      <c r="M1817" s="240"/>
      <c r="N1817" s="231">
        <f t="shared" si="340"/>
        <v>1</v>
      </c>
      <c r="O1817" s="231">
        <f t="shared" si="342"/>
        <v>0</v>
      </c>
      <c r="P1817" s="179">
        <f>VLOOKUP($G1817,[1]Conceptos!$B$2:$I$588,6,FALSE)</f>
        <v>1</v>
      </c>
      <c r="Q1817" s="179">
        <f>VLOOKUP($G1817,[1]Conceptos!$B$2:$I$588,7,FALSE)</f>
        <v>1</v>
      </c>
      <c r="R1817" s="179">
        <f>VLOOKUP($G1817,[1]Conceptos!$B$2:$I$588,8,FALSE)</f>
        <v>1</v>
      </c>
      <c r="S1817" s="229" t="b">
        <f>VLOOKUP(G1817,[1]Conceptos!$B$2:$E$587,4,FALSE)</f>
        <v>1</v>
      </c>
      <c r="V1817" s="231">
        <f t="shared" si="344"/>
        <v>0</v>
      </c>
    </row>
    <row r="1818" spans="1:22" s="231" customFormat="1" hidden="1">
      <c r="A1818" s="172">
        <f>VLOOKUP(G1818,[1]Conceptos!$B$2:$F$587,5,FALSE)</f>
        <v>240</v>
      </c>
      <c r="B1818" s="236"/>
      <c r="C1818" s="237"/>
      <c r="D1818" s="238"/>
      <c r="E1818" s="225">
        <v>3</v>
      </c>
      <c r="F1818" s="174"/>
      <c r="G1818" s="175" t="str">
        <f t="shared" si="343"/>
        <v>A.2.2.10.3</v>
      </c>
      <c r="H1818" s="235" t="e">
        <f t="shared" si="347"/>
        <v>#N/A</v>
      </c>
      <c r="I1818" s="239"/>
      <c r="J1818" s="239"/>
      <c r="K1818" s="239"/>
      <c r="L1818" s="239"/>
      <c r="M1818" s="240"/>
      <c r="N1818" s="231">
        <f t="shared" si="340"/>
        <v>1</v>
      </c>
      <c r="O1818" s="231">
        <f t="shared" si="342"/>
        <v>0</v>
      </c>
      <c r="P1818" s="179">
        <f>VLOOKUP($G1818,[1]Conceptos!$B$2:$I$588,6,FALSE)</f>
        <v>1</v>
      </c>
      <c r="Q1818" s="179">
        <f>VLOOKUP($G1818,[1]Conceptos!$B$2:$I$588,7,FALSE)</f>
        <v>1</v>
      </c>
      <c r="R1818" s="179">
        <f>VLOOKUP($G1818,[1]Conceptos!$B$2:$I$588,8,FALSE)</f>
        <v>1</v>
      </c>
      <c r="S1818" s="229" t="b">
        <f>VLOOKUP(G1818,[1]Conceptos!$B$2:$E$587,4,FALSE)</f>
        <v>1</v>
      </c>
      <c r="V1818" s="231">
        <f t="shared" si="344"/>
        <v>0</v>
      </c>
    </row>
    <row r="1819" spans="1:22" s="231" customFormat="1" hidden="1">
      <c r="A1819" s="172">
        <f>VLOOKUP(G1819,[1]Conceptos!$B$2:$F$587,5,FALSE)</f>
        <v>240</v>
      </c>
      <c r="B1819" s="236"/>
      <c r="C1819" s="237"/>
      <c r="D1819" s="238"/>
      <c r="E1819" s="225">
        <v>4</v>
      </c>
      <c r="F1819" s="174"/>
      <c r="G1819" s="175" t="str">
        <f t="shared" si="343"/>
        <v>A.2.2.10.3</v>
      </c>
      <c r="H1819" s="235" t="e">
        <f t="shared" si="347"/>
        <v>#N/A</v>
      </c>
      <c r="I1819" s="239"/>
      <c r="J1819" s="239"/>
      <c r="K1819" s="239"/>
      <c r="L1819" s="239"/>
      <c r="M1819" s="240"/>
      <c r="N1819" s="231">
        <f t="shared" si="340"/>
        <v>1</v>
      </c>
      <c r="O1819" s="231">
        <f t="shared" si="342"/>
        <v>0</v>
      </c>
      <c r="P1819" s="179">
        <f>VLOOKUP($G1819,[1]Conceptos!$B$2:$I$588,6,FALSE)</f>
        <v>1</v>
      </c>
      <c r="Q1819" s="179">
        <f>VLOOKUP($G1819,[1]Conceptos!$B$2:$I$588,7,FALSE)</f>
        <v>1</v>
      </c>
      <c r="R1819" s="179">
        <f>VLOOKUP($G1819,[1]Conceptos!$B$2:$I$588,8,FALSE)</f>
        <v>1</v>
      </c>
      <c r="S1819" s="229" t="b">
        <f>VLOOKUP(G1819,[1]Conceptos!$B$2:$E$587,4,FALSE)</f>
        <v>1</v>
      </c>
      <c r="V1819" s="231">
        <f t="shared" si="344"/>
        <v>0</v>
      </c>
    </row>
    <row r="1820" spans="1:22" s="231" customFormat="1" hidden="1">
      <c r="A1820" s="172">
        <f>VLOOKUP(G1820,[1]Conceptos!$B$2:$F$587,5,FALSE)</f>
        <v>240</v>
      </c>
      <c r="B1820" s="236"/>
      <c r="C1820" s="237"/>
      <c r="D1820" s="238"/>
      <c r="E1820" s="225">
        <v>5</v>
      </c>
      <c r="F1820" s="174"/>
      <c r="G1820" s="175" t="str">
        <f t="shared" si="343"/>
        <v>A.2.2.10.3</v>
      </c>
      <c r="H1820" s="235" t="e">
        <f t="shared" si="347"/>
        <v>#N/A</v>
      </c>
      <c r="I1820" s="239"/>
      <c r="J1820" s="239"/>
      <c r="K1820" s="239"/>
      <c r="L1820" s="239"/>
      <c r="M1820" s="240"/>
      <c r="N1820" s="231">
        <f t="shared" si="340"/>
        <v>1</v>
      </c>
      <c r="O1820" s="231">
        <f t="shared" si="342"/>
        <v>0</v>
      </c>
      <c r="P1820" s="179">
        <f>VLOOKUP($G1820,[1]Conceptos!$B$2:$I$588,6,FALSE)</f>
        <v>1</v>
      </c>
      <c r="Q1820" s="179">
        <f>VLOOKUP($G1820,[1]Conceptos!$B$2:$I$588,7,FALSE)</f>
        <v>1</v>
      </c>
      <c r="R1820" s="179">
        <f>VLOOKUP($G1820,[1]Conceptos!$B$2:$I$588,8,FALSE)</f>
        <v>1</v>
      </c>
      <c r="S1820" s="229" t="b">
        <f>VLOOKUP(G1820,[1]Conceptos!$B$2:$E$587,4,FALSE)</f>
        <v>1</v>
      </c>
      <c r="V1820" s="231">
        <f t="shared" si="344"/>
        <v>0</v>
      </c>
    </row>
    <row r="1821" spans="1:22" s="231" customFormat="1" hidden="1">
      <c r="A1821" s="172">
        <f>VLOOKUP(G1821,[1]Conceptos!$B$2:$F$587,5,FALSE)</f>
        <v>240</v>
      </c>
      <c r="B1821" s="236"/>
      <c r="C1821" s="237"/>
      <c r="D1821" s="238"/>
      <c r="E1821" s="225">
        <v>6</v>
      </c>
      <c r="F1821" s="174"/>
      <c r="G1821" s="175" t="str">
        <f t="shared" si="343"/>
        <v>A.2.2.10.3</v>
      </c>
      <c r="H1821" s="235" t="e">
        <f t="shared" si="347"/>
        <v>#N/A</v>
      </c>
      <c r="I1821" s="239"/>
      <c r="J1821" s="239"/>
      <c r="K1821" s="239"/>
      <c r="L1821" s="239"/>
      <c r="M1821" s="240"/>
      <c r="N1821" s="231">
        <f t="shared" si="340"/>
        <v>1</v>
      </c>
      <c r="O1821" s="231">
        <f t="shared" si="342"/>
        <v>0</v>
      </c>
      <c r="P1821" s="179">
        <f>VLOOKUP($G1821,[1]Conceptos!$B$2:$I$588,6,FALSE)</f>
        <v>1</v>
      </c>
      <c r="Q1821" s="179">
        <f>VLOOKUP($G1821,[1]Conceptos!$B$2:$I$588,7,FALSE)</f>
        <v>1</v>
      </c>
      <c r="R1821" s="179">
        <f>VLOOKUP($G1821,[1]Conceptos!$B$2:$I$588,8,FALSE)</f>
        <v>1</v>
      </c>
      <c r="S1821" s="229" t="b">
        <f>VLOOKUP(G1821,[1]Conceptos!$B$2:$E$587,4,FALSE)</f>
        <v>1</v>
      </c>
      <c r="V1821" s="231">
        <f t="shared" si="344"/>
        <v>0</v>
      </c>
    </row>
    <row r="1822" spans="1:22" s="231" customFormat="1" hidden="1">
      <c r="A1822" s="172">
        <f>VLOOKUP(G1822,[1]Conceptos!$B$2:$F$587,5,FALSE)</f>
        <v>240</v>
      </c>
      <c r="B1822" s="236"/>
      <c r="C1822" s="237"/>
      <c r="D1822" s="238"/>
      <c r="E1822" s="225">
        <v>7</v>
      </c>
      <c r="F1822" s="174"/>
      <c r="G1822" s="175" t="str">
        <f t="shared" si="343"/>
        <v>A.2.2.10.3</v>
      </c>
      <c r="H1822" s="235" t="e">
        <f t="shared" si="347"/>
        <v>#N/A</v>
      </c>
      <c r="I1822" s="239"/>
      <c r="J1822" s="239"/>
      <c r="K1822" s="239"/>
      <c r="L1822" s="239"/>
      <c r="M1822" s="240"/>
      <c r="N1822" s="231">
        <f t="shared" si="340"/>
        <v>1</v>
      </c>
      <c r="O1822" s="231">
        <f t="shared" si="342"/>
        <v>0</v>
      </c>
      <c r="P1822" s="179">
        <f>VLOOKUP($G1822,[1]Conceptos!$B$2:$I$588,6,FALSE)</f>
        <v>1</v>
      </c>
      <c r="Q1822" s="179">
        <f>VLOOKUP($G1822,[1]Conceptos!$B$2:$I$588,7,FALSE)</f>
        <v>1</v>
      </c>
      <c r="R1822" s="179">
        <f>VLOOKUP($G1822,[1]Conceptos!$B$2:$I$588,8,FALSE)</f>
        <v>1</v>
      </c>
      <c r="S1822" s="229" t="b">
        <f>VLOOKUP(G1822,[1]Conceptos!$B$2:$E$587,4,FALSE)</f>
        <v>1</v>
      </c>
      <c r="V1822" s="231">
        <f t="shared" si="344"/>
        <v>0</v>
      </c>
    </row>
    <row r="1823" spans="1:22" s="231" customFormat="1" hidden="1">
      <c r="A1823" s="172">
        <f>VLOOKUP(G1823,[1]Conceptos!$B$2:$F$587,5,FALSE)</f>
        <v>240</v>
      </c>
      <c r="B1823" s="236"/>
      <c r="C1823" s="237"/>
      <c r="D1823" s="238"/>
      <c r="E1823" s="225">
        <v>8</v>
      </c>
      <c r="F1823" s="174"/>
      <c r="G1823" s="175" t="str">
        <f t="shared" si="343"/>
        <v>A.2.2.10.3</v>
      </c>
      <c r="H1823" s="235" t="e">
        <f t="shared" si="347"/>
        <v>#N/A</v>
      </c>
      <c r="I1823" s="239"/>
      <c r="J1823" s="239"/>
      <c r="K1823" s="239"/>
      <c r="L1823" s="239"/>
      <c r="M1823" s="240"/>
      <c r="N1823" s="231">
        <f t="shared" si="340"/>
        <v>1</v>
      </c>
      <c r="O1823" s="231">
        <f t="shared" si="342"/>
        <v>0</v>
      </c>
      <c r="P1823" s="179">
        <f>VLOOKUP($G1823,[1]Conceptos!$B$2:$I$588,6,FALSE)</f>
        <v>1</v>
      </c>
      <c r="Q1823" s="179">
        <f>VLOOKUP($G1823,[1]Conceptos!$B$2:$I$588,7,FALSE)</f>
        <v>1</v>
      </c>
      <c r="R1823" s="179">
        <f>VLOOKUP($G1823,[1]Conceptos!$B$2:$I$588,8,FALSE)</f>
        <v>1</v>
      </c>
      <c r="S1823" s="229" t="b">
        <f>VLOOKUP(G1823,[1]Conceptos!$B$2:$E$587,4,FALSE)</f>
        <v>1</v>
      </c>
      <c r="V1823" s="231">
        <f t="shared" si="344"/>
        <v>0</v>
      </c>
    </row>
    <row r="1824" spans="1:22" s="231" customFormat="1" hidden="1">
      <c r="A1824" s="172">
        <f>VLOOKUP(G1824,[1]Conceptos!$B$2:$F$587,5,FALSE)</f>
        <v>240</v>
      </c>
      <c r="B1824" s="236"/>
      <c r="C1824" s="237"/>
      <c r="D1824" s="238"/>
      <c r="E1824" s="225">
        <v>9</v>
      </c>
      <c r="F1824" s="174"/>
      <c r="G1824" s="175" t="str">
        <f t="shared" si="343"/>
        <v>A.2.2.10.3</v>
      </c>
      <c r="H1824" s="235" t="e">
        <f t="shared" si="347"/>
        <v>#N/A</v>
      </c>
      <c r="I1824" s="239"/>
      <c r="J1824" s="239"/>
      <c r="K1824" s="239"/>
      <c r="L1824" s="239"/>
      <c r="M1824" s="240"/>
      <c r="N1824" s="231">
        <f t="shared" si="340"/>
        <v>1</v>
      </c>
      <c r="O1824" s="231">
        <f t="shared" si="342"/>
        <v>0</v>
      </c>
      <c r="P1824" s="179">
        <f>VLOOKUP($G1824,[1]Conceptos!$B$2:$I$588,6,FALSE)</f>
        <v>1</v>
      </c>
      <c r="Q1824" s="179">
        <f>VLOOKUP($G1824,[1]Conceptos!$B$2:$I$588,7,FALSE)</f>
        <v>1</v>
      </c>
      <c r="R1824" s="179">
        <f>VLOOKUP($G1824,[1]Conceptos!$B$2:$I$588,8,FALSE)</f>
        <v>1</v>
      </c>
      <c r="S1824" s="229" t="b">
        <f>VLOOKUP(G1824,[1]Conceptos!$B$2:$E$587,4,FALSE)</f>
        <v>1</v>
      </c>
      <c r="V1824" s="231">
        <f t="shared" si="344"/>
        <v>0</v>
      </c>
    </row>
    <row r="1825" spans="1:22" s="231" customFormat="1" hidden="1">
      <c r="A1825" s="172">
        <f>VLOOKUP(G1825,[1]Conceptos!$B$2:$F$587,5,FALSE)</f>
        <v>240</v>
      </c>
      <c r="B1825" s="236"/>
      <c r="C1825" s="237"/>
      <c r="D1825" s="238"/>
      <c r="E1825" s="225">
        <v>10</v>
      </c>
      <c r="F1825" s="174"/>
      <c r="G1825" s="175" t="str">
        <f t="shared" si="343"/>
        <v>A.2.2.10.3</v>
      </c>
      <c r="H1825" s="235" t="e">
        <f t="shared" si="347"/>
        <v>#N/A</v>
      </c>
      <c r="I1825" s="239"/>
      <c r="J1825" s="239"/>
      <c r="K1825" s="239"/>
      <c r="L1825" s="239"/>
      <c r="M1825" s="240"/>
      <c r="N1825" s="231">
        <f t="shared" si="340"/>
        <v>1</v>
      </c>
      <c r="O1825" s="231">
        <f t="shared" si="342"/>
        <v>0</v>
      </c>
      <c r="P1825" s="179">
        <f>VLOOKUP($G1825,[1]Conceptos!$B$2:$I$588,6,FALSE)</f>
        <v>1</v>
      </c>
      <c r="Q1825" s="179">
        <f>VLOOKUP($G1825,[1]Conceptos!$B$2:$I$588,7,FALSE)</f>
        <v>1</v>
      </c>
      <c r="R1825" s="179">
        <f>VLOOKUP($G1825,[1]Conceptos!$B$2:$I$588,8,FALSE)</f>
        <v>1</v>
      </c>
      <c r="S1825" s="229" t="b">
        <f>VLOOKUP(G1825,[1]Conceptos!$B$2:$E$587,4,FALSE)</f>
        <v>1</v>
      </c>
      <c r="V1825" s="231">
        <f t="shared" si="344"/>
        <v>0</v>
      </c>
    </row>
    <row r="1826" spans="1:22" s="231" customFormat="1" ht="25.5">
      <c r="A1826" s="172">
        <f>VLOOKUP(G1826,[1]Conceptos!$B$2:$F$587,5,FALSE)</f>
        <v>245</v>
      </c>
      <c r="B1826" s="219" t="s">
        <v>388</v>
      </c>
      <c r="C1826" s="220" t="str">
        <f>VLOOKUP(B1826,[1]Conceptos!$B$2:$D$587,2,FALSE)</f>
        <v>PAGO DE DÉFICIT DEL INVERSIÓN EN SALUD PÚBLICA</v>
      </c>
      <c r="D1826" s="221" t="str">
        <f>VLOOKUP(B1826,[1]Conceptos!$B$2:$D$587,3,FALSE)</f>
        <v>RECURSOS DESTINADOS AL PAGO DE DÉFICIT DE INVERSIÓN EN EL SECTOR SALUD -SALUD PÚBLICA</v>
      </c>
      <c r="E1826" s="222" t="s">
        <v>136</v>
      </c>
      <c r="F1826" s="223"/>
      <c r="G1826" s="263" t="str">
        <f>IF(ISBLANK(B1826),#REF!,B1826)</f>
        <v>A.2.2.13</v>
      </c>
      <c r="H1826" s="225"/>
      <c r="I1826" s="226">
        <f>SUM(I1827:I1836)</f>
        <v>0</v>
      </c>
      <c r="J1826" s="226">
        <f>SUM(J1827:J1836)</f>
        <v>0</v>
      </c>
      <c r="K1826" s="226">
        <f>SUM(K1827:K1836)</f>
        <v>0</v>
      </c>
      <c r="L1826" s="226">
        <f>SUM(L1827:L1836)</f>
        <v>0</v>
      </c>
      <c r="M1826" s="227">
        <f>SUM(M1827:M1836)</f>
        <v>0</v>
      </c>
      <c r="N1826" s="228">
        <f>IF(AND(E1826&lt;&gt;"", E1826&lt;&gt;"Registrar Detalle",E1826&lt;&gt;"Ocultar Detalle"),1,0)</f>
        <v>0</v>
      </c>
      <c r="O1826" s="228">
        <f>SUM(I1826:M1826)</f>
        <v>0</v>
      </c>
      <c r="P1826" s="179">
        <f>VLOOKUP($G1826,[1]Conceptos!$B$2:$I$588,6,FALSE)</f>
        <v>1</v>
      </c>
      <c r="Q1826" s="179">
        <f>VLOOKUP($G1826,[1]Conceptos!$B$2:$I$588,7,FALSE)</f>
        <v>1</v>
      </c>
      <c r="R1826" s="179">
        <f>VLOOKUP($G1826,[1]Conceptos!$B$2:$I$588,8,FALSE)</f>
        <v>1</v>
      </c>
      <c r="S1826" s="229" t="b">
        <f>VLOOKUP(G1826,[1]Conceptos!$B$2:$E$588,4,FALSE)</f>
        <v>1</v>
      </c>
      <c r="T1826" s="230">
        <f>FIND(".",B1826,LEN(B1826)-2)</f>
        <v>6</v>
      </c>
      <c r="U1826" s="230" t="str">
        <f>MID(B1826,1,T1826-1)</f>
        <v>A.2.2</v>
      </c>
      <c r="V1826" s="231">
        <f>IF(T1826=0,#REF!,T1826)</f>
        <v>6</v>
      </c>
    </row>
    <row r="1827" spans="1:22" s="231" customFormat="1">
      <c r="A1827" s="172">
        <f>VLOOKUP(G1827,[1]Conceptos!$B$2:$F$587,5,FALSE)</f>
        <v>245</v>
      </c>
      <c r="B1827" s="234"/>
      <c r="C1827" s="220"/>
      <c r="D1827" s="221"/>
      <c r="E1827" s="225">
        <v>1</v>
      </c>
      <c r="F1827" s="174"/>
      <c r="G1827" s="175" t="str">
        <f t="shared" si="343"/>
        <v>A.2.2.13</v>
      </c>
      <c r="H1827" s="235" t="e">
        <f t="shared" ref="H1827:H1836" si="348">VLOOKUP(F1827,$W$7:$X$48,2,FALSE)</f>
        <v>#N/A</v>
      </c>
      <c r="I1827" s="239"/>
      <c r="J1827" s="239"/>
      <c r="K1827" s="239"/>
      <c r="L1827" s="239"/>
      <c r="M1827" s="240"/>
      <c r="N1827" s="231">
        <f>IF(E1827&lt;&gt;"",1,0)</f>
        <v>1</v>
      </c>
      <c r="O1827" s="231">
        <f>SUM(I1827:M1827)</f>
        <v>0</v>
      </c>
      <c r="P1827" s="179">
        <f>VLOOKUP($G1827,[1]Conceptos!$B$2:$I$588,6,FALSE)</f>
        <v>1</v>
      </c>
      <c r="Q1827" s="179">
        <f>VLOOKUP($G1827,[1]Conceptos!$B$2:$I$588,7,FALSE)</f>
        <v>1</v>
      </c>
      <c r="R1827" s="179">
        <f>VLOOKUP($G1827,[1]Conceptos!$B$2:$I$588,8,FALSE)</f>
        <v>1</v>
      </c>
      <c r="S1827" s="229" t="b">
        <f>VLOOKUP(G1827,[1]Conceptos!$B$2:$E$588,4,FALSE)</f>
        <v>1</v>
      </c>
      <c r="V1827" s="231">
        <f t="shared" ref="V1827:V1890" si="349">IF(T1827=0,T1826,T1827)</f>
        <v>6</v>
      </c>
    </row>
    <row r="1828" spans="1:22" s="231" customFormat="1" hidden="1">
      <c r="A1828" s="172">
        <f>VLOOKUP(G1828,[1]Conceptos!$B$2:$F$587,5,FALSE)</f>
        <v>245</v>
      </c>
      <c r="B1828" s="236"/>
      <c r="C1828" s="237"/>
      <c r="D1828" s="238"/>
      <c r="E1828" s="225">
        <v>2</v>
      </c>
      <c r="F1828" s="174"/>
      <c r="G1828" s="175" t="str">
        <f t="shared" si="343"/>
        <v>A.2.2.13</v>
      </c>
      <c r="H1828" s="235" t="e">
        <f t="shared" si="348"/>
        <v>#N/A</v>
      </c>
      <c r="I1828" s="239"/>
      <c r="J1828" s="239"/>
      <c r="K1828" s="239"/>
      <c r="L1828" s="239"/>
      <c r="M1828" s="240"/>
      <c r="N1828" s="231">
        <f>IF(E1828&lt;&gt;"",1,0)</f>
        <v>1</v>
      </c>
      <c r="O1828" s="231">
        <f>SUM(I1828:M1828)</f>
        <v>0</v>
      </c>
      <c r="P1828" s="179">
        <f>VLOOKUP($G1828,[1]Conceptos!$B$2:$I$588,6,FALSE)</f>
        <v>1</v>
      </c>
      <c r="Q1828" s="179">
        <f>VLOOKUP($G1828,[1]Conceptos!$B$2:$I$588,7,FALSE)</f>
        <v>1</v>
      </c>
      <c r="R1828" s="179">
        <f>VLOOKUP($G1828,[1]Conceptos!$B$2:$I$588,8,FALSE)</f>
        <v>1</v>
      </c>
      <c r="S1828" s="229" t="b">
        <f>VLOOKUP(G1828,[1]Conceptos!$B$2:$E$587,4,FALSE)</f>
        <v>1</v>
      </c>
      <c r="V1828" s="231">
        <f t="shared" si="349"/>
        <v>0</v>
      </c>
    </row>
    <row r="1829" spans="1:22" s="231" customFormat="1" hidden="1">
      <c r="A1829" s="172">
        <f>VLOOKUP(G1829,[1]Conceptos!$B$2:$F$587,5,FALSE)</f>
        <v>245</v>
      </c>
      <c r="B1829" s="236"/>
      <c r="C1829" s="237"/>
      <c r="D1829" s="238"/>
      <c r="E1829" s="225">
        <v>3</v>
      </c>
      <c r="F1829" s="174"/>
      <c r="G1829" s="175" t="str">
        <f t="shared" si="343"/>
        <v>A.2.2.13</v>
      </c>
      <c r="H1829" s="235" t="e">
        <f t="shared" si="348"/>
        <v>#N/A</v>
      </c>
      <c r="I1829" s="239"/>
      <c r="J1829" s="239"/>
      <c r="K1829" s="239"/>
      <c r="L1829" s="239"/>
      <c r="M1829" s="240"/>
      <c r="N1829" s="231">
        <f>IF(E1829&lt;&gt;"",1,0)</f>
        <v>1</v>
      </c>
      <c r="O1829" s="231">
        <f>SUM(I1829:M1829)</f>
        <v>0</v>
      </c>
      <c r="P1829" s="179">
        <f>VLOOKUP($G1829,[1]Conceptos!$B$2:$I$588,6,FALSE)</f>
        <v>1</v>
      </c>
      <c r="Q1829" s="179">
        <f>VLOOKUP($G1829,[1]Conceptos!$B$2:$I$588,7,FALSE)</f>
        <v>1</v>
      </c>
      <c r="R1829" s="179">
        <f>VLOOKUP($G1829,[1]Conceptos!$B$2:$I$588,8,FALSE)</f>
        <v>1</v>
      </c>
      <c r="S1829" s="229" t="b">
        <f>VLOOKUP(G1829,[1]Conceptos!$B$2:$E$587,4,FALSE)</f>
        <v>1</v>
      </c>
      <c r="V1829" s="231">
        <f t="shared" si="349"/>
        <v>0</v>
      </c>
    </row>
    <row r="1830" spans="1:22" s="231" customFormat="1" hidden="1">
      <c r="A1830" s="172">
        <f>VLOOKUP(G1830,[1]Conceptos!$B$2:$F$587,5,FALSE)</f>
        <v>245</v>
      </c>
      <c r="B1830" s="236"/>
      <c r="C1830" s="237"/>
      <c r="D1830" s="238"/>
      <c r="E1830" s="225">
        <v>4</v>
      </c>
      <c r="F1830" s="174"/>
      <c r="G1830" s="175" t="str">
        <f t="shared" si="343"/>
        <v>A.2.2.13</v>
      </c>
      <c r="H1830" s="235" t="e">
        <f t="shared" si="348"/>
        <v>#N/A</v>
      </c>
      <c r="I1830" s="239"/>
      <c r="J1830" s="239"/>
      <c r="K1830" s="239"/>
      <c r="L1830" s="239"/>
      <c r="M1830" s="240"/>
      <c r="N1830" s="231">
        <f>IF(E1830&lt;&gt;"",1,0)</f>
        <v>1</v>
      </c>
      <c r="O1830" s="231">
        <f>SUM(I1830:M1830)</f>
        <v>0</v>
      </c>
      <c r="P1830" s="179">
        <f>VLOOKUP($G1830,[1]Conceptos!$B$2:$I$588,6,FALSE)</f>
        <v>1</v>
      </c>
      <c r="Q1830" s="179">
        <f>VLOOKUP($G1830,[1]Conceptos!$B$2:$I$588,7,FALSE)</f>
        <v>1</v>
      </c>
      <c r="R1830" s="179">
        <f>VLOOKUP($G1830,[1]Conceptos!$B$2:$I$588,8,FALSE)</f>
        <v>1</v>
      </c>
      <c r="S1830" s="229" t="b">
        <f>VLOOKUP(G1830,[1]Conceptos!$B$2:$E$587,4,FALSE)</f>
        <v>1</v>
      </c>
      <c r="V1830" s="231">
        <f t="shared" si="349"/>
        <v>0</v>
      </c>
    </row>
    <row r="1831" spans="1:22" s="231" customFormat="1" hidden="1">
      <c r="A1831" s="172">
        <f>VLOOKUP(G1831,[1]Conceptos!$B$2:$F$587,5,FALSE)</f>
        <v>245</v>
      </c>
      <c r="B1831" s="236"/>
      <c r="C1831" s="237"/>
      <c r="D1831" s="238"/>
      <c r="E1831" s="225">
        <v>5</v>
      </c>
      <c r="F1831" s="174"/>
      <c r="G1831" s="175" t="str">
        <f t="shared" si="343"/>
        <v>A.2.2.13</v>
      </c>
      <c r="H1831" s="235" t="e">
        <f t="shared" si="348"/>
        <v>#N/A</v>
      </c>
      <c r="I1831" s="239"/>
      <c r="J1831" s="239"/>
      <c r="K1831" s="239"/>
      <c r="L1831" s="239"/>
      <c r="M1831" s="240"/>
      <c r="N1831" s="231">
        <f t="shared" ref="N1831:N2011" si="350">IF(E1831&lt;&gt;"",1,0)</f>
        <v>1</v>
      </c>
      <c r="O1831" s="231">
        <f t="shared" ref="O1831:O2011" si="351">SUM(I1831:M1831)</f>
        <v>0</v>
      </c>
      <c r="P1831" s="179">
        <f>VLOOKUP($G1831,[1]Conceptos!$B$2:$I$588,6,FALSE)</f>
        <v>1</v>
      </c>
      <c r="Q1831" s="179">
        <f>VLOOKUP($G1831,[1]Conceptos!$B$2:$I$588,7,FALSE)</f>
        <v>1</v>
      </c>
      <c r="R1831" s="179">
        <f>VLOOKUP($G1831,[1]Conceptos!$B$2:$I$588,8,FALSE)</f>
        <v>1</v>
      </c>
      <c r="S1831" s="229" t="b">
        <f>VLOOKUP(G1831,[1]Conceptos!$B$2:$E$587,4,FALSE)</f>
        <v>1</v>
      </c>
      <c r="V1831" s="231">
        <f t="shared" si="349"/>
        <v>0</v>
      </c>
    </row>
    <row r="1832" spans="1:22" s="231" customFormat="1" hidden="1">
      <c r="A1832" s="172">
        <f>VLOOKUP(G1832,[1]Conceptos!$B$2:$F$587,5,FALSE)</f>
        <v>245</v>
      </c>
      <c r="B1832" s="236"/>
      <c r="C1832" s="237"/>
      <c r="D1832" s="238"/>
      <c r="E1832" s="225">
        <v>6</v>
      </c>
      <c r="F1832" s="174"/>
      <c r="G1832" s="175" t="str">
        <f t="shared" si="343"/>
        <v>A.2.2.13</v>
      </c>
      <c r="H1832" s="235" t="e">
        <f t="shared" si="348"/>
        <v>#N/A</v>
      </c>
      <c r="I1832" s="239"/>
      <c r="J1832" s="239"/>
      <c r="K1832" s="239"/>
      <c r="L1832" s="239"/>
      <c r="M1832" s="240"/>
      <c r="N1832" s="231">
        <f t="shared" si="350"/>
        <v>1</v>
      </c>
      <c r="O1832" s="231">
        <f t="shared" si="351"/>
        <v>0</v>
      </c>
      <c r="P1832" s="179">
        <f>VLOOKUP($G1832,[1]Conceptos!$B$2:$I$588,6,FALSE)</f>
        <v>1</v>
      </c>
      <c r="Q1832" s="179">
        <f>VLOOKUP($G1832,[1]Conceptos!$B$2:$I$588,7,FALSE)</f>
        <v>1</v>
      </c>
      <c r="R1832" s="179">
        <f>VLOOKUP($G1832,[1]Conceptos!$B$2:$I$588,8,FALSE)</f>
        <v>1</v>
      </c>
      <c r="S1832" s="229" t="b">
        <f>VLOOKUP(G1832,[1]Conceptos!$B$2:$E$587,4,FALSE)</f>
        <v>1</v>
      </c>
      <c r="V1832" s="231">
        <f t="shared" si="349"/>
        <v>0</v>
      </c>
    </row>
    <row r="1833" spans="1:22" s="231" customFormat="1" hidden="1">
      <c r="A1833" s="172">
        <f>VLOOKUP(G1833,[1]Conceptos!$B$2:$F$587,5,FALSE)</f>
        <v>245</v>
      </c>
      <c r="B1833" s="236"/>
      <c r="C1833" s="237"/>
      <c r="D1833" s="238"/>
      <c r="E1833" s="225">
        <v>7</v>
      </c>
      <c r="F1833" s="174"/>
      <c r="G1833" s="175" t="str">
        <f t="shared" si="343"/>
        <v>A.2.2.13</v>
      </c>
      <c r="H1833" s="235" t="e">
        <f t="shared" si="348"/>
        <v>#N/A</v>
      </c>
      <c r="I1833" s="239"/>
      <c r="J1833" s="239"/>
      <c r="K1833" s="239"/>
      <c r="L1833" s="239"/>
      <c r="M1833" s="240"/>
      <c r="N1833" s="231">
        <f t="shared" si="350"/>
        <v>1</v>
      </c>
      <c r="O1833" s="231">
        <f t="shared" si="351"/>
        <v>0</v>
      </c>
      <c r="P1833" s="179">
        <f>VLOOKUP($G1833,[1]Conceptos!$B$2:$I$588,6,FALSE)</f>
        <v>1</v>
      </c>
      <c r="Q1833" s="179">
        <f>VLOOKUP($G1833,[1]Conceptos!$B$2:$I$588,7,FALSE)</f>
        <v>1</v>
      </c>
      <c r="R1833" s="179">
        <f>VLOOKUP($G1833,[1]Conceptos!$B$2:$I$588,8,FALSE)</f>
        <v>1</v>
      </c>
      <c r="S1833" s="229" t="b">
        <f>VLOOKUP(G1833,[1]Conceptos!$B$2:$E$587,4,FALSE)</f>
        <v>1</v>
      </c>
      <c r="V1833" s="231">
        <f t="shared" si="349"/>
        <v>0</v>
      </c>
    </row>
    <row r="1834" spans="1:22" s="231" customFormat="1" hidden="1">
      <c r="A1834" s="172">
        <f>VLOOKUP(G1834,[1]Conceptos!$B$2:$F$587,5,FALSE)</f>
        <v>245</v>
      </c>
      <c r="B1834" s="236"/>
      <c r="C1834" s="237"/>
      <c r="D1834" s="238"/>
      <c r="E1834" s="225">
        <v>8</v>
      </c>
      <c r="F1834" s="174"/>
      <c r="G1834" s="175" t="str">
        <f t="shared" si="343"/>
        <v>A.2.2.13</v>
      </c>
      <c r="H1834" s="235" t="e">
        <f t="shared" si="348"/>
        <v>#N/A</v>
      </c>
      <c r="I1834" s="239"/>
      <c r="J1834" s="239"/>
      <c r="K1834" s="239"/>
      <c r="L1834" s="239"/>
      <c r="M1834" s="240"/>
      <c r="N1834" s="231">
        <f t="shared" si="350"/>
        <v>1</v>
      </c>
      <c r="O1834" s="231">
        <f t="shared" si="351"/>
        <v>0</v>
      </c>
      <c r="P1834" s="179">
        <f>VLOOKUP($G1834,[1]Conceptos!$B$2:$I$588,6,FALSE)</f>
        <v>1</v>
      </c>
      <c r="Q1834" s="179">
        <f>VLOOKUP($G1834,[1]Conceptos!$B$2:$I$588,7,FALSE)</f>
        <v>1</v>
      </c>
      <c r="R1834" s="179">
        <f>VLOOKUP($G1834,[1]Conceptos!$B$2:$I$588,8,FALSE)</f>
        <v>1</v>
      </c>
      <c r="S1834" s="229" t="b">
        <f>VLOOKUP(G1834,[1]Conceptos!$B$2:$E$587,4,FALSE)</f>
        <v>1</v>
      </c>
      <c r="V1834" s="231">
        <f t="shared" si="349"/>
        <v>0</v>
      </c>
    </row>
    <row r="1835" spans="1:22" s="231" customFormat="1" hidden="1">
      <c r="A1835" s="172">
        <f>VLOOKUP(G1835,[1]Conceptos!$B$2:$F$587,5,FALSE)</f>
        <v>245</v>
      </c>
      <c r="B1835" s="236"/>
      <c r="C1835" s="237"/>
      <c r="D1835" s="238"/>
      <c r="E1835" s="225">
        <v>9</v>
      </c>
      <c r="F1835" s="174"/>
      <c r="G1835" s="175" t="str">
        <f t="shared" si="343"/>
        <v>A.2.2.13</v>
      </c>
      <c r="H1835" s="235" t="e">
        <f t="shared" si="348"/>
        <v>#N/A</v>
      </c>
      <c r="I1835" s="239"/>
      <c r="J1835" s="239"/>
      <c r="K1835" s="239"/>
      <c r="L1835" s="239"/>
      <c r="M1835" s="240"/>
      <c r="N1835" s="231">
        <f t="shared" si="350"/>
        <v>1</v>
      </c>
      <c r="O1835" s="231">
        <f t="shared" si="351"/>
        <v>0</v>
      </c>
      <c r="P1835" s="179">
        <f>VLOOKUP($G1835,[1]Conceptos!$B$2:$I$588,6,FALSE)</f>
        <v>1</v>
      </c>
      <c r="Q1835" s="179">
        <f>VLOOKUP($G1835,[1]Conceptos!$B$2:$I$588,7,FALSE)</f>
        <v>1</v>
      </c>
      <c r="R1835" s="179">
        <f>VLOOKUP($G1835,[1]Conceptos!$B$2:$I$588,8,FALSE)</f>
        <v>1</v>
      </c>
      <c r="S1835" s="229" t="b">
        <f>VLOOKUP(G1835,[1]Conceptos!$B$2:$E$587,4,FALSE)</f>
        <v>1</v>
      </c>
      <c r="V1835" s="231">
        <f t="shared" si="349"/>
        <v>0</v>
      </c>
    </row>
    <row r="1836" spans="1:22" s="231" customFormat="1" hidden="1">
      <c r="A1836" s="172">
        <f>VLOOKUP(G1836,[1]Conceptos!$B$2:$F$587,5,FALSE)</f>
        <v>245</v>
      </c>
      <c r="B1836" s="236"/>
      <c r="C1836" s="237"/>
      <c r="D1836" s="238"/>
      <c r="E1836" s="225">
        <v>10</v>
      </c>
      <c r="F1836" s="174"/>
      <c r="G1836" s="175" t="str">
        <f t="shared" si="343"/>
        <v>A.2.2.13</v>
      </c>
      <c r="H1836" s="235" t="e">
        <f t="shared" si="348"/>
        <v>#N/A</v>
      </c>
      <c r="I1836" s="239"/>
      <c r="J1836" s="239"/>
      <c r="K1836" s="239"/>
      <c r="L1836" s="239"/>
      <c r="M1836" s="240"/>
      <c r="N1836" s="231">
        <f t="shared" si="350"/>
        <v>1</v>
      </c>
      <c r="O1836" s="231">
        <f t="shared" si="351"/>
        <v>0</v>
      </c>
      <c r="P1836" s="179">
        <f>VLOOKUP($G1836,[1]Conceptos!$B$2:$I$588,6,FALSE)</f>
        <v>1</v>
      </c>
      <c r="Q1836" s="179">
        <f>VLOOKUP($G1836,[1]Conceptos!$B$2:$I$588,7,FALSE)</f>
        <v>1</v>
      </c>
      <c r="R1836" s="179">
        <f>VLOOKUP($G1836,[1]Conceptos!$B$2:$I$588,8,FALSE)</f>
        <v>1</v>
      </c>
      <c r="S1836" s="229" t="b">
        <f>VLOOKUP(G1836,[1]Conceptos!$B$2:$E$587,4,FALSE)</f>
        <v>1</v>
      </c>
      <c r="V1836" s="231">
        <f t="shared" si="349"/>
        <v>0</v>
      </c>
    </row>
    <row r="1837" spans="1:22" s="231" customFormat="1" ht="51">
      <c r="A1837" s="172">
        <f>VLOOKUP(G1837,[1]Conceptos!$B$2:$F$587,5,FALSE)</f>
        <v>246</v>
      </c>
      <c r="B1837" s="216" t="s">
        <v>389</v>
      </c>
      <c r="C1837" s="217" t="str">
        <f>VLOOKUP(B1837,[1]Conceptos!$B$2:$D$587,2,FALSE)</f>
        <v xml:space="preserve">PRESTACION DE SERVICIOS A LA POBLACION POBRE EN LO NO CUBIERTO CON SUBSIDIOS A LA DEMANDA </v>
      </c>
      <c r="D1837" s="218" t="str">
        <f>VLOOKUP(B1837,[1]Conceptos!$B$2:$D$587,3,FALSE)</f>
        <v>RECURSOS DESTINADOS A GARANTIZAR LA PRESTACIÓN DE LOS SERVICIOS DE SALUD A LA POBLACIÓN POBRE NO ASEGURADA Y LOS SERVICIOS NO INCLUIDOS EN EL POS SUBSIDIADO DE LA POBLACIÓN ASEGURADA</v>
      </c>
      <c r="E1837" s="249"/>
      <c r="F1837" s="210"/>
      <c r="G1837" s="211" t="str">
        <f t="shared" si="343"/>
        <v>A.2.3</v>
      </c>
      <c r="H1837" s="249"/>
      <c r="I1837" s="213">
        <f>I1838+I1975+I2031+I2042</f>
        <v>0</v>
      </c>
      <c r="J1837" s="213">
        <f>J1838+J1975+J2031+J2042</f>
        <v>0</v>
      </c>
      <c r="K1837" s="213">
        <f>K1838+K1975+K2031+K2042</f>
        <v>0</v>
      </c>
      <c r="L1837" s="213">
        <f>L1838+L1975+L2031+L2042</f>
        <v>0</v>
      </c>
      <c r="M1837" s="214">
        <f>M1838+M1975+M2031+M2042</f>
        <v>0</v>
      </c>
      <c r="N1837" s="250">
        <f t="shared" si="350"/>
        <v>0</v>
      </c>
      <c r="O1837" s="250">
        <f t="shared" si="351"/>
        <v>0</v>
      </c>
      <c r="P1837" s="179">
        <f>VLOOKUP($G1837,[1]Conceptos!$B$2:$I$588,6,FALSE)</f>
        <v>1</v>
      </c>
      <c r="Q1837" s="179">
        <f>VLOOKUP($G1837,[1]Conceptos!$B$2:$I$588,7,FALSE)</f>
        <v>1</v>
      </c>
      <c r="R1837" s="179">
        <f>VLOOKUP($G1837,[1]Conceptos!$B$2:$I$588,8,FALSE)</f>
        <v>1</v>
      </c>
      <c r="S1837" s="229" t="b">
        <f>VLOOKUP(G1837,[1]Conceptos!$B$2:$E$588,4,FALSE)</f>
        <v>0</v>
      </c>
      <c r="T1837" s="230">
        <f>FIND(".",B1837,LEN(B1837)-2)</f>
        <v>4</v>
      </c>
      <c r="U1837" s="230" t="str">
        <f>MID(B1837,1,T1837-1)</f>
        <v>A.2</v>
      </c>
      <c r="V1837" s="231">
        <f t="shared" si="349"/>
        <v>4</v>
      </c>
    </row>
    <row r="1838" spans="1:22" s="231" customFormat="1" ht="51">
      <c r="A1838" s="172">
        <f>VLOOKUP(G1838,[1]Conceptos!$B$2:$F$587,5,FALSE)</f>
        <v>247</v>
      </c>
      <c r="B1838" s="216" t="s">
        <v>390</v>
      </c>
      <c r="C1838" s="217" t="str">
        <f>VLOOKUP(B1838,[1]Conceptos!$B$2:$D$587,2,FALSE)</f>
        <v>PRESTACION DE SERVICIOS DE SALUD PARA LA POBLACIÓN POBRE NO ASEGURADA</v>
      </c>
      <c r="D1838" s="218" t="str">
        <f>VLOOKUP(B1838,[1]Conceptos!$B$2:$D$587,3,FALSE)</f>
        <v>SE REFIERE A RECURSOS DESTINADOS A GARANTIZAR LA PRESTACIÓN DE LOS SERVICIOS DE SALUD A LA POBLACIÓN POBRE NO ASEGURADA, ES DECIR  AQUELLA QUE TENIENDO EL DERECHO A SER CUBIERTA POR EL RÉGIMEN SUBSIDIADO NO HA SIDO AFILIADA</v>
      </c>
      <c r="E1838" s="249"/>
      <c r="F1838" s="210"/>
      <c r="G1838" s="211" t="str">
        <f t="shared" si="343"/>
        <v>A.2.3.1</v>
      </c>
      <c r="H1838" s="249"/>
      <c r="I1838" s="213">
        <f>I1839+I1873+I1907+I1941</f>
        <v>0</v>
      </c>
      <c r="J1838" s="213">
        <f>J1839+J1873+J1907+J1941</f>
        <v>0</v>
      </c>
      <c r="K1838" s="213">
        <f>K1839+K1873+K1907+K1941</f>
        <v>0</v>
      </c>
      <c r="L1838" s="213">
        <f>L1839+L1873+L1907+L1941</f>
        <v>0</v>
      </c>
      <c r="M1838" s="214">
        <f>M1839+M1873+M1907+M1941</f>
        <v>0</v>
      </c>
      <c r="N1838" s="250">
        <f t="shared" si="350"/>
        <v>0</v>
      </c>
      <c r="O1838" s="250">
        <f t="shared" si="351"/>
        <v>0</v>
      </c>
      <c r="P1838" s="179">
        <f>VLOOKUP($G1838,[1]Conceptos!$B$2:$I$588,6,FALSE)</f>
        <v>1</v>
      </c>
      <c r="Q1838" s="179">
        <f>VLOOKUP($G1838,[1]Conceptos!$B$2:$I$588,7,FALSE)</f>
        <v>1</v>
      </c>
      <c r="R1838" s="179">
        <f>VLOOKUP($G1838,[1]Conceptos!$B$2:$I$588,8,FALSE)</f>
        <v>1</v>
      </c>
      <c r="S1838" s="229" t="b">
        <f>VLOOKUP(G1838,[1]Conceptos!$B$2:$E$588,4,FALSE)</f>
        <v>0</v>
      </c>
      <c r="T1838" s="230">
        <f>FIND(".",B1838,LEN(B1838)-2)</f>
        <v>6</v>
      </c>
      <c r="U1838" s="230" t="str">
        <f>MID(B1838,1,T1838-1)</f>
        <v>A.2.3</v>
      </c>
      <c r="V1838" s="231">
        <f t="shared" si="349"/>
        <v>6</v>
      </c>
    </row>
    <row r="1839" spans="1:22" s="231" customFormat="1" ht="38.25">
      <c r="A1839" s="172">
        <f>VLOOKUP(G1839,[1]Conceptos!$B$2:$F$587,5,FALSE)</f>
        <v>248</v>
      </c>
      <c r="B1839" s="216" t="s">
        <v>391</v>
      </c>
      <c r="C1839" s="217" t="str">
        <f>VLOOKUP(B1839,[1]Conceptos!$B$2:$D$587,2,FALSE)</f>
        <v>SERVICIOS CONTRATADOS CON EMPRESAS SOCIALES DEL ESTADO</v>
      </c>
      <c r="D1839" s="218" t="str">
        <f>VLOOKUP(B1839,[1]Conceptos!$B$2:$D$587,3,FALSE)</f>
        <v>CONTEMPLA LOS RECURSOS DESTINADOS A GARANTIZAR LA PRESTACIÓN DE LOS SERVICIOS DE SALUD ELECTIVOS O URGENTES, A LA POBLACIÓN POBRE NO ASEGURADA QUE SE CONTRATAN CON EMPRESAS SOCIALES DEL ESTADO</v>
      </c>
      <c r="E1839" s="249"/>
      <c r="F1839" s="210"/>
      <c r="G1839" s="211" t="str">
        <f t="shared" si="343"/>
        <v>A.2.3.1.1</v>
      </c>
      <c r="H1839" s="249"/>
      <c r="I1839" s="213">
        <f>I1840+I1851+I1862</f>
        <v>0</v>
      </c>
      <c r="J1839" s="213">
        <f>J1840+J1851+J1862</f>
        <v>0</v>
      </c>
      <c r="K1839" s="213">
        <f>K1840+K1851+K1862</f>
        <v>0</v>
      </c>
      <c r="L1839" s="213">
        <f>L1840+L1851+L1862</f>
        <v>0</v>
      </c>
      <c r="M1839" s="214">
        <f>M1840+M1851+M1862</f>
        <v>0</v>
      </c>
      <c r="N1839" s="250">
        <f t="shared" si="350"/>
        <v>0</v>
      </c>
      <c r="O1839" s="250">
        <f t="shared" si="351"/>
        <v>0</v>
      </c>
      <c r="P1839" s="179">
        <f>VLOOKUP($G1839,[1]Conceptos!$B$2:$I$588,6,FALSE)</f>
        <v>1</v>
      </c>
      <c r="Q1839" s="179">
        <f>VLOOKUP($G1839,[1]Conceptos!$B$2:$I$588,7,FALSE)</f>
        <v>1</v>
      </c>
      <c r="R1839" s="179">
        <f>VLOOKUP($G1839,[1]Conceptos!$B$2:$I$588,8,FALSE)</f>
        <v>1</v>
      </c>
      <c r="S1839" s="229" t="b">
        <f>VLOOKUP(G1839,[1]Conceptos!$B$2:$E$588,4,FALSE)</f>
        <v>0</v>
      </c>
      <c r="T1839" s="230">
        <f>FIND(".",B1839,LEN(B1839)-2)</f>
        <v>8</v>
      </c>
      <c r="U1839" s="230" t="str">
        <f>MID(B1839,1,T1839-1)</f>
        <v>A.2.3.1</v>
      </c>
      <c r="V1839" s="231">
        <f t="shared" si="349"/>
        <v>8</v>
      </c>
    </row>
    <row r="1840" spans="1:22" s="231" customFormat="1" ht="51">
      <c r="A1840" s="172">
        <f>VLOOKUP(G1840,[1]Conceptos!$B$2:$F$587,5,FALSE)</f>
        <v>249</v>
      </c>
      <c r="B1840" s="219" t="s">
        <v>392</v>
      </c>
      <c r="C1840" s="220" t="str">
        <f>VLOOKUP(B1840,[1]Conceptos!$B$2:$D$587,2,FALSE)</f>
        <v>BAJO NIVEL DE COMPLEJIDAD</v>
      </c>
      <c r="D1840" s="221" t="str">
        <f>VLOOKUP(B1840,[1]Conceptos!$B$2:$D$587,3,FALSE)</f>
        <v>CONTEMPLA LOS RECURSOS DESTINADOS A GARANTIZAR LA PRESTACIÓN DE LOS SERVICIOS DE SALUD ELECTIVOS O DE URGENCIAS DE BAJO NIVEL DE COMPLEJIDAD REQUERIDOS POR LA POBLACIÓN POBRE NO ASEGURADA CONTRATADOS CON EMPRESAS SOCIALES DEL ESTADO</v>
      </c>
      <c r="E1840" s="222" t="s">
        <v>136</v>
      </c>
      <c r="F1840" s="223"/>
      <c r="G1840" s="263" t="str">
        <f t="shared" si="343"/>
        <v>A.2.3.1.1.1</v>
      </c>
      <c r="H1840" s="225"/>
      <c r="I1840" s="226">
        <f>SUM(I1841:I1850)</f>
        <v>0</v>
      </c>
      <c r="J1840" s="226">
        <f>SUM(J1841:J1850)</f>
        <v>0</v>
      </c>
      <c r="K1840" s="226">
        <f>SUM(K1841:K1850)</f>
        <v>0</v>
      </c>
      <c r="L1840" s="226">
        <f>SUM(L1841:L1850)</f>
        <v>0</v>
      </c>
      <c r="M1840" s="227">
        <f>SUM(M1841:M1850)</f>
        <v>0</v>
      </c>
      <c r="N1840" s="228">
        <f>IF(AND(E1840&lt;&gt;"", E1840&lt;&gt;"Registrar Detalle",E1840&lt;&gt;"Ocultar Detalle"),1,0)</f>
        <v>0</v>
      </c>
      <c r="O1840" s="228">
        <f t="shared" si="351"/>
        <v>0</v>
      </c>
      <c r="P1840" s="179">
        <f>VLOOKUP($G1840,[1]Conceptos!$B$2:$I$588,6,FALSE)</f>
        <v>1</v>
      </c>
      <c r="Q1840" s="179">
        <f>VLOOKUP($G1840,[1]Conceptos!$B$2:$I$588,7,FALSE)</f>
        <v>1</v>
      </c>
      <c r="R1840" s="179">
        <f>VLOOKUP($G1840,[1]Conceptos!$B$2:$I$588,8,FALSE)</f>
        <v>1</v>
      </c>
      <c r="S1840" s="229" t="b">
        <f>VLOOKUP(G1840,[1]Conceptos!$B$2:$E$588,4,FALSE)</f>
        <v>1</v>
      </c>
      <c r="T1840" s="230">
        <f>FIND(".",B1840,LEN(B1840)-2)</f>
        <v>10</v>
      </c>
      <c r="U1840" s="230" t="str">
        <f>MID(B1840,1,T1840-1)</f>
        <v>A.2.3.1.1</v>
      </c>
      <c r="V1840" s="231">
        <f t="shared" si="349"/>
        <v>10</v>
      </c>
    </row>
    <row r="1841" spans="1:22" s="231" customFormat="1">
      <c r="A1841" s="172">
        <f>VLOOKUP(G1841,[1]Conceptos!$B$2:$F$587,5,FALSE)</f>
        <v>249</v>
      </c>
      <c r="B1841" s="234"/>
      <c r="C1841" s="220"/>
      <c r="D1841" s="221"/>
      <c r="E1841" s="225">
        <v>1</v>
      </c>
      <c r="F1841" s="174"/>
      <c r="G1841" s="175" t="str">
        <f t="shared" si="343"/>
        <v>A.2.3.1.1.1</v>
      </c>
      <c r="H1841" s="235" t="e">
        <f t="shared" ref="H1841:H1850" si="352">VLOOKUP(F1841,$W$7:$X$48,2,FALSE)</f>
        <v>#N/A</v>
      </c>
      <c r="I1841" s="239"/>
      <c r="J1841" s="239"/>
      <c r="K1841" s="239"/>
      <c r="L1841" s="239"/>
      <c r="M1841" s="240"/>
      <c r="N1841" s="231">
        <f t="shared" si="350"/>
        <v>1</v>
      </c>
      <c r="O1841" s="231">
        <f t="shared" si="351"/>
        <v>0</v>
      </c>
      <c r="P1841" s="179">
        <f>VLOOKUP($G1841,[1]Conceptos!$B$2:$I$588,6,FALSE)</f>
        <v>1</v>
      </c>
      <c r="Q1841" s="179">
        <f>VLOOKUP($G1841,[1]Conceptos!$B$2:$I$588,7,FALSE)</f>
        <v>1</v>
      </c>
      <c r="R1841" s="179">
        <f>VLOOKUP($G1841,[1]Conceptos!$B$2:$I$588,8,FALSE)</f>
        <v>1</v>
      </c>
      <c r="S1841" s="229" t="b">
        <f>VLOOKUP(G1841,[1]Conceptos!$B$2:$E$588,4,FALSE)</f>
        <v>1</v>
      </c>
      <c r="V1841" s="231">
        <f t="shared" si="349"/>
        <v>10</v>
      </c>
    </row>
    <row r="1842" spans="1:22" s="231" customFormat="1" hidden="1">
      <c r="A1842" s="172">
        <f>VLOOKUP(G1842,[1]Conceptos!$B$2:$F$587,5,FALSE)</f>
        <v>249</v>
      </c>
      <c r="B1842" s="236"/>
      <c r="C1842" s="237"/>
      <c r="D1842" s="238"/>
      <c r="E1842" s="225">
        <v>2</v>
      </c>
      <c r="F1842" s="174"/>
      <c r="G1842" s="175" t="str">
        <f t="shared" si="343"/>
        <v>A.2.3.1.1.1</v>
      </c>
      <c r="H1842" s="235" t="e">
        <f t="shared" si="352"/>
        <v>#N/A</v>
      </c>
      <c r="I1842" s="239"/>
      <c r="J1842" s="239"/>
      <c r="K1842" s="239"/>
      <c r="L1842" s="239"/>
      <c r="M1842" s="240"/>
      <c r="N1842" s="231">
        <f t="shared" si="350"/>
        <v>1</v>
      </c>
      <c r="O1842" s="231">
        <f t="shared" si="351"/>
        <v>0</v>
      </c>
      <c r="P1842" s="179">
        <f>VLOOKUP($G1842,[1]Conceptos!$B$2:$I$588,6,FALSE)</f>
        <v>1</v>
      </c>
      <c r="Q1842" s="179">
        <f>VLOOKUP($G1842,[1]Conceptos!$B$2:$I$588,7,FALSE)</f>
        <v>1</v>
      </c>
      <c r="R1842" s="179">
        <f>VLOOKUP($G1842,[1]Conceptos!$B$2:$I$588,8,FALSE)</f>
        <v>1</v>
      </c>
      <c r="S1842" s="229" t="b">
        <f>VLOOKUP(G1842,[1]Conceptos!$B$2:$E$587,4,FALSE)</f>
        <v>1</v>
      </c>
      <c r="V1842" s="231">
        <f t="shared" si="349"/>
        <v>0</v>
      </c>
    </row>
    <row r="1843" spans="1:22" s="231" customFormat="1" hidden="1">
      <c r="A1843" s="172">
        <f>VLOOKUP(G1843,[1]Conceptos!$B$2:$F$587,5,FALSE)</f>
        <v>249</v>
      </c>
      <c r="B1843" s="236"/>
      <c r="C1843" s="237"/>
      <c r="D1843" s="238"/>
      <c r="E1843" s="225">
        <v>3</v>
      </c>
      <c r="F1843" s="174"/>
      <c r="G1843" s="175" t="str">
        <f t="shared" si="343"/>
        <v>A.2.3.1.1.1</v>
      </c>
      <c r="H1843" s="235" t="e">
        <f t="shared" si="352"/>
        <v>#N/A</v>
      </c>
      <c r="I1843" s="239"/>
      <c r="J1843" s="239"/>
      <c r="K1843" s="239"/>
      <c r="L1843" s="239"/>
      <c r="M1843" s="240"/>
      <c r="N1843" s="231">
        <f t="shared" si="350"/>
        <v>1</v>
      </c>
      <c r="O1843" s="231">
        <f t="shared" si="351"/>
        <v>0</v>
      </c>
      <c r="P1843" s="179">
        <f>VLOOKUP($G1843,[1]Conceptos!$B$2:$I$588,6,FALSE)</f>
        <v>1</v>
      </c>
      <c r="Q1843" s="179">
        <f>VLOOKUP($G1843,[1]Conceptos!$B$2:$I$588,7,FALSE)</f>
        <v>1</v>
      </c>
      <c r="R1843" s="179">
        <f>VLOOKUP($G1843,[1]Conceptos!$B$2:$I$588,8,FALSE)</f>
        <v>1</v>
      </c>
      <c r="S1843" s="229" t="b">
        <f>VLOOKUP(G1843,[1]Conceptos!$B$2:$E$587,4,FALSE)</f>
        <v>1</v>
      </c>
      <c r="V1843" s="231">
        <f t="shared" si="349"/>
        <v>0</v>
      </c>
    </row>
    <row r="1844" spans="1:22" s="231" customFormat="1" hidden="1">
      <c r="A1844" s="172">
        <f>VLOOKUP(G1844,[1]Conceptos!$B$2:$F$587,5,FALSE)</f>
        <v>249</v>
      </c>
      <c r="B1844" s="236"/>
      <c r="C1844" s="237"/>
      <c r="D1844" s="238"/>
      <c r="E1844" s="225">
        <v>4</v>
      </c>
      <c r="F1844" s="174"/>
      <c r="G1844" s="175" t="str">
        <f t="shared" si="343"/>
        <v>A.2.3.1.1.1</v>
      </c>
      <c r="H1844" s="235" t="e">
        <f t="shared" si="352"/>
        <v>#N/A</v>
      </c>
      <c r="I1844" s="239"/>
      <c r="J1844" s="239"/>
      <c r="K1844" s="239"/>
      <c r="L1844" s="239"/>
      <c r="M1844" s="240"/>
      <c r="N1844" s="231">
        <f t="shared" si="350"/>
        <v>1</v>
      </c>
      <c r="O1844" s="231">
        <f t="shared" si="351"/>
        <v>0</v>
      </c>
      <c r="P1844" s="179">
        <f>VLOOKUP($G1844,[1]Conceptos!$B$2:$I$588,6,FALSE)</f>
        <v>1</v>
      </c>
      <c r="Q1844" s="179">
        <f>VLOOKUP($G1844,[1]Conceptos!$B$2:$I$588,7,FALSE)</f>
        <v>1</v>
      </c>
      <c r="R1844" s="179">
        <f>VLOOKUP($G1844,[1]Conceptos!$B$2:$I$588,8,FALSE)</f>
        <v>1</v>
      </c>
      <c r="S1844" s="229" t="b">
        <f>VLOOKUP(G1844,[1]Conceptos!$B$2:$E$587,4,FALSE)</f>
        <v>1</v>
      </c>
      <c r="V1844" s="231">
        <f t="shared" si="349"/>
        <v>0</v>
      </c>
    </row>
    <row r="1845" spans="1:22" s="231" customFormat="1" hidden="1">
      <c r="A1845" s="172">
        <f>VLOOKUP(G1845,[1]Conceptos!$B$2:$F$587,5,FALSE)</f>
        <v>249</v>
      </c>
      <c r="B1845" s="236"/>
      <c r="C1845" s="237"/>
      <c r="D1845" s="238"/>
      <c r="E1845" s="225">
        <v>5</v>
      </c>
      <c r="F1845" s="174"/>
      <c r="G1845" s="175" t="str">
        <f t="shared" si="343"/>
        <v>A.2.3.1.1.1</v>
      </c>
      <c r="H1845" s="235" t="e">
        <f t="shared" si="352"/>
        <v>#N/A</v>
      </c>
      <c r="I1845" s="239"/>
      <c r="J1845" s="239"/>
      <c r="K1845" s="239"/>
      <c r="L1845" s="239"/>
      <c r="M1845" s="240"/>
      <c r="N1845" s="231">
        <f t="shared" si="350"/>
        <v>1</v>
      </c>
      <c r="O1845" s="231">
        <f t="shared" si="351"/>
        <v>0</v>
      </c>
      <c r="P1845" s="179">
        <f>VLOOKUP($G1845,[1]Conceptos!$B$2:$I$588,6,FALSE)</f>
        <v>1</v>
      </c>
      <c r="Q1845" s="179">
        <f>VLOOKUP($G1845,[1]Conceptos!$B$2:$I$588,7,FALSE)</f>
        <v>1</v>
      </c>
      <c r="R1845" s="179">
        <f>VLOOKUP($G1845,[1]Conceptos!$B$2:$I$588,8,FALSE)</f>
        <v>1</v>
      </c>
      <c r="S1845" s="229" t="b">
        <f>VLOOKUP(G1845,[1]Conceptos!$B$2:$E$587,4,FALSE)</f>
        <v>1</v>
      </c>
      <c r="V1845" s="231">
        <f t="shared" si="349"/>
        <v>0</v>
      </c>
    </row>
    <row r="1846" spans="1:22" s="231" customFormat="1" hidden="1">
      <c r="A1846" s="172">
        <f>VLOOKUP(G1846,[1]Conceptos!$B$2:$F$587,5,FALSE)</f>
        <v>249</v>
      </c>
      <c r="B1846" s="236"/>
      <c r="C1846" s="237"/>
      <c r="D1846" s="238"/>
      <c r="E1846" s="225">
        <v>6</v>
      </c>
      <c r="F1846" s="174"/>
      <c r="G1846" s="175" t="str">
        <f t="shared" si="343"/>
        <v>A.2.3.1.1.1</v>
      </c>
      <c r="H1846" s="235" t="e">
        <f t="shared" si="352"/>
        <v>#N/A</v>
      </c>
      <c r="I1846" s="239"/>
      <c r="J1846" s="239"/>
      <c r="K1846" s="239"/>
      <c r="L1846" s="239"/>
      <c r="M1846" s="240"/>
      <c r="N1846" s="231">
        <f t="shared" si="350"/>
        <v>1</v>
      </c>
      <c r="O1846" s="231">
        <f t="shared" si="351"/>
        <v>0</v>
      </c>
      <c r="P1846" s="179">
        <f>VLOOKUP($G1846,[1]Conceptos!$B$2:$I$588,6,FALSE)</f>
        <v>1</v>
      </c>
      <c r="Q1846" s="179">
        <f>VLOOKUP($G1846,[1]Conceptos!$B$2:$I$588,7,FALSE)</f>
        <v>1</v>
      </c>
      <c r="R1846" s="179">
        <f>VLOOKUP($G1846,[1]Conceptos!$B$2:$I$588,8,FALSE)</f>
        <v>1</v>
      </c>
      <c r="S1846" s="229" t="b">
        <f>VLOOKUP(G1846,[1]Conceptos!$B$2:$E$587,4,FALSE)</f>
        <v>1</v>
      </c>
      <c r="V1846" s="231">
        <f t="shared" si="349"/>
        <v>0</v>
      </c>
    </row>
    <row r="1847" spans="1:22" s="231" customFormat="1" hidden="1">
      <c r="A1847" s="172">
        <f>VLOOKUP(G1847,[1]Conceptos!$B$2:$F$587,5,FALSE)</f>
        <v>249</v>
      </c>
      <c r="B1847" s="236"/>
      <c r="C1847" s="237"/>
      <c r="D1847" s="238"/>
      <c r="E1847" s="225">
        <v>7</v>
      </c>
      <c r="F1847" s="174"/>
      <c r="G1847" s="175" t="str">
        <f t="shared" si="343"/>
        <v>A.2.3.1.1.1</v>
      </c>
      <c r="H1847" s="235" t="e">
        <f t="shared" si="352"/>
        <v>#N/A</v>
      </c>
      <c r="I1847" s="239"/>
      <c r="J1847" s="239"/>
      <c r="K1847" s="239"/>
      <c r="L1847" s="239"/>
      <c r="M1847" s="240"/>
      <c r="N1847" s="231">
        <f t="shared" si="350"/>
        <v>1</v>
      </c>
      <c r="O1847" s="231">
        <f t="shared" si="351"/>
        <v>0</v>
      </c>
      <c r="P1847" s="179">
        <f>VLOOKUP($G1847,[1]Conceptos!$B$2:$I$588,6,FALSE)</f>
        <v>1</v>
      </c>
      <c r="Q1847" s="179">
        <f>VLOOKUP($G1847,[1]Conceptos!$B$2:$I$588,7,FALSE)</f>
        <v>1</v>
      </c>
      <c r="R1847" s="179">
        <f>VLOOKUP($G1847,[1]Conceptos!$B$2:$I$588,8,FALSE)</f>
        <v>1</v>
      </c>
      <c r="S1847" s="229" t="b">
        <f>VLOOKUP(G1847,[1]Conceptos!$B$2:$E$587,4,FALSE)</f>
        <v>1</v>
      </c>
      <c r="V1847" s="231">
        <f t="shared" si="349"/>
        <v>0</v>
      </c>
    </row>
    <row r="1848" spans="1:22" s="231" customFormat="1" hidden="1">
      <c r="A1848" s="172">
        <f>VLOOKUP(G1848,[1]Conceptos!$B$2:$F$587,5,FALSE)</f>
        <v>249</v>
      </c>
      <c r="B1848" s="236"/>
      <c r="C1848" s="237"/>
      <c r="D1848" s="238"/>
      <c r="E1848" s="225">
        <v>8</v>
      </c>
      <c r="F1848" s="174"/>
      <c r="G1848" s="175" t="str">
        <f t="shared" si="343"/>
        <v>A.2.3.1.1.1</v>
      </c>
      <c r="H1848" s="235" t="e">
        <f t="shared" si="352"/>
        <v>#N/A</v>
      </c>
      <c r="I1848" s="239"/>
      <c r="J1848" s="239"/>
      <c r="K1848" s="239"/>
      <c r="L1848" s="239"/>
      <c r="M1848" s="240"/>
      <c r="N1848" s="231">
        <f t="shared" si="350"/>
        <v>1</v>
      </c>
      <c r="O1848" s="231">
        <f t="shared" si="351"/>
        <v>0</v>
      </c>
      <c r="P1848" s="179">
        <f>VLOOKUP($G1848,[1]Conceptos!$B$2:$I$588,6,FALSE)</f>
        <v>1</v>
      </c>
      <c r="Q1848" s="179">
        <f>VLOOKUP($G1848,[1]Conceptos!$B$2:$I$588,7,FALSE)</f>
        <v>1</v>
      </c>
      <c r="R1848" s="179">
        <f>VLOOKUP($G1848,[1]Conceptos!$B$2:$I$588,8,FALSE)</f>
        <v>1</v>
      </c>
      <c r="S1848" s="229" t="b">
        <f>VLOOKUP(G1848,[1]Conceptos!$B$2:$E$587,4,FALSE)</f>
        <v>1</v>
      </c>
      <c r="V1848" s="231">
        <f t="shared" si="349"/>
        <v>0</v>
      </c>
    </row>
    <row r="1849" spans="1:22" s="231" customFormat="1" hidden="1">
      <c r="A1849" s="172">
        <f>VLOOKUP(G1849,[1]Conceptos!$B$2:$F$587,5,FALSE)</f>
        <v>249</v>
      </c>
      <c r="B1849" s="236"/>
      <c r="C1849" s="237"/>
      <c r="D1849" s="238"/>
      <c r="E1849" s="225">
        <v>9</v>
      </c>
      <c r="F1849" s="174"/>
      <c r="G1849" s="175" t="str">
        <f t="shared" si="343"/>
        <v>A.2.3.1.1.1</v>
      </c>
      <c r="H1849" s="235" t="e">
        <f t="shared" si="352"/>
        <v>#N/A</v>
      </c>
      <c r="I1849" s="239"/>
      <c r="J1849" s="239"/>
      <c r="K1849" s="239"/>
      <c r="L1849" s="239"/>
      <c r="M1849" s="240"/>
      <c r="N1849" s="231">
        <f t="shared" si="350"/>
        <v>1</v>
      </c>
      <c r="O1849" s="231">
        <f t="shared" si="351"/>
        <v>0</v>
      </c>
      <c r="P1849" s="179">
        <f>VLOOKUP($G1849,[1]Conceptos!$B$2:$I$588,6,FALSE)</f>
        <v>1</v>
      </c>
      <c r="Q1849" s="179">
        <f>VLOOKUP($G1849,[1]Conceptos!$B$2:$I$588,7,FALSE)</f>
        <v>1</v>
      </c>
      <c r="R1849" s="179">
        <f>VLOOKUP($G1849,[1]Conceptos!$B$2:$I$588,8,FALSE)</f>
        <v>1</v>
      </c>
      <c r="S1849" s="229" t="b">
        <f>VLOOKUP(G1849,[1]Conceptos!$B$2:$E$587,4,FALSE)</f>
        <v>1</v>
      </c>
      <c r="V1849" s="231">
        <f t="shared" si="349"/>
        <v>0</v>
      </c>
    </row>
    <row r="1850" spans="1:22" s="231" customFormat="1" hidden="1">
      <c r="A1850" s="172">
        <f>VLOOKUP(G1850,[1]Conceptos!$B$2:$F$587,5,FALSE)</f>
        <v>249</v>
      </c>
      <c r="B1850" s="236"/>
      <c r="C1850" s="237"/>
      <c r="D1850" s="238"/>
      <c r="E1850" s="225">
        <v>10</v>
      </c>
      <c r="F1850" s="174"/>
      <c r="G1850" s="175" t="str">
        <f t="shared" si="343"/>
        <v>A.2.3.1.1.1</v>
      </c>
      <c r="H1850" s="235" t="e">
        <f t="shared" si="352"/>
        <v>#N/A</v>
      </c>
      <c r="I1850" s="239"/>
      <c r="J1850" s="239"/>
      <c r="K1850" s="239"/>
      <c r="L1850" s="239"/>
      <c r="M1850" s="240"/>
      <c r="N1850" s="231">
        <f t="shared" si="350"/>
        <v>1</v>
      </c>
      <c r="O1850" s="231">
        <f t="shared" si="351"/>
        <v>0</v>
      </c>
      <c r="P1850" s="179">
        <f>VLOOKUP($G1850,[1]Conceptos!$B$2:$I$588,6,FALSE)</f>
        <v>1</v>
      </c>
      <c r="Q1850" s="179">
        <f>VLOOKUP($G1850,[1]Conceptos!$B$2:$I$588,7,FALSE)</f>
        <v>1</v>
      </c>
      <c r="R1850" s="179">
        <f>VLOOKUP($G1850,[1]Conceptos!$B$2:$I$588,8,FALSE)</f>
        <v>1</v>
      </c>
      <c r="S1850" s="229" t="b">
        <f>VLOOKUP(G1850,[1]Conceptos!$B$2:$E$587,4,FALSE)</f>
        <v>1</v>
      </c>
      <c r="V1850" s="231">
        <f t="shared" si="349"/>
        <v>0</v>
      </c>
    </row>
    <row r="1851" spans="1:22" s="231" customFormat="1" ht="51">
      <c r="A1851" s="172">
        <f>VLOOKUP(G1851,[1]Conceptos!$B$2:$F$587,5,FALSE)</f>
        <v>250</v>
      </c>
      <c r="B1851" s="219" t="s">
        <v>393</v>
      </c>
      <c r="C1851" s="220" t="str">
        <f>VLOOKUP(B1851,[1]Conceptos!$B$2:$D$587,2,FALSE)</f>
        <v>MEDIO NIVEL DE COMPLEJIDAD</v>
      </c>
      <c r="D1851" s="221" t="str">
        <f>VLOOKUP(B1851,[1]Conceptos!$B$2:$D$587,3,FALSE)</f>
        <v>CONTEMPLA LOS RECURSOS DESTINADOS A GARANTIZAR LA PRESTACIÓN DE LOS SERVICIOS DE SALUD ELECTIVOS O DE URGENCIAS DE MEDIO NIVEL DE COMPLEJIDAD REQUERIDOS POR LA POBLACIÓN POBRE NO ASEGURADA CONTRATADOS CON EMPRESAS SOCIALES DEL ESTADO</v>
      </c>
      <c r="E1851" s="222" t="s">
        <v>136</v>
      </c>
      <c r="F1851" s="223"/>
      <c r="G1851" s="263" t="str">
        <f t="shared" si="343"/>
        <v>A.2.3.1.1.3</v>
      </c>
      <c r="H1851" s="225"/>
      <c r="I1851" s="226">
        <f>SUM(I1852:I1861)</f>
        <v>0</v>
      </c>
      <c r="J1851" s="226">
        <f>SUM(J1852:J1861)</f>
        <v>0</v>
      </c>
      <c r="K1851" s="226">
        <f>SUM(K1852:K1861)</f>
        <v>0</v>
      </c>
      <c r="L1851" s="226">
        <f>SUM(L1852:L1861)</f>
        <v>0</v>
      </c>
      <c r="M1851" s="227">
        <f>SUM(M1852:M1861)</f>
        <v>0</v>
      </c>
      <c r="N1851" s="228">
        <f>IF(AND(E1851&lt;&gt;"", E1851&lt;&gt;"Registrar Detalle",E1851&lt;&gt;"Ocultar Detalle"),1,0)</f>
        <v>0</v>
      </c>
      <c r="O1851" s="228">
        <f t="shared" si="351"/>
        <v>0</v>
      </c>
      <c r="P1851" s="179">
        <f>VLOOKUP($G1851,[1]Conceptos!$B$2:$I$588,6,FALSE)</f>
        <v>1</v>
      </c>
      <c r="Q1851" s="179">
        <f>VLOOKUP($G1851,[1]Conceptos!$B$2:$I$588,7,FALSE)</f>
        <v>1</v>
      </c>
      <c r="R1851" s="179">
        <f>VLOOKUP($G1851,[1]Conceptos!$B$2:$I$588,8,FALSE)</f>
        <v>1</v>
      </c>
      <c r="S1851" s="229" t="b">
        <f>VLOOKUP(G1851,[1]Conceptos!$B$2:$E$588,4,FALSE)</f>
        <v>1</v>
      </c>
      <c r="T1851" s="230">
        <f>FIND(".",B1851,LEN(B1851)-2)</f>
        <v>10</v>
      </c>
      <c r="U1851" s="230" t="str">
        <f>MID(B1851,1,T1851-1)</f>
        <v>A.2.3.1.1</v>
      </c>
      <c r="V1851" s="231">
        <f t="shared" si="349"/>
        <v>10</v>
      </c>
    </row>
    <row r="1852" spans="1:22" s="231" customFormat="1">
      <c r="A1852" s="172">
        <f>VLOOKUP(G1852,[1]Conceptos!$B$2:$F$587,5,FALSE)</f>
        <v>250</v>
      </c>
      <c r="B1852" s="234"/>
      <c r="C1852" s="220"/>
      <c r="D1852" s="221"/>
      <c r="E1852" s="225">
        <v>1</v>
      </c>
      <c r="F1852" s="174"/>
      <c r="G1852" s="175" t="str">
        <f t="shared" si="343"/>
        <v>A.2.3.1.1.3</v>
      </c>
      <c r="H1852" s="235" t="e">
        <f t="shared" ref="H1852:H1861" si="353">VLOOKUP(F1852,$W$7:$X$48,2,FALSE)</f>
        <v>#N/A</v>
      </c>
      <c r="I1852" s="239"/>
      <c r="J1852" s="239"/>
      <c r="K1852" s="239"/>
      <c r="L1852" s="239"/>
      <c r="M1852" s="240"/>
      <c r="N1852" s="231">
        <f t="shared" si="350"/>
        <v>1</v>
      </c>
      <c r="O1852" s="231">
        <f t="shared" si="351"/>
        <v>0</v>
      </c>
      <c r="P1852" s="179">
        <f>VLOOKUP($G1852,[1]Conceptos!$B$2:$I$588,6,FALSE)</f>
        <v>1</v>
      </c>
      <c r="Q1852" s="179">
        <f>VLOOKUP($G1852,[1]Conceptos!$B$2:$I$588,7,FALSE)</f>
        <v>1</v>
      </c>
      <c r="R1852" s="179">
        <f>VLOOKUP($G1852,[1]Conceptos!$B$2:$I$588,8,FALSE)</f>
        <v>1</v>
      </c>
      <c r="S1852" s="229" t="b">
        <f>VLOOKUP(G1852,[1]Conceptos!$B$2:$E$588,4,FALSE)</f>
        <v>1</v>
      </c>
      <c r="V1852" s="231">
        <f t="shared" si="349"/>
        <v>10</v>
      </c>
    </row>
    <row r="1853" spans="1:22" s="231" customFormat="1" hidden="1">
      <c r="A1853" s="172">
        <f>VLOOKUP(G1853,[1]Conceptos!$B$2:$F$587,5,FALSE)</f>
        <v>250</v>
      </c>
      <c r="B1853" s="236"/>
      <c r="C1853" s="237"/>
      <c r="D1853" s="238"/>
      <c r="E1853" s="225">
        <v>2</v>
      </c>
      <c r="F1853" s="174"/>
      <c r="G1853" s="175" t="str">
        <f t="shared" ref="G1853:G1916" si="354">IF(ISBLANK(B1853),G1852,B1853)</f>
        <v>A.2.3.1.1.3</v>
      </c>
      <c r="H1853" s="235" t="e">
        <f t="shared" si="353"/>
        <v>#N/A</v>
      </c>
      <c r="I1853" s="239"/>
      <c r="J1853" s="239"/>
      <c r="K1853" s="239"/>
      <c r="L1853" s="239"/>
      <c r="M1853" s="240"/>
      <c r="N1853" s="231">
        <f t="shared" si="350"/>
        <v>1</v>
      </c>
      <c r="O1853" s="231">
        <f t="shared" si="351"/>
        <v>0</v>
      </c>
      <c r="P1853" s="179">
        <f>VLOOKUP($G1853,[1]Conceptos!$B$2:$I$588,6,FALSE)</f>
        <v>1</v>
      </c>
      <c r="Q1853" s="179">
        <f>VLOOKUP($G1853,[1]Conceptos!$B$2:$I$588,7,FALSE)</f>
        <v>1</v>
      </c>
      <c r="R1853" s="179">
        <f>VLOOKUP($G1853,[1]Conceptos!$B$2:$I$588,8,FALSE)</f>
        <v>1</v>
      </c>
      <c r="S1853" s="229" t="b">
        <f>VLOOKUP(G1853,[1]Conceptos!$B$2:$E$587,4,FALSE)</f>
        <v>1</v>
      </c>
      <c r="V1853" s="231">
        <f t="shared" si="349"/>
        <v>0</v>
      </c>
    </row>
    <row r="1854" spans="1:22" s="231" customFormat="1" hidden="1">
      <c r="A1854" s="172">
        <f>VLOOKUP(G1854,[1]Conceptos!$B$2:$F$587,5,FALSE)</f>
        <v>250</v>
      </c>
      <c r="B1854" s="236"/>
      <c r="C1854" s="237"/>
      <c r="D1854" s="238"/>
      <c r="E1854" s="225">
        <v>3</v>
      </c>
      <c r="F1854" s="174"/>
      <c r="G1854" s="175" t="str">
        <f t="shared" si="354"/>
        <v>A.2.3.1.1.3</v>
      </c>
      <c r="H1854" s="235" t="e">
        <f t="shared" si="353"/>
        <v>#N/A</v>
      </c>
      <c r="I1854" s="239"/>
      <c r="J1854" s="239"/>
      <c r="K1854" s="239"/>
      <c r="L1854" s="239"/>
      <c r="M1854" s="240"/>
      <c r="N1854" s="231">
        <f t="shared" si="350"/>
        <v>1</v>
      </c>
      <c r="O1854" s="231">
        <f t="shared" si="351"/>
        <v>0</v>
      </c>
      <c r="P1854" s="179">
        <f>VLOOKUP($G1854,[1]Conceptos!$B$2:$I$588,6,FALSE)</f>
        <v>1</v>
      </c>
      <c r="Q1854" s="179">
        <f>VLOOKUP($G1854,[1]Conceptos!$B$2:$I$588,7,FALSE)</f>
        <v>1</v>
      </c>
      <c r="R1854" s="179">
        <f>VLOOKUP($G1854,[1]Conceptos!$B$2:$I$588,8,FALSE)</f>
        <v>1</v>
      </c>
      <c r="S1854" s="229" t="b">
        <f>VLOOKUP(G1854,[1]Conceptos!$B$2:$E$587,4,FALSE)</f>
        <v>1</v>
      </c>
      <c r="V1854" s="231">
        <f t="shared" si="349"/>
        <v>0</v>
      </c>
    </row>
    <row r="1855" spans="1:22" s="231" customFormat="1" hidden="1">
      <c r="A1855" s="172">
        <f>VLOOKUP(G1855,[1]Conceptos!$B$2:$F$587,5,FALSE)</f>
        <v>250</v>
      </c>
      <c r="B1855" s="236"/>
      <c r="C1855" s="237"/>
      <c r="D1855" s="238"/>
      <c r="E1855" s="225">
        <v>4</v>
      </c>
      <c r="F1855" s="174"/>
      <c r="G1855" s="175" t="str">
        <f t="shared" si="354"/>
        <v>A.2.3.1.1.3</v>
      </c>
      <c r="H1855" s="235" t="e">
        <f t="shared" si="353"/>
        <v>#N/A</v>
      </c>
      <c r="I1855" s="239"/>
      <c r="J1855" s="239"/>
      <c r="K1855" s="239"/>
      <c r="L1855" s="239"/>
      <c r="M1855" s="240"/>
      <c r="N1855" s="231">
        <f t="shared" si="350"/>
        <v>1</v>
      </c>
      <c r="O1855" s="231">
        <f t="shared" si="351"/>
        <v>0</v>
      </c>
      <c r="P1855" s="179">
        <f>VLOOKUP($G1855,[1]Conceptos!$B$2:$I$588,6,FALSE)</f>
        <v>1</v>
      </c>
      <c r="Q1855" s="179">
        <f>VLOOKUP($G1855,[1]Conceptos!$B$2:$I$588,7,FALSE)</f>
        <v>1</v>
      </c>
      <c r="R1855" s="179">
        <f>VLOOKUP($G1855,[1]Conceptos!$B$2:$I$588,8,FALSE)</f>
        <v>1</v>
      </c>
      <c r="S1855" s="229" t="b">
        <f>VLOOKUP(G1855,[1]Conceptos!$B$2:$E$587,4,FALSE)</f>
        <v>1</v>
      </c>
      <c r="V1855" s="231">
        <f t="shared" si="349"/>
        <v>0</v>
      </c>
    </row>
    <row r="1856" spans="1:22" s="231" customFormat="1" hidden="1">
      <c r="A1856" s="172">
        <f>VLOOKUP(G1856,[1]Conceptos!$B$2:$F$587,5,FALSE)</f>
        <v>250</v>
      </c>
      <c r="B1856" s="236"/>
      <c r="C1856" s="237"/>
      <c r="D1856" s="238"/>
      <c r="E1856" s="225">
        <v>5</v>
      </c>
      <c r="F1856" s="174"/>
      <c r="G1856" s="175" t="str">
        <f t="shared" si="354"/>
        <v>A.2.3.1.1.3</v>
      </c>
      <c r="H1856" s="235" t="e">
        <f t="shared" si="353"/>
        <v>#N/A</v>
      </c>
      <c r="I1856" s="239"/>
      <c r="J1856" s="239"/>
      <c r="K1856" s="239"/>
      <c r="L1856" s="239"/>
      <c r="M1856" s="240"/>
      <c r="N1856" s="231">
        <f t="shared" si="350"/>
        <v>1</v>
      </c>
      <c r="O1856" s="231">
        <f t="shared" si="351"/>
        <v>0</v>
      </c>
      <c r="P1856" s="179">
        <f>VLOOKUP($G1856,[1]Conceptos!$B$2:$I$588,6,FALSE)</f>
        <v>1</v>
      </c>
      <c r="Q1856" s="179">
        <f>VLOOKUP($G1856,[1]Conceptos!$B$2:$I$588,7,FALSE)</f>
        <v>1</v>
      </c>
      <c r="R1856" s="179">
        <f>VLOOKUP($G1856,[1]Conceptos!$B$2:$I$588,8,FALSE)</f>
        <v>1</v>
      </c>
      <c r="S1856" s="229" t="b">
        <f>VLOOKUP(G1856,[1]Conceptos!$B$2:$E$587,4,FALSE)</f>
        <v>1</v>
      </c>
      <c r="V1856" s="231">
        <f t="shared" si="349"/>
        <v>0</v>
      </c>
    </row>
    <row r="1857" spans="1:22" s="231" customFormat="1" hidden="1">
      <c r="A1857" s="172">
        <f>VLOOKUP(G1857,[1]Conceptos!$B$2:$F$587,5,FALSE)</f>
        <v>250</v>
      </c>
      <c r="B1857" s="236"/>
      <c r="C1857" s="237"/>
      <c r="D1857" s="238"/>
      <c r="E1857" s="225">
        <v>6</v>
      </c>
      <c r="F1857" s="174"/>
      <c r="G1857" s="175" t="str">
        <f t="shared" si="354"/>
        <v>A.2.3.1.1.3</v>
      </c>
      <c r="H1857" s="235" t="e">
        <f t="shared" si="353"/>
        <v>#N/A</v>
      </c>
      <c r="I1857" s="239"/>
      <c r="J1857" s="239"/>
      <c r="K1857" s="239"/>
      <c r="L1857" s="239"/>
      <c r="M1857" s="240"/>
      <c r="N1857" s="231">
        <f t="shared" si="350"/>
        <v>1</v>
      </c>
      <c r="O1857" s="231">
        <f t="shared" si="351"/>
        <v>0</v>
      </c>
      <c r="P1857" s="179">
        <f>VLOOKUP($G1857,[1]Conceptos!$B$2:$I$588,6,FALSE)</f>
        <v>1</v>
      </c>
      <c r="Q1857" s="179">
        <f>VLOOKUP($G1857,[1]Conceptos!$B$2:$I$588,7,FALSE)</f>
        <v>1</v>
      </c>
      <c r="R1857" s="179">
        <f>VLOOKUP($G1857,[1]Conceptos!$B$2:$I$588,8,FALSE)</f>
        <v>1</v>
      </c>
      <c r="S1857" s="229" t="b">
        <f>VLOOKUP(G1857,[1]Conceptos!$B$2:$E$587,4,FALSE)</f>
        <v>1</v>
      </c>
      <c r="V1857" s="231">
        <f t="shared" si="349"/>
        <v>0</v>
      </c>
    </row>
    <row r="1858" spans="1:22" s="231" customFormat="1" hidden="1">
      <c r="A1858" s="172">
        <f>VLOOKUP(G1858,[1]Conceptos!$B$2:$F$587,5,FALSE)</f>
        <v>250</v>
      </c>
      <c r="B1858" s="236"/>
      <c r="C1858" s="237"/>
      <c r="D1858" s="238"/>
      <c r="E1858" s="225">
        <v>7</v>
      </c>
      <c r="F1858" s="174"/>
      <c r="G1858" s="175" t="str">
        <f t="shared" si="354"/>
        <v>A.2.3.1.1.3</v>
      </c>
      <c r="H1858" s="235" t="e">
        <f t="shared" si="353"/>
        <v>#N/A</v>
      </c>
      <c r="I1858" s="239"/>
      <c r="J1858" s="239"/>
      <c r="K1858" s="239"/>
      <c r="L1858" s="239"/>
      <c r="M1858" s="240"/>
      <c r="N1858" s="231">
        <f t="shared" si="350"/>
        <v>1</v>
      </c>
      <c r="O1858" s="231">
        <f t="shared" si="351"/>
        <v>0</v>
      </c>
      <c r="P1858" s="179">
        <f>VLOOKUP($G1858,[1]Conceptos!$B$2:$I$588,6,FALSE)</f>
        <v>1</v>
      </c>
      <c r="Q1858" s="179">
        <f>VLOOKUP($G1858,[1]Conceptos!$B$2:$I$588,7,FALSE)</f>
        <v>1</v>
      </c>
      <c r="R1858" s="179">
        <f>VLOOKUP($G1858,[1]Conceptos!$B$2:$I$588,8,FALSE)</f>
        <v>1</v>
      </c>
      <c r="S1858" s="229" t="b">
        <f>VLOOKUP(G1858,[1]Conceptos!$B$2:$E$587,4,FALSE)</f>
        <v>1</v>
      </c>
      <c r="V1858" s="231">
        <f t="shared" si="349"/>
        <v>0</v>
      </c>
    </row>
    <row r="1859" spans="1:22" s="231" customFormat="1" hidden="1">
      <c r="A1859" s="172">
        <f>VLOOKUP(G1859,[1]Conceptos!$B$2:$F$587,5,FALSE)</f>
        <v>250</v>
      </c>
      <c r="B1859" s="236"/>
      <c r="C1859" s="237"/>
      <c r="D1859" s="238"/>
      <c r="E1859" s="225">
        <v>8</v>
      </c>
      <c r="F1859" s="174"/>
      <c r="G1859" s="175" t="str">
        <f t="shared" si="354"/>
        <v>A.2.3.1.1.3</v>
      </c>
      <c r="H1859" s="235" t="e">
        <f t="shared" si="353"/>
        <v>#N/A</v>
      </c>
      <c r="I1859" s="239"/>
      <c r="J1859" s="239"/>
      <c r="K1859" s="239"/>
      <c r="L1859" s="239"/>
      <c r="M1859" s="240"/>
      <c r="N1859" s="231">
        <f t="shared" si="350"/>
        <v>1</v>
      </c>
      <c r="O1859" s="231">
        <f t="shared" si="351"/>
        <v>0</v>
      </c>
      <c r="P1859" s="179">
        <f>VLOOKUP($G1859,[1]Conceptos!$B$2:$I$588,6,FALSE)</f>
        <v>1</v>
      </c>
      <c r="Q1859" s="179">
        <f>VLOOKUP($G1859,[1]Conceptos!$B$2:$I$588,7,FALSE)</f>
        <v>1</v>
      </c>
      <c r="R1859" s="179">
        <f>VLOOKUP($G1859,[1]Conceptos!$B$2:$I$588,8,FALSE)</f>
        <v>1</v>
      </c>
      <c r="S1859" s="229" t="b">
        <f>VLOOKUP(G1859,[1]Conceptos!$B$2:$E$587,4,FALSE)</f>
        <v>1</v>
      </c>
      <c r="V1859" s="231">
        <f t="shared" si="349"/>
        <v>0</v>
      </c>
    </row>
    <row r="1860" spans="1:22" s="231" customFormat="1" hidden="1">
      <c r="A1860" s="172">
        <f>VLOOKUP(G1860,[1]Conceptos!$B$2:$F$587,5,FALSE)</f>
        <v>250</v>
      </c>
      <c r="B1860" s="236"/>
      <c r="C1860" s="237"/>
      <c r="D1860" s="238"/>
      <c r="E1860" s="225">
        <v>9</v>
      </c>
      <c r="F1860" s="174"/>
      <c r="G1860" s="175" t="str">
        <f t="shared" si="354"/>
        <v>A.2.3.1.1.3</v>
      </c>
      <c r="H1860" s="235" t="e">
        <f t="shared" si="353"/>
        <v>#N/A</v>
      </c>
      <c r="I1860" s="239"/>
      <c r="J1860" s="239"/>
      <c r="K1860" s="239"/>
      <c r="L1860" s="239"/>
      <c r="M1860" s="240"/>
      <c r="N1860" s="231">
        <f t="shared" si="350"/>
        <v>1</v>
      </c>
      <c r="O1860" s="231">
        <f t="shared" si="351"/>
        <v>0</v>
      </c>
      <c r="P1860" s="179">
        <f>VLOOKUP($G1860,[1]Conceptos!$B$2:$I$588,6,FALSE)</f>
        <v>1</v>
      </c>
      <c r="Q1860" s="179">
        <f>VLOOKUP($G1860,[1]Conceptos!$B$2:$I$588,7,FALSE)</f>
        <v>1</v>
      </c>
      <c r="R1860" s="179">
        <f>VLOOKUP($G1860,[1]Conceptos!$B$2:$I$588,8,FALSE)</f>
        <v>1</v>
      </c>
      <c r="S1860" s="229" t="b">
        <f>VLOOKUP(G1860,[1]Conceptos!$B$2:$E$587,4,FALSE)</f>
        <v>1</v>
      </c>
      <c r="V1860" s="231">
        <f t="shared" si="349"/>
        <v>0</v>
      </c>
    </row>
    <row r="1861" spans="1:22" s="231" customFormat="1" hidden="1">
      <c r="A1861" s="172">
        <f>VLOOKUP(G1861,[1]Conceptos!$B$2:$F$587,5,FALSE)</f>
        <v>250</v>
      </c>
      <c r="B1861" s="236"/>
      <c r="C1861" s="237"/>
      <c r="D1861" s="238"/>
      <c r="E1861" s="225">
        <v>10</v>
      </c>
      <c r="F1861" s="174"/>
      <c r="G1861" s="175" t="str">
        <f t="shared" si="354"/>
        <v>A.2.3.1.1.3</v>
      </c>
      <c r="H1861" s="235" t="e">
        <f t="shared" si="353"/>
        <v>#N/A</v>
      </c>
      <c r="I1861" s="239"/>
      <c r="J1861" s="239"/>
      <c r="K1861" s="239"/>
      <c r="L1861" s="239"/>
      <c r="M1861" s="240"/>
      <c r="N1861" s="231">
        <f t="shared" si="350"/>
        <v>1</v>
      </c>
      <c r="O1861" s="231">
        <f t="shared" si="351"/>
        <v>0</v>
      </c>
      <c r="P1861" s="179">
        <f>VLOOKUP($G1861,[1]Conceptos!$B$2:$I$588,6,FALSE)</f>
        <v>1</v>
      </c>
      <c r="Q1861" s="179">
        <f>VLOOKUP($G1861,[1]Conceptos!$B$2:$I$588,7,FALSE)</f>
        <v>1</v>
      </c>
      <c r="R1861" s="179">
        <f>VLOOKUP($G1861,[1]Conceptos!$B$2:$I$588,8,FALSE)</f>
        <v>1</v>
      </c>
      <c r="S1861" s="229" t="b">
        <f>VLOOKUP(G1861,[1]Conceptos!$B$2:$E$587,4,FALSE)</f>
        <v>1</v>
      </c>
      <c r="V1861" s="231">
        <f t="shared" si="349"/>
        <v>0</v>
      </c>
    </row>
    <row r="1862" spans="1:22" s="231" customFormat="1" ht="51">
      <c r="A1862" s="172">
        <f>VLOOKUP(G1862,[1]Conceptos!$B$2:$F$587,5,FALSE)</f>
        <v>251</v>
      </c>
      <c r="B1862" s="219" t="s">
        <v>394</v>
      </c>
      <c r="C1862" s="220" t="str">
        <f>VLOOKUP(B1862,[1]Conceptos!$B$2:$D$587,2,FALSE)</f>
        <v>ALTO NIVEL DE COMPLEJIDAD</v>
      </c>
      <c r="D1862" s="221" t="str">
        <f>VLOOKUP(B1862,[1]Conceptos!$B$2:$D$587,3,FALSE)</f>
        <v>CONTEMPLA LOS RECURSOS DESTINADOS A GARANTIZAR LA PRESTACIÓN DE LOS SERVICIOS DE SALUD ELECTIVOS O DE URGENCIAS DE ALTO NIVEL DE COMPLEJIDAD REQUERIDOS POR LA POBLACIÓN POBRE NO ASEGURADA CONTRATADOS CON EMPRESAS SOCIALES DEL ESTADO</v>
      </c>
      <c r="E1862" s="222" t="s">
        <v>136</v>
      </c>
      <c r="F1862" s="223"/>
      <c r="G1862" s="263" t="str">
        <f t="shared" si="354"/>
        <v>A.2.3.1.1.4</v>
      </c>
      <c r="H1862" s="225"/>
      <c r="I1862" s="226">
        <f>SUM(I1863:I1872)</f>
        <v>0</v>
      </c>
      <c r="J1862" s="226">
        <f>SUM(J1863:J1872)</f>
        <v>0</v>
      </c>
      <c r="K1862" s="226">
        <f>SUM(K1863:K1872)</f>
        <v>0</v>
      </c>
      <c r="L1862" s="226">
        <f>SUM(L1863:L1872)</f>
        <v>0</v>
      </c>
      <c r="M1862" s="227">
        <f>SUM(M1863:M1872)</f>
        <v>0</v>
      </c>
      <c r="N1862" s="228">
        <f>IF(AND(E1862&lt;&gt;"", E1862&lt;&gt;"Registrar Detalle",E1862&lt;&gt;"Ocultar Detalle"),1,0)</f>
        <v>0</v>
      </c>
      <c r="O1862" s="228">
        <f t="shared" si="351"/>
        <v>0</v>
      </c>
      <c r="P1862" s="179">
        <f>VLOOKUP($G1862,[1]Conceptos!$B$2:$I$588,6,FALSE)</f>
        <v>1</v>
      </c>
      <c r="Q1862" s="179">
        <f>VLOOKUP($G1862,[1]Conceptos!$B$2:$I$588,7,FALSE)</f>
        <v>1</v>
      </c>
      <c r="R1862" s="179">
        <f>VLOOKUP($G1862,[1]Conceptos!$B$2:$I$588,8,FALSE)</f>
        <v>1</v>
      </c>
      <c r="S1862" s="229" t="b">
        <f>VLOOKUP(G1862,[1]Conceptos!$B$2:$E$588,4,FALSE)</f>
        <v>1</v>
      </c>
      <c r="T1862" s="230">
        <f>FIND(".",B1862,LEN(B1862)-2)</f>
        <v>10</v>
      </c>
      <c r="U1862" s="230" t="str">
        <f>MID(B1862,1,T1862-1)</f>
        <v>A.2.3.1.1</v>
      </c>
      <c r="V1862" s="231">
        <f t="shared" si="349"/>
        <v>10</v>
      </c>
    </row>
    <row r="1863" spans="1:22" s="231" customFormat="1">
      <c r="A1863" s="172">
        <f>VLOOKUP(G1863,[1]Conceptos!$B$2:$F$587,5,FALSE)</f>
        <v>251</v>
      </c>
      <c r="B1863" s="234"/>
      <c r="C1863" s="220"/>
      <c r="D1863" s="221"/>
      <c r="E1863" s="225">
        <v>1</v>
      </c>
      <c r="F1863" s="174"/>
      <c r="G1863" s="263" t="str">
        <f t="shared" si="354"/>
        <v>A.2.3.1.1.4</v>
      </c>
      <c r="H1863" s="235" t="e">
        <f t="shared" ref="H1863:H1872" si="355">VLOOKUP(F1863,$W$7:$X$48,2,FALSE)</f>
        <v>#N/A</v>
      </c>
      <c r="I1863" s="239"/>
      <c r="J1863" s="239"/>
      <c r="K1863" s="239"/>
      <c r="L1863" s="239"/>
      <c r="M1863" s="240"/>
      <c r="N1863" s="231">
        <f t="shared" ref="N1863:N1872" si="356">IF(E1863&lt;&gt;"",1,0)</f>
        <v>1</v>
      </c>
      <c r="O1863" s="231">
        <f t="shared" si="351"/>
        <v>0</v>
      </c>
      <c r="P1863" s="179">
        <f>VLOOKUP($G1863,[1]Conceptos!$B$2:$I$588,6,FALSE)</f>
        <v>1</v>
      </c>
      <c r="Q1863" s="179">
        <f>VLOOKUP($G1863,[1]Conceptos!$B$2:$I$588,7,FALSE)</f>
        <v>1</v>
      </c>
      <c r="R1863" s="179">
        <f>VLOOKUP($G1863,[1]Conceptos!$B$2:$I$588,8,FALSE)</f>
        <v>1</v>
      </c>
      <c r="S1863" s="229" t="b">
        <f>VLOOKUP(G1863,[1]Conceptos!$B$2:$E$588,4,FALSE)</f>
        <v>1</v>
      </c>
      <c r="V1863" s="231">
        <f t="shared" si="349"/>
        <v>10</v>
      </c>
    </row>
    <row r="1864" spans="1:22" s="231" customFormat="1" hidden="1">
      <c r="A1864" s="172">
        <f>VLOOKUP(G1864,[1]Conceptos!$B$2:$F$587,5,FALSE)</f>
        <v>251</v>
      </c>
      <c r="B1864" s="236"/>
      <c r="C1864" s="237"/>
      <c r="D1864" s="238"/>
      <c r="E1864" s="225">
        <v>2</v>
      </c>
      <c r="F1864" s="174"/>
      <c r="G1864" s="263" t="str">
        <f t="shared" si="354"/>
        <v>A.2.3.1.1.4</v>
      </c>
      <c r="H1864" s="235" t="e">
        <f t="shared" si="355"/>
        <v>#N/A</v>
      </c>
      <c r="I1864" s="239"/>
      <c r="J1864" s="239"/>
      <c r="K1864" s="239"/>
      <c r="L1864" s="239"/>
      <c r="M1864" s="240"/>
      <c r="N1864" s="231">
        <f t="shared" si="356"/>
        <v>1</v>
      </c>
      <c r="O1864" s="231">
        <f t="shared" si="351"/>
        <v>0</v>
      </c>
      <c r="P1864" s="179">
        <f>VLOOKUP($G1864,[1]Conceptos!$B$2:$I$588,6,FALSE)</f>
        <v>1</v>
      </c>
      <c r="Q1864" s="179">
        <f>VLOOKUP($G1864,[1]Conceptos!$B$2:$I$588,7,FALSE)</f>
        <v>1</v>
      </c>
      <c r="R1864" s="179">
        <f>VLOOKUP($G1864,[1]Conceptos!$B$2:$I$588,8,FALSE)</f>
        <v>1</v>
      </c>
      <c r="S1864" s="229" t="b">
        <f>VLOOKUP(G1864,[1]Conceptos!$B$2:$E$587,4,FALSE)</f>
        <v>1</v>
      </c>
      <c r="V1864" s="231">
        <f t="shared" si="349"/>
        <v>0</v>
      </c>
    </row>
    <row r="1865" spans="1:22" s="231" customFormat="1" hidden="1">
      <c r="A1865" s="172">
        <f>VLOOKUP(G1865,[1]Conceptos!$B$2:$F$587,5,FALSE)</f>
        <v>251</v>
      </c>
      <c r="B1865" s="236"/>
      <c r="C1865" s="237"/>
      <c r="D1865" s="238"/>
      <c r="E1865" s="225">
        <v>3</v>
      </c>
      <c r="F1865" s="174"/>
      <c r="G1865" s="263" t="str">
        <f t="shared" si="354"/>
        <v>A.2.3.1.1.4</v>
      </c>
      <c r="H1865" s="235" t="e">
        <f t="shared" si="355"/>
        <v>#N/A</v>
      </c>
      <c r="I1865" s="239"/>
      <c r="J1865" s="239"/>
      <c r="K1865" s="239"/>
      <c r="L1865" s="239"/>
      <c r="M1865" s="240"/>
      <c r="N1865" s="231">
        <f t="shared" si="356"/>
        <v>1</v>
      </c>
      <c r="O1865" s="231">
        <f t="shared" si="351"/>
        <v>0</v>
      </c>
      <c r="P1865" s="179">
        <f>VLOOKUP($G1865,[1]Conceptos!$B$2:$I$588,6,FALSE)</f>
        <v>1</v>
      </c>
      <c r="Q1865" s="179">
        <f>VLOOKUP($G1865,[1]Conceptos!$B$2:$I$588,7,FALSE)</f>
        <v>1</v>
      </c>
      <c r="R1865" s="179">
        <f>VLOOKUP($G1865,[1]Conceptos!$B$2:$I$588,8,FALSE)</f>
        <v>1</v>
      </c>
      <c r="S1865" s="229" t="b">
        <f>VLOOKUP(G1865,[1]Conceptos!$B$2:$E$587,4,FALSE)</f>
        <v>1</v>
      </c>
      <c r="V1865" s="231">
        <f t="shared" si="349"/>
        <v>0</v>
      </c>
    </row>
    <row r="1866" spans="1:22" s="231" customFormat="1" hidden="1">
      <c r="A1866" s="172">
        <f>VLOOKUP(G1866,[1]Conceptos!$B$2:$F$587,5,FALSE)</f>
        <v>251</v>
      </c>
      <c r="B1866" s="236"/>
      <c r="C1866" s="237"/>
      <c r="D1866" s="238"/>
      <c r="E1866" s="225">
        <v>4</v>
      </c>
      <c r="F1866" s="174"/>
      <c r="G1866" s="263" t="str">
        <f t="shared" si="354"/>
        <v>A.2.3.1.1.4</v>
      </c>
      <c r="H1866" s="235" t="e">
        <f t="shared" si="355"/>
        <v>#N/A</v>
      </c>
      <c r="I1866" s="239"/>
      <c r="J1866" s="239"/>
      <c r="K1866" s="239"/>
      <c r="L1866" s="239"/>
      <c r="M1866" s="240"/>
      <c r="N1866" s="231">
        <f t="shared" si="356"/>
        <v>1</v>
      </c>
      <c r="O1866" s="231">
        <f t="shared" si="351"/>
        <v>0</v>
      </c>
      <c r="P1866" s="179">
        <f>VLOOKUP($G1866,[1]Conceptos!$B$2:$I$588,6,FALSE)</f>
        <v>1</v>
      </c>
      <c r="Q1866" s="179">
        <f>VLOOKUP($G1866,[1]Conceptos!$B$2:$I$588,7,FALSE)</f>
        <v>1</v>
      </c>
      <c r="R1866" s="179">
        <f>VLOOKUP($G1866,[1]Conceptos!$B$2:$I$588,8,FALSE)</f>
        <v>1</v>
      </c>
      <c r="S1866" s="229" t="b">
        <f>VLOOKUP(G1866,[1]Conceptos!$B$2:$E$587,4,FALSE)</f>
        <v>1</v>
      </c>
      <c r="V1866" s="231">
        <f t="shared" si="349"/>
        <v>0</v>
      </c>
    </row>
    <row r="1867" spans="1:22" s="231" customFormat="1" hidden="1">
      <c r="A1867" s="172">
        <f>VLOOKUP(G1867,[1]Conceptos!$B$2:$F$587,5,FALSE)</f>
        <v>251</v>
      </c>
      <c r="B1867" s="236"/>
      <c r="C1867" s="237"/>
      <c r="D1867" s="238"/>
      <c r="E1867" s="225">
        <v>5</v>
      </c>
      <c r="F1867" s="174"/>
      <c r="G1867" s="263" t="str">
        <f t="shared" si="354"/>
        <v>A.2.3.1.1.4</v>
      </c>
      <c r="H1867" s="235" t="e">
        <f t="shared" si="355"/>
        <v>#N/A</v>
      </c>
      <c r="I1867" s="239"/>
      <c r="J1867" s="239"/>
      <c r="K1867" s="239"/>
      <c r="L1867" s="239"/>
      <c r="M1867" s="240"/>
      <c r="N1867" s="231">
        <f t="shared" si="356"/>
        <v>1</v>
      </c>
      <c r="O1867" s="231">
        <f t="shared" si="351"/>
        <v>0</v>
      </c>
      <c r="P1867" s="179">
        <f>VLOOKUP($G1867,[1]Conceptos!$B$2:$I$588,6,FALSE)</f>
        <v>1</v>
      </c>
      <c r="Q1867" s="179">
        <f>VLOOKUP($G1867,[1]Conceptos!$B$2:$I$588,7,FALSE)</f>
        <v>1</v>
      </c>
      <c r="R1867" s="179">
        <f>VLOOKUP($G1867,[1]Conceptos!$B$2:$I$588,8,FALSE)</f>
        <v>1</v>
      </c>
      <c r="S1867" s="229" t="b">
        <f>VLOOKUP(G1867,[1]Conceptos!$B$2:$E$587,4,FALSE)</f>
        <v>1</v>
      </c>
      <c r="V1867" s="231">
        <f t="shared" si="349"/>
        <v>0</v>
      </c>
    </row>
    <row r="1868" spans="1:22" s="231" customFormat="1" hidden="1">
      <c r="A1868" s="172">
        <f>VLOOKUP(G1868,[1]Conceptos!$B$2:$F$587,5,FALSE)</f>
        <v>251</v>
      </c>
      <c r="B1868" s="236"/>
      <c r="C1868" s="237"/>
      <c r="D1868" s="238"/>
      <c r="E1868" s="225">
        <v>6</v>
      </c>
      <c r="F1868" s="174"/>
      <c r="G1868" s="263" t="str">
        <f t="shared" si="354"/>
        <v>A.2.3.1.1.4</v>
      </c>
      <c r="H1868" s="235" t="e">
        <f t="shared" si="355"/>
        <v>#N/A</v>
      </c>
      <c r="I1868" s="239"/>
      <c r="J1868" s="239"/>
      <c r="K1868" s="239"/>
      <c r="L1868" s="239"/>
      <c r="M1868" s="240"/>
      <c r="N1868" s="231">
        <f t="shared" si="356"/>
        <v>1</v>
      </c>
      <c r="O1868" s="231">
        <f t="shared" si="351"/>
        <v>0</v>
      </c>
      <c r="P1868" s="179">
        <f>VLOOKUP($G1868,[1]Conceptos!$B$2:$I$588,6,FALSE)</f>
        <v>1</v>
      </c>
      <c r="Q1868" s="179">
        <f>VLOOKUP($G1868,[1]Conceptos!$B$2:$I$588,7,FALSE)</f>
        <v>1</v>
      </c>
      <c r="R1868" s="179">
        <f>VLOOKUP($G1868,[1]Conceptos!$B$2:$I$588,8,FALSE)</f>
        <v>1</v>
      </c>
      <c r="S1868" s="229" t="b">
        <f>VLOOKUP(G1868,[1]Conceptos!$B$2:$E$587,4,FALSE)</f>
        <v>1</v>
      </c>
      <c r="V1868" s="231">
        <f t="shared" si="349"/>
        <v>0</v>
      </c>
    </row>
    <row r="1869" spans="1:22" s="231" customFormat="1" hidden="1">
      <c r="A1869" s="172">
        <f>VLOOKUP(G1869,[1]Conceptos!$B$2:$F$587,5,FALSE)</f>
        <v>251</v>
      </c>
      <c r="B1869" s="236"/>
      <c r="C1869" s="237"/>
      <c r="D1869" s="238"/>
      <c r="E1869" s="225">
        <v>7</v>
      </c>
      <c r="F1869" s="174"/>
      <c r="G1869" s="263" t="str">
        <f t="shared" si="354"/>
        <v>A.2.3.1.1.4</v>
      </c>
      <c r="H1869" s="235" t="e">
        <f t="shared" si="355"/>
        <v>#N/A</v>
      </c>
      <c r="I1869" s="239"/>
      <c r="J1869" s="239"/>
      <c r="K1869" s="239"/>
      <c r="L1869" s="239"/>
      <c r="M1869" s="240"/>
      <c r="N1869" s="231">
        <f t="shared" si="356"/>
        <v>1</v>
      </c>
      <c r="O1869" s="231">
        <f t="shared" si="351"/>
        <v>0</v>
      </c>
      <c r="P1869" s="179">
        <f>VLOOKUP($G1869,[1]Conceptos!$B$2:$I$588,6,FALSE)</f>
        <v>1</v>
      </c>
      <c r="Q1869" s="179">
        <f>VLOOKUP($G1869,[1]Conceptos!$B$2:$I$588,7,FALSE)</f>
        <v>1</v>
      </c>
      <c r="R1869" s="179">
        <f>VLOOKUP($G1869,[1]Conceptos!$B$2:$I$588,8,FALSE)</f>
        <v>1</v>
      </c>
      <c r="S1869" s="229" t="b">
        <f>VLOOKUP(G1869,[1]Conceptos!$B$2:$E$587,4,FALSE)</f>
        <v>1</v>
      </c>
      <c r="V1869" s="231">
        <f t="shared" si="349"/>
        <v>0</v>
      </c>
    </row>
    <row r="1870" spans="1:22" s="231" customFormat="1" hidden="1">
      <c r="A1870" s="172">
        <f>VLOOKUP(G1870,[1]Conceptos!$B$2:$F$587,5,FALSE)</f>
        <v>251</v>
      </c>
      <c r="B1870" s="236"/>
      <c r="C1870" s="237"/>
      <c r="D1870" s="238"/>
      <c r="E1870" s="225">
        <v>8</v>
      </c>
      <c r="F1870" s="174"/>
      <c r="G1870" s="263" t="str">
        <f t="shared" si="354"/>
        <v>A.2.3.1.1.4</v>
      </c>
      <c r="H1870" s="235" t="e">
        <f t="shared" si="355"/>
        <v>#N/A</v>
      </c>
      <c r="I1870" s="239"/>
      <c r="J1870" s="239"/>
      <c r="K1870" s="239"/>
      <c r="L1870" s="239"/>
      <c r="M1870" s="240"/>
      <c r="N1870" s="231">
        <f t="shared" si="356"/>
        <v>1</v>
      </c>
      <c r="O1870" s="231">
        <f t="shared" si="351"/>
        <v>0</v>
      </c>
      <c r="P1870" s="179">
        <f>VLOOKUP($G1870,[1]Conceptos!$B$2:$I$588,6,FALSE)</f>
        <v>1</v>
      </c>
      <c r="Q1870" s="179">
        <f>VLOOKUP($G1870,[1]Conceptos!$B$2:$I$588,7,FALSE)</f>
        <v>1</v>
      </c>
      <c r="R1870" s="179">
        <f>VLOOKUP($G1870,[1]Conceptos!$B$2:$I$588,8,FALSE)</f>
        <v>1</v>
      </c>
      <c r="S1870" s="229" t="b">
        <f>VLOOKUP(G1870,[1]Conceptos!$B$2:$E$587,4,FALSE)</f>
        <v>1</v>
      </c>
      <c r="V1870" s="231">
        <f t="shared" si="349"/>
        <v>0</v>
      </c>
    </row>
    <row r="1871" spans="1:22" s="231" customFormat="1" hidden="1">
      <c r="A1871" s="172">
        <f>VLOOKUP(G1871,[1]Conceptos!$B$2:$F$587,5,FALSE)</f>
        <v>251</v>
      </c>
      <c r="B1871" s="236"/>
      <c r="C1871" s="237"/>
      <c r="D1871" s="238"/>
      <c r="E1871" s="225">
        <v>9</v>
      </c>
      <c r="F1871" s="174"/>
      <c r="G1871" s="263" t="str">
        <f t="shared" si="354"/>
        <v>A.2.3.1.1.4</v>
      </c>
      <c r="H1871" s="235" t="e">
        <f t="shared" si="355"/>
        <v>#N/A</v>
      </c>
      <c r="I1871" s="239"/>
      <c r="J1871" s="239"/>
      <c r="K1871" s="239"/>
      <c r="L1871" s="239"/>
      <c r="M1871" s="240"/>
      <c r="N1871" s="231">
        <f t="shared" si="356"/>
        <v>1</v>
      </c>
      <c r="O1871" s="231">
        <f t="shared" si="351"/>
        <v>0</v>
      </c>
      <c r="P1871" s="179">
        <f>VLOOKUP($G1871,[1]Conceptos!$B$2:$I$588,6,FALSE)</f>
        <v>1</v>
      </c>
      <c r="Q1871" s="179">
        <f>VLOOKUP($G1871,[1]Conceptos!$B$2:$I$588,7,FALSE)</f>
        <v>1</v>
      </c>
      <c r="R1871" s="179">
        <f>VLOOKUP($G1871,[1]Conceptos!$B$2:$I$588,8,FALSE)</f>
        <v>1</v>
      </c>
      <c r="S1871" s="229" t="b">
        <f>VLOOKUP(G1871,[1]Conceptos!$B$2:$E$587,4,FALSE)</f>
        <v>1</v>
      </c>
      <c r="V1871" s="231">
        <f t="shared" si="349"/>
        <v>0</v>
      </c>
    </row>
    <row r="1872" spans="1:22" s="231" customFormat="1" hidden="1">
      <c r="A1872" s="172">
        <f>VLOOKUP(G1872,[1]Conceptos!$B$2:$F$587,5,FALSE)</f>
        <v>251</v>
      </c>
      <c r="B1872" s="236"/>
      <c r="C1872" s="237"/>
      <c r="D1872" s="238"/>
      <c r="E1872" s="225">
        <v>10</v>
      </c>
      <c r="F1872" s="174"/>
      <c r="G1872" s="263" t="str">
        <f t="shared" si="354"/>
        <v>A.2.3.1.1.4</v>
      </c>
      <c r="H1872" s="235" t="e">
        <f t="shared" si="355"/>
        <v>#N/A</v>
      </c>
      <c r="I1872" s="239"/>
      <c r="J1872" s="239"/>
      <c r="K1872" s="239"/>
      <c r="L1872" s="239"/>
      <c r="M1872" s="240"/>
      <c r="N1872" s="231">
        <f t="shared" si="356"/>
        <v>1</v>
      </c>
      <c r="O1872" s="231">
        <f t="shared" si="351"/>
        <v>0</v>
      </c>
      <c r="P1872" s="179">
        <f>VLOOKUP($G1872,[1]Conceptos!$B$2:$I$588,6,FALSE)</f>
        <v>1</v>
      </c>
      <c r="Q1872" s="179">
        <f>VLOOKUP($G1872,[1]Conceptos!$B$2:$I$588,7,FALSE)</f>
        <v>1</v>
      </c>
      <c r="R1872" s="179">
        <f>VLOOKUP($G1872,[1]Conceptos!$B$2:$I$588,8,FALSE)</f>
        <v>1</v>
      </c>
      <c r="S1872" s="229" t="b">
        <f>VLOOKUP(G1872,[1]Conceptos!$B$2:$E$587,4,FALSE)</f>
        <v>1</v>
      </c>
      <c r="V1872" s="231">
        <f t="shared" si="349"/>
        <v>0</v>
      </c>
    </row>
    <row r="1873" spans="1:22" s="231" customFormat="1" ht="51">
      <c r="A1873" s="172">
        <f>VLOOKUP(G1873,[1]Conceptos!$B$2:$F$587,5,FALSE)</f>
        <v>252</v>
      </c>
      <c r="B1873" s="216" t="s">
        <v>395</v>
      </c>
      <c r="C1873" s="217" t="str">
        <f>VLOOKUP(B1873,[1]Conceptos!$B$2:$D$587,2,FALSE)</f>
        <v>ATENCIÓN DE URGENCIAS (SIN CONTRATO) EN EMPRESAS SOCIALES DEL ESTADO</v>
      </c>
      <c r="D1873" s="218" t="str">
        <f>VLOOKUP(B1873,[1]Conceptos!$B$2:$D$587,3,FALSE)</f>
        <v>CONTEMPLA LOS RECURSOS DESTINADOS A GARANTIZAR LA PRESTACIÓN DE LOS SERVICIOS DE URGENCIAS A LA POBLACIÓN POBRE NO ASEGURADA A TRAVES DE EMPRESAS SOCIALES DEL ESTADO CON LAS CUALES NO SE HA SUSCRITO CONTRATO</v>
      </c>
      <c r="E1873" s="249"/>
      <c r="F1873" s="210"/>
      <c r="G1873" s="262" t="str">
        <f t="shared" si="354"/>
        <v>A.2.3.1.2</v>
      </c>
      <c r="H1873" s="249"/>
      <c r="I1873" s="213">
        <f>I1874+I1885+I1896</f>
        <v>0</v>
      </c>
      <c r="J1873" s="213">
        <f>J1874+J1885+J1896</f>
        <v>0</v>
      </c>
      <c r="K1873" s="213">
        <f>K1874+K1885+K1896</f>
        <v>0</v>
      </c>
      <c r="L1873" s="213">
        <f>L1874+L1885+L1896</f>
        <v>0</v>
      </c>
      <c r="M1873" s="214">
        <f>M1874+M1885+M1896</f>
        <v>0</v>
      </c>
      <c r="N1873" s="250">
        <f t="shared" si="350"/>
        <v>0</v>
      </c>
      <c r="O1873" s="250">
        <f t="shared" si="351"/>
        <v>0</v>
      </c>
      <c r="P1873" s="179">
        <f>VLOOKUP($G1873,[1]Conceptos!$B$2:$I$588,6,FALSE)</f>
        <v>1</v>
      </c>
      <c r="Q1873" s="179">
        <f>VLOOKUP($G1873,[1]Conceptos!$B$2:$I$588,7,FALSE)</f>
        <v>1</v>
      </c>
      <c r="R1873" s="179">
        <f>VLOOKUP($G1873,[1]Conceptos!$B$2:$I$588,8,FALSE)</f>
        <v>1</v>
      </c>
      <c r="S1873" s="229" t="b">
        <f>VLOOKUP(G1873,[1]Conceptos!$B$2:$E$588,4,FALSE)</f>
        <v>0</v>
      </c>
      <c r="T1873" s="230">
        <f>FIND(".",B1873,LEN(B1873)-2)</f>
        <v>8</v>
      </c>
      <c r="U1873" s="230" t="str">
        <f>MID(B1873,1,T1873-1)</f>
        <v>A.2.3.1</v>
      </c>
      <c r="V1873" s="231">
        <f>IF(T1873=0,T1861,T1873)</f>
        <v>8</v>
      </c>
    </row>
    <row r="1874" spans="1:22" s="231" customFormat="1" ht="51">
      <c r="A1874" s="172">
        <f>VLOOKUP(G1874,[1]Conceptos!$B$2:$F$587,5,FALSE)</f>
        <v>253</v>
      </c>
      <c r="B1874" s="219" t="s">
        <v>396</v>
      </c>
      <c r="C1874" s="220" t="str">
        <f>VLOOKUP(B1874,[1]Conceptos!$B$2:$D$587,2,FALSE)</f>
        <v>BAJO NIVEL DE COMPLEJIDAD</v>
      </c>
      <c r="D1874" s="221" t="str">
        <f>VLOOKUP(B1874,[1]Conceptos!$B$2:$D$587,3,FALSE)</f>
        <v>CONTEMPLA LOS RECURSOS DESTINADOS A GARANTIZAR LA PRESTACIÓN DE LOS SERVICIOS DE URGENCIAS DE BAJO NIVEL COMPLEJIDAD A LA POBLACIÓN POBRE NO ASEGURADA A TRAVES DE EMPRESAS SOCIALES DEL ESTADO CON LAS CUALES NO SE HA SUSCRITO CONTRATO</v>
      </c>
      <c r="E1874" s="222" t="s">
        <v>136</v>
      </c>
      <c r="F1874" s="223"/>
      <c r="G1874" s="263" t="str">
        <f t="shared" si="354"/>
        <v>A.2.3.1.2.1</v>
      </c>
      <c r="H1874" s="225"/>
      <c r="I1874" s="226">
        <f>SUM(I1875:I1884)</f>
        <v>0</v>
      </c>
      <c r="J1874" s="226">
        <f>SUM(J1875:J1884)</f>
        <v>0</v>
      </c>
      <c r="K1874" s="226">
        <f>SUM(K1875:K1884)</f>
        <v>0</v>
      </c>
      <c r="L1874" s="226">
        <f>SUM(L1875:L1884)</f>
        <v>0</v>
      </c>
      <c r="M1874" s="227">
        <f>SUM(M1875:M1884)</f>
        <v>0</v>
      </c>
      <c r="N1874" s="228">
        <f>IF(AND(E1874&lt;&gt;"", E1874&lt;&gt;"Registrar Detalle",E1874&lt;&gt;"Ocultar Detalle"),1,0)</f>
        <v>0</v>
      </c>
      <c r="O1874" s="228">
        <f t="shared" si="351"/>
        <v>0</v>
      </c>
      <c r="P1874" s="179">
        <f>VLOOKUP($G1874,[1]Conceptos!$B$2:$I$588,6,FALSE)</f>
        <v>1</v>
      </c>
      <c r="Q1874" s="179">
        <f>VLOOKUP($G1874,[1]Conceptos!$B$2:$I$588,7,FALSE)</f>
        <v>1</v>
      </c>
      <c r="R1874" s="179">
        <f>VLOOKUP($G1874,[1]Conceptos!$B$2:$I$588,8,FALSE)</f>
        <v>1</v>
      </c>
      <c r="S1874" s="229" t="b">
        <f>VLOOKUP(G1874,[1]Conceptos!$B$2:$E$588,4,FALSE)</f>
        <v>1</v>
      </c>
      <c r="T1874" s="230">
        <f>FIND(".",B1874,LEN(B1874)-2)</f>
        <v>10</v>
      </c>
      <c r="U1874" s="230" t="str">
        <f>MID(B1874,1,T1874-1)</f>
        <v>A.2.3.1.2</v>
      </c>
      <c r="V1874" s="231">
        <f t="shared" si="349"/>
        <v>10</v>
      </c>
    </row>
    <row r="1875" spans="1:22" s="231" customFormat="1">
      <c r="A1875" s="172">
        <f>VLOOKUP(G1875,[1]Conceptos!$B$2:$F$587,5,FALSE)</f>
        <v>253</v>
      </c>
      <c r="B1875" s="234"/>
      <c r="C1875" s="220"/>
      <c r="D1875" s="221"/>
      <c r="E1875" s="225">
        <v>1</v>
      </c>
      <c r="F1875" s="174"/>
      <c r="G1875" s="264" t="str">
        <f t="shared" si="354"/>
        <v>A.2.3.1.2.1</v>
      </c>
      <c r="H1875" s="235" t="e">
        <f t="shared" ref="H1875:H1884" si="357">VLOOKUP(F1875,$W$7:$X$48,2,FALSE)</f>
        <v>#N/A</v>
      </c>
      <c r="I1875" s="239"/>
      <c r="J1875" s="239"/>
      <c r="K1875" s="239"/>
      <c r="L1875" s="239"/>
      <c r="M1875" s="240"/>
      <c r="N1875" s="231">
        <f t="shared" si="350"/>
        <v>1</v>
      </c>
      <c r="O1875" s="231">
        <f t="shared" si="351"/>
        <v>0</v>
      </c>
      <c r="P1875" s="179">
        <f>VLOOKUP($G1875,[1]Conceptos!$B$2:$I$588,6,FALSE)</f>
        <v>1</v>
      </c>
      <c r="Q1875" s="179">
        <f>VLOOKUP($G1875,[1]Conceptos!$B$2:$I$588,7,FALSE)</f>
        <v>1</v>
      </c>
      <c r="R1875" s="179">
        <f>VLOOKUP($G1875,[1]Conceptos!$B$2:$I$588,8,FALSE)</f>
        <v>1</v>
      </c>
      <c r="S1875" s="229" t="b">
        <f>VLOOKUP(G1875,[1]Conceptos!$B$2:$E$588,4,FALSE)</f>
        <v>1</v>
      </c>
      <c r="V1875" s="231">
        <f t="shared" si="349"/>
        <v>10</v>
      </c>
    </row>
    <row r="1876" spans="1:22" s="231" customFormat="1" hidden="1">
      <c r="A1876" s="172">
        <f>VLOOKUP(G1876,[1]Conceptos!$B$2:$F$587,5,FALSE)</f>
        <v>253</v>
      </c>
      <c r="B1876" s="236"/>
      <c r="C1876" s="237"/>
      <c r="D1876" s="238"/>
      <c r="E1876" s="225">
        <v>2</v>
      </c>
      <c r="F1876" s="174"/>
      <c r="G1876" s="264" t="str">
        <f t="shared" si="354"/>
        <v>A.2.3.1.2.1</v>
      </c>
      <c r="H1876" s="235" t="e">
        <f t="shared" si="357"/>
        <v>#N/A</v>
      </c>
      <c r="I1876" s="239"/>
      <c r="J1876" s="239"/>
      <c r="K1876" s="239"/>
      <c r="L1876" s="239"/>
      <c r="M1876" s="240"/>
      <c r="N1876" s="231">
        <f t="shared" si="350"/>
        <v>1</v>
      </c>
      <c r="O1876" s="231">
        <f t="shared" si="351"/>
        <v>0</v>
      </c>
      <c r="P1876" s="179">
        <f>VLOOKUP($G1876,[1]Conceptos!$B$2:$I$588,6,FALSE)</f>
        <v>1</v>
      </c>
      <c r="Q1876" s="179">
        <f>VLOOKUP($G1876,[1]Conceptos!$B$2:$I$588,7,FALSE)</f>
        <v>1</v>
      </c>
      <c r="R1876" s="179">
        <f>VLOOKUP($G1876,[1]Conceptos!$B$2:$I$588,8,FALSE)</f>
        <v>1</v>
      </c>
      <c r="S1876" s="229" t="b">
        <f>VLOOKUP(G1876,[1]Conceptos!$B$2:$E$587,4,FALSE)</f>
        <v>1</v>
      </c>
      <c r="V1876" s="231">
        <f t="shared" si="349"/>
        <v>0</v>
      </c>
    </row>
    <row r="1877" spans="1:22" s="231" customFormat="1" hidden="1">
      <c r="A1877" s="172">
        <f>VLOOKUP(G1877,[1]Conceptos!$B$2:$F$587,5,FALSE)</f>
        <v>253</v>
      </c>
      <c r="B1877" s="236"/>
      <c r="C1877" s="237"/>
      <c r="D1877" s="238"/>
      <c r="E1877" s="225">
        <v>3</v>
      </c>
      <c r="F1877" s="174"/>
      <c r="G1877" s="264" t="str">
        <f t="shared" si="354"/>
        <v>A.2.3.1.2.1</v>
      </c>
      <c r="H1877" s="235" t="e">
        <f t="shared" si="357"/>
        <v>#N/A</v>
      </c>
      <c r="I1877" s="239"/>
      <c r="J1877" s="239"/>
      <c r="K1877" s="239"/>
      <c r="L1877" s="239"/>
      <c r="M1877" s="240"/>
      <c r="N1877" s="231">
        <f t="shared" si="350"/>
        <v>1</v>
      </c>
      <c r="O1877" s="231">
        <f t="shared" si="351"/>
        <v>0</v>
      </c>
      <c r="P1877" s="179">
        <f>VLOOKUP($G1877,[1]Conceptos!$B$2:$I$588,6,FALSE)</f>
        <v>1</v>
      </c>
      <c r="Q1877" s="179">
        <f>VLOOKUP($G1877,[1]Conceptos!$B$2:$I$588,7,FALSE)</f>
        <v>1</v>
      </c>
      <c r="R1877" s="179">
        <f>VLOOKUP($G1877,[1]Conceptos!$B$2:$I$588,8,FALSE)</f>
        <v>1</v>
      </c>
      <c r="S1877" s="229" t="b">
        <f>VLOOKUP(G1877,[1]Conceptos!$B$2:$E$587,4,FALSE)</f>
        <v>1</v>
      </c>
      <c r="V1877" s="231">
        <f t="shared" si="349"/>
        <v>0</v>
      </c>
    </row>
    <row r="1878" spans="1:22" s="231" customFormat="1" hidden="1">
      <c r="A1878" s="172">
        <f>VLOOKUP(G1878,[1]Conceptos!$B$2:$F$587,5,FALSE)</f>
        <v>253</v>
      </c>
      <c r="B1878" s="236"/>
      <c r="C1878" s="237"/>
      <c r="D1878" s="238"/>
      <c r="E1878" s="225">
        <v>4</v>
      </c>
      <c r="F1878" s="174"/>
      <c r="G1878" s="264" t="str">
        <f t="shared" si="354"/>
        <v>A.2.3.1.2.1</v>
      </c>
      <c r="H1878" s="235" t="e">
        <f t="shared" si="357"/>
        <v>#N/A</v>
      </c>
      <c r="I1878" s="239"/>
      <c r="J1878" s="239"/>
      <c r="K1878" s="239"/>
      <c r="L1878" s="239"/>
      <c r="M1878" s="240"/>
      <c r="N1878" s="231">
        <f t="shared" si="350"/>
        <v>1</v>
      </c>
      <c r="O1878" s="231">
        <f t="shared" si="351"/>
        <v>0</v>
      </c>
      <c r="P1878" s="179">
        <f>VLOOKUP($G1878,[1]Conceptos!$B$2:$I$588,6,FALSE)</f>
        <v>1</v>
      </c>
      <c r="Q1878" s="179">
        <f>VLOOKUP($G1878,[1]Conceptos!$B$2:$I$588,7,FALSE)</f>
        <v>1</v>
      </c>
      <c r="R1878" s="179">
        <f>VLOOKUP($G1878,[1]Conceptos!$B$2:$I$588,8,FALSE)</f>
        <v>1</v>
      </c>
      <c r="S1878" s="229" t="b">
        <f>VLOOKUP(G1878,[1]Conceptos!$B$2:$E$587,4,FALSE)</f>
        <v>1</v>
      </c>
      <c r="V1878" s="231">
        <f t="shared" si="349"/>
        <v>0</v>
      </c>
    </row>
    <row r="1879" spans="1:22" s="231" customFormat="1" hidden="1">
      <c r="A1879" s="172">
        <f>VLOOKUP(G1879,[1]Conceptos!$B$2:$F$587,5,FALSE)</f>
        <v>253</v>
      </c>
      <c r="B1879" s="236"/>
      <c r="C1879" s="237"/>
      <c r="D1879" s="238"/>
      <c r="E1879" s="225">
        <v>5</v>
      </c>
      <c r="F1879" s="174"/>
      <c r="G1879" s="264" t="str">
        <f t="shared" si="354"/>
        <v>A.2.3.1.2.1</v>
      </c>
      <c r="H1879" s="235" t="e">
        <f t="shared" si="357"/>
        <v>#N/A</v>
      </c>
      <c r="I1879" s="239"/>
      <c r="J1879" s="239"/>
      <c r="K1879" s="239"/>
      <c r="L1879" s="239"/>
      <c r="M1879" s="240"/>
      <c r="N1879" s="231">
        <f t="shared" si="350"/>
        <v>1</v>
      </c>
      <c r="O1879" s="231">
        <f t="shared" si="351"/>
        <v>0</v>
      </c>
      <c r="P1879" s="179">
        <f>VLOOKUP($G1879,[1]Conceptos!$B$2:$I$588,6,FALSE)</f>
        <v>1</v>
      </c>
      <c r="Q1879" s="179">
        <f>VLOOKUP($G1879,[1]Conceptos!$B$2:$I$588,7,FALSE)</f>
        <v>1</v>
      </c>
      <c r="R1879" s="179">
        <f>VLOOKUP($G1879,[1]Conceptos!$B$2:$I$588,8,FALSE)</f>
        <v>1</v>
      </c>
      <c r="S1879" s="229" t="b">
        <f>VLOOKUP(G1879,[1]Conceptos!$B$2:$E$587,4,FALSE)</f>
        <v>1</v>
      </c>
      <c r="V1879" s="231">
        <f t="shared" si="349"/>
        <v>0</v>
      </c>
    </row>
    <row r="1880" spans="1:22" s="231" customFormat="1" hidden="1">
      <c r="A1880" s="172">
        <f>VLOOKUP(G1880,[1]Conceptos!$B$2:$F$587,5,FALSE)</f>
        <v>253</v>
      </c>
      <c r="B1880" s="236"/>
      <c r="C1880" s="237"/>
      <c r="D1880" s="238"/>
      <c r="E1880" s="225">
        <v>6</v>
      </c>
      <c r="F1880" s="174"/>
      <c r="G1880" s="264" t="str">
        <f t="shared" si="354"/>
        <v>A.2.3.1.2.1</v>
      </c>
      <c r="H1880" s="235" t="e">
        <f t="shared" si="357"/>
        <v>#N/A</v>
      </c>
      <c r="I1880" s="239"/>
      <c r="J1880" s="239"/>
      <c r="K1880" s="239"/>
      <c r="L1880" s="239"/>
      <c r="M1880" s="240"/>
      <c r="N1880" s="231">
        <f t="shared" si="350"/>
        <v>1</v>
      </c>
      <c r="O1880" s="231">
        <f t="shared" si="351"/>
        <v>0</v>
      </c>
      <c r="P1880" s="179">
        <f>VLOOKUP($G1880,[1]Conceptos!$B$2:$I$588,6,FALSE)</f>
        <v>1</v>
      </c>
      <c r="Q1880" s="179">
        <f>VLOOKUP($G1880,[1]Conceptos!$B$2:$I$588,7,FALSE)</f>
        <v>1</v>
      </c>
      <c r="R1880" s="179">
        <f>VLOOKUP($G1880,[1]Conceptos!$B$2:$I$588,8,FALSE)</f>
        <v>1</v>
      </c>
      <c r="S1880" s="229" t="b">
        <f>VLOOKUP(G1880,[1]Conceptos!$B$2:$E$587,4,FALSE)</f>
        <v>1</v>
      </c>
      <c r="V1880" s="231">
        <f t="shared" si="349"/>
        <v>0</v>
      </c>
    </row>
    <row r="1881" spans="1:22" s="231" customFormat="1" hidden="1">
      <c r="A1881" s="172">
        <f>VLOOKUP(G1881,[1]Conceptos!$B$2:$F$587,5,FALSE)</f>
        <v>253</v>
      </c>
      <c r="B1881" s="236"/>
      <c r="C1881" s="237"/>
      <c r="D1881" s="238"/>
      <c r="E1881" s="225">
        <v>7</v>
      </c>
      <c r="F1881" s="174"/>
      <c r="G1881" s="264" t="str">
        <f t="shared" si="354"/>
        <v>A.2.3.1.2.1</v>
      </c>
      <c r="H1881" s="235" t="e">
        <f t="shared" si="357"/>
        <v>#N/A</v>
      </c>
      <c r="I1881" s="239"/>
      <c r="J1881" s="239"/>
      <c r="K1881" s="239"/>
      <c r="L1881" s="239"/>
      <c r="M1881" s="240"/>
      <c r="N1881" s="231">
        <f t="shared" si="350"/>
        <v>1</v>
      </c>
      <c r="O1881" s="231">
        <f t="shared" si="351"/>
        <v>0</v>
      </c>
      <c r="P1881" s="179">
        <f>VLOOKUP($G1881,[1]Conceptos!$B$2:$I$588,6,FALSE)</f>
        <v>1</v>
      </c>
      <c r="Q1881" s="179">
        <f>VLOOKUP($G1881,[1]Conceptos!$B$2:$I$588,7,FALSE)</f>
        <v>1</v>
      </c>
      <c r="R1881" s="179">
        <f>VLOOKUP($G1881,[1]Conceptos!$B$2:$I$588,8,FALSE)</f>
        <v>1</v>
      </c>
      <c r="S1881" s="229" t="b">
        <f>VLOOKUP(G1881,[1]Conceptos!$B$2:$E$587,4,FALSE)</f>
        <v>1</v>
      </c>
      <c r="V1881" s="231">
        <f t="shared" si="349"/>
        <v>0</v>
      </c>
    </row>
    <row r="1882" spans="1:22" s="231" customFormat="1" hidden="1">
      <c r="A1882" s="172">
        <f>VLOOKUP(G1882,[1]Conceptos!$B$2:$F$587,5,FALSE)</f>
        <v>253</v>
      </c>
      <c r="B1882" s="236"/>
      <c r="C1882" s="237"/>
      <c r="D1882" s="238"/>
      <c r="E1882" s="225">
        <v>8</v>
      </c>
      <c r="F1882" s="174"/>
      <c r="G1882" s="264" t="str">
        <f t="shared" si="354"/>
        <v>A.2.3.1.2.1</v>
      </c>
      <c r="H1882" s="235" t="e">
        <f t="shared" si="357"/>
        <v>#N/A</v>
      </c>
      <c r="I1882" s="239"/>
      <c r="J1882" s="239"/>
      <c r="K1882" s="239"/>
      <c r="L1882" s="239"/>
      <c r="M1882" s="240"/>
      <c r="N1882" s="231">
        <f t="shared" si="350"/>
        <v>1</v>
      </c>
      <c r="O1882" s="231">
        <f t="shared" si="351"/>
        <v>0</v>
      </c>
      <c r="P1882" s="179">
        <f>VLOOKUP($G1882,[1]Conceptos!$B$2:$I$588,6,FALSE)</f>
        <v>1</v>
      </c>
      <c r="Q1882" s="179">
        <f>VLOOKUP($G1882,[1]Conceptos!$B$2:$I$588,7,FALSE)</f>
        <v>1</v>
      </c>
      <c r="R1882" s="179">
        <f>VLOOKUP($G1882,[1]Conceptos!$B$2:$I$588,8,FALSE)</f>
        <v>1</v>
      </c>
      <c r="S1882" s="229" t="b">
        <f>VLOOKUP(G1882,[1]Conceptos!$B$2:$E$587,4,FALSE)</f>
        <v>1</v>
      </c>
      <c r="V1882" s="231">
        <f t="shared" si="349"/>
        <v>0</v>
      </c>
    </row>
    <row r="1883" spans="1:22" s="231" customFormat="1" hidden="1">
      <c r="A1883" s="172">
        <f>VLOOKUP(G1883,[1]Conceptos!$B$2:$F$587,5,FALSE)</f>
        <v>253</v>
      </c>
      <c r="B1883" s="236"/>
      <c r="C1883" s="237"/>
      <c r="D1883" s="238"/>
      <c r="E1883" s="225">
        <v>9</v>
      </c>
      <c r="F1883" s="174"/>
      <c r="G1883" s="264" t="str">
        <f t="shared" si="354"/>
        <v>A.2.3.1.2.1</v>
      </c>
      <c r="H1883" s="235" t="e">
        <f t="shared" si="357"/>
        <v>#N/A</v>
      </c>
      <c r="I1883" s="239"/>
      <c r="J1883" s="239"/>
      <c r="K1883" s="239"/>
      <c r="L1883" s="239"/>
      <c r="M1883" s="240"/>
      <c r="N1883" s="231">
        <f t="shared" si="350"/>
        <v>1</v>
      </c>
      <c r="O1883" s="231">
        <f t="shared" si="351"/>
        <v>0</v>
      </c>
      <c r="P1883" s="179">
        <f>VLOOKUP($G1883,[1]Conceptos!$B$2:$I$588,6,FALSE)</f>
        <v>1</v>
      </c>
      <c r="Q1883" s="179">
        <f>VLOOKUP($G1883,[1]Conceptos!$B$2:$I$588,7,FALSE)</f>
        <v>1</v>
      </c>
      <c r="R1883" s="179">
        <f>VLOOKUP($G1883,[1]Conceptos!$B$2:$I$588,8,FALSE)</f>
        <v>1</v>
      </c>
      <c r="S1883" s="229" t="b">
        <f>VLOOKUP(G1883,[1]Conceptos!$B$2:$E$587,4,FALSE)</f>
        <v>1</v>
      </c>
      <c r="V1883" s="231">
        <f t="shared" si="349"/>
        <v>0</v>
      </c>
    </row>
    <row r="1884" spans="1:22" s="231" customFormat="1" hidden="1">
      <c r="A1884" s="172">
        <f>VLOOKUP(G1884,[1]Conceptos!$B$2:$F$587,5,FALSE)</f>
        <v>253</v>
      </c>
      <c r="B1884" s="236"/>
      <c r="C1884" s="237"/>
      <c r="D1884" s="238"/>
      <c r="E1884" s="225">
        <v>10</v>
      </c>
      <c r="F1884" s="174"/>
      <c r="G1884" s="264" t="str">
        <f t="shared" si="354"/>
        <v>A.2.3.1.2.1</v>
      </c>
      <c r="H1884" s="235" t="e">
        <f t="shared" si="357"/>
        <v>#N/A</v>
      </c>
      <c r="I1884" s="239"/>
      <c r="J1884" s="239"/>
      <c r="K1884" s="239"/>
      <c r="L1884" s="239"/>
      <c r="M1884" s="240"/>
      <c r="N1884" s="231">
        <f t="shared" si="350"/>
        <v>1</v>
      </c>
      <c r="O1884" s="231">
        <f t="shared" si="351"/>
        <v>0</v>
      </c>
      <c r="P1884" s="179">
        <f>VLOOKUP($G1884,[1]Conceptos!$B$2:$I$588,6,FALSE)</f>
        <v>1</v>
      </c>
      <c r="Q1884" s="179">
        <f>VLOOKUP($G1884,[1]Conceptos!$B$2:$I$588,7,FALSE)</f>
        <v>1</v>
      </c>
      <c r="R1884" s="179">
        <f>VLOOKUP($G1884,[1]Conceptos!$B$2:$I$588,8,FALSE)</f>
        <v>1</v>
      </c>
      <c r="S1884" s="229" t="b">
        <f>VLOOKUP(G1884,[1]Conceptos!$B$2:$E$587,4,FALSE)</f>
        <v>1</v>
      </c>
      <c r="V1884" s="231">
        <f t="shared" si="349"/>
        <v>0</v>
      </c>
    </row>
    <row r="1885" spans="1:22" s="231" customFormat="1" ht="51">
      <c r="A1885" s="172">
        <f>VLOOKUP(G1885,[1]Conceptos!$B$2:$F$587,5,FALSE)</f>
        <v>254</v>
      </c>
      <c r="B1885" s="219" t="s">
        <v>397</v>
      </c>
      <c r="C1885" s="220" t="str">
        <f>VLOOKUP(B1885,[1]Conceptos!$B$2:$D$587,2,FALSE)</f>
        <v>MEDIO NIVEL DE COMPLEJIDAD</v>
      </c>
      <c r="D1885" s="221" t="str">
        <f>VLOOKUP(B1885,[1]Conceptos!$B$2:$D$587,3,FALSE)</f>
        <v>CONTEMPLA LOS RECURSOS DESTINADOS A GARANTIZAR LA PRESTACIÓN DE LOS SERVICIOS DE URGENCIAS DE MEDIO NIVEL DE COMPLEJIDAD A LA POBLACIÓN POBRE NO ASEGURADA A TRAVES DE EMPRESAS SOCIALES DEL ESTADO CON LAS CUALES NO SE HA SUSCRITO CONTRATO</v>
      </c>
      <c r="E1885" s="222" t="s">
        <v>136</v>
      </c>
      <c r="F1885" s="223"/>
      <c r="G1885" s="263" t="str">
        <f t="shared" si="354"/>
        <v>A.2.3.1.2.3</v>
      </c>
      <c r="H1885" s="225"/>
      <c r="I1885" s="226">
        <f>SUM(I1886:I1895)</f>
        <v>0</v>
      </c>
      <c r="J1885" s="226">
        <f>SUM(J1886:J1895)</f>
        <v>0</v>
      </c>
      <c r="K1885" s="226">
        <f>SUM(K1886:K1895)</f>
        <v>0</v>
      </c>
      <c r="L1885" s="226">
        <f>SUM(L1886:L1895)</f>
        <v>0</v>
      </c>
      <c r="M1885" s="227">
        <f>SUM(M1886:M1895)</f>
        <v>0</v>
      </c>
      <c r="N1885" s="228">
        <f>IF(AND(E1885&lt;&gt;"", E1885&lt;&gt;"Registrar Detalle",E1885&lt;&gt;"Ocultar Detalle"),1,0)</f>
        <v>0</v>
      </c>
      <c r="O1885" s="228">
        <f t="shared" si="351"/>
        <v>0</v>
      </c>
      <c r="P1885" s="179">
        <f>VLOOKUP($G1885,[1]Conceptos!$B$2:$I$588,6,FALSE)</f>
        <v>1</v>
      </c>
      <c r="Q1885" s="179">
        <f>VLOOKUP($G1885,[1]Conceptos!$B$2:$I$588,7,FALSE)</f>
        <v>1</v>
      </c>
      <c r="R1885" s="179">
        <f>VLOOKUP($G1885,[1]Conceptos!$B$2:$I$588,8,FALSE)</f>
        <v>1</v>
      </c>
      <c r="S1885" s="229" t="b">
        <f>VLOOKUP(G1885,[1]Conceptos!$B$2:$E$588,4,FALSE)</f>
        <v>1</v>
      </c>
      <c r="T1885" s="230">
        <f>FIND(".",B1885,LEN(B1885)-2)</f>
        <v>10</v>
      </c>
      <c r="U1885" s="230" t="str">
        <f>MID(B1885,1,T1885-1)</f>
        <v>A.2.3.1.2</v>
      </c>
      <c r="V1885" s="231">
        <f t="shared" si="349"/>
        <v>10</v>
      </c>
    </row>
    <row r="1886" spans="1:22" s="231" customFormat="1">
      <c r="A1886" s="172">
        <f>VLOOKUP(G1886,[1]Conceptos!$B$2:$F$587,5,FALSE)</f>
        <v>254</v>
      </c>
      <c r="B1886" s="234"/>
      <c r="C1886" s="220"/>
      <c r="D1886" s="221"/>
      <c r="E1886" s="225">
        <v>1</v>
      </c>
      <c r="F1886" s="174"/>
      <c r="G1886" s="175" t="str">
        <f t="shared" si="354"/>
        <v>A.2.3.1.2.3</v>
      </c>
      <c r="H1886" s="235" t="e">
        <f t="shared" ref="H1886:H1895" si="358">VLOOKUP(F1886,$W$7:$X$48,2,FALSE)</f>
        <v>#N/A</v>
      </c>
      <c r="I1886" s="239"/>
      <c r="J1886" s="239"/>
      <c r="K1886" s="239"/>
      <c r="L1886" s="239"/>
      <c r="M1886" s="240"/>
      <c r="N1886" s="231">
        <f t="shared" si="350"/>
        <v>1</v>
      </c>
      <c r="O1886" s="231">
        <f t="shared" si="351"/>
        <v>0</v>
      </c>
      <c r="P1886" s="179">
        <f>VLOOKUP($G1886,[1]Conceptos!$B$2:$I$588,6,FALSE)</f>
        <v>1</v>
      </c>
      <c r="Q1886" s="179">
        <f>VLOOKUP($G1886,[1]Conceptos!$B$2:$I$588,7,FALSE)</f>
        <v>1</v>
      </c>
      <c r="R1886" s="179">
        <f>VLOOKUP($G1886,[1]Conceptos!$B$2:$I$588,8,FALSE)</f>
        <v>1</v>
      </c>
      <c r="S1886" s="229" t="b">
        <f>VLOOKUP(G1886,[1]Conceptos!$B$2:$E$588,4,FALSE)</f>
        <v>1</v>
      </c>
      <c r="V1886" s="231">
        <f t="shared" si="349"/>
        <v>10</v>
      </c>
    </row>
    <row r="1887" spans="1:22" s="231" customFormat="1" hidden="1">
      <c r="A1887" s="172">
        <f>VLOOKUP(G1887,[1]Conceptos!$B$2:$F$587,5,FALSE)</f>
        <v>254</v>
      </c>
      <c r="B1887" s="236"/>
      <c r="C1887" s="237"/>
      <c r="D1887" s="238"/>
      <c r="E1887" s="225">
        <v>2</v>
      </c>
      <c r="F1887" s="174"/>
      <c r="G1887" s="175" t="str">
        <f t="shared" si="354"/>
        <v>A.2.3.1.2.3</v>
      </c>
      <c r="H1887" s="235" t="e">
        <f t="shared" si="358"/>
        <v>#N/A</v>
      </c>
      <c r="I1887" s="239"/>
      <c r="J1887" s="239"/>
      <c r="K1887" s="239"/>
      <c r="L1887" s="239"/>
      <c r="M1887" s="240"/>
      <c r="N1887" s="231">
        <f t="shared" si="350"/>
        <v>1</v>
      </c>
      <c r="O1887" s="231">
        <f t="shared" si="351"/>
        <v>0</v>
      </c>
      <c r="P1887" s="179">
        <f>VLOOKUP($G1887,[1]Conceptos!$B$2:$I$588,6,FALSE)</f>
        <v>1</v>
      </c>
      <c r="Q1887" s="179">
        <f>VLOOKUP($G1887,[1]Conceptos!$B$2:$I$588,7,FALSE)</f>
        <v>1</v>
      </c>
      <c r="R1887" s="179">
        <f>VLOOKUP($G1887,[1]Conceptos!$B$2:$I$588,8,FALSE)</f>
        <v>1</v>
      </c>
      <c r="S1887" s="229" t="b">
        <f>VLOOKUP(G1887,[1]Conceptos!$B$2:$E$587,4,FALSE)</f>
        <v>1</v>
      </c>
      <c r="V1887" s="231">
        <f t="shared" si="349"/>
        <v>0</v>
      </c>
    </row>
    <row r="1888" spans="1:22" s="231" customFormat="1" hidden="1">
      <c r="A1888" s="172">
        <f>VLOOKUP(G1888,[1]Conceptos!$B$2:$F$587,5,FALSE)</f>
        <v>254</v>
      </c>
      <c r="B1888" s="236"/>
      <c r="C1888" s="237"/>
      <c r="D1888" s="238"/>
      <c r="E1888" s="225">
        <v>3</v>
      </c>
      <c r="F1888" s="174"/>
      <c r="G1888" s="175" t="str">
        <f t="shared" si="354"/>
        <v>A.2.3.1.2.3</v>
      </c>
      <c r="H1888" s="235" t="e">
        <f t="shared" si="358"/>
        <v>#N/A</v>
      </c>
      <c r="I1888" s="239"/>
      <c r="J1888" s="239"/>
      <c r="K1888" s="239"/>
      <c r="L1888" s="239"/>
      <c r="M1888" s="240"/>
      <c r="N1888" s="231">
        <f t="shared" si="350"/>
        <v>1</v>
      </c>
      <c r="O1888" s="231">
        <f t="shared" si="351"/>
        <v>0</v>
      </c>
      <c r="P1888" s="179">
        <f>VLOOKUP($G1888,[1]Conceptos!$B$2:$I$588,6,FALSE)</f>
        <v>1</v>
      </c>
      <c r="Q1888" s="179">
        <f>VLOOKUP($G1888,[1]Conceptos!$B$2:$I$588,7,FALSE)</f>
        <v>1</v>
      </c>
      <c r="R1888" s="179">
        <f>VLOOKUP($G1888,[1]Conceptos!$B$2:$I$588,8,FALSE)</f>
        <v>1</v>
      </c>
      <c r="S1888" s="229" t="b">
        <f>VLOOKUP(G1888,[1]Conceptos!$B$2:$E$587,4,FALSE)</f>
        <v>1</v>
      </c>
      <c r="V1888" s="231">
        <f t="shared" si="349"/>
        <v>0</v>
      </c>
    </row>
    <row r="1889" spans="1:22" s="231" customFormat="1" hidden="1">
      <c r="A1889" s="172">
        <f>VLOOKUP(G1889,[1]Conceptos!$B$2:$F$587,5,FALSE)</f>
        <v>254</v>
      </c>
      <c r="B1889" s="236"/>
      <c r="C1889" s="237"/>
      <c r="D1889" s="238"/>
      <c r="E1889" s="225">
        <v>4</v>
      </c>
      <c r="F1889" s="174"/>
      <c r="G1889" s="175" t="str">
        <f t="shared" si="354"/>
        <v>A.2.3.1.2.3</v>
      </c>
      <c r="H1889" s="235" t="e">
        <f t="shared" si="358"/>
        <v>#N/A</v>
      </c>
      <c r="I1889" s="239"/>
      <c r="J1889" s="239"/>
      <c r="K1889" s="239"/>
      <c r="L1889" s="239"/>
      <c r="M1889" s="240"/>
      <c r="N1889" s="231">
        <f t="shared" si="350"/>
        <v>1</v>
      </c>
      <c r="O1889" s="231">
        <f t="shared" si="351"/>
        <v>0</v>
      </c>
      <c r="P1889" s="179">
        <f>VLOOKUP($G1889,[1]Conceptos!$B$2:$I$588,6,FALSE)</f>
        <v>1</v>
      </c>
      <c r="Q1889" s="179">
        <f>VLOOKUP($G1889,[1]Conceptos!$B$2:$I$588,7,FALSE)</f>
        <v>1</v>
      </c>
      <c r="R1889" s="179">
        <f>VLOOKUP($G1889,[1]Conceptos!$B$2:$I$588,8,FALSE)</f>
        <v>1</v>
      </c>
      <c r="S1889" s="229" t="b">
        <f>VLOOKUP(G1889,[1]Conceptos!$B$2:$E$587,4,FALSE)</f>
        <v>1</v>
      </c>
      <c r="V1889" s="231">
        <f t="shared" si="349"/>
        <v>0</v>
      </c>
    </row>
    <row r="1890" spans="1:22" s="231" customFormat="1" hidden="1">
      <c r="A1890" s="172">
        <f>VLOOKUP(G1890,[1]Conceptos!$B$2:$F$587,5,FALSE)</f>
        <v>254</v>
      </c>
      <c r="B1890" s="236"/>
      <c r="C1890" s="237"/>
      <c r="D1890" s="238"/>
      <c r="E1890" s="225">
        <v>5</v>
      </c>
      <c r="F1890" s="174"/>
      <c r="G1890" s="175" t="str">
        <f t="shared" si="354"/>
        <v>A.2.3.1.2.3</v>
      </c>
      <c r="H1890" s="235" t="e">
        <f t="shared" si="358"/>
        <v>#N/A</v>
      </c>
      <c r="I1890" s="239"/>
      <c r="J1890" s="239"/>
      <c r="K1890" s="239"/>
      <c r="L1890" s="239"/>
      <c r="M1890" s="240"/>
      <c r="N1890" s="231">
        <f t="shared" si="350"/>
        <v>1</v>
      </c>
      <c r="O1890" s="231">
        <f t="shared" si="351"/>
        <v>0</v>
      </c>
      <c r="P1890" s="179">
        <f>VLOOKUP($G1890,[1]Conceptos!$B$2:$I$588,6,FALSE)</f>
        <v>1</v>
      </c>
      <c r="Q1890" s="179">
        <f>VLOOKUP($G1890,[1]Conceptos!$B$2:$I$588,7,FALSE)</f>
        <v>1</v>
      </c>
      <c r="R1890" s="179">
        <f>VLOOKUP($G1890,[1]Conceptos!$B$2:$I$588,8,FALSE)</f>
        <v>1</v>
      </c>
      <c r="S1890" s="229" t="b">
        <f>VLOOKUP(G1890,[1]Conceptos!$B$2:$E$587,4,FALSE)</f>
        <v>1</v>
      </c>
      <c r="V1890" s="231">
        <f t="shared" si="349"/>
        <v>0</v>
      </c>
    </row>
    <row r="1891" spans="1:22" s="231" customFormat="1" hidden="1">
      <c r="A1891" s="172">
        <f>VLOOKUP(G1891,[1]Conceptos!$B$2:$F$587,5,FALSE)</f>
        <v>254</v>
      </c>
      <c r="B1891" s="236"/>
      <c r="C1891" s="237"/>
      <c r="D1891" s="238"/>
      <c r="E1891" s="225">
        <v>6</v>
      </c>
      <c r="F1891" s="174"/>
      <c r="G1891" s="175" t="str">
        <f t="shared" si="354"/>
        <v>A.2.3.1.2.3</v>
      </c>
      <c r="H1891" s="235" t="e">
        <f t="shared" si="358"/>
        <v>#N/A</v>
      </c>
      <c r="I1891" s="239"/>
      <c r="J1891" s="239"/>
      <c r="K1891" s="239"/>
      <c r="L1891" s="239"/>
      <c r="M1891" s="240"/>
      <c r="N1891" s="231">
        <f t="shared" si="350"/>
        <v>1</v>
      </c>
      <c r="O1891" s="231">
        <f t="shared" si="351"/>
        <v>0</v>
      </c>
      <c r="P1891" s="179">
        <f>VLOOKUP($G1891,[1]Conceptos!$B$2:$I$588,6,FALSE)</f>
        <v>1</v>
      </c>
      <c r="Q1891" s="179">
        <f>VLOOKUP($G1891,[1]Conceptos!$B$2:$I$588,7,FALSE)</f>
        <v>1</v>
      </c>
      <c r="R1891" s="179">
        <f>VLOOKUP($G1891,[1]Conceptos!$B$2:$I$588,8,FALSE)</f>
        <v>1</v>
      </c>
      <c r="S1891" s="229" t="b">
        <f>VLOOKUP(G1891,[1]Conceptos!$B$2:$E$587,4,FALSE)</f>
        <v>1</v>
      </c>
      <c r="V1891" s="231">
        <f t="shared" ref="V1891:V1974" si="359">IF(T1891=0,T1890,T1891)</f>
        <v>0</v>
      </c>
    </row>
    <row r="1892" spans="1:22" s="231" customFormat="1" hidden="1">
      <c r="A1892" s="172">
        <f>VLOOKUP(G1892,[1]Conceptos!$B$2:$F$587,5,FALSE)</f>
        <v>254</v>
      </c>
      <c r="B1892" s="236"/>
      <c r="C1892" s="237"/>
      <c r="D1892" s="238"/>
      <c r="E1892" s="225">
        <v>7</v>
      </c>
      <c r="F1892" s="174"/>
      <c r="G1892" s="175" t="str">
        <f t="shared" si="354"/>
        <v>A.2.3.1.2.3</v>
      </c>
      <c r="H1892" s="235" t="e">
        <f t="shared" si="358"/>
        <v>#N/A</v>
      </c>
      <c r="I1892" s="239"/>
      <c r="J1892" s="239"/>
      <c r="K1892" s="239"/>
      <c r="L1892" s="239"/>
      <c r="M1892" s="240"/>
      <c r="N1892" s="231">
        <f t="shared" si="350"/>
        <v>1</v>
      </c>
      <c r="O1892" s="231">
        <f t="shared" si="351"/>
        <v>0</v>
      </c>
      <c r="P1892" s="179">
        <f>VLOOKUP($G1892,[1]Conceptos!$B$2:$I$588,6,FALSE)</f>
        <v>1</v>
      </c>
      <c r="Q1892" s="179">
        <f>VLOOKUP($G1892,[1]Conceptos!$B$2:$I$588,7,FALSE)</f>
        <v>1</v>
      </c>
      <c r="R1892" s="179">
        <f>VLOOKUP($G1892,[1]Conceptos!$B$2:$I$588,8,FALSE)</f>
        <v>1</v>
      </c>
      <c r="S1892" s="229" t="b">
        <f>VLOOKUP(G1892,[1]Conceptos!$B$2:$E$587,4,FALSE)</f>
        <v>1</v>
      </c>
      <c r="V1892" s="231">
        <f t="shared" si="359"/>
        <v>0</v>
      </c>
    </row>
    <row r="1893" spans="1:22" s="231" customFormat="1" hidden="1">
      <c r="A1893" s="172">
        <f>VLOOKUP(G1893,[1]Conceptos!$B$2:$F$587,5,FALSE)</f>
        <v>254</v>
      </c>
      <c r="B1893" s="236"/>
      <c r="C1893" s="237"/>
      <c r="D1893" s="238"/>
      <c r="E1893" s="225">
        <v>8</v>
      </c>
      <c r="F1893" s="174"/>
      <c r="G1893" s="175" t="str">
        <f t="shared" si="354"/>
        <v>A.2.3.1.2.3</v>
      </c>
      <c r="H1893" s="235" t="e">
        <f t="shared" si="358"/>
        <v>#N/A</v>
      </c>
      <c r="I1893" s="239"/>
      <c r="J1893" s="239"/>
      <c r="K1893" s="239"/>
      <c r="L1893" s="239"/>
      <c r="M1893" s="240"/>
      <c r="N1893" s="231">
        <f t="shared" si="350"/>
        <v>1</v>
      </c>
      <c r="O1893" s="231">
        <f t="shared" si="351"/>
        <v>0</v>
      </c>
      <c r="P1893" s="179">
        <f>VLOOKUP($G1893,[1]Conceptos!$B$2:$I$588,6,FALSE)</f>
        <v>1</v>
      </c>
      <c r="Q1893" s="179">
        <f>VLOOKUP($G1893,[1]Conceptos!$B$2:$I$588,7,FALSE)</f>
        <v>1</v>
      </c>
      <c r="R1893" s="179">
        <f>VLOOKUP($G1893,[1]Conceptos!$B$2:$I$588,8,FALSE)</f>
        <v>1</v>
      </c>
      <c r="S1893" s="229" t="b">
        <f>VLOOKUP(G1893,[1]Conceptos!$B$2:$E$587,4,FALSE)</f>
        <v>1</v>
      </c>
      <c r="V1893" s="231">
        <f t="shared" si="359"/>
        <v>0</v>
      </c>
    </row>
    <row r="1894" spans="1:22" s="231" customFormat="1" hidden="1">
      <c r="A1894" s="172">
        <f>VLOOKUP(G1894,[1]Conceptos!$B$2:$F$587,5,FALSE)</f>
        <v>254</v>
      </c>
      <c r="B1894" s="236"/>
      <c r="C1894" s="237"/>
      <c r="D1894" s="238"/>
      <c r="E1894" s="225">
        <v>9</v>
      </c>
      <c r="F1894" s="174"/>
      <c r="G1894" s="175" t="str">
        <f t="shared" si="354"/>
        <v>A.2.3.1.2.3</v>
      </c>
      <c r="H1894" s="235" t="e">
        <f t="shared" si="358"/>
        <v>#N/A</v>
      </c>
      <c r="I1894" s="239"/>
      <c r="J1894" s="239"/>
      <c r="K1894" s="239"/>
      <c r="L1894" s="239"/>
      <c r="M1894" s="240"/>
      <c r="N1894" s="231">
        <f t="shared" si="350"/>
        <v>1</v>
      </c>
      <c r="O1894" s="231">
        <f t="shared" si="351"/>
        <v>0</v>
      </c>
      <c r="P1894" s="179">
        <f>VLOOKUP($G1894,[1]Conceptos!$B$2:$I$588,6,FALSE)</f>
        <v>1</v>
      </c>
      <c r="Q1894" s="179">
        <f>VLOOKUP($G1894,[1]Conceptos!$B$2:$I$588,7,FALSE)</f>
        <v>1</v>
      </c>
      <c r="R1894" s="179">
        <f>VLOOKUP($G1894,[1]Conceptos!$B$2:$I$588,8,FALSE)</f>
        <v>1</v>
      </c>
      <c r="S1894" s="229" t="b">
        <f>VLOOKUP(G1894,[1]Conceptos!$B$2:$E$587,4,FALSE)</f>
        <v>1</v>
      </c>
      <c r="V1894" s="231">
        <f t="shared" si="359"/>
        <v>0</v>
      </c>
    </row>
    <row r="1895" spans="1:22" s="231" customFormat="1" hidden="1">
      <c r="A1895" s="172">
        <f>VLOOKUP(G1895,[1]Conceptos!$B$2:$F$587,5,FALSE)</f>
        <v>254</v>
      </c>
      <c r="B1895" s="236"/>
      <c r="C1895" s="237"/>
      <c r="D1895" s="238"/>
      <c r="E1895" s="225">
        <v>10</v>
      </c>
      <c r="F1895" s="174"/>
      <c r="G1895" s="175" t="str">
        <f t="shared" si="354"/>
        <v>A.2.3.1.2.3</v>
      </c>
      <c r="H1895" s="235" t="e">
        <f t="shared" si="358"/>
        <v>#N/A</v>
      </c>
      <c r="I1895" s="239"/>
      <c r="J1895" s="239"/>
      <c r="K1895" s="239"/>
      <c r="L1895" s="239"/>
      <c r="M1895" s="240"/>
      <c r="N1895" s="231">
        <f t="shared" si="350"/>
        <v>1</v>
      </c>
      <c r="O1895" s="231">
        <f t="shared" si="351"/>
        <v>0</v>
      </c>
      <c r="P1895" s="179">
        <f>VLOOKUP($G1895,[1]Conceptos!$B$2:$I$588,6,FALSE)</f>
        <v>1</v>
      </c>
      <c r="Q1895" s="179">
        <f>VLOOKUP($G1895,[1]Conceptos!$B$2:$I$588,7,FALSE)</f>
        <v>1</v>
      </c>
      <c r="R1895" s="179">
        <f>VLOOKUP($G1895,[1]Conceptos!$B$2:$I$588,8,FALSE)</f>
        <v>1</v>
      </c>
      <c r="S1895" s="229" t="b">
        <f>VLOOKUP(G1895,[1]Conceptos!$B$2:$E$587,4,FALSE)</f>
        <v>1</v>
      </c>
      <c r="V1895" s="231">
        <f t="shared" si="359"/>
        <v>0</v>
      </c>
    </row>
    <row r="1896" spans="1:22" s="231" customFormat="1" ht="51">
      <c r="A1896" s="172">
        <f>VLOOKUP(G1896,[1]Conceptos!$B$2:$F$587,5,FALSE)</f>
        <v>255</v>
      </c>
      <c r="B1896" s="219" t="s">
        <v>398</v>
      </c>
      <c r="C1896" s="220" t="str">
        <f>VLOOKUP(B1896,[1]Conceptos!$B$2:$D$587,2,FALSE)</f>
        <v>ALTO NIVEL DE COMPLEJIDAD</v>
      </c>
      <c r="D1896" s="221" t="str">
        <f>VLOOKUP(B1896,[1]Conceptos!$B$2:$D$587,3,FALSE)</f>
        <v>CONTEMPLA LOS RECURSOS DESTINADOS A GARANTIZAR LA PRESTACIÓN DE LOS SERVICIOS DE URGENCIAS DE ALTO NIVEL DE COMPLEJIDAD A LA POBLACIÓN POBRE NO ASEGURADA A TRAVES DE EMPRESAS SOCIALES DEL ESTADO CON LAS CUALES NO SE HA SUSCRITO CONTRATO</v>
      </c>
      <c r="E1896" s="222" t="s">
        <v>136</v>
      </c>
      <c r="F1896" s="223"/>
      <c r="G1896" s="263" t="str">
        <f t="shared" si="354"/>
        <v>A.2.3.1.2.4</v>
      </c>
      <c r="H1896" s="225"/>
      <c r="I1896" s="226">
        <f>SUM(I1897:I1906)</f>
        <v>0</v>
      </c>
      <c r="J1896" s="226">
        <f>SUM(J1897:J1906)</f>
        <v>0</v>
      </c>
      <c r="K1896" s="226">
        <f>SUM(K1897:K1906)</f>
        <v>0</v>
      </c>
      <c r="L1896" s="226">
        <f>SUM(L1897:L1906)</f>
        <v>0</v>
      </c>
      <c r="M1896" s="227">
        <f>SUM(M1897:M1906)</f>
        <v>0</v>
      </c>
      <c r="N1896" s="228">
        <f>IF(AND(E1896&lt;&gt;"", E1896&lt;&gt;"Registrar Detalle",E1896&lt;&gt;"Ocultar Detalle"),1,0)</f>
        <v>0</v>
      </c>
      <c r="O1896" s="228">
        <f t="shared" si="351"/>
        <v>0</v>
      </c>
      <c r="P1896" s="179">
        <f>VLOOKUP($G1896,[1]Conceptos!$B$2:$I$588,6,FALSE)</f>
        <v>1</v>
      </c>
      <c r="Q1896" s="179">
        <f>VLOOKUP($G1896,[1]Conceptos!$B$2:$I$588,7,FALSE)</f>
        <v>1</v>
      </c>
      <c r="R1896" s="179">
        <f>VLOOKUP($G1896,[1]Conceptos!$B$2:$I$588,8,FALSE)</f>
        <v>1</v>
      </c>
      <c r="S1896" s="229" t="b">
        <f>VLOOKUP(G1896,[1]Conceptos!$B$2:$E$588,4,FALSE)</f>
        <v>1</v>
      </c>
      <c r="T1896" s="230">
        <f>FIND(".",B1896,LEN(B1896)-2)</f>
        <v>10</v>
      </c>
      <c r="U1896" s="230" t="str">
        <f>MID(B1896,1,T1896-1)</f>
        <v>A.2.3.1.2</v>
      </c>
      <c r="V1896" s="231">
        <f t="shared" si="359"/>
        <v>10</v>
      </c>
    </row>
    <row r="1897" spans="1:22" s="231" customFormat="1">
      <c r="A1897" s="172">
        <f>VLOOKUP(G1897,[1]Conceptos!$B$2:$F$587,5,FALSE)</f>
        <v>255</v>
      </c>
      <c r="B1897" s="234"/>
      <c r="C1897" s="220"/>
      <c r="D1897" s="221"/>
      <c r="E1897" s="225">
        <v>1</v>
      </c>
      <c r="F1897" s="174"/>
      <c r="G1897" s="263" t="str">
        <f t="shared" si="354"/>
        <v>A.2.3.1.2.4</v>
      </c>
      <c r="H1897" s="235" t="e">
        <f t="shared" ref="H1897:H1906" si="360">VLOOKUP(F1897,$W$7:$X$48,2,FALSE)</f>
        <v>#N/A</v>
      </c>
      <c r="I1897" s="239"/>
      <c r="J1897" s="239"/>
      <c r="K1897" s="239"/>
      <c r="L1897" s="239"/>
      <c r="M1897" s="240"/>
      <c r="N1897" s="231">
        <f t="shared" ref="N1897:N1906" si="361">IF(E1897&lt;&gt;"",1,0)</f>
        <v>1</v>
      </c>
      <c r="O1897" s="231">
        <f t="shared" si="351"/>
        <v>0</v>
      </c>
      <c r="P1897" s="179">
        <f>VLOOKUP($G1897,[1]Conceptos!$B$2:$I$588,6,FALSE)</f>
        <v>1</v>
      </c>
      <c r="Q1897" s="179">
        <f>VLOOKUP($G1897,[1]Conceptos!$B$2:$I$588,7,FALSE)</f>
        <v>1</v>
      </c>
      <c r="R1897" s="179">
        <f>VLOOKUP($G1897,[1]Conceptos!$B$2:$I$588,8,FALSE)</f>
        <v>1</v>
      </c>
      <c r="S1897" s="229" t="b">
        <f>VLOOKUP(G1897,[1]Conceptos!$B$2:$E$588,4,FALSE)</f>
        <v>1</v>
      </c>
      <c r="V1897" s="231">
        <f t="shared" si="359"/>
        <v>10</v>
      </c>
    </row>
    <row r="1898" spans="1:22" s="231" customFormat="1" hidden="1">
      <c r="A1898" s="172">
        <f>VLOOKUP(G1898,[1]Conceptos!$B$2:$F$587,5,FALSE)</f>
        <v>255</v>
      </c>
      <c r="B1898" s="236"/>
      <c r="C1898" s="237"/>
      <c r="D1898" s="238"/>
      <c r="E1898" s="225">
        <v>2</v>
      </c>
      <c r="F1898" s="174"/>
      <c r="G1898" s="263" t="str">
        <f t="shared" si="354"/>
        <v>A.2.3.1.2.4</v>
      </c>
      <c r="H1898" s="235" t="e">
        <f t="shared" si="360"/>
        <v>#N/A</v>
      </c>
      <c r="I1898" s="239"/>
      <c r="J1898" s="239"/>
      <c r="K1898" s="239"/>
      <c r="L1898" s="239"/>
      <c r="M1898" s="240"/>
      <c r="N1898" s="231">
        <f t="shared" si="361"/>
        <v>1</v>
      </c>
      <c r="O1898" s="231">
        <f t="shared" si="351"/>
        <v>0</v>
      </c>
      <c r="P1898" s="179">
        <f>VLOOKUP($G1898,[1]Conceptos!$B$2:$I$588,6,FALSE)</f>
        <v>1</v>
      </c>
      <c r="Q1898" s="179">
        <f>VLOOKUP($G1898,[1]Conceptos!$B$2:$I$588,7,FALSE)</f>
        <v>1</v>
      </c>
      <c r="R1898" s="179">
        <f>VLOOKUP($G1898,[1]Conceptos!$B$2:$I$588,8,FALSE)</f>
        <v>1</v>
      </c>
      <c r="S1898" s="229" t="b">
        <f>VLOOKUP(G1898,[1]Conceptos!$B$2:$E$587,4,FALSE)</f>
        <v>1</v>
      </c>
      <c r="V1898" s="231">
        <f t="shared" si="359"/>
        <v>0</v>
      </c>
    </row>
    <row r="1899" spans="1:22" s="231" customFormat="1" hidden="1">
      <c r="A1899" s="172">
        <f>VLOOKUP(G1899,[1]Conceptos!$B$2:$F$587,5,FALSE)</f>
        <v>255</v>
      </c>
      <c r="B1899" s="236"/>
      <c r="C1899" s="237"/>
      <c r="D1899" s="238"/>
      <c r="E1899" s="225">
        <v>3</v>
      </c>
      <c r="F1899" s="174"/>
      <c r="G1899" s="263" t="str">
        <f t="shared" si="354"/>
        <v>A.2.3.1.2.4</v>
      </c>
      <c r="H1899" s="235" t="e">
        <f t="shared" si="360"/>
        <v>#N/A</v>
      </c>
      <c r="I1899" s="239"/>
      <c r="J1899" s="239"/>
      <c r="K1899" s="239"/>
      <c r="L1899" s="239"/>
      <c r="M1899" s="240"/>
      <c r="N1899" s="231">
        <f t="shared" si="361"/>
        <v>1</v>
      </c>
      <c r="O1899" s="231">
        <f t="shared" si="351"/>
        <v>0</v>
      </c>
      <c r="P1899" s="179">
        <f>VLOOKUP($G1899,[1]Conceptos!$B$2:$I$588,6,FALSE)</f>
        <v>1</v>
      </c>
      <c r="Q1899" s="179">
        <f>VLOOKUP($G1899,[1]Conceptos!$B$2:$I$588,7,FALSE)</f>
        <v>1</v>
      </c>
      <c r="R1899" s="179">
        <f>VLOOKUP($G1899,[1]Conceptos!$B$2:$I$588,8,FALSE)</f>
        <v>1</v>
      </c>
      <c r="S1899" s="229" t="b">
        <f>VLOOKUP(G1899,[1]Conceptos!$B$2:$E$587,4,FALSE)</f>
        <v>1</v>
      </c>
      <c r="V1899" s="231">
        <f t="shared" si="359"/>
        <v>0</v>
      </c>
    </row>
    <row r="1900" spans="1:22" s="231" customFormat="1" hidden="1">
      <c r="A1900" s="172">
        <f>VLOOKUP(G1900,[1]Conceptos!$B$2:$F$587,5,FALSE)</f>
        <v>255</v>
      </c>
      <c r="B1900" s="236"/>
      <c r="C1900" s="237"/>
      <c r="D1900" s="238"/>
      <c r="E1900" s="225">
        <v>4</v>
      </c>
      <c r="F1900" s="174"/>
      <c r="G1900" s="263" t="str">
        <f t="shared" si="354"/>
        <v>A.2.3.1.2.4</v>
      </c>
      <c r="H1900" s="235" t="e">
        <f t="shared" si="360"/>
        <v>#N/A</v>
      </c>
      <c r="I1900" s="239"/>
      <c r="J1900" s="239"/>
      <c r="K1900" s="239"/>
      <c r="L1900" s="239"/>
      <c r="M1900" s="240"/>
      <c r="N1900" s="231">
        <f t="shared" si="361"/>
        <v>1</v>
      </c>
      <c r="O1900" s="231">
        <f t="shared" si="351"/>
        <v>0</v>
      </c>
      <c r="P1900" s="179">
        <f>VLOOKUP($G1900,[1]Conceptos!$B$2:$I$588,6,FALSE)</f>
        <v>1</v>
      </c>
      <c r="Q1900" s="179">
        <f>VLOOKUP($G1900,[1]Conceptos!$B$2:$I$588,7,FALSE)</f>
        <v>1</v>
      </c>
      <c r="R1900" s="179">
        <f>VLOOKUP($G1900,[1]Conceptos!$B$2:$I$588,8,FALSE)</f>
        <v>1</v>
      </c>
      <c r="S1900" s="229" t="b">
        <f>VLOOKUP(G1900,[1]Conceptos!$B$2:$E$587,4,FALSE)</f>
        <v>1</v>
      </c>
      <c r="V1900" s="231">
        <f t="shared" si="359"/>
        <v>0</v>
      </c>
    </row>
    <row r="1901" spans="1:22" s="231" customFormat="1" hidden="1">
      <c r="A1901" s="172">
        <f>VLOOKUP(G1901,[1]Conceptos!$B$2:$F$587,5,FALSE)</f>
        <v>255</v>
      </c>
      <c r="B1901" s="236"/>
      <c r="C1901" s="237"/>
      <c r="D1901" s="238"/>
      <c r="E1901" s="225">
        <v>5</v>
      </c>
      <c r="F1901" s="174"/>
      <c r="G1901" s="263" t="str">
        <f t="shared" si="354"/>
        <v>A.2.3.1.2.4</v>
      </c>
      <c r="H1901" s="235" t="e">
        <f t="shared" si="360"/>
        <v>#N/A</v>
      </c>
      <c r="I1901" s="239"/>
      <c r="J1901" s="239"/>
      <c r="K1901" s="239"/>
      <c r="L1901" s="239"/>
      <c r="M1901" s="240"/>
      <c r="N1901" s="231">
        <f t="shared" si="361"/>
        <v>1</v>
      </c>
      <c r="O1901" s="231">
        <f t="shared" si="351"/>
        <v>0</v>
      </c>
      <c r="P1901" s="179">
        <f>VLOOKUP($G1901,[1]Conceptos!$B$2:$I$588,6,FALSE)</f>
        <v>1</v>
      </c>
      <c r="Q1901" s="179">
        <f>VLOOKUP($G1901,[1]Conceptos!$B$2:$I$588,7,FALSE)</f>
        <v>1</v>
      </c>
      <c r="R1901" s="179">
        <f>VLOOKUP($G1901,[1]Conceptos!$B$2:$I$588,8,FALSE)</f>
        <v>1</v>
      </c>
      <c r="S1901" s="229" t="b">
        <f>VLOOKUP(G1901,[1]Conceptos!$B$2:$E$587,4,FALSE)</f>
        <v>1</v>
      </c>
      <c r="V1901" s="231">
        <f t="shared" si="359"/>
        <v>0</v>
      </c>
    </row>
    <row r="1902" spans="1:22" s="231" customFormat="1" hidden="1">
      <c r="A1902" s="172">
        <f>VLOOKUP(G1902,[1]Conceptos!$B$2:$F$587,5,FALSE)</f>
        <v>255</v>
      </c>
      <c r="B1902" s="236"/>
      <c r="C1902" s="237"/>
      <c r="D1902" s="238"/>
      <c r="E1902" s="225">
        <v>6</v>
      </c>
      <c r="F1902" s="174"/>
      <c r="G1902" s="263" t="str">
        <f t="shared" si="354"/>
        <v>A.2.3.1.2.4</v>
      </c>
      <c r="H1902" s="235" t="e">
        <f t="shared" si="360"/>
        <v>#N/A</v>
      </c>
      <c r="I1902" s="239"/>
      <c r="J1902" s="239"/>
      <c r="K1902" s="239"/>
      <c r="L1902" s="239"/>
      <c r="M1902" s="240"/>
      <c r="N1902" s="231">
        <f t="shared" si="361"/>
        <v>1</v>
      </c>
      <c r="O1902" s="231">
        <f t="shared" si="351"/>
        <v>0</v>
      </c>
      <c r="P1902" s="179">
        <f>VLOOKUP($G1902,[1]Conceptos!$B$2:$I$588,6,FALSE)</f>
        <v>1</v>
      </c>
      <c r="Q1902" s="179">
        <f>VLOOKUP($G1902,[1]Conceptos!$B$2:$I$588,7,FALSE)</f>
        <v>1</v>
      </c>
      <c r="R1902" s="179">
        <f>VLOOKUP($G1902,[1]Conceptos!$B$2:$I$588,8,FALSE)</f>
        <v>1</v>
      </c>
      <c r="S1902" s="229" t="b">
        <f>VLOOKUP(G1902,[1]Conceptos!$B$2:$E$587,4,FALSE)</f>
        <v>1</v>
      </c>
      <c r="V1902" s="231">
        <f t="shared" si="359"/>
        <v>0</v>
      </c>
    </row>
    <row r="1903" spans="1:22" s="231" customFormat="1" hidden="1">
      <c r="A1903" s="172">
        <f>VLOOKUP(G1903,[1]Conceptos!$B$2:$F$587,5,FALSE)</f>
        <v>255</v>
      </c>
      <c r="B1903" s="236"/>
      <c r="C1903" s="237"/>
      <c r="D1903" s="238"/>
      <c r="E1903" s="225">
        <v>7</v>
      </c>
      <c r="F1903" s="174"/>
      <c r="G1903" s="263" t="str">
        <f t="shared" si="354"/>
        <v>A.2.3.1.2.4</v>
      </c>
      <c r="H1903" s="235" t="e">
        <f t="shared" si="360"/>
        <v>#N/A</v>
      </c>
      <c r="I1903" s="239"/>
      <c r="J1903" s="239"/>
      <c r="K1903" s="239"/>
      <c r="L1903" s="239"/>
      <c r="M1903" s="240"/>
      <c r="N1903" s="231">
        <f t="shared" si="361"/>
        <v>1</v>
      </c>
      <c r="O1903" s="231">
        <f t="shared" si="351"/>
        <v>0</v>
      </c>
      <c r="P1903" s="179">
        <f>VLOOKUP($G1903,[1]Conceptos!$B$2:$I$588,6,FALSE)</f>
        <v>1</v>
      </c>
      <c r="Q1903" s="179">
        <f>VLOOKUP($G1903,[1]Conceptos!$B$2:$I$588,7,FALSE)</f>
        <v>1</v>
      </c>
      <c r="R1903" s="179">
        <f>VLOOKUP($G1903,[1]Conceptos!$B$2:$I$588,8,FALSE)</f>
        <v>1</v>
      </c>
      <c r="S1903" s="229" t="b">
        <f>VLOOKUP(G1903,[1]Conceptos!$B$2:$E$587,4,FALSE)</f>
        <v>1</v>
      </c>
      <c r="V1903" s="231">
        <f t="shared" si="359"/>
        <v>0</v>
      </c>
    </row>
    <row r="1904" spans="1:22" s="231" customFormat="1" hidden="1">
      <c r="A1904" s="172">
        <f>VLOOKUP(G1904,[1]Conceptos!$B$2:$F$587,5,FALSE)</f>
        <v>255</v>
      </c>
      <c r="B1904" s="236"/>
      <c r="C1904" s="237"/>
      <c r="D1904" s="238"/>
      <c r="E1904" s="225">
        <v>8</v>
      </c>
      <c r="F1904" s="174"/>
      <c r="G1904" s="263" t="str">
        <f t="shared" si="354"/>
        <v>A.2.3.1.2.4</v>
      </c>
      <c r="H1904" s="235" t="e">
        <f t="shared" si="360"/>
        <v>#N/A</v>
      </c>
      <c r="I1904" s="239"/>
      <c r="J1904" s="239"/>
      <c r="K1904" s="239"/>
      <c r="L1904" s="239"/>
      <c r="M1904" s="240"/>
      <c r="N1904" s="231">
        <f t="shared" si="361"/>
        <v>1</v>
      </c>
      <c r="O1904" s="231">
        <f t="shared" si="351"/>
        <v>0</v>
      </c>
      <c r="P1904" s="179">
        <f>VLOOKUP($G1904,[1]Conceptos!$B$2:$I$588,6,FALSE)</f>
        <v>1</v>
      </c>
      <c r="Q1904" s="179">
        <f>VLOOKUP($G1904,[1]Conceptos!$B$2:$I$588,7,FALSE)</f>
        <v>1</v>
      </c>
      <c r="R1904" s="179">
        <f>VLOOKUP($G1904,[1]Conceptos!$B$2:$I$588,8,FALSE)</f>
        <v>1</v>
      </c>
      <c r="S1904" s="229" t="b">
        <f>VLOOKUP(G1904,[1]Conceptos!$B$2:$E$587,4,FALSE)</f>
        <v>1</v>
      </c>
      <c r="V1904" s="231">
        <f t="shared" si="359"/>
        <v>0</v>
      </c>
    </row>
    <row r="1905" spans="1:22" s="231" customFormat="1" hidden="1">
      <c r="A1905" s="172">
        <f>VLOOKUP(G1905,[1]Conceptos!$B$2:$F$587,5,FALSE)</f>
        <v>255</v>
      </c>
      <c r="B1905" s="236"/>
      <c r="C1905" s="237"/>
      <c r="D1905" s="238"/>
      <c r="E1905" s="225">
        <v>9</v>
      </c>
      <c r="F1905" s="174"/>
      <c r="G1905" s="263" t="str">
        <f t="shared" si="354"/>
        <v>A.2.3.1.2.4</v>
      </c>
      <c r="H1905" s="235" t="e">
        <f t="shared" si="360"/>
        <v>#N/A</v>
      </c>
      <c r="I1905" s="239"/>
      <c r="J1905" s="239"/>
      <c r="K1905" s="239"/>
      <c r="L1905" s="239"/>
      <c r="M1905" s="240"/>
      <c r="N1905" s="231">
        <f t="shared" si="361"/>
        <v>1</v>
      </c>
      <c r="O1905" s="231">
        <f t="shared" si="351"/>
        <v>0</v>
      </c>
      <c r="P1905" s="179">
        <f>VLOOKUP($G1905,[1]Conceptos!$B$2:$I$588,6,FALSE)</f>
        <v>1</v>
      </c>
      <c r="Q1905" s="179">
        <f>VLOOKUP($G1905,[1]Conceptos!$B$2:$I$588,7,FALSE)</f>
        <v>1</v>
      </c>
      <c r="R1905" s="179">
        <f>VLOOKUP($G1905,[1]Conceptos!$B$2:$I$588,8,FALSE)</f>
        <v>1</v>
      </c>
      <c r="S1905" s="229" t="b">
        <f>VLOOKUP(G1905,[1]Conceptos!$B$2:$E$587,4,FALSE)</f>
        <v>1</v>
      </c>
      <c r="V1905" s="231">
        <f t="shared" si="359"/>
        <v>0</v>
      </c>
    </row>
    <row r="1906" spans="1:22" s="231" customFormat="1" hidden="1">
      <c r="A1906" s="172">
        <f>VLOOKUP(G1906,[1]Conceptos!$B$2:$F$587,5,FALSE)</f>
        <v>255</v>
      </c>
      <c r="B1906" s="236"/>
      <c r="C1906" s="237"/>
      <c r="D1906" s="238"/>
      <c r="E1906" s="225">
        <v>10</v>
      </c>
      <c r="F1906" s="174"/>
      <c r="G1906" s="263" t="str">
        <f t="shared" si="354"/>
        <v>A.2.3.1.2.4</v>
      </c>
      <c r="H1906" s="235" t="e">
        <f t="shared" si="360"/>
        <v>#N/A</v>
      </c>
      <c r="I1906" s="239"/>
      <c r="J1906" s="239"/>
      <c r="K1906" s="239"/>
      <c r="L1906" s="239"/>
      <c r="M1906" s="240"/>
      <c r="N1906" s="231">
        <f t="shared" si="361"/>
        <v>1</v>
      </c>
      <c r="O1906" s="231">
        <f t="shared" si="351"/>
        <v>0</v>
      </c>
      <c r="P1906" s="179">
        <f>VLOOKUP($G1906,[1]Conceptos!$B$2:$I$588,6,FALSE)</f>
        <v>1</v>
      </c>
      <c r="Q1906" s="179">
        <f>VLOOKUP($G1906,[1]Conceptos!$B$2:$I$588,7,FALSE)</f>
        <v>1</v>
      </c>
      <c r="R1906" s="179">
        <f>VLOOKUP($G1906,[1]Conceptos!$B$2:$I$588,8,FALSE)</f>
        <v>1</v>
      </c>
      <c r="S1906" s="229" t="b">
        <f>VLOOKUP(G1906,[1]Conceptos!$B$2:$E$587,4,FALSE)</f>
        <v>1</v>
      </c>
      <c r="V1906" s="231">
        <f t="shared" si="359"/>
        <v>0</v>
      </c>
    </row>
    <row r="1907" spans="1:22" s="231" customFormat="1" ht="51">
      <c r="A1907" s="172">
        <f>VLOOKUP(G1907,[1]Conceptos!$B$2:$F$587,5,FALSE)</f>
        <v>256</v>
      </c>
      <c r="B1907" s="216" t="s">
        <v>399</v>
      </c>
      <c r="C1907" s="217" t="str">
        <f>VLOOKUP(B1907,[1]Conceptos!$B$2:$D$587,2,FALSE)</f>
        <v>SERVICIOS CONTRATADOS CON INSTITUCIONES PRESTADORAS DE SERVICIOS DE SALUD  PRIVADAS O MIXTAS</v>
      </c>
      <c r="D1907" s="218" t="str">
        <f>VLOOKUP(B1907,[1]Conceptos!$B$2:$D$587,3,FALSE)</f>
        <v>CONTEMPLA LOS RECURSOS DESTINADOS A GARANTIZAR LA PRESTACIÓN DE LOS SERVICIOS DE SALUD A LA POBLACIÓN POBRE NO ASEGURADA QUE SE CONTRATAN CON INSTITUCIONES PRESTADORAS DE SERVICIOS DE SALUD PRIVADAS O MIXTAS</v>
      </c>
      <c r="E1907" s="249"/>
      <c r="F1907" s="210"/>
      <c r="G1907" s="262" t="str">
        <f t="shared" si="354"/>
        <v>A.2.3.1.3</v>
      </c>
      <c r="H1907" s="249"/>
      <c r="I1907" s="213">
        <f>I1908+I1919+I1930</f>
        <v>0</v>
      </c>
      <c r="J1907" s="213">
        <f>J1908+J1919+J1930</f>
        <v>0</v>
      </c>
      <c r="K1907" s="213">
        <f>K1908+K1919+K1930</f>
        <v>0</v>
      </c>
      <c r="L1907" s="213">
        <f>L1908+L1919+L1930</f>
        <v>0</v>
      </c>
      <c r="M1907" s="214">
        <f>M1908+M1919+M1930</f>
        <v>0</v>
      </c>
      <c r="N1907" s="250">
        <f t="shared" si="350"/>
        <v>0</v>
      </c>
      <c r="O1907" s="250">
        <f t="shared" si="351"/>
        <v>0</v>
      </c>
      <c r="P1907" s="179">
        <f>VLOOKUP($G1907,[1]Conceptos!$B$2:$I$588,6,FALSE)</f>
        <v>1</v>
      </c>
      <c r="Q1907" s="179">
        <f>VLOOKUP($G1907,[1]Conceptos!$B$2:$I$588,7,FALSE)</f>
        <v>1</v>
      </c>
      <c r="R1907" s="179">
        <f>VLOOKUP($G1907,[1]Conceptos!$B$2:$I$588,8,FALSE)</f>
        <v>1</v>
      </c>
      <c r="S1907" s="229" t="b">
        <f>VLOOKUP(G1907,[1]Conceptos!$B$2:$E$588,4,FALSE)</f>
        <v>0</v>
      </c>
      <c r="T1907" s="230">
        <f>FIND(".",B1907,LEN(B1907)-2)</f>
        <v>8</v>
      </c>
      <c r="U1907" s="230" t="str">
        <f>MID(B1907,1,T1907-1)</f>
        <v>A.2.3.1</v>
      </c>
      <c r="V1907" s="231">
        <f>IF(T1907=0,T1895,T1907)</f>
        <v>8</v>
      </c>
    </row>
    <row r="1908" spans="1:22" s="231" customFormat="1" ht="51">
      <c r="A1908" s="172">
        <f>VLOOKUP(G1908,[1]Conceptos!$B$2:$F$587,5,FALSE)</f>
        <v>257</v>
      </c>
      <c r="B1908" s="219" t="s">
        <v>400</v>
      </c>
      <c r="C1908" s="220" t="str">
        <f>VLOOKUP(B1908,[1]Conceptos!$B$2:$D$587,2,FALSE)</f>
        <v>BAJO NIVEL DE COMPLEJIDAD</v>
      </c>
      <c r="D1908" s="221" t="str">
        <f>VLOOKUP(B1908,[1]Conceptos!$B$2:$D$587,3,FALSE)</f>
        <v>CONTEMPLA LOS RECURSOS DESTINADOS A GARANTIZAR LA PRESTACIÓN DE LOS SERVICIOS DE SALUD ELECTIVOS O DE URGENCIAS DE BAJO NIVEL DE COMPLEJIDAD REQUERIDOS POR LA POBLACIÓN POBRE NO ASEGURADA CONTRATADOS CON IPS DE SALUD PRIVADAS O MIXTAS</v>
      </c>
      <c r="E1908" s="222" t="s">
        <v>136</v>
      </c>
      <c r="F1908" s="223"/>
      <c r="G1908" s="263" t="str">
        <f t="shared" si="354"/>
        <v>A.2.3.1.3.1</v>
      </c>
      <c r="H1908" s="225"/>
      <c r="I1908" s="226">
        <f>SUM(I1909:I1918)</f>
        <v>0</v>
      </c>
      <c r="J1908" s="226">
        <f>SUM(J1909:J1918)</f>
        <v>0</v>
      </c>
      <c r="K1908" s="226">
        <f>SUM(K1909:K1918)</f>
        <v>0</v>
      </c>
      <c r="L1908" s="226">
        <f>SUM(L1909:L1918)</f>
        <v>0</v>
      </c>
      <c r="M1908" s="227">
        <f>SUM(M1909:M1918)</f>
        <v>0</v>
      </c>
      <c r="N1908" s="228">
        <f>IF(AND(E1908&lt;&gt;"", E1908&lt;&gt;"Registrar Detalle",E1908&lt;&gt;"Ocultar Detalle"),1,0)</f>
        <v>0</v>
      </c>
      <c r="O1908" s="228">
        <f t="shared" si="351"/>
        <v>0</v>
      </c>
      <c r="P1908" s="179">
        <f>VLOOKUP($G1908,[1]Conceptos!$B$2:$I$588,6,FALSE)</f>
        <v>1</v>
      </c>
      <c r="Q1908" s="179">
        <f>VLOOKUP($G1908,[1]Conceptos!$B$2:$I$588,7,FALSE)</f>
        <v>1</v>
      </c>
      <c r="R1908" s="179">
        <f>VLOOKUP($G1908,[1]Conceptos!$B$2:$I$588,8,FALSE)</f>
        <v>1</v>
      </c>
      <c r="S1908" s="229" t="b">
        <f>VLOOKUP(G1908,[1]Conceptos!$B$2:$E$588,4,FALSE)</f>
        <v>1</v>
      </c>
      <c r="T1908" s="230">
        <f>FIND(".",B1908,LEN(B1908)-2)</f>
        <v>10</v>
      </c>
      <c r="U1908" s="230" t="str">
        <f>MID(B1908,1,T1908-1)</f>
        <v>A.2.3.1.3</v>
      </c>
      <c r="V1908" s="231">
        <f t="shared" si="359"/>
        <v>10</v>
      </c>
    </row>
    <row r="1909" spans="1:22" s="231" customFormat="1">
      <c r="A1909" s="172">
        <f>VLOOKUP(G1909,[1]Conceptos!$B$2:$F$587,5,FALSE)</f>
        <v>257</v>
      </c>
      <c r="B1909" s="234"/>
      <c r="C1909" s="220"/>
      <c r="D1909" s="221"/>
      <c r="E1909" s="225">
        <v>1</v>
      </c>
      <c r="F1909" s="174"/>
      <c r="G1909" s="264" t="str">
        <f t="shared" si="354"/>
        <v>A.2.3.1.3.1</v>
      </c>
      <c r="H1909" s="235" t="e">
        <f t="shared" ref="H1909:H1918" si="362">VLOOKUP(F1909,$W$7:$X$48,2,FALSE)</f>
        <v>#N/A</v>
      </c>
      <c r="I1909" s="239"/>
      <c r="J1909" s="239"/>
      <c r="K1909" s="239"/>
      <c r="L1909" s="239"/>
      <c r="M1909" s="240"/>
      <c r="N1909" s="231">
        <f t="shared" si="350"/>
        <v>1</v>
      </c>
      <c r="O1909" s="231">
        <f t="shared" si="351"/>
        <v>0</v>
      </c>
      <c r="P1909" s="179">
        <f>VLOOKUP($G1909,[1]Conceptos!$B$2:$I$588,6,FALSE)</f>
        <v>1</v>
      </c>
      <c r="Q1909" s="179">
        <f>VLOOKUP($G1909,[1]Conceptos!$B$2:$I$588,7,FALSE)</f>
        <v>1</v>
      </c>
      <c r="R1909" s="179">
        <f>VLOOKUP($G1909,[1]Conceptos!$B$2:$I$588,8,FALSE)</f>
        <v>1</v>
      </c>
      <c r="S1909" s="229" t="b">
        <f>VLOOKUP(G1909,[1]Conceptos!$B$2:$E$588,4,FALSE)</f>
        <v>1</v>
      </c>
      <c r="V1909" s="231">
        <f t="shared" si="359"/>
        <v>10</v>
      </c>
    </row>
    <row r="1910" spans="1:22" s="231" customFormat="1" hidden="1">
      <c r="A1910" s="172">
        <f>VLOOKUP(G1910,[1]Conceptos!$B$2:$F$587,5,FALSE)</f>
        <v>257</v>
      </c>
      <c r="B1910" s="236"/>
      <c r="C1910" s="237"/>
      <c r="D1910" s="238"/>
      <c r="E1910" s="225">
        <v>2</v>
      </c>
      <c r="F1910" s="174"/>
      <c r="G1910" s="264" t="str">
        <f t="shared" si="354"/>
        <v>A.2.3.1.3.1</v>
      </c>
      <c r="H1910" s="235" t="e">
        <f t="shared" si="362"/>
        <v>#N/A</v>
      </c>
      <c r="I1910" s="239"/>
      <c r="J1910" s="239"/>
      <c r="K1910" s="239"/>
      <c r="L1910" s="239"/>
      <c r="M1910" s="240"/>
      <c r="N1910" s="231">
        <f t="shared" si="350"/>
        <v>1</v>
      </c>
      <c r="O1910" s="231">
        <f t="shared" si="351"/>
        <v>0</v>
      </c>
      <c r="P1910" s="179">
        <f>VLOOKUP($G1910,[1]Conceptos!$B$2:$I$588,6,FALSE)</f>
        <v>1</v>
      </c>
      <c r="Q1910" s="179">
        <f>VLOOKUP($G1910,[1]Conceptos!$B$2:$I$588,7,FALSE)</f>
        <v>1</v>
      </c>
      <c r="R1910" s="179">
        <f>VLOOKUP($G1910,[1]Conceptos!$B$2:$I$588,8,FALSE)</f>
        <v>1</v>
      </c>
      <c r="S1910" s="229" t="b">
        <f>VLOOKUP(G1910,[1]Conceptos!$B$2:$E$587,4,FALSE)</f>
        <v>1</v>
      </c>
      <c r="V1910" s="231">
        <f t="shared" si="359"/>
        <v>0</v>
      </c>
    </row>
    <row r="1911" spans="1:22" s="231" customFormat="1" hidden="1">
      <c r="A1911" s="172">
        <f>VLOOKUP(G1911,[1]Conceptos!$B$2:$F$587,5,FALSE)</f>
        <v>257</v>
      </c>
      <c r="B1911" s="236"/>
      <c r="C1911" s="237"/>
      <c r="D1911" s="238"/>
      <c r="E1911" s="225">
        <v>3</v>
      </c>
      <c r="F1911" s="174"/>
      <c r="G1911" s="264" t="str">
        <f t="shared" si="354"/>
        <v>A.2.3.1.3.1</v>
      </c>
      <c r="H1911" s="235" t="e">
        <f t="shared" si="362"/>
        <v>#N/A</v>
      </c>
      <c r="I1911" s="239"/>
      <c r="J1911" s="239"/>
      <c r="K1911" s="239"/>
      <c r="L1911" s="239"/>
      <c r="M1911" s="240"/>
      <c r="N1911" s="231">
        <f t="shared" si="350"/>
        <v>1</v>
      </c>
      <c r="O1911" s="231">
        <f t="shared" si="351"/>
        <v>0</v>
      </c>
      <c r="P1911" s="179">
        <f>VLOOKUP($G1911,[1]Conceptos!$B$2:$I$588,6,FALSE)</f>
        <v>1</v>
      </c>
      <c r="Q1911" s="179">
        <f>VLOOKUP($G1911,[1]Conceptos!$B$2:$I$588,7,FALSE)</f>
        <v>1</v>
      </c>
      <c r="R1911" s="179">
        <f>VLOOKUP($G1911,[1]Conceptos!$B$2:$I$588,8,FALSE)</f>
        <v>1</v>
      </c>
      <c r="S1911" s="229" t="b">
        <f>VLOOKUP(G1911,[1]Conceptos!$B$2:$E$587,4,FALSE)</f>
        <v>1</v>
      </c>
      <c r="V1911" s="231">
        <f t="shared" si="359"/>
        <v>0</v>
      </c>
    </row>
    <row r="1912" spans="1:22" s="231" customFormat="1" hidden="1">
      <c r="A1912" s="172">
        <f>VLOOKUP(G1912,[1]Conceptos!$B$2:$F$587,5,FALSE)</f>
        <v>257</v>
      </c>
      <c r="B1912" s="236"/>
      <c r="C1912" s="237"/>
      <c r="D1912" s="238"/>
      <c r="E1912" s="225">
        <v>4</v>
      </c>
      <c r="F1912" s="174"/>
      <c r="G1912" s="264" t="str">
        <f t="shared" si="354"/>
        <v>A.2.3.1.3.1</v>
      </c>
      <c r="H1912" s="235" t="e">
        <f t="shared" si="362"/>
        <v>#N/A</v>
      </c>
      <c r="I1912" s="239"/>
      <c r="J1912" s="239"/>
      <c r="K1912" s="239"/>
      <c r="L1912" s="239"/>
      <c r="M1912" s="240"/>
      <c r="N1912" s="231">
        <f t="shared" si="350"/>
        <v>1</v>
      </c>
      <c r="O1912" s="231">
        <f t="shared" si="351"/>
        <v>0</v>
      </c>
      <c r="P1912" s="179">
        <f>VLOOKUP($G1912,[1]Conceptos!$B$2:$I$588,6,FALSE)</f>
        <v>1</v>
      </c>
      <c r="Q1912" s="179">
        <f>VLOOKUP($G1912,[1]Conceptos!$B$2:$I$588,7,FALSE)</f>
        <v>1</v>
      </c>
      <c r="R1912" s="179">
        <f>VLOOKUP($G1912,[1]Conceptos!$B$2:$I$588,8,FALSE)</f>
        <v>1</v>
      </c>
      <c r="S1912" s="229" t="b">
        <f>VLOOKUP(G1912,[1]Conceptos!$B$2:$E$587,4,FALSE)</f>
        <v>1</v>
      </c>
      <c r="V1912" s="231">
        <f t="shared" si="359"/>
        <v>0</v>
      </c>
    </row>
    <row r="1913" spans="1:22" s="231" customFormat="1" hidden="1">
      <c r="A1913" s="172">
        <f>VLOOKUP(G1913,[1]Conceptos!$B$2:$F$587,5,FALSE)</f>
        <v>257</v>
      </c>
      <c r="B1913" s="236"/>
      <c r="C1913" s="237"/>
      <c r="D1913" s="238"/>
      <c r="E1913" s="225">
        <v>5</v>
      </c>
      <c r="F1913" s="174"/>
      <c r="G1913" s="264" t="str">
        <f t="shared" si="354"/>
        <v>A.2.3.1.3.1</v>
      </c>
      <c r="H1913" s="235" t="e">
        <f t="shared" si="362"/>
        <v>#N/A</v>
      </c>
      <c r="I1913" s="239"/>
      <c r="J1913" s="239"/>
      <c r="K1913" s="239"/>
      <c r="L1913" s="239"/>
      <c r="M1913" s="240"/>
      <c r="N1913" s="231">
        <f t="shared" si="350"/>
        <v>1</v>
      </c>
      <c r="O1913" s="231">
        <f t="shared" si="351"/>
        <v>0</v>
      </c>
      <c r="P1913" s="179">
        <f>VLOOKUP($G1913,[1]Conceptos!$B$2:$I$588,6,FALSE)</f>
        <v>1</v>
      </c>
      <c r="Q1913" s="179">
        <f>VLOOKUP($G1913,[1]Conceptos!$B$2:$I$588,7,FALSE)</f>
        <v>1</v>
      </c>
      <c r="R1913" s="179">
        <f>VLOOKUP($G1913,[1]Conceptos!$B$2:$I$588,8,FALSE)</f>
        <v>1</v>
      </c>
      <c r="S1913" s="229" t="b">
        <f>VLOOKUP(G1913,[1]Conceptos!$B$2:$E$587,4,FALSE)</f>
        <v>1</v>
      </c>
      <c r="V1913" s="231">
        <f t="shared" si="359"/>
        <v>0</v>
      </c>
    </row>
    <row r="1914" spans="1:22" s="231" customFormat="1" hidden="1">
      <c r="A1914" s="172">
        <f>VLOOKUP(G1914,[1]Conceptos!$B$2:$F$587,5,FALSE)</f>
        <v>257</v>
      </c>
      <c r="B1914" s="236"/>
      <c r="C1914" s="237"/>
      <c r="D1914" s="238"/>
      <c r="E1914" s="225">
        <v>6</v>
      </c>
      <c r="F1914" s="174"/>
      <c r="G1914" s="264" t="str">
        <f t="shared" si="354"/>
        <v>A.2.3.1.3.1</v>
      </c>
      <c r="H1914" s="235" t="e">
        <f t="shared" si="362"/>
        <v>#N/A</v>
      </c>
      <c r="I1914" s="239"/>
      <c r="J1914" s="239"/>
      <c r="K1914" s="239"/>
      <c r="L1914" s="239"/>
      <c r="M1914" s="240"/>
      <c r="N1914" s="231">
        <f t="shared" si="350"/>
        <v>1</v>
      </c>
      <c r="O1914" s="231">
        <f t="shared" si="351"/>
        <v>0</v>
      </c>
      <c r="P1914" s="179">
        <f>VLOOKUP($G1914,[1]Conceptos!$B$2:$I$588,6,FALSE)</f>
        <v>1</v>
      </c>
      <c r="Q1914" s="179">
        <f>VLOOKUP($G1914,[1]Conceptos!$B$2:$I$588,7,FALSE)</f>
        <v>1</v>
      </c>
      <c r="R1914" s="179">
        <f>VLOOKUP($G1914,[1]Conceptos!$B$2:$I$588,8,FALSE)</f>
        <v>1</v>
      </c>
      <c r="S1914" s="229" t="b">
        <f>VLOOKUP(G1914,[1]Conceptos!$B$2:$E$587,4,FALSE)</f>
        <v>1</v>
      </c>
      <c r="V1914" s="231">
        <f t="shared" si="359"/>
        <v>0</v>
      </c>
    </row>
    <row r="1915" spans="1:22" s="231" customFormat="1" hidden="1">
      <c r="A1915" s="172">
        <f>VLOOKUP(G1915,[1]Conceptos!$B$2:$F$587,5,FALSE)</f>
        <v>257</v>
      </c>
      <c r="B1915" s="236"/>
      <c r="C1915" s="237"/>
      <c r="D1915" s="238"/>
      <c r="E1915" s="225">
        <v>7</v>
      </c>
      <c r="F1915" s="174"/>
      <c r="G1915" s="264" t="str">
        <f t="shared" si="354"/>
        <v>A.2.3.1.3.1</v>
      </c>
      <c r="H1915" s="235" t="e">
        <f t="shared" si="362"/>
        <v>#N/A</v>
      </c>
      <c r="I1915" s="239"/>
      <c r="J1915" s="239"/>
      <c r="K1915" s="239"/>
      <c r="L1915" s="239"/>
      <c r="M1915" s="240"/>
      <c r="N1915" s="231">
        <f t="shared" si="350"/>
        <v>1</v>
      </c>
      <c r="O1915" s="231">
        <f t="shared" si="351"/>
        <v>0</v>
      </c>
      <c r="P1915" s="179">
        <f>VLOOKUP($G1915,[1]Conceptos!$B$2:$I$588,6,FALSE)</f>
        <v>1</v>
      </c>
      <c r="Q1915" s="179">
        <f>VLOOKUP($G1915,[1]Conceptos!$B$2:$I$588,7,FALSE)</f>
        <v>1</v>
      </c>
      <c r="R1915" s="179">
        <f>VLOOKUP($G1915,[1]Conceptos!$B$2:$I$588,8,FALSE)</f>
        <v>1</v>
      </c>
      <c r="S1915" s="229" t="b">
        <f>VLOOKUP(G1915,[1]Conceptos!$B$2:$E$587,4,FALSE)</f>
        <v>1</v>
      </c>
      <c r="V1915" s="231">
        <f t="shared" si="359"/>
        <v>0</v>
      </c>
    </row>
    <row r="1916" spans="1:22" s="231" customFormat="1" hidden="1">
      <c r="A1916" s="172">
        <f>VLOOKUP(G1916,[1]Conceptos!$B$2:$F$587,5,FALSE)</f>
        <v>257</v>
      </c>
      <c r="B1916" s="236"/>
      <c r="C1916" s="237"/>
      <c r="D1916" s="238"/>
      <c r="E1916" s="225">
        <v>8</v>
      </c>
      <c r="F1916" s="174"/>
      <c r="G1916" s="264" t="str">
        <f t="shared" si="354"/>
        <v>A.2.3.1.3.1</v>
      </c>
      <c r="H1916" s="235" t="e">
        <f t="shared" si="362"/>
        <v>#N/A</v>
      </c>
      <c r="I1916" s="239"/>
      <c r="J1916" s="239"/>
      <c r="K1916" s="239"/>
      <c r="L1916" s="239"/>
      <c r="M1916" s="240"/>
      <c r="N1916" s="231">
        <f t="shared" si="350"/>
        <v>1</v>
      </c>
      <c r="O1916" s="231">
        <f t="shared" si="351"/>
        <v>0</v>
      </c>
      <c r="P1916" s="179">
        <f>VLOOKUP($G1916,[1]Conceptos!$B$2:$I$588,6,FALSE)</f>
        <v>1</v>
      </c>
      <c r="Q1916" s="179">
        <f>VLOOKUP($G1916,[1]Conceptos!$B$2:$I$588,7,FALSE)</f>
        <v>1</v>
      </c>
      <c r="R1916" s="179">
        <f>VLOOKUP($G1916,[1]Conceptos!$B$2:$I$588,8,FALSE)</f>
        <v>1</v>
      </c>
      <c r="S1916" s="229" t="b">
        <f>VLOOKUP(G1916,[1]Conceptos!$B$2:$E$587,4,FALSE)</f>
        <v>1</v>
      </c>
      <c r="V1916" s="231">
        <f t="shared" si="359"/>
        <v>0</v>
      </c>
    </row>
    <row r="1917" spans="1:22" s="231" customFormat="1" hidden="1">
      <c r="A1917" s="172">
        <f>VLOOKUP(G1917,[1]Conceptos!$B$2:$F$587,5,FALSE)</f>
        <v>257</v>
      </c>
      <c r="B1917" s="236"/>
      <c r="C1917" s="237"/>
      <c r="D1917" s="238"/>
      <c r="E1917" s="225">
        <v>9</v>
      </c>
      <c r="F1917" s="174"/>
      <c r="G1917" s="264" t="str">
        <f t="shared" ref="G1917:G1980" si="363">IF(ISBLANK(B1917),G1916,B1917)</f>
        <v>A.2.3.1.3.1</v>
      </c>
      <c r="H1917" s="235" t="e">
        <f t="shared" si="362"/>
        <v>#N/A</v>
      </c>
      <c r="I1917" s="239"/>
      <c r="J1917" s="239"/>
      <c r="K1917" s="239"/>
      <c r="L1917" s="239"/>
      <c r="M1917" s="240"/>
      <c r="N1917" s="231">
        <f t="shared" si="350"/>
        <v>1</v>
      </c>
      <c r="O1917" s="231">
        <f t="shared" si="351"/>
        <v>0</v>
      </c>
      <c r="P1917" s="179">
        <f>VLOOKUP($G1917,[1]Conceptos!$B$2:$I$588,6,FALSE)</f>
        <v>1</v>
      </c>
      <c r="Q1917" s="179">
        <f>VLOOKUP($G1917,[1]Conceptos!$B$2:$I$588,7,FALSE)</f>
        <v>1</v>
      </c>
      <c r="R1917" s="179">
        <f>VLOOKUP($G1917,[1]Conceptos!$B$2:$I$588,8,FALSE)</f>
        <v>1</v>
      </c>
      <c r="S1917" s="229" t="b">
        <f>VLOOKUP(G1917,[1]Conceptos!$B$2:$E$587,4,FALSE)</f>
        <v>1</v>
      </c>
      <c r="V1917" s="231">
        <f t="shared" si="359"/>
        <v>0</v>
      </c>
    </row>
    <row r="1918" spans="1:22" s="231" customFormat="1" hidden="1">
      <c r="A1918" s="172">
        <f>VLOOKUP(G1918,[1]Conceptos!$B$2:$F$587,5,FALSE)</f>
        <v>257</v>
      </c>
      <c r="B1918" s="236"/>
      <c r="C1918" s="237"/>
      <c r="D1918" s="238"/>
      <c r="E1918" s="225">
        <v>10</v>
      </c>
      <c r="F1918" s="174"/>
      <c r="G1918" s="264" t="str">
        <f t="shared" si="363"/>
        <v>A.2.3.1.3.1</v>
      </c>
      <c r="H1918" s="235" t="e">
        <f t="shared" si="362"/>
        <v>#N/A</v>
      </c>
      <c r="I1918" s="239"/>
      <c r="J1918" s="239"/>
      <c r="K1918" s="239"/>
      <c r="L1918" s="239"/>
      <c r="M1918" s="240"/>
      <c r="N1918" s="231">
        <f t="shared" si="350"/>
        <v>1</v>
      </c>
      <c r="O1918" s="231">
        <f t="shared" si="351"/>
        <v>0</v>
      </c>
      <c r="P1918" s="179">
        <f>VLOOKUP($G1918,[1]Conceptos!$B$2:$I$588,6,FALSE)</f>
        <v>1</v>
      </c>
      <c r="Q1918" s="179">
        <f>VLOOKUP($G1918,[1]Conceptos!$B$2:$I$588,7,FALSE)</f>
        <v>1</v>
      </c>
      <c r="R1918" s="179">
        <f>VLOOKUP($G1918,[1]Conceptos!$B$2:$I$588,8,FALSE)</f>
        <v>1</v>
      </c>
      <c r="S1918" s="229" t="b">
        <f>VLOOKUP(G1918,[1]Conceptos!$B$2:$E$587,4,FALSE)</f>
        <v>1</v>
      </c>
      <c r="V1918" s="231">
        <f t="shared" si="359"/>
        <v>0</v>
      </c>
    </row>
    <row r="1919" spans="1:22" s="231" customFormat="1" ht="51">
      <c r="A1919" s="172">
        <f>VLOOKUP(G1919,[1]Conceptos!$B$2:$F$587,5,FALSE)</f>
        <v>258</v>
      </c>
      <c r="B1919" s="219" t="s">
        <v>401</v>
      </c>
      <c r="C1919" s="220" t="str">
        <f>VLOOKUP(B1919,[1]Conceptos!$B$2:$D$587,2,FALSE)</f>
        <v>MEDIO NIVEL DE COMPLEJIDAD</v>
      </c>
      <c r="D1919" s="221" t="str">
        <f>VLOOKUP(B1919,[1]Conceptos!$B$2:$D$587,3,FALSE)</f>
        <v>CONTEMPLA LOS RECURSOS DESTINADOS A GARANTIZAR LA PRESTACIÓN DE LOS SERVICIOS DE URGENCIAS DE MEDIO NIVEL DE COMPLEJIDAD A LA POBLACIÓN POBRE NO ASEGURADA A TRAVES DE IPS O MIXTAS CON LAS CUALES NO SE HA SUSCRITO CONTRATO</v>
      </c>
      <c r="E1919" s="222" t="s">
        <v>136</v>
      </c>
      <c r="F1919" s="223"/>
      <c r="G1919" s="263" t="str">
        <f t="shared" si="363"/>
        <v>A.2.3.1.3.3</v>
      </c>
      <c r="H1919" s="225"/>
      <c r="I1919" s="226">
        <f>SUM(I1920:I1929)</f>
        <v>0</v>
      </c>
      <c r="J1919" s="226">
        <f>SUM(J1920:J1929)</f>
        <v>0</v>
      </c>
      <c r="K1919" s="226">
        <f>SUM(K1920:K1929)</f>
        <v>0</v>
      </c>
      <c r="L1919" s="226">
        <f>SUM(L1920:L1929)</f>
        <v>0</v>
      </c>
      <c r="M1919" s="227">
        <f>SUM(M1920:M1929)</f>
        <v>0</v>
      </c>
      <c r="N1919" s="228">
        <f>IF(AND(E1919&lt;&gt;"", E1919&lt;&gt;"Registrar Detalle",E1919&lt;&gt;"Ocultar Detalle"),1,0)</f>
        <v>0</v>
      </c>
      <c r="O1919" s="228">
        <f t="shared" si="351"/>
        <v>0</v>
      </c>
      <c r="P1919" s="179">
        <f>VLOOKUP($G1919,[1]Conceptos!$B$2:$I$588,6,FALSE)</f>
        <v>1</v>
      </c>
      <c r="Q1919" s="179">
        <f>VLOOKUP($G1919,[1]Conceptos!$B$2:$I$588,7,FALSE)</f>
        <v>1</v>
      </c>
      <c r="R1919" s="179">
        <f>VLOOKUP($G1919,[1]Conceptos!$B$2:$I$588,8,FALSE)</f>
        <v>1</v>
      </c>
      <c r="S1919" s="229" t="b">
        <f>VLOOKUP(G1919,[1]Conceptos!$B$2:$E$588,4,FALSE)</f>
        <v>1</v>
      </c>
      <c r="T1919" s="230">
        <f>FIND(".",B1919,LEN(B1919)-2)</f>
        <v>10</v>
      </c>
      <c r="U1919" s="230" t="str">
        <f>MID(B1919,1,T1919-1)</f>
        <v>A.2.3.1.3</v>
      </c>
      <c r="V1919" s="231">
        <f t="shared" si="359"/>
        <v>10</v>
      </c>
    </row>
    <row r="1920" spans="1:22" s="231" customFormat="1">
      <c r="A1920" s="172">
        <f>VLOOKUP(G1920,[1]Conceptos!$B$2:$F$587,5,FALSE)</f>
        <v>258</v>
      </c>
      <c r="B1920" s="234"/>
      <c r="C1920" s="220"/>
      <c r="D1920" s="221"/>
      <c r="E1920" s="225">
        <v>1</v>
      </c>
      <c r="F1920" s="174"/>
      <c r="G1920" s="264" t="str">
        <f t="shared" si="363"/>
        <v>A.2.3.1.3.3</v>
      </c>
      <c r="H1920" s="235" t="e">
        <f t="shared" ref="H1920:H1929" si="364">VLOOKUP(F1920,$W$7:$X$48,2,FALSE)</f>
        <v>#N/A</v>
      </c>
      <c r="I1920" s="239"/>
      <c r="J1920" s="239"/>
      <c r="K1920" s="239"/>
      <c r="L1920" s="239"/>
      <c r="M1920" s="240"/>
      <c r="N1920" s="231">
        <f t="shared" si="350"/>
        <v>1</v>
      </c>
      <c r="O1920" s="231">
        <f t="shared" si="351"/>
        <v>0</v>
      </c>
      <c r="P1920" s="179">
        <f>VLOOKUP($G1920,[1]Conceptos!$B$2:$I$588,6,FALSE)</f>
        <v>1</v>
      </c>
      <c r="Q1920" s="179">
        <f>VLOOKUP($G1920,[1]Conceptos!$B$2:$I$588,7,FALSE)</f>
        <v>1</v>
      </c>
      <c r="R1920" s="179">
        <f>VLOOKUP($G1920,[1]Conceptos!$B$2:$I$588,8,FALSE)</f>
        <v>1</v>
      </c>
      <c r="S1920" s="229" t="b">
        <f>VLOOKUP(G1920,[1]Conceptos!$B$2:$E$588,4,FALSE)</f>
        <v>1</v>
      </c>
      <c r="V1920" s="231">
        <f t="shared" si="359"/>
        <v>10</v>
      </c>
    </row>
    <row r="1921" spans="1:22" s="231" customFormat="1" hidden="1">
      <c r="A1921" s="172">
        <f>VLOOKUP(G1921,[1]Conceptos!$B$2:$F$587,5,FALSE)</f>
        <v>258</v>
      </c>
      <c r="B1921" s="236"/>
      <c r="C1921" s="237"/>
      <c r="D1921" s="238"/>
      <c r="E1921" s="225">
        <v>2</v>
      </c>
      <c r="F1921" s="174"/>
      <c r="G1921" s="264" t="str">
        <f t="shared" si="363"/>
        <v>A.2.3.1.3.3</v>
      </c>
      <c r="H1921" s="235" t="e">
        <f t="shared" si="364"/>
        <v>#N/A</v>
      </c>
      <c r="I1921" s="239"/>
      <c r="J1921" s="239"/>
      <c r="K1921" s="239"/>
      <c r="L1921" s="239"/>
      <c r="M1921" s="240"/>
      <c r="N1921" s="231">
        <f t="shared" si="350"/>
        <v>1</v>
      </c>
      <c r="O1921" s="231">
        <f t="shared" si="351"/>
        <v>0</v>
      </c>
      <c r="P1921" s="179">
        <f>VLOOKUP($G1921,[1]Conceptos!$B$2:$I$588,6,FALSE)</f>
        <v>1</v>
      </c>
      <c r="Q1921" s="179">
        <f>VLOOKUP($G1921,[1]Conceptos!$B$2:$I$588,7,FALSE)</f>
        <v>1</v>
      </c>
      <c r="R1921" s="179">
        <f>VLOOKUP($G1921,[1]Conceptos!$B$2:$I$588,8,FALSE)</f>
        <v>1</v>
      </c>
      <c r="S1921" s="229" t="b">
        <f>VLOOKUP(G1921,[1]Conceptos!$B$2:$E$587,4,FALSE)</f>
        <v>1</v>
      </c>
      <c r="V1921" s="231">
        <f t="shared" si="359"/>
        <v>0</v>
      </c>
    </row>
    <row r="1922" spans="1:22" s="231" customFormat="1" hidden="1">
      <c r="A1922" s="172">
        <f>VLOOKUP(G1922,[1]Conceptos!$B$2:$F$587,5,FALSE)</f>
        <v>258</v>
      </c>
      <c r="B1922" s="236"/>
      <c r="C1922" s="237"/>
      <c r="D1922" s="238"/>
      <c r="E1922" s="225">
        <v>3</v>
      </c>
      <c r="F1922" s="174"/>
      <c r="G1922" s="264" t="str">
        <f t="shared" si="363"/>
        <v>A.2.3.1.3.3</v>
      </c>
      <c r="H1922" s="235" t="e">
        <f t="shared" si="364"/>
        <v>#N/A</v>
      </c>
      <c r="I1922" s="239"/>
      <c r="J1922" s="239"/>
      <c r="K1922" s="239"/>
      <c r="L1922" s="239"/>
      <c r="M1922" s="240"/>
      <c r="N1922" s="231">
        <f t="shared" si="350"/>
        <v>1</v>
      </c>
      <c r="O1922" s="231">
        <f t="shared" si="351"/>
        <v>0</v>
      </c>
      <c r="P1922" s="179">
        <f>VLOOKUP($G1922,[1]Conceptos!$B$2:$I$588,6,FALSE)</f>
        <v>1</v>
      </c>
      <c r="Q1922" s="179">
        <f>VLOOKUP($G1922,[1]Conceptos!$B$2:$I$588,7,FALSE)</f>
        <v>1</v>
      </c>
      <c r="R1922" s="179">
        <f>VLOOKUP($G1922,[1]Conceptos!$B$2:$I$588,8,FALSE)</f>
        <v>1</v>
      </c>
      <c r="S1922" s="229" t="b">
        <f>VLOOKUP(G1922,[1]Conceptos!$B$2:$E$587,4,FALSE)</f>
        <v>1</v>
      </c>
      <c r="V1922" s="231">
        <f t="shared" si="359"/>
        <v>0</v>
      </c>
    </row>
    <row r="1923" spans="1:22" s="231" customFormat="1" hidden="1">
      <c r="A1923" s="172">
        <f>VLOOKUP(G1923,[1]Conceptos!$B$2:$F$587,5,FALSE)</f>
        <v>258</v>
      </c>
      <c r="B1923" s="236"/>
      <c r="C1923" s="237"/>
      <c r="D1923" s="238"/>
      <c r="E1923" s="225">
        <v>4</v>
      </c>
      <c r="F1923" s="174"/>
      <c r="G1923" s="264" t="str">
        <f t="shared" si="363"/>
        <v>A.2.3.1.3.3</v>
      </c>
      <c r="H1923" s="235" t="e">
        <f t="shared" si="364"/>
        <v>#N/A</v>
      </c>
      <c r="I1923" s="239"/>
      <c r="J1923" s="239"/>
      <c r="K1923" s="239"/>
      <c r="L1923" s="239"/>
      <c r="M1923" s="240"/>
      <c r="N1923" s="231">
        <f t="shared" si="350"/>
        <v>1</v>
      </c>
      <c r="O1923" s="231">
        <f t="shared" si="351"/>
        <v>0</v>
      </c>
      <c r="P1923" s="179">
        <f>VLOOKUP($G1923,[1]Conceptos!$B$2:$I$588,6,FALSE)</f>
        <v>1</v>
      </c>
      <c r="Q1923" s="179">
        <f>VLOOKUP($G1923,[1]Conceptos!$B$2:$I$588,7,FALSE)</f>
        <v>1</v>
      </c>
      <c r="R1923" s="179">
        <f>VLOOKUP($G1923,[1]Conceptos!$B$2:$I$588,8,FALSE)</f>
        <v>1</v>
      </c>
      <c r="S1923" s="229" t="b">
        <f>VLOOKUP(G1923,[1]Conceptos!$B$2:$E$587,4,FALSE)</f>
        <v>1</v>
      </c>
      <c r="V1923" s="231">
        <f t="shared" si="359"/>
        <v>0</v>
      </c>
    </row>
    <row r="1924" spans="1:22" s="231" customFormat="1" hidden="1">
      <c r="A1924" s="172">
        <f>VLOOKUP(G1924,[1]Conceptos!$B$2:$F$587,5,FALSE)</f>
        <v>258</v>
      </c>
      <c r="B1924" s="236"/>
      <c r="C1924" s="237"/>
      <c r="D1924" s="238"/>
      <c r="E1924" s="225">
        <v>5</v>
      </c>
      <c r="F1924" s="174"/>
      <c r="G1924" s="264" t="str">
        <f t="shared" si="363"/>
        <v>A.2.3.1.3.3</v>
      </c>
      <c r="H1924" s="235" t="e">
        <f t="shared" si="364"/>
        <v>#N/A</v>
      </c>
      <c r="I1924" s="239"/>
      <c r="J1924" s="239"/>
      <c r="K1924" s="239"/>
      <c r="L1924" s="239"/>
      <c r="M1924" s="240"/>
      <c r="N1924" s="231">
        <f t="shared" si="350"/>
        <v>1</v>
      </c>
      <c r="O1924" s="231">
        <f t="shared" si="351"/>
        <v>0</v>
      </c>
      <c r="P1924" s="179">
        <f>VLOOKUP($G1924,[1]Conceptos!$B$2:$I$588,6,FALSE)</f>
        <v>1</v>
      </c>
      <c r="Q1924" s="179">
        <f>VLOOKUP($G1924,[1]Conceptos!$B$2:$I$588,7,FALSE)</f>
        <v>1</v>
      </c>
      <c r="R1924" s="179">
        <f>VLOOKUP($G1924,[1]Conceptos!$B$2:$I$588,8,FALSE)</f>
        <v>1</v>
      </c>
      <c r="S1924" s="229" t="b">
        <f>VLOOKUP(G1924,[1]Conceptos!$B$2:$E$587,4,FALSE)</f>
        <v>1</v>
      </c>
      <c r="V1924" s="231">
        <f t="shared" si="359"/>
        <v>0</v>
      </c>
    </row>
    <row r="1925" spans="1:22" s="231" customFormat="1" hidden="1">
      <c r="A1925" s="172">
        <f>VLOOKUP(G1925,[1]Conceptos!$B$2:$F$587,5,FALSE)</f>
        <v>258</v>
      </c>
      <c r="B1925" s="236"/>
      <c r="C1925" s="237"/>
      <c r="D1925" s="238"/>
      <c r="E1925" s="225">
        <v>6</v>
      </c>
      <c r="F1925" s="174"/>
      <c r="G1925" s="264" t="str">
        <f t="shared" si="363"/>
        <v>A.2.3.1.3.3</v>
      </c>
      <c r="H1925" s="235" t="e">
        <f t="shared" si="364"/>
        <v>#N/A</v>
      </c>
      <c r="I1925" s="239"/>
      <c r="J1925" s="239"/>
      <c r="K1925" s="239"/>
      <c r="L1925" s="239"/>
      <c r="M1925" s="240"/>
      <c r="N1925" s="231">
        <f t="shared" si="350"/>
        <v>1</v>
      </c>
      <c r="O1925" s="231">
        <f t="shared" si="351"/>
        <v>0</v>
      </c>
      <c r="P1925" s="179">
        <f>VLOOKUP($G1925,[1]Conceptos!$B$2:$I$588,6,FALSE)</f>
        <v>1</v>
      </c>
      <c r="Q1925" s="179">
        <f>VLOOKUP($G1925,[1]Conceptos!$B$2:$I$588,7,FALSE)</f>
        <v>1</v>
      </c>
      <c r="R1925" s="179">
        <f>VLOOKUP($G1925,[1]Conceptos!$B$2:$I$588,8,FALSE)</f>
        <v>1</v>
      </c>
      <c r="S1925" s="229" t="b">
        <f>VLOOKUP(G1925,[1]Conceptos!$B$2:$E$587,4,FALSE)</f>
        <v>1</v>
      </c>
      <c r="V1925" s="231">
        <f t="shared" si="359"/>
        <v>0</v>
      </c>
    </row>
    <row r="1926" spans="1:22" s="231" customFormat="1" hidden="1">
      <c r="A1926" s="172">
        <f>VLOOKUP(G1926,[1]Conceptos!$B$2:$F$587,5,FALSE)</f>
        <v>258</v>
      </c>
      <c r="B1926" s="236"/>
      <c r="C1926" s="237"/>
      <c r="D1926" s="238"/>
      <c r="E1926" s="225">
        <v>7</v>
      </c>
      <c r="F1926" s="174"/>
      <c r="G1926" s="264" t="str">
        <f t="shared" si="363"/>
        <v>A.2.3.1.3.3</v>
      </c>
      <c r="H1926" s="235" t="e">
        <f t="shared" si="364"/>
        <v>#N/A</v>
      </c>
      <c r="I1926" s="239"/>
      <c r="J1926" s="239"/>
      <c r="K1926" s="239"/>
      <c r="L1926" s="239"/>
      <c r="M1926" s="240"/>
      <c r="N1926" s="231">
        <f t="shared" si="350"/>
        <v>1</v>
      </c>
      <c r="O1926" s="231">
        <f t="shared" si="351"/>
        <v>0</v>
      </c>
      <c r="P1926" s="179">
        <f>VLOOKUP($G1926,[1]Conceptos!$B$2:$I$588,6,FALSE)</f>
        <v>1</v>
      </c>
      <c r="Q1926" s="179">
        <f>VLOOKUP($G1926,[1]Conceptos!$B$2:$I$588,7,FALSE)</f>
        <v>1</v>
      </c>
      <c r="R1926" s="179">
        <f>VLOOKUP($G1926,[1]Conceptos!$B$2:$I$588,8,FALSE)</f>
        <v>1</v>
      </c>
      <c r="S1926" s="229" t="b">
        <f>VLOOKUP(G1926,[1]Conceptos!$B$2:$E$587,4,FALSE)</f>
        <v>1</v>
      </c>
      <c r="V1926" s="231">
        <f t="shared" si="359"/>
        <v>0</v>
      </c>
    </row>
    <row r="1927" spans="1:22" s="231" customFormat="1" hidden="1">
      <c r="A1927" s="172">
        <f>VLOOKUP(G1927,[1]Conceptos!$B$2:$F$587,5,FALSE)</f>
        <v>258</v>
      </c>
      <c r="B1927" s="236"/>
      <c r="C1927" s="237"/>
      <c r="D1927" s="238"/>
      <c r="E1927" s="225">
        <v>8</v>
      </c>
      <c r="F1927" s="174"/>
      <c r="G1927" s="264" t="str">
        <f t="shared" si="363"/>
        <v>A.2.3.1.3.3</v>
      </c>
      <c r="H1927" s="235" t="e">
        <f t="shared" si="364"/>
        <v>#N/A</v>
      </c>
      <c r="I1927" s="239"/>
      <c r="J1927" s="239"/>
      <c r="K1927" s="239"/>
      <c r="L1927" s="239"/>
      <c r="M1927" s="240"/>
      <c r="N1927" s="231">
        <f t="shared" si="350"/>
        <v>1</v>
      </c>
      <c r="O1927" s="231">
        <f t="shared" si="351"/>
        <v>0</v>
      </c>
      <c r="P1927" s="179">
        <f>VLOOKUP($G1927,[1]Conceptos!$B$2:$I$588,6,FALSE)</f>
        <v>1</v>
      </c>
      <c r="Q1927" s="179">
        <f>VLOOKUP($G1927,[1]Conceptos!$B$2:$I$588,7,FALSE)</f>
        <v>1</v>
      </c>
      <c r="R1927" s="179">
        <f>VLOOKUP($G1927,[1]Conceptos!$B$2:$I$588,8,FALSE)</f>
        <v>1</v>
      </c>
      <c r="S1927" s="229" t="b">
        <f>VLOOKUP(G1927,[1]Conceptos!$B$2:$E$587,4,FALSE)</f>
        <v>1</v>
      </c>
      <c r="V1927" s="231">
        <f t="shared" si="359"/>
        <v>0</v>
      </c>
    </row>
    <row r="1928" spans="1:22" s="231" customFormat="1" hidden="1">
      <c r="A1928" s="172">
        <f>VLOOKUP(G1928,[1]Conceptos!$B$2:$F$587,5,FALSE)</f>
        <v>258</v>
      </c>
      <c r="B1928" s="236"/>
      <c r="C1928" s="237"/>
      <c r="D1928" s="238"/>
      <c r="E1928" s="225">
        <v>9</v>
      </c>
      <c r="F1928" s="174"/>
      <c r="G1928" s="264" t="str">
        <f t="shared" si="363"/>
        <v>A.2.3.1.3.3</v>
      </c>
      <c r="H1928" s="235" t="e">
        <f t="shared" si="364"/>
        <v>#N/A</v>
      </c>
      <c r="I1928" s="239"/>
      <c r="J1928" s="239"/>
      <c r="K1928" s="239"/>
      <c r="L1928" s="239"/>
      <c r="M1928" s="240"/>
      <c r="N1928" s="231">
        <f t="shared" si="350"/>
        <v>1</v>
      </c>
      <c r="O1928" s="231">
        <f t="shared" si="351"/>
        <v>0</v>
      </c>
      <c r="P1928" s="179">
        <f>VLOOKUP($G1928,[1]Conceptos!$B$2:$I$588,6,FALSE)</f>
        <v>1</v>
      </c>
      <c r="Q1928" s="179">
        <f>VLOOKUP($G1928,[1]Conceptos!$B$2:$I$588,7,FALSE)</f>
        <v>1</v>
      </c>
      <c r="R1928" s="179">
        <f>VLOOKUP($G1928,[1]Conceptos!$B$2:$I$588,8,FALSE)</f>
        <v>1</v>
      </c>
      <c r="S1928" s="229" t="b">
        <f>VLOOKUP(G1928,[1]Conceptos!$B$2:$E$587,4,FALSE)</f>
        <v>1</v>
      </c>
      <c r="V1928" s="231">
        <f t="shared" si="359"/>
        <v>0</v>
      </c>
    </row>
    <row r="1929" spans="1:22" s="231" customFormat="1" hidden="1">
      <c r="A1929" s="172">
        <f>VLOOKUP(G1929,[1]Conceptos!$B$2:$F$587,5,FALSE)</f>
        <v>258</v>
      </c>
      <c r="B1929" s="236"/>
      <c r="C1929" s="237"/>
      <c r="D1929" s="238"/>
      <c r="E1929" s="225">
        <v>10</v>
      </c>
      <c r="F1929" s="174"/>
      <c r="G1929" s="264" t="str">
        <f t="shared" si="363"/>
        <v>A.2.3.1.3.3</v>
      </c>
      <c r="H1929" s="235" t="e">
        <f t="shared" si="364"/>
        <v>#N/A</v>
      </c>
      <c r="I1929" s="239"/>
      <c r="J1929" s="239"/>
      <c r="K1929" s="239"/>
      <c r="L1929" s="239"/>
      <c r="M1929" s="240"/>
      <c r="N1929" s="231">
        <f t="shared" si="350"/>
        <v>1</v>
      </c>
      <c r="O1929" s="231">
        <f t="shared" si="351"/>
        <v>0</v>
      </c>
      <c r="P1929" s="179">
        <f>VLOOKUP($G1929,[1]Conceptos!$B$2:$I$588,6,FALSE)</f>
        <v>1</v>
      </c>
      <c r="Q1929" s="179">
        <f>VLOOKUP($G1929,[1]Conceptos!$B$2:$I$588,7,FALSE)</f>
        <v>1</v>
      </c>
      <c r="R1929" s="179">
        <f>VLOOKUP($G1929,[1]Conceptos!$B$2:$I$588,8,FALSE)</f>
        <v>1</v>
      </c>
      <c r="S1929" s="229" t="b">
        <f>VLOOKUP(G1929,[1]Conceptos!$B$2:$E$587,4,FALSE)</f>
        <v>1</v>
      </c>
      <c r="V1929" s="231">
        <f t="shared" si="359"/>
        <v>0</v>
      </c>
    </row>
    <row r="1930" spans="1:22" s="231" customFormat="1" ht="51">
      <c r="A1930" s="172">
        <f>VLOOKUP(G1930,[1]Conceptos!$B$2:$F$587,5,FALSE)</f>
        <v>259</v>
      </c>
      <c r="B1930" s="219" t="s">
        <v>402</v>
      </c>
      <c r="C1930" s="220" t="str">
        <f>VLOOKUP(B1930,[1]Conceptos!$B$2:$D$587,2,FALSE)</f>
        <v>ALTO NIVEL DE COMPLEJIDAD</v>
      </c>
      <c r="D1930" s="221" t="str">
        <f>VLOOKUP(B1930,[1]Conceptos!$B$2:$D$587,3,FALSE)</f>
        <v>CONTEMPLA LOS RECURSOS DESTINADOS A GARANTIZAR LA PRESTACIÓN DE LOS SERVICIOS DE URGENCIAS DE ALTO NIVEL DE COMPLEJIDAD A LA POBLACIÓN POBRE NO ASEGURADA A TRAVES DE IPS O MIXTAS CON LAS CUALES NO SE HA SUSCRITO CONTRATO</v>
      </c>
      <c r="E1930" s="222" t="s">
        <v>136</v>
      </c>
      <c r="F1930" s="223"/>
      <c r="G1930" s="263" t="str">
        <f t="shared" si="363"/>
        <v>A.2.3.1.3.4</v>
      </c>
      <c r="H1930" s="225"/>
      <c r="I1930" s="226">
        <f>SUM(I1931:I1940)</f>
        <v>0</v>
      </c>
      <c r="J1930" s="226">
        <f>SUM(J1931:J1940)</f>
        <v>0</v>
      </c>
      <c r="K1930" s="226">
        <f>SUM(K1931:K1940)</f>
        <v>0</v>
      </c>
      <c r="L1930" s="226">
        <f>SUM(L1931:L1940)</f>
        <v>0</v>
      </c>
      <c r="M1930" s="227">
        <f>SUM(M1931:M1940)</f>
        <v>0</v>
      </c>
      <c r="N1930" s="228">
        <f>IF(AND(E1930&lt;&gt;"", E1930&lt;&gt;"Registrar Detalle",E1930&lt;&gt;"Ocultar Detalle"),1,0)</f>
        <v>0</v>
      </c>
      <c r="O1930" s="228">
        <f t="shared" si="351"/>
        <v>0</v>
      </c>
      <c r="P1930" s="179">
        <f>VLOOKUP($G1930,[1]Conceptos!$B$2:$I$588,6,FALSE)</f>
        <v>1</v>
      </c>
      <c r="Q1930" s="179">
        <f>VLOOKUP($G1930,[1]Conceptos!$B$2:$I$588,7,FALSE)</f>
        <v>1</v>
      </c>
      <c r="R1930" s="179">
        <f>VLOOKUP($G1930,[1]Conceptos!$B$2:$I$588,8,FALSE)</f>
        <v>1</v>
      </c>
      <c r="S1930" s="229" t="b">
        <f>VLOOKUP(G1930,[1]Conceptos!$B$2:$E$588,4,FALSE)</f>
        <v>1</v>
      </c>
      <c r="T1930" s="230">
        <f>FIND(".",B1930,LEN(B1930)-2)</f>
        <v>10</v>
      </c>
      <c r="U1930" s="230" t="str">
        <f>MID(B1930,1,T1930-1)</f>
        <v>A.2.3.1.3</v>
      </c>
      <c r="V1930" s="231">
        <f t="shared" si="359"/>
        <v>10</v>
      </c>
    </row>
    <row r="1931" spans="1:22" s="231" customFormat="1">
      <c r="A1931" s="172">
        <f>VLOOKUP(G1931,[1]Conceptos!$B$2:$F$587,5,FALSE)</f>
        <v>259</v>
      </c>
      <c r="B1931" s="234"/>
      <c r="C1931" s="220"/>
      <c r="D1931" s="221"/>
      <c r="E1931" s="225">
        <v>1</v>
      </c>
      <c r="F1931" s="174"/>
      <c r="G1931" s="263" t="str">
        <f t="shared" si="363"/>
        <v>A.2.3.1.3.4</v>
      </c>
      <c r="H1931" s="235" t="e">
        <f t="shared" ref="H1931:H1940" si="365">VLOOKUP(F1931,$W$7:$X$48,2,FALSE)</f>
        <v>#N/A</v>
      </c>
      <c r="I1931" s="239"/>
      <c r="J1931" s="239"/>
      <c r="K1931" s="239"/>
      <c r="L1931" s="239"/>
      <c r="M1931" s="240"/>
      <c r="N1931" s="231">
        <f t="shared" ref="N1931:N1952" si="366">IF(E1931&lt;&gt;"",1,0)</f>
        <v>1</v>
      </c>
      <c r="O1931" s="231">
        <f t="shared" si="351"/>
        <v>0</v>
      </c>
      <c r="P1931" s="179">
        <f>VLOOKUP($G1931,[1]Conceptos!$B$2:$I$588,6,FALSE)</f>
        <v>1</v>
      </c>
      <c r="Q1931" s="179">
        <f>VLOOKUP($G1931,[1]Conceptos!$B$2:$I$588,7,FALSE)</f>
        <v>1</v>
      </c>
      <c r="R1931" s="179">
        <f>VLOOKUP($G1931,[1]Conceptos!$B$2:$I$588,8,FALSE)</f>
        <v>1</v>
      </c>
      <c r="S1931" s="229" t="b">
        <f>VLOOKUP(G1931,[1]Conceptos!$B$2:$E$588,4,FALSE)</f>
        <v>1</v>
      </c>
      <c r="V1931" s="231">
        <f t="shared" si="359"/>
        <v>10</v>
      </c>
    </row>
    <row r="1932" spans="1:22" s="231" customFormat="1" hidden="1">
      <c r="A1932" s="172">
        <f>VLOOKUP(G1932,[1]Conceptos!$B$2:$F$587,5,FALSE)</f>
        <v>259</v>
      </c>
      <c r="B1932" s="236"/>
      <c r="C1932" s="237"/>
      <c r="D1932" s="238"/>
      <c r="E1932" s="225">
        <v>2</v>
      </c>
      <c r="F1932" s="174"/>
      <c r="G1932" s="263" t="str">
        <f t="shared" si="363"/>
        <v>A.2.3.1.3.4</v>
      </c>
      <c r="H1932" s="235" t="e">
        <f t="shared" si="365"/>
        <v>#N/A</v>
      </c>
      <c r="I1932" s="239"/>
      <c r="J1932" s="239"/>
      <c r="K1932" s="239"/>
      <c r="L1932" s="239"/>
      <c r="M1932" s="240"/>
      <c r="N1932" s="231">
        <f t="shared" si="366"/>
        <v>1</v>
      </c>
      <c r="O1932" s="231">
        <f t="shared" si="351"/>
        <v>0</v>
      </c>
      <c r="P1932" s="179">
        <f>VLOOKUP($G1932,[1]Conceptos!$B$2:$I$588,6,FALSE)</f>
        <v>1</v>
      </c>
      <c r="Q1932" s="179">
        <f>VLOOKUP($G1932,[1]Conceptos!$B$2:$I$588,7,FALSE)</f>
        <v>1</v>
      </c>
      <c r="R1932" s="179">
        <f>VLOOKUP($G1932,[1]Conceptos!$B$2:$I$588,8,FALSE)</f>
        <v>1</v>
      </c>
      <c r="S1932" s="229" t="b">
        <f>VLOOKUP(G1932,[1]Conceptos!$B$2:$E$587,4,FALSE)</f>
        <v>1</v>
      </c>
      <c r="V1932" s="231">
        <f t="shared" si="359"/>
        <v>0</v>
      </c>
    </row>
    <row r="1933" spans="1:22" s="231" customFormat="1" hidden="1">
      <c r="A1933" s="172">
        <f>VLOOKUP(G1933,[1]Conceptos!$B$2:$F$587,5,FALSE)</f>
        <v>259</v>
      </c>
      <c r="B1933" s="236"/>
      <c r="C1933" s="237"/>
      <c r="D1933" s="238"/>
      <c r="E1933" s="225">
        <v>3</v>
      </c>
      <c r="F1933" s="174"/>
      <c r="G1933" s="263" t="str">
        <f t="shared" si="363"/>
        <v>A.2.3.1.3.4</v>
      </c>
      <c r="H1933" s="235" t="e">
        <f t="shared" si="365"/>
        <v>#N/A</v>
      </c>
      <c r="I1933" s="239"/>
      <c r="J1933" s="239"/>
      <c r="K1933" s="239"/>
      <c r="L1933" s="239"/>
      <c r="M1933" s="240"/>
      <c r="N1933" s="231">
        <f t="shared" si="366"/>
        <v>1</v>
      </c>
      <c r="O1933" s="231">
        <f t="shared" si="351"/>
        <v>0</v>
      </c>
      <c r="P1933" s="179">
        <f>VLOOKUP($G1933,[1]Conceptos!$B$2:$I$588,6,FALSE)</f>
        <v>1</v>
      </c>
      <c r="Q1933" s="179">
        <f>VLOOKUP($G1933,[1]Conceptos!$B$2:$I$588,7,FALSE)</f>
        <v>1</v>
      </c>
      <c r="R1933" s="179">
        <f>VLOOKUP($G1933,[1]Conceptos!$B$2:$I$588,8,FALSE)</f>
        <v>1</v>
      </c>
      <c r="S1933" s="229" t="b">
        <f>VLOOKUP(G1933,[1]Conceptos!$B$2:$E$587,4,FALSE)</f>
        <v>1</v>
      </c>
      <c r="V1933" s="231">
        <f t="shared" si="359"/>
        <v>0</v>
      </c>
    </row>
    <row r="1934" spans="1:22" s="231" customFormat="1" hidden="1">
      <c r="A1934" s="172">
        <f>VLOOKUP(G1934,[1]Conceptos!$B$2:$F$587,5,FALSE)</f>
        <v>259</v>
      </c>
      <c r="B1934" s="236"/>
      <c r="C1934" s="237"/>
      <c r="D1934" s="238"/>
      <c r="E1934" s="225">
        <v>4</v>
      </c>
      <c r="F1934" s="174"/>
      <c r="G1934" s="263" t="str">
        <f t="shared" si="363"/>
        <v>A.2.3.1.3.4</v>
      </c>
      <c r="H1934" s="235" t="e">
        <f t="shared" si="365"/>
        <v>#N/A</v>
      </c>
      <c r="I1934" s="239"/>
      <c r="J1934" s="239"/>
      <c r="K1934" s="239"/>
      <c r="L1934" s="239"/>
      <c r="M1934" s="240"/>
      <c r="N1934" s="231">
        <f t="shared" si="366"/>
        <v>1</v>
      </c>
      <c r="O1934" s="231">
        <f t="shared" si="351"/>
        <v>0</v>
      </c>
      <c r="P1934" s="179">
        <f>VLOOKUP($G1934,[1]Conceptos!$B$2:$I$588,6,FALSE)</f>
        <v>1</v>
      </c>
      <c r="Q1934" s="179">
        <f>VLOOKUP($G1934,[1]Conceptos!$B$2:$I$588,7,FALSE)</f>
        <v>1</v>
      </c>
      <c r="R1934" s="179">
        <f>VLOOKUP($G1934,[1]Conceptos!$B$2:$I$588,8,FALSE)</f>
        <v>1</v>
      </c>
      <c r="S1934" s="229" t="b">
        <f>VLOOKUP(G1934,[1]Conceptos!$B$2:$E$587,4,FALSE)</f>
        <v>1</v>
      </c>
      <c r="V1934" s="231">
        <f t="shared" si="359"/>
        <v>0</v>
      </c>
    </row>
    <row r="1935" spans="1:22" s="231" customFormat="1" hidden="1">
      <c r="A1935" s="172">
        <f>VLOOKUP(G1935,[1]Conceptos!$B$2:$F$587,5,FALSE)</f>
        <v>259</v>
      </c>
      <c r="B1935" s="236"/>
      <c r="C1935" s="237"/>
      <c r="D1935" s="238"/>
      <c r="E1935" s="225">
        <v>5</v>
      </c>
      <c r="F1935" s="174"/>
      <c r="G1935" s="263" t="str">
        <f t="shared" si="363"/>
        <v>A.2.3.1.3.4</v>
      </c>
      <c r="H1935" s="235" t="e">
        <f t="shared" si="365"/>
        <v>#N/A</v>
      </c>
      <c r="I1935" s="239"/>
      <c r="J1935" s="239"/>
      <c r="K1935" s="239"/>
      <c r="L1935" s="239"/>
      <c r="M1935" s="240"/>
      <c r="N1935" s="231">
        <f t="shared" si="366"/>
        <v>1</v>
      </c>
      <c r="O1935" s="231">
        <f t="shared" si="351"/>
        <v>0</v>
      </c>
      <c r="P1935" s="179">
        <f>VLOOKUP($G1935,[1]Conceptos!$B$2:$I$588,6,FALSE)</f>
        <v>1</v>
      </c>
      <c r="Q1935" s="179">
        <f>VLOOKUP($G1935,[1]Conceptos!$B$2:$I$588,7,FALSE)</f>
        <v>1</v>
      </c>
      <c r="R1935" s="179">
        <f>VLOOKUP($G1935,[1]Conceptos!$B$2:$I$588,8,FALSE)</f>
        <v>1</v>
      </c>
      <c r="S1935" s="229" t="b">
        <f>VLOOKUP(G1935,[1]Conceptos!$B$2:$E$587,4,FALSE)</f>
        <v>1</v>
      </c>
      <c r="V1935" s="231">
        <f t="shared" si="359"/>
        <v>0</v>
      </c>
    </row>
    <row r="1936" spans="1:22" s="231" customFormat="1" hidden="1">
      <c r="A1936" s="172">
        <f>VLOOKUP(G1936,[1]Conceptos!$B$2:$F$587,5,FALSE)</f>
        <v>259</v>
      </c>
      <c r="B1936" s="236"/>
      <c r="C1936" s="237"/>
      <c r="D1936" s="238"/>
      <c r="E1936" s="225">
        <v>6</v>
      </c>
      <c r="F1936" s="174"/>
      <c r="G1936" s="263" t="str">
        <f t="shared" si="363"/>
        <v>A.2.3.1.3.4</v>
      </c>
      <c r="H1936" s="235" t="e">
        <f t="shared" si="365"/>
        <v>#N/A</v>
      </c>
      <c r="I1936" s="239"/>
      <c r="J1936" s="239"/>
      <c r="K1936" s="239"/>
      <c r="L1936" s="239"/>
      <c r="M1936" s="240"/>
      <c r="N1936" s="231">
        <f t="shared" si="366"/>
        <v>1</v>
      </c>
      <c r="O1936" s="231">
        <f t="shared" si="351"/>
        <v>0</v>
      </c>
      <c r="P1936" s="179">
        <f>VLOOKUP($G1936,[1]Conceptos!$B$2:$I$588,6,FALSE)</f>
        <v>1</v>
      </c>
      <c r="Q1936" s="179">
        <f>VLOOKUP($G1936,[1]Conceptos!$B$2:$I$588,7,FALSE)</f>
        <v>1</v>
      </c>
      <c r="R1936" s="179">
        <f>VLOOKUP($G1936,[1]Conceptos!$B$2:$I$588,8,FALSE)</f>
        <v>1</v>
      </c>
      <c r="S1936" s="229" t="b">
        <f>VLOOKUP(G1936,[1]Conceptos!$B$2:$E$587,4,FALSE)</f>
        <v>1</v>
      </c>
      <c r="V1936" s="231">
        <f t="shared" si="359"/>
        <v>0</v>
      </c>
    </row>
    <row r="1937" spans="1:22" s="231" customFormat="1" hidden="1">
      <c r="A1937" s="172">
        <f>VLOOKUP(G1937,[1]Conceptos!$B$2:$F$587,5,FALSE)</f>
        <v>259</v>
      </c>
      <c r="B1937" s="236"/>
      <c r="C1937" s="237"/>
      <c r="D1937" s="238"/>
      <c r="E1937" s="225">
        <v>7</v>
      </c>
      <c r="F1937" s="174"/>
      <c r="G1937" s="263" t="str">
        <f t="shared" si="363"/>
        <v>A.2.3.1.3.4</v>
      </c>
      <c r="H1937" s="235" t="e">
        <f t="shared" si="365"/>
        <v>#N/A</v>
      </c>
      <c r="I1937" s="239"/>
      <c r="J1937" s="239"/>
      <c r="K1937" s="239"/>
      <c r="L1937" s="239"/>
      <c r="M1937" s="240"/>
      <c r="N1937" s="231">
        <f t="shared" si="366"/>
        <v>1</v>
      </c>
      <c r="O1937" s="231">
        <f t="shared" si="351"/>
        <v>0</v>
      </c>
      <c r="P1937" s="179">
        <f>VLOOKUP($G1937,[1]Conceptos!$B$2:$I$588,6,FALSE)</f>
        <v>1</v>
      </c>
      <c r="Q1937" s="179">
        <f>VLOOKUP($G1937,[1]Conceptos!$B$2:$I$588,7,FALSE)</f>
        <v>1</v>
      </c>
      <c r="R1937" s="179">
        <f>VLOOKUP($G1937,[1]Conceptos!$B$2:$I$588,8,FALSE)</f>
        <v>1</v>
      </c>
      <c r="S1937" s="229" t="b">
        <f>VLOOKUP(G1937,[1]Conceptos!$B$2:$E$587,4,FALSE)</f>
        <v>1</v>
      </c>
      <c r="V1937" s="231">
        <f t="shared" si="359"/>
        <v>0</v>
      </c>
    </row>
    <row r="1938" spans="1:22" s="231" customFormat="1" hidden="1">
      <c r="A1938" s="172">
        <f>VLOOKUP(G1938,[1]Conceptos!$B$2:$F$587,5,FALSE)</f>
        <v>259</v>
      </c>
      <c r="B1938" s="236"/>
      <c r="C1938" s="237"/>
      <c r="D1938" s="238"/>
      <c r="E1938" s="225">
        <v>8</v>
      </c>
      <c r="F1938" s="174"/>
      <c r="G1938" s="263" t="str">
        <f t="shared" si="363"/>
        <v>A.2.3.1.3.4</v>
      </c>
      <c r="H1938" s="235" t="e">
        <f t="shared" si="365"/>
        <v>#N/A</v>
      </c>
      <c r="I1938" s="239"/>
      <c r="J1938" s="239"/>
      <c r="K1938" s="239"/>
      <c r="L1938" s="239"/>
      <c r="M1938" s="240"/>
      <c r="N1938" s="231">
        <f t="shared" si="366"/>
        <v>1</v>
      </c>
      <c r="O1938" s="231">
        <f t="shared" si="351"/>
        <v>0</v>
      </c>
      <c r="P1938" s="179">
        <f>VLOOKUP($G1938,[1]Conceptos!$B$2:$I$588,6,FALSE)</f>
        <v>1</v>
      </c>
      <c r="Q1938" s="179">
        <f>VLOOKUP($G1938,[1]Conceptos!$B$2:$I$588,7,FALSE)</f>
        <v>1</v>
      </c>
      <c r="R1938" s="179">
        <f>VLOOKUP($G1938,[1]Conceptos!$B$2:$I$588,8,FALSE)</f>
        <v>1</v>
      </c>
      <c r="S1938" s="229" t="b">
        <f>VLOOKUP(G1938,[1]Conceptos!$B$2:$E$587,4,FALSE)</f>
        <v>1</v>
      </c>
      <c r="V1938" s="231">
        <f t="shared" si="359"/>
        <v>0</v>
      </c>
    </row>
    <row r="1939" spans="1:22" s="231" customFormat="1" hidden="1">
      <c r="A1939" s="172">
        <f>VLOOKUP(G1939,[1]Conceptos!$B$2:$F$587,5,FALSE)</f>
        <v>259</v>
      </c>
      <c r="B1939" s="236"/>
      <c r="C1939" s="237"/>
      <c r="D1939" s="238"/>
      <c r="E1939" s="225">
        <v>9</v>
      </c>
      <c r="F1939" s="174"/>
      <c r="G1939" s="263" t="str">
        <f t="shared" si="363"/>
        <v>A.2.3.1.3.4</v>
      </c>
      <c r="H1939" s="235" t="e">
        <f t="shared" si="365"/>
        <v>#N/A</v>
      </c>
      <c r="I1939" s="239"/>
      <c r="J1939" s="239"/>
      <c r="K1939" s="239"/>
      <c r="L1939" s="239"/>
      <c r="M1939" s="240"/>
      <c r="N1939" s="231">
        <f t="shared" si="366"/>
        <v>1</v>
      </c>
      <c r="O1939" s="231">
        <f t="shared" si="351"/>
        <v>0</v>
      </c>
      <c r="P1939" s="179">
        <f>VLOOKUP($G1939,[1]Conceptos!$B$2:$I$588,6,FALSE)</f>
        <v>1</v>
      </c>
      <c r="Q1939" s="179">
        <f>VLOOKUP($G1939,[1]Conceptos!$B$2:$I$588,7,FALSE)</f>
        <v>1</v>
      </c>
      <c r="R1939" s="179">
        <f>VLOOKUP($G1939,[1]Conceptos!$B$2:$I$588,8,FALSE)</f>
        <v>1</v>
      </c>
      <c r="S1939" s="229" t="b">
        <f>VLOOKUP(G1939,[1]Conceptos!$B$2:$E$587,4,FALSE)</f>
        <v>1</v>
      </c>
      <c r="V1939" s="231">
        <f t="shared" si="359"/>
        <v>0</v>
      </c>
    </row>
    <row r="1940" spans="1:22" s="231" customFormat="1" hidden="1">
      <c r="A1940" s="172">
        <f>VLOOKUP(G1940,[1]Conceptos!$B$2:$F$587,5,FALSE)</f>
        <v>259</v>
      </c>
      <c r="B1940" s="236"/>
      <c r="C1940" s="237"/>
      <c r="D1940" s="238"/>
      <c r="E1940" s="225">
        <v>10</v>
      </c>
      <c r="F1940" s="174"/>
      <c r="G1940" s="263" t="str">
        <f t="shared" si="363"/>
        <v>A.2.3.1.3.4</v>
      </c>
      <c r="H1940" s="235" t="e">
        <f t="shared" si="365"/>
        <v>#N/A</v>
      </c>
      <c r="I1940" s="239"/>
      <c r="J1940" s="239"/>
      <c r="K1940" s="239"/>
      <c r="L1940" s="239"/>
      <c r="M1940" s="240"/>
      <c r="N1940" s="231">
        <f t="shared" si="366"/>
        <v>1</v>
      </c>
      <c r="O1940" s="231">
        <f t="shared" si="351"/>
        <v>0</v>
      </c>
      <c r="P1940" s="179">
        <f>VLOOKUP($G1940,[1]Conceptos!$B$2:$I$588,6,FALSE)</f>
        <v>1</v>
      </c>
      <c r="Q1940" s="179">
        <f>VLOOKUP($G1940,[1]Conceptos!$B$2:$I$588,7,FALSE)</f>
        <v>1</v>
      </c>
      <c r="R1940" s="179">
        <f>VLOOKUP($G1940,[1]Conceptos!$B$2:$I$588,8,FALSE)</f>
        <v>1</v>
      </c>
      <c r="S1940" s="229" t="b">
        <f>VLOOKUP(G1940,[1]Conceptos!$B$2:$E$587,4,FALSE)</f>
        <v>1</v>
      </c>
      <c r="V1940" s="231">
        <f t="shared" si="359"/>
        <v>0</v>
      </c>
    </row>
    <row r="1941" spans="1:22" s="231" customFormat="1" ht="51">
      <c r="A1941" s="172">
        <f>VLOOKUP(G1941,[1]Conceptos!$B$2:$F$587,5,FALSE)</f>
        <v>260</v>
      </c>
      <c r="B1941" s="216" t="s">
        <v>403</v>
      </c>
      <c r="C1941" s="217" t="str">
        <f>VLOOKUP(B1941,[1]Conceptos!$B$2:$D$587,2,FALSE)</f>
        <v>ATENCIÓN DE URGENCIAS (SIN CONTRATO)  CON INSTITUCIONES PRESTADORAS DE SERVICIOS DE SALUD PRIVADAS O MIXTAS</v>
      </c>
      <c r="D1941" s="218" t="str">
        <f>VLOOKUP(B1941,[1]Conceptos!$B$2:$D$587,3,FALSE)</f>
        <v>CONTEMPLA LOS RECURSOS DESTINADOS A GARANTIZAR LA PRESTACIÓN DE LOS SERVICIOS DE URGENCIAS A LA POBLACIÓN POBRE NO ASEGURADA A TRAVES DE INSTITUCIONES PRESTADORAS DE SERVICIOS DE SALUD PRIVADAS O MIXTAS CON LAS CUALES NO SE HA SUSCRITO CONTRATO</v>
      </c>
      <c r="E1941" s="249"/>
      <c r="F1941" s="210"/>
      <c r="G1941" s="262" t="str">
        <f t="shared" si="363"/>
        <v>A.2.3.1.4</v>
      </c>
      <c r="H1941" s="249"/>
      <c r="I1941" s="213">
        <f>I1942+I1953+I1964</f>
        <v>0</v>
      </c>
      <c r="J1941" s="213">
        <f>J1942+J1953+J1964</f>
        <v>0</v>
      </c>
      <c r="K1941" s="213">
        <f>K1942+K1953+K1964</f>
        <v>0</v>
      </c>
      <c r="L1941" s="213">
        <f>L1942+L1953+L1964</f>
        <v>0</v>
      </c>
      <c r="M1941" s="214">
        <f>M1942+M1953+M1964</f>
        <v>0</v>
      </c>
      <c r="N1941" s="250">
        <f t="shared" si="366"/>
        <v>0</v>
      </c>
      <c r="O1941" s="250">
        <f t="shared" si="351"/>
        <v>0</v>
      </c>
      <c r="P1941" s="179">
        <f>VLOOKUP($G1941,[1]Conceptos!$B$2:$I$588,6,FALSE)</f>
        <v>1</v>
      </c>
      <c r="Q1941" s="179">
        <f>VLOOKUP($G1941,[1]Conceptos!$B$2:$I$588,7,FALSE)</f>
        <v>1</v>
      </c>
      <c r="R1941" s="179">
        <f>VLOOKUP($G1941,[1]Conceptos!$B$2:$I$588,8,FALSE)</f>
        <v>1</v>
      </c>
      <c r="S1941" s="229" t="b">
        <f>VLOOKUP(G1941,[1]Conceptos!$B$2:$E$588,4,FALSE)</f>
        <v>0</v>
      </c>
      <c r="T1941" s="230">
        <f>FIND(".",B1941,LEN(B1941)-2)</f>
        <v>8</v>
      </c>
      <c r="U1941" s="230" t="str">
        <f>MID(B1941,1,T1941-1)</f>
        <v>A.2.3.1</v>
      </c>
      <c r="V1941" s="231">
        <f>IF(T1941=0,T1929,T1941)</f>
        <v>8</v>
      </c>
    </row>
    <row r="1942" spans="1:22" s="231" customFormat="1" ht="51">
      <c r="A1942" s="172">
        <f>VLOOKUP(G1942,[1]Conceptos!$B$2:$F$587,5,FALSE)</f>
        <v>261</v>
      </c>
      <c r="B1942" s="219" t="s">
        <v>404</v>
      </c>
      <c r="C1942" s="220" t="str">
        <f>VLOOKUP(B1942,[1]Conceptos!$B$2:$D$587,2,FALSE)</f>
        <v>BAJO NIVEL DE COMPLEJIDAD</v>
      </c>
      <c r="D1942" s="221" t="str">
        <f>VLOOKUP(B1942,[1]Conceptos!$B$2:$D$587,3,FALSE)</f>
        <v>CONTEMPLA LOS RECURSOS DESTINADOS A GARANTIZAR LA PRESTACIÓN DE LOS SERVICIOS DE URGENCIAS DE BAJO NIVEL COMPLEJIDAD A LA POBLACIÓN POBRE NO ASEGURADA A TRAVES DE IPS PRIVADAS O MIXTAS CON LAS CUALES NO SE HA SUSCRITO CONTRATO</v>
      </c>
      <c r="E1942" s="222" t="s">
        <v>136</v>
      </c>
      <c r="F1942" s="223"/>
      <c r="G1942" s="263" t="str">
        <f t="shared" si="363"/>
        <v>A.2.3.1.4.1</v>
      </c>
      <c r="H1942" s="225"/>
      <c r="I1942" s="226">
        <f>SUM(I1943:I1952)</f>
        <v>0</v>
      </c>
      <c r="J1942" s="226">
        <f>SUM(J1943:J1952)</f>
        <v>0</v>
      </c>
      <c r="K1942" s="226">
        <f>SUM(K1943:K1952)</f>
        <v>0</v>
      </c>
      <c r="L1942" s="226">
        <f>SUM(L1943:L1952)</f>
        <v>0</v>
      </c>
      <c r="M1942" s="227">
        <f>SUM(M1943:M1952)</f>
        <v>0</v>
      </c>
      <c r="N1942" s="228">
        <f>IF(AND(E1942&lt;&gt;"", E1942&lt;&gt;"Registrar Detalle",E1942&lt;&gt;"Ocultar Detalle"),1,0)</f>
        <v>0</v>
      </c>
      <c r="O1942" s="228">
        <f t="shared" si="351"/>
        <v>0</v>
      </c>
      <c r="P1942" s="179">
        <f>VLOOKUP($G1942,[1]Conceptos!$B$2:$I$588,6,FALSE)</f>
        <v>1</v>
      </c>
      <c r="Q1942" s="179">
        <f>VLOOKUP($G1942,[1]Conceptos!$B$2:$I$588,7,FALSE)</f>
        <v>1</v>
      </c>
      <c r="R1942" s="179">
        <f>VLOOKUP($G1942,[1]Conceptos!$B$2:$I$588,8,FALSE)</f>
        <v>1</v>
      </c>
      <c r="S1942" s="229" t="b">
        <f>VLOOKUP(G1942,[1]Conceptos!$B$2:$E$588,4,FALSE)</f>
        <v>1</v>
      </c>
      <c r="T1942" s="230">
        <f>FIND(".",B1942,LEN(B1942)-2)</f>
        <v>10</v>
      </c>
      <c r="U1942" s="230" t="str">
        <f>MID(B1942,1,T1942-1)</f>
        <v>A.2.3.1.4</v>
      </c>
      <c r="V1942" s="231">
        <f t="shared" si="359"/>
        <v>10</v>
      </c>
    </row>
    <row r="1943" spans="1:22" s="231" customFormat="1">
      <c r="A1943" s="172">
        <f>VLOOKUP(G1943,[1]Conceptos!$B$2:$F$587,5,FALSE)</f>
        <v>261</v>
      </c>
      <c r="B1943" s="234"/>
      <c r="C1943" s="220"/>
      <c r="D1943" s="221"/>
      <c r="E1943" s="225">
        <v>1</v>
      </c>
      <c r="F1943" s="174"/>
      <c r="G1943" s="264" t="str">
        <f t="shared" si="363"/>
        <v>A.2.3.1.4.1</v>
      </c>
      <c r="H1943" s="235" t="e">
        <f t="shared" ref="H1943:H1952" si="367">VLOOKUP(F1943,$W$7:$X$48,2,FALSE)</f>
        <v>#N/A</v>
      </c>
      <c r="I1943" s="185"/>
      <c r="J1943" s="239"/>
      <c r="K1943" s="239"/>
      <c r="L1943" s="239"/>
      <c r="M1943" s="186"/>
      <c r="N1943" s="231">
        <f t="shared" si="366"/>
        <v>1</v>
      </c>
      <c r="O1943" s="231">
        <f t="shared" si="351"/>
        <v>0</v>
      </c>
      <c r="P1943" s="179">
        <f>VLOOKUP($G1943,[1]Conceptos!$B$2:$I$588,6,FALSE)</f>
        <v>1</v>
      </c>
      <c r="Q1943" s="179">
        <f>VLOOKUP($G1943,[1]Conceptos!$B$2:$I$588,7,FALSE)</f>
        <v>1</v>
      </c>
      <c r="R1943" s="179">
        <f>VLOOKUP($G1943,[1]Conceptos!$B$2:$I$588,8,FALSE)</f>
        <v>1</v>
      </c>
      <c r="S1943" s="229" t="b">
        <f>VLOOKUP(G1943,[1]Conceptos!$B$2:$E$588,4,FALSE)</f>
        <v>1</v>
      </c>
      <c r="V1943" s="231">
        <f t="shared" si="359"/>
        <v>10</v>
      </c>
    </row>
    <row r="1944" spans="1:22" s="231" customFormat="1" hidden="1">
      <c r="A1944" s="172">
        <f>VLOOKUP(G1944,[1]Conceptos!$B$2:$F$587,5,FALSE)</f>
        <v>261</v>
      </c>
      <c r="B1944" s="236"/>
      <c r="C1944" s="237"/>
      <c r="D1944" s="238"/>
      <c r="E1944" s="225">
        <v>2</v>
      </c>
      <c r="F1944" s="174"/>
      <c r="G1944" s="264" t="str">
        <f t="shared" si="363"/>
        <v>A.2.3.1.4.1</v>
      </c>
      <c r="H1944" s="235" t="e">
        <f t="shared" si="367"/>
        <v>#N/A</v>
      </c>
      <c r="I1944" s="239"/>
      <c r="J1944" s="239"/>
      <c r="K1944" s="239"/>
      <c r="L1944" s="239"/>
      <c r="M1944" s="240"/>
      <c r="N1944" s="231">
        <f t="shared" si="366"/>
        <v>1</v>
      </c>
      <c r="O1944" s="231">
        <f t="shared" si="351"/>
        <v>0</v>
      </c>
      <c r="P1944" s="179">
        <f>VLOOKUP($G1944,[1]Conceptos!$B$2:$I$588,6,FALSE)</f>
        <v>1</v>
      </c>
      <c r="Q1944" s="179">
        <f>VLOOKUP($G1944,[1]Conceptos!$B$2:$I$588,7,FALSE)</f>
        <v>1</v>
      </c>
      <c r="R1944" s="179">
        <f>VLOOKUP($G1944,[1]Conceptos!$B$2:$I$588,8,FALSE)</f>
        <v>1</v>
      </c>
      <c r="S1944" s="229" t="b">
        <f>VLOOKUP(G1944,[1]Conceptos!$B$2:$E$587,4,FALSE)</f>
        <v>1</v>
      </c>
      <c r="V1944" s="231">
        <f t="shared" si="359"/>
        <v>0</v>
      </c>
    </row>
    <row r="1945" spans="1:22" s="231" customFormat="1" hidden="1">
      <c r="A1945" s="172">
        <f>VLOOKUP(G1945,[1]Conceptos!$B$2:$F$587,5,FALSE)</f>
        <v>261</v>
      </c>
      <c r="B1945" s="236"/>
      <c r="C1945" s="237"/>
      <c r="D1945" s="238"/>
      <c r="E1945" s="225">
        <v>3</v>
      </c>
      <c r="F1945" s="174"/>
      <c r="G1945" s="264" t="str">
        <f t="shared" si="363"/>
        <v>A.2.3.1.4.1</v>
      </c>
      <c r="H1945" s="235" t="e">
        <f t="shared" si="367"/>
        <v>#N/A</v>
      </c>
      <c r="I1945" s="239"/>
      <c r="J1945" s="239"/>
      <c r="K1945" s="239"/>
      <c r="L1945" s="239"/>
      <c r="M1945" s="240"/>
      <c r="N1945" s="231">
        <f t="shared" si="366"/>
        <v>1</v>
      </c>
      <c r="O1945" s="231">
        <f t="shared" si="351"/>
        <v>0</v>
      </c>
      <c r="P1945" s="179">
        <f>VLOOKUP($G1945,[1]Conceptos!$B$2:$I$588,6,FALSE)</f>
        <v>1</v>
      </c>
      <c r="Q1945" s="179">
        <f>VLOOKUP($G1945,[1]Conceptos!$B$2:$I$588,7,FALSE)</f>
        <v>1</v>
      </c>
      <c r="R1945" s="179">
        <f>VLOOKUP($G1945,[1]Conceptos!$B$2:$I$588,8,FALSE)</f>
        <v>1</v>
      </c>
      <c r="S1945" s="229" t="b">
        <f>VLOOKUP(G1945,[1]Conceptos!$B$2:$E$587,4,FALSE)</f>
        <v>1</v>
      </c>
      <c r="V1945" s="231">
        <f t="shared" si="359"/>
        <v>0</v>
      </c>
    </row>
    <row r="1946" spans="1:22" s="231" customFormat="1" hidden="1">
      <c r="A1946" s="172">
        <f>VLOOKUP(G1946,[1]Conceptos!$B$2:$F$587,5,FALSE)</f>
        <v>261</v>
      </c>
      <c r="B1946" s="236"/>
      <c r="C1946" s="237"/>
      <c r="D1946" s="238"/>
      <c r="E1946" s="225">
        <v>4</v>
      </c>
      <c r="F1946" s="174"/>
      <c r="G1946" s="264" t="str">
        <f t="shared" si="363"/>
        <v>A.2.3.1.4.1</v>
      </c>
      <c r="H1946" s="235" t="e">
        <f t="shared" si="367"/>
        <v>#N/A</v>
      </c>
      <c r="I1946" s="239"/>
      <c r="J1946" s="239"/>
      <c r="K1946" s="239"/>
      <c r="L1946" s="239"/>
      <c r="M1946" s="240"/>
      <c r="N1946" s="231">
        <f t="shared" si="366"/>
        <v>1</v>
      </c>
      <c r="O1946" s="231">
        <f t="shared" si="351"/>
        <v>0</v>
      </c>
      <c r="P1946" s="179">
        <f>VLOOKUP($G1946,[1]Conceptos!$B$2:$I$588,6,FALSE)</f>
        <v>1</v>
      </c>
      <c r="Q1946" s="179">
        <f>VLOOKUP($G1946,[1]Conceptos!$B$2:$I$588,7,FALSE)</f>
        <v>1</v>
      </c>
      <c r="R1946" s="179">
        <f>VLOOKUP($G1946,[1]Conceptos!$B$2:$I$588,8,FALSE)</f>
        <v>1</v>
      </c>
      <c r="S1946" s="229" t="b">
        <f>VLOOKUP(G1946,[1]Conceptos!$B$2:$E$587,4,FALSE)</f>
        <v>1</v>
      </c>
      <c r="V1946" s="231">
        <f t="shared" si="359"/>
        <v>0</v>
      </c>
    </row>
    <row r="1947" spans="1:22" s="231" customFormat="1" hidden="1">
      <c r="A1947" s="172">
        <f>VLOOKUP(G1947,[1]Conceptos!$B$2:$F$587,5,FALSE)</f>
        <v>261</v>
      </c>
      <c r="B1947" s="236"/>
      <c r="C1947" s="237"/>
      <c r="D1947" s="238"/>
      <c r="E1947" s="225">
        <v>5</v>
      </c>
      <c r="F1947" s="174"/>
      <c r="G1947" s="264" t="str">
        <f t="shared" si="363"/>
        <v>A.2.3.1.4.1</v>
      </c>
      <c r="H1947" s="235" t="e">
        <f t="shared" si="367"/>
        <v>#N/A</v>
      </c>
      <c r="I1947" s="239"/>
      <c r="J1947" s="239"/>
      <c r="K1947" s="239"/>
      <c r="L1947" s="239"/>
      <c r="M1947" s="240"/>
      <c r="N1947" s="231">
        <f t="shared" si="366"/>
        <v>1</v>
      </c>
      <c r="O1947" s="231">
        <f t="shared" si="351"/>
        <v>0</v>
      </c>
      <c r="P1947" s="179">
        <f>VLOOKUP($G1947,[1]Conceptos!$B$2:$I$588,6,FALSE)</f>
        <v>1</v>
      </c>
      <c r="Q1947" s="179">
        <f>VLOOKUP($G1947,[1]Conceptos!$B$2:$I$588,7,FALSE)</f>
        <v>1</v>
      </c>
      <c r="R1947" s="179">
        <f>VLOOKUP($G1947,[1]Conceptos!$B$2:$I$588,8,FALSE)</f>
        <v>1</v>
      </c>
      <c r="S1947" s="229" t="b">
        <f>VLOOKUP(G1947,[1]Conceptos!$B$2:$E$587,4,FALSE)</f>
        <v>1</v>
      </c>
      <c r="V1947" s="231">
        <f t="shared" si="359"/>
        <v>0</v>
      </c>
    </row>
    <row r="1948" spans="1:22" s="231" customFormat="1" hidden="1">
      <c r="A1948" s="172">
        <f>VLOOKUP(G1948,[1]Conceptos!$B$2:$F$587,5,FALSE)</f>
        <v>261</v>
      </c>
      <c r="B1948" s="236"/>
      <c r="C1948" s="237"/>
      <c r="D1948" s="238"/>
      <c r="E1948" s="225">
        <v>6</v>
      </c>
      <c r="F1948" s="174"/>
      <c r="G1948" s="264" t="str">
        <f t="shared" si="363"/>
        <v>A.2.3.1.4.1</v>
      </c>
      <c r="H1948" s="235" t="e">
        <f t="shared" si="367"/>
        <v>#N/A</v>
      </c>
      <c r="I1948" s="239"/>
      <c r="J1948" s="239"/>
      <c r="K1948" s="239"/>
      <c r="L1948" s="239"/>
      <c r="M1948" s="240"/>
      <c r="N1948" s="231">
        <f t="shared" si="366"/>
        <v>1</v>
      </c>
      <c r="O1948" s="231">
        <f t="shared" si="351"/>
        <v>0</v>
      </c>
      <c r="P1948" s="179">
        <f>VLOOKUP($G1948,[1]Conceptos!$B$2:$I$588,6,FALSE)</f>
        <v>1</v>
      </c>
      <c r="Q1948" s="179">
        <f>VLOOKUP($G1948,[1]Conceptos!$B$2:$I$588,7,FALSE)</f>
        <v>1</v>
      </c>
      <c r="R1948" s="179">
        <f>VLOOKUP($G1948,[1]Conceptos!$B$2:$I$588,8,FALSE)</f>
        <v>1</v>
      </c>
      <c r="S1948" s="229" t="b">
        <f>VLOOKUP(G1948,[1]Conceptos!$B$2:$E$587,4,FALSE)</f>
        <v>1</v>
      </c>
      <c r="V1948" s="231">
        <f t="shared" si="359"/>
        <v>0</v>
      </c>
    </row>
    <row r="1949" spans="1:22" s="231" customFormat="1" hidden="1">
      <c r="A1949" s="172">
        <f>VLOOKUP(G1949,[1]Conceptos!$B$2:$F$587,5,FALSE)</f>
        <v>261</v>
      </c>
      <c r="B1949" s="236"/>
      <c r="C1949" s="237"/>
      <c r="D1949" s="238"/>
      <c r="E1949" s="225">
        <v>7</v>
      </c>
      <c r="F1949" s="174"/>
      <c r="G1949" s="264" t="str">
        <f t="shared" si="363"/>
        <v>A.2.3.1.4.1</v>
      </c>
      <c r="H1949" s="235" t="e">
        <f t="shared" si="367"/>
        <v>#N/A</v>
      </c>
      <c r="I1949" s="239"/>
      <c r="J1949" s="239"/>
      <c r="K1949" s="239"/>
      <c r="L1949" s="239"/>
      <c r="M1949" s="240"/>
      <c r="N1949" s="231">
        <f t="shared" si="366"/>
        <v>1</v>
      </c>
      <c r="O1949" s="231">
        <f t="shared" si="351"/>
        <v>0</v>
      </c>
      <c r="P1949" s="179">
        <f>VLOOKUP($G1949,[1]Conceptos!$B$2:$I$588,6,FALSE)</f>
        <v>1</v>
      </c>
      <c r="Q1949" s="179">
        <f>VLOOKUP($G1949,[1]Conceptos!$B$2:$I$588,7,FALSE)</f>
        <v>1</v>
      </c>
      <c r="R1949" s="179">
        <f>VLOOKUP($G1949,[1]Conceptos!$B$2:$I$588,8,FALSE)</f>
        <v>1</v>
      </c>
      <c r="S1949" s="229" t="b">
        <f>VLOOKUP(G1949,[1]Conceptos!$B$2:$E$587,4,FALSE)</f>
        <v>1</v>
      </c>
      <c r="V1949" s="231">
        <f t="shared" si="359"/>
        <v>0</v>
      </c>
    </row>
    <row r="1950" spans="1:22" s="231" customFormat="1" hidden="1">
      <c r="A1950" s="172">
        <f>VLOOKUP(G1950,[1]Conceptos!$B$2:$F$587,5,FALSE)</f>
        <v>261</v>
      </c>
      <c r="B1950" s="236"/>
      <c r="C1950" s="237"/>
      <c r="D1950" s="238"/>
      <c r="E1950" s="225">
        <v>8</v>
      </c>
      <c r="F1950" s="174"/>
      <c r="G1950" s="264" t="str">
        <f t="shared" si="363"/>
        <v>A.2.3.1.4.1</v>
      </c>
      <c r="H1950" s="235" t="e">
        <f t="shared" si="367"/>
        <v>#N/A</v>
      </c>
      <c r="I1950" s="239"/>
      <c r="J1950" s="239"/>
      <c r="K1950" s="239"/>
      <c r="L1950" s="239"/>
      <c r="M1950" s="240"/>
      <c r="N1950" s="231">
        <f t="shared" si="366"/>
        <v>1</v>
      </c>
      <c r="O1950" s="231">
        <f t="shared" si="351"/>
        <v>0</v>
      </c>
      <c r="P1950" s="179">
        <f>VLOOKUP($G1950,[1]Conceptos!$B$2:$I$588,6,FALSE)</f>
        <v>1</v>
      </c>
      <c r="Q1950" s="179">
        <f>VLOOKUP($G1950,[1]Conceptos!$B$2:$I$588,7,FALSE)</f>
        <v>1</v>
      </c>
      <c r="R1950" s="179">
        <f>VLOOKUP($G1950,[1]Conceptos!$B$2:$I$588,8,FALSE)</f>
        <v>1</v>
      </c>
      <c r="S1950" s="229" t="b">
        <f>VLOOKUP(G1950,[1]Conceptos!$B$2:$E$587,4,FALSE)</f>
        <v>1</v>
      </c>
      <c r="V1950" s="231">
        <f t="shared" si="359"/>
        <v>0</v>
      </c>
    </row>
    <row r="1951" spans="1:22" s="231" customFormat="1" hidden="1">
      <c r="A1951" s="172">
        <f>VLOOKUP(G1951,[1]Conceptos!$B$2:$F$587,5,FALSE)</f>
        <v>261</v>
      </c>
      <c r="B1951" s="236"/>
      <c r="C1951" s="237"/>
      <c r="D1951" s="238"/>
      <c r="E1951" s="225">
        <v>9</v>
      </c>
      <c r="F1951" s="174"/>
      <c r="G1951" s="264" t="str">
        <f t="shared" si="363"/>
        <v>A.2.3.1.4.1</v>
      </c>
      <c r="H1951" s="235" t="e">
        <f t="shared" si="367"/>
        <v>#N/A</v>
      </c>
      <c r="I1951" s="239"/>
      <c r="J1951" s="239"/>
      <c r="K1951" s="239"/>
      <c r="L1951" s="239"/>
      <c r="M1951" s="240"/>
      <c r="N1951" s="231">
        <f t="shared" si="366"/>
        <v>1</v>
      </c>
      <c r="O1951" s="231">
        <f t="shared" si="351"/>
        <v>0</v>
      </c>
      <c r="P1951" s="179">
        <f>VLOOKUP($G1951,[1]Conceptos!$B$2:$I$588,6,FALSE)</f>
        <v>1</v>
      </c>
      <c r="Q1951" s="179">
        <f>VLOOKUP($G1951,[1]Conceptos!$B$2:$I$588,7,FALSE)</f>
        <v>1</v>
      </c>
      <c r="R1951" s="179">
        <f>VLOOKUP($G1951,[1]Conceptos!$B$2:$I$588,8,FALSE)</f>
        <v>1</v>
      </c>
      <c r="S1951" s="229" t="b">
        <f>VLOOKUP(G1951,[1]Conceptos!$B$2:$E$587,4,FALSE)</f>
        <v>1</v>
      </c>
      <c r="V1951" s="231">
        <f t="shared" si="359"/>
        <v>0</v>
      </c>
    </row>
    <row r="1952" spans="1:22" s="231" customFormat="1" hidden="1">
      <c r="A1952" s="172">
        <f>VLOOKUP(G1952,[1]Conceptos!$B$2:$F$587,5,FALSE)</f>
        <v>261</v>
      </c>
      <c r="B1952" s="236"/>
      <c r="C1952" s="237"/>
      <c r="D1952" s="238"/>
      <c r="E1952" s="225">
        <v>10</v>
      </c>
      <c r="F1952" s="174"/>
      <c r="G1952" s="264" t="str">
        <f t="shared" si="363"/>
        <v>A.2.3.1.4.1</v>
      </c>
      <c r="H1952" s="235" t="e">
        <f t="shared" si="367"/>
        <v>#N/A</v>
      </c>
      <c r="I1952" s="239"/>
      <c r="J1952" s="239"/>
      <c r="K1952" s="239"/>
      <c r="L1952" s="239"/>
      <c r="M1952" s="240"/>
      <c r="N1952" s="231">
        <f t="shared" si="366"/>
        <v>1</v>
      </c>
      <c r="O1952" s="231">
        <f t="shared" si="351"/>
        <v>0</v>
      </c>
      <c r="P1952" s="179">
        <f>VLOOKUP($G1952,[1]Conceptos!$B$2:$I$588,6,FALSE)</f>
        <v>1</v>
      </c>
      <c r="Q1952" s="179">
        <f>VLOOKUP($G1952,[1]Conceptos!$B$2:$I$588,7,FALSE)</f>
        <v>1</v>
      </c>
      <c r="R1952" s="179">
        <f>VLOOKUP($G1952,[1]Conceptos!$B$2:$I$588,8,FALSE)</f>
        <v>1</v>
      </c>
      <c r="S1952" s="229" t="b">
        <f>VLOOKUP(G1952,[1]Conceptos!$B$2:$E$587,4,FALSE)</f>
        <v>1</v>
      </c>
      <c r="V1952" s="231">
        <f t="shared" si="359"/>
        <v>0</v>
      </c>
    </row>
    <row r="1953" spans="1:22" s="231" customFormat="1" ht="51">
      <c r="A1953" s="172">
        <f>VLOOKUP(G1953,[1]Conceptos!$B$2:$F$587,5,FALSE)</f>
        <v>262</v>
      </c>
      <c r="B1953" s="219" t="s">
        <v>405</v>
      </c>
      <c r="C1953" s="220" t="str">
        <f>VLOOKUP(B1953,[1]Conceptos!$B$2:$D$587,2,FALSE)</f>
        <v>MEDIO NIVEL DE COMPLEJIDAD</v>
      </c>
      <c r="D1953" s="221" t="str">
        <f>VLOOKUP(B1953,[1]Conceptos!$B$2:$D$587,3,FALSE)</f>
        <v>CONTEMPLA LOS RECURSOS DESTINADOS A GARANTIZAR LA PRESTACIÓN DE LOS SERVICIOS DE URGENCIAS DE MEDIO NIVEL DE COMPLEJIDAD A LA POBLACIÓN POBRE NO ASEGURADA A TRAVES DE IPS O MIXTAS CON LAS CUALES NO SE HA SUSCRITO CONTRATO</v>
      </c>
      <c r="E1953" s="222" t="s">
        <v>136</v>
      </c>
      <c r="F1953" s="223"/>
      <c r="G1953" s="263" t="str">
        <f t="shared" si="363"/>
        <v>A.2.3.1.4.3</v>
      </c>
      <c r="H1953" s="225"/>
      <c r="I1953" s="226">
        <f>SUM(I1954:I1963)</f>
        <v>0</v>
      </c>
      <c r="J1953" s="226">
        <f>SUM(J1954:J1963)</f>
        <v>0</v>
      </c>
      <c r="K1953" s="226">
        <f>SUM(K1954:K1963)</f>
        <v>0</v>
      </c>
      <c r="L1953" s="226">
        <f>SUM(L1954:L1963)</f>
        <v>0</v>
      </c>
      <c r="M1953" s="227">
        <f>SUM(M1954:M1963)</f>
        <v>0</v>
      </c>
      <c r="N1953" s="228">
        <f>IF(AND(E1953&lt;&gt;"", E1953&lt;&gt;"Registrar Detalle",E1953&lt;&gt;"Ocultar Detalle"),1,0)</f>
        <v>0</v>
      </c>
      <c r="O1953" s="228">
        <f t="shared" si="351"/>
        <v>0</v>
      </c>
      <c r="P1953" s="179">
        <f>VLOOKUP($G1953,[1]Conceptos!$B$2:$I$588,6,FALSE)</f>
        <v>1</v>
      </c>
      <c r="Q1953" s="179">
        <f>VLOOKUP($G1953,[1]Conceptos!$B$2:$I$588,7,FALSE)</f>
        <v>1</v>
      </c>
      <c r="R1953" s="179">
        <f>VLOOKUP($G1953,[1]Conceptos!$B$2:$I$588,8,FALSE)</f>
        <v>1</v>
      </c>
      <c r="S1953" s="229" t="b">
        <f>VLOOKUP(G1953,[1]Conceptos!$B$2:$E$588,4,FALSE)</f>
        <v>1</v>
      </c>
      <c r="T1953" s="230">
        <f>FIND(".",B1953,LEN(B1953)-2)</f>
        <v>10</v>
      </c>
      <c r="U1953" s="230" t="str">
        <f>MID(B1953,1,T1953-1)</f>
        <v>A.2.3.1.4</v>
      </c>
      <c r="V1953" s="231">
        <f t="shared" si="359"/>
        <v>10</v>
      </c>
    </row>
    <row r="1954" spans="1:22" s="231" customFormat="1">
      <c r="A1954" s="172">
        <f>VLOOKUP(G1954,[1]Conceptos!$B$2:$F$587,5,FALSE)</f>
        <v>262</v>
      </c>
      <c r="B1954" s="234"/>
      <c r="C1954" s="220"/>
      <c r="D1954" s="221"/>
      <c r="E1954" s="225">
        <v>1</v>
      </c>
      <c r="F1954" s="174"/>
      <c r="G1954" s="264" t="str">
        <f t="shared" si="363"/>
        <v>A.2.3.1.4.3</v>
      </c>
      <c r="H1954" s="235" t="e">
        <f t="shared" ref="H1954:H1963" si="368">VLOOKUP(F1954,$W$7:$X$48,2,FALSE)</f>
        <v>#N/A</v>
      </c>
      <c r="I1954" s="185"/>
      <c r="J1954" s="239"/>
      <c r="K1954" s="239"/>
      <c r="L1954" s="239"/>
      <c r="M1954" s="240"/>
      <c r="N1954" s="231">
        <f t="shared" si="350"/>
        <v>1</v>
      </c>
      <c r="O1954" s="231">
        <f t="shared" si="351"/>
        <v>0</v>
      </c>
      <c r="P1954" s="179">
        <f>VLOOKUP($G1954,[1]Conceptos!$B$2:$I$588,6,FALSE)</f>
        <v>1</v>
      </c>
      <c r="Q1954" s="179">
        <f>VLOOKUP($G1954,[1]Conceptos!$B$2:$I$588,7,FALSE)</f>
        <v>1</v>
      </c>
      <c r="R1954" s="179">
        <f>VLOOKUP($G1954,[1]Conceptos!$B$2:$I$588,8,FALSE)</f>
        <v>1</v>
      </c>
      <c r="S1954" s="229" t="b">
        <f>VLOOKUP(G1954,[1]Conceptos!$B$2:$E$588,4,FALSE)</f>
        <v>1</v>
      </c>
      <c r="V1954" s="231">
        <f t="shared" si="359"/>
        <v>10</v>
      </c>
    </row>
    <row r="1955" spans="1:22" s="231" customFormat="1" hidden="1">
      <c r="A1955" s="172">
        <f>VLOOKUP(G1955,[1]Conceptos!$B$2:$F$587,5,FALSE)</f>
        <v>262</v>
      </c>
      <c r="B1955" s="236"/>
      <c r="C1955" s="237"/>
      <c r="D1955" s="238"/>
      <c r="E1955" s="225">
        <v>2</v>
      </c>
      <c r="F1955" s="174"/>
      <c r="G1955" s="264" t="str">
        <f t="shared" si="363"/>
        <v>A.2.3.1.4.3</v>
      </c>
      <c r="H1955" s="235" t="e">
        <f t="shared" si="368"/>
        <v>#N/A</v>
      </c>
      <c r="I1955" s="239"/>
      <c r="J1955" s="239"/>
      <c r="K1955" s="239"/>
      <c r="L1955" s="239"/>
      <c r="M1955" s="240"/>
      <c r="N1955" s="231">
        <f t="shared" si="350"/>
        <v>1</v>
      </c>
      <c r="O1955" s="231">
        <f t="shared" si="351"/>
        <v>0</v>
      </c>
      <c r="P1955" s="179">
        <f>VLOOKUP($G1955,[1]Conceptos!$B$2:$I$588,6,FALSE)</f>
        <v>1</v>
      </c>
      <c r="Q1955" s="179">
        <f>VLOOKUP($G1955,[1]Conceptos!$B$2:$I$588,7,FALSE)</f>
        <v>1</v>
      </c>
      <c r="R1955" s="179">
        <f>VLOOKUP($G1955,[1]Conceptos!$B$2:$I$588,8,FALSE)</f>
        <v>1</v>
      </c>
      <c r="S1955" s="229" t="b">
        <f>VLOOKUP(G1955,[1]Conceptos!$B$2:$E$587,4,FALSE)</f>
        <v>1</v>
      </c>
      <c r="V1955" s="231">
        <f t="shared" si="359"/>
        <v>0</v>
      </c>
    </row>
    <row r="1956" spans="1:22" s="231" customFormat="1" hidden="1">
      <c r="A1956" s="172">
        <f>VLOOKUP(G1956,[1]Conceptos!$B$2:$F$587,5,FALSE)</f>
        <v>262</v>
      </c>
      <c r="B1956" s="236"/>
      <c r="C1956" s="237"/>
      <c r="D1956" s="238"/>
      <c r="E1956" s="225">
        <v>3</v>
      </c>
      <c r="F1956" s="174"/>
      <c r="G1956" s="264" t="str">
        <f t="shared" si="363"/>
        <v>A.2.3.1.4.3</v>
      </c>
      <c r="H1956" s="235" t="e">
        <f t="shared" si="368"/>
        <v>#N/A</v>
      </c>
      <c r="I1956" s="239"/>
      <c r="J1956" s="239"/>
      <c r="K1956" s="239"/>
      <c r="L1956" s="239"/>
      <c r="M1956" s="240"/>
      <c r="N1956" s="231">
        <f t="shared" si="350"/>
        <v>1</v>
      </c>
      <c r="O1956" s="231">
        <f t="shared" si="351"/>
        <v>0</v>
      </c>
      <c r="P1956" s="179">
        <f>VLOOKUP($G1956,[1]Conceptos!$B$2:$I$588,6,FALSE)</f>
        <v>1</v>
      </c>
      <c r="Q1956" s="179">
        <f>VLOOKUP($G1956,[1]Conceptos!$B$2:$I$588,7,FALSE)</f>
        <v>1</v>
      </c>
      <c r="R1956" s="179">
        <f>VLOOKUP($G1956,[1]Conceptos!$B$2:$I$588,8,FALSE)</f>
        <v>1</v>
      </c>
      <c r="S1956" s="229" t="b">
        <f>VLOOKUP(G1956,[1]Conceptos!$B$2:$E$587,4,FALSE)</f>
        <v>1</v>
      </c>
      <c r="V1956" s="231">
        <f t="shared" si="359"/>
        <v>0</v>
      </c>
    </row>
    <row r="1957" spans="1:22" s="231" customFormat="1" hidden="1">
      <c r="A1957" s="172">
        <f>VLOOKUP(G1957,[1]Conceptos!$B$2:$F$587,5,FALSE)</f>
        <v>262</v>
      </c>
      <c r="B1957" s="236"/>
      <c r="C1957" s="237"/>
      <c r="D1957" s="238"/>
      <c r="E1957" s="225">
        <v>4</v>
      </c>
      <c r="F1957" s="174"/>
      <c r="G1957" s="264" t="str">
        <f t="shared" si="363"/>
        <v>A.2.3.1.4.3</v>
      </c>
      <c r="H1957" s="235" t="e">
        <f t="shared" si="368"/>
        <v>#N/A</v>
      </c>
      <c r="I1957" s="239"/>
      <c r="J1957" s="239"/>
      <c r="K1957" s="239"/>
      <c r="L1957" s="239"/>
      <c r="M1957" s="240"/>
      <c r="N1957" s="231">
        <f t="shared" si="350"/>
        <v>1</v>
      </c>
      <c r="O1957" s="231">
        <f t="shared" si="351"/>
        <v>0</v>
      </c>
      <c r="P1957" s="179">
        <f>VLOOKUP($G1957,[1]Conceptos!$B$2:$I$588,6,FALSE)</f>
        <v>1</v>
      </c>
      <c r="Q1957" s="179">
        <f>VLOOKUP($G1957,[1]Conceptos!$B$2:$I$588,7,FALSE)</f>
        <v>1</v>
      </c>
      <c r="R1957" s="179">
        <f>VLOOKUP($G1957,[1]Conceptos!$B$2:$I$588,8,FALSE)</f>
        <v>1</v>
      </c>
      <c r="S1957" s="229" t="b">
        <f>VLOOKUP(G1957,[1]Conceptos!$B$2:$E$587,4,FALSE)</f>
        <v>1</v>
      </c>
      <c r="V1957" s="231">
        <f t="shared" si="359"/>
        <v>0</v>
      </c>
    </row>
    <row r="1958" spans="1:22" s="231" customFormat="1" hidden="1">
      <c r="A1958" s="172">
        <f>VLOOKUP(G1958,[1]Conceptos!$B$2:$F$587,5,FALSE)</f>
        <v>262</v>
      </c>
      <c r="B1958" s="236"/>
      <c r="C1958" s="237"/>
      <c r="D1958" s="238"/>
      <c r="E1958" s="225">
        <v>5</v>
      </c>
      <c r="F1958" s="174"/>
      <c r="G1958" s="264" t="str">
        <f t="shared" si="363"/>
        <v>A.2.3.1.4.3</v>
      </c>
      <c r="H1958" s="235" t="e">
        <f t="shared" si="368"/>
        <v>#N/A</v>
      </c>
      <c r="I1958" s="239"/>
      <c r="J1958" s="239"/>
      <c r="K1958" s="239"/>
      <c r="L1958" s="239"/>
      <c r="M1958" s="240"/>
      <c r="N1958" s="231">
        <f t="shared" si="350"/>
        <v>1</v>
      </c>
      <c r="O1958" s="231">
        <f t="shared" si="351"/>
        <v>0</v>
      </c>
      <c r="P1958" s="179">
        <f>VLOOKUP($G1958,[1]Conceptos!$B$2:$I$588,6,FALSE)</f>
        <v>1</v>
      </c>
      <c r="Q1958" s="179">
        <f>VLOOKUP($G1958,[1]Conceptos!$B$2:$I$588,7,FALSE)</f>
        <v>1</v>
      </c>
      <c r="R1958" s="179">
        <f>VLOOKUP($G1958,[1]Conceptos!$B$2:$I$588,8,FALSE)</f>
        <v>1</v>
      </c>
      <c r="S1958" s="229" t="b">
        <f>VLOOKUP(G1958,[1]Conceptos!$B$2:$E$587,4,FALSE)</f>
        <v>1</v>
      </c>
      <c r="V1958" s="231">
        <f t="shared" si="359"/>
        <v>0</v>
      </c>
    </row>
    <row r="1959" spans="1:22" s="231" customFormat="1" hidden="1">
      <c r="A1959" s="172">
        <f>VLOOKUP(G1959,[1]Conceptos!$B$2:$F$587,5,FALSE)</f>
        <v>262</v>
      </c>
      <c r="B1959" s="236"/>
      <c r="C1959" s="237"/>
      <c r="D1959" s="238"/>
      <c r="E1959" s="225">
        <v>6</v>
      </c>
      <c r="F1959" s="174"/>
      <c r="G1959" s="264" t="str">
        <f t="shared" si="363"/>
        <v>A.2.3.1.4.3</v>
      </c>
      <c r="H1959" s="235" t="e">
        <f t="shared" si="368"/>
        <v>#N/A</v>
      </c>
      <c r="I1959" s="239"/>
      <c r="J1959" s="239"/>
      <c r="K1959" s="239"/>
      <c r="L1959" s="239"/>
      <c r="M1959" s="240"/>
      <c r="N1959" s="231">
        <f t="shared" si="350"/>
        <v>1</v>
      </c>
      <c r="O1959" s="231">
        <f t="shared" si="351"/>
        <v>0</v>
      </c>
      <c r="P1959" s="179">
        <f>VLOOKUP($G1959,[1]Conceptos!$B$2:$I$588,6,FALSE)</f>
        <v>1</v>
      </c>
      <c r="Q1959" s="179">
        <f>VLOOKUP($G1959,[1]Conceptos!$B$2:$I$588,7,FALSE)</f>
        <v>1</v>
      </c>
      <c r="R1959" s="179">
        <f>VLOOKUP($G1959,[1]Conceptos!$B$2:$I$588,8,FALSE)</f>
        <v>1</v>
      </c>
      <c r="S1959" s="229" t="b">
        <f>VLOOKUP(G1959,[1]Conceptos!$B$2:$E$587,4,FALSE)</f>
        <v>1</v>
      </c>
      <c r="V1959" s="231">
        <f t="shared" si="359"/>
        <v>0</v>
      </c>
    </row>
    <row r="1960" spans="1:22" s="231" customFormat="1" hidden="1">
      <c r="A1960" s="172">
        <f>VLOOKUP(G1960,[1]Conceptos!$B$2:$F$587,5,FALSE)</f>
        <v>262</v>
      </c>
      <c r="B1960" s="236"/>
      <c r="C1960" s="237"/>
      <c r="D1960" s="238"/>
      <c r="E1960" s="225">
        <v>7</v>
      </c>
      <c r="F1960" s="174"/>
      <c r="G1960" s="264" t="str">
        <f t="shared" si="363"/>
        <v>A.2.3.1.4.3</v>
      </c>
      <c r="H1960" s="235" t="e">
        <f t="shared" si="368"/>
        <v>#N/A</v>
      </c>
      <c r="I1960" s="239"/>
      <c r="J1960" s="239"/>
      <c r="K1960" s="239"/>
      <c r="L1960" s="239"/>
      <c r="M1960" s="240"/>
      <c r="N1960" s="231">
        <f t="shared" si="350"/>
        <v>1</v>
      </c>
      <c r="O1960" s="231">
        <f t="shared" si="351"/>
        <v>0</v>
      </c>
      <c r="P1960" s="179">
        <f>VLOOKUP($G1960,[1]Conceptos!$B$2:$I$588,6,FALSE)</f>
        <v>1</v>
      </c>
      <c r="Q1960" s="179">
        <f>VLOOKUP($G1960,[1]Conceptos!$B$2:$I$588,7,FALSE)</f>
        <v>1</v>
      </c>
      <c r="R1960" s="179">
        <f>VLOOKUP($G1960,[1]Conceptos!$B$2:$I$588,8,FALSE)</f>
        <v>1</v>
      </c>
      <c r="S1960" s="229" t="b">
        <f>VLOOKUP(G1960,[1]Conceptos!$B$2:$E$587,4,FALSE)</f>
        <v>1</v>
      </c>
      <c r="V1960" s="231">
        <f t="shared" si="359"/>
        <v>0</v>
      </c>
    </row>
    <row r="1961" spans="1:22" s="231" customFormat="1" hidden="1">
      <c r="A1961" s="172">
        <f>VLOOKUP(G1961,[1]Conceptos!$B$2:$F$587,5,FALSE)</f>
        <v>262</v>
      </c>
      <c r="B1961" s="236"/>
      <c r="C1961" s="237"/>
      <c r="D1961" s="238"/>
      <c r="E1961" s="225">
        <v>8</v>
      </c>
      <c r="F1961" s="174"/>
      <c r="G1961" s="264" t="str">
        <f t="shared" si="363"/>
        <v>A.2.3.1.4.3</v>
      </c>
      <c r="H1961" s="235" t="e">
        <f t="shared" si="368"/>
        <v>#N/A</v>
      </c>
      <c r="I1961" s="239"/>
      <c r="J1961" s="239"/>
      <c r="K1961" s="239"/>
      <c r="L1961" s="239"/>
      <c r="M1961" s="240"/>
      <c r="N1961" s="231">
        <f t="shared" si="350"/>
        <v>1</v>
      </c>
      <c r="O1961" s="231">
        <f t="shared" si="351"/>
        <v>0</v>
      </c>
      <c r="P1961" s="179">
        <f>VLOOKUP($G1961,[1]Conceptos!$B$2:$I$588,6,FALSE)</f>
        <v>1</v>
      </c>
      <c r="Q1961" s="179">
        <f>VLOOKUP($G1961,[1]Conceptos!$B$2:$I$588,7,FALSE)</f>
        <v>1</v>
      </c>
      <c r="R1961" s="179">
        <f>VLOOKUP($G1961,[1]Conceptos!$B$2:$I$588,8,FALSE)</f>
        <v>1</v>
      </c>
      <c r="S1961" s="229" t="b">
        <f>VLOOKUP(G1961,[1]Conceptos!$B$2:$E$587,4,FALSE)</f>
        <v>1</v>
      </c>
      <c r="V1961" s="231">
        <f t="shared" si="359"/>
        <v>0</v>
      </c>
    </row>
    <row r="1962" spans="1:22" s="231" customFormat="1" hidden="1">
      <c r="A1962" s="172">
        <f>VLOOKUP(G1962,[1]Conceptos!$B$2:$F$587,5,FALSE)</f>
        <v>262</v>
      </c>
      <c r="B1962" s="236"/>
      <c r="C1962" s="237"/>
      <c r="D1962" s="238"/>
      <c r="E1962" s="225">
        <v>9</v>
      </c>
      <c r="F1962" s="174"/>
      <c r="G1962" s="264" t="str">
        <f t="shared" si="363"/>
        <v>A.2.3.1.4.3</v>
      </c>
      <c r="H1962" s="235" t="e">
        <f t="shared" si="368"/>
        <v>#N/A</v>
      </c>
      <c r="I1962" s="239"/>
      <c r="J1962" s="239"/>
      <c r="K1962" s="239"/>
      <c r="L1962" s="239"/>
      <c r="M1962" s="240"/>
      <c r="N1962" s="231">
        <f t="shared" si="350"/>
        <v>1</v>
      </c>
      <c r="O1962" s="231">
        <f t="shared" si="351"/>
        <v>0</v>
      </c>
      <c r="P1962" s="179">
        <f>VLOOKUP($G1962,[1]Conceptos!$B$2:$I$588,6,FALSE)</f>
        <v>1</v>
      </c>
      <c r="Q1962" s="179">
        <f>VLOOKUP($G1962,[1]Conceptos!$B$2:$I$588,7,FALSE)</f>
        <v>1</v>
      </c>
      <c r="R1962" s="179">
        <f>VLOOKUP($G1962,[1]Conceptos!$B$2:$I$588,8,FALSE)</f>
        <v>1</v>
      </c>
      <c r="S1962" s="229" t="b">
        <f>VLOOKUP(G1962,[1]Conceptos!$B$2:$E$587,4,FALSE)</f>
        <v>1</v>
      </c>
      <c r="V1962" s="231">
        <f t="shared" si="359"/>
        <v>0</v>
      </c>
    </row>
    <row r="1963" spans="1:22" s="231" customFormat="1" hidden="1">
      <c r="A1963" s="172">
        <f>VLOOKUP(G1963,[1]Conceptos!$B$2:$F$587,5,FALSE)</f>
        <v>262</v>
      </c>
      <c r="B1963" s="236"/>
      <c r="C1963" s="237"/>
      <c r="D1963" s="238"/>
      <c r="E1963" s="225">
        <v>10</v>
      </c>
      <c r="F1963" s="174"/>
      <c r="G1963" s="264" t="str">
        <f t="shared" si="363"/>
        <v>A.2.3.1.4.3</v>
      </c>
      <c r="H1963" s="235" t="e">
        <f t="shared" si="368"/>
        <v>#N/A</v>
      </c>
      <c r="I1963" s="239"/>
      <c r="J1963" s="239"/>
      <c r="K1963" s="239"/>
      <c r="L1963" s="239"/>
      <c r="M1963" s="240"/>
      <c r="N1963" s="231">
        <f t="shared" si="350"/>
        <v>1</v>
      </c>
      <c r="O1963" s="231">
        <f t="shared" si="351"/>
        <v>0</v>
      </c>
      <c r="P1963" s="179">
        <f>VLOOKUP($G1963,[1]Conceptos!$B$2:$I$588,6,FALSE)</f>
        <v>1</v>
      </c>
      <c r="Q1963" s="179">
        <f>VLOOKUP($G1963,[1]Conceptos!$B$2:$I$588,7,FALSE)</f>
        <v>1</v>
      </c>
      <c r="R1963" s="179">
        <f>VLOOKUP($G1963,[1]Conceptos!$B$2:$I$588,8,FALSE)</f>
        <v>1</v>
      </c>
      <c r="S1963" s="229" t="b">
        <f>VLOOKUP(G1963,[1]Conceptos!$B$2:$E$587,4,FALSE)</f>
        <v>1</v>
      </c>
      <c r="V1963" s="231">
        <f t="shared" si="359"/>
        <v>0</v>
      </c>
    </row>
    <row r="1964" spans="1:22" s="231" customFormat="1" ht="51">
      <c r="A1964" s="172">
        <f>VLOOKUP(G1964,[1]Conceptos!$B$2:$F$587,5,FALSE)</f>
        <v>263</v>
      </c>
      <c r="B1964" s="219" t="s">
        <v>406</v>
      </c>
      <c r="C1964" s="220" t="str">
        <f>VLOOKUP(B1964,[1]Conceptos!$B$2:$D$587,2,FALSE)</f>
        <v>ALTO NIVEL DE COMPLEJIDAD</v>
      </c>
      <c r="D1964" s="221" t="str">
        <f>VLOOKUP(B1964,[1]Conceptos!$B$2:$D$587,3,FALSE)</f>
        <v>CONTEMPLA LOS RECURSOS DESTINADOS A GARANTIZAR LA PRESTACIÓN DE LOS SERVICIOS DE URGENCIAS DE ALTO NIVEL DE COMPLEJIDAD A LA POBLACIÓN POBRE NO ASEGURADA A TRAVES DE IPS O MIXTAS CON LAS CUALES NO SE HA SUSCRITO CONTRATO</v>
      </c>
      <c r="E1964" s="222" t="s">
        <v>136</v>
      </c>
      <c r="F1964" s="223"/>
      <c r="G1964" s="263" t="str">
        <f t="shared" si="363"/>
        <v>A.2.3.1.4.4</v>
      </c>
      <c r="H1964" s="225"/>
      <c r="I1964" s="226">
        <f>SUM(I1965:I1974)</f>
        <v>0</v>
      </c>
      <c r="J1964" s="226">
        <f>SUM(J1965:J1974)</f>
        <v>0</v>
      </c>
      <c r="K1964" s="226">
        <f>SUM(K1965:K1974)</f>
        <v>0</v>
      </c>
      <c r="L1964" s="226">
        <f>SUM(L1965:L1974)</f>
        <v>0</v>
      </c>
      <c r="M1964" s="227">
        <f>SUM(M1965:M1974)</f>
        <v>0</v>
      </c>
      <c r="N1964" s="228">
        <f>IF(AND(E1964&lt;&gt;"", E1964&lt;&gt;"Registrar Detalle",E1964&lt;&gt;"Ocultar Detalle"),1,0)</f>
        <v>0</v>
      </c>
      <c r="O1964" s="228">
        <f t="shared" si="351"/>
        <v>0</v>
      </c>
      <c r="P1964" s="179">
        <f>VLOOKUP($G1964,[1]Conceptos!$B$2:$I$588,6,FALSE)</f>
        <v>1</v>
      </c>
      <c r="Q1964" s="179">
        <f>VLOOKUP($G1964,[1]Conceptos!$B$2:$I$588,7,FALSE)</f>
        <v>1</v>
      </c>
      <c r="R1964" s="179">
        <f>VLOOKUP($G1964,[1]Conceptos!$B$2:$I$588,8,FALSE)</f>
        <v>1</v>
      </c>
      <c r="S1964" s="229" t="b">
        <f>VLOOKUP(G1964,[1]Conceptos!$B$2:$E$588,4,FALSE)</f>
        <v>1</v>
      </c>
      <c r="T1964" s="230">
        <f>FIND(".",B1964,LEN(B1964)-2)</f>
        <v>10</v>
      </c>
      <c r="U1964" s="230" t="str">
        <f>MID(B1964,1,T1964-1)</f>
        <v>A.2.3.1.4</v>
      </c>
      <c r="V1964" s="231">
        <f t="shared" si="359"/>
        <v>10</v>
      </c>
    </row>
    <row r="1965" spans="1:22" s="231" customFormat="1">
      <c r="A1965" s="172">
        <f>VLOOKUP(G1965,[1]Conceptos!$B$2:$F$587,5,FALSE)</f>
        <v>263</v>
      </c>
      <c r="B1965" s="234"/>
      <c r="C1965" s="220"/>
      <c r="D1965" s="221"/>
      <c r="E1965" s="225">
        <v>1</v>
      </c>
      <c r="F1965" s="174"/>
      <c r="G1965" s="263" t="str">
        <f t="shared" si="363"/>
        <v>A.2.3.1.4.4</v>
      </c>
      <c r="H1965" s="235" t="e">
        <f t="shared" ref="H1965:H1974" si="369">VLOOKUP(F1965,$W$7:$X$48,2,FALSE)</f>
        <v>#N/A</v>
      </c>
      <c r="I1965" s="185"/>
      <c r="J1965" s="239"/>
      <c r="K1965" s="239"/>
      <c r="L1965" s="239"/>
      <c r="M1965" s="240"/>
      <c r="N1965" s="231">
        <f t="shared" ref="N1965:N1974" si="370">IF(E1965&lt;&gt;"",1,0)</f>
        <v>1</v>
      </c>
      <c r="O1965" s="231">
        <f t="shared" si="351"/>
        <v>0</v>
      </c>
      <c r="P1965" s="179">
        <f>VLOOKUP($G1965,[1]Conceptos!$B$2:$I$588,6,FALSE)</f>
        <v>1</v>
      </c>
      <c r="Q1965" s="179">
        <f>VLOOKUP($G1965,[1]Conceptos!$B$2:$I$588,7,FALSE)</f>
        <v>1</v>
      </c>
      <c r="R1965" s="179">
        <f>VLOOKUP($G1965,[1]Conceptos!$B$2:$I$588,8,FALSE)</f>
        <v>1</v>
      </c>
      <c r="S1965" s="229" t="b">
        <f>VLOOKUP(G1965,[1]Conceptos!$B$2:$E$588,4,FALSE)</f>
        <v>1</v>
      </c>
      <c r="V1965" s="231">
        <f t="shared" si="359"/>
        <v>10</v>
      </c>
    </row>
    <row r="1966" spans="1:22" s="231" customFormat="1" hidden="1">
      <c r="A1966" s="172">
        <f>VLOOKUP(G1966,[1]Conceptos!$B$2:$F$587,5,FALSE)</f>
        <v>263</v>
      </c>
      <c r="B1966" s="236"/>
      <c r="C1966" s="237"/>
      <c r="D1966" s="238"/>
      <c r="E1966" s="225">
        <v>2</v>
      </c>
      <c r="F1966" s="174"/>
      <c r="G1966" s="263" t="str">
        <f t="shared" si="363"/>
        <v>A.2.3.1.4.4</v>
      </c>
      <c r="H1966" s="235" t="e">
        <f t="shared" si="369"/>
        <v>#N/A</v>
      </c>
      <c r="I1966" s="239"/>
      <c r="J1966" s="239"/>
      <c r="K1966" s="239"/>
      <c r="L1966" s="239"/>
      <c r="M1966" s="240"/>
      <c r="N1966" s="231">
        <f t="shared" si="370"/>
        <v>1</v>
      </c>
      <c r="O1966" s="231">
        <f t="shared" si="351"/>
        <v>0</v>
      </c>
      <c r="P1966" s="179">
        <f>VLOOKUP($G1966,[1]Conceptos!$B$2:$I$588,6,FALSE)</f>
        <v>1</v>
      </c>
      <c r="Q1966" s="179">
        <f>VLOOKUP($G1966,[1]Conceptos!$B$2:$I$588,7,FALSE)</f>
        <v>1</v>
      </c>
      <c r="R1966" s="179">
        <f>VLOOKUP($G1966,[1]Conceptos!$B$2:$I$588,8,FALSE)</f>
        <v>1</v>
      </c>
      <c r="S1966" s="229" t="b">
        <f>VLOOKUP(G1966,[1]Conceptos!$B$2:$E$587,4,FALSE)</f>
        <v>1</v>
      </c>
      <c r="V1966" s="231">
        <f t="shared" si="359"/>
        <v>0</v>
      </c>
    </row>
    <row r="1967" spans="1:22" s="231" customFormat="1" hidden="1">
      <c r="A1967" s="172">
        <f>VLOOKUP(G1967,[1]Conceptos!$B$2:$F$587,5,FALSE)</f>
        <v>263</v>
      </c>
      <c r="B1967" s="236"/>
      <c r="C1967" s="237"/>
      <c r="D1967" s="238"/>
      <c r="E1967" s="225">
        <v>3</v>
      </c>
      <c r="F1967" s="174"/>
      <c r="G1967" s="263" t="str">
        <f t="shared" si="363"/>
        <v>A.2.3.1.4.4</v>
      </c>
      <c r="H1967" s="235" t="e">
        <f t="shared" si="369"/>
        <v>#N/A</v>
      </c>
      <c r="I1967" s="239"/>
      <c r="J1967" s="239"/>
      <c r="K1967" s="239"/>
      <c r="L1967" s="239"/>
      <c r="M1967" s="240"/>
      <c r="N1967" s="231">
        <f t="shared" si="370"/>
        <v>1</v>
      </c>
      <c r="O1967" s="231">
        <f t="shared" si="351"/>
        <v>0</v>
      </c>
      <c r="P1967" s="179">
        <f>VLOOKUP($G1967,[1]Conceptos!$B$2:$I$588,6,FALSE)</f>
        <v>1</v>
      </c>
      <c r="Q1967" s="179">
        <f>VLOOKUP($G1967,[1]Conceptos!$B$2:$I$588,7,FALSE)</f>
        <v>1</v>
      </c>
      <c r="R1967" s="179">
        <f>VLOOKUP($G1967,[1]Conceptos!$B$2:$I$588,8,FALSE)</f>
        <v>1</v>
      </c>
      <c r="S1967" s="229" t="b">
        <f>VLOOKUP(G1967,[1]Conceptos!$B$2:$E$587,4,FALSE)</f>
        <v>1</v>
      </c>
      <c r="V1967" s="231">
        <f t="shared" si="359"/>
        <v>0</v>
      </c>
    </row>
    <row r="1968" spans="1:22" s="231" customFormat="1" hidden="1">
      <c r="A1968" s="172">
        <f>VLOOKUP(G1968,[1]Conceptos!$B$2:$F$587,5,FALSE)</f>
        <v>263</v>
      </c>
      <c r="B1968" s="236"/>
      <c r="C1968" s="237"/>
      <c r="D1968" s="238"/>
      <c r="E1968" s="225">
        <v>4</v>
      </c>
      <c r="F1968" s="174"/>
      <c r="G1968" s="263" t="str">
        <f t="shared" si="363"/>
        <v>A.2.3.1.4.4</v>
      </c>
      <c r="H1968" s="235" t="e">
        <f t="shared" si="369"/>
        <v>#N/A</v>
      </c>
      <c r="I1968" s="239"/>
      <c r="J1968" s="239"/>
      <c r="K1968" s="239"/>
      <c r="L1968" s="239"/>
      <c r="M1968" s="240"/>
      <c r="N1968" s="231">
        <f t="shared" si="370"/>
        <v>1</v>
      </c>
      <c r="O1968" s="231">
        <f t="shared" si="351"/>
        <v>0</v>
      </c>
      <c r="P1968" s="179">
        <f>VLOOKUP($G1968,[1]Conceptos!$B$2:$I$588,6,FALSE)</f>
        <v>1</v>
      </c>
      <c r="Q1968" s="179">
        <f>VLOOKUP($G1968,[1]Conceptos!$B$2:$I$588,7,FALSE)</f>
        <v>1</v>
      </c>
      <c r="R1968" s="179">
        <f>VLOOKUP($G1968,[1]Conceptos!$B$2:$I$588,8,FALSE)</f>
        <v>1</v>
      </c>
      <c r="S1968" s="229" t="b">
        <f>VLOOKUP(G1968,[1]Conceptos!$B$2:$E$587,4,FALSE)</f>
        <v>1</v>
      </c>
      <c r="V1968" s="231">
        <f t="shared" si="359"/>
        <v>0</v>
      </c>
    </row>
    <row r="1969" spans="1:22" s="231" customFormat="1" hidden="1">
      <c r="A1969" s="172">
        <f>VLOOKUP(G1969,[1]Conceptos!$B$2:$F$587,5,FALSE)</f>
        <v>263</v>
      </c>
      <c r="B1969" s="236"/>
      <c r="C1969" s="237"/>
      <c r="D1969" s="238"/>
      <c r="E1969" s="225">
        <v>5</v>
      </c>
      <c r="F1969" s="174"/>
      <c r="G1969" s="263" t="str">
        <f t="shared" si="363"/>
        <v>A.2.3.1.4.4</v>
      </c>
      <c r="H1969" s="235" t="e">
        <f t="shared" si="369"/>
        <v>#N/A</v>
      </c>
      <c r="I1969" s="239"/>
      <c r="J1969" s="239"/>
      <c r="K1969" s="239"/>
      <c r="L1969" s="239"/>
      <c r="M1969" s="240"/>
      <c r="N1969" s="231">
        <f t="shared" si="370"/>
        <v>1</v>
      </c>
      <c r="O1969" s="231">
        <f t="shared" si="351"/>
        <v>0</v>
      </c>
      <c r="P1969" s="179">
        <f>VLOOKUP($G1969,[1]Conceptos!$B$2:$I$588,6,FALSE)</f>
        <v>1</v>
      </c>
      <c r="Q1969" s="179">
        <f>VLOOKUP($G1969,[1]Conceptos!$B$2:$I$588,7,FALSE)</f>
        <v>1</v>
      </c>
      <c r="R1969" s="179">
        <f>VLOOKUP($G1969,[1]Conceptos!$B$2:$I$588,8,FALSE)</f>
        <v>1</v>
      </c>
      <c r="S1969" s="229" t="b">
        <f>VLOOKUP(G1969,[1]Conceptos!$B$2:$E$587,4,FALSE)</f>
        <v>1</v>
      </c>
      <c r="V1969" s="231">
        <f t="shared" si="359"/>
        <v>0</v>
      </c>
    </row>
    <row r="1970" spans="1:22" s="231" customFormat="1" hidden="1">
      <c r="A1970" s="172">
        <f>VLOOKUP(G1970,[1]Conceptos!$B$2:$F$587,5,FALSE)</f>
        <v>263</v>
      </c>
      <c r="B1970" s="236"/>
      <c r="C1970" s="237"/>
      <c r="D1970" s="238"/>
      <c r="E1970" s="225">
        <v>6</v>
      </c>
      <c r="F1970" s="174"/>
      <c r="G1970" s="263" t="str">
        <f t="shared" si="363"/>
        <v>A.2.3.1.4.4</v>
      </c>
      <c r="H1970" s="235" t="e">
        <f t="shared" si="369"/>
        <v>#N/A</v>
      </c>
      <c r="I1970" s="239"/>
      <c r="J1970" s="239"/>
      <c r="K1970" s="239"/>
      <c r="L1970" s="239"/>
      <c r="M1970" s="240"/>
      <c r="N1970" s="231">
        <f t="shared" si="370"/>
        <v>1</v>
      </c>
      <c r="O1970" s="231">
        <f t="shared" si="351"/>
        <v>0</v>
      </c>
      <c r="P1970" s="179">
        <f>VLOOKUP($G1970,[1]Conceptos!$B$2:$I$588,6,FALSE)</f>
        <v>1</v>
      </c>
      <c r="Q1970" s="179">
        <f>VLOOKUP($G1970,[1]Conceptos!$B$2:$I$588,7,FALSE)</f>
        <v>1</v>
      </c>
      <c r="R1970" s="179">
        <f>VLOOKUP($G1970,[1]Conceptos!$B$2:$I$588,8,FALSE)</f>
        <v>1</v>
      </c>
      <c r="S1970" s="229" t="b">
        <f>VLOOKUP(G1970,[1]Conceptos!$B$2:$E$587,4,FALSE)</f>
        <v>1</v>
      </c>
      <c r="V1970" s="231">
        <f t="shared" si="359"/>
        <v>0</v>
      </c>
    </row>
    <row r="1971" spans="1:22" s="231" customFormat="1" hidden="1">
      <c r="A1971" s="172">
        <f>VLOOKUP(G1971,[1]Conceptos!$B$2:$F$587,5,FALSE)</f>
        <v>263</v>
      </c>
      <c r="B1971" s="236"/>
      <c r="C1971" s="237"/>
      <c r="D1971" s="238"/>
      <c r="E1971" s="225">
        <v>7</v>
      </c>
      <c r="F1971" s="174"/>
      <c r="G1971" s="263" t="str">
        <f t="shared" si="363"/>
        <v>A.2.3.1.4.4</v>
      </c>
      <c r="H1971" s="235" t="e">
        <f t="shared" si="369"/>
        <v>#N/A</v>
      </c>
      <c r="I1971" s="239"/>
      <c r="J1971" s="239"/>
      <c r="K1971" s="239"/>
      <c r="L1971" s="239"/>
      <c r="M1971" s="240"/>
      <c r="N1971" s="231">
        <f t="shared" si="370"/>
        <v>1</v>
      </c>
      <c r="O1971" s="231">
        <f t="shared" si="351"/>
        <v>0</v>
      </c>
      <c r="P1971" s="179">
        <f>VLOOKUP($G1971,[1]Conceptos!$B$2:$I$588,6,FALSE)</f>
        <v>1</v>
      </c>
      <c r="Q1971" s="179">
        <f>VLOOKUP($G1971,[1]Conceptos!$B$2:$I$588,7,FALSE)</f>
        <v>1</v>
      </c>
      <c r="R1971" s="179">
        <f>VLOOKUP($G1971,[1]Conceptos!$B$2:$I$588,8,FALSE)</f>
        <v>1</v>
      </c>
      <c r="S1971" s="229" t="b">
        <f>VLOOKUP(G1971,[1]Conceptos!$B$2:$E$587,4,FALSE)</f>
        <v>1</v>
      </c>
      <c r="V1971" s="231">
        <f t="shared" si="359"/>
        <v>0</v>
      </c>
    </row>
    <row r="1972" spans="1:22" s="231" customFormat="1" hidden="1">
      <c r="A1972" s="172">
        <f>VLOOKUP(G1972,[1]Conceptos!$B$2:$F$587,5,FALSE)</f>
        <v>263</v>
      </c>
      <c r="B1972" s="236"/>
      <c r="C1972" s="237"/>
      <c r="D1972" s="238"/>
      <c r="E1972" s="225">
        <v>8</v>
      </c>
      <c r="F1972" s="174"/>
      <c r="G1972" s="263" t="str">
        <f t="shared" si="363"/>
        <v>A.2.3.1.4.4</v>
      </c>
      <c r="H1972" s="235" t="e">
        <f t="shared" si="369"/>
        <v>#N/A</v>
      </c>
      <c r="I1972" s="239"/>
      <c r="J1972" s="239"/>
      <c r="K1972" s="239"/>
      <c r="L1972" s="239"/>
      <c r="M1972" s="240"/>
      <c r="N1972" s="231">
        <f t="shared" si="370"/>
        <v>1</v>
      </c>
      <c r="O1972" s="231">
        <f t="shared" si="351"/>
        <v>0</v>
      </c>
      <c r="P1972" s="179">
        <f>VLOOKUP($G1972,[1]Conceptos!$B$2:$I$588,6,FALSE)</f>
        <v>1</v>
      </c>
      <c r="Q1972" s="179">
        <f>VLOOKUP($G1972,[1]Conceptos!$B$2:$I$588,7,FALSE)</f>
        <v>1</v>
      </c>
      <c r="R1972" s="179">
        <f>VLOOKUP($G1972,[1]Conceptos!$B$2:$I$588,8,FALSE)</f>
        <v>1</v>
      </c>
      <c r="S1972" s="229" t="b">
        <f>VLOOKUP(G1972,[1]Conceptos!$B$2:$E$587,4,FALSE)</f>
        <v>1</v>
      </c>
      <c r="V1972" s="231">
        <f t="shared" si="359"/>
        <v>0</v>
      </c>
    </row>
    <row r="1973" spans="1:22" s="231" customFormat="1" hidden="1">
      <c r="A1973" s="172">
        <f>VLOOKUP(G1973,[1]Conceptos!$B$2:$F$587,5,FALSE)</f>
        <v>263</v>
      </c>
      <c r="B1973" s="236"/>
      <c r="C1973" s="237"/>
      <c r="D1973" s="238"/>
      <c r="E1973" s="225">
        <v>9</v>
      </c>
      <c r="F1973" s="174"/>
      <c r="G1973" s="263" t="str">
        <f t="shared" si="363"/>
        <v>A.2.3.1.4.4</v>
      </c>
      <c r="H1973" s="235" t="e">
        <f t="shared" si="369"/>
        <v>#N/A</v>
      </c>
      <c r="I1973" s="239"/>
      <c r="J1973" s="239"/>
      <c r="K1973" s="239"/>
      <c r="L1973" s="239"/>
      <c r="M1973" s="240"/>
      <c r="N1973" s="231">
        <f t="shared" si="370"/>
        <v>1</v>
      </c>
      <c r="O1973" s="231">
        <f t="shared" si="351"/>
        <v>0</v>
      </c>
      <c r="P1973" s="179">
        <f>VLOOKUP($G1973,[1]Conceptos!$B$2:$I$588,6,FALSE)</f>
        <v>1</v>
      </c>
      <c r="Q1973" s="179">
        <f>VLOOKUP($G1973,[1]Conceptos!$B$2:$I$588,7,FALSE)</f>
        <v>1</v>
      </c>
      <c r="R1973" s="179">
        <f>VLOOKUP($G1973,[1]Conceptos!$B$2:$I$588,8,FALSE)</f>
        <v>1</v>
      </c>
      <c r="S1973" s="229" t="b">
        <f>VLOOKUP(G1973,[1]Conceptos!$B$2:$E$587,4,FALSE)</f>
        <v>1</v>
      </c>
      <c r="V1973" s="231">
        <f t="shared" si="359"/>
        <v>0</v>
      </c>
    </row>
    <row r="1974" spans="1:22" s="231" customFormat="1" hidden="1">
      <c r="A1974" s="172">
        <f>VLOOKUP(G1974,[1]Conceptos!$B$2:$F$587,5,FALSE)</f>
        <v>263</v>
      </c>
      <c r="B1974" s="236"/>
      <c r="C1974" s="237"/>
      <c r="D1974" s="238"/>
      <c r="E1974" s="225">
        <v>10</v>
      </c>
      <c r="F1974" s="174"/>
      <c r="G1974" s="263" t="str">
        <f t="shared" si="363"/>
        <v>A.2.3.1.4.4</v>
      </c>
      <c r="H1974" s="235" t="e">
        <f t="shared" si="369"/>
        <v>#N/A</v>
      </c>
      <c r="I1974" s="239"/>
      <c r="J1974" s="239"/>
      <c r="K1974" s="239"/>
      <c r="L1974" s="239"/>
      <c r="M1974" s="240"/>
      <c r="N1974" s="231">
        <f t="shared" si="370"/>
        <v>1</v>
      </c>
      <c r="O1974" s="231">
        <f t="shared" si="351"/>
        <v>0</v>
      </c>
      <c r="P1974" s="179">
        <f>VLOOKUP($G1974,[1]Conceptos!$B$2:$I$588,6,FALSE)</f>
        <v>1</v>
      </c>
      <c r="Q1974" s="179">
        <f>VLOOKUP($G1974,[1]Conceptos!$B$2:$I$588,7,FALSE)</f>
        <v>1</v>
      </c>
      <c r="R1974" s="179">
        <f>VLOOKUP($G1974,[1]Conceptos!$B$2:$I$588,8,FALSE)</f>
        <v>1</v>
      </c>
      <c r="S1974" s="229" t="b">
        <f>VLOOKUP(G1974,[1]Conceptos!$B$2:$E$587,4,FALSE)</f>
        <v>1</v>
      </c>
      <c r="V1974" s="231">
        <f t="shared" si="359"/>
        <v>0</v>
      </c>
    </row>
    <row r="1975" spans="1:22" s="231" customFormat="1" ht="63.75">
      <c r="A1975" s="172">
        <f>VLOOKUP(G1975,[1]Conceptos!$B$2:$F$587,5,FALSE)</f>
        <v>264</v>
      </c>
      <c r="B1975" s="216" t="s">
        <v>407</v>
      </c>
      <c r="C1975" s="217" t="str">
        <f>VLOOKUP(B1975,[1]Conceptos!$B$2:$D$587,2,FALSE)</f>
        <v>PRESTACION DE SERVICIOS DE SALUD A LA POBLACIÓN POBRE AFILIADA AL REGIMEN SUBSIDIADO NO INCLUIDOS EN EL PLAN (NO POS-S)</v>
      </c>
      <c r="D1975" s="218" t="str">
        <f>VLOOKUP(B1975,[1]Conceptos!$B$2:$D$587,3,FALSE)</f>
        <v>CONTEMPLA LOS RECURSOS DESTINADOS A GARANTIZAR LA PRESTACIÓN DE LOS SERVICIOS NO CUBIERTOS EN EL PLAN OBLIGATORIO DE SALUD DEL RÉGIMEN SUBSIDIADO (POS-S) A LOS AFILIADOS A DICHO RÉGIMEN</v>
      </c>
      <c r="E1975" s="249"/>
      <c r="F1975" s="210"/>
      <c r="G1975" s="211" t="str">
        <f t="shared" si="363"/>
        <v>A.2.3.2</v>
      </c>
      <c r="H1975" s="249"/>
      <c r="I1975" s="213">
        <f>I1976+I1987+I1998+I2009+I2020</f>
        <v>0</v>
      </c>
      <c r="J1975" s="213">
        <f>J1976+J1987+J1998+J2009+J2020</f>
        <v>0</v>
      </c>
      <c r="K1975" s="213">
        <f>K1976+K1987+K1998+K2009+K2020</f>
        <v>0</v>
      </c>
      <c r="L1975" s="213">
        <f>L1976+L1987+L1998+L2009+L2020</f>
        <v>0</v>
      </c>
      <c r="M1975" s="214">
        <f>M1976+M1987+M1998+M2009+M2020</f>
        <v>0</v>
      </c>
      <c r="N1975" s="250">
        <f t="shared" si="350"/>
        <v>0</v>
      </c>
      <c r="O1975" s="250">
        <f t="shared" si="351"/>
        <v>0</v>
      </c>
      <c r="P1975" s="179">
        <f>VLOOKUP($G1975,[1]Conceptos!$B$2:$I$588,6,FALSE)</f>
        <v>1</v>
      </c>
      <c r="Q1975" s="179">
        <f>VLOOKUP($G1975,[1]Conceptos!$B$2:$I$588,7,FALSE)</f>
        <v>1</v>
      </c>
      <c r="R1975" s="179">
        <f>VLOOKUP($G1975,[1]Conceptos!$B$2:$I$588,8,FALSE)</f>
        <v>1</v>
      </c>
      <c r="S1975" s="229" t="b">
        <f>VLOOKUP(G1975,[1]Conceptos!$B$2:$E$588,4,FALSE)</f>
        <v>0</v>
      </c>
      <c r="T1975" s="230">
        <f>FIND(".",B1975,LEN(B1975)-2)</f>
        <v>6</v>
      </c>
      <c r="U1975" s="230" t="str">
        <f>MID(B1975,1,T1975-1)</f>
        <v>A.2.3</v>
      </c>
      <c r="V1975" s="231">
        <f>IF(T1975=0,T1963,T1975)</f>
        <v>6</v>
      </c>
    </row>
    <row r="1976" spans="1:22" s="231" customFormat="1" ht="51">
      <c r="A1976" s="172">
        <f>VLOOKUP(G1976,[1]Conceptos!$B$2:$F$587,5,FALSE)</f>
        <v>265</v>
      </c>
      <c r="B1976" s="219" t="s">
        <v>408</v>
      </c>
      <c r="C1976" s="220" t="str">
        <f>VLOOKUP(B1976,[1]Conceptos!$B$2:$D$587,2,FALSE)</f>
        <v>SERVICIOS CONTRATADOS CON EMPRESAS SOCIALES DEL ESTADO</v>
      </c>
      <c r="D1976" s="221" t="str">
        <f>VLOOKUP(B1976,[1]Conceptos!$B$2:$D$587,3,FALSE)</f>
        <v>CONTEMPLA LOS RECURSOS DESTINADOS A GARANTIZAR LA PRESTACIÓN DE LOS SERVICIOS DE SALUD ELECTIVOS O URGENTES  A LA PPA AL REGIMEN SUBSIDIADO, NO INCLUIDOS EN EL PLAN OBLIGATORIO DE SALUD DE DICHO REGIMEN, QUE SE CONTRATAN CON EMPRESAS SOCIALES DEL ESTADO</v>
      </c>
      <c r="E1976" s="222" t="s">
        <v>136</v>
      </c>
      <c r="F1976" s="223"/>
      <c r="G1976" s="224" t="str">
        <f t="shared" si="363"/>
        <v>A.2.3.2.1</v>
      </c>
      <c r="H1976" s="225"/>
      <c r="I1976" s="226">
        <f>SUM(I1977:I1986)</f>
        <v>0</v>
      </c>
      <c r="J1976" s="226">
        <f>SUM(J1977:J1986)</f>
        <v>0</v>
      </c>
      <c r="K1976" s="226">
        <f>SUM(K1977:K1986)</f>
        <v>0</v>
      </c>
      <c r="L1976" s="226">
        <f>SUM(L1977:L1986)</f>
        <v>0</v>
      </c>
      <c r="M1976" s="227">
        <f>SUM(M1977:M1986)</f>
        <v>0</v>
      </c>
      <c r="N1976" s="228">
        <f>IF(AND(E1976&lt;&gt;"", E1976&lt;&gt;"Registrar Detalle",E1976&lt;&gt;"Ocultar Detalle"),1,0)</f>
        <v>0</v>
      </c>
      <c r="O1976" s="228">
        <f t="shared" si="351"/>
        <v>0</v>
      </c>
      <c r="P1976" s="179">
        <f>VLOOKUP($G1976,[1]Conceptos!$B$2:$I$588,6,FALSE)</f>
        <v>1</v>
      </c>
      <c r="Q1976" s="179">
        <f>VLOOKUP($G1976,[1]Conceptos!$B$2:$I$588,7,FALSE)</f>
        <v>1</v>
      </c>
      <c r="R1976" s="179">
        <f>VLOOKUP($G1976,[1]Conceptos!$B$2:$I$588,8,FALSE)</f>
        <v>1</v>
      </c>
      <c r="S1976" s="229" t="b">
        <f>VLOOKUP(G1976,[1]Conceptos!$B$2:$E$588,4,FALSE)</f>
        <v>1</v>
      </c>
      <c r="T1976" s="230">
        <f>FIND(".",B1976,LEN(B1976)-2)</f>
        <v>8</v>
      </c>
      <c r="U1976" s="230" t="str">
        <f>MID(B1976,1,T1976-1)</f>
        <v>A.2.3.2</v>
      </c>
      <c r="V1976" s="231">
        <f t="shared" ref="V1976:V2030" si="371">IF(T1976=0,T1975,T1976)</f>
        <v>8</v>
      </c>
    </row>
    <row r="1977" spans="1:22" s="231" customFormat="1">
      <c r="A1977" s="172">
        <f>VLOOKUP(G1977,[1]Conceptos!$B$2:$F$587,5,FALSE)</f>
        <v>265</v>
      </c>
      <c r="B1977" s="234"/>
      <c r="C1977" s="220"/>
      <c r="D1977" s="221"/>
      <c r="E1977" s="225">
        <v>1</v>
      </c>
      <c r="F1977" s="174"/>
      <c r="G1977" s="175" t="str">
        <f t="shared" si="363"/>
        <v>A.2.3.2.1</v>
      </c>
      <c r="H1977" s="235" t="e">
        <f t="shared" ref="H1977:H1986" si="372">VLOOKUP(F1977,$W$7:$X$48,2,FALSE)</f>
        <v>#N/A</v>
      </c>
      <c r="I1977" s="239"/>
      <c r="J1977" s="239"/>
      <c r="K1977" s="239"/>
      <c r="L1977" s="239"/>
      <c r="M1977" s="240"/>
      <c r="N1977" s="231">
        <f t="shared" si="350"/>
        <v>1</v>
      </c>
      <c r="O1977" s="231">
        <f t="shared" si="351"/>
        <v>0</v>
      </c>
      <c r="P1977" s="179">
        <f>VLOOKUP($G1977,[1]Conceptos!$B$2:$I$588,6,FALSE)</f>
        <v>1</v>
      </c>
      <c r="Q1977" s="179">
        <f>VLOOKUP($G1977,[1]Conceptos!$B$2:$I$588,7,FALSE)</f>
        <v>1</v>
      </c>
      <c r="R1977" s="179">
        <f>VLOOKUP($G1977,[1]Conceptos!$B$2:$I$588,8,FALSE)</f>
        <v>1</v>
      </c>
      <c r="S1977" s="229" t="b">
        <f>VLOOKUP(G1977,[1]Conceptos!$B$2:$E$588,4,FALSE)</f>
        <v>1</v>
      </c>
      <c r="V1977" s="231">
        <f t="shared" si="371"/>
        <v>8</v>
      </c>
    </row>
    <row r="1978" spans="1:22" s="231" customFormat="1" hidden="1">
      <c r="A1978" s="172">
        <f>VLOOKUP(G1978,[1]Conceptos!$B$2:$F$587,5,FALSE)</f>
        <v>265</v>
      </c>
      <c r="B1978" s="236"/>
      <c r="C1978" s="237"/>
      <c r="D1978" s="238"/>
      <c r="E1978" s="225">
        <v>2</v>
      </c>
      <c r="F1978" s="174"/>
      <c r="G1978" s="175" t="str">
        <f t="shared" si="363"/>
        <v>A.2.3.2.1</v>
      </c>
      <c r="H1978" s="235" t="e">
        <f t="shared" si="372"/>
        <v>#N/A</v>
      </c>
      <c r="I1978" s="239"/>
      <c r="J1978" s="239"/>
      <c r="K1978" s="239"/>
      <c r="L1978" s="239"/>
      <c r="M1978" s="240"/>
      <c r="N1978" s="231">
        <f t="shared" si="350"/>
        <v>1</v>
      </c>
      <c r="O1978" s="231">
        <f t="shared" si="351"/>
        <v>0</v>
      </c>
      <c r="P1978" s="179">
        <f>VLOOKUP($G1978,[1]Conceptos!$B$2:$I$588,6,FALSE)</f>
        <v>1</v>
      </c>
      <c r="Q1978" s="179">
        <f>VLOOKUP($G1978,[1]Conceptos!$B$2:$I$588,7,FALSE)</f>
        <v>1</v>
      </c>
      <c r="R1978" s="179">
        <f>VLOOKUP($G1978,[1]Conceptos!$B$2:$I$588,8,FALSE)</f>
        <v>1</v>
      </c>
      <c r="S1978" s="229" t="b">
        <f>VLOOKUP(G1978,[1]Conceptos!$B$2:$E$587,4,FALSE)</f>
        <v>1</v>
      </c>
      <c r="V1978" s="231">
        <f t="shared" si="371"/>
        <v>0</v>
      </c>
    </row>
    <row r="1979" spans="1:22" s="231" customFormat="1" hidden="1">
      <c r="A1979" s="172">
        <f>VLOOKUP(G1979,[1]Conceptos!$B$2:$F$587,5,FALSE)</f>
        <v>265</v>
      </c>
      <c r="B1979" s="236"/>
      <c r="C1979" s="237"/>
      <c r="D1979" s="238"/>
      <c r="E1979" s="225">
        <v>3</v>
      </c>
      <c r="F1979" s="174"/>
      <c r="G1979" s="175" t="str">
        <f t="shared" si="363"/>
        <v>A.2.3.2.1</v>
      </c>
      <c r="H1979" s="235" t="e">
        <f t="shared" si="372"/>
        <v>#N/A</v>
      </c>
      <c r="I1979" s="239"/>
      <c r="J1979" s="239"/>
      <c r="K1979" s="239"/>
      <c r="L1979" s="239"/>
      <c r="M1979" s="240"/>
      <c r="N1979" s="231">
        <f t="shared" si="350"/>
        <v>1</v>
      </c>
      <c r="O1979" s="231">
        <f t="shared" si="351"/>
        <v>0</v>
      </c>
      <c r="P1979" s="179">
        <f>VLOOKUP($G1979,[1]Conceptos!$B$2:$I$588,6,FALSE)</f>
        <v>1</v>
      </c>
      <c r="Q1979" s="179">
        <f>VLOOKUP($G1979,[1]Conceptos!$B$2:$I$588,7,FALSE)</f>
        <v>1</v>
      </c>
      <c r="R1979" s="179">
        <f>VLOOKUP($G1979,[1]Conceptos!$B$2:$I$588,8,FALSE)</f>
        <v>1</v>
      </c>
      <c r="S1979" s="229" t="b">
        <f>VLOOKUP(G1979,[1]Conceptos!$B$2:$E$587,4,FALSE)</f>
        <v>1</v>
      </c>
      <c r="V1979" s="231">
        <f t="shared" si="371"/>
        <v>0</v>
      </c>
    </row>
    <row r="1980" spans="1:22" s="231" customFormat="1" hidden="1">
      <c r="A1980" s="172">
        <f>VLOOKUP(G1980,[1]Conceptos!$B$2:$F$587,5,FALSE)</f>
        <v>265</v>
      </c>
      <c r="B1980" s="236"/>
      <c r="C1980" s="237"/>
      <c r="D1980" s="238"/>
      <c r="E1980" s="225">
        <v>4</v>
      </c>
      <c r="F1980" s="174"/>
      <c r="G1980" s="175" t="str">
        <f t="shared" si="363"/>
        <v>A.2.3.2.1</v>
      </c>
      <c r="H1980" s="235" t="e">
        <f t="shared" si="372"/>
        <v>#N/A</v>
      </c>
      <c r="I1980" s="239"/>
      <c r="J1980" s="239"/>
      <c r="K1980" s="239"/>
      <c r="L1980" s="239"/>
      <c r="M1980" s="240"/>
      <c r="N1980" s="231">
        <f t="shared" si="350"/>
        <v>1</v>
      </c>
      <c r="O1980" s="231">
        <f t="shared" si="351"/>
        <v>0</v>
      </c>
      <c r="P1980" s="179">
        <f>VLOOKUP($G1980,[1]Conceptos!$B$2:$I$588,6,FALSE)</f>
        <v>1</v>
      </c>
      <c r="Q1980" s="179">
        <f>VLOOKUP($G1980,[1]Conceptos!$B$2:$I$588,7,FALSE)</f>
        <v>1</v>
      </c>
      <c r="R1980" s="179">
        <f>VLOOKUP($G1980,[1]Conceptos!$B$2:$I$588,8,FALSE)</f>
        <v>1</v>
      </c>
      <c r="S1980" s="229" t="b">
        <f>VLOOKUP(G1980,[1]Conceptos!$B$2:$E$587,4,FALSE)</f>
        <v>1</v>
      </c>
      <c r="V1980" s="231">
        <f t="shared" si="371"/>
        <v>0</v>
      </c>
    </row>
    <row r="1981" spans="1:22" s="231" customFormat="1" hidden="1">
      <c r="A1981" s="172">
        <f>VLOOKUP(G1981,[1]Conceptos!$B$2:$F$587,5,FALSE)</f>
        <v>265</v>
      </c>
      <c r="B1981" s="236"/>
      <c r="C1981" s="237"/>
      <c r="D1981" s="238"/>
      <c r="E1981" s="225">
        <v>5</v>
      </c>
      <c r="F1981" s="174"/>
      <c r="G1981" s="175" t="str">
        <f t="shared" ref="G1981:G2044" si="373">IF(ISBLANK(B1981),G1980,B1981)</f>
        <v>A.2.3.2.1</v>
      </c>
      <c r="H1981" s="235" t="e">
        <f t="shared" si="372"/>
        <v>#N/A</v>
      </c>
      <c r="I1981" s="239"/>
      <c r="J1981" s="239"/>
      <c r="K1981" s="239"/>
      <c r="L1981" s="239"/>
      <c r="M1981" s="240"/>
      <c r="N1981" s="231">
        <f t="shared" si="350"/>
        <v>1</v>
      </c>
      <c r="O1981" s="231">
        <f t="shared" si="351"/>
        <v>0</v>
      </c>
      <c r="P1981" s="179">
        <f>VLOOKUP($G1981,[1]Conceptos!$B$2:$I$588,6,FALSE)</f>
        <v>1</v>
      </c>
      <c r="Q1981" s="179">
        <f>VLOOKUP($G1981,[1]Conceptos!$B$2:$I$588,7,FALSE)</f>
        <v>1</v>
      </c>
      <c r="R1981" s="179">
        <f>VLOOKUP($G1981,[1]Conceptos!$B$2:$I$588,8,FALSE)</f>
        <v>1</v>
      </c>
      <c r="S1981" s="229" t="b">
        <f>VLOOKUP(G1981,[1]Conceptos!$B$2:$E$587,4,FALSE)</f>
        <v>1</v>
      </c>
      <c r="V1981" s="231">
        <f t="shared" si="371"/>
        <v>0</v>
      </c>
    </row>
    <row r="1982" spans="1:22" s="231" customFormat="1" hidden="1">
      <c r="A1982" s="172">
        <f>VLOOKUP(G1982,[1]Conceptos!$B$2:$F$587,5,FALSE)</f>
        <v>265</v>
      </c>
      <c r="B1982" s="236"/>
      <c r="C1982" s="237"/>
      <c r="D1982" s="238"/>
      <c r="E1982" s="225">
        <v>6</v>
      </c>
      <c r="F1982" s="174"/>
      <c r="G1982" s="175" t="str">
        <f t="shared" si="373"/>
        <v>A.2.3.2.1</v>
      </c>
      <c r="H1982" s="235" t="e">
        <f t="shared" si="372"/>
        <v>#N/A</v>
      </c>
      <c r="I1982" s="239"/>
      <c r="J1982" s="239"/>
      <c r="K1982" s="239"/>
      <c r="L1982" s="239"/>
      <c r="M1982" s="240"/>
      <c r="N1982" s="231">
        <f t="shared" si="350"/>
        <v>1</v>
      </c>
      <c r="O1982" s="231">
        <f t="shared" si="351"/>
        <v>0</v>
      </c>
      <c r="P1982" s="179">
        <f>VLOOKUP($G1982,[1]Conceptos!$B$2:$I$588,6,FALSE)</f>
        <v>1</v>
      </c>
      <c r="Q1982" s="179">
        <f>VLOOKUP($G1982,[1]Conceptos!$B$2:$I$588,7,FALSE)</f>
        <v>1</v>
      </c>
      <c r="R1982" s="179">
        <f>VLOOKUP($G1982,[1]Conceptos!$B$2:$I$588,8,FALSE)</f>
        <v>1</v>
      </c>
      <c r="S1982" s="229" t="b">
        <f>VLOOKUP(G1982,[1]Conceptos!$B$2:$E$587,4,FALSE)</f>
        <v>1</v>
      </c>
      <c r="V1982" s="231">
        <f t="shared" si="371"/>
        <v>0</v>
      </c>
    </row>
    <row r="1983" spans="1:22" s="231" customFormat="1" hidden="1">
      <c r="A1983" s="172">
        <f>VLOOKUP(G1983,[1]Conceptos!$B$2:$F$587,5,FALSE)</f>
        <v>265</v>
      </c>
      <c r="B1983" s="236"/>
      <c r="C1983" s="237"/>
      <c r="D1983" s="238"/>
      <c r="E1983" s="225">
        <v>7</v>
      </c>
      <c r="F1983" s="174"/>
      <c r="G1983" s="175" t="str">
        <f t="shared" si="373"/>
        <v>A.2.3.2.1</v>
      </c>
      <c r="H1983" s="235" t="e">
        <f t="shared" si="372"/>
        <v>#N/A</v>
      </c>
      <c r="I1983" s="239"/>
      <c r="J1983" s="239"/>
      <c r="K1983" s="239"/>
      <c r="L1983" s="239"/>
      <c r="M1983" s="240"/>
      <c r="N1983" s="231">
        <f t="shared" si="350"/>
        <v>1</v>
      </c>
      <c r="O1983" s="231">
        <f t="shared" si="351"/>
        <v>0</v>
      </c>
      <c r="P1983" s="179">
        <f>VLOOKUP($G1983,[1]Conceptos!$B$2:$I$588,6,FALSE)</f>
        <v>1</v>
      </c>
      <c r="Q1983" s="179">
        <f>VLOOKUP($G1983,[1]Conceptos!$B$2:$I$588,7,FALSE)</f>
        <v>1</v>
      </c>
      <c r="R1983" s="179">
        <f>VLOOKUP($G1983,[1]Conceptos!$B$2:$I$588,8,FALSE)</f>
        <v>1</v>
      </c>
      <c r="S1983" s="229" t="b">
        <f>VLOOKUP(G1983,[1]Conceptos!$B$2:$E$587,4,FALSE)</f>
        <v>1</v>
      </c>
      <c r="V1983" s="231">
        <f t="shared" si="371"/>
        <v>0</v>
      </c>
    </row>
    <row r="1984" spans="1:22" s="231" customFormat="1" hidden="1">
      <c r="A1984" s="172">
        <f>VLOOKUP(G1984,[1]Conceptos!$B$2:$F$587,5,FALSE)</f>
        <v>265</v>
      </c>
      <c r="B1984" s="236"/>
      <c r="C1984" s="237"/>
      <c r="D1984" s="238"/>
      <c r="E1984" s="225">
        <v>8</v>
      </c>
      <c r="F1984" s="174"/>
      <c r="G1984" s="175" t="str">
        <f t="shared" si="373"/>
        <v>A.2.3.2.1</v>
      </c>
      <c r="H1984" s="235" t="e">
        <f t="shared" si="372"/>
        <v>#N/A</v>
      </c>
      <c r="I1984" s="239"/>
      <c r="J1984" s="239"/>
      <c r="K1984" s="239"/>
      <c r="L1984" s="239"/>
      <c r="M1984" s="240"/>
      <c r="N1984" s="231">
        <f t="shared" si="350"/>
        <v>1</v>
      </c>
      <c r="O1984" s="231">
        <f t="shared" si="351"/>
        <v>0</v>
      </c>
      <c r="P1984" s="179">
        <f>VLOOKUP($G1984,[1]Conceptos!$B$2:$I$588,6,FALSE)</f>
        <v>1</v>
      </c>
      <c r="Q1984" s="179">
        <f>VLOOKUP($G1984,[1]Conceptos!$B$2:$I$588,7,FALSE)</f>
        <v>1</v>
      </c>
      <c r="R1984" s="179">
        <f>VLOOKUP($G1984,[1]Conceptos!$B$2:$I$588,8,FALSE)</f>
        <v>1</v>
      </c>
      <c r="S1984" s="229" t="b">
        <f>VLOOKUP(G1984,[1]Conceptos!$B$2:$E$587,4,FALSE)</f>
        <v>1</v>
      </c>
      <c r="V1984" s="231">
        <f t="shared" si="371"/>
        <v>0</v>
      </c>
    </row>
    <row r="1985" spans="1:22" s="231" customFormat="1" hidden="1">
      <c r="A1985" s="172">
        <f>VLOOKUP(G1985,[1]Conceptos!$B$2:$F$587,5,FALSE)</f>
        <v>265</v>
      </c>
      <c r="B1985" s="236"/>
      <c r="C1985" s="237"/>
      <c r="D1985" s="238"/>
      <c r="E1985" s="225">
        <v>9</v>
      </c>
      <c r="F1985" s="174"/>
      <c r="G1985" s="175" t="str">
        <f t="shared" si="373"/>
        <v>A.2.3.2.1</v>
      </c>
      <c r="H1985" s="235" t="e">
        <f t="shared" si="372"/>
        <v>#N/A</v>
      </c>
      <c r="I1985" s="239"/>
      <c r="J1985" s="239"/>
      <c r="K1985" s="239"/>
      <c r="L1985" s="239"/>
      <c r="M1985" s="240"/>
      <c r="N1985" s="231">
        <f t="shared" si="350"/>
        <v>1</v>
      </c>
      <c r="O1985" s="231">
        <f t="shared" si="351"/>
        <v>0</v>
      </c>
      <c r="P1985" s="179">
        <f>VLOOKUP($G1985,[1]Conceptos!$B$2:$I$588,6,FALSE)</f>
        <v>1</v>
      </c>
      <c r="Q1985" s="179">
        <f>VLOOKUP($G1985,[1]Conceptos!$B$2:$I$588,7,FALSE)</f>
        <v>1</v>
      </c>
      <c r="R1985" s="179">
        <f>VLOOKUP($G1985,[1]Conceptos!$B$2:$I$588,8,FALSE)</f>
        <v>1</v>
      </c>
      <c r="S1985" s="229" t="b">
        <f>VLOOKUP(G1985,[1]Conceptos!$B$2:$E$587,4,FALSE)</f>
        <v>1</v>
      </c>
      <c r="V1985" s="231">
        <f t="shared" si="371"/>
        <v>0</v>
      </c>
    </row>
    <row r="1986" spans="1:22" s="231" customFormat="1" hidden="1">
      <c r="A1986" s="172">
        <f>VLOOKUP(G1986,[1]Conceptos!$B$2:$F$587,5,FALSE)</f>
        <v>265</v>
      </c>
      <c r="B1986" s="236"/>
      <c r="C1986" s="237"/>
      <c r="D1986" s="238"/>
      <c r="E1986" s="225">
        <v>10</v>
      </c>
      <c r="F1986" s="174"/>
      <c r="G1986" s="175" t="str">
        <f t="shared" si="373"/>
        <v>A.2.3.2.1</v>
      </c>
      <c r="H1986" s="235" t="e">
        <f t="shared" si="372"/>
        <v>#N/A</v>
      </c>
      <c r="I1986" s="239"/>
      <c r="J1986" s="239"/>
      <c r="K1986" s="239"/>
      <c r="L1986" s="239"/>
      <c r="M1986" s="240"/>
      <c r="N1986" s="231">
        <f t="shared" si="350"/>
        <v>1</v>
      </c>
      <c r="O1986" s="231">
        <f t="shared" si="351"/>
        <v>0</v>
      </c>
      <c r="P1986" s="179">
        <f>VLOOKUP($G1986,[1]Conceptos!$B$2:$I$588,6,FALSE)</f>
        <v>1</v>
      </c>
      <c r="Q1986" s="179">
        <f>VLOOKUP($G1986,[1]Conceptos!$B$2:$I$588,7,FALSE)</f>
        <v>1</v>
      </c>
      <c r="R1986" s="179">
        <f>VLOOKUP($G1986,[1]Conceptos!$B$2:$I$588,8,FALSE)</f>
        <v>1</v>
      </c>
      <c r="S1986" s="229" t="b">
        <f>VLOOKUP(G1986,[1]Conceptos!$B$2:$E$587,4,FALSE)</f>
        <v>1</v>
      </c>
      <c r="V1986" s="231">
        <f t="shared" si="371"/>
        <v>0</v>
      </c>
    </row>
    <row r="1987" spans="1:22" s="231" customFormat="1" ht="51">
      <c r="A1987" s="172">
        <f>VLOOKUP(G1987,[1]Conceptos!$B$2:$F$587,5,FALSE)</f>
        <v>266</v>
      </c>
      <c r="B1987" s="219" t="s">
        <v>409</v>
      </c>
      <c r="C1987" s="220" t="str">
        <f>VLOOKUP(B1987,[1]Conceptos!$B$2:$D$587,2,FALSE)</f>
        <v>ATENCIÓN DE URGENCIAS (SIN CONTRATO) CON EMPRESAS SOCIALES DEL ESTADO</v>
      </c>
      <c r="D1987" s="221" t="str">
        <f>VLOOKUP(B1987,[1]Conceptos!$B$2:$D$587,3,FALSE)</f>
        <v>RECURSOS DESTINADOS A GARANTIZAR LA PRESTACIÓN DE LOS SERVICIOS DE SALUD DE URGENCIAS  A LA POBLACIÓN POBRE ASEGURADA AL REGIMEN SUBSIDIADO, NO INCLUIDOS EN EL POS DE DICHO REGIMEN, QUE SE PRESTAN CON ESE CON LAS CUALES NO SE HA SUSCRITO CONTRATO</v>
      </c>
      <c r="E1987" s="222" t="s">
        <v>136</v>
      </c>
      <c r="F1987" s="223"/>
      <c r="G1987" s="263" t="str">
        <f t="shared" si="373"/>
        <v>A.2.3.2.2</v>
      </c>
      <c r="H1987" s="225"/>
      <c r="I1987" s="226">
        <f>SUM(I1988:I1997)</f>
        <v>0</v>
      </c>
      <c r="J1987" s="226">
        <f>SUM(J1988:J1997)</f>
        <v>0</v>
      </c>
      <c r="K1987" s="226">
        <f>SUM(K1988:K1997)</f>
        <v>0</v>
      </c>
      <c r="L1987" s="226">
        <f>SUM(L1988:L1997)</f>
        <v>0</v>
      </c>
      <c r="M1987" s="227">
        <f>SUM(M1988:M1997)</f>
        <v>0</v>
      </c>
      <c r="N1987" s="228">
        <f>IF(AND(E1987&lt;&gt;"", E1987&lt;&gt;"Registrar Detalle",E1987&lt;&gt;"Ocultar Detalle"),1,0)</f>
        <v>0</v>
      </c>
      <c r="O1987" s="228">
        <f t="shared" si="351"/>
        <v>0</v>
      </c>
      <c r="P1987" s="179">
        <f>VLOOKUP($G1987,[1]Conceptos!$B$2:$I$588,6,FALSE)</f>
        <v>1</v>
      </c>
      <c r="Q1987" s="179">
        <f>VLOOKUP($G1987,[1]Conceptos!$B$2:$I$588,7,FALSE)</f>
        <v>1</v>
      </c>
      <c r="R1987" s="179">
        <f>VLOOKUP($G1987,[1]Conceptos!$B$2:$I$588,8,FALSE)</f>
        <v>1</v>
      </c>
      <c r="S1987" s="229" t="b">
        <f>VLOOKUP(G1987,[1]Conceptos!$B$2:$E$588,4,FALSE)</f>
        <v>1</v>
      </c>
      <c r="T1987" s="230">
        <f>FIND(".",B1987,LEN(B1987)-2)</f>
        <v>8</v>
      </c>
      <c r="U1987" s="230" t="str">
        <f>MID(B1987,1,T1987-1)</f>
        <v>A.2.3.2</v>
      </c>
      <c r="V1987" s="231">
        <f t="shared" si="371"/>
        <v>8</v>
      </c>
    </row>
    <row r="1988" spans="1:22" s="231" customFormat="1">
      <c r="A1988" s="172">
        <f>VLOOKUP(G1988,[1]Conceptos!$B$2:$F$587,5,FALSE)</f>
        <v>266</v>
      </c>
      <c r="B1988" s="234"/>
      <c r="C1988" s="220"/>
      <c r="D1988" s="221"/>
      <c r="E1988" s="225">
        <v>1</v>
      </c>
      <c r="F1988" s="174"/>
      <c r="G1988" s="264" t="str">
        <f t="shared" si="373"/>
        <v>A.2.3.2.2</v>
      </c>
      <c r="H1988" s="235" t="e">
        <f t="shared" ref="H1988:H1997" si="374">VLOOKUP(F1988,$W$7:$X$48,2,FALSE)</f>
        <v>#N/A</v>
      </c>
      <c r="I1988" s="239"/>
      <c r="J1988" s="239"/>
      <c r="K1988" s="239"/>
      <c r="L1988" s="239"/>
      <c r="M1988" s="240"/>
      <c r="N1988" s="231">
        <f t="shared" si="350"/>
        <v>1</v>
      </c>
      <c r="O1988" s="231">
        <f t="shared" si="351"/>
        <v>0</v>
      </c>
      <c r="P1988" s="179">
        <f>VLOOKUP($G1988,[1]Conceptos!$B$2:$I$588,6,FALSE)</f>
        <v>1</v>
      </c>
      <c r="Q1988" s="179">
        <f>VLOOKUP($G1988,[1]Conceptos!$B$2:$I$588,7,FALSE)</f>
        <v>1</v>
      </c>
      <c r="R1988" s="179">
        <f>VLOOKUP($G1988,[1]Conceptos!$B$2:$I$588,8,FALSE)</f>
        <v>1</v>
      </c>
      <c r="S1988" s="229" t="b">
        <f>VLOOKUP(G1988,[1]Conceptos!$B$2:$E$588,4,FALSE)</f>
        <v>1</v>
      </c>
      <c r="V1988" s="231">
        <f t="shared" si="371"/>
        <v>8</v>
      </c>
    </row>
    <row r="1989" spans="1:22" s="231" customFormat="1" hidden="1">
      <c r="A1989" s="172">
        <f>VLOOKUP(G1989,[1]Conceptos!$B$2:$F$587,5,FALSE)</f>
        <v>266</v>
      </c>
      <c r="B1989" s="236"/>
      <c r="C1989" s="237"/>
      <c r="D1989" s="238"/>
      <c r="E1989" s="225">
        <v>2</v>
      </c>
      <c r="F1989" s="174"/>
      <c r="G1989" s="264" t="str">
        <f t="shared" si="373"/>
        <v>A.2.3.2.2</v>
      </c>
      <c r="H1989" s="235" t="e">
        <f t="shared" si="374"/>
        <v>#N/A</v>
      </c>
      <c r="I1989" s="239"/>
      <c r="J1989" s="239"/>
      <c r="K1989" s="239"/>
      <c r="L1989" s="239"/>
      <c r="M1989" s="240"/>
      <c r="N1989" s="231">
        <f t="shared" si="350"/>
        <v>1</v>
      </c>
      <c r="O1989" s="231">
        <f t="shared" si="351"/>
        <v>0</v>
      </c>
      <c r="P1989" s="179">
        <f>VLOOKUP($G1989,[1]Conceptos!$B$2:$I$588,6,FALSE)</f>
        <v>1</v>
      </c>
      <c r="Q1989" s="179">
        <f>VLOOKUP($G1989,[1]Conceptos!$B$2:$I$588,7,FALSE)</f>
        <v>1</v>
      </c>
      <c r="R1989" s="179">
        <f>VLOOKUP($G1989,[1]Conceptos!$B$2:$I$588,8,FALSE)</f>
        <v>1</v>
      </c>
      <c r="S1989" s="229" t="b">
        <f>VLOOKUP(G1989,[1]Conceptos!$B$2:$E$587,4,FALSE)</f>
        <v>1</v>
      </c>
      <c r="V1989" s="231">
        <f t="shared" si="371"/>
        <v>0</v>
      </c>
    </row>
    <row r="1990" spans="1:22" s="231" customFormat="1" hidden="1">
      <c r="A1990" s="172">
        <f>VLOOKUP(G1990,[1]Conceptos!$B$2:$F$587,5,FALSE)</f>
        <v>266</v>
      </c>
      <c r="B1990" s="236"/>
      <c r="C1990" s="237"/>
      <c r="D1990" s="238"/>
      <c r="E1990" s="225">
        <v>3</v>
      </c>
      <c r="F1990" s="174"/>
      <c r="G1990" s="264" t="str">
        <f t="shared" si="373"/>
        <v>A.2.3.2.2</v>
      </c>
      <c r="H1990" s="235" t="e">
        <f t="shared" si="374"/>
        <v>#N/A</v>
      </c>
      <c r="I1990" s="239"/>
      <c r="J1990" s="239"/>
      <c r="K1990" s="239"/>
      <c r="L1990" s="239"/>
      <c r="M1990" s="240"/>
      <c r="N1990" s="231">
        <f t="shared" si="350"/>
        <v>1</v>
      </c>
      <c r="O1990" s="231">
        <f t="shared" si="351"/>
        <v>0</v>
      </c>
      <c r="P1990" s="179">
        <f>VLOOKUP($G1990,[1]Conceptos!$B$2:$I$588,6,FALSE)</f>
        <v>1</v>
      </c>
      <c r="Q1990" s="179">
        <f>VLOOKUP($G1990,[1]Conceptos!$B$2:$I$588,7,FALSE)</f>
        <v>1</v>
      </c>
      <c r="R1990" s="179">
        <f>VLOOKUP($G1990,[1]Conceptos!$B$2:$I$588,8,FALSE)</f>
        <v>1</v>
      </c>
      <c r="S1990" s="229" t="b">
        <f>VLOOKUP(G1990,[1]Conceptos!$B$2:$E$587,4,FALSE)</f>
        <v>1</v>
      </c>
      <c r="V1990" s="231">
        <f t="shared" si="371"/>
        <v>0</v>
      </c>
    </row>
    <row r="1991" spans="1:22" s="231" customFormat="1" hidden="1">
      <c r="A1991" s="172">
        <f>VLOOKUP(G1991,[1]Conceptos!$B$2:$F$587,5,FALSE)</f>
        <v>266</v>
      </c>
      <c r="B1991" s="236"/>
      <c r="C1991" s="237"/>
      <c r="D1991" s="238"/>
      <c r="E1991" s="225">
        <v>4</v>
      </c>
      <c r="F1991" s="174"/>
      <c r="G1991" s="264" t="str">
        <f t="shared" si="373"/>
        <v>A.2.3.2.2</v>
      </c>
      <c r="H1991" s="235" t="e">
        <f t="shared" si="374"/>
        <v>#N/A</v>
      </c>
      <c r="I1991" s="239"/>
      <c r="J1991" s="239"/>
      <c r="K1991" s="239"/>
      <c r="L1991" s="239"/>
      <c r="M1991" s="240"/>
      <c r="N1991" s="231">
        <f t="shared" si="350"/>
        <v>1</v>
      </c>
      <c r="O1991" s="231">
        <f t="shared" si="351"/>
        <v>0</v>
      </c>
      <c r="P1991" s="179">
        <f>VLOOKUP($G1991,[1]Conceptos!$B$2:$I$588,6,FALSE)</f>
        <v>1</v>
      </c>
      <c r="Q1991" s="179">
        <f>VLOOKUP($G1991,[1]Conceptos!$B$2:$I$588,7,FALSE)</f>
        <v>1</v>
      </c>
      <c r="R1991" s="179">
        <f>VLOOKUP($G1991,[1]Conceptos!$B$2:$I$588,8,FALSE)</f>
        <v>1</v>
      </c>
      <c r="S1991" s="229" t="b">
        <f>VLOOKUP(G1991,[1]Conceptos!$B$2:$E$587,4,FALSE)</f>
        <v>1</v>
      </c>
      <c r="V1991" s="231">
        <f t="shared" si="371"/>
        <v>0</v>
      </c>
    </row>
    <row r="1992" spans="1:22" s="231" customFormat="1" hidden="1">
      <c r="A1992" s="172">
        <f>VLOOKUP(G1992,[1]Conceptos!$B$2:$F$587,5,FALSE)</f>
        <v>266</v>
      </c>
      <c r="B1992" s="236"/>
      <c r="C1992" s="237"/>
      <c r="D1992" s="238"/>
      <c r="E1992" s="225">
        <v>5</v>
      </c>
      <c r="F1992" s="174"/>
      <c r="G1992" s="264" t="str">
        <f t="shared" si="373"/>
        <v>A.2.3.2.2</v>
      </c>
      <c r="H1992" s="235" t="e">
        <f t="shared" si="374"/>
        <v>#N/A</v>
      </c>
      <c r="I1992" s="239"/>
      <c r="J1992" s="239"/>
      <c r="K1992" s="239"/>
      <c r="L1992" s="239"/>
      <c r="M1992" s="240"/>
      <c r="N1992" s="231">
        <f t="shared" si="350"/>
        <v>1</v>
      </c>
      <c r="O1992" s="231">
        <f t="shared" si="351"/>
        <v>0</v>
      </c>
      <c r="P1992" s="179">
        <f>VLOOKUP($G1992,[1]Conceptos!$B$2:$I$588,6,FALSE)</f>
        <v>1</v>
      </c>
      <c r="Q1992" s="179">
        <f>VLOOKUP($G1992,[1]Conceptos!$B$2:$I$588,7,FALSE)</f>
        <v>1</v>
      </c>
      <c r="R1992" s="179">
        <f>VLOOKUP($G1992,[1]Conceptos!$B$2:$I$588,8,FALSE)</f>
        <v>1</v>
      </c>
      <c r="S1992" s="229" t="b">
        <f>VLOOKUP(G1992,[1]Conceptos!$B$2:$E$587,4,FALSE)</f>
        <v>1</v>
      </c>
      <c r="V1992" s="231">
        <f t="shared" si="371"/>
        <v>0</v>
      </c>
    </row>
    <row r="1993" spans="1:22" s="231" customFormat="1" hidden="1">
      <c r="A1993" s="172">
        <f>VLOOKUP(G1993,[1]Conceptos!$B$2:$F$587,5,FALSE)</f>
        <v>266</v>
      </c>
      <c r="B1993" s="236"/>
      <c r="C1993" s="237"/>
      <c r="D1993" s="238"/>
      <c r="E1993" s="225">
        <v>6</v>
      </c>
      <c r="F1993" s="174"/>
      <c r="G1993" s="264" t="str">
        <f t="shared" si="373"/>
        <v>A.2.3.2.2</v>
      </c>
      <c r="H1993" s="235" t="e">
        <f t="shared" si="374"/>
        <v>#N/A</v>
      </c>
      <c r="I1993" s="239"/>
      <c r="J1993" s="239"/>
      <c r="K1993" s="239"/>
      <c r="L1993" s="239"/>
      <c r="M1993" s="240"/>
      <c r="N1993" s="231">
        <f t="shared" si="350"/>
        <v>1</v>
      </c>
      <c r="O1993" s="231">
        <f t="shared" si="351"/>
        <v>0</v>
      </c>
      <c r="P1993" s="179">
        <f>VLOOKUP($G1993,[1]Conceptos!$B$2:$I$588,6,FALSE)</f>
        <v>1</v>
      </c>
      <c r="Q1993" s="179">
        <f>VLOOKUP($G1993,[1]Conceptos!$B$2:$I$588,7,FALSE)</f>
        <v>1</v>
      </c>
      <c r="R1993" s="179">
        <f>VLOOKUP($G1993,[1]Conceptos!$B$2:$I$588,8,FALSE)</f>
        <v>1</v>
      </c>
      <c r="S1993" s="229" t="b">
        <f>VLOOKUP(G1993,[1]Conceptos!$B$2:$E$587,4,FALSE)</f>
        <v>1</v>
      </c>
      <c r="V1993" s="231">
        <f t="shared" si="371"/>
        <v>0</v>
      </c>
    </row>
    <row r="1994" spans="1:22" s="231" customFormat="1" hidden="1">
      <c r="A1994" s="172">
        <f>VLOOKUP(G1994,[1]Conceptos!$B$2:$F$587,5,FALSE)</f>
        <v>266</v>
      </c>
      <c r="B1994" s="236"/>
      <c r="C1994" s="237"/>
      <c r="D1994" s="238"/>
      <c r="E1994" s="225">
        <v>7</v>
      </c>
      <c r="F1994" s="174"/>
      <c r="G1994" s="264" t="str">
        <f t="shared" si="373"/>
        <v>A.2.3.2.2</v>
      </c>
      <c r="H1994" s="235" t="e">
        <f t="shared" si="374"/>
        <v>#N/A</v>
      </c>
      <c r="I1994" s="239"/>
      <c r="J1994" s="239"/>
      <c r="K1994" s="239"/>
      <c r="L1994" s="239"/>
      <c r="M1994" s="240"/>
      <c r="N1994" s="231">
        <f t="shared" si="350"/>
        <v>1</v>
      </c>
      <c r="O1994" s="231">
        <f t="shared" si="351"/>
        <v>0</v>
      </c>
      <c r="P1994" s="179">
        <f>VLOOKUP($G1994,[1]Conceptos!$B$2:$I$588,6,FALSE)</f>
        <v>1</v>
      </c>
      <c r="Q1994" s="179">
        <f>VLOOKUP($G1994,[1]Conceptos!$B$2:$I$588,7,FALSE)</f>
        <v>1</v>
      </c>
      <c r="R1994" s="179">
        <f>VLOOKUP($G1994,[1]Conceptos!$B$2:$I$588,8,FALSE)</f>
        <v>1</v>
      </c>
      <c r="S1994" s="229" t="b">
        <f>VLOOKUP(G1994,[1]Conceptos!$B$2:$E$587,4,FALSE)</f>
        <v>1</v>
      </c>
      <c r="V1994" s="231">
        <f t="shared" si="371"/>
        <v>0</v>
      </c>
    </row>
    <row r="1995" spans="1:22" s="231" customFormat="1" hidden="1">
      <c r="A1995" s="172">
        <f>VLOOKUP(G1995,[1]Conceptos!$B$2:$F$587,5,FALSE)</f>
        <v>266</v>
      </c>
      <c r="B1995" s="236"/>
      <c r="C1995" s="237"/>
      <c r="D1995" s="238"/>
      <c r="E1995" s="225">
        <v>8</v>
      </c>
      <c r="F1995" s="174"/>
      <c r="G1995" s="264" t="str">
        <f t="shared" si="373"/>
        <v>A.2.3.2.2</v>
      </c>
      <c r="H1995" s="235" t="e">
        <f t="shared" si="374"/>
        <v>#N/A</v>
      </c>
      <c r="I1995" s="239"/>
      <c r="J1995" s="239"/>
      <c r="K1995" s="239"/>
      <c r="L1995" s="239"/>
      <c r="M1995" s="240"/>
      <c r="N1995" s="231">
        <f t="shared" si="350"/>
        <v>1</v>
      </c>
      <c r="O1995" s="231">
        <f t="shared" si="351"/>
        <v>0</v>
      </c>
      <c r="P1995" s="179">
        <f>VLOOKUP($G1995,[1]Conceptos!$B$2:$I$588,6,FALSE)</f>
        <v>1</v>
      </c>
      <c r="Q1995" s="179">
        <f>VLOOKUP($G1995,[1]Conceptos!$B$2:$I$588,7,FALSE)</f>
        <v>1</v>
      </c>
      <c r="R1995" s="179">
        <f>VLOOKUP($G1995,[1]Conceptos!$B$2:$I$588,8,FALSE)</f>
        <v>1</v>
      </c>
      <c r="S1995" s="229" t="b">
        <f>VLOOKUP(G1995,[1]Conceptos!$B$2:$E$587,4,FALSE)</f>
        <v>1</v>
      </c>
      <c r="V1995" s="231">
        <f t="shared" si="371"/>
        <v>0</v>
      </c>
    </row>
    <row r="1996" spans="1:22" s="231" customFormat="1" hidden="1">
      <c r="A1996" s="172">
        <f>VLOOKUP(G1996,[1]Conceptos!$B$2:$F$587,5,FALSE)</f>
        <v>266</v>
      </c>
      <c r="B1996" s="236"/>
      <c r="C1996" s="237"/>
      <c r="D1996" s="238"/>
      <c r="E1996" s="225">
        <v>9</v>
      </c>
      <c r="F1996" s="174"/>
      <c r="G1996" s="264" t="str">
        <f t="shared" si="373"/>
        <v>A.2.3.2.2</v>
      </c>
      <c r="H1996" s="235" t="e">
        <f t="shared" si="374"/>
        <v>#N/A</v>
      </c>
      <c r="I1996" s="239"/>
      <c r="J1996" s="239"/>
      <c r="K1996" s="239"/>
      <c r="L1996" s="239"/>
      <c r="M1996" s="240"/>
      <c r="N1996" s="231">
        <f t="shared" si="350"/>
        <v>1</v>
      </c>
      <c r="O1996" s="231">
        <f t="shared" si="351"/>
        <v>0</v>
      </c>
      <c r="P1996" s="179">
        <f>VLOOKUP($G1996,[1]Conceptos!$B$2:$I$588,6,FALSE)</f>
        <v>1</v>
      </c>
      <c r="Q1996" s="179">
        <f>VLOOKUP($G1996,[1]Conceptos!$B$2:$I$588,7,FALSE)</f>
        <v>1</v>
      </c>
      <c r="R1996" s="179">
        <f>VLOOKUP($G1996,[1]Conceptos!$B$2:$I$588,8,FALSE)</f>
        <v>1</v>
      </c>
      <c r="S1996" s="229" t="b">
        <f>VLOOKUP(G1996,[1]Conceptos!$B$2:$E$587,4,FALSE)</f>
        <v>1</v>
      </c>
      <c r="V1996" s="231">
        <f t="shared" si="371"/>
        <v>0</v>
      </c>
    </row>
    <row r="1997" spans="1:22" s="231" customFormat="1" hidden="1">
      <c r="A1997" s="172">
        <f>VLOOKUP(G1997,[1]Conceptos!$B$2:$F$587,5,FALSE)</f>
        <v>266</v>
      </c>
      <c r="B1997" s="236"/>
      <c r="C1997" s="237"/>
      <c r="D1997" s="238"/>
      <c r="E1997" s="225">
        <v>10</v>
      </c>
      <c r="F1997" s="174"/>
      <c r="G1997" s="264" t="str">
        <f t="shared" si="373"/>
        <v>A.2.3.2.2</v>
      </c>
      <c r="H1997" s="235" t="e">
        <f t="shared" si="374"/>
        <v>#N/A</v>
      </c>
      <c r="I1997" s="239"/>
      <c r="J1997" s="239"/>
      <c r="K1997" s="239"/>
      <c r="L1997" s="239"/>
      <c r="M1997" s="240"/>
      <c r="N1997" s="231">
        <f t="shared" si="350"/>
        <v>1</v>
      </c>
      <c r="O1997" s="231">
        <f t="shared" si="351"/>
        <v>0</v>
      </c>
      <c r="P1997" s="179">
        <f>VLOOKUP($G1997,[1]Conceptos!$B$2:$I$588,6,FALSE)</f>
        <v>1</v>
      </c>
      <c r="Q1997" s="179">
        <f>VLOOKUP($G1997,[1]Conceptos!$B$2:$I$588,7,FALSE)</f>
        <v>1</v>
      </c>
      <c r="R1997" s="179">
        <f>VLOOKUP($G1997,[1]Conceptos!$B$2:$I$588,8,FALSE)</f>
        <v>1</v>
      </c>
      <c r="S1997" s="229" t="b">
        <f>VLOOKUP(G1997,[1]Conceptos!$B$2:$E$587,4,FALSE)</f>
        <v>1</v>
      </c>
      <c r="V1997" s="231">
        <f t="shared" si="371"/>
        <v>0</v>
      </c>
    </row>
    <row r="1998" spans="1:22" s="231" customFormat="1" ht="51">
      <c r="A1998" s="172">
        <f>VLOOKUP(G1998,[1]Conceptos!$B$2:$F$587,5,FALSE)</f>
        <v>267</v>
      </c>
      <c r="B1998" s="219" t="s">
        <v>410</v>
      </c>
      <c r="C1998" s="220" t="str">
        <f>VLOOKUP(B1998,[1]Conceptos!$B$2:$D$587,2,FALSE)</f>
        <v>SERVICIOS CONTRATADOS CON INSTITUCIONES PRESTADORAS DE SERVICIOS DE SALUD  PRIVADAS O MIXTAS</v>
      </c>
      <c r="D1998" s="221" t="str">
        <f>VLOOKUP(B1998,[1]Conceptos!$B$2:$D$587,3,FALSE)</f>
        <v>CONTEMPLA LOS RECURSOS DESTINADOS A GARANTIZAR LA PRESTACIÓN DE LOS SERVICIOS DE SALUD ELECTIVOS O URGENTES  A LA POBLACIÓN POBRE ASEGURADA AL REGIMEN SUBSIDIADO, NO INCLUIDOS EN EL POS DE DICHO REGIMEN, QUE SE CONTRATAN CON IPS PRIVADAS O MIXTAS</v>
      </c>
      <c r="E1998" s="222" t="s">
        <v>136</v>
      </c>
      <c r="F1998" s="223"/>
      <c r="G1998" s="263" t="str">
        <f t="shared" si="373"/>
        <v>A.2.3.2.3</v>
      </c>
      <c r="H1998" s="225"/>
      <c r="I1998" s="226">
        <f>SUM(I1999:I2008)</f>
        <v>0</v>
      </c>
      <c r="J1998" s="226">
        <f>SUM(J1999:J2008)</f>
        <v>0</v>
      </c>
      <c r="K1998" s="226">
        <f>SUM(K1999:K2008)</f>
        <v>0</v>
      </c>
      <c r="L1998" s="226">
        <f>SUM(L1999:L2008)</f>
        <v>0</v>
      </c>
      <c r="M1998" s="227">
        <f>SUM(M1999:M2008)</f>
        <v>0</v>
      </c>
      <c r="N1998" s="228">
        <f>IF(AND(E1998&lt;&gt;"", E1998&lt;&gt;"Registrar Detalle",E1998&lt;&gt;"Ocultar Detalle"),1,0)</f>
        <v>0</v>
      </c>
      <c r="O1998" s="228">
        <f t="shared" si="351"/>
        <v>0</v>
      </c>
      <c r="P1998" s="179">
        <f>VLOOKUP($G1998,[1]Conceptos!$B$2:$I$588,6,FALSE)</f>
        <v>1</v>
      </c>
      <c r="Q1998" s="179">
        <f>VLOOKUP($G1998,[1]Conceptos!$B$2:$I$588,7,FALSE)</f>
        <v>1</v>
      </c>
      <c r="R1998" s="179">
        <f>VLOOKUP($G1998,[1]Conceptos!$B$2:$I$588,8,FALSE)</f>
        <v>1</v>
      </c>
      <c r="S1998" s="229" t="b">
        <f>VLOOKUP(G1998,[1]Conceptos!$B$2:$E$588,4,FALSE)</f>
        <v>1</v>
      </c>
      <c r="T1998" s="230">
        <f>FIND(".",B1998,LEN(B1998)-2)</f>
        <v>8</v>
      </c>
      <c r="U1998" s="230" t="str">
        <f>MID(B1998,1,T1998-1)</f>
        <v>A.2.3.2</v>
      </c>
      <c r="V1998" s="231">
        <f t="shared" si="371"/>
        <v>8</v>
      </c>
    </row>
    <row r="1999" spans="1:22" s="231" customFormat="1">
      <c r="A1999" s="172">
        <f>VLOOKUP(G1999,[1]Conceptos!$B$2:$F$587,5,FALSE)</f>
        <v>267</v>
      </c>
      <c r="B1999" s="234"/>
      <c r="C1999" s="220"/>
      <c r="D1999" s="221"/>
      <c r="E1999" s="225">
        <v>1</v>
      </c>
      <c r="F1999" s="174"/>
      <c r="G1999" s="264" t="str">
        <f t="shared" si="373"/>
        <v>A.2.3.2.3</v>
      </c>
      <c r="H1999" s="235" t="e">
        <f t="shared" ref="H1999:H2008" si="375">VLOOKUP(F1999,$W$7:$X$48,2,FALSE)</f>
        <v>#N/A</v>
      </c>
      <c r="I1999" s="239"/>
      <c r="J1999" s="239"/>
      <c r="K1999" s="239"/>
      <c r="L1999" s="239"/>
      <c r="M1999" s="240"/>
      <c r="N1999" s="231">
        <f t="shared" si="350"/>
        <v>1</v>
      </c>
      <c r="O1999" s="231">
        <f t="shared" si="351"/>
        <v>0</v>
      </c>
      <c r="P1999" s="179">
        <f>VLOOKUP($G1999,[1]Conceptos!$B$2:$I$588,6,FALSE)</f>
        <v>1</v>
      </c>
      <c r="Q1999" s="179">
        <f>VLOOKUP($G1999,[1]Conceptos!$B$2:$I$588,7,FALSE)</f>
        <v>1</v>
      </c>
      <c r="R1999" s="179">
        <f>VLOOKUP($G1999,[1]Conceptos!$B$2:$I$588,8,FALSE)</f>
        <v>1</v>
      </c>
      <c r="S1999" s="229" t="b">
        <f>VLOOKUP(G1999,[1]Conceptos!$B$2:$E$588,4,FALSE)</f>
        <v>1</v>
      </c>
      <c r="V1999" s="231">
        <f t="shared" si="371"/>
        <v>8</v>
      </c>
    </row>
    <row r="2000" spans="1:22" s="231" customFormat="1" hidden="1">
      <c r="A2000" s="172">
        <f>VLOOKUP(G2000,[1]Conceptos!$B$2:$F$587,5,FALSE)</f>
        <v>267</v>
      </c>
      <c r="B2000" s="236"/>
      <c r="C2000" s="237"/>
      <c r="D2000" s="238"/>
      <c r="E2000" s="225">
        <v>2</v>
      </c>
      <c r="F2000" s="174"/>
      <c r="G2000" s="264" t="str">
        <f t="shared" si="373"/>
        <v>A.2.3.2.3</v>
      </c>
      <c r="H2000" s="235" t="e">
        <f t="shared" si="375"/>
        <v>#N/A</v>
      </c>
      <c r="I2000" s="239"/>
      <c r="J2000" s="239"/>
      <c r="K2000" s="239"/>
      <c r="L2000" s="239"/>
      <c r="M2000" s="240"/>
      <c r="N2000" s="231">
        <f t="shared" si="350"/>
        <v>1</v>
      </c>
      <c r="O2000" s="231">
        <f t="shared" si="351"/>
        <v>0</v>
      </c>
      <c r="P2000" s="179">
        <f>VLOOKUP($G2000,[1]Conceptos!$B$2:$I$588,6,FALSE)</f>
        <v>1</v>
      </c>
      <c r="Q2000" s="179">
        <f>VLOOKUP($G2000,[1]Conceptos!$B$2:$I$588,7,FALSE)</f>
        <v>1</v>
      </c>
      <c r="R2000" s="179">
        <f>VLOOKUP($G2000,[1]Conceptos!$B$2:$I$588,8,FALSE)</f>
        <v>1</v>
      </c>
      <c r="S2000" s="229" t="b">
        <f>VLOOKUP(G2000,[1]Conceptos!$B$2:$E$587,4,FALSE)</f>
        <v>1</v>
      </c>
      <c r="V2000" s="231">
        <f t="shared" si="371"/>
        <v>0</v>
      </c>
    </row>
    <row r="2001" spans="1:22" s="231" customFormat="1" hidden="1">
      <c r="A2001" s="172">
        <f>VLOOKUP(G2001,[1]Conceptos!$B$2:$F$587,5,FALSE)</f>
        <v>267</v>
      </c>
      <c r="B2001" s="236"/>
      <c r="C2001" s="237"/>
      <c r="D2001" s="238"/>
      <c r="E2001" s="225">
        <v>3</v>
      </c>
      <c r="F2001" s="174"/>
      <c r="G2001" s="264" t="str">
        <f t="shared" si="373"/>
        <v>A.2.3.2.3</v>
      </c>
      <c r="H2001" s="235" t="e">
        <f t="shared" si="375"/>
        <v>#N/A</v>
      </c>
      <c r="I2001" s="239"/>
      <c r="J2001" s="239"/>
      <c r="K2001" s="239"/>
      <c r="L2001" s="239"/>
      <c r="M2001" s="240"/>
      <c r="N2001" s="231">
        <f t="shared" si="350"/>
        <v>1</v>
      </c>
      <c r="O2001" s="231">
        <f t="shared" si="351"/>
        <v>0</v>
      </c>
      <c r="P2001" s="179">
        <f>VLOOKUP($G2001,[1]Conceptos!$B$2:$I$588,6,FALSE)</f>
        <v>1</v>
      </c>
      <c r="Q2001" s="179">
        <f>VLOOKUP($G2001,[1]Conceptos!$B$2:$I$588,7,FALSE)</f>
        <v>1</v>
      </c>
      <c r="R2001" s="179">
        <f>VLOOKUP($G2001,[1]Conceptos!$B$2:$I$588,8,FALSE)</f>
        <v>1</v>
      </c>
      <c r="S2001" s="229" t="b">
        <f>VLOOKUP(G2001,[1]Conceptos!$B$2:$E$587,4,FALSE)</f>
        <v>1</v>
      </c>
      <c r="V2001" s="231">
        <f t="shared" si="371"/>
        <v>0</v>
      </c>
    </row>
    <row r="2002" spans="1:22" s="231" customFormat="1" hidden="1">
      <c r="A2002" s="172">
        <f>VLOOKUP(G2002,[1]Conceptos!$B$2:$F$587,5,FALSE)</f>
        <v>267</v>
      </c>
      <c r="B2002" s="236"/>
      <c r="C2002" s="237"/>
      <c r="D2002" s="238"/>
      <c r="E2002" s="225">
        <v>4</v>
      </c>
      <c r="F2002" s="174"/>
      <c r="G2002" s="264" t="str">
        <f t="shared" si="373"/>
        <v>A.2.3.2.3</v>
      </c>
      <c r="H2002" s="235" t="e">
        <f t="shared" si="375"/>
        <v>#N/A</v>
      </c>
      <c r="I2002" s="239"/>
      <c r="J2002" s="239"/>
      <c r="K2002" s="239"/>
      <c r="L2002" s="239"/>
      <c r="M2002" s="240"/>
      <c r="N2002" s="231">
        <f t="shared" si="350"/>
        <v>1</v>
      </c>
      <c r="O2002" s="231">
        <f t="shared" si="351"/>
        <v>0</v>
      </c>
      <c r="P2002" s="179">
        <f>VLOOKUP($G2002,[1]Conceptos!$B$2:$I$588,6,FALSE)</f>
        <v>1</v>
      </c>
      <c r="Q2002" s="179">
        <f>VLOOKUP($G2002,[1]Conceptos!$B$2:$I$588,7,FALSE)</f>
        <v>1</v>
      </c>
      <c r="R2002" s="179">
        <f>VLOOKUP($G2002,[1]Conceptos!$B$2:$I$588,8,FALSE)</f>
        <v>1</v>
      </c>
      <c r="S2002" s="229" t="b">
        <f>VLOOKUP(G2002,[1]Conceptos!$B$2:$E$587,4,FALSE)</f>
        <v>1</v>
      </c>
      <c r="V2002" s="231">
        <f t="shared" si="371"/>
        <v>0</v>
      </c>
    </row>
    <row r="2003" spans="1:22" s="231" customFormat="1" hidden="1">
      <c r="A2003" s="172">
        <f>VLOOKUP(G2003,[1]Conceptos!$B$2:$F$587,5,FALSE)</f>
        <v>267</v>
      </c>
      <c r="B2003" s="236"/>
      <c r="C2003" s="237"/>
      <c r="D2003" s="238"/>
      <c r="E2003" s="225">
        <v>5</v>
      </c>
      <c r="F2003" s="174"/>
      <c r="G2003" s="264" t="str">
        <f t="shared" si="373"/>
        <v>A.2.3.2.3</v>
      </c>
      <c r="H2003" s="235" t="e">
        <f t="shared" si="375"/>
        <v>#N/A</v>
      </c>
      <c r="I2003" s="239"/>
      <c r="J2003" s="239"/>
      <c r="K2003" s="239"/>
      <c r="L2003" s="239"/>
      <c r="M2003" s="240"/>
      <c r="N2003" s="231">
        <f t="shared" si="350"/>
        <v>1</v>
      </c>
      <c r="O2003" s="231">
        <f t="shared" si="351"/>
        <v>0</v>
      </c>
      <c r="P2003" s="179">
        <f>VLOOKUP($G2003,[1]Conceptos!$B$2:$I$588,6,FALSE)</f>
        <v>1</v>
      </c>
      <c r="Q2003" s="179">
        <f>VLOOKUP($G2003,[1]Conceptos!$B$2:$I$588,7,FALSE)</f>
        <v>1</v>
      </c>
      <c r="R2003" s="179">
        <f>VLOOKUP($G2003,[1]Conceptos!$B$2:$I$588,8,FALSE)</f>
        <v>1</v>
      </c>
      <c r="S2003" s="229" t="b">
        <f>VLOOKUP(G2003,[1]Conceptos!$B$2:$E$587,4,FALSE)</f>
        <v>1</v>
      </c>
      <c r="V2003" s="231">
        <f t="shared" si="371"/>
        <v>0</v>
      </c>
    </row>
    <row r="2004" spans="1:22" s="231" customFormat="1" hidden="1">
      <c r="A2004" s="172">
        <f>VLOOKUP(G2004,[1]Conceptos!$B$2:$F$587,5,FALSE)</f>
        <v>267</v>
      </c>
      <c r="B2004" s="236"/>
      <c r="C2004" s="237"/>
      <c r="D2004" s="238"/>
      <c r="E2004" s="225">
        <v>6</v>
      </c>
      <c r="F2004" s="174"/>
      <c r="G2004" s="264" t="str">
        <f t="shared" si="373"/>
        <v>A.2.3.2.3</v>
      </c>
      <c r="H2004" s="235" t="e">
        <f t="shared" si="375"/>
        <v>#N/A</v>
      </c>
      <c r="I2004" s="239"/>
      <c r="J2004" s="239"/>
      <c r="K2004" s="239"/>
      <c r="L2004" s="239"/>
      <c r="M2004" s="240"/>
      <c r="N2004" s="231">
        <f t="shared" si="350"/>
        <v>1</v>
      </c>
      <c r="O2004" s="231">
        <f t="shared" si="351"/>
        <v>0</v>
      </c>
      <c r="P2004" s="179">
        <f>VLOOKUP($G2004,[1]Conceptos!$B$2:$I$588,6,FALSE)</f>
        <v>1</v>
      </c>
      <c r="Q2004" s="179">
        <f>VLOOKUP($G2004,[1]Conceptos!$B$2:$I$588,7,FALSE)</f>
        <v>1</v>
      </c>
      <c r="R2004" s="179">
        <f>VLOOKUP($G2004,[1]Conceptos!$B$2:$I$588,8,FALSE)</f>
        <v>1</v>
      </c>
      <c r="S2004" s="229" t="b">
        <f>VLOOKUP(G2004,[1]Conceptos!$B$2:$E$587,4,FALSE)</f>
        <v>1</v>
      </c>
      <c r="V2004" s="231">
        <f t="shared" si="371"/>
        <v>0</v>
      </c>
    </row>
    <row r="2005" spans="1:22" s="231" customFormat="1" hidden="1">
      <c r="A2005" s="172">
        <f>VLOOKUP(G2005,[1]Conceptos!$B$2:$F$587,5,FALSE)</f>
        <v>267</v>
      </c>
      <c r="B2005" s="236"/>
      <c r="C2005" s="237"/>
      <c r="D2005" s="238"/>
      <c r="E2005" s="225">
        <v>7</v>
      </c>
      <c r="F2005" s="174"/>
      <c r="G2005" s="264" t="str">
        <f t="shared" si="373"/>
        <v>A.2.3.2.3</v>
      </c>
      <c r="H2005" s="235" t="e">
        <f t="shared" si="375"/>
        <v>#N/A</v>
      </c>
      <c r="I2005" s="239"/>
      <c r="J2005" s="239"/>
      <c r="K2005" s="239"/>
      <c r="L2005" s="239"/>
      <c r="M2005" s="240"/>
      <c r="N2005" s="231">
        <f t="shared" si="350"/>
        <v>1</v>
      </c>
      <c r="O2005" s="231">
        <f t="shared" si="351"/>
        <v>0</v>
      </c>
      <c r="P2005" s="179">
        <f>VLOOKUP($G2005,[1]Conceptos!$B$2:$I$588,6,FALSE)</f>
        <v>1</v>
      </c>
      <c r="Q2005" s="179">
        <f>VLOOKUP($G2005,[1]Conceptos!$B$2:$I$588,7,FALSE)</f>
        <v>1</v>
      </c>
      <c r="R2005" s="179">
        <f>VLOOKUP($G2005,[1]Conceptos!$B$2:$I$588,8,FALSE)</f>
        <v>1</v>
      </c>
      <c r="S2005" s="229" t="b">
        <f>VLOOKUP(G2005,[1]Conceptos!$B$2:$E$587,4,FALSE)</f>
        <v>1</v>
      </c>
      <c r="V2005" s="231">
        <f t="shared" si="371"/>
        <v>0</v>
      </c>
    </row>
    <row r="2006" spans="1:22" s="231" customFormat="1" hidden="1">
      <c r="A2006" s="172">
        <f>VLOOKUP(G2006,[1]Conceptos!$B$2:$F$587,5,FALSE)</f>
        <v>267</v>
      </c>
      <c r="B2006" s="236"/>
      <c r="C2006" s="237"/>
      <c r="D2006" s="238"/>
      <c r="E2006" s="225">
        <v>8</v>
      </c>
      <c r="F2006" s="174"/>
      <c r="G2006" s="264" t="str">
        <f t="shared" si="373"/>
        <v>A.2.3.2.3</v>
      </c>
      <c r="H2006" s="235" t="e">
        <f t="shared" si="375"/>
        <v>#N/A</v>
      </c>
      <c r="I2006" s="239"/>
      <c r="J2006" s="239"/>
      <c r="K2006" s="239"/>
      <c r="L2006" s="239"/>
      <c r="M2006" s="240"/>
      <c r="N2006" s="231">
        <f t="shared" si="350"/>
        <v>1</v>
      </c>
      <c r="O2006" s="231">
        <f t="shared" si="351"/>
        <v>0</v>
      </c>
      <c r="P2006" s="179">
        <f>VLOOKUP($G2006,[1]Conceptos!$B$2:$I$588,6,FALSE)</f>
        <v>1</v>
      </c>
      <c r="Q2006" s="179">
        <f>VLOOKUP($G2006,[1]Conceptos!$B$2:$I$588,7,FALSE)</f>
        <v>1</v>
      </c>
      <c r="R2006" s="179">
        <f>VLOOKUP($G2006,[1]Conceptos!$B$2:$I$588,8,FALSE)</f>
        <v>1</v>
      </c>
      <c r="S2006" s="229" t="b">
        <f>VLOOKUP(G2006,[1]Conceptos!$B$2:$E$587,4,FALSE)</f>
        <v>1</v>
      </c>
      <c r="V2006" s="231">
        <f t="shared" si="371"/>
        <v>0</v>
      </c>
    </row>
    <row r="2007" spans="1:22" s="231" customFormat="1" hidden="1">
      <c r="A2007" s="172">
        <f>VLOOKUP(G2007,[1]Conceptos!$B$2:$F$587,5,FALSE)</f>
        <v>267</v>
      </c>
      <c r="B2007" s="236"/>
      <c r="C2007" s="237"/>
      <c r="D2007" s="238"/>
      <c r="E2007" s="225">
        <v>9</v>
      </c>
      <c r="F2007" s="174"/>
      <c r="G2007" s="264" t="str">
        <f t="shared" si="373"/>
        <v>A.2.3.2.3</v>
      </c>
      <c r="H2007" s="235" t="e">
        <f t="shared" si="375"/>
        <v>#N/A</v>
      </c>
      <c r="I2007" s="239"/>
      <c r="J2007" s="239"/>
      <c r="K2007" s="239"/>
      <c r="L2007" s="239"/>
      <c r="M2007" s="240"/>
      <c r="N2007" s="231">
        <f t="shared" si="350"/>
        <v>1</v>
      </c>
      <c r="O2007" s="231">
        <f t="shared" si="351"/>
        <v>0</v>
      </c>
      <c r="P2007" s="179">
        <f>VLOOKUP($G2007,[1]Conceptos!$B$2:$I$588,6,FALSE)</f>
        <v>1</v>
      </c>
      <c r="Q2007" s="179">
        <f>VLOOKUP($G2007,[1]Conceptos!$B$2:$I$588,7,FALSE)</f>
        <v>1</v>
      </c>
      <c r="R2007" s="179">
        <f>VLOOKUP($G2007,[1]Conceptos!$B$2:$I$588,8,FALSE)</f>
        <v>1</v>
      </c>
      <c r="S2007" s="229" t="b">
        <f>VLOOKUP(G2007,[1]Conceptos!$B$2:$E$587,4,FALSE)</f>
        <v>1</v>
      </c>
      <c r="V2007" s="231">
        <f t="shared" si="371"/>
        <v>0</v>
      </c>
    </row>
    <row r="2008" spans="1:22" s="231" customFormat="1" hidden="1">
      <c r="A2008" s="172">
        <f>VLOOKUP(G2008,[1]Conceptos!$B$2:$F$587,5,FALSE)</f>
        <v>267</v>
      </c>
      <c r="B2008" s="236"/>
      <c r="C2008" s="237"/>
      <c r="D2008" s="238"/>
      <c r="E2008" s="225">
        <v>10</v>
      </c>
      <c r="F2008" s="174"/>
      <c r="G2008" s="264" t="str">
        <f t="shared" si="373"/>
        <v>A.2.3.2.3</v>
      </c>
      <c r="H2008" s="235" t="e">
        <f t="shared" si="375"/>
        <v>#N/A</v>
      </c>
      <c r="I2008" s="239"/>
      <c r="J2008" s="239"/>
      <c r="K2008" s="239"/>
      <c r="L2008" s="239"/>
      <c r="M2008" s="240"/>
      <c r="N2008" s="231">
        <f t="shared" si="350"/>
        <v>1</v>
      </c>
      <c r="O2008" s="231">
        <f t="shared" si="351"/>
        <v>0</v>
      </c>
      <c r="P2008" s="179">
        <f>VLOOKUP($G2008,[1]Conceptos!$B$2:$I$588,6,FALSE)</f>
        <v>1</v>
      </c>
      <c r="Q2008" s="179">
        <f>VLOOKUP($G2008,[1]Conceptos!$B$2:$I$588,7,FALSE)</f>
        <v>1</v>
      </c>
      <c r="R2008" s="179">
        <f>VLOOKUP($G2008,[1]Conceptos!$B$2:$I$588,8,FALSE)</f>
        <v>1</v>
      </c>
      <c r="S2008" s="229" t="b">
        <f>VLOOKUP(G2008,[1]Conceptos!$B$2:$E$587,4,FALSE)</f>
        <v>1</v>
      </c>
      <c r="V2008" s="231">
        <f t="shared" si="371"/>
        <v>0</v>
      </c>
    </row>
    <row r="2009" spans="1:22" s="231" customFormat="1" ht="51">
      <c r="A2009" s="172">
        <f>VLOOKUP(G2009,[1]Conceptos!$B$2:$F$587,5,FALSE)</f>
        <v>268</v>
      </c>
      <c r="B2009" s="219" t="s">
        <v>411</v>
      </c>
      <c r="C2009" s="220" t="str">
        <f>VLOOKUP(B2009,[1]Conceptos!$B$2:$D$587,2,FALSE)</f>
        <v>ATENCIÓN DE URGENCIAS (SIN CONTRATO)  CON INSTITUCIONES PRESTADORAS DE SERVICIOS DE SALUD PRIVADAS O MIXTAS</v>
      </c>
      <c r="D2009" s="221" t="str">
        <f>VLOOKUP(B2009,[1]Conceptos!$B$2:$D$587,3,FALSE)</f>
        <v>RECURSOS DESTINADOS A GARANTIZAR LA PRESTACIÓN DE LOS SERVICIOS DE SALUD DE URGENCIAS A LA PPA AL REGIMEN SUBSIDIADO, NO INCLUIDOS EN EL POS DE DICHO REGIMEN, QUE SE PRESTAN EN IPS DE SALUD PRIVADAS O MIXTAS CON LAS CUALES NO SE HA SUSCRITO CONTRATO</v>
      </c>
      <c r="E2009" s="222" t="s">
        <v>136</v>
      </c>
      <c r="F2009" s="223"/>
      <c r="G2009" s="263" t="str">
        <f t="shared" si="373"/>
        <v>A.2.3.2.4</v>
      </c>
      <c r="H2009" s="225"/>
      <c r="I2009" s="226">
        <f>SUM(I2010:I2019)</f>
        <v>0</v>
      </c>
      <c r="J2009" s="226">
        <f>SUM(J2010:J2019)</f>
        <v>0</v>
      </c>
      <c r="K2009" s="226">
        <f>SUM(K2010:K2019)</f>
        <v>0</v>
      </c>
      <c r="L2009" s="226">
        <f>SUM(L2010:L2019)</f>
        <v>0</v>
      </c>
      <c r="M2009" s="227">
        <f>SUM(M2010:M2019)</f>
        <v>0</v>
      </c>
      <c r="N2009" s="228">
        <f>IF(AND(E2009&lt;&gt;"", E2009&lt;&gt;"Registrar Detalle",E2009&lt;&gt;"Ocultar Detalle"),1,0)</f>
        <v>0</v>
      </c>
      <c r="O2009" s="228">
        <f t="shared" si="351"/>
        <v>0</v>
      </c>
      <c r="P2009" s="179">
        <f>VLOOKUP($G2009,[1]Conceptos!$B$2:$I$588,6,FALSE)</f>
        <v>1</v>
      </c>
      <c r="Q2009" s="179">
        <f>VLOOKUP($G2009,[1]Conceptos!$B$2:$I$588,7,FALSE)</f>
        <v>1</v>
      </c>
      <c r="R2009" s="179">
        <f>VLOOKUP($G2009,[1]Conceptos!$B$2:$I$588,8,FALSE)</f>
        <v>1</v>
      </c>
      <c r="S2009" s="229" t="b">
        <f>VLOOKUP(G2009,[1]Conceptos!$B$2:$E$588,4,FALSE)</f>
        <v>1</v>
      </c>
      <c r="T2009" s="230">
        <f>FIND(".",B2009,LEN(B2009)-2)</f>
        <v>8</v>
      </c>
      <c r="U2009" s="230" t="str">
        <f>MID(B2009,1,T2009-1)</f>
        <v>A.2.3.2</v>
      </c>
      <c r="V2009" s="231">
        <f t="shared" si="371"/>
        <v>8</v>
      </c>
    </row>
    <row r="2010" spans="1:22" s="231" customFormat="1">
      <c r="A2010" s="172">
        <f>VLOOKUP(G2010,[1]Conceptos!$B$2:$F$587,5,FALSE)</f>
        <v>268</v>
      </c>
      <c r="B2010" s="234"/>
      <c r="C2010" s="220"/>
      <c r="D2010" s="221"/>
      <c r="E2010" s="225">
        <v>1</v>
      </c>
      <c r="F2010" s="174"/>
      <c r="G2010" s="264" t="str">
        <f t="shared" si="373"/>
        <v>A.2.3.2.4</v>
      </c>
      <c r="H2010" s="235" t="e">
        <f t="shared" ref="H2010:H2019" si="376">VLOOKUP(F2010,$W$7:$X$48,2,FALSE)</f>
        <v>#N/A</v>
      </c>
      <c r="I2010" s="239"/>
      <c r="J2010" s="239"/>
      <c r="K2010" s="239"/>
      <c r="L2010" s="239"/>
      <c r="M2010" s="240"/>
      <c r="N2010" s="231">
        <f t="shared" si="350"/>
        <v>1</v>
      </c>
      <c r="O2010" s="231">
        <f t="shared" si="351"/>
        <v>0</v>
      </c>
      <c r="P2010" s="179">
        <f>VLOOKUP($G2010,[1]Conceptos!$B$2:$I$588,6,FALSE)</f>
        <v>1</v>
      </c>
      <c r="Q2010" s="179">
        <f>VLOOKUP($G2010,[1]Conceptos!$B$2:$I$588,7,FALSE)</f>
        <v>1</v>
      </c>
      <c r="R2010" s="179">
        <f>VLOOKUP($G2010,[1]Conceptos!$B$2:$I$588,8,FALSE)</f>
        <v>1</v>
      </c>
      <c r="S2010" s="229" t="b">
        <f>VLOOKUP(G2010,[1]Conceptos!$B$2:$E$588,4,FALSE)</f>
        <v>1</v>
      </c>
      <c r="V2010" s="231">
        <f t="shared" si="371"/>
        <v>8</v>
      </c>
    </row>
    <row r="2011" spans="1:22" s="231" customFormat="1" hidden="1">
      <c r="A2011" s="172">
        <f>VLOOKUP(G2011,[1]Conceptos!$B$2:$F$587,5,FALSE)</f>
        <v>268</v>
      </c>
      <c r="B2011" s="236"/>
      <c r="C2011" s="237"/>
      <c r="D2011" s="238"/>
      <c r="E2011" s="225">
        <v>2</v>
      </c>
      <c r="F2011" s="174"/>
      <c r="G2011" s="264" t="str">
        <f t="shared" si="373"/>
        <v>A.2.3.2.4</v>
      </c>
      <c r="H2011" s="235" t="e">
        <f t="shared" si="376"/>
        <v>#N/A</v>
      </c>
      <c r="I2011" s="239"/>
      <c r="J2011" s="239"/>
      <c r="K2011" s="239"/>
      <c r="L2011" s="239"/>
      <c r="M2011" s="240"/>
      <c r="N2011" s="231">
        <f t="shared" si="350"/>
        <v>1</v>
      </c>
      <c r="O2011" s="231">
        <f t="shared" si="351"/>
        <v>0</v>
      </c>
      <c r="P2011" s="179">
        <f>VLOOKUP($G2011,[1]Conceptos!$B$2:$I$588,6,FALSE)</f>
        <v>1</v>
      </c>
      <c r="Q2011" s="179">
        <f>VLOOKUP($G2011,[1]Conceptos!$B$2:$I$588,7,FALSE)</f>
        <v>1</v>
      </c>
      <c r="R2011" s="179">
        <f>VLOOKUP($G2011,[1]Conceptos!$B$2:$I$588,8,FALSE)</f>
        <v>1</v>
      </c>
      <c r="S2011" s="229" t="b">
        <f>VLOOKUP(G2011,[1]Conceptos!$B$2:$E$587,4,FALSE)</f>
        <v>1</v>
      </c>
      <c r="V2011" s="231">
        <f t="shared" si="371"/>
        <v>0</v>
      </c>
    </row>
    <row r="2012" spans="1:22" s="231" customFormat="1" hidden="1">
      <c r="A2012" s="172">
        <f>VLOOKUP(G2012,[1]Conceptos!$B$2:$F$587,5,FALSE)</f>
        <v>268</v>
      </c>
      <c r="B2012" s="236"/>
      <c r="C2012" s="237"/>
      <c r="D2012" s="238"/>
      <c r="E2012" s="225">
        <v>3</v>
      </c>
      <c r="F2012" s="174"/>
      <c r="G2012" s="264" t="str">
        <f t="shared" si="373"/>
        <v>A.2.3.2.4</v>
      </c>
      <c r="H2012" s="235" t="e">
        <f t="shared" si="376"/>
        <v>#N/A</v>
      </c>
      <c r="I2012" s="239"/>
      <c r="J2012" s="239"/>
      <c r="K2012" s="239"/>
      <c r="L2012" s="239"/>
      <c r="M2012" s="240"/>
      <c r="N2012" s="231">
        <f t="shared" ref="N2012:N2041" si="377">IF(E2012&lt;&gt;"",1,0)</f>
        <v>1</v>
      </c>
      <c r="O2012" s="231">
        <f t="shared" ref="O2012:O2075" si="378">SUM(I2012:M2012)</f>
        <v>0</v>
      </c>
      <c r="P2012" s="179">
        <f>VLOOKUP($G2012,[1]Conceptos!$B$2:$I$588,6,FALSE)</f>
        <v>1</v>
      </c>
      <c r="Q2012" s="179">
        <f>VLOOKUP($G2012,[1]Conceptos!$B$2:$I$588,7,FALSE)</f>
        <v>1</v>
      </c>
      <c r="R2012" s="179">
        <f>VLOOKUP($G2012,[1]Conceptos!$B$2:$I$588,8,FALSE)</f>
        <v>1</v>
      </c>
      <c r="S2012" s="229" t="b">
        <f>VLOOKUP(G2012,[1]Conceptos!$B$2:$E$587,4,FALSE)</f>
        <v>1</v>
      </c>
      <c r="V2012" s="231">
        <f t="shared" si="371"/>
        <v>0</v>
      </c>
    </row>
    <row r="2013" spans="1:22" s="231" customFormat="1" hidden="1">
      <c r="A2013" s="172">
        <f>VLOOKUP(G2013,[1]Conceptos!$B$2:$F$587,5,FALSE)</f>
        <v>268</v>
      </c>
      <c r="B2013" s="236"/>
      <c r="C2013" s="237"/>
      <c r="D2013" s="238"/>
      <c r="E2013" s="225">
        <v>4</v>
      </c>
      <c r="F2013" s="174"/>
      <c r="G2013" s="264" t="str">
        <f t="shared" si="373"/>
        <v>A.2.3.2.4</v>
      </c>
      <c r="H2013" s="235" t="e">
        <f t="shared" si="376"/>
        <v>#N/A</v>
      </c>
      <c r="I2013" s="239"/>
      <c r="J2013" s="239"/>
      <c r="K2013" s="239"/>
      <c r="L2013" s="239"/>
      <c r="M2013" s="240"/>
      <c r="N2013" s="231">
        <f t="shared" si="377"/>
        <v>1</v>
      </c>
      <c r="O2013" s="231">
        <f t="shared" si="378"/>
        <v>0</v>
      </c>
      <c r="P2013" s="179">
        <f>VLOOKUP($G2013,[1]Conceptos!$B$2:$I$588,6,FALSE)</f>
        <v>1</v>
      </c>
      <c r="Q2013" s="179">
        <f>VLOOKUP($G2013,[1]Conceptos!$B$2:$I$588,7,FALSE)</f>
        <v>1</v>
      </c>
      <c r="R2013" s="179">
        <f>VLOOKUP($G2013,[1]Conceptos!$B$2:$I$588,8,FALSE)</f>
        <v>1</v>
      </c>
      <c r="S2013" s="229" t="b">
        <f>VLOOKUP(G2013,[1]Conceptos!$B$2:$E$587,4,FALSE)</f>
        <v>1</v>
      </c>
      <c r="V2013" s="231">
        <f t="shared" si="371"/>
        <v>0</v>
      </c>
    </row>
    <row r="2014" spans="1:22" s="231" customFormat="1" hidden="1">
      <c r="A2014" s="172">
        <f>VLOOKUP(G2014,[1]Conceptos!$B$2:$F$587,5,FALSE)</f>
        <v>268</v>
      </c>
      <c r="B2014" s="236"/>
      <c r="C2014" s="237"/>
      <c r="D2014" s="238"/>
      <c r="E2014" s="225">
        <v>5</v>
      </c>
      <c r="F2014" s="174"/>
      <c r="G2014" s="264" t="str">
        <f t="shared" si="373"/>
        <v>A.2.3.2.4</v>
      </c>
      <c r="H2014" s="235" t="e">
        <f t="shared" si="376"/>
        <v>#N/A</v>
      </c>
      <c r="I2014" s="239"/>
      <c r="J2014" s="239"/>
      <c r="K2014" s="239"/>
      <c r="L2014" s="239"/>
      <c r="M2014" s="240"/>
      <c r="N2014" s="231">
        <f t="shared" si="377"/>
        <v>1</v>
      </c>
      <c r="O2014" s="231">
        <f t="shared" si="378"/>
        <v>0</v>
      </c>
      <c r="P2014" s="179">
        <f>VLOOKUP($G2014,[1]Conceptos!$B$2:$I$588,6,FALSE)</f>
        <v>1</v>
      </c>
      <c r="Q2014" s="179">
        <f>VLOOKUP($G2014,[1]Conceptos!$B$2:$I$588,7,FALSE)</f>
        <v>1</v>
      </c>
      <c r="R2014" s="179">
        <f>VLOOKUP($G2014,[1]Conceptos!$B$2:$I$588,8,FALSE)</f>
        <v>1</v>
      </c>
      <c r="S2014" s="229" t="b">
        <f>VLOOKUP(G2014,[1]Conceptos!$B$2:$E$587,4,FALSE)</f>
        <v>1</v>
      </c>
      <c r="V2014" s="231">
        <f t="shared" si="371"/>
        <v>0</v>
      </c>
    </row>
    <row r="2015" spans="1:22" s="231" customFormat="1" hidden="1">
      <c r="A2015" s="172">
        <f>VLOOKUP(G2015,[1]Conceptos!$B$2:$F$587,5,FALSE)</f>
        <v>268</v>
      </c>
      <c r="B2015" s="236"/>
      <c r="C2015" s="237"/>
      <c r="D2015" s="238"/>
      <c r="E2015" s="225">
        <v>6</v>
      </c>
      <c r="F2015" s="174"/>
      <c r="G2015" s="264" t="str">
        <f t="shared" si="373"/>
        <v>A.2.3.2.4</v>
      </c>
      <c r="H2015" s="235" t="e">
        <f t="shared" si="376"/>
        <v>#N/A</v>
      </c>
      <c r="I2015" s="239"/>
      <c r="J2015" s="239"/>
      <c r="K2015" s="239"/>
      <c r="L2015" s="239"/>
      <c r="M2015" s="240"/>
      <c r="N2015" s="231">
        <f t="shared" si="377"/>
        <v>1</v>
      </c>
      <c r="O2015" s="231">
        <f t="shared" si="378"/>
        <v>0</v>
      </c>
      <c r="P2015" s="179">
        <f>VLOOKUP($G2015,[1]Conceptos!$B$2:$I$588,6,FALSE)</f>
        <v>1</v>
      </c>
      <c r="Q2015" s="179">
        <f>VLOOKUP($G2015,[1]Conceptos!$B$2:$I$588,7,FALSE)</f>
        <v>1</v>
      </c>
      <c r="R2015" s="179">
        <f>VLOOKUP($G2015,[1]Conceptos!$B$2:$I$588,8,FALSE)</f>
        <v>1</v>
      </c>
      <c r="S2015" s="229" t="b">
        <f>VLOOKUP(G2015,[1]Conceptos!$B$2:$E$587,4,FALSE)</f>
        <v>1</v>
      </c>
      <c r="V2015" s="231">
        <f t="shared" si="371"/>
        <v>0</v>
      </c>
    </row>
    <row r="2016" spans="1:22" s="231" customFormat="1" hidden="1">
      <c r="A2016" s="172">
        <f>VLOOKUP(G2016,[1]Conceptos!$B$2:$F$587,5,FALSE)</f>
        <v>268</v>
      </c>
      <c r="B2016" s="236"/>
      <c r="C2016" s="237"/>
      <c r="D2016" s="238"/>
      <c r="E2016" s="225">
        <v>7</v>
      </c>
      <c r="F2016" s="174"/>
      <c r="G2016" s="264" t="str">
        <f t="shared" si="373"/>
        <v>A.2.3.2.4</v>
      </c>
      <c r="H2016" s="235" t="e">
        <f t="shared" si="376"/>
        <v>#N/A</v>
      </c>
      <c r="I2016" s="239"/>
      <c r="J2016" s="239"/>
      <c r="K2016" s="239"/>
      <c r="L2016" s="239"/>
      <c r="M2016" s="240"/>
      <c r="N2016" s="231">
        <f t="shared" si="377"/>
        <v>1</v>
      </c>
      <c r="O2016" s="231">
        <f t="shared" si="378"/>
        <v>0</v>
      </c>
      <c r="P2016" s="179">
        <f>VLOOKUP($G2016,[1]Conceptos!$B$2:$I$588,6,FALSE)</f>
        <v>1</v>
      </c>
      <c r="Q2016" s="179">
        <f>VLOOKUP($G2016,[1]Conceptos!$B$2:$I$588,7,FALSE)</f>
        <v>1</v>
      </c>
      <c r="R2016" s="179">
        <f>VLOOKUP($G2016,[1]Conceptos!$B$2:$I$588,8,FALSE)</f>
        <v>1</v>
      </c>
      <c r="S2016" s="229" t="b">
        <f>VLOOKUP(G2016,[1]Conceptos!$B$2:$E$587,4,FALSE)</f>
        <v>1</v>
      </c>
      <c r="V2016" s="231">
        <f t="shared" si="371"/>
        <v>0</v>
      </c>
    </row>
    <row r="2017" spans="1:22" s="231" customFormat="1" hidden="1">
      <c r="A2017" s="172">
        <f>VLOOKUP(G2017,[1]Conceptos!$B$2:$F$587,5,FALSE)</f>
        <v>268</v>
      </c>
      <c r="B2017" s="236"/>
      <c r="C2017" s="237"/>
      <c r="D2017" s="238"/>
      <c r="E2017" s="225">
        <v>8</v>
      </c>
      <c r="F2017" s="174"/>
      <c r="G2017" s="264" t="str">
        <f t="shared" si="373"/>
        <v>A.2.3.2.4</v>
      </c>
      <c r="H2017" s="235" t="e">
        <f t="shared" si="376"/>
        <v>#N/A</v>
      </c>
      <c r="I2017" s="239"/>
      <c r="J2017" s="239"/>
      <c r="K2017" s="239"/>
      <c r="L2017" s="239"/>
      <c r="M2017" s="240"/>
      <c r="N2017" s="231">
        <f t="shared" si="377"/>
        <v>1</v>
      </c>
      <c r="O2017" s="231">
        <f t="shared" si="378"/>
        <v>0</v>
      </c>
      <c r="P2017" s="179">
        <f>VLOOKUP($G2017,[1]Conceptos!$B$2:$I$588,6,FALSE)</f>
        <v>1</v>
      </c>
      <c r="Q2017" s="179">
        <f>VLOOKUP($G2017,[1]Conceptos!$B$2:$I$588,7,FALSE)</f>
        <v>1</v>
      </c>
      <c r="R2017" s="179">
        <f>VLOOKUP($G2017,[1]Conceptos!$B$2:$I$588,8,FALSE)</f>
        <v>1</v>
      </c>
      <c r="S2017" s="229" t="b">
        <f>VLOOKUP(G2017,[1]Conceptos!$B$2:$E$587,4,FALSE)</f>
        <v>1</v>
      </c>
      <c r="V2017" s="231">
        <f t="shared" si="371"/>
        <v>0</v>
      </c>
    </row>
    <row r="2018" spans="1:22" s="231" customFormat="1" hidden="1">
      <c r="A2018" s="172">
        <f>VLOOKUP(G2018,[1]Conceptos!$B$2:$F$587,5,FALSE)</f>
        <v>268</v>
      </c>
      <c r="B2018" s="236"/>
      <c r="C2018" s="237"/>
      <c r="D2018" s="238"/>
      <c r="E2018" s="225">
        <v>9</v>
      </c>
      <c r="F2018" s="174"/>
      <c r="G2018" s="264" t="str">
        <f t="shared" si="373"/>
        <v>A.2.3.2.4</v>
      </c>
      <c r="H2018" s="235" t="e">
        <f t="shared" si="376"/>
        <v>#N/A</v>
      </c>
      <c r="I2018" s="239"/>
      <c r="J2018" s="239"/>
      <c r="K2018" s="239"/>
      <c r="L2018" s="239"/>
      <c r="M2018" s="240"/>
      <c r="N2018" s="231">
        <f t="shared" si="377"/>
        <v>1</v>
      </c>
      <c r="O2018" s="231">
        <f t="shared" si="378"/>
        <v>0</v>
      </c>
      <c r="P2018" s="179">
        <f>VLOOKUP($G2018,[1]Conceptos!$B$2:$I$588,6,FALSE)</f>
        <v>1</v>
      </c>
      <c r="Q2018" s="179">
        <f>VLOOKUP($G2018,[1]Conceptos!$B$2:$I$588,7,FALSE)</f>
        <v>1</v>
      </c>
      <c r="R2018" s="179">
        <f>VLOOKUP($G2018,[1]Conceptos!$B$2:$I$588,8,FALSE)</f>
        <v>1</v>
      </c>
      <c r="S2018" s="229" t="b">
        <f>VLOOKUP(G2018,[1]Conceptos!$B$2:$E$587,4,FALSE)</f>
        <v>1</v>
      </c>
      <c r="V2018" s="231">
        <f t="shared" si="371"/>
        <v>0</v>
      </c>
    </row>
    <row r="2019" spans="1:22" s="231" customFormat="1" hidden="1">
      <c r="A2019" s="172">
        <f>VLOOKUP(G2019,[1]Conceptos!$B$2:$F$587,5,FALSE)</f>
        <v>268</v>
      </c>
      <c r="B2019" s="236"/>
      <c r="C2019" s="237"/>
      <c r="D2019" s="238"/>
      <c r="E2019" s="225">
        <v>10</v>
      </c>
      <c r="F2019" s="174"/>
      <c r="G2019" s="264" t="str">
        <f t="shared" si="373"/>
        <v>A.2.3.2.4</v>
      </c>
      <c r="H2019" s="235" t="e">
        <f t="shared" si="376"/>
        <v>#N/A</v>
      </c>
      <c r="I2019" s="239"/>
      <c r="J2019" s="239"/>
      <c r="K2019" s="239"/>
      <c r="L2019" s="239"/>
      <c r="M2019" s="240"/>
      <c r="N2019" s="231">
        <f t="shared" si="377"/>
        <v>1</v>
      </c>
      <c r="O2019" s="231">
        <f t="shared" si="378"/>
        <v>0</v>
      </c>
      <c r="P2019" s="179">
        <f>VLOOKUP($G2019,[1]Conceptos!$B$2:$I$588,6,FALSE)</f>
        <v>1</v>
      </c>
      <c r="Q2019" s="179">
        <f>VLOOKUP($G2019,[1]Conceptos!$B$2:$I$588,7,FALSE)</f>
        <v>1</v>
      </c>
      <c r="R2019" s="179">
        <f>VLOOKUP($G2019,[1]Conceptos!$B$2:$I$588,8,FALSE)</f>
        <v>1</v>
      </c>
      <c r="S2019" s="229" t="b">
        <f>VLOOKUP(G2019,[1]Conceptos!$B$2:$E$587,4,FALSE)</f>
        <v>1</v>
      </c>
      <c r="V2019" s="231">
        <f t="shared" si="371"/>
        <v>0</v>
      </c>
    </row>
    <row r="2020" spans="1:22" s="231" customFormat="1" ht="38.25">
      <c r="A2020" s="172">
        <f>VLOOKUP(G2020,[1]Conceptos!$B$2:$F$587,5,FALSE)</f>
        <v>269</v>
      </c>
      <c r="B2020" s="219" t="s">
        <v>412</v>
      </c>
      <c r="C2020" s="220" t="str">
        <f>VLOOKUP(B2020,[1]Conceptos!$B$2:$D$587,2,FALSE)</f>
        <v>RECOBROS DE LAS EPS DEL REGIMEN SUBSIDIADO POR EVENTOS NO INCLUIDOS EN EL POS SUBSIDIADO</v>
      </c>
      <c r="D2020" s="221" t="str">
        <f>VLOOKUP(B2020,[1]Conceptos!$B$2:$D$587,3,FALSE)</f>
        <v>CONTEMPLA LOS RECURSOS DESTINADOS A CANCELAR LA PRESTACION DE EVENTOS NO INCLUIDOS EN EL POS SUBSIDIADO PRESTADOS A TRAVÉS DE LA EPS-S Y RECOBRADOS A LA ENTIDAD TERRITORIAL</v>
      </c>
      <c r="E2020" s="222" t="s">
        <v>136</v>
      </c>
      <c r="F2020" s="223"/>
      <c r="G2020" s="263" t="str">
        <f t="shared" si="373"/>
        <v>A.2.3.2.5</v>
      </c>
      <c r="H2020" s="225"/>
      <c r="I2020" s="226">
        <f>SUM(I2021:I2030)</f>
        <v>0</v>
      </c>
      <c r="J2020" s="226">
        <f>SUM(J2021:J2030)</f>
        <v>0</v>
      </c>
      <c r="K2020" s="226">
        <f>SUM(K2021:K2030)</f>
        <v>0</v>
      </c>
      <c r="L2020" s="226">
        <f>SUM(L2021:L2030)</f>
        <v>0</v>
      </c>
      <c r="M2020" s="227">
        <f>SUM(M2021:M2030)</f>
        <v>0</v>
      </c>
      <c r="N2020" s="228">
        <f>IF(AND(E2020&lt;&gt;"", E2020&lt;&gt;"Registrar Detalle",E2020&lt;&gt;"Ocultar Detalle"),1,0)</f>
        <v>0</v>
      </c>
      <c r="O2020" s="228">
        <f t="shared" si="378"/>
        <v>0</v>
      </c>
      <c r="P2020" s="179">
        <f>VLOOKUP($G2020,[1]Conceptos!$B$2:$I$588,6,FALSE)</f>
        <v>1</v>
      </c>
      <c r="Q2020" s="179">
        <f>VLOOKUP($G2020,[1]Conceptos!$B$2:$I$588,7,FALSE)</f>
        <v>1</v>
      </c>
      <c r="R2020" s="179">
        <f>VLOOKUP($G2020,[1]Conceptos!$B$2:$I$588,8,FALSE)</f>
        <v>1</v>
      </c>
      <c r="S2020" s="229" t="b">
        <f>VLOOKUP(G2020,[1]Conceptos!$B$2:$E$588,4,FALSE)</f>
        <v>1</v>
      </c>
      <c r="T2020" s="230">
        <f>FIND(".",B2020,LEN(B2020)-2)</f>
        <v>8</v>
      </c>
      <c r="U2020" s="230" t="str">
        <f>MID(B2020,1,T2020-1)</f>
        <v>A.2.3.2</v>
      </c>
      <c r="V2020" s="231">
        <f t="shared" si="371"/>
        <v>8</v>
      </c>
    </row>
    <row r="2021" spans="1:22" s="231" customFormat="1">
      <c r="A2021" s="172">
        <f>VLOOKUP(G2021,[1]Conceptos!$B$2:$F$587,5,FALSE)</f>
        <v>269</v>
      </c>
      <c r="B2021" s="234"/>
      <c r="C2021" s="220"/>
      <c r="D2021" s="221"/>
      <c r="E2021" s="225">
        <v>1</v>
      </c>
      <c r="F2021" s="174"/>
      <c r="G2021" s="264" t="str">
        <f t="shared" si="373"/>
        <v>A.2.3.2.5</v>
      </c>
      <c r="H2021" s="235" t="e">
        <f t="shared" ref="H2021:H2030" si="379">VLOOKUP(F2021,$W$7:$X$48,2,FALSE)</f>
        <v>#N/A</v>
      </c>
      <c r="I2021" s="239"/>
      <c r="J2021" s="239"/>
      <c r="K2021" s="239"/>
      <c r="L2021" s="239"/>
      <c r="M2021" s="240"/>
      <c r="N2021" s="231">
        <f t="shared" si="377"/>
        <v>1</v>
      </c>
      <c r="O2021" s="231">
        <f t="shared" si="378"/>
        <v>0</v>
      </c>
      <c r="P2021" s="179">
        <f>VLOOKUP($G2021,[1]Conceptos!$B$2:$I$588,6,FALSE)</f>
        <v>1</v>
      </c>
      <c r="Q2021" s="179">
        <f>VLOOKUP($G2021,[1]Conceptos!$B$2:$I$588,7,FALSE)</f>
        <v>1</v>
      </c>
      <c r="R2021" s="179">
        <f>VLOOKUP($G2021,[1]Conceptos!$B$2:$I$588,8,FALSE)</f>
        <v>1</v>
      </c>
      <c r="S2021" s="229" t="b">
        <f>VLOOKUP(G2021,[1]Conceptos!$B$2:$E$588,4,FALSE)</f>
        <v>1</v>
      </c>
      <c r="V2021" s="231">
        <f t="shared" si="371"/>
        <v>8</v>
      </c>
    </row>
    <row r="2022" spans="1:22" s="231" customFormat="1" hidden="1">
      <c r="A2022" s="172">
        <f>VLOOKUP(G2022,[1]Conceptos!$B$2:$F$587,5,FALSE)</f>
        <v>269</v>
      </c>
      <c r="B2022" s="236"/>
      <c r="C2022" s="237"/>
      <c r="D2022" s="238"/>
      <c r="E2022" s="225">
        <v>2</v>
      </c>
      <c r="F2022" s="174"/>
      <c r="G2022" s="264" t="str">
        <f t="shared" si="373"/>
        <v>A.2.3.2.5</v>
      </c>
      <c r="H2022" s="235" t="e">
        <f t="shared" si="379"/>
        <v>#N/A</v>
      </c>
      <c r="I2022" s="239"/>
      <c r="J2022" s="239"/>
      <c r="K2022" s="239"/>
      <c r="L2022" s="239"/>
      <c r="M2022" s="240"/>
      <c r="N2022" s="231">
        <f t="shared" si="377"/>
        <v>1</v>
      </c>
      <c r="O2022" s="231">
        <f t="shared" si="378"/>
        <v>0</v>
      </c>
      <c r="P2022" s="179">
        <f>VLOOKUP($G2022,[1]Conceptos!$B$2:$I$588,6,FALSE)</f>
        <v>1</v>
      </c>
      <c r="Q2022" s="179">
        <f>VLOOKUP($G2022,[1]Conceptos!$B$2:$I$588,7,FALSE)</f>
        <v>1</v>
      </c>
      <c r="R2022" s="179">
        <f>VLOOKUP($G2022,[1]Conceptos!$B$2:$I$588,8,FALSE)</f>
        <v>1</v>
      </c>
      <c r="S2022" s="229" t="b">
        <f>VLOOKUP(G2022,[1]Conceptos!$B$2:$E$587,4,FALSE)</f>
        <v>1</v>
      </c>
      <c r="V2022" s="231">
        <f t="shared" si="371"/>
        <v>0</v>
      </c>
    </row>
    <row r="2023" spans="1:22" s="231" customFormat="1" hidden="1">
      <c r="A2023" s="172">
        <f>VLOOKUP(G2023,[1]Conceptos!$B$2:$F$587,5,FALSE)</f>
        <v>269</v>
      </c>
      <c r="B2023" s="236"/>
      <c r="C2023" s="237"/>
      <c r="D2023" s="238"/>
      <c r="E2023" s="225">
        <v>3</v>
      </c>
      <c r="F2023" s="174"/>
      <c r="G2023" s="264" t="str">
        <f t="shared" si="373"/>
        <v>A.2.3.2.5</v>
      </c>
      <c r="H2023" s="235" t="e">
        <f t="shared" si="379"/>
        <v>#N/A</v>
      </c>
      <c r="I2023" s="239"/>
      <c r="J2023" s="239"/>
      <c r="K2023" s="239"/>
      <c r="L2023" s="239"/>
      <c r="M2023" s="240"/>
      <c r="N2023" s="231">
        <f t="shared" si="377"/>
        <v>1</v>
      </c>
      <c r="O2023" s="231">
        <f t="shared" si="378"/>
        <v>0</v>
      </c>
      <c r="P2023" s="179">
        <f>VLOOKUP($G2023,[1]Conceptos!$B$2:$I$588,6,FALSE)</f>
        <v>1</v>
      </c>
      <c r="Q2023" s="179">
        <f>VLOOKUP($G2023,[1]Conceptos!$B$2:$I$588,7,FALSE)</f>
        <v>1</v>
      </c>
      <c r="R2023" s="179">
        <f>VLOOKUP($G2023,[1]Conceptos!$B$2:$I$588,8,FALSE)</f>
        <v>1</v>
      </c>
      <c r="S2023" s="229" t="b">
        <f>VLOOKUP(G2023,[1]Conceptos!$B$2:$E$587,4,FALSE)</f>
        <v>1</v>
      </c>
      <c r="V2023" s="231">
        <f t="shared" si="371"/>
        <v>0</v>
      </c>
    </row>
    <row r="2024" spans="1:22" s="231" customFormat="1" hidden="1">
      <c r="A2024" s="172">
        <f>VLOOKUP(G2024,[1]Conceptos!$B$2:$F$587,5,FALSE)</f>
        <v>269</v>
      </c>
      <c r="B2024" s="236"/>
      <c r="C2024" s="237"/>
      <c r="D2024" s="238"/>
      <c r="E2024" s="225">
        <v>4</v>
      </c>
      <c r="F2024" s="174"/>
      <c r="G2024" s="264" t="str">
        <f t="shared" si="373"/>
        <v>A.2.3.2.5</v>
      </c>
      <c r="H2024" s="235" t="e">
        <f t="shared" si="379"/>
        <v>#N/A</v>
      </c>
      <c r="I2024" s="239"/>
      <c r="J2024" s="239"/>
      <c r="K2024" s="239"/>
      <c r="L2024" s="239"/>
      <c r="M2024" s="240"/>
      <c r="N2024" s="231">
        <f t="shared" si="377"/>
        <v>1</v>
      </c>
      <c r="O2024" s="231">
        <f t="shared" si="378"/>
        <v>0</v>
      </c>
      <c r="P2024" s="179">
        <f>VLOOKUP($G2024,[1]Conceptos!$B$2:$I$588,6,FALSE)</f>
        <v>1</v>
      </c>
      <c r="Q2024" s="179">
        <f>VLOOKUP($G2024,[1]Conceptos!$B$2:$I$588,7,FALSE)</f>
        <v>1</v>
      </c>
      <c r="R2024" s="179">
        <f>VLOOKUP($G2024,[1]Conceptos!$B$2:$I$588,8,FALSE)</f>
        <v>1</v>
      </c>
      <c r="S2024" s="229" t="b">
        <f>VLOOKUP(G2024,[1]Conceptos!$B$2:$E$587,4,FALSE)</f>
        <v>1</v>
      </c>
      <c r="V2024" s="231">
        <f t="shared" si="371"/>
        <v>0</v>
      </c>
    </row>
    <row r="2025" spans="1:22" s="231" customFormat="1" hidden="1">
      <c r="A2025" s="172">
        <f>VLOOKUP(G2025,[1]Conceptos!$B$2:$F$587,5,FALSE)</f>
        <v>269</v>
      </c>
      <c r="B2025" s="236"/>
      <c r="C2025" s="237"/>
      <c r="D2025" s="238"/>
      <c r="E2025" s="225">
        <v>5</v>
      </c>
      <c r="F2025" s="174"/>
      <c r="G2025" s="264" t="str">
        <f t="shared" si="373"/>
        <v>A.2.3.2.5</v>
      </c>
      <c r="H2025" s="235" t="e">
        <f t="shared" si="379"/>
        <v>#N/A</v>
      </c>
      <c r="I2025" s="239"/>
      <c r="J2025" s="239"/>
      <c r="K2025" s="239"/>
      <c r="L2025" s="239"/>
      <c r="M2025" s="240"/>
      <c r="N2025" s="231">
        <f t="shared" si="377"/>
        <v>1</v>
      </c>
      <c r="O2025" s="231">
        <f t="shared" si="378"/>
        <v>0</v>
      </c>
      <c r="P2025" s="179">
        <f>VLOOKUP($G2025,[1]Conceptos!$B$2:$I$588,6,FALSE)</f>
        <v>1</v>
      </c>
      <c r="Q2025" s="179">
        <f>VLOOKUP($G2025,[1]Conceptos!$B$2:$I$588,7,FALSE)</f>
        <v>1</v>
      </c>
      <c r="R2025" s="179">
        <f>VLOOKUP($G2025,[1]Conceptos!$B$2:$I$588,8,FALSE)</f>
        <v>1</v>
      </c>
      <c r="S2025" s="229" t="b">
        <f>VLOOKUP(G2025,[1]Conceptos!$B$2:$E$587,4,FALSE)</f>
        <v>1</v>
      </c>
      <c r="V2025" s="231">
        <f t="shared" si="371"/>
        <v>0</v>
      </c>
    </row>
    <row r="2026" spans="1:22" s="231" customFormat="1" hidden="1">
      <c r="A2026" s="172">
        <f>VLOOKUP(G2026,[1]Conceptos!$B$2:$F$587,5,FALSE)</f>
        <v>269</v>
      </c>
      <c r="B2026" s="236"/>
      <c r="C2026" s="237"/>
      <c r="D2026" s="238"/>
      <c r="E2026" s="225">
        <v>6</v>
      </c>
      <c r="F2026" s="174"/>
      <c r="G2026" s="264" t="str">
        <f t="shared" si="373"/>
        <v>A.2.3.2.5</v>
      </c>
      <c r="H2026" s="235" t="e">
        <f t="shared" si="379"/>
        <v>#N/A</v>
      </c>
      <c r="I2026" s="239"/>
      <c r="J2026" s="239"/>
      <c r="K2026" s="239"/>
      <c r="L2026" s="239"/>
      <c r="M2026" s="240"/>
      <c r="N2026" s="231">
        <f t="shared" si="377"/>
        <v>1</v>
      </c>
      <c r="O2026" s="231">
        <f t="shared" si="378"/>
        <v>0</v>
      </c>
      <c r="P2026" s="179">
        <f>VLOOKUP($G2026,[1]Conceptos!$B$2:$I$588,6,FALSE)</f>
        <v>1</v>
      </c>
      <c r="Q2026" s="179">
        <f>VLOOKUP($G2026,[1]Conceptos!$B$2:$I$588,7,FALSE)</f>
        <v>1</v>
      </c>
      <c r="R2026" s="179">
        <f>VLOOKUP($G2026,[1]Conceptos!$B$2:$I$588,8,FALSE)</f>
        <v>1</v>
      </c>
      <c r="S2026" s="229" t="b">
        <f>VLOOKUP(G2026,[1]Conceptos!$B$2:$E$587,4,FALSE)</f>
        <v>1</v>
      </c>
      <c r="V2026" s="231">
        <f t="shared" si="371"/>
        <v>0</v>
      </c>
    </row>
    <row r="2027" spans="1:22" s="231" customFormat="1" hidden="1">
      <c r="A2027" s="172">
        <f>VLOOKUP(G2027,[1]Conceptos!$B$2:$F$587,5,FALSE)</f>
        <v>269</v>
      </c>
      <c r="B2027" s="236"/>
      <c r="C2027" s="237"/>
      <c r="D2027" s="238"/>
      <c r="E2027" s="225">
        <v>7</v>
      </c>
      <c r="F2027" s="174"/>
      <c r="G2027" s="264" t="str">
        <f t="shared" si="373"/>
        <v>A.2.3.2.5</v>
      </c>
      <c r="H2027" s="235" t="e">
        <f t="shared" si="379"/>
        <v>#N/A</v>
      </c>
      <c r="I2027" s="239"/>
      <c r="J2027" s="239"/>
      <c r="K2027" s="239"/>
      <c r="L2027" s="239"/>
      <c r="M2027" s="240"/>
      <c r="N2027" s="231">
        <f t="shared" si="377"/>
        <v>1</v>
      </c>
      <c r="O2027" s="231">
        <f t="shared" si="378"/>
        <v>0</v>
      </c>
      <c r="P2027" s="179">
        <f>VLOOKUP($G2027,[1]Conceptos!$B$2:$I$588,6,FALSE)</f>
        <v>1</v>
      </c>
      <c r="Q2027" s="179">
        <f>VLOOKUP($G2027,[1]Conceptos!$B$2:$I$588,7,FALSE)</f>
        <v>1</v>
      </c>
      <c r="R2027" s="179">
        <f>VLOOKUP($G2027,[1]Conceptos!$B$2:$I$588,8,FALSE)</f>
        <v>1</v>
      </c>
      <c r="S2027" s="229" t="b">
        <f>VLOOKUP(G2027,[1]Conceptos!$B$2:$E$587,4,FALSE)</f>
        <v>1</v>
      </c>
      <c r="V2027" s="231">
        <f t="shared" si="371"/>
        <v>0</v>
      </c>
    </row>
    <row r="2028" spans="1:22" s="231" customFormat="1" hidden="1">
      <c r="A2028" s="172">
        <f>VLOOKUP(G2028,[1]Conceptos!$B$2:$F$587,5,FALSE)</f>
        <v>269</v>
      </c>
      <c r="B2028" s="236"/>
      <c r="C2028" s="237"/>
      <c r="D2028" s="238"/>
      <c r="E2028" s="225">
        <v>8</v>
      </c>
      <c r="F2028" s="174"/>
      <c r="G2028" s="264" t="str">
        <f t="shared" si="373"/>
        <v>A.2.3.2.5</v>
      </c>
      <c r="H2028" s="235" t="e">
        <f t="shared" si="379"/>
        <v>#N/A</v>
      </c>
      <c r="I2028" s="239"/>
      <c r="J2028" s="239"/>
      <c r="K2028" s="239"/>
      <c r="L2028" s="239"/>
      <c r="M2028" s="240"/>
      <c r="N2028" s="231">
        <f t="shared" si="377"/>
        <v>1</v>
      </c>
      <c r="O2028" s="231">
        <f t="shared" si="378"/>
        <v>0</v>
      </c>
      <c r="P2028" s="179">
        <f>VLOOKUP($G2028,[1]Conceptos!$B$2:$I$588,6,FALSE)</f>
        <v>1</v>
      </c>
      <c r="Q2028" s="179">
        <f>VLOOKUP($G2028,[1]Conceptos!$B$2:$I$588,7,FALSE)</f>
        <v>1</v>
      </c>
      <c r="R2028" s="179">
        <f>VLOOKUP($G2028,[1]Conceptos!$B$2:$I$588,8,FALSE)</f>
        <v>1</v>
      </c>
      <c r="S2028" s="229" t="b">
        <f>VLOOKUP(G2028,[1]Conceptos!$B$2:$E$587,4,FALSE)</f>
        <v>1</v>
      </c>
      <c r="V2028" s="231">
        <f t="shared" si="371"/>
        <v>0</v>
      </c>
    </row>
    <row r="2029" spans="1:22" s="231" customFormat="1" hidden="1">
      <c r="A2029" s="172">
        <f>VLOOKUP(G2029,[1]Conceptos!$B$2:$F$587,5,FALSE)</f>
        <v>269</v>
      </c>
      <c r="B2029" s="236"/>
      <c r="C2029" s="237"/>
      <c r="D2029" s="238"/>
      <c r="E2029" s="225">
        <v>9</v>
      </c>
      <c r="F2029" s="174"/>
      <c r="G2029" s="264" t="str">
        <f t="shared" si="373"/>
        <v>A.2.3.2.5</v>
      </c>
      <c r="H2029" s="235" t="e">
        <f t="shared" si="379"/>
        <v>#N/A</v>
      </c>
      <c r="I2029" s="239"/>
      <c r="J2029" s="239"/>
      <c r="K2029" s="239"/>
      <c r="L2029" s="239"/>
      <c r="M2029" s="240"/>
      <c r="N2029" s="231">
        <f t="shared" si="377"/>
        <v>1</v>
      </c>
      <c r="O2029" s="231">
        <f t="shared" si="378"/>
        <v>0</v>
      </c>
      <c r="P2029" s="179">
        <f>VLOOKUP($G2029,[1]Conceptos!$B$2:$I$588,6,FALSE)</f>
        <v>1</v>
      </c>
      <c r="Q2029" s="179">
        <f>VLOOKUP($G2029,[1]Conceptos!$B$2:$I$588,7,FALSE)</f>
        <v>1</v>
      </c>
      <c r="R2029" s="179">
        <f>VLOOKUP($G2029,[1]Conceptos!$B$2:$I$588,8,FALSE)</f>
        <v>1</v>
      </c>
      <c r="S2029" s="229" t="b">
        <f>VLOOKUP(G2029,[1]Conceptos!$B$2:$E$587,4,FALSE)</f>
        <v>1</v>
      </c>
      <c r="V2029" s="231">
        <f t="shared" si="371"/>
        <v>0</v>
      </c>
    </row>
    <row r="2030" spans="1:22" s="231" customFormat="1" hidden="1">
      <c r="A2030" s="172">
        <f>VLOOKUP(G2030,[1]Conceptos!$B$2:$F$587,5,FALSE)</f>
        <v>269</v>
      </c>
      <c r="B2030" s="236"/>
      <c r="C2030" s="237"/>
      <c r="D2030" s="238"/>
      <c r="E2030" s="225">
        <v>10</v>
      </c>
      <c r="F2030" s="174"/>
      <c r="G2030" s="264" t="str">
        <f t="shared" si="373"/>
        <v>A.2.3.2.5</v>
      </c>
      <c r="H2030" s="235" t="e">
        <f t="shared" si="379"/>
        <v>#N/A</v>
      </c>
      <c r="I2030" s="239"/>
      <c r="J2030" s="239"/>
      <c r="K2030" s="239"/>
      <c r="L2030" s="239"/>
      <c r="M2030" s="240"/>
      <c r="N2030" s="231">
        <f t="shared" si="377"/>
        <v>1</v>
      </c>
      <c r="O2030" s="231">
        <f t="shared" si="378"/>
        <v>0</v>
      </c>
      <c r="P2030" s="179">
        <f>VLOOKUP($G2030,[1]Conceptos!$B$2:$I$588,6,FALSE)</f>
        <v>1</v>
      </c>
      <c r="Q2030" s="179">
        <f>VLOOKUP($G2030,[1]Conceptos!$B$2:$I$588,7,FALSE)</f>
        <v>1</v>
      </c>
      <c r="R2030" s="179">
        <f>VLOOKUP($G2030,[1]Conceptos!$B$2:$I$588,8,FALSE)</f>
        <v>1</v>
      </c>
      <c r="S2030" s="229" t="b">
        <f>VLOOKUP(G2030,[1]Conceptos!$B$2:$E$587,4,FALSE)</f>
        <v>1</v>
      </c>
      <c r="V2030" s="231">
        <f t="shared" si="371"/>
        <v>0</v>
      </c>
    </row>
    <row r="2031" spans="1:22" s="231" customFormat="1" ht="38.25">
      <c r="A2031" s="172">
        <f>VLOOKUP(G2031,[1]Conceptos!$B$2:$F$587,5,FALSE)</f>
        <v>270</v>
      </c>
      <c r="B2031" s="265" t="s">
        <v>413</v>
      </c>
      <c r="C2031" s="220" t="str">
        <f>VLOOKUP(B2031,[1]Conceptos!$B$2:$D$587,2,FALSE)</f>
        <v>PAGO DE DÉFICIT DE INVERSIÓN EN SERVICIOS A LA POBLACION POBRE NO ASEGURADA</v>
      </c>
      <c r="D2031" s="221" t="str">
        <f>VLOOKUP(B2031,[1]Conceptos!$B$2:$D$587,3,FALSE)</f>
        <v>RECURSOS DESTINADOS AL PAGO DE DÉFICIT DE INVERSIÓN EN EL SECTOR SALUD -PRESTACION DE SERVICIOS A LA POBLACION POBRE NO ASEGURADA</v>
      </c>
      <c r="E2031" s="222" t="s">
        <v>136</v>
      </c>
      <c r="F2031" s="223"/>
      <c r="G2031" s="263" t="str">
        <f t="shared" si="373"/>
        <v>A.2.3.6</v>
      </c>
      <c r="H2031" s="225"/>
      <c r="I2031" s="226">
        <f>SUM(I2032:I2041)</f>
        <v>0</v>
      </c>
      <c r="J2031" s="226">
        <f>SUM(J2032:J2041)</f>
        <v>0</v>
      </c>
      <c r="K2031" s="226">
        <f>SUM(K2032:K2041)</f>
        <v>0</v>
      </c>
      <c r="L2031" s="226">
        <f>SUM(L2032:L2041)</f>
        <v>0</v>
      </c>
      <c r="M2031" s="227">
        <f>SUM(M2032:M2041)</f>
        <v>0</v>
      </c>
      <c r="N2031" s="228">
        <f>IF(AND(E2031&lt;&gt;"", E2031&lt;&gt;"Registrar Detalle",E2031&lt;&gt;"Ocultar Detalle"),1,0)</f>
        <v>0</v>
      </c>
      <c r="O2031" s="228">
        <f t="shared" si="378"/>
        <v>0</v>
      </c>
      <c r="P2031" s="179">
        <f>VLOOKUP($G2031,[1]Conceptos!$B$2:$I$588,6,FALSE)</f>
        <v>1</v>
      </c>
      <c r="Q2031" s="179">
        <f>VLOOKUP($G2031,[1]Conceptos!$B$2:$I$588,7,FALSE)</f>
        <v>1</v>
      </c>
      <c r="R2031" s="179">
        <f>VLOOKUP($G2031,[1]Conceptos!$B$2:$I$588,8,FALSE)</f>
        <v>1</v>
      </c>
      <c r="S2031" s="229" t="b">
        <f>VLOOKUP(G2031,[1]Conceptos!$B$2:$E$588,4,FALSE)</f>
        <v>1</v>
      </c>
      <c r="T2031" s="230">
        <f>FIND(".",B2031,LEN(B2031)-2)</f>
        <v>6</v>
      </c>
      <c r="U2031" s="230" t="str">
        <f>MID(B2031,1,T2031-1)</f>
        <v>A.2.3</v>
      </c>
      <c r="V2031" s="231">
        <f>IF(T2031=0,#REF!,T2031)</f>
        <v>6</v>
      </c>
    </row>
    <row r="2032" spans="1:22" s="231" customFormat="1">
      <c r="A2032" s="172">
        <f>VLOOKUP(G2032,[1]Conceptos!$B$2:$F$587,5,FALSE)</f>
        <v>270</v>
      </c>
      <c r="B2032" s="265"/>
      <c r="C2032" s="220"/>
      <c r="D2032" s="221"/>
      <c r="E2032" s="225">
        <v>1</v>
      </c>
      <c r="F2032" s="174"/>
      <c r="G2032" s="264" t="str">
        <f t="shared" si="373"/>
        <v>A.2.3.6</v>
      </c>
      <c r="H2032" s="235" t="e">
        <f t="shared" ref="H2032:H2041" si="380">VLOOKUP(F2032,$W$7:$X$48,2,FALSE)</f>
        <v>#N/A</v>
      </c>
      <c r="I2032" s="239"/>
      <c r="J2032" s="239"/>
      <c r="K2032" s="239"/>
      <c r="L2032" s="239"/>
      <c r="M2032" s="240"/>
      <c r="N2032" s="231">
        <f t="shared" si="377"/>
        <v>1</v>
      </c>
      <c r="O2032" s="231">
        <f t="shared" si="378"/>
        <v>0</v>
      </c>
      <c r="P2032" s="179">
        <f>VLOOKUP($G2032,[1]Conceptos!$B$2:$I$588,6,FALSE)</f>
        <v>1</v>
      </c>
      <c r="Q2032" s="179">
        <f>VLOOKUP($G2032,[1]Conceptos!$B$2:$I$588,7,FALSE)</f>
        <v>1</v>
      </c>
      <c r="R2032" s="179">
        <f>VLOOKUP($G2032,[1]Conceptos!$B$2:$I$588,8,FALSE)</f>
        <v>1</v>
      </c>
      <c r="S2032" s="229" t="b">
        <f>VLOOKUP(G2032,[1]Conceptos!$B$2:$E$588,4,FALSE)</f>
        <v>1</v>
      </c>
      <c r="V2032" s="231">
        <f t="shared" ref="V2032:V2041" si="381">IF(T2032=0,T2031,T2032)</f>
        <v>6</v>
      </c>
    </row>
    <row r="2033" spans="1:22" s="231" customFormat="1" hidden="1">
      <c r="A2033" s="172">
        <f>VLOOKUP(G2033,[1]Conceptos!$B$2:$F$587,5,FALSE)</f>
        <v>270</v>
      </c>
      <c r="B2033" s="236"/>
      <c r="C2033" s="237"/>
      <c r="D2033" s="238"/>
      <c r="E2033" s="225">
        <v>2</v>
      </c>
      <c r="F2033" s="174"/>
      <c r="G2033" s="264" t="str">
        <f t="shared" si="373"/>
        <v>A.2.3.6</v>
      </c>
      <c r="H2033" s="235" t="e">
        <f t="shared" si="380"/>
        <v>#N/A</v>
      </c>
      <c r="I2033" s="239"/>
      <c r="J2033" s="239"/>
      <c r="K2033" s="239"/>
      <c r="L2033" s="239"/>
      <c r="M2033" s="240"/>
      <c r="N2033" s="231">
        <f t="shared" si="377"/>
        <v>1</v>
      </c>
      <c r="O2033" s="231">
        <f t="shared" si="378"/>
        <v>0</v>
      </c>
      <c r="P2033" s="179">
        <f>VLOOKUP($G2033,[1]Conceptos!$B$2:$I$588,6,FALSE)</f>
        <v>1</v>
      </c>
      <c r="Q2033" s="179">
        <f>VLOOKUP($G2033,[1]Conceptos!$B$2:$I$588,7,FALSE)</f>
        <v>1</v>
      </c>
      <c r="R2033" s="179">
        <f>VLOOKUP($G2033,[1]Conceptos!$B$2:$I$588,8,FALSE)</f>
        <v>1</v>
      </c>
      <c r="S2033" s="229" t="b">
        <f>VLOOKUP(G2033,[1]Conceptos!$B$2:$E$587,4,FALSE)</f>
        <v>1</v>
      </c>
      <c r="V2033" s="231">
        <f t="shared" si="381"/>
        <v>0</v>
      </c>
    </row>
    <row r="2034" spans="1:22" s="231" customFormat="1" hidden="1">
      <c r="A2034" s="172">
        <f>VLOOKUP(G2034,[1]Conceptos!$B$2:$F$587,5,FALSE)</f>
        <v>270</v>
      </c>
      <c r="B2034" s="236"/>
      <c r="C2034" s="237"/>
      <c r="D2034" s="238"/>
      <c r="E2034" s="225">
        <v>3</v>
      </c>
      <c r="F2034" s="174"/>
      <c r="G2034" s="264" t="str">
        <f t="shared" si="373"/>
        <v>A.2.3.6</v>
      </c>
      <c r="H2034" s="235" t="e">
        <f t="shared" si="380"/>
        <v>#N/A</v>
      </c>
      <c r="I2034" s="239"/>
      <c r="J2034" s="239"/>
      <c r="K2034" s="239"/>
      <c r="L2034" s="239"/>
      <c r="M2034" s="240"/>
      <c r="N2034" s="231">
        <f t="shared" si="377"/>
        <v>1</v>
      </c>
      <c r="O2034" s="231">
        <f t="shared" si="378"/>
        <v>0</v>
      </c>
      <c r="P2034" s="179">
        <f>VLOOKUP($G2034,[1]Conceptos!$B$2:$I$588,6,FALSE)</f>
        <v>1</v>
      </c>
      <c r="Q2034" s="179">
        <f>VLOOKUP($G2034,[1]Conceptos!$B$2:$I$588,7,FALSE)</f>
        <v>1</v>
      </c>
      <c r="R2034" s="179">
        <f>VLOOKUP($G2034,[1]Conceptos!$B$2:$I$588,8,FALSE)</f>
        <v>1</v>
      </c>
      <c r="S2034" s="229" t="b">
        <f>VLOOKUP(G2034,[1]Conceptos!$B$2:$E$587,4,FALSE)</f>
        <v>1</v>
      </c>
      <c r="V2034" s="231">
        <f t="shared" si="381"/>
        <v>0</v>
      </c>
    </row>
    <row r="2035" spans="1:22" s="231" customFormat="1" hidden="1">
      <c r="A2035" s="172">
        <f>VLOOKUP(G2035,[1]Conceptos!$B$2:$F$587,5,FALSE)</f>
        <v>270</v>
      </c>
      <c r="B2035" s="236"/>
      <c r="C2035" s="237"/>
      <c r="D2035" s="238"/>
      <c r="E2035" s="225">
        <v>4</v>
      </c>
      <c r="F2035" s="174"/>
      <c r="G2035" s="264" t="str">
        <f t="shared" si="373"/>
        <v>A.2.3.6</v>
      </c>
      <c r="H2035" s="235" t="e">
        <f t="shared" si="380"/>
        <v>#N/A</v>
      </c>
      <c r="I2035" s="239"/>
      <c r="J2035" s="239"/>
      <c r="K2035" s="239"/>
      <c r="L2035" s="239"/>
      <c r="M2035" s="240"/>
      <c r="N2035" s="231">
        <f t="shared" si="377"/>
        <v>1</v>
      </c>
      <c r="O2035" s="231">
        <f t="shared" si="378"/>
        <v>0</v>
      </c>
      <c r="P2035" s="179">
        <f>VLOOKUP($G2035,[1]Conceptos!$B$2:$I$588,6,FALSE)</f>
        <v>1</v>
      </c>
      <c r="Q2035" s="179">
        <f>VLOOKUP($G2035,[1]Conceptos!$B$2:$I$588,7,FALSE)</f>
        <v>1</v>
      </c>
      <c r="R2035" s="179">
        <f>VLOOKUP($G2035,[1]Conceptos!$B$2:$I$588,8,FALSE)</f>
        <v>1</v>
      </c>
      <c r="S2035" s="229" t="b">
        <f>VLOOKUP(G2035,[1]Conceptos!$B$2:$E$587,4,FALSE)</f>
        <v>1</v>
      </c>
      <c r="V2035" s="231">
        <f t="shared" si="381"/>
        <v>0</v>
      </c>
    </row>
    <row r="2036" spans="1:22" s="231" customFormat="1" hidden="1">
      <c r="A2036" s="172">
        <f>VLOOKUP(G2036,[1]Conceptos!$B$2:$F$587,5,FALSE)</f>
        <v>270</v>
      </c>
      <c r="B2036" s="236"/>
      <c r="C2036" s="237"/>
      <c r="D2036" s="238"/>
      <c r="E2036" s="225">
        <v>5</v>
      </c>
      <c r="F2036" s="174"/>
      <c r="G2036" s="264" t="str">
        <f t="shared" si="373"/>
        <v>A.2.3.6</v>
      </c>
      <c r="H2036" s="235" t="e">
        <f t="shared" si="380"/>
        <v>#N/A</v>
      </c>
      <c r="I2036" s="239"/>
      <c r="J2036" s="239"/>
      <c r="K2036" s="239"/>
      <c r="L2036" s="239"/>
      <c r="M2036" s="240"/>
      <c r="N2036" s="231">
        <f t="shared" si="377"/>
        <v>1</v>
      </c>
      <c r="O2036" s="231">
        <f t="shared" si="378"/>
        <v>0</v>
      </c>
      <c r="P2036" s="179">
        <f>VLOOKUP($G2036,[1]Conceptos!$B$2:$I$588,6,FALSE)</f>
        <v>1</v>
      </c>
      <c r="Q2036" s="179">
        <f>VLOOKUP($G2036,[1]Conceptos!$B$2:$I$588,7,FALSE)</f>
        <v>1</v>
      </c>
      <c r="R2036" s="179">
        <f>VLOOKUP($G2036,[1]Conceptos!$B$2:$I$588,8,FALSE)</f>
        <v>1</v>
      </c>
      <c r="S2036" s="229" t="b">
        <f>VLOOKUP(G2036,[1]Conceptos!$B$2:$E$587,4,FALSE)</f>
        <v>1</v>
      </c>
      <c r="V2036" s="231">
        <f t="shared" si="381"/>
        <v>0</v>
      </c>
    </row>
    <row r="2037" spans="1:22" s="231" customFormat="1" hidden="1">
      <c r="A2037" s="172">
        <f>VLOOKUP(G2037,[1]Conceptos!$B$2:$F$587,5,FALSE)</f>
        <v>270</v>
      </c>
      <c r="B2037" s="236"/>
      <c r="C2037" s="237"/>
      <c r="D2037" s="238"/>
      <c r="E2037" s="225">
        <v>6</v>
      </c>
      <c r="F2037" s="174"/>
      <c r="G2037" s="264" t="str">
        <f t="shared" si="373"/>
        <v>A.2.3.6</v>
      </c>
      <c r="H2037" s="235" t="e">
        <f t="shared" si="380"/>
        <v>#N/A</v>
      </c>
      <c r="I2037" s="239"/>
      <c r="J2037" s="239"/>
      <c r="K2037" s="239"/>
      <c r="L2037" s="239"/>
      <c r="M2037" s="240"/>
      <c r="N2037" s="231">
        <f t="shared" si="377"/>
        <v>1</v>
      </c>
      <c r="O2037" s="231">
        <f t="shared" si="378"/>
        <v>0</v>
      </c>
      <c r="P2037" s="179">
        <f>VLOOKUP($G2037,[1]Conceptos!$B$2:$I$588,6,FALSE)</f>
        <v>1</v>
      </c>
      <c r="Q2037" s="179">
        <f>VLOOKUP($G2037,[1]Conceptos!$B$2:$I$588,7,FALSE)</f>
        <v>1</v>
      </c>
      <c r="R2037" s="179">
        <f>VLOOKUP($G2037,[1]Conceptos!$B$2:$I$588,8,FALSE)</f>
        <v>1</v>
      </c>
      <c r="S2037" s="229" t="b">
        <f>VLOOKUP(G2037,[1]Conceptos!$B$2:$E$587,4,FALSE)</f>
        <v>1</v>
      </c>
      <c r="V2037" s="231">
        <f t="shared" si="381"/>
        <v>0</v>
      </c>
    </row>
    <row r="2038" spans="1:22" s="231" customFormat="1" hidden="1">
      <c r="A2038" s="172">
        <f>VLOOKUP(G2038,[1]Conceptos!$B$2:$F$587,5,FALSE)</f>
        <v>270</v>
      </c>
      <c r="B2038" s="236"/>
      <c r="C2038" s="237"/>
      <c r="D2038" s="238"/>
      <c r="E2038" s="225">
        <v>7</v>
      </c>
      <c r="F2038" s="174"/>
      <c r="G2038" s="264" t="str">
        <f t="shared" si="373"/>
        <v>A.2.3.6</v>
      </c>
      <c r="H2038" s="235" t="e">
        <f t="shared" si="380"/>
        <v>#N/A</v>
      </c>
      <c r="I2038" s="239"/>
      <c r="J2038" s="239"/>
      <c r="K2038" s="239"/>
      <c r="L2038" s="239"/>
      <c r="M2038" s="240"/>
      <c r="N2038" s="231">
        <f t="shared" si="377"/>
        <v>1</v>
      </c>
      <c r="O2038" s="231">
        <f t="shared" si="378"/>
        <v>0</v>
      </c>
      <c r="P2038" s="179">
        <f>VLOOKUP($G2038,[1]Conceptos!$B$2:$I$588,6,FALSE)</f>
        <v>1</v>
      </c>
      <c r="Q2038" s="179">
        <f>VLOOKUP($G2038,[1]Conceptos!$B$2:$I$588,7,FALSE)</f>
        <v>1</v>
      </c>
      <c r="R2038" s="179">
        <f>VLOOKUP($G2038,[1]Conceptos!$B$2:$I$588,8,FALSE)</f>
        <v>1</v>
      </c>
      <c r="S2038" s="229" t="b">
        <f>VLOOKUP(G2038,[1]Conceptos!$B$2:$E$587,4,FALSE)</f>
        <v>1</v>
      </c>
      <c r="V2038" s="231">
        <f t="shared" si="381"/>
        <v>0</v>
      </c>
    </row>
    <row r="2039" spans="1:22" s="231" customFormat="1" hidden="1">
      <c r="A2039" s="172">
        <f>VLOOKUP(G2039,[1]Conceptos!$B$2:$F$587,5,FALSE)</f>
        <v>270</v>
      </c>
      <c r="B2039" s="236"/>
      <c r="C2039" s="237"/>
      <c r="D2039" s="238"/>
      <c r="E2039" s="225">
        <v>8</v>
      </c>
      <c r="F2039" s="174"/>
      <c r="G2039" s="264" t="str">
        <f t="shared" si="373"/>
        <v>A.2.3.6</v>
      </c>
      <c r="H2039" s="235" t="e">
        <f t="shared" si="380"/>
        <v>#N/A</v>
      </c>
      <c r="I2039" s="239"/>
      <c r="J2039" s="239"/>
      <c r="K2039" s="239"/>
      <c r="L2039" s="239"/>
      <c r="M2039" s="240"/>
      <c r="N2039" s="231">
        <f t="shared" si="377"/>
        <v>1</v>
      </c>
      <c r="O2039" s="231">
        <f t="shared" si="378"/>
        <v>0</v>
      </c>
      <c r="P2039" s="179">
        <f>VLOOKUP($G2039,[1]Conceptos!$B$2:$I$588,6,FALSE)</f>
        <v>1</v>
      </c>
      <c r="Q2039" s="179">
        <f>VLOOKUP($G2039,[1]Conceptos!$B$2:$I$588,7,FALSE)</f>
        <v>1</v>
      </c>
      <c r="R2039" s="179">
        <f>VLOOKUP($G2039,[1]Conceptos!$B$2:$I$588,8,FALSE)</f>
        <v>1</v>
      </c>
      <c r="S2039" s="229" t="b">
        <f>VLOOKUP(G2039,[1]Conceptos!$B$2:$E$587,4,FALSE)</f>
        <v>1</v>
      </c>
      <c r="V2039" s="231">
        <f t="shared" si="381"/>
        <v>0</v>
      </c>
    </row>
    <row r="2040" spans="1:22" s="231" customFormat="1" hidden="1">
      <c r="A2040" s="172">
        <f>VLOOKUP(G2040,[1]Conceptos!$B$2:$F$587,5,FALSE)</f>
        <v>270</v>
      </c>
      <c r="B2040" s="236"/>
      <c r="C2040" s="237"/>
      <c r="D2040" s="238"/>
      <c r="E2040" s="225">
        <v>9</v>
      </c>
      <c r="F2040" s="174"/>
      <c r="G2040" s="264" t="str">
        <f t="shared" si="373"/>
        <v>A.2.3.6</v>
      </c>
      <c r="H2040" s="235" t="e">
        <f t="shared" si="380"/>
        <v>#N/A</v>
      </c>
      <c r="I2040" s="239"/>
      <c r="J2040" s="239"/>
      <c r="K2040" s="239"/>
      <c r="L2040" s="239"/>
      <c r="M2040" s="240"/>
      <c r="N2040" s="231">
        <f t="shared" si="377"/>
        <v>1</v>
      </c>
      <c r="O2040" s="231">
        <f t="shared" si="378"/>
        <v>0</v>
      </c>
      <c r="P2040" s="179">
        <f>VLOOKUP($G2040,[1]Conceptos!$B$2:$I$588,6,FALSE)</f>
        <v>1</v>
      </c>
      <c r="Q2040" s="179">
        <f>VLOOKUP($G2040,[1]Conceptos!$B$2:$I$588,7,FALSE)</f>
        <v>1</v>
      </c>
      <c r="R2040" s="179">
        <f>VLOOKUP($G2040,[1]Conceptos!$B$2:$I$588,8,FALSE)</f>
        <v>1</v>
      </c>
      <c r="S2040" s="229" t="b">
        <f>VLOOKUP(G2040,[1]Conceptos!$B$2:$E$587,4,FALSE)</f>
        <v>1</v>
      </c>
      <c r="V2040" s="231">
        <f t="shared" si="381"/>
        <v>0</v>
      </c>
    </row>
    <row r="2041" spans="1:22" s="231" customFormat="1" hidden="1">
      <c r="A2041" s="172">
        <f>VLOOKUP(G2041,[1]Conceptos!$B$2:$F$587,5,FALSE)</f>
        <v>270</v>
      </c>
      <c r="B2041" s="236"/>
      <c r="C2041" s="237"/>
      <c r="D2041" s="238"/>
      <c r="E2041" s="225">
        <v>10</v>
      </c>
      <c r="F2041" s="174"/>
      <c r="G2041" s="264" t="str">
        <f t="shared" si="373"/>
        <v>A.2.3.6</v>
      </c>
      <c r="H2041" s="235" t="e">
        <f t="shared" si="380"/>
        <v>#N/A</v>
      </c>
      <c r="I2041" s="239"/>
      <c r="J2041" s="239"/>
      <c r="K2041" s="239"/>
      <c r="L2041" s="239"/>
      <c r="M2041" s="240"/>
      <c r="N2041" s="231">
        <f t="shared" si="377"/>
        <v>1</v>
      </c>
      <c r="O2041" s="231">
        <f t="shared" si="378"/>
        <v>0</v>
      </c>
      <c r="P2041" s="179">
        <f>VLOOKUP($G2041,[1]Conceptos!$B$2:$I$588,6,FALSE)</f>
        <v>1</v>
      </c>
      <c r="Q2041" s="179">
        <f>VLOOKUP($G2041,[1]Conceptos!$B$2:$I$588,7,FALSE)</f>
        <v>1</v>
      </c>
      <c r="R2041" s="179">
        <f>VLOOKUP($G2041,[1]Conceptos!$B$2:$I$588,8,FALSE)</f>
        <v>1</v>
      </c>
      <c r="S2041" s="229" t="b">
        <f>VLOOKUP(G2041,[1]Conceptos!$B$2:$E$587,4,FALSE)</f>
        <v>1</v>
      </c>
      <c r="V2041" s="231">
        <f t="shared" si="381"/>
        <v>0</v>
      </c>
    </row>
    <row r="2042" spans="1:22" s="231" customFormat="1" ht="51">
      <c r="A2042" s="172"/>
      <c r="B2042" s="216" t="s">
        <v>414</v>
      </c>
      <c r="C2042" s="217" t="str">
        <f>VLOOKUP(B2042,[1]Conceptos!$B$2:$D$587,2,FALSE)</f>
        <v>SERVICIOS EXCLUIDOS DEL PLAN OBLIGATORIO DE SALUD</v>
      </c>
      <c r="D2042" s="218" t="str">
        <f>VLOOKUP(B2042,[1]Conceptos!$B$2:$D$587,3,FALSE)</f>
        <v>CONTEMPLA LOS RECURSOS DESTINADOS A CANCELAR LA PRESTACIÓN DE EVENTOS EXCEPCIONALES O NO INCLUIDOS EN EL PLAN OBLIGATORIO DE SALUD DE LA POBLACIÓN POBRE NO AFILIADA Y AFILIADA AL RÉGIMEN SUBSIDIADO.</v>
      </c>
      <c r="E2042" s="249"/>
      <c r="F2042" s="210"/>
      <c r="G2042" s="211" t="str">
        <f t="shared" si="373"/>
        <v>A.2.3.8</v>
      </c>
      <c r="H2042" s="249"/>
      <c r="I2042" s="213">
        <f>I2043+I2054+I2065</f>
        <v>0</v>
      </c>
      <c r="J2042" s="213">
        <f>J2043+J2054+J2065</f>
        <v>0</v>
      </c>
      <c r="K2042" s="213">
        <f>K2043+K2054+K2065</f>
        <v>0</v>
      </c>
      <c r="L2042" s="213">
        <f>L2043+L2054+L2065</f>
        <v>0</v>
      </c>
      <c r="M2042" s="214">
        <f>M2043+M2054+M2065</f>
        <v>0</v>
      </c>
      <c r="N2042" s="250">
        <f>IF(E2042&lt;&gt;"",1,0)</f>
        <v>0</v>
      </c>
      <c r="O2042" s="250">
        <f t="shared" si="378"/>
        <v>0</v>
      </c>
      <c r="P2042" s="179">
        <f>VLOOKUP($G2042,[1]Conceptos!$B$2:$I$588,6,FALSE)</f>
        <v>1</v>
      </c>
      <c r="Q2042" s="179">
        <f>VLOOKUP($G2042,[1]Conceptos!$B$2:$I$588,7,FALSE)</f>
        <v>1</v>
      </c>
      <c r="R2042" s="179">
        <f>VLOOKUP($G2042,[1]Conceptos!$B$2:$I$588,8,FALSE)</f>
        <v>1</v>
      </c>
      <c r="S2042" s="229" t="b">
        <f>VLOOKUP(G2042,[1]Conceptos!$B$2:$E$588,4,FALSE)</f>
        <v>0</v>
      </c>
      <c r="T2042" s="230">
        <f>FIND(".",B2042,LEN(B2042)-2)</f>
        <v>6</v>
      </c>
      <c r="U2042" s="230" t="str">
        <f>MID(B2042,1,T2042-1)</f>
        <v>A.2.3</v>
      </c>
      <c r="V2042" s="231">
        <f>IF(T2042=0,#REF!,T2042)</f>
        <v>6</v>
      </c>
    </row>
    <row r="2043" spans="1:22" s="231" customFormat="1" ht="51">
      <c r="A2043" s="172"/>
      <c r="B2043" s="265" t="s">
        <v>415</v>
      </c>
      <c r="C2043" s="220" t="str">
        <f>VLOOKUP(B2043,[1]Conceptos!$B$2:$D$587,2,FALSE)</f>
        <v>SERVICIOS CONTRATADOS POR EXCLUSIONES DEL POS A LA POBLACIÓN POBRE AFILIADA AL RÉGIMEN SUBSIDIADO</v>
      </c>
      <c r="D2043" s="221" t="str">
        <f>VLOOKUP(B2043,[1]Conceptos!$B$2:$D$587,3,FALSE)</f>
        <v>CONTEMPLA LOS RECURSOS DESTINADOS A CANCELAR LA PRESTACIÓN DE EVENTOS EXCEPCIONALES O NO INCLUIDOS EN EL PLAN OBLIGATORIO DE SALUD A LA POBLACIÓN POBRE AFILIADA AL RÉGIMEN SUBSIDIADO</v>
      </c>
      <c r="E2043" s="222" t="s">
        <v>136</v>
      </c>
      <c r="F2043" s="223"/>
      <c r="G2043" s="263" t="str">
        <f t="shared" si="373"/>
        <v>A.2.3.8.1</v>
      </c>
      <c r="H2043" s="225"/>
      <c r="I2043" s="226">
        <f>SUM(I2044:I2053)</f>
        <v>0</v>
      </c>
      <c r="J2043" s="226">
        <f>SUM(J2044:J2053)</f>
        <v>0</v>
      </c>
      <c r="K2043" s="226">
        <f>SUM(K2044:K2053)</f>
        <v>0</v>
      </c>
      <c r="L2043" s="226">
        <f>SUM(L2044:L2053)</f>
        <v>0</v>
      </c>
      <c r="M2043" s="227">
        <f>SUM(M2044:M2053)</f>
        <v>0</v>
      </c>
      <c r="N2043" s="228">
        <f>IF(AND(E2043&lt;&gt;"", E2043&lt;&gt;"Registrar Detalle",E2043&lt;&gt;"Ocultar Detalle"),1,0)</f>
        <v>0</v>
      </c>
      <c r="O2043" s="228">
        <f t="shared" si="378"/>
        <v>0</v>
      </c>
      <c r="P2043" s="179">
        <f>VLOOKUP($G2043,[1]Conceptos!$B$2:$I$588,6,FALSE)</f>
        <v>1</v>
      </c>
      <c r="Q2043" s="179">
        <f>VLOOKUP($G2043,[1]Conceptos!$B$2:$I$588,7,FALSE)</f>
        <v>1</v>
      </c>
      <c r="R2043" s="179">
        <f>VLOOKUP($G2043,[1]Conceptos!$B$2:$I$588,8,FALSE)</f>
        <v>1</v>
      </c>
      <c r="S2043" s="229" t="b">
        <f>VLOOKUP(G2043,[1]Conceptos!$B$2:$E$588,4,FALSE)</f>
        <v>1</v>
      </c>
      <c r="T2043" s="230">
        <f>FIND(".",B2043,LEN(B2043)-2)</f>
        <v>8</v>
      </c>
      <c r="U2043" s="230" t="str">
        <f>MID(B2043,1,T2043-1)</f>
        <v>A.2.3.8</v>
      </c>
      <c r="V2043" s="231">
        <f>IF(T2043=0,#REF!,T2043)</f>
        <v>8</v>
      </c>
    </row>
    <row r="2044" spans="1:22" s="231" customFormat="1">
      <c r="A2044" s="172"/>
      <c r="B2044" s="265"/>
      <c r="C2044" s="220"/>
      <c r="D2044" s="221"/>
      <c r="E2044" s="225">
        <v>1</v>
      </c>
      <c r="F2044" s="174"/>
      <c r="G2044" s="263" t="str">
        <f t="shared" si="373"/>
        <v>A.2.3.8.1</v>
      </c>
      <c r="H2044" s="235" t="e">
        <f t="shared" ref="H2044:H2053" si="382">VLOOKUP(F2044,$W$7:$X$48,2,FALSE)</f>
        <v>#N/A</v>
      </c>
      <c r="I2044" s="239"/>
      <c r="J2044" s="239"/>
      <c r="K2044" s="239"/>
      <c r="L2044" s="239"/>
      <c r="M2044" s="240"/>
      <c r="N2044" s="231">
        <f t="shared" ref="N2044:N2053" si="383">IF(E2044&lt;&gt;"",1,0)</f>
        <v>1</v>
      </c>
      <c r="O2044" s="231">
        <f t="shared" si="378"/>
        <v>0</v>
      </c>
      <c r="P2044" s="179">
        <f>VLOOKUP($G2044,[1]Conceptos!$B$2:$I$588,6,FALSE)</f>
        <v>1</v>
      </c>
      <c r="Q2044" s="179">
        <f>VLOOKUP($G2044,[1]Conceptos!$B$2:$I$588,7,FALSE)</f>
        <v>1</v>
      </c>
      <c r="R2044" s="179">
        <f>VLOOKUP($G2044,[1]Conceptos!$B$2:$I$588,8,FALSE)</f>
        <v>1</v>
      </c>
      <c r="S2044" s="229" t="b">
        <f>VLOOKUP(G2044,[1]Conceptos!$B$2:$E$588,4,FALSE)</f>
        <v>1</v>
      </c>
      <c r="V2044" s="231">
        <f t="shared" ref="V2044:V2053" si="384">IF(T2044=0,T2043,T2044)</f>
        <v>8</v>
      </c>
    </row>
    <row r="2045" spans="1:22" s="231" customFormat="1" hidden="1">
      <c r="A2045" s="172"/>
      <c r="B2045" s="236"/>
      <c r="C2045" s="237"/>
      <c r="D2045" s="238"/>
      <c r="E2045" s="225">
        <v>2</v>
      </c>
      <c r="F2045" s="174"/>
      <c r="G2045" s="263" t="str">
        <f t="shared" ref="G2045:G2108" si="385">IF(ISBLANK(B2045),G2044,B2045)</f>
        <v>A.2.3.8.1</v>
      </c>
      <c r="H2045" s="235" t="e">
        <f t="shared" si="382"/>
        <v>#N/A</v>
      </c>
      <c r="I2045" s="239"/>
      <c r="J2045" s="239"/>
      <c r="K2045" s="239"/>
      <c r="L2045" s="239"/>
      <c r="M2045" s="240"/>
      <c r="N2045" s="231">
        <f t="shared" si="383"/>
        <v>1</v>
      </c>
      <c r="O2045" s="231">
        <f t="shared" si="378"/>
        <v>0</v>
      </c>
      <c r="P2045" s="179">
        <f>VLOOKUP($G2045,[1]Conceptos!$B$2:$I$588,6,FALSE)</f>
        <v>1</v>
      </c>
      <c r="Q2045" s="179">
        <f>VLOOKUP($G2045,[1]Conceptos!$B$2:$I$588,7,FALSE)</f>
        <v>1</v>
      </c>
      <c r="R2045" s="179">
        <f>VLOOKUP($G2045,[1]Conceptos!$B$2:$I$588,8,FALSE)</f>
        <v>1</v>
      </c>
      <c r="S2045" s="229" t="b">
        <f>VLOOKUP(G2045,[1]Conceptos!$B$2:$E$587,4,FALSE)</f>
        <v>1</v>
      </c>
      <c r="V2045" s="231">
        <f t="shared" si="384"/>
        <v>0</v>
      </c>
    </row>
    <row r="2046" spans="1:22" s="231" customFormat="1" hidden="1">
      <c r="A2046" s="172"/>
      <c r="B2046" s="236"/>
      <c r="C2046" s="237"/>
      <c r="D2046" s="238"/>
      <c r="E2046" s="225">
        <v>3</v>
      </c>
      <c r="F2046" s="174"/>
      <c r="G2046" s="263" t="str">
        <f t="shared" si="385"/>
        <v>A.2.3.8.1</v>
      </c>
      <c r="H2046" s="235" t="e">
        <f t="shared" si="382"/>
        <v>#N/A</v>
      </c>
      <c r="I2046" s="239"/>
      <c r="J2046" s="239"/>
      <c r="K2046" s="239"/>
      <c r="L2046" s="239"/>
      <c r="M2046" s="240"/>
      <c r="N2046" s="231">
        <f t="shared" si="383"/>
        <v>1</v>
      </c>
      <c r="O2046" s="231">
        <f t="shared" si="378"/>
        <v>0</v>
      </c>
      <c r="P2046" s="179">
        <f>VLOOKUP($G2046,[1]Conceptos!$B$2:$I$588,6,FALSE)</f>
        <v>1</v>
      </c>
      <c r="Q2046" s="179">
        <f>VLOOKUP($G2046,[1]Conceptos!$B$2:$I$588,7,FALSE)</f>
        <v>1</v>
      </c>
      <c r="R2046" s="179">
        <f>VLOOKUP($G2046,[1]Conceptos!$B$2:$I$588,8,FALSE)</f>
        <v>1</v>
      </c>
      <c r="S2046" s="229" t="b">
        <f>VLOOKUP(G2046,[1]Conceptos!$B$2:$E$587,4,FALSE)</f>
        <v>1</v>
      </c>
      <c r="V2046" s="231">
        <f t="shared" si="384"/>
        <v>0</v>
      </c>
    </row>
    <row r="2047" spans="1:22" s="231" customFormat="1" hidden="1">
      <c r="A2047" s="172"/>
      <c r="B2047" s="236"/>
      <c r="C2047" s="237"/>
      <c r="D2047" s="238"/>
      <c r="E2047" s="225">
        <v>4</v>
      </c>
      <c r="F2047" s="174"/>
      <c r="G2047" s="263" t="str">
        <f t="shared" si="385"/>
        <v>A.2.3.8.1</v>
      </c>
      <c r="H2047" s="235" t="e">
        <f t="shared" si="382"/>
        <v>#N/A</v>
      </c>
      <c r="I2047" s="239"/>
      <c r="J2047" s="239"/>
      <c r="K2047" s="239"/>
      <c r="L2047" s="239"/>
      <c r="M2047" s="240"/>
      <c r="N2047" s="231">
        <f t="shared" si="383"/>
        <v>1</v>
      </c>
      <c r="O2047" s="231">
        <f t="shared" si="378"/>
        <v>0</v>
      </c>
      <c r="P2047" s="179">
        <f>VLOOKUP($G2047,[1]Conceptos!$B$2:$I$588,6,FALSE)</f>
        <v>1</v>
      </c>
      <c r="Q2047" s="179">
        <f>VLOOKUP($G2047,[1]Conceptos!$B$2:$I$588,7,FALSE)</f>
        <v>1</v>
      </c>
      <c r="R2047" s="179">
        <f>VLOOKUP($G2047,[1]Conceptos!$B$2:$I$588,8,FALSE)</f>
        <v>1</v>
      </c>
      <c r="S2047" s="229" t="b">
        <f>VLOOKUP(G2047,[1]Conceptos!$B$2:$E$587,4,FALSE)</f>
        <v>1</v>
      </c>
      <c r="V2047" s="231">
        <f t="shared" si="384"/>
        <v>0</v>
      </c>
    </row>
    <row r="2048" spans="1:22" s="231" customFormat="1" hidden="1">
      <c r="A2048" s="172"/>
      <c r="B2048" s="236"/>
      <c r="C2048" s="237"/>
      <c r="D2048" s="238"/>
      <c r="E2048" s="225">
        <v>5</v>
      </c>
      <c r="F2048" s="174"/>
      <c r="G2048" s="263" t="str">
        <f t="shared" si="385"/>
        <v>A.2.3.8.1</v>
      </c>
      <c r="H2048" s="235" t="e">
        <f t="shared" si="382"/>
        <v>#N/A</v>
      </c>
      <c r="I2048" s="239"/>
      <c r="J2048" s="239"/>
      <c r="K2048" s="239"/>
      <c r="L2048" s="239"/>
      <c r="M2048" s="240"/>
      <c r="N2048" s="231">
        <f t="shared" si="383"/>
        <v>1</v>
      </c>
      <c r="O2048" s="231">
        <f t="shared" si="378"/>
        <v>0</v>
      </c>
      <c r="P2048" s="179">
        <f>VLOOKUP($G2048,[1]Conceptos!$B$2:$I$588,6,FALSE)</f>
        <v>1</v>
      </c>
      <c r="Q2048" s="179">
        <f>VLOOKUP($G2048,[1]Conceptos!$B$2:$I$588,7,FALSE)</f>
        <v>1</v>
      </c>
      <c r="R2048" s="179">
        <f>VLOOKUP($G2048,[1]Conceptos!$B$2:$I$588,8,FALSE)</f>
        <v>1</v>
      </c>
      <c r="S2048" s="229" t="b">
        <f>VLOOKUP(G2048,[1]Conceptos!$B$2:$E$587,4,FALSE)</f>
        <v>1</v>
      </c>
      <c r="V2048" s="231">
        <f t="shared" si="384"/>
        <v>0</v>
      </c>
    </row>
    <row r="2049" spans="1:22" s="231" customFormat="1" hidden="1">
      <c r="A2049" s="172"/>
      <c r="B2049" s="236"/>
      <c r="C2049" s="237"/>
      <c r="D2049" s="238"/>
      <c r="E2049" s="225">
        <v>6</v>
      </c>
      <c r="F2049" s="174"/>
      <c r="G2049" s="263" t="str">
        <f t="shared" si="385"/>
        <v>A.2.3.8.1</v>
      </c>
      <c r="H2049" s="235" t="e">
        <f t="shared" si="382"/>
        <v>#N/A</v>
      </c>
      <c r="I2049" s="239"/>
      <c r="J2049" s="239"/>
      <c r="K2049" s="239"/>
      <c r="L2049" s="239"/>
      <c r="M2049" s="240"/>
      <c r="N2049" s="231">
        <f t="shared" si="383"/>
        <v>1</v>
      </c>
      <c r="O2049" s="231">
        <f t="shared" si="378"/>
        <v>0</v>
      </c>
      <c r="P2049" s="179">
        <f>VLOOKUP($G2049,[1]Conceptos!$B$2:$I$588,6,FALSE)</f>
        <v>1</v>
      </c>
      <c r="Q2049" s="179">
        <f>VLOOKUP($G2049,[1]Conceptos!$B$2:$I$588,7,FALSE)</f>
        <v>1</v>
      </c>
      <c r="R2049" s="179">
        <f>VLOOKUP($G2049,[1]Conceptos!$B$2:$I$588,8,FALSE)</f>
        <v>1</v>
      </c>
      <c r="S2049" s="229" t="b">
        <f>VLOOKUP(G2049,[1]Conceptos!$B$2:$E$587,4,FALSE)</f>
        <v>1</v>
      </c>
      <c r="V2049" s="231">
        <f t="shared" si="384"/>
        <v>0</v>
      </c>
    </row>
    <row r="2050" spans="1:22" s="231" customFormat="1" hidden="1">
      <c r="A2050" s="172"/>
      <c r="B2050" s="236"/>
      <c r="C2050" s="237"/>
      <c r="D2050" s="238"/>
      <c r="E2050" s="225">
        <v>7</v>
      </c>
      <c r="F2050" s="174"/>
      <c r="G2050" s="263" t="str">
        <f t="shared" si="385"/>
        <v>A.2.3.8.1</v>
      </c>
      <c r="H2050" s="235" t="e">
        <f t="shared" si="382"/>
        <v>#N/A</v>
      </c>
      <c r="I2050" s="239"/>
      <c r="J2050" s="239"/>
      <c r="K2050" s="239"/>
      <c r="L2050" s="239"/>
      <c r="M2050" s="240"/>
      <c r="N2050" s="231">
        <f t="shared" si="383"/>
        <v>1</v>
      </c>
      <c r="O2050" s="231">
        <f t="shared" si="378"/>
        <v>0</v>
      </c>
      <c r="P2050" s="179">
        <f>VLOOKUP($G2050,[1]Conceptos!$B$2:$I$588,6,FALSE)</f>
        <v>1</v>
      </c>
      <c r="Q2050" s="179">
        <f>VLOOKUP($G2050,[1]Conceptos!$B$2:$I$588,7,FALSE)</f>
        <v>1</v>
      </c>
      <c r="R2050" s="179">
        <f>VLOOKUP($G2050,[1]Conceptos!$B$2:$I$588,8,FALSE)</f>
        <v>1</v>
      </c>
      <c r="S2050" s="229" t="b">
        <f>VLOOKUP(G2050,[1]Conceptos!$B$2:$E$587,4,FALSE)</f>
        <v>1</v>
      </c>
      <c r="V2050" s="231">
        <f t="shared" si="384"/>
        <v>0</v>
      </c>
    </row>
    <row r="2051" spans="1:22" s="231" customFormat="1" hidden="1">
      <c r="A2051" s="172"/>
      <c r="B2051" s="236"/>
      <c r="C2051" s="237"/>
      <c r="D2051" s="238"/>
      <c r="E2051" s="225">
        <v>8</v>
      </c>
      <c r="F2051" s="174"/>
      <c r="G2051" s="263" t="str">
        <f t="shared" si="385"/>
        <v>A.2.3.8.1</v>
      </c>
      <c r="H2051" s="235" t="e">
        <f t="shared" si="382"/>
        <v>#N/A</v>
      </c>
      <c r="I2051" s="239"/>
      <c r="J2051" s="239"/>
      <c r="K2051" s="239"/>
      <c r="L2051" s="239"/>
      <c r="M2051" s="240"/>
      <c r="N2051" s="231">
        <f t="shared" si="383"/>
        <v>1</v>
      </c>
      <c r="O2051" s="231">
        <f t="shared" si="378"/>
        <v>0</v>
      </c>
      <c r="P2051" s="179">
        <f>VLOOKUP($G2051,[1]Conceptos!$B$2:$I$588,6,FALSE)</f>
        <v>1</v>
      </c>
      <c r="Q2051" s="179">
        <f>VLOOKUP($G2051,[1]Conceptos!$B$2:$I$588,7,FALSE)</f>
        <v>1</v>
      </c>
      <c r="R2051" s="179">
        <f>VLOOKUP($G2051,[1]Conceptos!$B$2:$I$588,8,FALSE)</f>
        <v>1</v>
      </c>
      <c r="S2051" s="229" t="b">
        <f>VLOOKUP(G2051,[1]Conceptos!$B$2:$E$587,4,FALSE)</f>
        <v>1</v>
      </c>
      <c r="V2051" s="231">
        <f t="shared" si="384"/>
        <v>0</v>
      </c>
    </row>
    <row r="2052" spans="1:22" s="231" customFormat="1" hidden="1">
      <c r="A2052" s="172"/>
      <c r="B2052" s="236"/>
      <c r="C2052" s="237"/>
      <c r="D2052" s="238"/>
      <c r="E2052" s="225">
        <v>9</v>
      </c>
      <c r="F2052" s="174"/>
      <c r="G2052" s="263" t="str">
        <f t="shared" si="385"/>
        <v>A.2.3.8.1</v>
      </c>
      <c r="H2052" s="235" t="e">
        <f t="shared" si="382"/>
        <v>#N/A</v>
      </c>
      <c r="I2052" s="239"/>
      <c r="J2052" s="239"/>
      <c r="K2052" s="239"/>
      <c r="L2052" s="239"/>
      <c r="M2052" s="240"/>
      <c r="N2052" s="231">
        <f t="shared" si="383"/>
        <v>1</v>
      </c>
      <c r="O2052" s="231">
        <f t="shared" si="378"/>
        <v>0</v>
      </c>
      <c r="P2052" s="179">
        <f>VLOOKUP($G2052,[1]Conceptos!$B$2:$I$588,6,FALSE)</f>
        <v>1</v>
      </c>
      <c r="Q2052" s="179">
        <f>VLOOKUP($G2052,[1]Conceptos!$B$2:$I$588,7,FALSE)</f>
        <v>1</v>
      </c>
      <c r="R2052" s="179">
        <f>VLOOKUP($G2052,[1]Conceptos!$B$2:$I$588,8,FALSE)</f>
        <v>1</v>
      </c>
      <c r="S2052" s="229" t="b">
        <f>VLOOKUP(G2052,[1]Conceptos!$B$2:$E$587,4,FALSE)</f>
        <v>1</v>
      </c>
      <c r="V2052" s="231">
        <f t="shared" si="384"/>
        <v>0</v>
      </c>
    </row>
    <row r="2053" spans="1:22" s="231" customFormat="1" hidden="1">
      <c r="A2053" s="172"/>
      <c r="B2053" s="236"/>
      <c r="C2053" s="237"/>
      <c r="D2053" s="238"/>
      <c r="E2053" s="225">
        <v>10</v>
      </c>
      <c r="F2053" s="174"/>
      <c r="G2053" s="263" t="str">
        <f t="shared" si="385"/>
        <v>A.2.3.8.1</v>
      </c>
      <c r="H2053" s="235" t="e">
        <f t="shared" si="382"/>
        <v>#N/A</v>
      </c>
      <c r="I2053" s="239"/>
      <c r="J2053" s="239"/>
      <c r="K2053" s="239"/>
      <c r="L2053" s="239"/>
      <c r="M2053" s="240"/>
      <c r="N2053" s="231">
        <f t="shared" si="383"/>
        <v>1</v>
      </c>
      <c r="O2053" s="231">
        <f t="shared" si="378"/>
        <v>0</v>
      </c>
      <c r="P2053" s="179">
        <f>VLOOKUP($G2053,[1]Conceptos!$B$2:$I$588,6,FALSE)</f>
        <v>1</v>
      </c>
      <c r="Q2053" s="179">
        <f>VLOOKUP($G2053,[1]Conceptos!$B$2:$I$588,7,FALSE)</f>
        <v>1</v>
      </c>
      <c r="R2053" s="179">
        <f>VLOOKUP($G2053,[1]Conceptos!$B$2:$I$588,8,FALSE)</f>
        <v>1</v>
      </c>
      <c r="S2053" s="229" t="b">
        <f>VLOOKUP(G2053,[1]Conceptos!$B$2:$E$587,4,FALSE)</f>
        <v>1</v>
      </c>
      <c r="V2053" s="231">
        <f t="shared" si="384"/>
        <v>0</v>
      </c>
    </row>
    <row r="2054" spans="1:22" s="231" customFormat="1" ht="51">
      <c r="A2054" s="172"/>
      <c r="B2054" s="265" t="s">
        <v>416</v>
      </c>
      <c r="C2054" s="220" t="str">
        <f>VLOOKUP(B2054,[1]Conceptos!$B$2:$D$587,2,FALSE)</f>
        <v>SERVICIOS NO CONTRATADOS POR EXCLUSIONES DEL POS A LA POBLACIÓN POBRE AFILIADA AL RÉGIMEN SUBSIDIADO</v>
      </c>
      <c r="D2054" s="221" t="str">
        <f>VLOOKUP(B2054,[1]Conceptos!$B$2:$D$587,3,FALSE)</f>
        <v>CONTEMPLA LOS RECURSOS NO CONTRATADOS, DESTINADOS A CANCELAR LA PRESTACIÓN DE EVENTOS EXCEPCIONALES O NO INCLUIDOS EN EL PLAN OBLIGATORIO DE SALUD A LA POBLACIÓN POBRE AFILIADA AL RÉGIMEN SUBSIDIADO</v>
      </c>
      <c r="E2054" s="222" t="s">
        <v>136</v>
      </c>
      <c r="F2054" s="223"/>
      <c r="G2054" s="263" t="str">
        <f t="shared" si="385"/>
        <v>A.2.3.8.2</v>
      </c>
      <c r="H2054" s="225"/>
      <c r="I2054" s="226">
        <f>SUM(I2055:I2064)</f>
        <v>0</v>
      </c>
      <c r="J2054" s="226">
        <f>SUM(J2055:J2064)</f>
        <v>0</v>
      </c>
      <c r="K2054" s="226">
        <f>SUM(K2055:K2064)</f>
        <v>0</v>
      </c>
      <c r="L2054" s="226">
        <f>SUM(L2055:L2064)</f>
        <v>0</v>
      </c>
      <c r="M2054" s="227">
        <f>SUM(M2055:M2064)</f>
        <v>0</v>
      </c>
      <c r="N2054" s="228">
        <f>IF(AND(E2054&lt;&gt;"", E2054&lt;&gt;"Registrar Detalle",E2054&lt;&gt;"Ocultar Detalle"),1,0)</f>
        <v>0</v>
      </c>
      <c r="O2054" s="228">
        <f t="shared" si="378"/>
        <v>0</v>
      </c>
      <c r="P2054" s="179">
        <f>VLOOKUP($G2054,[1]Conceptos!$B$2:$I$588,6,FALSE)</f>
        <v>1</v>
      </c>
      <c r="Q2054" s="179">
        <f>VLOOKUP($G2054,[1]Conceptos!$B$2:$I$588,7,FALSE)</f>
        <v>1</v>
      </c>
      <c r="R2054" s="179">
        <f>VLOOKUP($G2054,[1]Conceptos!$B$2:$I$588,8,FALSE)</f>
        <v>1</v>
      </c>
      <c r="S2054" s="229" t="b">
        <f>VLOOKUP(G2054,[1]Conceptos!$B$2:$E$588,4,FALSE)</f>
        <v>1</v>
      </c>
      <c r="T2054" s="230">
        <f>FIND(".",B2054,LEN(B2054)-2)</f>
        <v>8</v>
      </c>
      <c r="U2054" s="230" t="str">
        <f>MID(B2054,1,T2054-1)</f>
        <v>A.2.3.8</v>
      </c>
      <c r="V2054" s="231">
        <f>IF(T2054=0,#REF!,T2054)</f>
        <v>8</v>
      </c>
    </row>
    <row r="2055" spans="1:22" s="231" customFormat="1">
      <c r="A2055" s="172"/>
      <c r="B2055" s="265"/>
      <c r="C2055" s="220"/>
      <c r="D2055" s="221"/>
      <c r="E2055" s="225">
        <v>1</v>
      </c>
      <c r="F2055" s="174"/>
      <c r="G2055" s="263" t="str">
        <f t="shared" si="385"/>
        <v>A.2.3.8.2</v>
      </c>
      <c r="H2055" s="235" t="e">
        <f t="shared" ref="H2055:H2064" si="386">VLOOKUP(F2055,$W$7:$X$48,2,FALSE)</f>
        <v>#N/A</v>
      </c>
      <c r="I2055" s="239"/>
      <c r="J2055" s="239"/>
      <c r="K2055" s="239"/>
      <c r="L2055" s="239"/>
      <c r="M2055" s="240"/>
      <c r="N2055" s="231">
        <f t="shared" ref="N2055:N2064" si="387">IF(E2055&lt;&gt;"",1,0)</f>
        <v>1</v>
      </c>
      <c r="O2055" s="231">
        <f t="shared" si="378"/>
        <v>0</v>
      </c>
      <c r="P2055" s="179">
        <f>VLOOKUP($G2055,[1]Conceptos!$B$2:$I$588,6,FALSE)</f>
        <v>1</v>
      </c>
      <c r="Q2055" s="179">
        <f>VLOOKUP($G2055,[1]Conceptos!$B$2:$I$588,7,FALSE)</f>
        <v>1</v>
      </c>
      <c r="R2055" s="179">
        <f>VLOOKUP($G2055,[1]Conceptos!$B$2:$I$588,8,FALSE)</f>
        <v>1</v>
      </c>
      <c r="S2055" s="229" t="b">
        <f>VLOOKUP(G2055,[1]Conceptos!$B$2:$E$588,4,FALSE)</f>
        <v>1</v>
      </c>
      <c r="V2055" s="231">
        <f t="shared" ref="V2055:V2064" si="388">IF(T2055=0,T2054,T2055)</f>
        <v>8</v>
      </c>
    </row>
    <row r="2056" spans="1:22" s="231" customFormat="1" hidden="1">
      <c r="A2056" s="172"/>
      <c r="B2056" s="236"/>
      <c r="C2056" s="237"/>
      <c r="D2056" s="238"/>
      <c r="E2056" s="225">
        <v>2</v>
      </c>
      <c r="F2056" s="174"/>
      <c r="G2056" s="263" t="str">
        <f t="shared" si="385"/>
        <v>A.2.3.8.2</v>
      </c>
      <c r="H2056" s="235" t="e">
        <f t="shared" si="386"/>
        <v>#N/A</v>
      </c>
      <c r="I2056" s="239"/>
      <c r="J2056" s="239"/>
      <c r="K2056" s="239"/>
      <c r="L2056" s="239"/>
      <c r="M2056" s="240"/>
      <c r="N2056" s="231">
        <f t="shared" si="387"/>
        <v>1</v>
      </c>
      <c r="O2056" s="231">
        <f t="shared" si="378"/>
        <v>0</v>
      </c>
      <c r="P2056" s="179">
        <f>VLOOKUP($G2056,[1]Conceptos!$B$2:$I$588,6,FALSE)</f>
        <v>1</v>
      </c>
      <c r="Q2056" s="179">
        <f>VLOOKUP($G2056,[1]Conceptos!$B$2:$I$588,7,FALSE)</f>
        <v>1</v>
      </c>
      <c r="R2056" s="179">
        <f>VLOOKUP($G2056,[1]Conceptos!$B$2:$I$588,8,FALSE)</f>
        <v>1</v>
      </c>
      <c r="S2056" s="229" t="b">
        <f>VLOOKUP(G2056,[1]Conceptos!$B$2:$E$587,4,FALSE)</f>
        <v>1</v>
      </c>
      <c r="V2056" s="231">
        <f t="shared" si="388"/>
        <v>0</v>
      </c>
    </row>
    <row r="2057" spans="1:22" s="231" customFormat="1" hidden="1">
      <c r="A2057" s="172"/>
      <c r="B2057" s="236"/>
      <c r="C2057" s="237"/>
      <c r="D2057" s="238"/>
      <c r="E2057" s="225">
        <v>3</v>
      </c>
      <c r="F2057" s="174"/>
      <c r="G2057" s="263" t="str">
        <f t="shared" si="385"/>
        <v>A.2.3.8.2</v>
      </c>
      <c r="H2057" s="235" t="e">
        <f t="shared" si="386"/>
        <v>#N/A</v>
      </c>
      <c r="I2057" s="239"/>
      <c r="J2057" s="239"/>
      <c r="K2057" s="239"/>
      <c r="L2057" s="239"/>
      <c r="M2057" s="240"/>
      <c r="N2057" s="231">
        <f t="shared" si="387"/>
        <v>1</v>
      </c>
      <c r="O2057" s="231">
        <f t="shared" si="378"/>
        <v>0</v>
      </c>
      <c r="P2057" s="179">
        <f>VLOOKUP($G2057,[1]Conceptos!$B$2:$I$588,6,FALSE)</f>
        <v>1</v>
      </c>
      <c r="Q2057" s="179">
        <f>VLOOKUP($G2057,[1]Conceptos!$B$2:$I$588,7,FALSE)</f>
        <v>1</v>
      </c>
      <c r="R2057" s="179">
        <f>VLOOKUP($G2057,[1]Conceptos!$B$2:$I$588,8,FALSE)</f>
        <v>1</v>
      </c>
      <c r="S2057" s="229" t="b">
        <f>VLOOKUP(G2057,[1]Conceptos!$B$2:$E$587,4,FALSE)</f>
        <v>1</v>
      </c>
      <c r="V2057" s="231">
        <f t="shared" si="388"/>
        <v>0</v>
      </c>
    </row>
    <row r="2058" spans="1:22" s="231" customFormat="1" hidden="1">
      <c r="A2058" s="172"/>
      <c r="B2058" s="236"/>
      <c r="C2058" s="237"/>
      <c r="D2058" s="238"/>
      <c r="E2058" s="225">
        <v>4</v>
      </c>
      <c r="F2058" s="174"/>
      <c r="G2058" s="263" t="str">
        <f t="shared" si="385"/>
        <v>A.2.3.8.2</v>
      </c>
      <c r="H2058" s="235" t="e">
        <f t="shared" si="386"/>
        <v>#N/A</v>
      </c>
      <c r="I2058" s="239"/>
      <c r="J2058" s="239"/>
      <c r="K2058" s="239"/>
      <c r="L2058" s="239"/>
      <c r="M2058" s="240"/>
      <c r="N2058" s="231">
        <f t="shared" si="387"/>
        <v>1</v>
      </c>
      <c r="O2058" s="231">
        <f t="shared" si="378"/>
        <v>0</v>
      </c>
      <c r="P2058" s="179">
        <f>VLOOKUP($G2058,[1]Conceptos!$B$2:$I$588,6,FALSE)</f>
        <v>1</v>
      </c>
      <c r="Q2058" s="179">
        <f>VLOOKUP($G2058,[1]Conceptos!$B$2:$I$588,7,FALSE)</f>
        <v>1</v>
      </c>
      <c r="R2058" s="179">
        <f>VLOOKUP($G2058,[1]Conceptos!$B$2:$I$588,8,FALSE)</f>
        <v>1</v>
      </c>
      <c r="S2058" s="229" t="b">
        <f>VLOOKUP(G2058,[1]Conceptos!$B$2:$E$587,4,FALSE)</f>
        <v>1</v>
      </c>
      <c r="V2058" s="231">
        <f t="shared" si="388"/>
        <v>0</v>
      </c>
    </row>
    <row r="2059" spans="1:22" s="231" customFormat="1" hidden="1">
      <c r="A2059" s="172"/>
      <c r="B2059" s="236"/>
      <c r="C2059" s="237"/>
      <c r="D2059" s="238"/>
      <c r="E2059" s="225">
        <v>5</v>
      </c>
      <c r="F2059" s="174"/>
      <c r="G2059" s="263" t="str">
        <f t="shared" si="385"/>
        <v>A.2.3.8.2</v>
      </c>
      <c r="H2059" s="235" t="e">
        <f t="shared" si="386"/>
        <v>#N/A</v>
      </c>
      <c r="I2059" s="239"/>
      <c r="J2059" s="239"/>
      <c r="K2059" s="239"/>
      <c r="L2059" s="239"/>
      <c r="M2059" s="240"/>
      <c r="N2059" s="231">
        <f t="shared" si="387"/>
        <v>1</v>
      </c>
      <c r="O2059" s="231">
        <f t="shared" si="378"/>
        <v>0</v>
      </c>
      <c r="P2059" s="179">
        <f>VLOOKUP($G2059,[1]Conceptos!$B$2:$I$588,6,FALSE)</f>
        <v>1</v>
      </c>
      <c r="Q2059" s="179">
        <f>VLOOKUP($G2059,[1]Conceptos!$B$2:$I$588,7,FALSE)</f>
        <v>1</v>
      </c>
      <c r="R2059" s="179">
        <f>VLOOKUP($G2059,[1]Conceptos!$B$2:$I$588,8,FALSE)</f>
        <v>1</v>
      </c>
      <c r="S2059" s="229" t="b">
        <f>VLOOKUP(G2059,[1]Conceptos!$B$2:$E$587,4,FALSE)</f>
        <v>1</v>
      </c>
      <c r="V2059" s="231">
        <f t="shared" si="388"/>
        <v>0</v>
      </c>
    </row>
    <row r="2060" spans="1:22" s="231" customFormat="1" hidden="1">
      <c r="A2060" s="172"/>
      <c r="B2060" s="236"/>
      <c r="C2060" s="237"/>
      <c r="D2060" s="238"/>
      <c r="E2060" s="225">
        <v>6</v>
      </c>
      <c r="F2060" s="174"/>
      <c r="G2060" s="263" t="str">
        <f t="shared" si="385"/>
        <v>A.2.3.8.2</v>
      </c>
      <c r="H2060" s="235" t="e">
        <f t="shared" si="386"/>
        <v>#N/A</v>
      </c>
      <c r="I2060" s="239"/>
      <c r="J2060" s="239"/>
      <c r="K2060" s="239"/>
      <c r="L2060" s="239"/>
      <c r="M2060" s="240"/>
      <c r="N2060" s="231">
        <f t="shared" si="387"/>
        <v>1</v>
      </c>
      <c r="O2060" s="231">
        <f t="shared" si="378"/>
        <v>0</v>
      </c>
      <c r="P2060" s="179">
        <f>VLOOKUP($G2060,[1]Conceptos!$B$2:$I$588,6,FALSE)</f>
        <v>1</v>
      </c>
      <c r="Q2060" s="179">
        <f>VLOOKUP($G2060,[1]Conceptos!$B$2:$I$588,7,FALSE)</f>
        <v>1</v>
      </c>
      <c r="R2060" s="179">
        <f>VLOOKUP($G2060,[1]Conceptos!$B$2:$I$588,8,FALSE)</f>
        <v>1</v>
      </c>
      <c r="S2060" s="229" t="b">
        <f>VLOOKUP(G2060,[1]Conceptos!$B$2:$E$587,4,FALSE)</f>
        <v>1</v>
      </c>
      <c r="V2060" s="231">
        <f t="shared" si="388"/>
        <v>0</v>
      </c>
    </row>
    <row r="2061" spans="1:22" s="231" customFormat="1" hidden="1">
      <c r="A2061" s="172"/>
      <c r="B2061" s="236"/>
      <c r="C2061" s="237"/>
      <c r="D2061" s="238"/>
      <c r="E2061" s="225">
        <v>7</v>
      </c>
      <c r="F2061" s="174"/>
      <c r="G2061" s="263" t="str">
        <f t="shared" si="385"/>
        <v>A.2.3.8.2</v>
      </c>
      <c r="H2061" s="235" t="e">
        <f t="shared" si="386"/>
        <v>#N/A</v>
      </c>
      <c r="I2061" s="239"/>
      <c r="J2061" s="239"/>
      <c r="K2061" s="239"/>
      <c r="L2061" s="239"/>
      <c r="M2061" s="240"/>
      <c r="N2061" s="231">
        <f t="shared" si="387"/>
        <v>1</v>
      </c>
      <c r="O2061" s="231">
        <f t="shared" si="378"/>
        <v>0</v>
      </c>
      <c r="P2061" s="179">
        <f>VLOOKUP($G2061,[1]Conceptos!$B$2:$I$588,6,FALSE)</f>
        <v>1</v>
      </c>
      <c r="Q2061" s="179">
        <f>VLOOKUP($G2061,[1]Conceptos!$B$2:$I$588,7,FALSE)</f>
        <v>1</v>
      </c>
      <c r="R2061" s="179">
        <f>VLOOKUP($G2061,[1]Conceptos!$B$2:$I$588,8,FALSE)</f>
        <v>1</v>
      </c>
      <c r="S2061" s="229" t="b">
        <f>VLOOKUP(G2061,[1]Conceptos!$B$2:$E$587,4,FALSE)</f>
        <v>1</v>
      </c>
      <c r="V2061" s="231">
        <f t="shared" si="388"/>
        <v>0</v>
      </c>
    </row>
    <row r="2062" spans="1:22" s="231" customFormat="1" hidden="1">
      <c r="A2062" s="172"/>
      <c r="B2062" s="236"/>
      <c r="C2062" s="237"/>
      <c r="D2062" s="238"/>
      <c r="E2062" s="225">
        <v>8</v>
      </c>
      <c r="F2062" s="174"/>
      <c r="G2062" s="263" t="str">
        <f t="shared" si="385"/>
        <v>A.2.3.8.2</v>
      </c>
      <c r="H2062" s="235" t="e">
        <f t="shared" si="386"/>
        <v>#N/A</v>
      </c>
      <c r="I2062" s="239"/>
      <c r="J2062" s="239"/>
      <c r="K2062" s="239"/>
      <c r="L2062" s="239"/>
      <c r="M2062" s="240"/>
      <c r="N2062" s="231">
        <f t="shared" si="387"/>
        <v>1</v>
      </c>
      <c r="O2062" s="231">
        <f t="shared" si="378"/>
        <v>0</v>
      </c>
      <c r="P2062" s="179">
        <f>VLOOKUP($G2062,[1]Conceptos!$B$2:$I$588,6,FALSE)</f>
        <v>1</v>
      </c>
      <c r="Q2062" s="179">
        <f>VLOOKUP($G2062,[1]Conceptos!$B$2:$I$588,7,FALSE)</f>
        <v>1</v>
      </c>
      <c r="R2062" s="179">
        <f>VLOOKUP($G2062,[1]Conceptos!$B$2:$I$588,8,FALSE)</f>
        <v>1</v>
      </c>
      <c r="S2062" s="229" t="b">
        <f>VLOOKUP(G2062,[1]Conceptos!$B$2:$E$587,4,FALSE)</f>
        <v>1</v>
      </c>
      <c r="V2062" s="231">
        <f t="shared" si="388"/>
        <v>0</v>
      </c>
    </row>
    <row r="2063" spans="1:22" s="231" customFormat="1" hidden="1">
      <c r="A2063" s="172"/>
      <c r="B2063" s="236"/>
      <c r="C2063" s="237"/>
      <c r="D2063" s="238"/>
      <c r="E2063" s="225">
        <v>9</v>
      </c>
      <c r="F2063" s="174"/>
      <c r="G2063" s="263" t="str">
        <f t="shared" si="385"/>
        <v>A.2.3.8.2</v>
      </c>
      <c r="H2063" s="235" t="e">
        <f t="shared" si="386"/>
        <v>#N/A</v>
      </c>
      <c r="I2063" s="239"/>
      <c r="J2063" s="239"/>
      <c r="K2063" s="239"/>
      <c r="L2063" s="239"/>
      <c r="M2063" s="240"/>
      <c r="N2063" s="231">
        <f t="shared" si="387"/>
        <v>1</v>
      </c>
      <c r="O2063" s="231">
        <f t="shared" si="378"/>
        <v>0</v>
      </c>
      <c r="P2063" s="179">
        <f>VLOOKUP($G2063,[1]Conceptos!$B$2:$I$588,6,FALSE)</f>
        <v>1</v>
      </c>
      <c r="Q2063" s="179">
        <f>VLOOKUP($G2063,[1]Conceptos!$B$2:$I$588,7,FALSE)</f>
        <v>1</v>
      </c>
      <c r="R2063" s="179">
        <f>VLOOKUP($G2063,[1]Conceptos!$B$2:$I$588,8,FALSE)</f>
        <v>1</v>
      </c>
      <c r="S2063" s="229" t="b">
        <f>VLOOKUP(G2063,[1]Conceptos!$B$2:$E$587,4,FALSE)</f>
        <v>1</v>
      </c>
      <c r="V2063" s="231">
        <f t="shared" si="388"/>
        <v>0</v>
      </c>
    </row>
    <row r="2064" spans="1:22" s="231" customFormat="1" hidden="1">
      <c r="A2064" s="172"/>
      <c r="B2064" s="236"/>
      <c r="C2064" s="237"/>
      <c r="D2064" s="238"/>
      <c r="E2064" s="225">
        <v>10</v>
      </c>
      <c r="F2064" s="174"/>
      <c r="G2064" s="263" t="str">
        <f t="shared" si="385"/>
        <v>A.2.3.8.2</v>
      </c>
      <c r="H2064" s="235" t="e">
        <f t="shared" si="386"/>
        <v>#N/A</v>
      </c>
      <c r="I2064" s="239"/>
      <c r="J2064" s="239"/>
      <c r="K2064" s="239"/>
      <c r="L2064" s="239"/>
      <c r="M2064" s="240"/>
      <c r="N2064" s="231">
        <f t="shared" si="387"/>
        <v>1</v>
      </c>
      <c r="O2064" s="231">
        <f t="shared" si="378"/>
        <v>0</v>
      </c>
      <c r="P2064" s="179">
        <f>VLOOKUP($G2064,[1]Conceptos!$B$2:$I$588,6,FALSE)</f>
        <v>1</v>
      </c>
      <c r="Q2064" s="179">
        <f>VLOOKUP($G2064,[1]Conceptos!$B$2:$I$588,7,FALSE)</f>
        <v>1</v>
      </c>
      <c r="R2064" s="179">
        <f>VLOOKUP($G2064,[1]Conceptos!$B$2:$I$588,8,FALSE)</f>
        <v>1</v>
      </c>
      <c r="S2064" s="229" t="b">
        <f>VLOOKUP(G2064,[1]Conceptos!$B$2:$E$587,4,FALSE)</f>
        <v>1</v>
      </c>
      <c r="V2064" s="231">
        <f t="shared" si="388"/>
        <v>0</v>
      </c>
    </row>
    <row r="2065" spans="1:22" s="231" customFormat="1" ht="38.25">
      <c r="A2065" s="172"/>
      <c r="B2065" s="265" t="s">
        <v>417</v>
      </c>
      <c r="C2065" s="220" t="str">
        <f>VLOOKUP(B2065,[1]Conceptos!$B$2:$D$587,2,FALSE)</f>
        <v>RECOBROS DE LAS EPS DEL RÉGIMEN SUBSIDIADO POR EVENTOS EXCLUIDOS DEL POS</v>
      </c>
      <c r="D2065" s="221" t="str">
        <f>VLOOKUP(B2065,[1]Conceptos!$B$2:$D$587,3,FALSE)</f>
        <v>CONTEMPLA LOS RECURSOS DESTINADOS A CANCELAR LA PRESTACIÓN DE EVENTOS EXCEPCIONALES O NO INCLUIDOS EN EL PLAN OBLIGATORIO DE SALUD A LA A LA POBLACIÓN POBRE AFILIADA AL RÉGIMEN SUBSIDIADO</v>
      </c>
      <c r="E2065" s="222" t="s">
        <v>136</v>
      </c>
      <c r="F2065" s="223"/>
      <c r="G2065" s="263" t="str">
        <f t="shared" si="385"/>
        <v>A.2.3.8.3</v>
      </c>
      <c r="H2065" s="225"/>
      <c r="I2065" s="226">
        <f>SUM(I2066:I2075)</f>
        <v>0</v>
      </c>
      <c r="J2065" s="226">
        <f>SUM(J2066:J2075)</f>
        <v>0</v>
      </c>
      <c r="K2065" s="226">
        <f>SUM(K2066:K2075)</f>
        <v>0</v>
      </c>
      <c r="L2065" s="226">
        <f>SUM(L2066:L2075)</f>
        <v>0</v>
      </c>
      <c r="M2065" s="227">
        <f>SUM(M2066:M2075)</f>
        <v>0</v>
      </c>
      <c r="N2065" s="228">
        <f>IF(AND(E2065&lt;&gt;"", E2065&lt;&gt;"Registrar Detalle",E2065&lt;&gt;"Ocultar Detalle"),1,0)</f>
        <v>0</v>
      </c>
      <c r="O2065" s="228">
        <f t="shared" si="378"/>
        <v>0</v>
      </c>
      <c r="P2065" s="179">
        <f>VLOOKUP($G2065,[1]Conceptos!$B$2:$I$588,6,FALSE)</f>
        <v>1</v>
      </c>
      <c r="Q2065" s="179">
        <f>VLOOKUP($G2065,[1]Conceptos!$B$2:$I$588,7,FALSE)</f>
        <v>1</v>
      </c>
      <c r="R2065" s="179">
        <f>VLOOKUP($G2065,[1]Conceptos!$B$2:$I$588,8,FALSE)</f>
        <v>1</v>
      </c>
      <c r="S2065" s="229" t="b">
        <f>VLOOKUP(G2065,[1]Conceptos!$B$2:$E$588,4,FALSE)</f>
        <v>1</v>
      </c>
      <c r="T2065" s="230">
        <f>FIND(".",B2065,LEN(B2065)-2)</f>
        <v>8</v>
      </c>
      <c r="U2065" s="230" t="str">
        <f>MID(B2065,1,T2065-1)</f>
        <v>A.2.3.8</v>
      </c>
      <c r="V2065" s="231">
        <f>IF(T2065=0,#REF!,T2065)</f>
        <v>8</v>
      </c>
    </row>
    <row r="2066" spans="1:22" s="231" customFormat="1">
      <c r="A2066" s="172"/>
      <c r="B2066" s="265"/>
      <c r="C2066" s="220"/>
      <c r="D2066" s="221"/>
      <c r="E2066" s="225">
        <v>1</v>
      </c>
      <c r="F2066" s="174"/>
      <c r="G2066" s="263" t="str">
        <f t="shared" si="385"/>
        <v>A.2.3.8.3</v>
      </c>
      <c r="H2066" s="235" t="e">
        <f t="shared" ref="H2066:H2075" si="389">VLOOKUP(F2066,$W$7:$X$48,2,FALSE)</f>
        <v>#N/A</v>
      </c>
      <c r="I2066" s="239"/>
      <c r="J2066" s="239"/>
      <c r="K2066" s="239"/>
      <c r="L2066" s="239"/>
      <c r="M2066" s="240"/>
      <c r="N2066" s="231">
        <f t="shared" ref="N2066:N2129" si="390">IF(E2066&lt;&gt;"",1,0)</f>
        <v>1</v>
      </c>
      <c r="O2066" s="231">
        <f t="shared" si="378"/>
        <v>0</v>
      </c>
      <c r="P2066" s="179">
        <f>VLOOKUP($G2066,[1]Conceptos!$B$2:$I$588,6,FALSE)</f>
        <v>1</v>
      </c>
      <c r="Q2066" s="179">
        <f>VLOOKUP($G2066,[1]Conceptos!$B$2:$I$588,7,FALSE)</f>
        <v>1</v>
      </c>
      <c r="R2066" s="179">
        <f>VLOOKUP($G2066,[1]Conceptos!$B$2:$I$588,8,FALSE)</f>
        <v>1</v>
      </c>
      <c r="S2066" s="229" t="b">
        <f>VLOOKUP(G2066,[1]Conceptos!$B$2:$E$588,4,FALSE)</f>
        <v>1</v>
      </c>
      <c r="V2066" s="231">
        <f t="shared" ref="V2066:V2075" si="391">IF(T2066=0,T2065,T2066)</f>
        <v>8</v>
      </c>
    </row>
    <row r="2067" spans="1:22" s="231" customFormat="1" hidden="1">
      <c r="A2067" s="172"/>
      <c r="B2067" s="236"/>
      <c r="C2067" s="237"/>
      <c r="D2067" s="238"/>
      <c r="E2067" s="225">
        <v>2</v>
      </c>
      <c r="F2067" s="174"/>
      <c r="G2067" s="263" t="str">
        <f t="shared" si="385"/>
        <v>A.2.3.8.3</v>
      </c>
      <c r="H2067" s="235" t="e">
        <f t="shared" si="389"/>
        <v>#N/A</v>
      </c>
      <c r="I2067" s="239"/>
      <c r="J2067" s="239"/>
      <c r="K2067" s="239"/>
      <c r="L2067" s="239"/>
      <c r="M2067" s="240"/>
      <c r="N2067" s="231">
        <f t="shared" si="390"/>
        <v>1</v>
      </c>
      <c r="O2067" s="231">
        <f t="shared" si="378"/>
        <v>0</v>
      </c>
      <c r="P2067" s="179">
        <f>VLOOKUP($G2067,[1]Conceptos!$B$2:$I$588,6,FALSE)</f>
        <v>1</v>
      </c>
      <c r="Q2067" s="179">
        <f>VLOOKUP($G2067,[1]Conceptos!$B$2:$I$588,7,FALSE)</f>
        <v>1</v>
      </c>
      <c r="R2067" s="179">
        <f>VLOOKUP($G2067,[1]Conceptos!$B$2:$I$588,8,FALSE)</f>
        <v>1</v>
      </c>
      <c r="S2067" s="229" t="b">
        <f>VLOOKUP(G2067,[1]Conceptos!$B$2:$E$587,4,FALSE)</f>
        <v>1</v>
      </c>
      <c r="V2067" s="231">
        <f t="shared" si="391"/>
        <v>0</v>
      </c>
    </row>
    <row r="2068" spans="1:22" s="231" customFormat="1" hidden="1">
      <c r="A2068" s="172"/>
      <c r="B2068" s="236"/>
      <c r="C2068" s="237"/>
      <c r="D2068" s="238"/>
      <c r="E2068" s="225">
        <v>3</v>
      </c>
      <c r="F2068" s="174"/>
      <c r="G2068" s="263" t="str">
        <f t="shared" si="385"/>
        <v>A.2.3.8.3</v>
      </c>
      <c r="H2068" s="235" t="e">
        <f t="shared" si="389"/>
        <v>#N/A</v>
      </c>
      <c r="I2068" s="239"/>
      <c r="J2068" s="239"/>
      <c r="K2068" s="239"/>
      <c r="L2068" s="239"/>
      <c r="M2068" s="240"/>
      <c r="N2068" s="231">
        <f t="shared" si="390"/>
        <v>1</v>
      </c>
      <c r="O2068" s="231">
        <f t="shared" si="378"/>
        <v>0</v>
      </c>
      <c r="P2068" s="179">
        <f>VLOOKUP($G2068,[1]Conceptos!$B$2:$I$588,6,FALSE)</f>
        <v>1</v>
      </c>
      <c r="Q2068" s="179">
        <f>VLOOKUP($G2068,[1]Conceptos!$B$2:$I$588,7,FALSE)</f>
        <v>1</v>
      </c>
      <c r="R2068" s="179">
        <f>VLOOKUP($G2068,[1]Conceptos!$B$2:$I$588,8,FALSE)</f>
        <v>1</v>
      </c>
      <c r="S2068" s="229" t="b">
        <f>VLOOKUP(G2068,[1]Conceptos!$B$2:$E$587,4,FALSE)</f>
        <v>1</v>
      </c>
      <c r="V2068" s="231">
        <f t="shared" si="391"/>
        <v>0</v>
      </c>
    </row>
    <row r="2069" spans="1:22" s="231" customFormat="1" hidden="1">
      <c r="A2069" s="172"/>
      <c r="B2069" s="236"/>
      <c r="C2069" s="237"/>
      <c r="D2069" s="238"/>
      <c r="E2069" s="225">
        <v>4</v>
      </c>
      <c r="F2069" s="174"/>
      <c r="G2069" s="263" t="str">
        <f t="shared" si="385"/>
        <v>A.2.3.8.3</v>
      </c>
      <c r="H2069" s="235" t="e">
        <f t="shared" si="389"/>
        <v>#N/A</v>
      </c>
      <c r="I2069" s="239"/>
      <c r="J2069" s="239"/>
      <c r="K2069" s="239"/>
      <c r="L2069" s="239"/>
      <c r="M2069" s="240"/>
      <c r="N2069" s="231">
        <f t="shared" si="390"/>
        <v>1</v>
      </c>
      <c r="O2069" s="231">
        <f t="shared" si="378"/>
        <v>0</v>
      </c>
      <c r="P2069" s="179">
        <f>VLOOKUP($G2069,[1]Conceptos!$B$2:$I$588,6,FALSE)</f>
        <v>1</v>
      </c>
      <c r="Q2069" s="179">
        <f>VLOOKUP($G2069,[1]Conceptos!$B$2:$I$588,7,FALSE)</f>
        <v>1</v>
      </c>
      <c r="R2069" s="179">
        <f>VLOOKUP($G2069,[1]Conceptos!$B$2:$I$588,8,FALSE)</f>
        <v>1</v>
      </c>
      <c r="S2069" s="229" t="b">
        <f>VLOOKUP(G2069,[1]Conceptos!$B$2:$E$587,4,FALSE)</f>
        <v>1</v>
      </c>
      <c r="V2069" s="231">
        <f t="shared" si="391"/>
        <v>0</v>
      </c>
    </row>
    <row r="2070" spans="1:22" s="231" customFormat="1" hidden="1">
      <c r="A2070" s="172"/>
      <c r="B2070" s="236"/>
      <c r="C2070" s="237"/>
      <c r="D2070" s="238"/>
      <c r="E2070" s="225">
        <v>5</v>
      </c>
      <c r="F2070" s="174"/>
      <c r="G2070" s="263" t="str">
        <f t="shared" si="385"/>
        <v>A.2.3.8.3</v>
      </c>
      <c r="H2070" s="235" t="e">
        <f t="shared" si="389"/>
        <v>#N/A</v>
      </c>
      <c r="I2070" s="239"/>
      <c r="J2070" s="239"/>
      <c r="K2070" s="239"/>
      <c r="L2070" s="239"/>
      <c r="M2070" s="240"/>
      <c r="N2070" s="231">
        <f t="shared" si="390"/>
        <v>1</v>
      </c>
      <c r="O2070" s="231">
        <f t="shared" si="378"/>
        <v>0</v>
      </c>
      <c r="P2070" s="179">
        <f>VLOOKUP($G2070,[1]Conceptos!$B$2:$I$588,6,FALSE)</f>
        <v>1</v>
      </c>
      <c r="Q2070" s="179">
        <f>VLOOKUP($G2070,[1]Conceptos!$B$2:$I$588,7,FALSE)</f>
        <v>1</v>
      </c>
      <c r="R2070" s="179">
        <f>VLOOKUP($G2070,[1]Conceptos!$B$2:$I$588,8,FALSE)</f>
        <v>1</v>
      </c>
      <c r="S2070" s="229" t="b">
        <f>VLOOKUP(G2070,[1]Conceptos!$B$2:$E$587,4,FALSE)</f>
        <v>1</v>
      </c>
      <c r="V2070" s="231">
        <f t="shared" si="391"/>
        <v>0</v>
      </c>
    </row>
    <row r="2071" spans="1:22" s="231" customFormat="1" hidden="1">
      <c r="A2071" s="172"/>
      <c r="B2071" s="236"/>
      <c r="C2071" s="237"/>
      <c r="D2071" s="238"/>
      <c r="E2071" s="225">
        <v>6</v>
      </c>
      <c r="F2071" s="174"/>
      <c r="G2071" s="263" t="str">
        <f t="shared" si="385"/>
        <v>A.2.3.8.3</v>
      </c>
      <c r="H2071" s="235" t="e">
        <f t="shared" si="389"/>
        <v>#N/A</v>
      </c>
      <c r="I2071" s="239"/>
      <c r="J2071" s="239"/>
      <c r="K2071" s="239"/>
      <c r="L2071" s="239"/>
      <c r="M2071" s="240"/>
      <c r="N2071" s="231">
        <f t="shared" si="390"/>
        <v>1</v>
      </c>
      <c r="O2071" s="231">
        <f t="shared" si="378"/>
        <v>0</v>
      </c>
      <c r="P2071" s="179">
        <f>VLOOKUP($G2071,[1]Conceptos!$B$2:$I$588,6,FALSE)</f>
        <v>1</v>
      </c>
      <c r="Q2071" s="179">
        <f>VLOOKUP($G2071,[1]Conceptos!$B$2:$I$588,7,FALSE)</f>
        <v>1</v>
      </c>
      <c r="R2071" s="179">
        <f>VLOOKUP($G2071,[1]Conceptos!$B$2:$I$588,8,FALSE)</f>
        <v>1</v>
      </c>
      <c r="S2071" s="229" t="b">
        <f>VLOOKUP(G2071,[1]Conceptos!$B$2:$E$587,4,FALSE)</f>
        <v>1</v>
      </c>
      <c r="V2071" s="231">
        <f t="shared" si="391"/>
        <v>0</v>
      </c>
    </row>
    <row r="2072" spans="1:22" s="231" customFormat="1" hidden="1">
      <c r="A2072" s="172"/>
      <c r="B2072" s="236"/>
      <c r="C2072" s="237"/>
      <c r="D2072" s="238"/>
      <c r="E2072" s="225">
        <v>7</v>
      </c>
      <c r="F2072" s="174"/>
      <c r="G2072" s="263" t="str">
        <f t="shared" si="385"/>
        <v>A.2.3.8.3</v>
      </c>
      <c r="H2072" s="235" t="e">
        <f t="shared" si="389"/>
        <v>#N/A</v>
      </c>
      <c r="I2072" s="239"/>
      <c r="J2072" s="239"/>
      <c r="K2072" s="239"/>
      <c r="L2072" s="239"/>
      <c r="M2072" s="240"/>
      <c r="N2072" s="231">
        <f t="shared" si="390"/>
        <v>1</v>
      </c>
      <c r="O2072" s="231">
        <f t="shared" si="378"/>
        <v>0</v>
      </c>
      <c r="P2072" s="179">
        <f>VLOOKUP($G2072,[1]Conceptos!$B$2:$I$588,6,FALSE)</f>
        <v>1</v>
      </c>
      <c r="Q2072" s="179">
        <f>VLOOKUP($G2072,[1]Conceptos!$B$2:$I$588,7,FALSE)</f>
        <v>1</v>
      </c>
      <c r="R2072" s="179">
        <f>VLOOKUP($G2072,[1]Conceptos!$B$2:$I$588,8,FALSE)</f>
        <v>1</v>
      </c>
      <c r="S2072" s="229" t="b">
        <f>VLOOKUP(G2072,[1]Conceptos!$B$2:$E$587,4,FALSE)</f>
        <v>1</v>
      </c>
      <c r="V2072" s="231">
        <f t="shared" si="391"/>
        <v>0</v>
      </c>
    </row>
    <row r="2073" spans="1:22" s="231" customFormat="1" hidden="1">
      <c r="A2073" s="172"/>
      <c r="B2073" s="236"/>
      <c r="C2073" s="237"/>
      <c r="D2073" s="238"/>
      <c r="E2073" s="225">
        <v>8</v>
      </c>
      <c r="F2073" s="174"/>
      <c r="G2073" s="263" t="str">
        <f t="shared" si="385"/>
        <v>A.2.3.8.3</v>
      </c>
      <c r="H2073" s="235" t="e">
        <f t="shared" si="389"/>
        <v>#N/A</v>
      </c>
      <c r="I2073" s="239"/>
      <c r="J2073" s="239"/>
      <c r="K2073" s="239"/>
      <c r="L2073" s="239"/>
      <c r="M2073" s="240"/>
      <c r="N2073" s="231">
        <f t="shared" si="390"/>
        <v>1</v>
      </c>
      <c r="O2073" s="231">
        <f t="shared" si="378"/>
        <v>0</v>
      </c>
      <c r="P2073" s="179">
        <f>VLOOKUP($G2073,[1]Conceptos!$B$2:$I$588,6,FALSE)</f>
        <v>1</v>
      </c>
      <c r="Q2073" s="179">
        <f>VLOOKUP($G2073,[1]Conceptos!$B$2:$I$588,7,FALSE)</f>
        <v>1</v>
      </c>
      <c r="R2073" s="179">
        <f>VLOOKUP($G2073,[1]Conceptos!$B$2:$I$588,8,FALSE)</f>
        <v>1</v>
      </c>
      <c r="S2073" s="229" t="b">
        <f>VLOOKUP(G2073,[1]Conceptos!$B$2:$E$587,4,FALSE)</f>
        <v>1</v>
      </c>
      <c r="V2073" s="231">
        <f t="shared" si="391"/>
        <v>0</v>
      </c>
    </row>
    <row r="2074" spans="1:22" s="231" customFormat="1" hidden="1">
      <c r="A2074" s="172"/>
      <c r="B2074" s="236"/>
      <c r="C2074" s="237"/>
      <c r="D2074" s="238"/>
      <c r="E2074" s="225">
        <v>9</v>
      </c>
      <c r="F2074" s="174"/>
      <c r="G2074" s="263" t="str">
        <f t="shared" si="385"/>
        <v>A.2.3.8.3</v>
      </c>
      <c r="H2074" s="235" t="e">
        <f t="shared" si="389"/>
        <v>#N/A</v>
      </c>
      <c r="I2074" s="239"/>
      <c r="J2074" s="239"/>
      <c r="K2074" s="239"/>
      <c r="L2074" s="239"/>
      <c r="M2074" s="240"/>
      <c r="N2074" s="231">
        <f t="shared" si="390"/>
        <v>1</v>
      </c>
      <c r="O2074" s="231">
        <f t="shared" si="378"/>
        <v>0</v>
      </c>
      <c r="P2074" s="179">
        <f>VLOOKUP($G2074,[1]Conceptos!$B$2:$I$588,6,FALSE)</f>
        <v>1</v>
      </c>
      <c r="Q2074" s="179">
        <f>VLOOKUP($G2074,[1]Conceptos!$B$2:$I$588,7,FALSE)</f>
        <v>1</v>
      </c>
      <c r="R2074" s="179">
        <f>VLOOKUP($G2074,[1]Conceptos!$B$2:$I$588,8,FALSE)</f>
        <v>1</v>
      </c>
      <c r="S2074" s="229" t="b">
        <f>VLOOKUP(G2074,[1]Conceptos!$B$2:$E$587,4,FALSE)</f>
        <v>1</v>
      </c>
      <c r="V2074" s="231">
        <f t="shared" si="391"/>
        <v>0</v>
      </c>
    </row>
    <row r="2075" spans="1:22" s="231" customFormat="1" hidden="1">
      <c r="A2075" s="172"/>
      <c r="B2075" s="236"/>
      <c r="C2075" s="237"/>
      <c r="D2075" s="238"/>
      <c r="E2075" s="225">
        <v>10</v>
      </c>
      <c r="F2075" s="174"/>
      <c r="G2075" s="263" t="str">
        <f t="shared" si="385"/>
        <v>A.2.3.8.3</v>
      </c>
      <c r="H2075" s="235" t="e">
        <f t="shared" si="389"/>
        <v>#N/A</v>
      </c>
      <c r="I2075" s="239"/>
      <c r="J2075" s="239"/>
      <c r="K2075" s="239"/>
      <c r="L2075" s="239"/>
      <c r="M2075" s="240"/>
      <c r="N2075" s="231">
        <f t="shared" si="390"/>
        <v>1</v>
      </c>
      <c r="O2075" s="231">
        <f t="shared" si="378"/>
        <v>0</v>
      </c>
      <c r="P2075" s="179">
        <f>VLOOKUP($G2075,[1]Conceptos!$B$2:$I$588,6,FALSE)</f>
        <v>1</v>
      </c>
      <c r="Q2075" s="179">
        <f>VLOOKUP($G2075,[1]Conceptos!$B$2:$I$588,7,FALSE)</f>
        <v>1</v>
      </c>
      <c r="R2075" s="179">
        <f>VLOOKUP($G2075,[1]Conceptos!$B$2:$I$588,8,FALSE)</f>
        <v>1</v>
      </c>
      <c r="S2075" s="229" t="b">
        <f>VLOOKUP(G2075,[1]Conceptos!$B$2:$E$587,4,FALSE)</f>
        <v>1</v>
      </c>
      <c r="V2075" s="231">
        <f t="shared" si="391"/>
        <v>0</v>
      </c>
    </row>
    <row r="2076" spans="1:22" s="231" customFormat="1" ht="38.25">
      <c r="A2076" s="172">
        <f>VLOOKUP(G2076,[1]Conceptos!$B$2:$F$587,5,FALSE)</f>
        <v>275</v>
      </c>
      <c r="B2076" s="216" t="s">
        <v>418</v>
      </c>
      <c r="C2076" s="217" t="str">
        <f>VLOOKUP(B2076,[1]Conceptos!$B$2:$D$587,2,FALSE)</f>
        <v>OTROS GASTOS EN SALUD</v>
      </c>
      <c r="D2076" s="218" t="str">
        <f>VLOOKUP(B2076,[1]Conceptos!$B$2:$D$587,3,FALSE)</f>
        <v>CONTEMPLA LOS RECURSOS DESTINADOS A LA FINANCIACIÓN DE OTROS GASTOS EN SALUD, DIFERENTES A LOS DESCRITOS EN LOS NUMERALES ANTERIORES.</v>
      </c>
      <c r="E2076" s="249"/>
      <c r="F2076" s="210"/>
      <c r="G2076" s="262" t="str">
        <f t="shared" si="385"/>
        <v>A.2.4</v>
      </c>
      <c r="H2076" s="249"/>
      <c r="I2076" s="213">
        <f>I2077+I2088+I2099+I2110+I2121+I2132+I2143+I2154+I2165</f>
        <v>0</v>
      </c>
      <c r="J2076" s="213">
        <f>J2077+J2088+J2099+J2110+J2121+J2132+J2143+J2154+J2165</f>
        <v>0</v>
      </c>
      <c r="K2076" s="213">
        <f>K2077+K2088+K2099+K2110+K2121+K2132+K2143+K2154+K2165</f>
        <v>0</v>
      </c>
      <c r="L2076" s="213">
        <f>L2077+L2088+L2099+L2110+L2121+L2132+L2143+L2154+L2165</f>
        <v>0</v>
      </c>
      <c r="M2076" s="214">
        <f>M2077+M2088+M2099+M2110+M2121+M2132+M2143+M2154+M2165</f>
        <v>0</v>
      </c>
      <c r="N2076" s="250">
        <f t="shared" si="390"/>
        <v>0</v>
      </c>
      <c r="O2076" s="250">
        <f t="shared" ref="O2076:O2139" si="392">SUM(I2076:M2076)</f>
        <v>0</v>
      </c>
      <c r="P2076" s="179">
        <f>VLOOKUP($G2076,[1]Conceptos!$B$2:$I$588,6,FALSE)</f>
        <v>1</v>
      </c>
      <c r="Q2076" s="179">
        <f>VLOOKUP($G2076,[1]Conceptos!$B$2:$I$588,7,FALSE)</f>
        <v>1</v>
      </c>
      <c r="R2076" s="179">
        <f>VLOOKUP($G2076,[1]Conceptos!$B$2:$I$588,8,FALSE)</f>
        <v>1</v>
      </c>
      <c r="S2076" s="229" t="b">
        <f>VLOOKUP(G2076,[1]Conceptos!$B$2:$E$588,4,FALSE)</f>
        <v>0</v>
      </c>
      <c r="T2076" s="230">
        <f>FIND(".",B2076,LEN(B2076)-2)</f>
        <v>4</v>
      </c>
      <c r="U2076" s="230" t="str">
        <f>MID(B2076,1,T2076-1)</f>
        <v>A.2</v>
      </c>
      <c r="V2076" s="231">
        <f>IF(T2076=0,#REF!,T2076)</f>
        <v>4</v>
      </c>
    </row>
    <row r="2077" spans="1:22" s="231" customFormat="1" ht="25.5">
      <c r="A2077" s="172">
        <f>VLOOKUP(G2077,[1]Conceptos!$B$2:$F$587,5,FALSE)</f>
        <v>276</v>
      </c>
      <c r="B2077" s="219" t="s">
        <v>419</v>
      </c>
      <c r="C2077" s="220" t="str">
        <f>VLOOKUP(B2077,[1]Conceptos!$B$2:$D$587,2,FALSE)</f>
        <v>INVESTIGACIÓN EN SALUD</v>
      </c>
      <c r="D2077" s="221" t="str">
        <f>VLOOKUP(B2077,[1]Conceptos!$B$2:$D$587,3,FALSE)</f>
        <v>CONTEMPLA LOS RECURSOS DESTINADOS A FINANCIAR PROYECTOS DE INVESTIGACIÓN EN SALUD.</v>
      </c>
      <c r="E2077" s="222" t="s">
        <v>136</v>
      </c>
      <c r="F2077" s="223"/>
      <c r="G2077" s="263" t="str">
        <f t="shared" si="385"/>
        <v>A.2.4.1</v>
      </c>
      <c r="H2077" s="225"/>
      <c r="I2077" s="226">
        <f>SUM(I2078:I2087)</f>
        <v>0</v>
      </c>
      <c r="J2077" s="226">
        <f>SUM(J2078:J2087)</f>
        <v>0</v>
      </c>
      <c r="K2077" s="226">
        <f>SUM(K2078:K2087)</f>
        <v>0</v>
      </c>
      <c r="L2077" s="226">
        <f>SUM(L2078:L2087)</f>
        <v>0</v>
      </c>
      <c r="M2077" s="227">
        <f>SUM(M2078:M2087)</f>
        <v>0</v>
      </c>
      <c r="N2077" s="228">
        <f>IF(AND(E2077&lt;&gt;"", E2077&lt;&gt;"Registrar Detalle",E2077&lt;&gt;"Ocultar Detalle"),1,0)</f>
        <v>0</v>
      </c>
      <c r="O2077" s="228">
        <f t="shared" si="392"/>
        <v>0</v>
      </c>
      <c r="P2077" s="179">
        <f>VLOOKUP($G2077,[1]Conceptos!$B$2:$I$588,6,FALSE)</f>
        <v>1</v>
      </c>
      <c r="Q2077" s="179">
        <f>VLOOKUP($G2077,[1]Conceptos!$B$2:$I$588,7,FALSE)</f>
        <v>1</v>
      </c>
      <c r="R2077" s="179">
        <f>VLOOKUP($G2077,[1]Conceptos!$B$2:$I$588,8,FALSE)</f>
        <v>1</v>
      </c>
      <c r="S2077" s="229" t="b">
        <f>VLOOKUP(G2077,[1]Conceptos!$B$2:$E$588,4,FALSE)</f>
        <v>1</v>
      </c>
      <c r="T2077" s="230">
        <f>FIND(".",B2077,LEN(B2077)-2)</f>
        <v>6</v>
      </c>
      <c r="U2077" s="230" t="str">
        <f>MID(B2077,1,T2077-1)</f>
        <v>A.2.4</v>
      </c>
      <c r="V2077" s="231">
        <f t="shared" ref="V2077:V2140" si="393">IF(T2077=0,T2076,T2077)</f>
        <v>6</v>
      </c>
    </row>
    <row r="2078" spans="1:22" s="231" customFormat="1">
      <c r="A2078" s="172">
        <f>VLOOKUP(G2078,[1]Conceptos!$B$2:$F$587,5,FALSE)</f>
        <v>276</v>
      </c>
      <c r="B2078" s="234"/>
      <c r="C2078" s="220"/>
      <c r="D2078" s="221"/>
      <c r="E2078" s="225">
        <v>1</v>
      </c>
      <c r="F2078" s="174"/>
      <c r="G2078" s="264" t="str">
        <f t="shared" si="385"/>
        <v>A.2.4.1</v>
      </c>
      <c r="H2078" s="235" t="e">
        <f t="shared" ref="H2078:H2087" si="394">VLOOKUP(F2078,$W$7:$X$48,2,FALSE)</f>
        <v>#N/A</v>
      </c>
      <c r="I2078" s="239"/>
      <c r="J2078" s="239"/>
      <c r="K2078" s="239"/>
      <c r="L2078" s="239"/>
      <c r="M2078" s="240"/>
      <c r="N2078" s="231">
        <f t="shared" si="390"/>
        <v>1</v>
      </c>
      <c r="O2078" s="231">
        <f t="shared" si="392"/>
        <v>0</v>
      </c>
      <c r="P2078" s="179">
        <f>VLOOKUP($G2078,[1]Conceptos!$B$2:$I$588,6,FALSE)</f>
        <v>1</v>
      </c>
      <c r="Q2078" s="179">
        <f>VLOOKUP($G2078,[1]Conceptos!$B$2:$I$588,7,FALSE)</f>
        <v>1</v>
      </c>
      <c r="R2078" s="179">
        <f>VLOOKUP($G2078,[1]Conceptos!$B$2:$I$588,8,FALSE)</f>
        <v>1</v>
      </c>
      <c r="S2078" s="229" t="b">
        <f>VLOOKUP(G2078,[1]Conceptos!$B$2:$E$588,4,FALSE)</f>
        <v>1</v>
      </c>
      <c r="V2078" s="231">
        <f t="shared" si="393"/>
        <v>6</v>
      </c>
    </row>
    <row r="2079" spans="1:22" s="231" customFormat="1" hidden="1">
      <c r="A2079" s="172">
        <f>VLOOKUP(G2079,[1]Conceptos!$B$2:$F$587,5,FALSE)</f>
        <v>276</v>
      </c>
      <c r="B2079" s="236"/>
      <c r="C2079" s="237"/>
      <c r="D2079" s="238"/>
      <c r="E2079" s="225">
        <v>2</v>
      </c>
      <c r="F2079" s="174"/>
      <c r="G2079" s="264" t="str">
        <f t="shared" si="385"/>
        <v>A.2.4.1</v>
      </c>
      <c r="H2079" s="235" t="e">
        <f t="shared" si="394"/>
        <v>#N/A</v>
      </c>
      <c r="I2079" s="239"/>
      <c r="J2079" s="239"/>
      <c r="K2079" s="239"/>
      <c r="L2079" s="239"/>
      <c r="M2079" s="240"/>
      <c r="N2079" s="231">
        <f t="shared" si="390"/>
        <v>1</v>
      </c>
      <c r="O2079" s="231">
        <f t="shared" si="392"/>
        <v>0</v>
      </c>
      <c r="P2079" s="179">
        <f>VLOOKUP($G2079,[1]Conceptos!$B$2:$I$588,6,FALSE)</f>
        <v>1</v>
      </c>
      <c r="Q2079" s="179">
        <f>VLOOKUP($G2079,[1]Conceptos!$B$2:$I$588,7,FALSE)</f>
        <v>1</v>
      </c>
      <c r="R2079" s="179">
        <f>VLOOKUP($G2079,[1]Conceptos!$B$2:$I$588,8,FALSE)</f>
        <v>1</v>
      </c>
      <c r="S2079" s="229" t="b">
        <f>VLOOKUP(G2079,[1]Conceptos!$B$2:$E$587,4,FALSE)</f>
        <v>1</v>
      </c>
      <c r="V2079" s="231">
        <f t="shared" si="393"/>
        <v>0</v>
      </c>
    </row>
    <row r="2080" spans="1:22" s="231" customFormat="1" hidden="1">
      <c r="A2080" s="172">
        <f>VLOOKUP(G2080,[1]Conceptos!$B$2:$F$587,5,FALSE)</f>
        <v>276</v>
      </c>
      <c r="B2080" s="236"/>
      <c r="C2080" s="237"/>
      <c r="D2080" s="238"/>
      <c r="E2080" s="225">
        <v>3</v>
      </c>
      <c r="F2080" s="174"/>
      <c r="G2080" s="264" t="str">
        <f t="shared" si="385"/>
        <v>A.2.4.1</v>
      </c>
      <c r="H2080" s="235" t="e">
        <f t="shared" si="394"/>
        <v>#N/A</v>
      </c>
      <c r="I2080" s="239"/>
      <c r="J2080" s="239"/>
      <c r="K2080" s="239"/>
      <c r="L2080" s="239"/>
      <c r="M2080" s="240"/>
      <c r="N2080" s="231">
        <f t="shared" si="390"/>
        <v>1</v>
      </c>
      <c r="O2080" s="231">
        <f t="shared" si="392"/>
        <v>0</v>
      </c>
      <c r="P2080" s="179">
        <f>VLOOKUP($G2080,[1]Conceptos!$B$2:$I$588,6,FALSE)</f>
        <v>1</v>
      </c>
      <c r="Q2080" s="179">
        <f>VLOOKUP($G2080,[1]Conceptos!$B$2:$I$588,7,FALSE)</f>
        <v>1</v>
      </c>
      <c r="R2080" s="179">
        <f>VLOOKUP($G2080,[1]Conceptos!$B$2:$I$588,8,FALSE)</f>
        <v>1</v>
      </c>
      <c r="S2080" s="229" t="b">
        <f>VLOOKUP(G2080,[1]Conceptos!$B$2:$E$587,4,FALSE)</f>
        <v>1</v>
      </c>
      <c r="V2080" s="231">
        <f t="shared" si="393"/>
        <v>0</v>
      </c>
    </row>
    <row r="2081" spans="1:22" s="231" customFormat="1" hidden="1">
      <c r="A2081" s="172">
        <f>VLOOKUP(G2081,[1]Conceptos!$B$2:$F$587,5,FALSE)</f>
        <v>276</v>
      </c>
      <c r="B2081" s="236"/>
      <c r="C2081" s="237"/>
      <c r="D2081" s="238"/>
      <c r="E2081" s="225">
        <v>4</v>
      </c>
      <c r="F2081" s="174"/>
      <c r="G2081" s="264" t="str">
        <f t="shared" si="385"/>
        <v>A.2.4.1</v>
      </c>
      <c r="H2081" s="235" t="e">
        <f t="shared" si="394"/>
        <v>#N/A</v>
      </c>
      <c r="I2081" s="239"/>
      <c r="J2081" s="239"/>
      <c r="K2081" s="239"/>
      <c r="L2081" s="239"/>
      <c r="M2081" s="240"/>
      <c r="N2081" s="231">
        <f t="shared" si="390"/>
        <v>1</v>
      </c>
      <c r="O2081" s="231">
        <f t="shared" si="392"/>
        <v>0</v>
      </c>
      <c r="P2081" s="179">
        <f>VLOOKUP($G2081,[1]Conceptos!$B$2:$I$588,6,FALSE)</f>
        <v>1</v>
      </c>
      <c r="Q2081" s="179">
        <f>VLOOKUP($G2081,[1]Conceptos!$B$2:$I$588,7,FALSE)</f>
        <v>1</v>
      </c>
      <c r="R2081" s="179">
        <f>VLOOKUP($G2081,[1]Conceptos!$B$2:$I$588,8,FALSE)</f>
        <v>1</v>
      </c>
      <c r="S2081" s="229" t="b">
        <f>VLOOKUP(G2081,[1]Conceptos!$B$2:$E$587,4,FALSE)</f>
        <v>1</v>
      </c>
      <c r="V2081" s="231">
        <f t="shared" si="393"/>
        <v>0</v>
      </c>
    </row>
    <row r="2082" spans="1:22" s="231" customFormat="1" hidden="1">
      <c r="A2082" s="172">
        <f>VLOOKUP(G2082,[1]Conceptos!$B$2:$F$587,5,FALSE)</f>
        <v>276</v>
      </c>
      <c r="B2082" s="236"/>
      <c r="C2082" s="237"/>
      <c r="D2082" s="238"/>
      <c r="E2082" s="225">
        <v>5</v>
      </c>
      <c r="F2082" s="174"/>
      <c r="G2082" s="264" t="str">
        <f t="shared" si="385"/>
        <v>A.2.4.1</v>
      </c>
      <c r="H2082" s="235" t="e">
        <f t="shared" si="394"/>
        <v>#N/A</v>
      </c>
      <c r="I2082" s="239"/>
      <c r="J2082" s="239"/>
      <c r="K2082" s="239"/>
      <c r="L2082" s="239"/>
      <c r="M2082" s="240"/>
      <c r="N2082" s="231">
        <f t="shared" si="390"/>
        <v>1</v>
      </c>
      <c r="O2082" s="231">
        <f t="shared" si="392"/>
        <v>0</v>
      </c>
      <c r="P2082" s="179">
        <f>VLOOKUP($G2082,[1]Conceptos!$B$2:$I$588,6,FALSE)</f>
        <v>1</v>
      </c>
      <c r="Q2082" s="179">
        <f>VLOOKUP($G2082,[1]Conceptos!$B$2:$I$588,7,FALSE)</f>
        <v>1</v>
      </c>
      <c r="R2082" s="179">
        <f>VLOOKUP($G2082,[1]Conceptos!$B$2:$I$588,8,FALSE)</f>
        <v>1</v>
      </c>
      <c r="S2082" s="229" t="b">
        <f>VLOOKUP(G2082,[1]Conceptos!$B$2:$E$587,4,FALSE)</f>
        <v>1</v>
      </c>
      <c r="V2082" s="231">
        <f t="shared" si="393"/>
        <v>0</v>
      </c>
    </row>
    <row r="2083" spans="1:22" s="231" customFormat="1" hidden="1">
      <c r="A2083" s="172">
        <f>VLOOKUP(G2083,[1]Conceptos!$B$2:$F$587,5,FALSE)</f>
        <v>276</v>
      </c>
      <c r="B2083" s="236"/>
      <c r="C2083" s="237"/>
      <c r="D2083" s="238"/>
      <c r="E2083" s="225">
        <v>6</v>
      </c>
      <c r="F2083" s="174"/>
      <c r="G2083" s="264" t="str">
        <f t="shared" si="385"/>
        <v>A.2.4.1</v>
      </c>
      <c r="H2083" s="235" t="e">
        <f t="shared" si="394"/>
        <v>#N/A</v>
      </c>
      <c r="I2083" s="239"/>
      <c r="J2083" s="239"/>
      <c r="K2083" s="239"/>
      <c r="L2083" s="239"/>
      <c r="M2083" s="240"/>
      <c r="N2083" s="231">
        <f t="shared" si="390"/>
        <v>1</v>
      </c>
      <c r="O2083" s="231">
        <f t="shared" si="392"/>
        <v>0</v>
      </c>
      <c r="P2083" s="179">
        <f>VLOOKUP($G2083,[1]Conceptos!$B$2:$I$588,6,FALSE)</f>
        <v>1</v>
      </c>
      <c r="Q2083" s="179">
        <f>VLOOKUP($G2083,[1]Conceptos!$B$2:$I$588,7,FALSE)</f>
        <v>1</v>
      </c>
      <c r="R2083" s="179">
        <f>VLOOKUP($G2083,[1]Conceptos!$B$2:$I$588,8,FALSE)</f>
        <v>1</v>
      </c>
      <c r="S2083" s="229" t="b">
        <f>VLOOKUP(G2083,[1]Conceptos!$B$2:$E$587,4,FALSE)</f>
        <v>1</v>
      </c>
      <c r="V2083" s="231">
        <f t="shared" si="393"/>
        <v>0</v>
      </c>
    </row>
    <row r="2084" spans="1:22" s="231" customFormat="1" hidden="1">
      <c r="A2084" s="172">
        <f>VLOOKUP(G2084,[1]Conceptos!$B$2:$F$587,5,FALSE)</f>
        <v>276</v>
      </c>
      <c r="B2084" s="236"/>
      <c r="C2084" s="237"/>
      <c r="D2084" s="238"/>
      <c r="E2084" s="225">
        <v>7</v>
      </c>
      <c r="F2084" s="174"/>
      <c r="G2084" s="264" t="str">
        <f t="shared" si="385"/>
        <v>A.2.4.1</v>
      </c>
      <c r="H2084" s="235" t="e">
        <f t="shared" si="394"/>
        <v>#N/A</v>
      </c>
      <c r="I2084" s="239"/>
      <c r="J2084" s="239"/>
      <c r="K2084" s="239"/>
      <c r="L2084" s="239"/>
      <c r="M2084" s="240"/>
      <c r="N2084" s="231">
        <f t="shared" si="390"/>
        <v>1</v>
      </c>
      <c r="O2084" s="231">
        <f t="shared" si="392"/>
        <v>0</v>
      </c>
      <c r="P2084" s="179">
        <f>VLOOKUP($G2084,[1]Conceptos!$B$2:$I$588,6,FALSE)</f>
        <v>1</v>
      </c>
      <c r="Q2084" s="179">
        <f>VLOOKUP($G2084,[1]Conceptos!$B$2:$I$588,7,FALSE)</f>
        <v>1</v>
      </c>
      <c r="R2084" s="179">
        <f>VLOOKUP($G2084,[1]Conceptos!$B$2:$I$588,8,FALSE)</f>
        <v>1</v>
      </c>
      <c r="S2084" s="229" t="b">
        <f>VLOOKUP(G2084,[1]Conceptos!$B$2:$E$587,4,FALSE)</f>
        <v>1</v>
      </c>
      <c r="V2084" s="231">
        <f t="shared" si="393"/>
        <v>0</v>
      </c>
    </row>
    <row r="2085" spans="1:22" s="231" customFormat="1" hidden="1">
      <c r="A2085" s="172">
        <f>VLOOKUP(G2085,[1]Conceptos!$B$2:$F$587,5,FALSE)</f>
        <v>276</v>
      </c>
      <c r="B2085" s="236"/>
      <c r="C2085" s="237"/>
      <c r="D2085" s="238"/>
      <c r="E2085" s="225">
        <v>8</v>
      </c>
      <c r="F2085" s="174"/>
      <c r="G2085" s="264" t="str">
        <f t="shared" si="385"/>
        <v>A.2.4.1</v>
      </c>
      <c r="H2085" s="235" t="e">
        <f t="shared" si="394"/>
        <v>#N/A</v>
      </c>
      <c r="I2085" s="239"/>
      <c r="J2085" s="239"/>
      <c r="K2085" s="239"/>
      <c r="L2085" s="239"/>
      <c r="M2085" s="240"/>
      <c r="N2085" s="231">
        <f t="shared" si="390"/>
        <v>1</v>
      </c>
      <c r="O2085" s="231">
        <f t="shared" si="392"/>
        <v>0</v>
      </c>
      <c r="P2085" s="179">
        <f>VLOOKUP($G2085,[1]Conceptos!$B$2:$I$588,6,FALSE)</f>
        <v>1</v>
      </c>
      <c r="Q2085" s="179">
        <f>VLOOKUP($G2085,[1]Conceptos!$B$2:$I$588,7,FALSE)</f>
        <v>1</v>
      </c>
      <c r="R2085" s="179">
        <f>VLOOKUP($G2085,[1]Conceptos!$B$2:$I$588,8,FALSE)</f>
        <v>1</v>
      </c>
      <c r="S2085" s="229" t="b">
        <f>VLOOKUP(G2085,[1]Conceptos!$B$2:$E$587,4,FALSE)</f>
        <v>1</v>
      </c>
      <c r="V2085" s="231">
        <f t="shared" si="393"/>
        <v>0</v>
      </c>
    </row>
    <row r="2086" spans="1:22" s="231" customFormat="1" hidden="1">
      <c r="A2086" s="172">
        <f>VLOOKUP(G2086,[1]Conceptos!$B$2:$F$587,5,FALSE)</f>
        <v>276</v>
      </c>
      <c r="B2086" s="236"/>
      <c r="C2086" s="237"/>
      <c r="D2086" s="238"/>
      <c r="E2086" s="225">
        <v>9</v>
      </c>
      <c r="F2086" s="174"/>
      <c r="G2086" s="264" t="str">
        <f t="shared" si="385"/>
        <v>A.2.4.1</v>
      </c>
      <c r="H2086" s="235" t="e">
        <f t="shared" si="394"/>
        <v>#N/A</v>
      </c>
      <c r="I2086" s="239"/>
      <c r="J2086" s="239"/>
      <c r="K2086" s="239"/>
      <c r="L2086" s="239"/>
      <c r="M2086" s="240"/>
      <c r="N2086" s="231">
        <f t="shared" si="390"/>
        <v>1</v>
      </c>
      <c r="O2086" s="231">
        <f t="shared" si="392"/>
        <v>0</v>
      </c>
      <c r="P2086" s="179">
        <f>VLOOKUP($G2086,[1]Conceptos!$B$2:$I$588,6,FALSE)</f>
        <v>1</v>
      </c>
      <c r="Q2086" s="179">
        <f>VLOOKUP($G2086,[1]Conceptos!$B$2:$I$588,7,FALSE)</f>
        <v>1</v>
      </c>
      <c r="R2086" s="179">
        <f>VLOOKUP($G2086,[1]Conceptos!$B$2:$I$588,8,FALSE)</f>
        <v>1</v>
      </c>
      <c r="S2086" s="229" t="b">
        <f>VLOOKUP(G2086,[1]Conceptos!$B$2:$E$587,4,FALSE)</f>
        <v>1</v>
      </c>
      <c r="V2086" s="231">
        <f t="shared" si="393"/>
        <v>0</v>
      </c>
    </row>
    <row r="2087" spans="1:22" s="231" customFormat="1" hidden="1">
      <c r="A2087" s="172">
        <f>VLOOKUP(G2087,[1]Conceptos!$B$2:$F$587,5,FALSE)</f>
        <v>276</v>
      </c>
      <c r="B2087" s="236"/>
      <c r="C2087" s="237"/>
      <c r="D2087" s="238"/>
      <c r="E2087" s="225">
        <v>10</v>
      </c>
      <c r="F2087" s="174"/>
      <c r="G2087" s="264" t="str">
        <f t="shared" si="385"/>
        <v>A.2.4.1</v>
      </c>
      <c r="H2087" s="235" t="e">
        <f t="shared" si="394"/>
        <v>#N/A</v>
      </c>
      <c r="I2087" s="239"/>
      <c r="J2087" s="239"/>
      <c r="K2087" s="239"/>
      <c r="L2087" s="239"/>
      <c r="M2087" s="240"/>
      <c r="N2087" s="231">
        <f t="shared" si="390"/>
        <v>1</v>
      </c>
      <c r="O2087" s="231">
        <f t="shared" si="392"/>
        <v>0</v>
      </c>
      <c r="P2087" s="179">
        <f>VLOOKUP($G2087,[1]Conceptos!$B$2:$I$588,6,FALSE)</f>
        <v>1</v>
      </c>
      <c r="Q2087" s="179">
        <f>VLOOKUP($G2087,[1]Conceptos!$B$2:$I$588,7,FALSE)</f>
        <v>1</v>
      </c>
      <c r="R2087" s="179">
        <f>VLOOKUP($G2087,[1]Conceptos!$B$2:$I$588,8,FALSE)</f>
        <v>1</v>
      </c>
      <c r="S2087" s="229" t="b">
        <f>VLOOKUP(G2087,[1]Conceptos!$B$2:$E$587,4,FALSE)</f>
        <v>1</v>
      </c>
      <c r="V2087" s="231">
        <f t="shared" si="393"/>
        <v>0</v>
      </c>
    </row>
    <row r="2088" spans="1:22" s="231" customFormat="1" ht="38.25">
      <c r="A2088" s="172">
        <f>VLOOKUP(G2088,[1]Conceptos!$B$2:$F$587,5,FALSE)</f>
        <v>277</v>
      </c>
      <c r="B2088" s="219" t="s">
        <v>420</v>
      </c>
      <c r="C2088" s="220" t="str">
        <f>VLOOKUP(B2088,[1]Conceptos!$B$2:$D$587,2,FALSE)</f>
        <v>PAGO PASIVO PRESTACIONAL</v>
      </c>
      <c r="D2088" s="221" t="str">
        <f>VLOOKUP(B2088,[1]Conceptos!$B$2:$D$587,3,FALSE)</f>
        <v>SE REFIERE A LOS RECURSOS DESTINADOS PARA GARANTIZAR EL PAGO DEL PASIVO PRESTACIONAL DEL SECTOR SALUD CAUSADO A 31 DE DICIEMBRE DE 1993, DE CONFORMIDAD CON LOS CONVENIOS DE CONCURRENCIA.</v>
      </c>
      <c r="E2088" s="222" t="s">
        <v>136</v>
      </c>
      <c r="F2088" s="223"/>
      <c r="G2088" s="263" t="str">
        <f t="shared" si="385"/>
        <v>A.2.4.2</v>
      </c>
      <c r="H2088" s="225"/>
      <c r="I2088" s="226">
        <f>SUM(I2089:I2098)</f>
        <v>0</v>
      </c>
      <c r="J2088" s="226">
        <f>SUM(J2089:J2098)</f>
        <v>0</v>
      </c>
      <c r="K2088" s="226">
        <f>SUM(K2089:K2098)</f>
        <v>0</v>
      </c>
      <c r="L2088" s="226">
        <f>SUM(L2089:L2098)</f>
        <v>0</v>
      </c>
      <c r="M2088" s="227">
        <f>SUM(M2089:M2098)</f>
        <v>0</v>
      </c>
      <c r="N2088" s="228">
        <f>IF(AND(E2088&lt;&gt;"", E2088&lt;&gt;"Registrar Detalle",E2088&lt;&gt;"Ocultar Detalle"),1,0)</f>
        <v>0</v>
      </c>
      <c r="O2088" s="228">
        <f t="shared" si="392"/>
        <v>0</v>
      </c>
      <c r="P2088" s="179">
        <f>VLOOKUP($G2088,[1]Conceptos!$B$2:$I$588,6,FALSE)</f>
        <v>1</v>
      </c>
      <c r="Q2088" s="179">
        <f>VLOOKUP($G2088,[1]Conceptos!$B$2:$I$588,7,FALSE)</f>
        <v>1</v>
      </c>
      <c r="R2088" s="179">
        <f>VLOOKUP($G2088,[1]Conceptos!$B$2:$I$588,8,FALSE)</f>
        <v>1</v>
      </c>
      <c r="S2088" s="229" t="b">
        <f>VLOOKUP(G2088,[1]Conceptos!$B$2:$E$588,4,FALSE)</f>
        <v>1</v>
      </c>
      <c r="T2088" s="230">
        <f>FIND(".",B2088,LEN(B2088)-2)</f>
        <v>6</v>
      </c>
      <c r="U2088" s="230" t="str">
        <f>MID(B2088,1,T2088-1)</f>
        <v>A.2.4</v>
      </c>
      <c r="V2088" s="231">
        <f t="shared" si="393"/>
        <v>6</v>
      </c>
    </row>
    <row r="2089" spans="1:22" s="231" customFormat="1">
      <c r="A2089" s="172">
        <f>VLOOKUP(G2089,[1]Conceptos!$B$2:$F$587,5,FALSE)</f>
        <v>277</v>
      </c>
      <c r="B2089" s="234"/>
      <c r="C2089" s="220"/>
      <c r="D2089" s="221"/>
      <c r="E2089" s="225">
        <v>1</v>
      </c>
      <c r="F2089" s="174"/>
      <c r="G2089" s="264" t="str">
        <f t="shared" si="385"/>
        <v>A.2.4.2</v>
      </c>
      <c r="H2089" s="235" t="e">
        <f t="shared" ref="H2089:H2098" si="395">VLOOKUP(F2089,$W$7:$X$48,2,FALSE)</f>
        <v>#N/A</v>
      </c>
      <c r="I2089" s="239"/>
      <c r="J2089" s="239"/>
      <c r="K2089" s="239"/>
      <c r="L2089" s="239"/>
      <c r="M2089" s="240"/>
      <c r="N2089" s="231">
        <f t="shared" si="390"/>
        <v>1</v>
      </c>
      <c r="O2089" s="231">
        <f t="shared" si="392"/>
        <v>0</v>
      </c>
      <c r="P2089" s="179">
        <f>VLOOKUP($G2089,[1]Conceptos!$B$2:$I$588,6,FALSE)</f>
        <v>1</v>
      </c>
      <c r="Q2089" s="179">
        <f>VLOOKUP($G2089,[1]Conceptos!$B$2:$I$588,7,FALSE)</f>
        <v>1</v>
      </c>
      <c r="R2089" s="179">
        <f>VLOOKUP($G2089,[1]Conceptos!$B$2:$I$588,8,FALSE)</f>
        <v>1</v>
      </c>
      <c r="S2089" s="229" t="b">
        <f>VLOOKUP(G2089,[1]Conceptos!$B$2:$E$588,4,FALSE)</f>
        <v>1</v>
      </c>
      <c r="V2089" s="231">
        <f t="shared" si="393"/>
        <v>6</v>
      </c>
    </row>
    <row r="2090" spans="1:22" s="231" customFormat="1" hidden="1">
      <c r="A2090" s="172">
        <f>VLOOKUP(G2090,[1]Conceptos!$B$2:$F$587,5,FALSE)</f>
        <v>277</v>
      </c>
      <c r="B2090" s="236"/>
      <c r="C2090" s="237"/>
      <c r="D2090" s="238"/>
      <c r="E2090" s="225">
        <v>2</v>
      </c>
      <c r="F2090" s="174"/>
      <c r="G2090" s="264" t="str">
        <f t="shared" si="385"/>
        <v>A.2.4.2</v>
      </c>
      <c r="H2090" s="235" t="e">
        <f t="shared" si="395"/>
        <v>#N/A</v>
      </c>
      <c r="I2090" s="239"/>
      <c r="J2090" s="239"/>
      <c r="K2090" s="239"/>
      <c r="L2090" s="239"/>
      <c r="M2090" s="240"/>
      <c r="N2090" s="231">
        <f t="shared" si="390"/>
        <v>1</v>
      </c>
      <c r="O2090" s="231">
        <f t="shared" si="392"/>
        <v>0</v>
      </c>
      <c r="P2090" s="179">
        <f>VLOOKUP($G2090,[1]Conceptos!$B$2:$I$588,6,FALSE)</f>
        <v>1</v>
      </c>
      <c r="Q2090" s="179">
        <f>VLOOKUP($G2090,[1]Conceptos!$B$2:$I$588,7,FALSE)</f>
        <v>1</v>
      </c>
      <c r="R2090" s="179">
        <f>VLOOKUP($G2090,[1]Conceptos!$B$2:$I$588,8,FALSE)</f>
        <v>1</v>
      </c>
      <c r="S2090" s="229" t="b">
        <f>VLOOKUP(G2090,[1]Conceptos!$B$2:$E$587,4,FALSE)</f>
        <v>1</v>
      </c>
      <c r="V2090" s="231">
        <f t="shared" si="393"/>
        <v>0</v>
      </c>
    </row>
    <row r="2091" spans="1:22" s="231" customFormat="1" hidden="1">
      <c r="A2091" s="172">
        <f>VLOOKUP(G2091,[1]Conceptos!$B$2:$F$587,5,FALSE)</f>
        <v>277</v>
      </c>
      <c r="B2091" s="236"/>
      <c r="C2091" s="237"/>
      <c r="D2091" s="238"/>
      <c r="E2091" s="225">
        <v>3</v>
      </c>
      <c r="F2091" s="174"/>
      <c r="G2091" s="264" t="str">
        <f t="shared" si="385"/>
        <v>A.2.4.2</v>
      </c>
      <c r="H2091" s="235" t="e">
        <f t="shared" si="395"/>
        <v>#N/A</v>
      </c>
      <c r="I2091" s="239"/>
      <c r="J2091" s="239"/>
      <c r="K2091" s="239"/>
      <c r="L2091" s="239"/>
      <c r="M2091" s="240"/>
      <c r="N2091" s="231">
        <f t="shared" si="390"/>
        <v>1</v>
      </c>
      <c r="O2091" s="231">
        <f t="shared" si="392"/>
        <v>0</v>
      </c>
      <c r="P2091" s="179">
        <f>VLOOKUP($G2091,[1]Conceptos!$B$2:$I$588,6,FALSE)</f>
        <v>1</v>
      </c>
      <c r="Q2091" s="179">
        <f>VLOOKUP($G2091,[1]Conceptos!$B$2:$I$588,7,FALSE)</f>
        <v>1</v>
      </c>
      <c r="R2091" s="179">
        <f>VLOOKUP($G2091,[1]Conceptos!$B$2:$I$588,8,FALSE)</f>
        <v>1</v>
      </c>
      <c r="S2091" s="229" t="b">
        <f>VLOOKUP(G2091,[1]Conceptos!$B$2:$E$587,4,FALSE)</f>
        <v>1</v>
      </c>
      <c r="V2091" s="231">
        <f t="shared" si="393"/>
        <v>0</v>
      </c>
    </row>
    <row r="2092" spans="1:22" s="231" customFormat="1" hidden="1">
      <c r="A2092" s="172">
        <f>VLOOKUP(G2092,[1]Conceptos!$B$2:$F$587,5,FALSE)</f>
        <v>277</v>
      </c>
      <c r="B2092" s="236"/>
      <c r="C2092" s="237"/>
      <c r="D2092" s="238"/>
      <c r="E2092" s="225">
        <v>4</v>
      </c>
      <c r="F2092" s="174"/>
      <c r="G2092" s="264" t="str">
        <f t="shared" si="385"/>
        <v>A.2.4.2</v>
      </c>
      <c r="H2092" s="235" t="e">
        <f t="shared" si="395"/>
        <v>#N/A</v>
      </c>
      <c r="I2092" s="239"/>
      <c r="J2092" s="239"/>
      <c r="K2092" s="239"/>
      <c r="L2092" s="239"/>
      <c r="M2092" s="240"/>
      <c r="N2092" s="231">
        <f t="shared" si="390"/>
        <v>1</v>
      </c>
      <c r="O2092" s="231">
        <f t="shared" si="392"/>
        <v>0</v>
      </c>
      <c r="P2092" s="179">
        <f>VLOOKUP($G2092,[1]Conceptos!$B$2:$I$588,6,FALSE)</f>
        <v>1</v>
      </c>
      <c r="Q2092" s="179">
        <f>VLOOKUP($G2092,[1]Conceptos!$B$2:$I$588,7,FALSE)</f>
        <v>1</v>
      </c>
      <c r="R2092" s="179">
        <f>VLOOKUP($G2092,[1]Conceptos!$B$2:$I$588,8,FALSE)</f>
        <v>1</v>
      </c>
      <c r="S2092" s="229" t="b">
        <f>VLOOKUP(G2092,[1]Conceptos!$B$2:$E$587,4,FALSE)</f>
        <v>1</v>
      </c>
      <c r="V2092" s="231">
        <f t="shared" si="393"/>
        <v>0</v>
      </c>
    </row>
    <row r="2093" spans="1:22" s="231" customFormat="1" hidden="1">
      <c r="A2093" s="172">
        <f>VLOOKUP(G2093,[1]Conceptos!$B$2:$F$587,5,FALSE)</f>
        <v>277</v>
      </c>
      <c r="B2093" s="236"/>
      <c r="C2093" s="237"/>
      <c r="D2093" s="238"/>
      <c r="E2093" s="225">
        <v>5</v>
      </c>
      <c r="F2093" s="174"/>
      <c r="G2093" s="264" t="str">
        <f t="shared" si="385"/>
        <v>A.2.4.2</v>
      </c>
      <c r="H2093" s="235" t="e">
        <f t="shared" si="395"/>
        <v>#N/A</v>
      </c>
      <c r="I2093" s="239"/>
      <c r="J2093" s="239"/>
      <c r="K2093" s="239"/>
      <c r="L2093" s="239"/>
      <c r="M2093" s="240"/>
      <c r="N2093" s="231">
        <f t="shared" si="390"/>
        <v>1</v>
      </c>
      <c r="O2093" s="231">
        <f t="shared" si="392"/>
        <v>0</v>
      </c>
      <c r="P2093" s="179">
        <f>VLOOKUP($G2093,[1]Conceptos!$B$2:$I$588,6,FALSE)</f>
        <v>1</v>
      </c>
      <c r="Q2093" s="179">
        <f>VLOOKUP($G2093,[1]Conceptos!$B$2:$I$588,7,FALSE)</f>
        <v>1</v>
      </c>
      <c r="R2093" s="179">
        <f>VLOOKUP($G2093,[1]Conceptos!$B$2:$I$588,8,FALSE)</f>
        <v>1</v>
      </c>
      <c r="S2093" s="229" t="b">
        <f>VLOOKUP(G2093,[1]Conceptos!$B$2:$E$587,4,FALSE)</f>
        <v>1</v>
      </c>
      <c r="V2093" s="231">
        <f t="shared" si="393"/>
        <v>0</v>
      </c>
    </row>
    <row r="2094" spans="1:22" s="231" customFormat="1" hidden="1">
      <c r="A2094" s="172">
        <f>VLOOKUP(G2094,[1]Conceptos!$B$2:$F$587,5,FALSE)</f>
        <v>277</v>
      </c>
      <c r="B2094" s="236"/>
      <c r="C2094" s="237"/>
      <c r="D2094" s="238"/>
      <c r="E2094" s="225">
        <v>6</v>
      </c>
      <c r="F2094" s="174"/>
      <c r="G2094" s="264" t="str">
        <f t="shared" si="385"/>
        <v>A.2.4.2</v>
      </c>
      <c r="H2094" s="235" t="e">
        <f t="shared" si="395"/>
        <v>#N/A</v>
      </c>
      <c r="I2094" s="239"/>
      <c r="J2094" s="239"/>
      <c r="K2094" s="239"/>
      <c r="L2094" s="239"/>
      <c r="M2094" s="240"/>
      <c r="N2094" s="231">
        <f t="shared" si="390"/>
        <v>1</v>
      </c>
      <c r="O2094" s="231">
        <f t="shared" si="392"/>
        <v>0</v>
      </c>
      <c r="P2094" s="179">
        <f>VLOOKUP($G2094,[1]Conceptos!$B$2:$I$588,6,FALSE)</f>
        <v>1</v>
      </c>
      <c r="Q2094" s="179">
        <f>VLOOKUP($G2094,[1]Conceptos!$B$2:$I$588,7,FALSE)</f>
        <v>1</v>
      </c>
      <c r="R2094" s="179">
        <f>VLOOKUP($G2094,[1]Conceptos!$B$2:$I$588,8,FALSE)</f>
        <v>1</v>
      </c>
      <c r="S2094" s="229" t="b">
        <f>VLOOKUP(G2094,[1]Conceptos!$B$2:$E$587,4,FALSE)</f>
        <v>1</v>
      </c>
      <c r="V2094" s="231">
        <f t="shared" si="393"/>
        <v>0</v>
      </c>
    </row>
    <row r="2095" spans="1:22" s="231" customFormat="1" hidden="1">
      <c r="A2095" s="172">
        <f>VLOOKUP(G2095,[1]Conceptos!$B$2:$F$587,5,FALSE)</f>
        <v>277</v>
      </c>
      <c r="B2095" s="236"/>
      <c r="C2095" s="237"/>
      <c r="D2095" s="238"/>
      <c r="E2095" s="225">
        <v>7</v>
      </c>
      <c r="F2095" s="174"/>
      <c r="G2095" s="264" t="str">
        <f t="shared" si="385"/>
        <v>A.2.4.2</v>
      </c>
      <c r="H2095" s="235" t="e">
        <f t="shared" si="395"/>
        <v>#N/A</v>
      </c>
      <c r="I2095" s="239"/>
      <c r="J2095" s="239"/>
      <c r="K2095" s="239"/>
      <c r="L2095" s="239"/>
      <c r="M2095" s="240"/>
      <c r="N2095" s="231">
        <f t="shared" si="390"/>
        <v>1</v>
      </c>
      <c r="O2095" s="231">
        <f t="shared" si="392"/>
        <v>0</v>
      </c>
      <c r="P2095" s="179">
        <f>VLOOKUP($G2095,[1]Conceptos!$B$2:$I$588,6,FALSE)</f>
        <v>1</v>
      </c>
      <c r="Q2095" s="179">
        <f>VLOOKUP($G2095,[1]Conceptos!$B$2:$I$588,7,FALSE)</f>
        <v>1</v>
      </c>
      <c r="R2095" s="179">
        <f>VLOOKUP($G2095,[1]Conceptos!$B$2:$I$588,8,FALSE)</f>
        <v>1</v>
      </c>
      <c r="S2095" s="229" t="b">
        <f>VLOOKUP(G2095,[1]Conceptos!$B$2:$E$587,4,FALSE)</f>
        <v>1</v>
      </c>
      <c r="V2095" s="231">
        <f t="shared" si="393"/>
        <v>0</v>
      </c>
    </row>
    <row r="2096" spans="1:22" s="231" customFormat="1" hidden="1">
      <c r="A2096" s="172">
        <f>VLOOKUP(G2096,[1]Conceptos!$B$2:$F$587,5,FALSE)</f>
        <v>277</v>
      </c>
      <c r="B2096" s="236"/>
      <c r="C2096" s="237"/>
      <c r="D2096" s="238"/>
      <c r="E2096" s="225">
        <v>8</v>
      </c>
      <c r="F2096" s="174"/>
      <c r="G2096" s="264" t="str">
        <f t="shared" si="385"/>
        <v>A.2.4.2</v>
      </c>
      <c r="H2096" s="235" t="e">
        <f t="shared" si="395"/>
        <v>#N/A</v>
      </c>
      <c r="I2096" s="239"/>
      <c r="J2096" s="239"/>
      <c r="K2096" s="239"/>
      <c r="L2096" s="239"/>
      <c r="M2096" s="240"/>
      <c r="N2096" s="231">
        <f t="shared" si="390"/>
        <v>1</v>
      </c>
      <c r="O2096" s="231">
        <f t="shared" si="392"/>
        <v>0</v>
      </c>
      <c r="P2096" s="179">
        <f>VLOOKUP($G2096,[1]Conceptos!$B$2:$I$588,6,FALSE)</f>
        <v>1</v>
      </c>
      <c r="Q2096" s="179">
        <f>VLOOKUP($G2096,[1]Conceptos!$B$2:$I$588,7,FALSE)</f>
        <v>1</v>
      </c>
      <c r="R2096" s="179">
        <f>VLOOKUP($G2096,[1]Conceptos!$B$2:$I$588,8,FALSE)</f>
        <v>1</v>
      </c>
      <c r="S2096" s="229" t="b">
        <f>VLOOKUP(G2096,[1]Conceptos!$B$2:$E$587,4,FALSE)</f>
        <v>1</v>
      </c>
      <c r="V2096" s="231">
        <f t="shared" si="393"/>
        <v>0</v>
      </c>
    </row>
    <row r="2097" spans="1:22" s="231" customFormat="1" hidden="1">
      <c r="A2097" s="172">
        <f>VLOOKUP(G2097,[1]Conceptos!$B$2:$F$587,5,FALSE)</f>
        <v>277</v>
      </c>
      <c r="B2097" s="236"/>
      <c r="C2097" s="237"/>
      <c r="D2097" s="238"/>
      <c r="E2097" s="225">
        <v>9</v>
      </c>
      <c r="F2097" s="174"/>
      <c r="G2097" s="264" t="str">
        <f t="shared" si="385"/>
        <v>A.2.4.2</v>
      </c>
      <c r="H2097" s="235" t="e">
        <f t="shared" si="395"/>
        <v>#N/A</v>
      </c>
      <c r="I2097" s="239"/>
      <c r="J2097" s="239"/>
      <c r="K2097" s="239"/>
      <c r="L2097" s="239"/>
      <c r="M2097" s="240"/>
      <c r="N2097" s="231">
        <f t="shared" si="390"/>
        <v>1</v>
      </c>
      <c r="O2097" s="231">
        <f t="shared" si="392"/>
        <v>0</v>
      </c>
      <c r="P2097" s="179">
        <f>VLOOKUP($G2097,[1]Conceptos!$B$2:$I$588,6,FALSE)</f>
        <v>1</v>
      </c>
      <c r="Q2097" s="179">
        <f>VLOOKUP($G2097,[1]Conceptos!$B$2:$I$588,7,FALSE)</f>
        <v>1</v>
      </c>
      <c r="R2097" s="179">
        <f>VLOOKUP($G2097,[1]Conceptos!$B$2:$I$588,8,FALSE)</f>
        <v>1</v>
      </c>
      <c r="S2097" s="229" t="b">
        <f>VLOOKUP(G2097,[1]Conceptos!$B$2:$E$587,4,FALSE)</f>
        <v>1</v>
      </c>
      <c r="V2097" s="231">
        <f t="shared" si="393"/>
        <v>0</v>
      </c>
    </row>
    <row r="2098" spans="1:22" s="231" customFormat="1" hidden="1">
      <c r="A2098" s="172">
        <f>VLOOKUP(G2098,[1]Conceptos!$B$2:$F$587,5,FALSE)</f>
        <v>277</v>
      </c>
      <c r="B2098" s="236"/>
      <c r="C2098" s="237"/>
      <c r="D2098" s="238"/>
      <c r="E2098" s="225">
        <v>10</v>
      </c>
      <c r="F2098" s="174"/>
      <c r="G2098" s="264" t="str">
        <f t="shared" si="385"/>
        <v>A.2.4.2</v>
      </c>
      <c r="H2098" s="235" t="e">
        <f t="shared" si="395"/>
        <v>#N/A</v>
      </c>
      <c r="I2098" s="239"/>
      <c r="J2098" s="239"/>
      <c r="K2098" s="239"/>
      <c r="L2098" s="239"/>
      <c r="M2098" s="240"/>
      <c r="N2098" s="231">
        <f t="shared" si="390"/>
        <v>1</v>
      </c>
      <c r="O2098" s="231">
        <f t="shared" si="392"/>
        <v>0</v>
      </c>
      <c r="P2098" s="179">
        <f>VLOOKUP($G2098,[1]Conceptos!$B$2:$I$588,6,FALSE)</f>
        <v>1</v>
      </c>
      <c r="Q2098" s="179">
        <f>VLOOKUP($G2098,[1]Conceptos!$B$2:$I$588,7,FALSE)</f>
        <v>1</v>
      </c>
      <c r="R2098" s="179">
        <f>VLOOKUP($G2098,[1]Conceptos!$B$2:$I$588,8,FALSE)</f>
        <v>1</v>
      </c>
      <c r="S2098" s="229" t="b">
        <f>VLOOKUP(G2098,[1]Conceptos!$B$2:$E$587,4,FALSE)</f>
        <v>1</v>
      </c>
      <c r="V2098" s="231">
        <f t="shared" si="393"/>
        <v>0</v>
      </c>
    </row>
    <row r="2099" spans="1:22" s="231" customFormat="1" ht="38.25">
      <c r="A2099" s="172">
        <f>VLOOKUP(G2099,[1]Conceptos!$B$2:$F$587,5,FALSE)</f>
        <v>278</v>
      </c>
      <c r="B2099" s="219" t="s">
        <v>421</v>
      </c>
      <c r="C2099" s="220" t="str">
        <f>VLOOKUP(B2099,[1]Conceptos!$B$2:$D$587,2,FALSE)</f>
        <v>REORGANIZACIÓN DE REDES DE PRESTADORES DE SERVICIOS DE SALUD</v>
      </c>
      <c r="D2099" s="221" t="str">
        <f>VLOOKUP(B2099,[1]Conceptos!$B$2:$D$587,3,FALSE)</f>
        <v>CONTEMPLA LOS RECURSOS DESTINADOS POR LA NACIÓN Y LAS ENTIDADES TERRITORIALES AL DESARROLLO DEL PROGRAMA DE REORGANIZACIÓN DE REDES DE PRESTACIÓN DE SERVICIOS DE SALUD.</v>
      </c>
      <c r="E2099" s="222" t="s">
        <v>136</v>
      </c>
      <c r="F2099" s="223"/>
      <c r="G2099" s="263" t="str">
        <f t="shared" si="385"/>
        <v>A.2.4.3</v>
      </c>
      <c r="H2099" s="225"/>
      <c r="I2099" s="226">
        <f>SUM(I2100:I2109)</f>
        <v>0</v>
      </c>
      <c r="J2099" s="226">
        <f>SUM(J2100:J2109)</f>
        <v>0</v>
      </c>
      <c r="K2099" s="226">
        <f>SUM(K2100:K2109)</f>
        <v>0</v>
      </c>
      <c r="L2099" s="226">
        <f>SUM(L2100:L2109)</f>
        <v>0</v>
      </c>
      <c r="M2099" s="227">
        <f>SUM(M2100:M2109)</f>
        <v>0</v>
      </c>
      <c r="N2099" s="228">
        <f>IF(AND(E2099&lt;&gt;"", E2099&lt;&gt;"Registrar Detalle",E2099&lt;&gt;"Ocultar Detalle"),1,0)</f>
        <v>0</v>
      </c>
      <c r="O2099" s="228">
        <f t="shared" si="392"/>
        <v>0</v>
      </c>
      <c r="P2099" s="179">
        <f>VLOOKUP($G2099,[1]Conceptos!$B$2:$I$588,6,FALSE)</f>
        <v>1</v>
      </c>
      <c r="Q2099" s="179">
        <f>VLOOKUP($G2099,[1]Conceptos!$B$2:$I$588,7,FALSE)</f>
        <v>1</v>
      </c>
      <c r="R2099" s="179">
        <f>VLOOKUP($G2099,[1]Conceptos!$B$2:$I$588,8,FALSE)</f>
        <v>1</v>
      </c>
      <c r="S2099" s="229" t="b">
        <f>VLOOKUP(G2099,[1]Conceptos!$B$2:$E$588,4,FALSE)</f>
        <v>1</v>
      </c>
      <c r="T2099" s="230">
        <f>FIND(".",B2099,LEN(B2099)-2)</f>
        <v>6</v>
      </c>
      <c r="U2099" s="230" t="str">
        <f>MID(B2099,1,T2099-1)</f>
        <v>A.2.4</v>
      </c>
      <c r="V2099" s="231">
        <f t="shared" si="393"/>
        <v>6</v>
      </c>
    </row>
    <row r="2100" spans="1:22" s="231" customFormat="1">
      <c r="A2100" s="172">
        <f>VLOOKUP(G2100,[1]Conceptos!$B$2:$F$587,5,FALSE)</f>
        <v>278</v>
      </c>
      <c r="B2100" s="234"/>
      <c r="C2100" s="220"/>
      <c r="D2100" s="221"/>
      <c r="E2100" s="225">
        <v>1</v>
      </c>
      <c r="F2100" s="174"/>
      <c r="G2100" s="264" t="str">
        <f t="shared" si="385"/>
        <v>A.2.4.3</v>
      </c>
      <c r="H2100" s="235" t="e">
        <f t="shared" ref="H2100:H2109" si="396">VLOOKUP(F2100,$W$7:$X$48,2,FALSE)</f>
        <v>#N/A</v>
      </c>
      <c r="I2100" s="239"/>
      <c r="J2100" s="239"/>
      <c r="K2100" s="239"/>
      <c r="L2100" s="239"/>
      <c r="M2100" s="240"/>
      <c r="N2100" s="231">
        <f t="shared" si="390"/>
        <v>1</v>
      </c>
      <c r="O2100" s="231">
        <f t="shared" si="392"/>
        <v>0</v>
      </c>
      <c r="P2100" s="179">
        <f>VLOOKUP($G2100,[1]Conceptos!$B$2:$I$588,6,FALSE)</f>
        <v>1</v>
      </c>
      <c r="Q2100" s="179">
        <f>VLOOKUP($G2100,[1]Conceptos!$B$2:$I$588,7,FALSE)</f>
        <v>1</v>
      </c>
      <c r="R2100" s="179">
        <f>VLOOKUP($G2100,[1]Conceptos!$B$2:$I$588,8,FALSE)</f>
        <v>1</v>
      </c>
      <c r="S2100" s="229" t="b">
        <f>VLOOKUP(G2100,[1]Conceptos!$B$2:$E$588,4,FALSE)</f>
        <v>1</v>
      </c>
      <c r="V2100" s="231">
        <f t="shared" si="393"/>
        <v>6</v>
      </c>
    </row>
    <row r="2101" spans="1:22" s="231" customFormat="1" hidden="1">
      <c r="A2101" s="172">
        <f>VLOOKUP(G2101,[1]Conceptos!$B$2:$F$587,5,FALSE)</f>
        <v>278</v>
      </c>
      <c r="B2101" s="236"/>
      <c r="C2101" s="237"/>
      <c r="D2101" s="238"/>
      <c r="E2101" s="225">
        <v>2</v>
      </c>
      <c r="F2101" s="174"/>
      <c r="G2101" s="264" t="str">
        <f t="shared" si="385"/>
        <v>A.2.4.3</v>
      </c>
      <c r="H2101" s="235" t="e">
        <f t="shared" si="396"/>
        <v>#N/A</v>
      </c>
      <c r="I2101" s="239"/>
      <c r="J2101" s="239"/>
      <c r="K2101" s="239"/>
      <c r="L2101" s="239"/>
      <c r="M2101" s="240"/>
      <c r="N2101" s="231">
        <f t="shared" si="390"/>
        <v>1</v>
      </c>
      <c r="O2101" s="231">
        <f t="shared" si="392"/>
        <v>0</v>
      </c>
      <c r="P2101" s="179">
        <f>VLOOKUP($G2101,[1]Conceptos!$B$2:$I$588,6,FALSE)</f>
        <v>1</v>
      </c>
      <c r="Q2101" s="179">
        <f>VLOOKUP($G2101,[1]Conceptos!$B$2:$I$588,7,FALSE)</f>
        <v>1</v>
      </c>
      <c r="R2101" s="179">
        <f>VLOOKUP($G2101,[1]Conceptos!$B$2:$I$588,8,FALSE)</f>
        <v>1</v>
      </c>
      <c r="S2101" s="229" t="b">
        <f>VLOOKUP(G2101,[1]Conceptos!$B$2:$E$587,4,FALSE)</f>
        <v>1</v>
      </c>
      <c r="V2101" s="231">
        <f t="shared" si="393"/>
        <v>0</v>
      </c>
    </row>
    <row r="2102" spans="1:22" s="231" customFormat="1" hidden="1">
      <c r="A2102" s="172">
        <f>VLOOKUP(G2102,[1]Conceptos!$B$2:$F$587,5,FALSE)</f>
        <v>278</v>
      </c>
      <c r="B2102" s="236"/>
      <c r="C2102" s="237"/>
      <c r="D2102" s="238"/>
      <c r="E2102" s="225">
        <v>3</v>
      </c>
      <c r="F2102" s="174"/>
      <c r="G2102" s="264" t="str">
        <f t="shared" si="385"/>
        <v>A.2.4.3</v>
      </c>
      <c r="H2102" s="235" t="e">
        <f t="shared" si="396"/>
        <v>#N/A</v>
      </c>
      <c r="I2102" s="239"/>
      <c r="J2102" s="239"/>
      <c r="K2102" s="239"/>
      <c r="L2102" s="239"/>
      <c r="M2102" s="240"/>
      <c r="N2102" s="231">
        <f t="shared" si="390"/>
        <v>1</v>
      </c>
      <c r="O2102" s="231">
        <f t="shared" si="392"/>
        <v>0</v>
      </c>
      <c r="P2102" s="179">
        <f>VLOOKUP($G2102,[1]Conceptos!$B$2:$I$588,6,FALSE)</f>
        <v>1</v>
      </c>
      <c r="Q2102" s="179">
        <f>VLOOKUP($G2102,[1]Conceptos!$B$2:$I$588,7,FALSE)</f>
        <v>1</v>
      </c>
      <c r="R2102" s="179">
        <f>VLOOKUP($G2102,[1]Conceptos!$B$2:$I$588,8,FALSE)</f>
        <v>1</v>
      </c>
      <c r="S2102" s="229" t="b">
        <f>VLOOKUP(G2102,[1]Conceptos!$B$2:$E$587,4,FALSE)</f>
        <v>1</v>
      </c>
      <c r="V2102" s="231">
        <f t="shared" si="393"/>
        <v>0</v>
      </c>
    </row>
    <row r="2103" spans="1:22" s="231" customFormat="1" hidden="1">
      <c r="A2103" s="172">
        <f>VLOOKUP(G2103,[1]Conceptos!$B$2:$F$587,5,FALSE)</f>
        <v>278</v>
      </c>
      <c r="B2103" s="236"/>
      <c r="C2103" s="237"/>
      <c r="D2103" s="238"/>
      <c r="E2103" s="225">
        <v>4</v>
      </c>
      <c r="F2103" s="174"/>
      <c r="G2103" s="264" t="str">
        <f t="shared" si="385"/>
        <v>A.2.4.3</v>
      </c>
      <c r="H2103" s="235" t="e">
        <f t="shared" si="396"/>
        <v>#N/A</v>
      </c>
      <c r="I2103" s="239"/>
      <c r="J2103" s="239"/>
      <c r="K2103" s="239"/>
      <c r="L2103" s="239"/>
      <c r="M2103" s="240"/>
      <c r="N2103" s="231">
        <f t="shared" si="390"/>
        <v>1</v>
      </c>
      <c r="O2103" s="231">
        <f t="shared" si="392"/>
        <v>0</v>
      </c>
      <c r="P2103" s="179">
        <f>VLOOKUP($G2103,[1]Conceptos!$B$2:$I$588,6,FALSE)</f>
        <v>1</v>
      </c>
      <c r="Q2103" s="179">
        <f>VLOOKUP($G2103,[1]Conceptos!$B$2:$I$588,7,FALSE)</f>
        <v>1</v>
      </c>
      <c r="R2103" s="179">
        <f>VLOOKUP($G2103,[1]Conceptos!$B$2:$I$588,8,FALSE)</f>
        <v>1</v>
      </c>
      <c r="S2103" s="229" t="b">
        <f>VLOOKUP(G2103,[1]Conceptos!$B$2:$E$587,4,FALSE)</f>
        <v>1</v>
      </c>
      <c r="V2103" s="231">
        <f t="shared" si="393"/>
        <v>0</v>
      </c>
    </row>
    <row r="2104" spans="1:22" s="231" customFormat="1" hidden="1">
      <c r="A2104" s="172">
        <f>VLOOKUP(G2104,[1]Conceptos!$B$2:$F$587,5,FALSE)</f>
        <v>278</v>
      </c>
      <c r="B2104" s="236"/>
      <c r="C2104" s="237"/>
      <c r="D2104" s="238"/>
      <c r="E2104" s="225">
        <v>5</v>
      </c>
      <c r="F2104" s="174"/>
      <c r="G2104" s="264" t="str">
        <f t="shared" si="385"/>
        <v>A.2.4.3</v>
      </c>
      <c r="H2104" s="235" t="e">
        <f t="shared" si="396"/>
        <v>#N/A</v>
      </c>
      <c r="I2104" s="239"/>
      <c r="J2104" s="239"/>
      <c r="K2104" s="239"/>
      <c r="L2104" s="239"/>
      <c r="M2104" s="240"/>
      <c r="N2104" s="231">
        <f t="shared" si="390"/>
        <v>1</v>
      </c>
      <c r="O2104" s="231">
        <f t="shared" si="392"/>
        <v>0</v>
      </c>
      <c r="P2104" s="179">
        <f>VLOOKUP($G2104,[1]Conceptos!$B$2:$I$588,6,FALSE)</f>
        <v>1</v>
      </c>
      <c r="Q2104" s="179">
        <f>VLOOKUP($G2104,[1]Conceptos!$B$2:$I$588,7,FALSE)</f>
        <v>1</v>
      </c>
      <c r="R2104" s="179">
        <f>VLOOKUP($G2104,[1]Conceptos!$B$2:$I$588,8,FALSE)</f>
        <v>1</v>
      </c>
      <c r="S2104" s="229" t="b">
        <f>VLOOKUP(G2104,[1]Conceptos!$B$2:$E$587,4,FALSE)</f>
        <v>1</v>
      </c>
      <c r="V2104" s="231">
        <f t="shared" si="393"/>
        <v>0</v>
      </c>
    </row>
    <row r="2105" spans="1:22" s="231" customFormat="1" hidden="1">
      <c r="A2105" s="172">
        <f>VLOOKUP(G2105,[1]Conceptos!$B$2:$F$587,5,FALSE)</f>
        <v>278</v>
      </c>
      <c r="B2105" s="236"/>
      <c r="C2105" s="237"/>
      <c r="D2105" s="238"/>
      <c r="E2105" s="225">
        <v>6</v>
      </c>
      <c r="F2105" s="174"/>
      <c r="G2105" s="264" t="str">
        <f t="shared" si="385"/>
        <v>A.2.4.3</v>
      </c>
      <c r="H2105" s="235" t="e">
        <f t="shared" si="396"/>
        <v>#N/A</v>
      </c>
      <c r="I2105" s="239"/>
      <c r="J2105" s="239"/>
      <c r="K2105" s="239"/>
      <c r="L2105" s="239"/>
      <c r="M2105" s="240"/>
      <c r="N2105" s="231">
        <f t="shared" si="390"/>
        <v>1</v>
      </c>
      <c r="O2105" s="231">
        <f t="shared" si="392"/>
        <v>0</v>
      </c>
      <c r="P2105" s="179">
        <f>VLOOKUP($G2105,[1]Conceptos!$B$2:$I$588,6,FALSE)</f>
        <v>1</v>
      </c>
      <c r="Q2105" s="179">
        <f>VLOOKUP($G2105,[1]Conceptos!$B$2:$I$588,7,FALSE)</f>
        <v>1</v>
      </c>
      <c r="R2105" s="179">
        <f>VLOOKUP($G2105,[1]Conceptos!$B$2:$I$588,8,FALSE)</f>
        <v>1</v>
      </c>
      <c r="S2105" s="229" t="b">
        <f>VLOOKUP(G2105,[1]Conceptos!$B$2:$E$587,4,FALSE)</f>
        <v>1</v>
      </c>
      <c r="V2105" s="231">
        <f t="shared" si="393"/>
        <v>0</v>
      </c>
    </row>
    <row r="2106" spans="1:22" s="231" customFormat="1" hidden="1">
      <c r="A2106" s="172">
        <f>VLOOKUP(G2106,[1]Conceptos!$B$2:$F$587,5,FALSE)</f>
        <v>278</v>
      </c>
      <c r="B2106" s="236"/>
      <c r="C2106" s="237"/>
      <c r="D2106" s="238"/>
      <c r="E2106" s="225">
        <v>7</v>
      </c>
      <c r="F2106" s="174"/>
      <c r="G2106" s="264" t="str">
        <f t="shared" si="385"/>
        <v>A.2.4.3</v>
      </c>
      <c r="H2106" s="235" t="e">
        <f t="shared" si="396"/>
        <v>#N/A</v>
      </c>
      <c r="I2106" s="239"/>
      <c r="J2106" s="239"/>
      <c r="K2106" s="239"/>
      <c r="L2106" s="239"/>
      <c r="M2106" s="240"/>
      <c r="N2106" s="231">
        <f t="shared" si="390"/>
        <v>1</v>
      </c>
      <c r="O2106" s="231">
        <f t="shared" si="392"/>
        <v>0</v>
      </c>
      <c r="P2106" s="179">
        <f>VLOOKUP($G2106,[1]Conceptos!$B$2:$I$588,6,FALSE)</f>
        <v>1</v>
      </c>
      <c r="Q2106" s="179">
        <f>VLOOKUP($G2106,[1]Conceptos!$B$2:$I$588,7,FALSE)</f>
        <v>1</v>
      </c>
      <c r="R2106" s="179">
        <f>VLOOKUP($G2106,[1]Conceptos!$B$2:$I$588,8,FALSE)</f>
        <v>1</v>
      </c>
      <c r="S2106" s="229" t="b">
        <f>VLOOKUP(G2106,[1]Conceptos!$B$2:$E$587,4,FALSE)</f>
        <v>1</v>
      </c>
      <c r="V2106" s="231">
        <f t="shared" si="393"/>
        <v>0</v>
      </c>
    </row>
    <row r="2107" spans="1:22" s="231" customFormat="1" hidden="1">
      <c r="A2107" s="172">
        <f>VLOOKUP(G2107,[1]Conceptos!$B$2:$F$587,5,FALSE)</f>
        <v>278</v>
      </c>
      <c r="B2107" s="236"/>
      <c r="C2107" s="237"/>
      <c r="D2107" s="238"/>
      <c r="E2107" s="225">
        <v>8</v>
      </c>
      <c r="F2107" s="174"/>
      <c r="G2107" s="264" t="str">
        <f t="shared" si="385"/>
        <v>A.2.4.3</v>
      </c>
      <c r="H2107" s="235" t="e">
        <f t="shared" si="396"/>
        <v>#N/A</v>
      </c>
      <c r="I2107" s="239"/>
      <c r="J2107" s="239"/>
      <c r="K2107" s="239"/>
      <c r="L2107" s="239"/>
      <c r="M2107" s="240"/>
      <c r="N2107" s="231">
        <f t="shared" si="390"/>
        <v>1</v>
      </c>
      <c r="O2107" s="231">
        <f t="shared" si="392"/>
        <v>0</v>
      </c>
      <c r="P2107" s="179">
        <f>VLOOKUP($G2107,[1]Conceptos!$B$2:$I$588,6,FALSE)</f>
        <v>1</v>
      </c>
      <c r="Q2107" s="179">
        <f>VLOOKUP($G2107,[1]Conceptos!$B$2:$I$588,7,FALSE)</f>
        <v>1</v>
      </c>
      <c r="R2107" s="179">
        <f>VLOOKUP($G2107,[1]Conceptos!$B$2:$I$588,8,FALSE)</f>
        <v>1</v>
      </c>
      <c r="S2107" s="229" t="b">
        <f>VLOOKUP(G2107,[1]Conceptos!$B$2:$E$587,4,FALSE)</f>
        <v>1</v>
      </c>
      <c r="V2107" s="231">
        <f t="shared" si="393"/>
        <v>0</v>
      </c>
    </row>
    <row r="2108" spans="1:22" s="231" customFormat="1" hidden="1">
      <c r="A2108" s="172">
        <f>VLOOKUP(G2108,[1]Conceptos!$B$2:$F$587,5,FALSE)</f>
        <v>278</v>
      </c>
      <c r="B2108" s="236"/>
      <c r="C2108" s="237"/>
      <c r="D2108" s="238"/>
      <c r="E2108" s="225">
        <v>9</v>
      </c>
      <c r="F2108" s="174"/>
      <c r="G2108" s="264" t="str">
        <f t="shared" si="385"/>
        <v>A.2.4.3</v>
      </c>
      <c r="H2108" s="235" t="e">
        <f t="shared" si="396"/>
        <v>#N/A</v>
      </c>
      <c r="I2108" s="239"/>
      <c r="J2108" s="239"/>
      <c r="K2108" s="239"/>
      <c r="L2108" s="239"/>
      <c r="M2108" s="240"/>
      <c r="N2108" s="231">
        <f t="shared" si="390"/>
        <v>1</v>
      </c>
      <c r="O2108" s="231">
        <f t="shared" si="392"/>
        <v>0</v>
      </c>
      <c r="P2108" s="179">
        <f>VLOOKUP($G2108,[1]Conceptos!$B$2:$I$588,6,FALSE)</f>
        <v>1</v>
      </c>
      <c r="Q2108" s="179">
        <f>VLOOKUP($G2108,[1]Conceptos!$B$2:$I$588,7,FALSE)</f>
        <v>1</v>
      </c>
      <c r="R2108" s="179">
        <f>VLOOKUP($G2108,[1]Conceptos!$B$2:$I$588,8,FALSE)</f>
        <v>1</v>
      </c>
      <c r="S2108" s="229" t="b">
        <f>VLOOKUP(G2108,[1]Conceptos!$B$2:$E$587,4,FALSE)</f>
        <v>1</v>
      </c>
      <c r="V2108" s="231">
        <f t="shared" si="393"/>
        <v>0</v>
      </c>
    </row>
    <row r="2109" spans="1:22" s="231" customFormat="1" hidden="1">
      <c r="A2109" s="172">
        <f>VLOOKUP(G2109,[1]Conceptos!$B$2:$F$587,5,FALSE)</f>
        <v>278</v>
      </c>
      <c r="B2109" s="236"/>
      <c r="C2109" s="237"/>
      <c r="D2109" s="238"/>
      <c r="E2109" s="225">
        <v>10</v>
      </c>
      <c r="F2109" s="174"/>
      <c r="G2109" s="264" t="str">
        <f t="shared" ref="G2109:G2172" si="397">IF(ISBLANK(B2109),G2108,B2109)</f>
        <v>A.2.4.3</v>
      </c>
      <c r="H2109" s="235" t="e">
        <f t="shared" si="396"/>
        <v>#N/A</v>
      </c>
      <c r="I2109" s="239"/>
      <c r="J2109" s="239"/>
      <c r="K2109" s="239"/>
      <c r="L2109" s="239"/>
      <c r="M2109" s="240"/>
      <c r="N2109" s="231">
        <f t="shared" si="390"/>
        <v>1</v>
      </c>
      <c r="O2109" s="231">
        <f t="shared" si="392"/>
        <v>0</v>
      </c>
      <c r="P2109" s="179">
        <f>VLOOKUP($G2109,[1]Conceptos!$B$2:$I$588,6,FALSE)</f>
        <v>1</v>
      </c>
      <c r="Q2109" s="179">
        <f>VLOOKUP($G2109,[1]Conceptos!$B$2:$I$588,7,FALSE)</f>
        <v>1</v>
      </c>
      <c r="R2109" s="179">
        <f>VLOOKUP($G2109,[1]Conceptos!$B$2:$I$588,8,FALSE)</f>
        <v>1</v>
      </c>
      <c r="S2109" s="229" t="b">
        <f>VLOOKUP(G2109,[1]Conceptos!$B$2:$E$587,4,FALSE)</f>
        <v>1</v>
      </c>
      <c r="V2109" s="231">
        <f t="shared" si="393"/>
        <v>0</v>
      </c>
    </row>
    <row r="2110" spans="1:22" s="231" customFormat="1" ht="38.25">
      <c r="A2110" s="172">
        <f>VLOOKUP(G2110,[1]Conceptos!$B$2:$F$587,5,FALSE)</f>
        <v>279</v>
      </c>
      <c r="B2110" s="219" t="s">
        <v>422</v>
      </c>
      <c r="C2110" s="220" t="str">
        <f>VLOOKUP(B2110,[1]Conceptos!$B$2:$D$587,2,FALSE)</f>
        <v xml:space="preserve">PAGO DE CARTERA HOSPITALARIA DE VIGENCIAS ANTERIORES </v>
      </c>
      <c r="D2110" s="221" t="str">
        <f>VLOOKUP(B2110,[1]Conceptos!$B$2:$D$587,3,FALSE)</f>
        <v>CONTEMPLA LOS RECURSOS DESTINADOS AL PAGO CARTERA DE INSTITUCIONES PRESTADORAS DE SERVICIOS DE SALUD, POR CONCEPTO DE PRESTACIÓN DE SERVICIOS VIGENCIAS ANTERIORES</v>
      </c>
      <c r="E2110" s="222" t="s">
        <v>136</v>
      </c>
      <c r="F2110" s="223"/>
      <c r="G2110" s="263" t="str">
        <f t="shared" si="397"/>
        <v>A.2.4.5</v>
      </c>
      <c r="H2110" s="225"/>
      <c r="I2110" s="226">
        <f>SUM(I2111:I2120)</f>
        <v>0</v>
      </c>
      <c r="J2110" s="226">
        <f>SUM(J2111:J2120)</f>
        <v>0</v>
      </c>
      <c r="K2110" s="226">
        <f>SUM(K2111:K2120)</f>
        <v>0</v>
      </c>
      <c r="L2110" s="226">
        <f>SUM(L2111:L2120)</f>
        <v>0</v>
      </c>
      <c r="M2110" s="227">
        <f>SUM(M2111:M2120)</f>
        <v>0</v>
      </c>
      <c r="N2110" s="228">
        <f>IF(AND(E2110&lt;&gt;"", E2110&lt;&gt;"Registrar Detalle",E2110&lt;&gt;"Ocultar Detalle"),1,0)</f>
        <v>0</v>
      </c>
      <c r="O2110" s="228">
        <f t="shared" si="392"/>
        <v>0</v>
      </c>
      <c r="P2110" s="179">
        <f>VLOOKUP($G2110,[1]Conceptos!$B$2:$I$588,6,FALSE)</f>
        <v>1</v>
      </c>
      <c r="Q2110" s="179">
        <f>VLOOKUP($G2110,[1]Conceptos!$B$2:$I$588,7,FALSE)</f>
        <v>1</v>
      </c>
      <c r="R2110" s="179">
        <f>VLOOKUP($G2110,[1]Conceptos!$B$2:$I$588,8,FALSE)</f>
        <v>1</v>
      </c>
      <c r="S2110" s="229" t="b">
        <f>VLOOKUP(G2110,[1]Conceptos!$B$2:$E$588,4,FALSE)</f>
        <v>1</v>
      </c>
      <c r="T2110" s="230">
        <f>FIND(".",B2110,LEN(B2110)-2)</f>
        <v>6</v>
      </c>
      <c r="U2110" s="230" t="str">
        <f>MID(B2110,1,T2110-1)</f>
        <v>A.2.4</v>
      </c>
      <c r="V2110" s="231">
        <f t="shared" si="393"/>
        <v>6</v>
      </c>
    </row>
    <row r="2111" spans="1:22" s="231" customFormat="1">
      <c r="A2111" s="172">
        <f>VLOOKUP(G2111,[1]Conceptos!$B$2:$F$587,5,FALSE)</f>
        <v>279</v>
      </c>
      <c r="B2111" s="234"/>
      <c r="C2111" s="220"/>
      <c r="D2111" s="221"/>
      <c r="E2111" s="225">
        <v>1</v>
      </c>
      <c r="F2111" s="174"/>
      <c r="G2111" s="264" t="str">
        <f t="shared" si="397"/>
        <v>A.2.4.5</v>
      </c>
      <c r="H2111" s="235" t="e">
        <f t="shared" ref="H2111:H2120" si="398">VLOOKUP(F2111,$W$7:$X$48,2,FALSE)</f>
        <v>#N/A</v>
      </c>
      <c r="I2111" s="239"/>
      <c r="J2111" s="239"/>
      <c r="K2111" s="239"/>
      <c r="L2111" s="239"/>
      <c r="M2111" s="240"/>
      <c r="N2111" s="231">
        <f t="shared" si="390"/>
        <v>1</v>
      </c>
      <c r="O2111" s="231">
        <f t="shared" si="392"/>
        <v>0</v>
      </c>
      <c r="P2111" s="179">
        <f>VLOOKUP($G2111,[1]Conceptos!$B$2:$I$588,6,FALSE)</f>
        <v>1</v>
      </c>
      <c r="Q2111" s="179">
        <f>VLOOKUP($G2111,[1]Conceptos!$B$2:$I$588,7,FALSE)</f>
        <v>1</v>
      </c>
      <c r="R2111" s="179">
        <f>VLOOKUP($G2111,[1]Conceptos!$B$2:$I$588,8,FALSE)</f>
        <v>1</v>
      </c>
      <c r="S2111" s="229" t="b">
        <f>VLOOKUP(G2111,[1]Conceptos!$B$2:$E$588,4,FALSE)</f>
        <v>1</v>
      </c>
      <c r="V2111" s="231">
        <f t="shared" si="393"/>
        <v>6</v>
      </c>
    </row>
    <row r="2112" spans="1:22" s="231" customFormat="1" hidden="1">
      <c r="A2112" s="172">
        <f>VLOOKUP(G2112,[1]Conceptos!$B$2:$F$587,5,FALSE)</f>
        <v>279</v>
      </c>
      <c r="B2112" s="236"/>
      <c r="C2112" s="237"/>
      <c r="D2112" s="238"/>
      <c r="E2112" s="225">
        <v>2</v>
      </c>
      <c r="F2112" s="174"/>
      <c r="G2112" s="264" t="str">
        <f t="shared" si="397"/>
        <v>A.2.4.5</v>
      </c>
      <c r="H2112" s="235" t="e">
        <f t="shared" si="398"/>
        <v>#N/A</v>
      </c>
      <c r="I2112" s="239"/>
      <c r="J2112" s="239"/>
      <c r="K2112" s="239"/>
      <c r="L2112" s="239"/>
      <c r="M2112" s="240"/>
      <c r="N2112" s="231">
        <f t="shared" si="390"/>
        <v>1</v>
      </c>
      <c r="O2112" s="231">
        <f t="shared" si="392"/>
        <v>0</v>
      </c>
      <c r="P2112" s="179">
        <f>VLOOKUP($G2112,[1]Conceptos!$B$2:$I$588,6,FALSE)</f>
        <v>1</v>
      </c>
      <c r="Q2112" s="179">
        <f>VLOOKUP($G2112,[1]Conceptos!$B$2:$I$588,7,FALSE)</f>
        <v>1</v>
      </c>
      <c r="R2112" s="179">
        <f>VLOOKUP($G2112,[1]Conceptos!$B$2:$I$588,8,FALSE)</f>
        <v>1</v>
      </c>
      <c r="S2112" s="229" t="b">
        <f>VLOOKUP(G2112,[1]Conceptos!$B$2:$E$587,4,FALSE)</f>
        <v>1</v>
      </c>
      <c r="V2112" s="231">
        <f t="shared" si="393"/>
        <v>0</v>
      </c>
    </row>
    <row r="2113" spans="1:22" s="231" customFormat="1" hidden="1">
      <c r="A2113" s="172">
        <f>VLOOKUP(G2113,[1]Conceptos!$B$2:$F$587,5,FALSE)</f>
        <v>279</v>
      </c>
      <c r="B2113" s="236"/>
      <c r="C2113" s="237"/>
      <c r="D2113" s="238"/>
      <c r="E2113" s="225">
        <v>3</v>
      </c>
      <c r="F2113" s="174"/>
      <c r="G2113" s="264" t="str">
        <f t="shared" si="397"/>
        <v>A.2.4.5</v>
      </c>
      <c r="H2113" s="235" t="e">
        <f t="shared" si="398"/>
        <v>#N/A</v>
      </c>
      <c r="I2113" s="239"/>
      <c r="J2113" s="239"/>
      <c r="K2113" s="239"/>
      <c r="L2113" s="239"/>
      <c r="M2113" s="240"/>
      <c r="N2113" s="231">
        <f t="shared" si="390"/>
        <v>1</v>
      </c>
      <c r="O2113" s="231">
        <f t="shared" si="392"/>
        <v>0</v>
      </c>
      <c r="P2113" s="179">
        <f>VLOOKUP($G2113,[1]Conceptos!$B$2:$I$588,6,FALSE)</f>
        <v>1</v>
      </c>
      <c r="Q2113" s="179">
        <f>VLOOKUP($G2113,[1]Conceptos!$B$2:$I$588,7,FALSE)</f>
        <v>1</v>
      </c>
      <c r="R2113" s="179">
        <f>VLOOKUP($G2113,[1]Conceptos!$B$2:$I$588,8,FALSE)</f>
        <v>1</v>
      </c>
      <c r="S2113" s="229" t="b">
        <f>VLOOKUP(G2113,[1]Conceptos!$B$2:$E$587,4,FALSE)</f>
        <v>1</v>
      </c>
      <c r="V2113" s="231">
        <f t="shared" si="393"/>
        <v>0</v>
      </c>
    </row>
    <row r="2114" spans="1:22" s="231" customFormat="1" hidden="1">
      <c r="A2114" s="172">
        <f>VLOOKUP(G2114,[1]Conceptos!$B$2:$F$587,5,FALSE)</f>
        <v>279</v>
      </c>
      <c r="B2114" s="236"/>
      <c r="C2114" s="237"/>
      <c r="D2114" s="238"/>
      <c r="E2114" s="225">
        <v>4</v>
      </c>
      <c r="F2114" s="174"/>
      <c r="G2114" s="264" t="str">
        <f t="shared" si="397"/>
        <v>A.2.4.5</v>
      </c>
      <c r="H2114" s="235" t="e">
        <f t="shared" si="398"/>
        <v>#N/A</v>
      </c>
      <c r="I2114" s="239"/>
      <c r="J2114" s="239"/>
      <c r="K2114" s="239"/>
      <c r="L2114" s="239"/>
      <c r="M2114" s="240"/>
      <c r="N2114" s="231">
        <f t="shared" si="390"/>
        <v>1</v>
      </c>
      <c r="O2114" s="231">
        <f t="shared" si="392"/>
        <v>0</v>
      </c>
      <c r="P2114" s="179">
        <f>VLOOKUP($G2114,[1]Conceptos!$B$2:$I$588,6,FALSE)</f>
        <v>1</v>
      </c>
      <c r="Q2114" s="179">
        <f>VLOOKUP($G2114,[1]Conceptos!$B$2:$I$588,7,FALSE)</f>
        <v>1</v>
      </c>
      <c r="R2114" s="179">
        <f>VLOOKUP($G2114,[1]Conceptos!$B$2:$I$588,8,FALSE)</f>
        <v>1</v>
      </c>
      <c r="S2114" s="229" t="b">
        <f>VLOOKUP(G2114,[1]Conceptos!$B$2:$E$587,4,FALSE)</f>
        <v>1</v>
      </c>
      <c r="V2114" s="231">
        <f t="shared" si="393"/>
        <v>0</v>
      </c>
    </row>
    <row r="2115" spans="1:22" s="231" customFormat="1" hidden="1">
      <c r="A2115" s="172">
        <f>VLOOKUP(G2115,[1]Conceptos!$B$2:$F$587,5,FALSE)</f>
        <v>279</v>
      </c>
      <c r="B2115" s="236"/>
      <c r="C2115" s="237"/>
      <c r="D2115" s="238"/>
      <c r="E2115" s="225">
        <v>5</v>
      </c>
      <c r="F2115" s="174"/>
      <c r="G2115" s="264" t="str">
        <f t="shared" si="397"/>
        <v>A.2.4.5</v>
      </c>
      <c r="H2115" s="235" t="e">
        <f t="shared" si="398"/>
        <v>#N/A</v>
      </c>
      <c r="I2115" s="239"/>
      <c r="J2115" s="239"/>
      <c r="K2115" s="239"/>
      <c r="L2115" s="239"/>
      <c r="M2115" s="240"/>
      <c r="N2115" s="231">
        <f t="shared" si="390"/>
        <v>1</v>
      </c>
      <c r="O2115" s="231">
        <f t="shared" si="392"/>
        <v>0</v>
      </c>
      <c r="P2115" s="179">
        <f>VLOOKUP($G2115,[1]Conceptos!$B$2:$I$588,6,FALSE)</f>
        <v>1</v>
      </c>
      <c r="Q2115" s="179">
        <f>VLOOKUP($G2115,[1]Conceptos!$B$2:$I$588,7,FALSE)</f>
        <v>1</v>
      </c>
      <c r="R2115" s="179">
        <f>VLOOKUP($G2115,[1]Conceptos!$B$2:$I$588,8,FALSE)</f>
        <v>1</v>
      </c>
      <c r="S2115" s="229" t="b">
        <f>VLOOKUP(G2115,[1]Conceptos!$B$2:$E$587,4,FALSE)</f>
        <v>1</v>
      </c>
      <c r="V2115" s="231">
        <f t="shared" si="393"/>
        <v>0</v>
      </c>
    </row>
    <row r="2116" spans="1:22" s="231" customFormat="1" hidden="1">
      <c r="A2116" s="172">
        <f>VLOOKUP(G2116,[1]Conceptos!$B$2:$F$587,5,FALSE)</f>
        <v>279</v>
      </c>
      <c r="B2116" s="236"/>
      <c r="C2116" s="237"/>
      <c r="D2116" s="238"/>
      <c r="E2116" s="225">
        <v>6</v>
      </c>
      <c r="F2116" s="174"/>
      <c r="G2116" s="264" t="str">
        <f t="shared" si="397"/>
        <v>A.2.4.5</v>
      </c>
      <c r="H2116" s="235" t="e">
        <f t="shared" si="398"/>
        <v>#N/A</v>
      </c>
      <c r="I2116" s="239"/>
      <c r="J2116" s="239"/>
      <c r="K2116" s="239"/>
      <c r="L2116" s="239"/>
      <c r="M2116" s="240"/>
      <c r="N2116" s="231">
        <f t="shared" si="390"/>
        <v>1</v>
      </c>
      <c r="O2116" s="231">
        <f t="shared" si="392"/>
        <v>0</v>
      </c>
      <c r="P2116" s="179">
        <f>VLOOKUP($G2116,[1]Conceptos!$B$2:$I$588,6,FALSE)</f>
        <v>1</v>
      </c>
      <c r="Q2116" s="179">
        <f>VLOOKUP($G2116,[1]Conceptos!$B$2:$I$588,7,FALSE)</f>
        <v>1</v>
      </c>
      <c r="R2116" s="179">
        <f>VLOOKUP($G2116,[1]Conceptos!$B$2:$I$588,8,FALSE)</f>
        <v>1</v>
      </c>
      <c r="S2116" s="229" t="b">
        <f>VLOOKUP(G2116,[1]Conceptos!$B$2:$E$587,4,FALSE)</f>
        <v>1</v>
      </c>
      <c r="V2116" s="231">
        <f t="shared" si="393"/>
        <v>0</v>
      </c>
    </row>
    <row r="2117" spans="1:22" s="231" customFormat="1" hidden="1">
      <c r="A2117" s="172">
        <f>VLOOKUP(G2117,[1]Conceptos!$B$2:$F$587,5,FALSE)</f>
        <v>279</v>
      </c>
      <c r="B2117" s="236"/>
      <c r="C2117" s="237"/>
      <c r="D2117" s="238"/>
      <c r="E2117" s="225">
        <v>7</v>
      </c>
      <c r="F2117" s="174"/>
      <c r="G2117" s="264" t="str">
        <f t="shared" si="397"/>
        <v>A.2.4.5</v>
      </c>
      <c r="H2117" s="235" t="e">
        <f t="shared" si="398"/>
        <v>#N/A</v>
      </c>
      <c r="I2117" s="239"/>
      <c r="J2117" s="239"/>
      <c r="K2117" s="239"/>
      <c r="L2117" s="239"/>
      <c r="M2117" s="240"/>
      <c r="N2117" s="231">
        <f t="shared" si="390"/>
        <v>1</v>
      </c>
      <c r="O2117" s="231">
        <f t="shared" si="392"/>
        <v>0</v>
      </c>
      <c r="P2117" s="179">
        <f>VLOOKUP($G2117,[1]Conceptos!$B$2:$I$588,6,FALSE)</f>
        <v>1</v>
      </c>
      <c r="Q2117" s="179">
        <f>VLOOKUP($G2117,[1]Conceptos!$B$2:$I$588,7,FALSE)</f>
        <v>1</v>
      </c>
      <c r="R2117" s="179">
        <f>VLOOKUP($G2117,[1]Conceptos!$B$2:$I$588,8,FALSE)</f>
        <v>1</v>
      </c>
      <c r="S2117" s="229" t="b">
        <f>VLOOKUP(G2117,[1]Conceptos!$B$2:$E$587,4,FALSE)</f>
        <v>1</v>
      </c>
      <c r="V2117" s="231">
        <f t="shared" si="393"/>
        <v>0</v>
      </c>
    </row>
    <row r="2118" spans="1:22" s="231" customFormat="1" hidden="1">
      <c r="A2118" s="172">
        <f>VLOOKUP(G2118,[1]Conceptos!$B$2:$F$587,5,FALSE)</f>
        <v>279</v>
      </c>
      <c r="B2118" s="236"/>
      <c r="C2118" s="237"/>
      <c r="D2118" s="238"/>
      <c r="E2118" s="225">
        <v>8</v>
      </c>
      <c r="F2118" s="174"/>
      <c r="G2118" s="264" t="str">
        <f t="shared" si="397"/>
        <v>A.2.4.5</v>
      </c>
      <c r="H2118" s="235" t="e">
        <f t="shared" si="398"/>
        <v>#N/A</v>
      </c>
      <c r="I2118" s="239"/>
      <c r="J2118" s="239"/>
      <c r="K2118" s="239"/>
      <c r="L2118" s="239"/>
      <c r="M2118" s="240"/>
      <c r="N2118" s="231">
        <f t="shared" si="390"/>
        <v>1</v>
      </c>
      <c r="O2118" s="231">
        <f t="shared" si="392"/>
        <v>0</v>
      </c>
      <c r="P2118" s="179">
        <f>VLOOKUP($G2118,[1]Conceptos!$B$2:$I$588,6,FALSE)</f>
        <v>1</v>
      </c>
      <c r="Q2118" s="179">
        <f>VLOOKUP($G2118,[1]Conceptos!$B$2:$I$588,7,FALSE)</f>
        <v>1</v>
      </c>
      <c r="R2118" s="179">
        <f>VLOOKUP($G2118,[1]Conceptos!$B$2:$I$588,8,FALSE)</f>
        <v>1</v>
      </c>
      <c r="S2118" s="229" t="b">
        <f>VLOOKUP(G2118,[1]Conceptos!$B$2:$E$587,4,FALSE)</f>
        <v>1</v>
      </c>
      <c r="V2118" s="231">
        <f t="shared" si="393"/>
        <v>0</v>
      </c>
    </row>
    <row r="2119" spans="1:22" s="231" customFormat="1" hidden="1">
      <c r="A2119" s="172">
        <f>VLOOKUP(G2119,[1]Conceptos!$B$2:$F$587,5,FALSE)</f>
        <v>279</v>
      </c>
      <c r="B2119" s="236"/>
      <c r="C2119" s="237"/>
      <c r="D2119" s="238"/>
      <c r="E2119" s="225">
        <v>9</v>
      </c>
      <c r="F2119" s="174"/>
      <c r="G2119" s="264" t="str">
        <f t="shared" si="397"/>
        <v>A.2.4.5</v>
      </c>
      <c r="H2119" s="235" t="e">
        <f t="shared" si="398"/>
        <v>#N/A</v>
      </c>
      <c r="I2119" s="239"/>
      <c r="J2119" s="239"/>
      <c r="K2119" s="239"/>
      <c r="L2119" s="239"/>
      <c r="M2119" s="240"/>
      <c r="N2119" s="231">
        <f t="shared" si="390"/>
        <v>1</v>
      </c>
      <c r="O2119" s="231">
        <f t="shared" si="392"/>
        <v>0</v>
      </c>
      <c r="P2119" s="179">
        <f>VLOOKUP($G2119,[1]Conceptos!$B$2:$I$588,6,FALSE)</f>
        <v>1</v>
      </c>
      <c r="Q2119" s="179">
        <f>VLOOKUP($G2119,[1]Conceptos!$B$2:$I$588,7,FALSE)</f>
        <v>1</v>
      </c>
      <c r="R2119" s="179">
        <f>VLOOKUP($G2119,[1]Conceptos!$B$2:$I$588,8,FALSE)</f>
        <v>1</v>
      </c>
      <c r="S2119" s="229" t="b">
        <f>VLOOKUP(G2119,[1]Conceptos!$B$2:$E$587,4,FALSE)</f>
        <v>1</v>
      </c>
      <c r="V2119" s="231">
        <f t="shared" si="393"/>
        <v>0</v>
      </c>
    </row>
    <row r="2120" spans="1:22" s="231" customFormat="1" hidden="1">
      <c r="A2120" s="172">
        <f>VLOOKUP(G2120,[1]Conceptos!$B$2:$F$587,5,FALSE)</f>
        <v>279</v>
      </c>
      <c r="B2120" s="236"/>
      <c r="C2120" s="237"/>
      <c r="D2120" s="238"/>
      <c r="E2120" s="225">
        <v>10</v>
      </c>
      <c r="F2120" s="174"/>
      <c r="G2120" s="264" t="str">
        <f t="shared" si="397"/>
        <v>A.2.4.5</v>
      </c>
      <c r="H2120" s="235" t="e">
        <f t="shared" si="398"/>
        <v>#N/A</v>
      </c>
      <c r="I2120" s="239"/>
      <c r="J2120" s="239"/>
      <c r="K2120" s="239"/>
      <c r="L2120" s="239"/>
      <c r="M2120" s="240"/>
      <c r="N2120" s="231">
        <f t="shared" si="390"/>
        <v>1</v>
      </c>
      <c r="O2120" s="231">
        <f t="shared" si="392"/>
        <v>0</v>
      </c>
      <c r="P2120" s="179">
        <f>VLOOKUP($G2120,[1]Conceptos!$B$2:$I$588,6,FALSE)</f>
        <v>1</v>
      </c>
      <c r="Q2120" s="179">
        <f>VLOOKUP($G2120,[1]Conceptos!$B$2:$I$588,7,FALSE)</f>
        <v>1</v>
      </c>
      <c r="R2120" s="179">
        <f>VLOOKUP($G2120,[1]Conceptos!$B$2:$I$588,8,FALSE)</f>
        <v>1</v>
      </c>
      <c r="S2120" s="229" t="b">
        <f>VLOOKUP(G2120,[1]Conceptos!$B$2:$E$587,4,FALSE)</f>
        <v>1</v>
      </c>
      <c r="V2120" s="231">
        <f t="shared" si="393"/>
        <v>0</v>
      </c>
    </row>
    <row r="2121" spans="1:22" s="231" customFormat="1" ht="25.5">
      <c r="A2121" s="172">
        <f>VLOOKUP(G2121,[1]Conceptos!$B$2:$F$587,5,FALSE)</f>
        <v>280</v>
      </c>
      <c r="B2121" s="219" t="s">
        <v>423</v>
      </c>
      <c r="C2121" s="220" t="str">
        <f>VLOOKUP(B2121,[1]Conceptos!$B$2:$D$587,2,FALSE)</f>
        <v>PAGO DE CARTERA A LAS EMPRESAS PROMOTORAS DE SALUD</v>
      </c>
      <c r="D2121" s="221" t="str">
        <f>VLOOKUP(B2121,[1]Conceptos!$B$2:$D$587,3,FALSE)</f>
        <v>SE REFIERE A  LOS RECURSOS DESTINADOS AL PAGO DE CARTERA A LAS ENTIDADES PROMOTORAS DE SALUD REG. SUBSIDIADO VIGENCIAS ANTERIORES</v>
      </c>
      <c r="E2121" s="222" t="s">
        <v>136</v>
      </c>
      <c r="F2121" s="223"/>
      <c r="G2121" s="263" t="str">
        <f t="shared" si="397"/>
        <v>A.2.4.6</v>
      </c>
      <c r="H2121" s="225"/>
      <c r="I2121" s="226">
        <f>SUM(I2122:I2131)</f>
        <v>0</v>
      </c>
      <c r="J2121" s="226">
        <f>SUM(J2122:J2131)</f>
        <v>0</v>
      </c>
      <c r="K2121" s="226">
        <f>SUM(K2122:K2131)</f>
        <v>0</v>
      </c>
      <c r="L2121" s="226">
        <f>SUM(L2122:L2131)</f>
        <v>0</v>
      </c>
      <c r="M2121" s="227">
        <f>SUM(M2122:M2131)</f>
        <v>0</v>
      </c>
      <c r="N2121" s="228">
        <f>IF(AND(E2121&lt;&gt;"", E2121&lt;&gt;"Registrar Detalle",E2121&lt;&gt;"Ocultar Detalle"),1,0)</f>
        <v>0</v>
      </c>
      <c r="O2121" s="228">
        <f t="shared" si="392"/>
        <v>0</v>
      </c>
      <c r="P2121" s="179">
        <f>VLOOKUP($G2121,[1]Conceptos!$B$2:$I$588,6,FALSE)</f>
        <v>1</v>
      </c>
      <c r="Q2121" s="179">
        <f>VLOOKUP($G2121,[1]Conceptos!$B$2:$I$588,7,FALSE)</f>
        <v>1</v>
      </c>
      <c r="R2121" s="179">
        <f>VLOOKUP($G2121,[1]Conceptos!$B$2:$I$588,8,FALSE)</f>
        <v>1</v>
      </c>
      <c r="S2121" s="229" t="b">
        <f>VLOOKUP(G2121,[1]Conceptos!$B$2:$E$588,4,FALSE)</f>
        <v>1</v>
      </c>
      <c r="T2121" s="230">
        <f>FIND(".",B2121,LEN(B2121)-2)</f>
        <v>6</v>
      </c>
      <c r="U2121" s="230" t="str">
        <f>MID(B2121,1,T2121-1)</f>
        <v>A.2.4</v>
      </c>
      <c r="V2121" s="231">
        <f t="shared" si="393"/>
        <v>6</v>
      </c>
    </row>
    <row r="2122" spans="1:22" s="231" customFormat="1">
      <c r="A2122" s="172">
        <f>VLOOKUP(G2122,[1]Conceptos!$B$2:$F$587,5,FALSE)</f>
        <v>280</v>
      </c>
      <c r="B2122" s="234"/>
      <c r="C2122" s="220"/>
      <c r="D2122" s="221"/>
      <c r="E2122" s="225">
        <v>1</v>
      </c>
      <c r="F2122" s="174"/>
      <c r="G2122" s="264" t="str">
        <f t="shared" si="397"/>
        <v>A.2.4.6</v>
      </c>
      <c r="H2122" s="235" t="e">
        <f t="shared" ref="H2122:H2131" si="399">VLOOKUP(F2122,$W$7:$X$48,2,FALSE)</f>
        <v>#N/A</v>
      </c>
      <c r="I2122" s="239"/>
      <c r="J2122" s="239"/>
      <c r="K2122" s="239"/>
      <c r="L2122" s="239"/>
      <c r="M2122" s="240"/>
      <c r="N2122" s="231">
        <f t="shared" si="390"/>
        <v>1</v>
      </c>
      <c r="O2122" s="231">
        <f t="shared" si="392"/>
        <v>0</v>
      </c>
      <c r="P2122" s="179">
        <f>VLOOKUP($G2122,[1]Conceptos!$B$2:$I$588,6,FALSE)</f>
        <v>1</v>
      </c>
      <c r="Q2122" s="179">
        <f>VLOOKUP($G2122,[1]Conceptos!$B$2:$I$588,7,FALSE)</f>
        <v>1</v>
      </c>
      <c r="R2122" s="179">
        <f>VLOOKUP($G2122,[1]Conceptos!$B$2:$I$588,8,FALSE)</f>
        <v>1</v>
      </c>
      <c r="S2122" s="229" t="b">
        <f>VLOOKUP(G2122,[1]Conceptos!$B$2:$E$588,4,FALSE)</f>
        <v>1</v>
      </c>
      <c r="V2122" s="231">
        <f t="shared" si="393"/>
        <v>6</v>
      </c>
    </row>
    <row r="2123" spans="1:22" s="231" customFormat="1" hidden="1">
      <c r="A2123" s="172">
        <f>VLOOKUP(G2123,[1]Conceptos!$B$2:$F$587,5,FALSE)</f>
        <v>280</v>
      </c>
      <c r="B2123" s="236"/>
      <c r="C2123" s="237"/>
      <c r="D2123" s="238"/>
      <c r="E2123" s="225">
        <v>2</v>
      </c>
      <c r="F2123" s="174"/>
      <c r="G2123" s="264" t="str">
        <f t="shared" si="397"/>
        <v>A.2.4.6</v>
      </c>
      <c r="H2123" s="235" t="e">
        <f t="shared" si="399"/>
        <v>#N/A</v>
      </c>
      <c r="I2123" s="239"/>
      <c r="J2123" s="239"/>
      <c r="K2123" s="239"/>
      <c r="L2123" s="239"/>
      <c r="M2123" s="240"/>
      <c r="N2123" s="231">
        <f t="shared" si="390"/>
        <v>1</v>
      </c>
      <c r="O2123" s="231">
        <f t="shared" si="392"/>
        <v>0</v>
      </c>
      <c r="P2123" s="179">
        <f>VLOOKUP($G2123,[1]Conceptos!$B$2:$I$588,6,FALSE)</f>
        <v>1</v>
      </c>
      <c r="Q2123" s="179">
        <f>VLOOKUP($G2123,[1]Conceptos!$B$2:$I$588,7,FALSE)</f>
        <v>1</v>
      </c>
      <c r="R2123" s="179">
        <f>VLOOKUP($G2123,[1]Conceptos!$B$2:$I$588,8,FALSE)</f>
        <v>1</v>
      </c>
      <c r="S2123" s="229" t="b">
        <f>VLOOKUP(G2123,[1]Conceptos!$B$2:$E$587,4,FALSE)</f>
        <v>1</v>
      </c>
      <c r="V2123" s="231">
        <f t="shared" si="393"/>
        <v>0</v>
      </c>
    </row>
    <row r="2124" spans="1:22" s="231" customFormat="1" hidden="1">
      <c r="A2124" s="172">
        <f>VLOOKUP(G2124,[1]Conceptos!$B$2:$F$587,5,FALSE)</f>
        <v>280</v>
      </c>
      <c r="B2124" s="236"/>
      <c r="C2124" s="237"/>
      <c r="D2124" s="238"/>
      <c r="E2124" s="225">
        <v>3</v>
      </c>
      <c r="F2124" s="174"/>
      <c r="G2124" s="264" t="str">
        <f t="shared" si="397"/>
        <v>A.2.4.6</v>
      </c>
      <c r="H2124" s="235" t="e">
        <f t="shared" si="399"/>
        <v>#N/A</v>
      </c>
      <c r="I2124" s="239"/>
      <c r="J2124" s="239"/>
      <c r="K2124" s="239"/>
      <c r="L2124" s="239"/>
      <c r="M2124" s="240"/>
      <c r="N2124" s="231">
        <f t="shared" si="390"/>
        <v>1</v>
      </c>
      <c r="O2124" s="231">
        <f t="shared" si="392"/>
        <v>0</v>
      </c>
      <c r="P2124" s="179">
        <f>VLOOKUP($G2124,[1]Conceptos!$B$2:$I$588,6,FALSE)</f>
        <v>1</v>
      </c>
      <c r="Q2124" s="179">
        <f>VLOOKUP($G2124,[1]Conceptos!$B$2:$I$588,7,FALSE)</f>
        <v>1</v>
      </c>
      <c r="R2124" s="179">
        <f>VLOOKUP($G2124,[1]Conceptos!$B$2:$I$588,8,FALSE)</f>
        <v>1</v>
      </c>
      <c r="S2124" s="229" t="b">
        <f>VLOOKUP(G2124,[1]Conceptos!$B$2:$E$587,4,FALSE)</f>
        <v>1</v>
      </c>
      <c r="V2124" s="231">
        <f t="shared" si="393"/>
        <v>0</v>
      </c>
    </row>
    <row r="2125" spans="1:22" s="231" customFormat="1" hidden="1">
      <c r="A2125" s="172">
        <f>VLOOKUP(G2125,[1]Conceptos!$B$2:$F$587,5,FALSE)</f>
        <v>280</v>
      </c>
      <c r="B2125" s="236"/>
      <c r="C2125" s="237"/>
      <c r="D2125" s="238"/>
      <c r="E2125" s="225">
        <v>4</v>
      </c>
      <c r="F2125" s="174"/>
      <c r="G2125" s="264" t="str">
        <f t="shared" si="397"/>
        <v>A.2.4.6</v>
      </c>
      <c r="H2125" s="235" t="e">
        <f t="shared" si="399"/>
        <v>#N/A</v>
      </c>
      <c r="I2125" s="239"/>
      <c r="J2125" s="239"/>
      <c r="K2125" s="239"/>
      <c r="L2125" s="239"/>
      <c r="M2125" s="240"/>
      <c r="N2125" s="231">
        <f t="shared" si="390"/>
        <v>1</v>
      </c>
      <c r="O2125" s="231">
        <f t="shared" si="392"/>
        <v>0</v>
      </c>
      <c r="P2125" s="179">
        <f>VLOOKUP($G2125,[1]Conceptos!$B$2:$I$588,6,FALSE)</f>
        <v>1</v>
      </c>
      <c r="Q2125" s="179">
        <f>VLOOKUP($G2125,[1]Conceptos!$B$2:$I$588,7,FALSE)</f>
        <v>1</v>
      </c>
      <c r="R2125" s="179">
        <f>VLOOKUP($G2125,[1]Conceptos!$B$2:$I$588,8,FALSE)</f>
        <v>1</v>
      </c>
      <c r="S2125" s="229" t="b">
        <f>VLOOKUP(G2125,[1]Conceptos!$B$2:$E$587,4,FALSE)</f>
        <v>1</v>
      </c>
      <c r="V2125" s="231">
        <f t="shared" si="393"/>
        <v>0</v>
      </c>
    </row>
    <row r="2126" spans="1:22" s="231" customFormat="1" hidden="1">
      <c r="A2126" s="172">
        <f>VLOOKUP(G2126,[1]Conceptos!$B$2:$F$587,5,FALSE)</f>
        <v>280</v>
      </c>
      <c r="B2126" s="236"/>
      <c r="C2126" s="237"/>
      <c r="D2126" s="238"/>
      <c r="E2126" s="225">
        <v>5</v>
      </c>
      <c r="F2126" s="174"/>
      <c r="G2126" s="264" t="str">
        <f t="shared" si="397"/>
        <v>A.2.4.6</v>
      </c>
      <c r="H2126" s="235" t="e">
        <f t="shared" si="399"/>
        <v>#N/A</v>
      </c>
      <c r="I2126" s="239"/>
      <c r="J2126" s="239"/>
      <c r="K2126" s="239"/>
      <c r="L2126" s="239"/>
      <c r="M2126" s="240"/>
      <c r="N2126" s="231">
        <f t="shared" si="390"/>
        <v>1</v>
      </c>
      <c r="O2126" s="231">
        <f t="shared" si="392"/>
        <v>0</v>
      </c>
      <c r="P2126" s="179">
        <f>VLOOKUP($G2126,[1]Conceptos!$B$2:$I$588,6,FALSE)</f>
        <v>1</v>
      </c>
      <c r="Q2126" s="179">
        <f>VLOOKUP($G2126,[1]Conceptos!$B$2:$I$588,7,FALSE)</f>
        <v>1</v>
      </c>
      <c r="R2126" s="179">
        <f>VLOOKUP($G2126,[1]Conceptos!$B$2:$I$588,8,FALSE)</f>
        <v>1</v>
      </c>
      <c r="S2126" s="229" t="b">
        <f>VLOOKUP(G2126,[1]Conceptos!$B$2:$E$587,4,FALSE)</f>
        <v>1</v>
      </c>
      <c r="V2126" s="231">
        <f t="shared" si="393"/>
        <v>0</v>
      </c>
    </row>
    <row r="2127" spans="1:22" s="231" customFormat="1" hidden="1">
      <c r="A2127" s="172">
        <f>VLOOKUP(G2127,[1]Conceptos!$B$2:$F$587,5,FALSE)</f>
        <v>280</v>
      </c>
      <c r="B2127" s="236"/>
      <c r="C2127" s="237"/>
      <c r="D2127" s="238"/>
      <c r="E2127" s="225">
        <v>6</v>
      </c>
      <c r="F2127" s="174"/>
      <c r="G2127" s="264" t="str">
        <f t="shared" si="397"/>
        <v>A.2.4.6</v>
      </c>
      <c r="H2127" s="235" t="e">
        <f t="shared" si="399"/>
        <v>#N/A</v>
      </c>
      <c r="I2127" s="239"/>
      <c r="J2127" s="239"/>
      <c r="K2127" s="239"/>
      <c r="L2127" s="239"/>
      <c r="M2127" s="240"/>
      <c r="N2127" s="231">
        <f t="shared" si="390"/>
        <v>1</v>
      </c>
      <c r="O2127" s="231">
        <f t="shared" si="392"/>
        <v>0</v>
      </c>
      <c r="P2127" s="179">
        <f>VLOOKUP($G2127,[1]Conceptos!$B$2:$I$588,6,FALSE)</f>
        <v>1</v>
      </c>
      <c r="Q2127" s="179">
        <f>VLOOKUP($G2127,[1]Conceptos!$B$2:$I$588,7,FALSE)</f>
        <v>1</v>
      </c>
      <c r="R2127" s="179">
        <f>VLOOKUP($G2127,[1]Conceptos!$B$2:$I$588,8,FALSE)</f>
        <v>1</v>
      </c>
      <c r="S2127" s="229" t="b">
        <f>VLOOKUP(G2127,[1]Conceptos!$B$2:$E$587,4,FALSE)</f>
        <v>1</v>
      </c>
      <c r="V2127" s="231">
        <f t="shared" si="393"/>
        <v>0</v>
      </c>
    </row>
    <row r="2128" spans="1:22" s="231" customFormat="1" hidden="1">
      <c r="A2128" s="172">
        <f>VLOOKUP(G2128,[1]Conceptos!$B$2:$F$587,5,FALSE)</f>
        <v>280</v>
      </c>
      <c r="B2128" s="236"/>
      <c r="C2128" s="237"/>
      <c r="D2128" s="238"/>
      <c r="E2128" s="225">
        <v>7</v>
      </c>
      <c r="F2128" s="174"/>
      <c r="G2128" s="264" t="str">
        <f t="shared" si="397"/>
        <v>A.2.4.6</v>
      </c>
      <c r="H2128" s="235" t="e">
        <f t="shared" si="399"/>
        <v>#N/A</v>
      </c>
      <c r="I2128" s="239"/>
      <c r="J2128" s="239"/>
      <c r="K2128" s="239"/>
      <c r="L2128" s="239"/>
      <c r="M2128" s="240"/>
      <c r="N2128" s="231">
        <f t="shared" si="390"/>
        <v>1</v>
      </c>
      <c r="O2128" s="231">
        <f t="shared" si="392"/>
        <v>0</v>
      </c>
      <c r="P2128" s="179">
        <f>VLOOKUP($G2128,[1]Conceptos!$B$2:$I$588,6,FALSE)</f>
        <v>1</v>
      </c>
      <c r="Q2128" s="179">
        <f>VLOOKUP($G2128,[1]Conceptos!$B$2:$I$588,7,FALSE)</f>
        <v>1</v>
      </c>
      <c r="R2128" s="179">
        <f>VLOOKUP($G2128,[1]Conceptos!$B$2:$I$588,8,FALSE)</f>
        <v>1</v>
      </c>
      <c r="S2128" s="229" t="b">
        <f>VLOOKUP(G2128,[1]Conceptos!$B$2:$E$587,4,FALSE)</f>
        <v>1</v>
      </c>
      <c r="V2128" s="231">
        <f t="shared" si="393"/>
        <v>0</v>
      </c>
    </row>
    <row r="2129" spans="1:22" s="231" customFormat="1" hidden="1">
      <c r="A2129" s="172">
        <f>VLOOKUP(G2129,[1]Conceptos!$B$2:$F$587,5,FALSE)</f>
        <v>280</v>
      </c>
      <c r="B2129" s="236"/>
      <c r="C2129" s="237"/>
      <c r="D2129" s="238"/>
      <c r="E2129" s="225">
        <v>8</v>
      </c>
      <c r="F2129" s="174"/>
      <c r="G2129" s="264" t="str">
        <f t="shared" si="397"/>
        <v>A.2.4.6</v>
      </c>
      <c r="H2129" s="235" t="e">
        <f t="shared" si="399"/>
        <v>#N/A</v>
      </c>
      <c r="I2129" s="239"/>
      <c r="J2129" s="239"/>
      <c r="K2129" s="239"/>
      <c r="L2129" s="239"/>
      <c r="M2129" s="240"/>
      <c r="N2129" s="231">
        <f t="shared" si="390"/>
        <v>1</v>
      </c>
      <c r="O2129" s="231">
        <f t="shared" si="392"/>
        <v>0</v>
      </c>
      <c r="P2129" s="179">
        <f>VLOOKUP($G2129,[1]Conceptos!$B$2:$I$588,6,FALSE)</f>
        <v>1</v>
      </c>
      <c r="Q2129" s="179">
        <f>VLOOKUP($G2129,[1]Conceptos!$B$2:$I$588,7,FALSE)</f>
        <v>1</v>
      </c>
      <c r="R2129" s="179">
        <f>VLOOKUP($G2129,[1]Conceptos!$B$2:$I$588,8,FALSE)</f>
        <v>1</v>
      </c>
      <c r="S2129" s="229" t="b">
        <f>VLOOKUP(G2129,[1]Conceptos!$B$2:$E$587,4,FALSE)</f>
        <v>1</v>
      </c>
      <c r="V2129" s="231">
        <f t="shared" si="393"/>
        <v>0</v>
      </c>
    </row>
    <row r="2130" spans="1:22" s="231" customFormat="1" hidden="1">
      <c r="A2130" s="172">
        <f>VLOOKUP(G2130,[1]Conceptos!$B$2:$F$587,5,FALSE)</f>
        <v>280</v>
      </c>
      <c r="B2130" s="236"/>
      <c r="C2130" s="237"/>
      <c r="D2130" s="238"/>
      <c r="E2130" s="225">
        <v>9</v>
      </c>
      <c r="F2130" s="174"/>
      <c r="G2130" s="264" t="str">
        <f t="shared" si="397"/>
        <v>A.2.4.6</v>
      </c>
      <c r="H2130" s="235" t="e">
        <f t="shared" si="399"/>
        <v>#N/A</v>
      </c>
      <c r="I2130" s="239"/>
      <c r="J2130" s="239"/>
      <c r="K2130" s="239"/>
      <c r="L2130" s="239"/>
      <c r="M2130" s="240"/>
      <c r="N2130" s="231">
        <f t="shared" ref="N2130:N2193" si="400">IF(E2130&lt;&gt;"",1,0)</f>
        <v>1</v>
      </c>
      <c r="O2130" s="231">
        <f t="shared" si="392"/>
        <v>0</v>
      </c>
      <c r="P2130" s="179">
        <f>VLOOKUP($G2130,[1]Conceptos!$B$2:$I$588,6,FALSE)</f>
        <v>1</v>
      </c>
      <c r="Q2130" s="179">
        <f>VLOOKUP($G2130,[1]Conceptos!$B$2:$I$588,7,FALSE)</f>
        <v>1</v>
      </c>
      <c r="R2130" s="179">
        <f>VLOOKUP($G2130,[1]Conceptos!$B$2:$I$588,8,FALSE)</f>
        <v>1</v>
      </c>
      <c r="S2130" s="229" t="b">
        <f>VLOOKUP(G2130,[1]Conceptos!$B$2:$E$587,4,FALSE)</f>
        <v>1</v>
      </c>
      <c r="V2130" s="231">
        <f t="shared" si="393"/>
        <v>0</v>
      </c>
    </row>
    <row r="2131" spans="1:22" s="231" customFormat="1" hidden="1">
      <c r="A2131" s="172">
        <f>VLOOKUP(G2131,[1]Conceptos!$B$2:$F$587,5,FALSE)</f>
        <v>280</v>
      </c>
      <c r="B2131" s="236"/>
      <c r="C2131" s="237"/>
      <c r="D2131" s="238"/>
      <c r="E2131" s="225">
        <v>10</v>
      </c>
      <c r="F2131" s="174"/>
      <c r="G2131" s="264" t="str">
        <f t="shared" si="397"/>
        <v>A.2.4.6</v>
      </c>
      <c r="H2131" s="235" t="e">
        <f t="shared" si="399"/>
        <v>#N/A</v>
      </c>
      <c r="I2131" s="239"/>
      <c r="J2131" s="239"/>
      <c r="K2131" s="239"/>
      <c r="L2131" s="239"/>
      <c r="M2131" s="240"/>
      <c r="N2131" s="231">
        <f t="shared" si="400"/>
        <v>1</v>
      </c>
      <c r="O2131" s="231">
        <f t="shared" si="392"/>
        <v>0</v>
      </c>
      <c r="P2131" s="179">
        <f>VLOOKUP($G2131,[1]Conceptos!$B$2:$I$588,6,FALSE)</f>
        <v>1</v>
      </c>
      <c r="Q2131" s="179">
        <f>VLOOKUP($G2131,[1]Conceptos!$B$2:$I$588,7,FALSE)</f>
        <v>1</v>
      </c>
      <c r="R2131" s="179">
        <f>VLOOKUP($G2131,[1]Conceptos!$B$2:$I$588,8,FALSE)</f>
        <v>1</v>
      </c>
      <c r="S2131" s="229" t="b">
        <f>VLOOKUP(G2131,[1]Conceptos!$B$2:$E$587,4,FALSE)</f>
        <v>1</v>
      </c>
      <c r="V2131" s="231">
        <f t="shared" si="393"/>
        <v>0</v>
      </c>
    </row>
    <row r="2132" spans="1:22" s="231" customFormat="1" ht="38.25">
      <c r="A2132" s="172">
        <f>VLOOKUP(G2132,[1]Conceptos!$B$2:$F$587,5,FALSE)</f>
        <v>281</v>
      </c>
      <c r="B2132" s="219" t="s">
        <v>424</v>
      </c>
      <c r="C2132" s="220" t="str">
        <f>VLOOKUP(B2132,[1]Conceptos!$B$2:$D$587,2,FALSE)</f>
        <v>PAGO DE OTRAS DEUDAS QUE NO CORRESPONDEN A CARTERA HOSPITALARIA O INFRAESTRUCTURA</v>
      </c>
      <c r="D2132" s="221" t="str">
        <f>VLOOKUP(B2132,[1]Conceptos!$B$2:$D$587,3,FALSE)</f>
        <v>CONTEMPLA LOS RECURSOS DESTINADOS AL PAGO DE OTRAS DEUDAS QUE NO CORRESPONDEN A PRESTACIÓN DE SERVICIOS, REG SUBSIDIADO O INFRAESTRUCTURA</v>
      </c>
      <c r="E2132" s="222" t="s">
        <v>136</v>
      </c>
      <c r="F2132" s="223"/>
      <c r="G2132" s="263" t="str">
        <f t="shared" si="397"/>
        <v>A.2.4.7</v>
      </c>
      <c r="H2132" s="225"/>
      <c r="I2132" s="226">
        <f>SUM(I2133:I2142)</f>
        <v>0</v>
      </c>
      <c r="J2132" s="226">
        <f>SUM(J2133:J2142)</f>
        <v>0</v>
      </c>
      <c r="K2132" s="226">
        <f>SUM(K2133:K2142)</f>
        <v>0</v>
      </c>
      <c r="L2132" s="226">
        <f>SUM(L2133:L2142)</f>
        <v>0</v>
      </c>
      <c r="M2132" s="227">
        <f>SUM(M2133:M2142)</f>
        <v>0</v>
      </c>
      <c r="N2132" s="228">
        <f>IF(AND(E2132&lt;&gt;"", E2132&lt;&gt;"Registrar Detalle",E2132&lt;&gt;"Ocultar Detalle"),1,0)</f>
        <v>0</v>
      </c>
      <c r="O2132" s="228">
        <f t="shared" si="392"/>
        <v>0</v>
      </c>
      <c r="P2132" s="179">
        <f>VLOOKUP($G2132,[1]Conceptos!$B$2:$I$588,6,FALSE)</f>
        <v>1</v>
      </c>
      <c r="Q2132" s="179">
        <f>VLOOKUP($G2132,[1]Conceptos!$B$2:$I$588,7,FALSE)</f>
        <v>1</v>
      </c>
      <c r="R2132" s="179">
        <f>VLOOKUP($G2132,[1]Conceptos!$B$2:$I$588,8,FALSE)</f>
        <v>1</v>
      </c>
      <c r="S2132" s="229" t="b">
        <f>VLOOKUP(G2132,[1]Conceptos!$B$2:$E$588,4,FALSE)</f>
        <v>1</v>
      </c>
      <c r="T2132" s="230">
        <f>FIND(".",B2132,LEN(B2132)-2)</f>
        <v>6</v>
      </c>
      <c r="U2132" s="230" t="str">
        <f>MID(B2132,1,T2132-1)</f>
        <v>A.2.4</v>
      </c>
      <c r="V2132" s="231">
        <f t="shared" si="393"/>
        <v>6</v>
      </c>
    </row>
    <row r="2133" spans="1:22" s="231" customFormat="1">
      <c r="A2133" s="172">
        <f>VLOOKUP(G2133,[1]Conceptos!$B$2:$F$587,5,FALSE)</f>
        <v>281</v>
      </c>
      <c r="B2133" s="234"/>
      <c r="C2133" s="220"/>
      <c r="D2133" s="221"/>
      <c r="E2133" s="225">
        <v>1</v>
      </c>
      <c r="F2133" s="174"/>
      <c r="G2133" s="264" t="str">
        <f t="shared" si="397"/>
        <v>A.2.4.7</v>
      </c>
      <c r="H2133" s="235" t="e">
        <f t="shared" ref="H2133:H2142" si="401">VLOOKUP(F2133,$W$7:$X$48,2,FALSE)</f>
        <v>#N/A</v>
      </c>
      <c r="I2133" s="239"/>
      <c r="J2133" s="239"/>
      <c r="K2133" s="239"/>
      <c r="L2133" s="239"/>
      <c r="M2133" s="240"/>
      <c r="N2133" s="231">
        <f t="shared" si="400"/>
        <v>1</v>
      </c>
      <c r="O2133" s="231">
        <f t="shared" si="392"/>
        <v>0</v>
      </c>
      <c r="P2133" s="179">
        <f>VLOOKUP($G2133,[1]Conceptos!$B$2:$I$588,6,FALSE)</f>
        <v>1</v>
      </c>
      <c r="Q2133" s="179">
        <f>VLOOKUP($G2133,[1]Conceptos!$B$2:$I$588,7,FALSE)</f>
        <v>1</v>
      </c>
      <c r="R2133" s="179">
        <f>VLOOKUP($G2133,[1]Conceptos!$B$2:$I$588,8,FALSE)</f>
        <v>1</v>
      </c>
      <c r="S2133" s="229" t="b">
        <f>VLOOKUP(G2133,[1]Conceptos!$B$2:$E$588,4,FALSE)</f>
        <v>1</v>
      </c>
      <c r="V2133" s="231">
        <f t="shared" si="393"/>
        <v>6</v>
      </c>
    </row>
    <row r="2134" spans="1:22" s="231" customFormat="1" hidden="1">
      <c r="A2134" s="172">
        <f>VLOOKUP(G2134,[1]Conceptos!$B$2:$F$587,5,FALSE)</f>
        <v>281</v>
      </c>
      <c r="B2134" s="236"/>
      <c r="C2134" s="237"/>
      <c r="D2134" s="238"/>
      <c r="E2134" s="225">
        <v>2</v>
      </c>
      <c r="F2134" s="174"/>
      <c r="G2134" s="264" t="str">
        <f t="shared" si="397"/>
        <v>A.2.4.7</v>
      </c>
      <c r="H2134" s="235" t="e">
        <f t="shared" si="401"/>
        <v>#N/A</v>
      </c>
      <c r="I2134" s="239"/>
      <c r="J2134" s="239"/>
      <c r="K2134" s="239"/>
      <c r="L2134" s="239"/>
      <c r="M2134" s="240"/>
      <c r="N2134" s="231">
        <f t="shared" si="400"/>
        <v>1</v>
      </c>
      <c r="O2134" s="231">
        <f t="shared" si="392"/>
        <v>0</v>
      </c>
      <c r="P2134" s="179">
        <f>VLOOKUP($G2134,[1]Conceptos!$B$2:$I$588,6,FALSE)</f>
        <v>1</v>
      </c>
      <c r="Q2134" s="179">
        <f>VLOOKUP($G2134,[1]Conceptos!$B$2:$I$588,7,FALSE)</f>
        <v>1</v>
      </c>
      <c r="R2134" s="179">
        <f>VLOOKUP($G2134,[1]Conceptos!$B$2:$I$588,8,FALSE)</f>
        <v>1</v>
      </c>
      <c r="S2134" s="229" t="b">
        <f>VLOOKUP(G2134,[1]Conceptos!$B$2:$E$587,4,FALSE)</f>
        <v>1</v>
      </c>
      <c r="V2134" s="231">
        <f t="shared" si="393"/>
        <v>0</v>
      </c>
    </row>
    <row r="2135" spans="1:22" s="231" customFormat="1" hidden="1">
      <c r="A2135" s="172">
        <f>VLOOKUP(G2135,[1]Conceptos!$B$2:$F$587,5,FALSE)</f>
        <v>281</v>
      </c>
      <c r="B2135" s="236"/>
      <c r="C2135" s="237"/>
      <c r="D2135" s="238"/>
      <c r="E2135" s="225">
        <v>3</v>
      </c>
      <c r="F2135" s="174"/>
      <c r="G2135" s="264" t="str">
        <f t="shared" si="397"/>
        <v>A.2.4.7</v>
      </c>
      <c r="H2135" s="235" t="e">
        <f t="shared" si="401"/>
        <v>#N/A</v>
      </c>
      <c r="I2135" s="239"/>
      <c r="J2135" s="239"/>
      <c r="K2135" s="239"/>
      <c r="L2135" s="239"/>
      <c r="M2135" s="240"/>
      <c r="N2135" s="231">
        <f t="shared" si="400"/>
        <v>1</v>
      </c>
      <c r="O2135" s="231">
        <f t="shared" si="392"/>
        <v>0</v>
      </c>
      <c r="P2135" s="179">
        <f>VLOOKUP($G2135,[1]Conceptos!$B$2:$I$588,6,FALSE)</f>
        <v>1</v>
      </c>
      <c r="Q2135" s="179">
        <f>VLOOKUP($G2135,[1]Conceptos!$B$2:$I$588,7,FALSE)</f>
        <v>1</v>
      </c>
      <c r="R2135" s="179">
        <f>VLOOKUP($G2135,[1]Conceptos!$B$2:$I$588,8,FALSE)</f>
        <v>1</v>
      </c>
      <c r="S2135" s="229" t="b">
        <f>VLOOKUP(G2135,[1]Conceptos!$B$2:$E$587,4,FALSE)</f>
        <v>1</v>
      </c>
      <c r="V2135" s="231">
        <f t="shared" si="393"/>
        <v>0</v>
      </c>
    </row>
    <row r="2136" spans="1:22" s="231" customFormat="1" hidden="1">
      <c r="A2136" s="172">
        <f>VLOOKUP(G2136,[1]Conceptos!$B$2:$F$587,5,FALSE)</f>
        <v>281</v>
      </c>
      <c r="B2136" s="236"/>
      <c r="C2136" s="237"/>
      <c r="D2136" s="238"/>
      <c r="E2136" s="225">
        <v>4</v>
      </c>
      <c r="F2136" s="174"/>
      <c r="G2136" s="264" t="str">
        <f t="shared" si="397"/>
        <v>A.2.4.7</v>
      </c>
      <c r="H2136" s="235" t="e">
        <f t="shared" si="401"/>
        <v>#N/A</v>
      </c>
      <c r="I2136" s="239"/>
      <c r="J2136" s="239"/>
      <c r="K2136" s="239"/>
      <c r="L2136" s="239"/>
      <c r="M2136" s="240"/>
      <c r="N2136" s="231">
        <f t="shared" si="400"/>
        <v>1</v>
      </c>
      <c r="O2136" s="231">
        <f t="shared" si="392"/>
        <v>0</v>
      </c>
      <c r="P2136" s="179">
        <f>VLOOKUP($G2136,[1]Conceptos!$B$2:$I$588,6,FALSE)</f>
        <v>1</v>
      </c>
      <c r="Q2136" s="179">
        <f>VLOOKUP($G2136,[1]Conceptos!$B$2:$I$588,7,FALSE)</f>
        <v>1</v>
      </c>
      <c r="R2136" s="179">
        <f>VLOOKUP($G2136,[1]Conceptos!$B$2:$I$588,8,FALSE)</f>
        <v>1</v>
      </c>
      <c r="S2136" s="229" t="b">
        <f>VLOOKUP(G2136,[1]Conceptos!$B$2:$E$587,4,FALSE)</f>
        <v>1</v>
      </c>
      <c r="V2136" s="231">
        <f t="shared" si="393"/>
        <v>0</v>
      </c>
    </row>
    <row r="2137" spans="1:22" s="231" customFormat="1" hidden="1">
      <c r="A2137" s="172">
        <f>VLOOKUP(G2137,[1]Conceptos!$B$2:$F$587,5,FALSE)</f>
        <v>281</v>
      </c>
      <c r="B2137" s="236"/>
      <c r="C2137" s="237"/>
      <c r="D2137" s="238"/>
      <c r="E2137" s="225">
        <v>5</v>
      </c>
      <c r="F2137" s="174"/>
      <c r="G2137" s="264" t="str">
        <f t="shared" si="397"/>
        <v>A.2.4.7</v>
      </c>
      <c r="H2137" s="235" t="e">
        <f t="shared" si="401"/>
        <v>#N/A</v>
      </c>
      <c r="I2137" s="239"/>
      <c r="J2137" s="239"/>
      <c r="K2137" s="239"/>
      <c r="L2137" s="239"/>
      <c r="M2137" s="240"/>
      <c r="N2137" s="231">
        <f t="shared" si="400"/>
        <v>1</v>
      </c>
      <c r="O2137" s="231">
        <f t="shared" si="392"/>
        <v>0</v>
      </c>
      <c r="P2137" s="179">
        <f>VLOOKUP($G2137,[1]Conceptos!$B$2:$I$588,6,FALSE)</f>
        <v>1</v>
      </c>
      <c r="Q2137" s="179">
        <f>VLOOKUP($G2137,[1]Conceptos!$B$2:$I$588,7,FALSE)</f>
        <v>1</v>
      </c>
      <c r="R2137" s="179">
        <f>VLOOKUP($G2137,[1]Conceptos!$B$2:$I$588,8,FALSE)</f>
        <v>1</v>
      </c>
      <c r="S2137" s="229" t="b">
        <f>VLOOKUP(G2137,[1]Conceptos!$B$2:$E$587,4,FALSE)</f>
        <v>1</v>
      </c>
      <c r="V2137" s="231">
        <f t="shared" si="393"/>
        <v>0</v>
      </c>
    </row>
    <row r="2138" spans="1:22" s="231" customFormat="1" hidden="1">
      <c r="A2138" s="172">
        <f>VLOOKUP(G2138,[1]Conceptos!$B$2:$F$587,5,FALSE)</f>
        <v>281</v>
      </c>
      <c r="B2138" s="236"/>
      <c r="C2138" s="237"/>
      <c r="D2138" s="238"/>
      <c r="E2138" s="225">
        <v>6</v>
      </c>
      <c r="F2138" s="174"/>
      <c r="G2138" s="264" t="str">
        <f t="shared" si="397"/>
        <v>A.2.4.7</v>
      </c>
      <c r="H2138" s="235" t="e">
        <f t="shared" si="401"/>
        <v>#N/A</v>
      </c>
      <c r="I2138" s="239"/>
      <c r="J2138" s="239"/>
      <c r="K2138" s="239"/>
      <c r="L2138" s="239"/>
      <c r="M2138" s="240"/>
      <c r="N2138" s="231">
        <f t="shared" si="400"/>
        <v>1</v>
      </c>
      <c r="O2138" s="231">
        <f t="shared" si="392"/>
        <v>0</v>
      </c>
      <c r="P2138" s="179">
        <f>VLOOKUP($G2138,[1]Conceptos!$B$2:$I$588,6,FALSE)</f>
        <v>1</v>
      </c>
      <c r="Q2138" s="179">
        <f>VLOOKUP($G2138,[1]Conceptos!$B$2:$I$588,7,FALSE)</f>
        <v>1</v>
      </c>
      <c r="R2138" s="179">
        <f>VLOOKUP($G2138,[1]Conceptos!$B$2:$I$588,8,FALSE)</f>
        <v>1</v>
      </c>
      <c r="S2138" s="229" t="b">
        <f>VLOOKUP(G2138,[1]Conceptos!$B$2:$E$587,4,FALSE)</f>
        <v>1</v>
      </c>
      <c r="V2138" s="231">
        <f t="shared" si="393"/>
        <v>0</v>
      </c>
    </row>
    <row r="2139" spans="1:22" s="231" customFormat="1" hidden="1">
      <c r="A2139" s="172">
        <f>VLOOKUP(G2139,[1]Conceptos!$B$2:$F$587,5,FALSE)</f>
        <v>281</v>
      </c>
      <c r="B2139" s="236"/>
      <c r="C2139" s="237"/>
      <c r="D2139" s="238"/>
      <c r="E2139" s="225">
        <v>7</v>
      </c>
      <c r="F2139" s="174"/>
      <c r="G2139" s="264" t="str">
        <f t="shared" si="397"/>
        <v>A.2.4.7</v>
      </c>
      <c r="H2139" s="235" t="e">
        <f t="shared" si="401"/>
        <v>#N/A</v>
      </c>
      <c r="I2139" s="239"/>
      <c r="J2139" s="239"/>
      <c r="K2139" s="239"/>
      <c r="L2139" s="239"/>
      <c r="M2139" s="240"/>
      <c r="N2139" s="231">
        <f t="shared" si="400"/>
        <v>1</v>
      </c>
      <c r="O2139" s="231">
        <f t="shared" si="392"/>
        <v>0</v>
      </c>
      <c r="P2139" s="179">
        <f>VLOOKUP($G2139,[1]Conceptos!$B$2:$I$588,6,FALSE)</f>
        <v>1</v>
      </c>
      <c r="Q2139" s="179">
        <f>VLOOKUP($G2139,[1]Conceptos!$B$2:$I$588,7,FALSE)</f>
        <v>1</v>
      </c>
      <c r="R2139" s="179">
        <f>VLOOKUP($G2139,[1]Conceptos!$B$2:$I$588,8,FALSE)</f>
        <v>1</v>
      </c>
      <c r="S2139" s="229" t="b">
        <f>VLOOKUP(G2139,[1]Conceptos!$B$2:$E$587,4,FALSE)</f>
        <v>1</v>
      </c>
      <c r="V2139" s="231">
        <f t="shared" si="393"/>
        <v>0</v>
      </c>
    </row>
    <row r="2140" spans="1:22" s="231" customFormat="1" hidden="1">
      <c r="A2140" s="172">
        <f>VLOOKUP(G2140,[1]Conceptos!$B$2:$F$587,5,FALSE)</f>
        <v>281</v>
      </c>
      <c r="B2140" s="236"/>
      <c r="C2140" s="237"/>
      <c r="D2140" s="238"/>
      <c r="E2140" s="225">
        <v>8</v>
      </c>
      <c r="F2140" s="174"/>
      <c r="G2140" s="264" t="str">
        <f t="shared" si="397"/>
        <v>A.2.4.7</v>
      </c>
      <c r="H2140" s="235" t="e">
        <f t="shared" si="401"/>
        <v>#N/A</v>
      </c>
      <c r="I2140" s="239"/>
      <c r="J2140" s="239"/>
      <c r="K2140" s="239"/>
      <c r="L2140" s="239"/>
      <c r="M2140" s="240"/>
      <c r="N2140" s="231">
        <f t="shared" si="400"/>
        <v>1</v>
      </c>
      <c r="O2140" s="231">
        <f t="shared" ref="O2140:O2203" si="402">SUM(I2140:M2140)</f>
        <v>0</v>
      </c>
      <c r="P2140" s="179">
        <f>VLOOKUP($G2140,[1]Conceptos!$B$2:$I$588,6,FALSE)</f>
        <v>1</v>
      </c>
      <c r="Q2140" s="179">
        <f>VLOOKUP($G2140,[1]Conceptos!$B$2:$I$588,7,FALSE)</f>
        <v>1</v>
      </c>
      <c r="R2140" s="179">
        <f>VLOOKUP($G2140,[1]Conceptos!$B$2:$I$588,8,FALSE)</f>
        <v>1</v>
      </c>
      <c r="S2140" s="229" t="b">
        <f>VLOOKUP(G2140,[1]Conceptos!$B$2:$E$587,4,FALSE)</f>
        <v>1</v>
      </c>
      <c r="V2140" s="231">
        <f t="shared" si="393"/>
        <v>0</v>
      </c>
    </row>
    <row r="2141" spans="1:22" s="231" customFormat="1" hidden="1">
      <c r="A2141" s="172">
        <f>VLOOKUP(G2141,[1]Conceptos!$B$2:$F$587,5,FALSE)</f>
        <v>281</v>
      </c>
      <c r="B2141" s="236"/>
      <c r="C2141" s="237"/>
      <c r="D2141" s="238"/>
      <c r="E2141" s="225">
        <v>9</v>
      </c>
      <c r="F2141" s="174"/>
      <c r="G2141" s="264" t="str">
        <f t="shared" si="397"/>
        <v>A.2.4.7</v>
      </c>
      <c r="H2141" s="235" t="e">
        <f t="shared" si="401"/>
        <v>#N/A</v>
      </c>
      <c r="I2141" s="239"/>
      <c r="J2141" s="239"/>
      <c r="K2141" s="239"/>
      <c r="L2141" s="239"/>
      <c r="M2141" s="240"/>
      <c r="N2141" s="231">
        <f t="shared" si="400"/>
        <v>1</v>
      </c>
      <c r="O2141" s="231">
        <f t="shared" si="402"/>
        <v>0</v>
      </c>
      <c r="P2141" s="179">
        <f>VLOOKUP($G2141,[1]Conceptos!$B$2:$I$588,6,FALSE)</f>
        <v>1</v>
      </c>
      <c r="Q2141" s="179">
        <f>VLOOKUP($G2141,[1]Conceptos!$B$2:$I$588,7,FALSE)</f>
        <v>1</v>
      </c>
      <c r="R2141" s="179">
        <f>VLOOKUP($G2141,[1]Conceptos!$B$2:$I$588,8,FALSE)</f>
        <v>1</v>
      </c>
      <c r="S2141" s="229" t="b">
        <f>VLOOKUP(G2141,[1]Conceptos!$B$2:$E$587,4,FALSE)</f>
        <v>1</v>
      </c>
      <c r="V2141" s="231">
        <f t="shared" ref="V2141:V2204" si="403">IF(T2141=0,T2140,T2141)</f>
        <v>0</v>
      </c>
    </row>
    <row r="2142" spans="1:22" s="231" customFormat="1" hidden="1">
      <c r="A2142" s="172">
        <f>VLOOKUP(G2142,[1]Conceptos!$B$2:$F$587,5,FALSE)</f>
        <v>281</v>
      </c>
      <c r="B2142" s="236"/>
      <c r="C2142" s="237"/>
      <c r="D2142" s="238"/>
      <c r="E2142" s="225">
        <v>10</v>
      </c>
      <c r="F2142" s="174"/>
      <c r="G2142" s="264" t="str">
        <f t="shared" si="397"/>
        <v>A.2.4.7</v>
      </c>
      <c r="H2142" s="235" t="e">
        <f t="shared" si="401"/>
        <v>#N/A</v>
      </c>
      <c r="I2142" s="239"/>
      <c r="J2142" s="239"/>
      <c r="K2142" s="239"/>
      <c r="L2142" s="239"/>
      <c r="M2142" s="240"/>
      <c r="N2142" s="231">
        <f t="shared" si="400"/>
        <v>1</v>
      </c>
      <c r="O2142" s="231">
        <f t="shared" si="402"/>
        <v>0</v>
      </c>
      <c r="P2142" s="179">
        <f>VLOOKUP($G2142,[1]Conceptos!$B$2:$I$588,6,FALSE)</f>
        <v>1</v>
      </c>
      <c r="Q2142" s="179">
        <f>VLOOKUP($G2142,[1]Conceptos!$B$2:$I$588,7,FALSE)</f>
        <v>1</v>
      </c>
      <c r="R2142" s="179">
        <f>VLOOKUP($G2142,[1]Conceptos!$B$2:$I$588,8,FALSE)</f>
        <v>1</v>
      </c>
      <c r="S2142" s="229" t="b">
        <f>VLOOKUP(G2142,[1]Conceptos!$B$2:$E$587,4,FALSE)</f>
        <v>1</v>
      </c>
      <c r="V2142" s="231">
        <f t="shared" si="403"/>
        <v>0</v>
      </c>
    </row>
    <row r="2143" spans="1:22" s="231" customFormat="1" ht="38.25">
      <c r="A2143" s="172">
        <f>VLOOKUP(G2143,[1]Conceptos!$B$2:$F$587,5,FALSE)</f>
        <v>282</v>
      </c>
      <c r="B2143" s="219" t="s">
        <v>425</v>
      </c>
      <c r="C2143" s="220" t="str">
        <f>VLOOKUP(B2143,[1]Conceptos!$B$2:$D$587,2,FALSE)</f>
        <v>INVERSIÓNES DIRECTAS EN LA RED PUBLICA SEGÚN PLAN BIENAL EN EQUIPOS</v>
      </c>
      <c r="D2143" s="221" t="str">
        <f>VLOOKUP(B2143,[1]Conceptos!$B$2:$D$587,3,FALSE)</f>
        <v>CONTEMPLA LAS INVERSIÓNES REALIZADAS EN EQUIPOS  DE FORMA DIRECTA POR LA ENTIDAD TERRITORIAL EN LA RED PÚBLICA SEGÚN PLAN BIENAL.</v>
      </c>
      <c r="E2143" s="222" t="s">
        <v>136</v>
      </c>
      <c r="F2143" s="223"/>
      <c r="G2143" s="263" t="str">
        <f t="shared" si="397"/>
        <v>A.2.4.8</v>
      </c>
      <c r="H2143" s="225"/>
      <c r="I2143" s="226">
        <f>SUM(I2144:I2153)</f>
        <v>0</v>
      </c>
      <c r="J2143" s="226">
        <f>SUM(J2144:J2153)</f>
        <v>0</v>
      </c>
      <c r="K2143" s="226">
        <f>SUM(K2144:K2153)</f>
        <v>0</v>
      </c>
      <c r="L2143" s="226">
        <f>SUM(L2144:L2153)</f>
        <v>0</v>
      </c>
      <c r="M2143" s="227">
        <f>SUM(M2144:M2153)</f>
        <v>0</v>
      </c>
      <c r="N2143" s="228">
        <f>IF(AND(E2143&lt;&gt;"", E2143&lt;&gt;"Registrar Detalle",E2143&lt;&gt;"Ocultar Detalle"),1,0)</f>
        <v>0</v>
      </c>
      <c r="O2143" s="228">
        <f t="shared" si="402"/>
        <v>0</v>
      </c>
      <c r="P2143" s="179">
        <f>VLOOKUP($G2143,[1]Conceptos!$B$2:$I$588,6,FALSE)</f>
        <v>1</v>
      </c>
      <c r="Q2143" s="179">
        <f>VLOOKUP($G2143,[1]Conceptos!$B$2:$I$588,7,FALSE)</f>
        <v>1</v>
      </c>
      <c r="R2143" s="179">
        <f>VLOOKUP($G2143,[1]Conceptos!$B$2:$I$588,8,FALSE)</f>
        <v>1</v>
      </c>
      <c r="S2143" s="229" t="b">
        <f>VLOOKUP(G2143,[1]Conceptos!$B$2:$E$588,4,FALSE)</f>
        <v>1</v>
      </c>
      <c r="T2143" s="230">
        <f>FIND(".",B2143,LEN(B2143)-2)</f>
        <v>6</v>
      </c>
      <c r="U2143" s="230" t="str">
        <f>MID(B2143,1,T2143-1)</f>
        <v>A.2.4</v>
      </c>
      <c r="V2143" s="231">
        <f t="shared" si="403"/>
        <v>6</v>
      </c>
    </row>
    <row r="2144" spans="1:22" s="231" customFormat="1">
      <c r="A2144" s="172">
        <f>VLOOKUP(G2144,[1]Conceptos!$B$2:$F$587,5,FALSE)</f>
        <v>282</v>
      </c>
      <c r="B2144" s="234"/>
      <c r="C2144" s="220"/>
      <c r="D2144" s="221"/>
      <c r="E2144" s="225">
        <v>1</v>
      </c>
      <c r="F2144" s="174"/>
      <c r="G2144" s="264" t="str">
        <f t="shared" si="397"/>
        <v>A.2.4.8</v>
      </c>
      <c r="H2144" s="235" t="e">
        <f t="shared" ref="H2144:H2153" si="404">VLOOKUP(F2144,$W$7:$X$48,2,FALSE)</f>
        <v>#N/A</v>
      </c>
      <c r="I2144" s="239"/>
      <c r="J2144" s="239"/>
      <c r="K2144" s="239"/>
      <c r="L2144" s="239"/>
      <c r="M2144" s="240"/>
      <c r="N2144" s="231">
        <f t="shared" si="400"/>
        <v>1</v>
      </c>
      <c r="O2144" s="231">
        <f t="shared" si="402"/>
        <v>0</v>
      </c>
      <c r="P2144" s="179">
        <f>VLOOKUP($G2144,[1]Conceptos!$B$2:$I$588,6,FALSE)</f>
        <v>1</v>
      </c>
      <c r="Q2144" s="179">
        <f>VLOOKUP($G2144,[1]Conceptos!$B$2:$I$588,7,FALSE)</f>
        <v>1</v>
      </c>
      <c r="R2144" s="179">
        <f>VLOOKUP($G2144,[1]Conceptos!$B$2:$I$588,8,FALSE)</f>
        <v>1</v>
      </c>
      <c r="S2144" s="229" t="b">
        <f>VLOOKUP(G2144,[1]Conceptos!$B$2:$E$588,4,FALSE)</f>
        <v>1</v>
      </c>
      <c r="V2144" s="231">
        <f t="shared" si="403"/>
        <v>6</v>
      </c>
    </row>
    <row r="2145" spans="1:22" s="231" customFormat="1" hidden="1">
      <c r="A2145" s="172">
        <f>VLOOKUP(G2145,[1]Conceptos!$B$2:$F$587,5,FALSE)</f>
        <v>282</v>
      </c>
      <c r="B2145" s="236"/>
      <c r="C2145" s="237"/>
      <c r="D2145" s="238"/>
      <c r="E2145" s="225">
        <v>2</v>
      </c>
      <c r="F2145" s="174"/>
      <c r="G2145" s="264" t="str">
        <f t="shared" si="397"/>
        <v>A.2.4.8</v>
      </c>
      <c r="H2145" s="235" t="e">
        <f t="shared" si="404"/>
        <v>#N/A</v>
      </c>
      <c r="I2145" s="239"/>
      <c r="J2145" s="239"/>
      <c r="K2145" s="239"/>
      <c r="L2145" s="239"/>
      <c r="M2145" s="240"/>
      <c r="N2145" s="231">
        <f t="shared" si="400"/>
        <v>1</v>
      </c>
      <c r="O2145" s="231">
        <f t="shared" si="402"/>
        <v>0</v>
      </c>
      <c r="P2145" s="179">
        <f>VLOOKUP($G2145,[1]Conceptos!$B$2:$I$588,6,FALSE)</f>
        <v>1</v>
      </c>
      <c r="Q2145" s="179">
        <f>VLOOKUP($G2145,[1]Conceptos!$B$2:$I$588,7,FALSE)</f>
        <v>1</v>
      </c>
      <c r="R2145" s="179">
        <f>VLOOKUP($G2145,[1]Conceptos!$B$2:$I$588,8,FALSE)</f>
        <v>1</v>
      </c>
      <c r="S2145" s="229" t="b">
        <f>VLOOKUP(G2145,[1]Conceptos!$B$2:$E$587,4,FALSE)</f>
        <v>1</v>
      </c>
      <c r="V2145" s="231">
        <f t="shared" si="403"/>
        <v>0</v>
      </c>
    </row>
    <row r="2146" spans="1:22" s="231" customFormat="1" hidden="1">
      <c r="A2146" s="172">
        <f>VLOOKUP(G2146,[1]Conceptos!$B$2:$F$587,5,FALSE)</f>
        <v>282</v>
      </c>
      <c r="B2146" s="236"/>
      <c r="C2146" s="237"/>
      <c r="D2146" s="238"/>
      <c r="E2146" s="225">
        <v>3</v>
      </c>
      <c r="F2146" s="174"/>
      <c r="G2146" s="264" t="str">
        <f t="shared" si="397"/>
        <v>A.2.4.8</v>
      </c>
      <c r="H2146" s="235" t="e">
        <f t="shared" si="404"/>
        <v>#N/A</v>
      </c>
      <c r="I2146" s="239"/>
      <c r="J2146" s="239"/>
      <c r="K2146" s="239"/>
      <c r="L2146" s="239"/>
      <c r="M2146" s="240"/>
      <c r="N2146" s="231">
        <f t="shared" si="400"/>
        <v>1</v>
      </c>
      <c r="O2146" s="231">
        <f t="shared" si="402"/>
        <v>0</v>
      </c>
      <c r="P2146" s="179">
        <f>VLOOKUP($G2146,[1]Conceptos!$B$2:$I$588,6,FALSE)</f>
        <v>1</v>
      </c>
      <c r="Q2146" s="179">
        <f>VLOOKUP($G2146,[1]Conceptos!$B$2:$I$588,7,FALSE)</f>
        <v>1</v>
      </c>
      <c r="R2146" s="179">
        <f>VLOOKUP($G2146,[1]Conceptos!$B$2:$I$588,8,FALSE)</f>
        <v>1</v>
      </c>
      <c r="S2146" s="229" t="b">
        <f>VLOOKUP(G2146,[1]Conceptos!$B$2:$E$587,4,FALSE)</f>
        <v>1</v>
      </c>
      <c r="V2146" s="231">
        <f t="shared" si="403"/>
        <v>0</v>
      </c>
    </row>
    <row r="2147" spans="1:22" s="231" customFormat="1" hidden="1">
      <c r="A2147" s="172">
        <f>VLOOKUP(G2147,[1]Conceptos!$B$2:$F$587,5,FALSE)</f>
        <v>282</v>
      </c>
      <c r="B2147" s="236"/>
      <c r="C2147" s="237"/>
      <c r="D2147" s="238"/>
      <c r="E2147" s="225">
        <v>4</v>
      </c>
      <c r="F2147" s="174"/>
      <c r="G2147" s="264" t="str">
        <f t="shared" si="397"/>
        <v>A.2.4.8</v>
      </c>
      <c r="H2147" s="235" t="e">
        <f t="shared" si="404"/>
        <v>#N/A</v>
      </c>
      <c r="I2147" s="239"/>
      <c r="J2147" s="239"/>
      <c r="K2147" s="239"/>
      <c r="L2147" s="239"/>
      <c r="M2147" s="240"/>
      <c r="N2147" s="231">
        <f t="shared" si="400"/>
        <v>1</v>
      </c>
      <c r="O2147" s="231">
        <f t="shared" si="402"/>
        <v>0</v>
      </c>
      <c r="P2147" s="179">
        <f>VLOOKUP($G2147,[1]Conceptos!$B$2:$I$588,6,FALSE)</f>
        <v>1</v>
      </c>
      <c r="Q2147" s="179">
        <f>VLOOKUP($G2147,[1]Conceptos!$B$2:$I$588,7,FALSE)</f>
        <v>1</v>
      </c>
      <c r="R2147" s="179">
        <f>VLOOKUP($G2147,[1]Conceptos!$B$2:$I$588,8,FALSE)</f>
        <v>1</v>
      </c>
      <c r="S2147" s="229" t="b">
        <f>VLOOKUP(G2147,[1]Conceptos!$B$2:$E$587,4,FALSE)</f>
        <v>1</v>
      </c>
      <c r="V2147" s="231">
        <f t="shared" si="403"/>
        <v>0</v>
      </c>
    </row>
    <row r="2148" spans="1:22" s="231" customFormat="1" hidden="1">
      <c r="A2148" s="172">
        <f>VLOOKUP(G2148,[1]Conceptos!$B$2:$F$587,5,FALSE)</f>
        <v>282</v>
      </c>
      <c r="B2148" s="236"/>
      <c r="C2148" s="237"/>
      <c r="D2148" s="238"/>
      <c r="E2148" s="225">
        <v>5</v>
      </c>
      <c r="F2148" s="174"/>
      <c r="G2148" s="264" t="str">
        <f t="shared" si="397"/>
        <v>A.2.4.8</v>
      </c>
      <c r="H2148" s="235" t="e">
        <f t="shared" si="404"/>
        <v>#N/A</v>
      </c>
      <c r="I2148" s="239"/>
      <c r="J2148" s="239"/>
      <c r="K2148" s="239"/>
      <c r="L2148" s="239"/>
      <c r="M2148" s="240"/>
      <c r="N2148" s="231">
        <f t="shared" si="400"/>
        <v>1</v>
      </c>
      <c r="O2148" s="231">
        <f t="shared" si="402"/>
        <v>0</v>
      </c>
      <c r="P2148" s="179">
        <f>VLOOKUP($G2148,[1]Conceptos!$B$2:$I$588,6,FALSE)</f>
        <v>1</v>
      </c>
      <c r="Q2148" s="179">
        <f>VLOOKUP($G2148,[1]Conceptos!$B$2:$I$588,7,FALSE)</f>
        <v>1</v>
      </c>
      <c r="R2148" s="179">
        <f>VLOOKUP($G2148,[1]Conceptos!$B$2:$I$588,8,FALSE)</f>
        <v>1</v>
      </c>
      <c r="S2148" s="229" t="b">
        <f>VLOOKUP(G2148,[1]Conceptos!$B$2:$E$587,4,FALSE)</f>
        <v>1</v>
      </c>
      <c r="V2148" s="231">
        <f t="shared" si="403"/>
        <v>0</v>
      </c>
    </row>
    <row r="2149" spans="1:22" s="231" customFormat="1" hidden="1">
      <c r="A2149" s="172">
        <f>VLOOKUP(G2149,[1]Conceptos!$B$2:$F$587,5,FALSE)</f>
        <v>282</v>
      </c>
      <c r="B2149" s="236"/>
      <c r="C2149" s="237"/>
      <c r="D2149" s="238"/>
      <c r="E2149" s="225">
        <v>6</v>
      </c>
      <c r="F2149" s="174"/>
      <c r="G2149" s="264" t="str">
        <f t="shared" si="397"/>
        <v>A.2.4.8</v>
      </c>
      <c r="H2149" s="235" t="e">
        <f t="shared" si="404"/>
        <v>#N/A</v>
      </c>
      <c r="I2149" s="239"/>
      <c r="J2149" s="239"/>
      <c r="K2149" s="239"/>
      <c r="L2149" s="239"/>
      <c r="M2149" s="240"/>
      <c r="N2149" s="231">
        <f t="shared" si="400"/>
        <v>1</v>
      </c>
      <c r="O2149" s="231">
        <f t="shared" si="402"/>
        <v>0</v>
      </c>
      <c r="P2149" s="179">
        <f>VLOOKUP($G2149,[1]Conceptos!$B$2:$I$588,6,FALSE)</f>
        <v>1</v>
      </c>
      <c r="Q2149" s="179">
        <f>VLOOKUP($G2149,[1]Conceptos!$B$2:$I$588,7,FALSE)</f>
        <v>1</v>
      </c>
      <c r="R2149" s="179">
        <f>VLOOKUP($G2149,[1]Conceptos!$B$2:$I$588,8,FALSE)</f>
        <v>1</v>
      </c>
      <c r="S2149" s="229" t="b">
        <f>VLOOKUP(G2149,[1]Conceptos!$B$2:$E$587,4,FALSE)</f>
        <v>1</v>
      </c>
      <c r="V2149" s="231">
        <f t="shared" si="403"/>
        <v>0</v>
      </c>
    </row>
    <row r="2150" spans="1:22" s="231" customFormat="1" hidden="1">
      <c r="A2150" s="172">
        <f>VLOOKUP(G2150,[1]Conceptos!$B$2:$F$587,5,FALSE)</f>
        <v>282</v>
      </c>
      <c r="B2150" s="236"/>
      <c r="C2150" s="237"/>
      <c r="D2150" s="238"/>
      <c r="E2150" s="225">
        <v>7</v>
      </c>
      <c r="F2150" s="174"/>
      <c r="G2150" s="264" t="str">
        <f t="shared" si="397"/>
        <v>A.2.4.8</v>
      </c>
      <c r="H2150" s="235" t="e">
        <f t="shared" si="404"/>
        <v>#N/A</v>
      </c>
      <c r="I2150" s="239"/>
      <c r="J2150" s="239"/>
      <c r="K2150" s="239"/>
      <c r="L2150" s="239"/>
      <c r="M2150" s="240"/>
      <c r="N2150" s="231">
        <f t="shared" si="400"/>
        <v>1</v>
      </c>
      <c r="O2150" s="231">
        <f t="shared" si="402"/>
        <v>0</v>
      </c>
      <c r="P2150" s="179">
        <f>VLOOKUP($G2150,[1]Conceptos!$B$2:$I$588,6,FALSE)</f>
        <v>1</v>
      </c>
      <c r="Q2150" s="179">
        <f>VLOOKUP($G2150,[1]Conceptos!$B$2:$I$588,7,FALSE)</f>
        <v>1</v>
      </c>
      <c r="R2150" s="179">
        <f>VLOOKUP($G2150,[1]Conceptos!$B$2:$I$588,8,FALSE)</f>
        <v>1</v>
      </c>
      <c r="S2150" s="229" t="b">
        <f>VLOOKUP(G2150,[1]Conceptos!$B$2:$E$587,4,FALSE)</f>
        <v>1</v>
      </c>
      <c r="V2150" s="231">
        <f t="shared" si="403"/>
        <v>0</v>
      </c>
    </row>
    <row r="2151" spans="1:22" s="231" customFormat="1" hidden="1">
      <c r="A2151" s="172">
        <f>VLOOKUP(G2151,[1]Conceptos!$B$2:$F$587,5,FALSE)</f>
        <v>282</v>
      </c>
      <c r="B2151" s="236"/>
      <c r="C2151" s="237"/>
      <c r="D2151" s="238"/>
      <c r="E2151" s="225">
        <v>8</v>
      </c>
      <c r="F2151" s="174"/>
      <c r="G2151" s="264" t="str">
        <f t="shared" si="397"/>
        <v>A.2.4.8</v>
      </c>
      <c r="H2151" s="235" t="e">
        <f t="shared" si="404"/>
        <v>#N/A</v>
      </c>
      <c r="I2151" s="239"/>
      <c r="J2151" s="239"/>
      <c r="K2151" s="239"/>
      <c r="L2151" s="239"/>
      <c r="M2151" s="240"/>
      <c r="N2151" s="231">
        <f t="shared" si="400"/>
        <v>1</v>
      </c>
      <c r="O2151" s="231">
        <f t="shared" si="402"/>
        <v>0</v>
      </c>
      <c r="P2151" s="179">
        <f>VLOOKUP($G2151,[1]Conceptos!$B$2:$I$588,6,FALSE)</f>
        <v>1</v>
      </c>
      <c r="Q2151" s="179">
        <f>VLOOKUP($G2151,[1]Conceptos!$B$2:$I$588,7,FALSE)</f>
        <v>1</v>
      </c>
      <c r="R2151" s="179">
        <f>VLOOKUP($G2151,[1]Conceptos!$B$2:$I$588,8,FALSE)</f>
        <v>1</v>
      </c>
      <c r="S2151" s="229" t="b">
        <f>VLOOKUP(G2151,[1]Conceptos!$B$2:$E$587,4,FALSE)</f>
        <v>1</v>
      </c>
      <c r="V2151" s="231">
        <f t="shared" si="403"/>
        <v>0</v>
      </c>
    </row>
    <row r="2152" spans="1:22" s="231" customFormat="1" hidden="1">
      <c r="A2152" s="172">
        <f>VLOOKUP(G2152,[1]Conceptos!$B$2:$F$587,5,FALSE)</f>
        <v>282</v>
      </c>
      <c r="B2152" s="236"/>
      <c r="C2152" s="237"/>
      <c r="D2152" s="238"/>
      <c r="E2152" s="225">
        <v>9</v>
      </c>
      <c r="F2152" s="174"/>
      <c r="G2152" s="264" t="str">
        <f t="shared" si="397"/>
        <v>A.2.4.8</v>
      </c>
      <c r="H2152" s="235" t="e">
        <f t="shared" si="404"/>
        <v>#N/A</v>
      </c>
      <c r="I2152" s="239"/>
      <c r="J2152" s="239"/>
      <c r="K2152" s="239"/>
      <c r="L2152" s="239"/>
      <c r="M2152" s="240"/>
      <c r="N2152" s="231">
        <f t="shared" si="400"/>
        <v>1</v>
      </c>
      <c r="O2152" s="231">
        <f t="shared" si="402"/>
        <v>0</v>
      </c>
      <c r="P2152" s="179">
        <f>VLOOKUP($G2152,[1]Conceptos!$B$2:$I$588,6,FALSE)</f>
        <v>1</v>
      </c>
      <c r="Q2152" s="179">
        <f>VLOOKUP($G2152,[1]Conceptos!$B$2:$I$588,7,FALSE)</f>
        <v>1</v>
      </c>
      <c r="R2152" s="179">
        <f>VLOOKUP($G2152,[1]Conceptos!$B$2:$I$588,8,FALSE)</f>
        <v>1</v>
      </c>
      <c r="S2152" s="229" t="b">
        <f>VLOOKUP(G2152,[1]Conceptos!$B$2:$E$587,4,FALSE)</f>
        <v>1</v>
      </c>
      <c r="V2152" s="231">
        <f t="shared" si="403"/>
        <v>0</v>
      </c>
    </row>
    <row r="2153" spans="1:22" s="231" customFormat="1" hidden="1">
      <c r="A2153" s="172">
        <f>VLOOKUP(G2153,[1]Conceptos!$B$2:$F$587,5,FALSE)</f>
        <v>282</v>
      </c>
      <c r="B2153" s="236"/>
      <c r="C2153" s="237"/>
      <c r="D2153" s="238"/>
      <c r="E2153" s="225">
        <v>10</v>
      </c>
      <c r="F2153" s="174"/>
      <c r="G2153" s="264" t="str">
        <f t="shared" si="397"/>
        <v>A.2.4.8</v>
      </c>
      <c r="H2153" s="235" t="e">
        <f t="shared" si="404"/>
        <v>#N/A</v>
      </c>
      <c r="I2153" s="239"/>
      <c r="J2153" s="239"/>
      <c r="K2153" s="239"/>
      <c r="L2153" s="239"/>
      <c r="M2153" s="240"/>
      <c r="N2153" s="231">
        <f t="shared" si="400"/>
        <v>1</v>
      </c>
      <c r="O2153" s="231">
        <f t="shared" si="402"/>
        <v>0</v>
      </c>
      <c r="P2153" s="179">
        <f>VLOOKUP($G2153,[1]Conceptos!$B$2:$I$588,6,FALSE)</f>
        <v>1</v>
      </c>
      <c r="Q2153" s="179">
        <f>VLOOKUP($G2153,[1]Conceptos!$B$2:$I$588,7,FALSE)</f>
        <v>1</v>
      </c>
      <c r="R2153" s="179">
        <f>VLOOKUP($G2153,[1]Conceptos!$B$2:$I$588,8,FALSE)</f>
        <v>1</v>
      </c>
      <c r="S2153" s="229" t="b">
        <f>VLOOKUP(G2153,[1]Conceptos!$B$2:$E$587,4,FALSE)</f>
        <v>1</v>
      </c>
      <c r="V2153" s="231">
        <f t="shared" si="403"/>
        <v>0</v>
      </c>
    </row>
    <row r="2154" spans="1:22" s="231" customFormat="1" ht="38.25">
      <c r="A2154" s="172">
        <f>VLOOKUP(G2154,[1]Conceptos!$B$2:$F$587,5,FALSE)</f>
        <v>283</v>
      </c>
      <c r="B2154" s="219" t="s">
        <v>426</v>
      </c>
      <c r="C2154" s="220" t="str">
        <f>VLOOKUP(B2154,[1]Conceptos!$B$2:$D$587,2,FALSE)</f>
        <v>INVERSIÓNES DIRECTAS EN LA RED PUBLICA SEGÚN PLAN BIENAL EN INFRAESTRUCTURA</v>
      </c>
      <c r="D2154" s="221" t="str">
        <f>VLOOKUP(B2154,[1]Conceptos!$B$2:$D$587,3,FALSE)</f>
        <v>CONTEMPLA LAS INVERSIÓNES REALIZADAS EN INFRAESTRUCTURA DE FORMA DIRECTA POR LA ENTIDAD TERRITORIAL EN LA RED PÚBLICA SEGÚN PLAN BIENAL.</v>
      </c>
      <c r="E2154" s="222" t="s">
        <v>136</v>
      </c>
      <c r="F2154" s="223"/>
      <c r="G2154" s="263" t="str">
        <f t="shared" si="397"/>
        <v>A.2.4.9</v>
      </c>
      <c r="H2154" s="225"/>
      <c r="I2154" s="226">
        <f>SUM(I2155:I2164)</f>
        <v>0</v>
      </c>
      <c r="J2154" s="226">
        <f>SUM(J2155:J2164)</f>
        <v>0</v>
      </c>
      <c r="K2154" s="226">
        <f>SUM(K2155:K2164)</f>
        <v>0</v>
      </c>
      <c r="L2154" s="226">
        <f>SUM(L2155:L2164)</f>
        <v>0</v>
      </c>
      <c r="M2154" s="227">
        <f>SUM(M2155:M2164)</f>
        <v>0</v>
      </c>
      <c r="N2154" s="228">
        <f>IF(AND(E2154&lt;&gt;"", E2154&lt;&gt;"Registrar Detalle",E2154&lt;&gt;"Ocultar Detalle"),1,0)</f>
        <v>0</v>
      </c>
      <c r="O2154" s="228">
        <f t="shared" si="402"/>
        <v>0</v>
      </c>
      <c r="P2154" s="179">
        <f>VLOOKUP($G2154,[1]Conceptos!$B$2:$I$588,6,FALSE)</f>
        <v>1</v>
      </c>
      <c r="Q2154" s="179">
        <f>VLOOKUP($G2154,[1]Conceptos!$B$2:$I$588,7,FALSE)</f>
        <v>1</v>
      </c>
      <c r="R2154" s="179">
        <f>VLOOKUP($G2154,[1]Conceptos!$B$2:$I$588,8,FALSE)</f>
        <v>1</v>
      </c>
      <c r="S2154" s="229" t="b">
        <f>VLOOKUP(G2154,[1]Conceptos!$B$2:$E$588,4,FALSE)</f>
        <v>1</v>
      </c>
      <c r="T2154" s="230">
        <f>FIND(".",B2154,LEN(B2154)-2)</f>
        <v>6</v>
      </c>
      <c r="U2154" s="230" t="str">
        <f>MID(B2154,1,T2154-1)</f>
        <v>A.2.4</v>
      </c>
      <c r="V2154" s="231">
        <f t="shared" si="403"/>
        <v>6</v>
      </c>
    </row>
    <row r="2155" spans="1:22" s="231" customFormat="1">
      <c r="A2155" s="172">
        <f>VLOOKUP(G2155,[1]Conceptos!$B$2:$F$587,5,FALSE)</f>
        <v>283</v>
      </c>
      <c r="B2155" s="234"/>
      <c r="C2155" s="220"/>
      <c r="D2155" s="221"/>
      <c r="E2155" s="225">
        <v>1</v>
      </c>
      <c r="F2155" s="174"/>
      <c r="G2155" s="264" t="str">
        <f t="shared" si="397"/>
        <v>A.2.4.9</v>
      </c>
      <c r="H2155" s="235" t="e">
        <f t="shared" ref="H2155:H2164" si="405">VLOOKUP(F2155,$W$7:$X$48,2,FALSE)</f>
        <v>#N/A</v>
      </c>
      <c r="I2155" s="239"/>
      <c r="J2155" s="239"/>
      <c r="K2155" s="239"/>
      <c r="L2155" s="239"/>
      <c r="M2155" s="240"/>
      <c r="N2155" s="231">
        <f t="shared" si="400"/>
        <v>1</v>
      </c>
      <c r="O2155" s="231">
        <f t="shared" si="402"/>
        <v>0</v>
      </c>
      <c r="P2155" s="179">
        <f>VLOOKUP($G2155,[1]Conceptos!$B$2:$I$588,6,FALSE)</f>
        <v>1</v>
      </c>
      <c r="Q2155" s="179">
        <f>VLOOKUP($G2155,[1]Conceptos!$B$2:$I$588,7,FALSE)</f>
        <v>1</v>
      </c>
      <c r="R2155" s="179">
        <f>VLOOKUP($G2155,[1]Conceptos!$B$2:$I$588,8,FALSE)</f>
        <v>1</v>
      </c>
      <c r="S2155" s="229" t="b">
        <f>VLOOKUP(G2155,[1]Conceptos!$B$2:$E$588,4,FALSE)</f>
        <v>1</v>
      </c>
      <c r="V2155" s="231">
        <f t="shared" si="403"/>
        <v>6</v>
      </c>
    </row>
    <row r="2156" spans="1:22" s="231" customFormat="1" hidden="1">
      <c r="A2156" s="172">
        <f>VLOOKUP(G2156,[1]Conceptos!$B$2:$F$587,5,FALSE)</f>
        <v>283</v>
      </c>
      <c r="B2156" s="236"/>
      <c r="C2156" s="237"/>
      <c r="D2156" s="238"/>
      <c r="E2156" s="225">
        <v>2</v>
      </c>
      <c r="F2156" s="174"/>
      <c r="G2156" s="264" t="str">
        <f t="shared" si="397"/>
        <v>A.2.4.9</v>
      </c>
      <c r="H2156" s="235" t="e">
        <f t="shared" si="405"/>
        <v>#N/A</v>
      </c>
      <c r="I2156" s="239"/>
      <c r="J2156" s="239"/>
      <c r="K2156" s="239"/>
      <c r="L2156" s="239"/>
      <c r="M2156" s="240"/>
      <c r="N2156" s="231">
        <f t="shared" si="400"/>
        <v>1</v>
      </c>
      <c r="O2156" s="231">
        <f t="shared" si="402"/>
        <v>0</v>
      </c>
      <c r="P2156" s="179">
        <f>VLOOKUP($G2156,[1]Conceptos!$B$2:$I$588,6,FALSE)</f>
        <v>1</v>
      </c>
      <c r="Q2156" s="179">
        <f>VLOOKUP($G2156,[1]Conceptos!$B$2:$I$588,7,FALSE)</f>
        <v>1</v>
      </c>
      <c r="R2156" s="179">
        <f>VLOOKUP($G2156,[1]Conceptos!$B$2:$I$588,8,FALSE)</f>
        <v>1</v>
      </c>
      <c r="S2156" s="229" t="b">
        <f>VLOOKUP(G2156,[1]Conceptos!$B$2:$E$587,4,FALSE)</f>
        <v>1</v>
      </c>
      <c r="V2156" s="231">
        <f t="shared" si="403"/>
        <v>0</v>
      </c>
    </row>
    <row r="2157" spans="1:22" s="231" customFormat="1" hidden="1">
      <c r="A2157" s="172">
        <f>VLOOKUP(G2157,[1]Conceptos!$B$2:$F$587,5,FALSE)</f>
        <v>283</v>
      </c>
      <c r="B2157" s="236"/>
      <c r="C2157" s="237"/>
      <c r="D2157" s="238"/>
      <c r="E2157" s="225">
        <v>3</v>
      </c>
      <c r="F2157" s="174"/>
      <c r="G2157" s="264" t="str">
        <f t="shared" si="397"/>
        <v>A.2.4.9</v>
      </c>
      <c r="H2157" s="235" t="e">
        <f t="shared" si="405"/>
        <v>#N/A</v>
      </c>
      <c r="I2157" s="239"/>
      <c r="J2157" s="239"/>
      <c r="K2157" s="239"/>
      <c r="L2157" s="239"/>
      <c r="M2157" s="240"/>
      <c r="N2157" s="231">
        <f t="shared" si="400"/>
        <v>1</v>
      </c>
      <c r="O2157" s="231">
        <f t="shared" si="402"/>
        <v>0</v>
      </c>
      <c r="P2157" s="179">
        <f>VLOOKUP($G2157,[1]Conceptos!$B$2:$I$588,6,FALSE)</f>
        <v>1</v>
      </c>
      <c r="Q2157" s="179">
        <f>VLOOKUP($G2157,[1]Conceptos!$B$2:$I$588,7,FALSE)</f>
        <v>1</v>
      </c>
      <c r="R2157" s="179">
        <f>VLOOKUP($G2157,[1]Conceptos!$B$2:$I$588,8,FALSE)</f>
        <v>1</v>
      </c>
      <c r="S2157" s="229" t="b">
        <f>VLOOKUP(G2157,[1]Conceptos!$B$2:$E$587,4,FALSE)</f>
        <v>1</v>
      </c>
      <c r="V2157" s="231">
        <f t="shared" si="403"/>
        <v>0</v>
      </c>
    </row>
    <row r="2158" spans="1:22" s="231" customFormat="1" hidden="1">
      <c r="A2158" s="172">
        <f>VLOOKUP(G2158,[1]Conceptos!$B$2:$F$587,5,FALSE)</f>
        <v>283</v>
      </c>
      <c r="B2158" s="236"/>
      <c r="C2158" s="237"/>
      <c r="D2158" s="238"/>
      <c r="E2158" s="225">
        <v>4</v>
      </c>
      <c r="F2158" s="174"/>
      <c r="G2158" s="264" t="str">
        <f t="shared" si="397"/>
        <v>A.2.4.9</v>
      </c>
      <c r="H2158" s="235" t="e">
        <f t="shared" si="405"/>
        <v>#N/A</v>
      </c>
      <c r="I2158" s="239"/>
      <c r="J2158" s="239"/>
      <c r="K2158" s="239"/>
      <c r="L2158" s="239"/>
      <c r="M2158" s="240"/>
      <c r="N2158" s="231">
        <f t="shared" si="400"/>
        <v>1</v>
      </c>
      <c r="O2158" s="231">
        <f t="shared" si="402"/>
        <v>0</v>
      </c>
      <c r="P2158" s="179">
        <f>VLOOKUP($G2158,[1]Conceptos!$B$2:$I$588,6,FALSE)</f>
        <v>1</v>
      </c>
      <c r="Q2158" s="179">
        <f>VLOOKUP($G2158,[1]Conceptos!$B$2:$I$588,7,FALSE)</f>
        <v>1</v>
      </c>
      <c r="R2158" s="179">
        <f>VLOOKUP($G2158,[1]Conceptos!$B$2:$I$588,8,FALSE)</f>
        <v>1</v>
      </c>
      <c r="S2158" s="229" t="b">
        <f>VLOOKUP(G2158,[1]Conceptos!$B$2:$E$587,4,FALSE)</f>
        <v>1</v>
      </c>
      <c r="V2158" s="231">
        <f t="shared" si="403"/>
        <v>0</v>
      </c>
    </row>
    <row r="2159" spans="1:22" s="231" customFormat="1" hidden="1">
      <c r="A2159" s="172">
        <f>VLOOKUP(G2159,[1]Conceptos!$B$2:$F$587,5,FALSE)</f>
        <v>283</v>
      </c>
      <c r="B2159" s="236"/>
      <c r="C2159" s="237"/>
      <c r="D2159" s="238"/>
      <c r="E2159" s="225">
        <v>5</v>
      </c>
      <c r="F2159" s="174"/>
      <c r="G2159" s="264" t="str">
        <f t="shared" si="397"/>
        <v>A.2.4.9</v>
      </c>
      <c r="H2159" s="235" t="e">
        <f t="shared" si="405"/>
        <v>#N/A</v>
      </c>
      <c r="I2159" s="239"/>
      <c r="J2159" s="239"/>
      <c r="K2159" s="239"/>
      <c r="L2159" s="239"/>
      <c r="M2159" s="240"/>
      <c r="N2159" s="231">
        <f t="shared" si="400"/>
        <v>1</v>
      </c>
      <c r="O2159" s="231">
        <f t="shared" si="402"/>
        <v>0</v>
      </c>
      <c r="P2159" s="179">
        <f>VLOOKUP($G2159,[1]Conceptos!$B$2:$I$588,6,FALSE)</f>
        <v>1</v>
      </c>
      <c r="Q2159" s="179">
        <f>VLOOKUP($G2159,[1]Conceptos!$B$2:$I$588,7,FALSE)</f>
        <v>1</v>
      </c>
      <c r="R2159" s="179">
        <f>VLOOKUP($G2159,[1]Conceptos!$B$2:$I$588,8,FALSE)</f>
        <v>1</v>
      </c>
      <c r="S2159" s="229" t="b">
        <f>VLOOKUP(G2159,[1]Conceptos!$B$2:$E$587,4,FALSE)</f>
        <v>1</v>
      </c>
      <c r="V2159" s="231">
        <f t="shared" si="403"/>
        <v>0</v>
      </c>
    </row>
    <row r="2160" spans="1:22" s="231" customFormat="1" hidden="1">
      <c r="A2160" s="172">
        <f>VLOOKUP(G2160,[1]Conceptos!$B$2:$F$587,5,FALSE)</f>
        <v>283</v>
      </c>
      <c r="B2160" s="236"/>
      <c r="C2160" s="237"/>
      <c r="D2160" s="238"/>
      <c r="E2160" s="225">
        <v>6</v>
      </c>
      <c r="F2160" s="174"/>
      <c r="G2160" s="264" t="str">
        <f t="shared" si="397"/>
        <v>A.2.4.9</v>
      </c>
      <c r="H2160" s="235" t="e">
        <f t="shared" si="405"/>
        <v>#N/A</v>
      </c>
      <c r="I2160" s="239"/>
      <c r="J2160" s="239"/>
      <c r="K2160" s="239"/>
      <c r="L2160" s="239"/>
      <c r="M2160" s="240"/>
      <c r="N2160" s="231">
        <f t="shared" si="400"/>
        <v>1</v>
      </c>
      <c r="O2160" s="231">
        <f t="shared" si="402"/>
        <v>0</v>
      </c>
      <c r="P2160" s="179">
        <f>VLOOKUP($G2160,[1]Conceptos!$B$2:$I$588,6,FALSE)</f>
        <v>1</v>
      </c>
      <c r="Q2160" s="179">
        <f>VLOOKUP($G2160,[1]Conceptos!$B$2:$I$588,7,FALSE)</f>
        <v>1</v>
      </c>
      <c r="R2160" s="179">
        <f>VLOOKUP($G2160,[1]Conceptos!$B$2:$I$588,8,FALSE)</f>
        <v>1</v>
      </c>
      <c r="S2160" s="229" t="b">
        <f>VLOOKUP(G2160,[1]Conceptos!$B$2:$E$587,4,FALSE)</f>
        <v>1</v>
      </c>
      <c r="V2160" s="231">
        <f t="shared" si="403"/>
        <v>0</v>
      </c>
    </row>
    <row r="2161" spans="1:22" s="231" customFormat="1" hidden="1">
      <c r="A2161" s="172">
        <f>VLOOKUP(G2161,[1]Conceptos!$B$2:$F$587,5,FALSE)</f>
        <v>283</v>
      </c>
      <c r="B2161" s="236"/>
      <c r="C2161" s="237"/>
      <c r="D2161" s="238"/>
      <c r="E2161" s="225">
        <v>7</v>
      </c>
      <c r="F2161" s="174"/>
      <c r="G2161" s="264" t="str">
        <f t="shared" si="397"/>
        <v>A.2.4.9</v>
      </c>
      <c r="H2161" s="235" t="e">
        <f t="shared" si="405"/>
        <v>#N/A</v>
      </c>
      <c r="I2161" s="239"/>
      <c r="J2161" s="239"/>
      <c r="K2161" s="239"/>
      <c r="L2161" s="239"/>
      <c r="M2161" s="240"/>
      <c r="N2161" s="231">
        <f t="shared" si="400"/>
        <v>1</v>
      </c>
      <c r="O2161" s="231">
        <f t="shared" si="402"/>
        <v>0</v>
      </c>
      <c r="P2161" s="179">
        <f>VLOOKUP($G2161,[1]Conceptos!$B$2:$I$588,6,FALSE)</f>
        <v>1</v>
      </c>
      <c r="Q2161" s="179">
        <f>VLOOKUP($G2161,[1]Conceptos!$B$2:$I$588,7,FALSE)</f>
        <v>1</v>
      </c>
      <c r="R2161" s="179">
        <f>VLOOKUP($G2161,[1]Conceptos!$B$2:$I$588,8,FALSE)</f>
        <v>1</v>
      </c>
      <c r="S2161" s="229" t="b">
        <f>VLOOKUP(G2161,[1]Conceptos!$B$2:$E$587,4,FALSE)</f>
        <v>1</v>
      </c>
      <c r="V2161" s="231">
        <f t="shared" si="403"/>
        <v>0</v>
      </c>
    </row>
    <row r="2162" spans="1:22" s="231" customFormat="1" hidden="1">
      <c r="A2162" s="172">
        <f>VLOOKUP(G2162,[1]Conceptos!$B$2:$F$587,5,FALSE)</f>
        <v>283</v>
      </c>
      <c r="B2162" s="236"/>
      <c r="C2162" s="237"/>
      <c r="D2162" s="238"/>
      <c r="E2162" s="225">
        <v>8</v>
      </c>
      <c r="F2162" s="174"/>
      <c r="G2162" s="264" t="str">
        <f t="shared" si="397"/>
        <v>A.2.4.9</v>
      </c>
      <c r="H2162" s="235" t="e">
        <f t="shared" si="405"/>
        <v>#N/A</v>
      </c>
      <c r="I2162" s="239"/>
      <c r="J2162" s="239"/>
      <c r="K2162" s="239"/>
      <c r="L2162" s="239"/>
      <c r="M2162" s="240"/>
      <c r="N2162" s="231">
        <f t="shared" si="400"/>
        <v>1</v>
      </c>
      <c r="O2162" s="231">
        <f t="shared" si="402"/>
        <v>0</v>
      </c>
      <c r="P2162" s="179">
        <f>VLOOKUP($G2162,[1]Conceptos!$B$2:$I$588,6,FALSE)</f>
        <v>1</v>
      </c>
      <c r="Q2162" s="179">
        <f>VLOOKUP($G2162,[1]Conceptos!$B$2:$I$588,7,FALSE)</f>
        <v>1</v>
      </c>
      <c r="R2162" s="179">
        <f>VLOOKUP($G2162,[1]Conceptos!$B$2:$I$588,8,FALSE)</f>
        <v>1</v>
      </c>
      <c r="S2162" s="229" t="b">
        <f>VLOOKUP(G2162,[1]Conceptos!$B$2:$E$587,4,FALSE)</f>
        <v>1</v>
      </c>
      <c r="V2162" s="231">
        <f t="shared" si="403"/>
        <v>0</v>
      </c>
    </row>
    <row r="2163" spans="1:22" s="231" customFormat="1" hidden="1">
      <c r="A2163" s="172">
        <f>VLOOKUP(G2163,[1]Conceptos!$B$2:$F$587,5,FALSE)</f>
        <v>283</v>
      </c>
      <c r="B2163" s="236"/>
      <c r="C2163" s="237"/>
      <c r="D2163" s="238"/>
      <c r="E2163" s="225">
        <v>9</v>
      </c>
      <c r="F2163" s="174"/>
      <c r="G2163" s="264" t="str">
        <f t="shared" si="397"/>
        <v>A.2.4.9</v>
      </c>
      <c r="H2163" s="235" t="e">
        <f t="shared" si="405"/>
        <v>#N/A</v>
      </c>
      <c r="I2163" s="239"/>
      <c r="J2163" s="239"/>
      <c r="K2163" s="239"/>
      <c r="L2163" s="239"/>
      <c r="M2163" s="240"/>
      <c r="N2163" s="231">
        <f t="shared" si="400"/>
        <v>1</v>
      </c>
      <c r="O2163" s="231">
        <f t="shared" si="402"/>
        <v>0</v>
      </c>
      <c r="P2163" s="179">
        <f>VLOOKUP($G2163,[1]Conceptos!$B$2:$I$588,6,FALSE)</f>
        <v>1</v>
      </c>
      <c r="Q2163" s="179">
        <f>VLOOKUP($G2163,[1]Conceptos!$B$2:$I$588,7,FALSE)</f>
        <v>1</v>
      </c>
      <c r="R2163" s="179">
        <f>VLOOKUP($G2163,[1]Conceptos!$B$2:$I$588,8,FALSE)</f>
        <v>1</v>
      </c>
      <c r="S2163" s="229" t="b">
        <f>VLOOKUP(G2163,[1]Conceptos!$B$2:$E$587,4,FALSE)</f>
        <v>1</v>
      </c>
      <c r="V2163" s="231">
        <f t="shared" si="403"/>
        <v>0</v>
      </c>
    </row>
    <row r="2164" spans="1:22" s="231" customFormat="1" hidden="1">
      <c r="A2164" s="172">
        <f>VLOOKUP(G2164,[1]Conceptos!$B$2:$F$587,5,FALSE)</f>
        <v>283</v>
      </c>
      <c r="B2164" s="236"/>
      <c r="C2164" s="237"/>
      <c r="D2164" s="238"/>
      <c r="E2164" s="225">
        <v>10</v>
      </c>
      <c r="F2164" s="174"/>
      <c r="G2164" s="264" t="str">
        <f t="shared" si="397"/>
        <v>A.2.4.9</v>
      </c>
      <c r="H2164" s="235" t="e">
        <f t="shared" si="405"/>
        <v>#N/A</v>
      </c>
      <c r="I2164" s="239"/>
      <c r="J2164" s="239"/>
      <c r="K2164" s="239"/>
      <c r="L2164" s="239"/>
      <c r="M2164" s="240"/>
      <c r="N2164" s="231">
        <f t="shared" si="400"/>
        <v>1</v>
      </c>
      <c r="O2164" s="231">
        <f t="shared" si="402"/>
        <v>0</v>
      </c>
      <c r="P2164" s="179">
        <f>VLOOKUP($G2164,[1]Conceptos!$B$2:$I$588,6,FALSE)</f>
        <v>1</v>
      </c>
      <c r="Q2164" s="179">
        <f>VLOOKUP($G2164,[1]Conceptos!$B$2:$I$588,7,FALSE)</f>
        <v>1</v>
      </c>
      <c r="R2164" s="179">
        <f>VLOOKUP($G2164,[1]Conceptos!$B$2:$I$588,8,FALSE)</f>
        <v>1</v>
      </c>
      <c r="S2164" s="229" t="b">
        <f>VLOOKUP(G2164,[1]Conceptos!$B$2:$E$587,4,FALSE)</f>
        <v>1</v>
      </c>
      <c r="V2164" s="231">
        <f t="shared" si="403"/>
        <v>0</v>
      </c>
    </row>
    <row r="2165" spans="1:22" s="231" customFormat="1" ht="38.25">
      <c r="A2165" s="172">
        <f>VLOOKUP(G2165,[1]Conceptos!$B$2:$F$587,5,FALSE)</f>
        <v>284</v>
      </c>
      <c r="B2165" s="219" t="s">
        <v>427</v>
      </c>
      <c r="C2165" s="220" t="str">
        <f>VLOOKUP(B2165,[1]Conceptos!$B$2:$D$587,2,FALSE)</f>
        <v>INVERSIÓNES DIRECTAS EN LA RED PUBLICA SEGÚN PLAN BIENAL EN OTROS CONCEPTOS</v>
      </c>
      <c r="D2165" s="221" t="str">
        <f>VLOOKUP(B2165,[1]Conceptos!$B$2:$D$587,3,FALSE)</f>
        <v>CONTEMPLA LAS INVERSIÓNES REALIZADAS EN CONCEPTOS DISTINTOS A EQUIPOS E INFRAESTRUCTURA DE FORMA DIRECTA POR LA ENTIDAD TERRITORIAL EN LA RED PÚBLICA SEGÚN PLAN BIENAL.</v>
      </c>
      <c r="E2165" s="222" t="s">
        <v>136</v>
      </c>
      <c r="F2165" s="223"/>
      <c r="G2165" s="263" t="str">
        <f t="shared" si="397"/>
        <v>A.2.4.10</v>
      </c>
      <c r="H2165" s="225"/>
      <c r="I2165" s="226">
        <f>SUM(I2166:I2175)</f>
        <v>0</v>
      </c>
      <c r="J2165" s="226">
        <f>SUM(J2166:J2175)</f>
        <v>0</v>
      </c>
      <c r="K2165" s="226">
        <f>SUM(K2166:K2175)</f>
        <v>0</v>
      </c>
      <c r="L2165" s="226">
        <f>SUM(L2166:L2175)</f>
        <v>0</v>
      </c>
      <c r="M2165" s="227">
        <f>SUM(M2166:M2175)</f>
        <v>0</v>
      </c>
      <c r="N2165" s="228">
        <f>IF(AND(E2165&lt;&gt;"", E2165&lt;&gt;"Registrar Detalle",E2165&lt;&gt;"Ocultar Detalle"),1,0)</f>
        <v>0</v>
      </c>
      <c r="O2165" s="228">
        <f t="shared" si="402"/>
        <v>0</v>
      </c>
      <c r="P2165" s="179">
        <f>VLOOKUP($G2165,[1]Conceptos!$B$2:$I$588,6,FALSE)</f>
        <v>1</v>
      </c>
      <c r="Q2165" s="179">
        <f>VLOOKUP($G2165,[1]Conceptos!$B$2:$I$588,7,FALSE)</f>
        <v>1</v>
      </c>
      <c r="R2165" s="179">
        <f>VLOOKUP($G2165,[1]Conceptos!$B$2:$I$588,8,FALSE)</f>
        <v>1</v>
      </c>
      <c r="S2165" s="229" t="b">
        <f>VLOOKUP(G2165,[1]Conceptos!$B$2:$E$588,4,FALSE)</f>
        <v>1</v>
      </c>
      <c r="T2165" s="230">
        <f>FIND(".",B2165,LEN(B2165)-2)</f>
        <v>6</v>
      </c>
      <c r="U2165" s="230" t="str">
        <f>MID(B2165,1,T2165-1)</f>
        <v>A.2.4</v>
      </c>
      <c r="V2165" s="231">
        <f t="shared" si="403"/>
        <v>6</v>
      </c>
    </row>
    <row r="2166" spans="1:22" s="231" customFormat="1">
      <c r="A2166" s="172">
        <f>VLOOKUP(G2166,[1]Conceptos!$B$2:$F$587,5,FALSE)</f>
        <v>284</v>
      </c>
      <c r="B2166" s="234"/>
      <c r="C2166" s="220"/>
      <c r="D2166" s="221"/>
      <c r="E2166" s="225">
        <v>1</v>
      </c>
      <c r="F2166" s="174"/>
      <c r="G2166" s="264" t="str">
        <f t="shared" si="397"/>
        <v>A.2.4.10</v>
      </c>
      <c r="H2166" s="235" t="e">
        <f t="shared" ref="H2166:H2175" si="406">VLOOKUP(F2166,$W$7:$X$48,2,FALSE)</f>
        <v>#N/A</v>
      </c>
      <c r="I2166" s="239"/>
      <c r="J2166" s="239"/>
      <c r="K2166" s="239"/>
      <c r="L2166" s="239"/>
      <c r="M2166" s="240"/>
      <c r="N2166" s="231">
        <f t="shared" si="400"/>
        <v>1</v>
      </c>
      <c r="O2166" s="231">
        <f t="shared" si="402"/>
        <v>0</v>
      </c>
      <c r="P2166" s="179">
        <f>VLOOKUP($G2166,[1]Conceptos!$B$2:$I$588,6,FALSE)</f>
        <v>1</v>
      </c>
      <c r="Q2166" s="179">
        <f>VLOOKUP($G2166,[1]Conceptos!$B$2:$I$588,7,FALSE)</f>
        <v>1</v>
      </c>
      <c r="R2166" s="179">
        <f>VLOOKUP($G2166,[1]Conceptos!$B$2:$I$588,8,FALSE)</f>
        <v>1</v>
      </c>
      <c r="S2166" s="229" t="b">
        <f>VLOOKUP(G2166,[1]Conceptos!$B$2:$E$588,4,FALSE)</f>
        <v>1</v>
      </c>
      <c r="V2166" s="231">
        <f t="shared" si="403"/>
        <v>6</v>
      </c>
    </row>
    <row r="2167" spans="1:22" s="231" customFormat="1" hidden="1">
      <c r="A2167" s="172">
        <f>VLOOKUP(G2167,[1]Conceptos!$B$2:$F$587,5,FALSE)</f>
        <v>284</v>
      </c>
      <c r="B2167" s="236"/>
      <c r="C2167" s="237"/>
      <c r="D2167" s="238"/>
      <c r="E2167" s="225">
        <v>2</v>
      </c>
      <c r="F2167" s="174"/>
      <c r="G2167" s="264" t="str">
        <f t="shared" si="397"/>
        <v>A.2.4.10</v>
      </c>
      <c r="H2167" s="235" t="e">
        <f t="shared" si="406"/>
        <v>#N/A</v>
      </c>
      <c r="I2167" s="239"/>
      <c r="J2167" s="239"/>
      <c r="K2167" s="239"/>
      <c r="L2167" s="239"/>
      <c r="M2167" s="240"/>
      <c r="N2167" s="231">
        <f t="shared" si="400"/>
        <v>1</v>
      </c>
      <c r="O2167" s="231">
        <f t="shared" si="402"/>
        <v>0</v>
      </c>
      <c r="P2167" s="179">
        <f>VLOOKUP($G2167,[1]Conceptos!$B$2:$I$588,6,FALSE)</f>
        <v>1</v>
      </c>
      <c r="Q2167" s="179">
        <f>VLOOKUP($G2167,[1]Conceptos!$B$2:$I$588,7,FALSE)</f>
        <v>1</v>
      </c>
      <c r="R2167" s="179">
        <f>VLOOKUP($G2167,[1]Conceptos!$B$2:$I$588,8,FALSE)</f>
        <v>1</v>
      </c>
      <c r="S2167" s="229" t="b">
        <f>VLOOKUP(G2167,[1]Conceptos!$B$2:$E$587,4,FALSE)</f>
        <v>1</v>
      </c>
      <c r="V2167" s="231">
        <f t="shared" si="403"/>
        <v>0</v>
      </c>
    </row>
    <row r="2168" spans="1:22" s="231" customFormat="1" hidden="1">
      <c r="A2168" s="172">
        <f>VLOOKUP(G2168,[1]Conceptos!$B$2:$F$587,5,FALSE)</f>
        <v>284</v>
      </c>
      <c r="B2168" s="236"/>
      <c r="C2168" s="237"/>
      <c r="D2168" s="238"/>
      <c r="E2168" s="225">
        <v>3</v>
      </c>
      <c r="F2168" s="174"/>
      <c r="G2168" s="264" t="str">
        <f t="shared" si="397"/>
        <v>A.2.4.10</v>
      </c>
      <c r="H2168" s="235" t="e">
        <f t="shared" si="406"/>
        <v>#N/A</v>
      </c>
      <c r="I2168" s="239"/>
      <c r="J2168" s="239"/>
      <c r="K2168" s="239"/>
      <c r="L2168" s="239"/>
      <c r="M2168" s="240"/>
      <c r="N2168" s="231">
        <f t="shared" si="400"/>
        <v>1</v>
      </c>
      <c r="O2168" s="231">
        <f t="shared" si="402"/>
        <v>0</v>
      </c>
      <c r="P2168" s="179">
        <f>VLOOKUP($G2168,[1]Conceptos!$B$2:$I$588,6,FALSE)</f>
        <v>1</v>
      </c>
      <c r="Q2168" s="179">
        <f>VLOOKUP($G2168,[1]Conceptos!$B$2:$I$588,7,FALSE)</f>
        <v>1</v>
      </c>
      <c r="R2168" s="179">
        <f>VLOOKUP($G2168,[1]Conceptos!$B$2:$I$588,8,FALSE)</f>
        <v>1</v>
      </c>
      <c r="S2168" s="229" t="b">
        <f>VLOOKUP(G2168,[1]Conceptos!$B$2:$E$587,4,FALSE)</f>
        <v>1</v>
      </c>
      <c r="V2168" s="231">
        <f t="shared" si="403"/>
        <v>0</v>
      </c>
    </row>
    <row r="2169" spans="1:22" s="231" customFormat="1" hidden="1">
      <c r="A2169" s="172">
        <f>VLOOKUP(G2169,[1]Conceptos!$B$2:$F$587,5,FALSE)</f>
        <v>284</v>
      </c>
      <c r="B2169" s="236"/>
      <c r="C2169" s="237"/>
      <c r="D2169" s="238"/>
      <c r="E2169" s="225">
        <v>4</v>
      </c>
      <c r="F2169" s="174"/>
      <c r="G2169" s="264" t="str">
        <f t="shared" si="397"/>
        <v>A.2.4.10</v>
      </c>
      <c r="H2169" s="235" t="e">
        <f t="shared" si="406"/>
        <v>#N/A</v>
      </c>
      <c r="I2169" s="239"/>
      <c r="J2169" s="239"/>
      <c r="K2169" s="239"/>
      <c r="L2169" s="239"/>
      <c r="M2169" s="240"/>
      <c r="N2169" s="231">
        <f t="shared" si="400"/>
        <v>1</v>
      </c>
      <c r="O2169" s="231">
        <f t="shared" si="402"/>
        <v>0</v>
      </c>
      <c r="P2169" s="179">
        <f>VLOOKUP($G2169,[1]Conceptos!$B$2:$I$588,6,FALSE)</f>
        <v>1</v>
      </c>
      <c r="Q2169" s="179">
        <f>VLOOKUP($G2169,[1]Conceptos!$B$2:$I$588,7,FALSE)</f>
        <v>1</v>
      </c>
      <c r="R2169" s="179">
        <f>VLOOKUP($G2169,[1]Conceptos!$B$2:$I$588,8,FALSE)</f>
        <v>1</v>
      </c>
      <c r="S2169" s="229" t="b">
        <f>VLOOKUP(G2169,[1]Conceptos!$B$2:$E$587,4,FALSE)</f>
        <v>1</v>
      </c>
      <c r="V2169" s="231">
        <f t="shared" si="403"/>
        <v>0</v>
      </c>
    </row>
    <row r="2170" spans="1:22" s="231" customFormat="1" hidden="1">
      <c r="A2170" s="172">
        <f>VLOOKUP(G2170,[1]Conceptos!$B$2:$F$587,5,FALSE)</f>
        <v>284</v>
      </c>
      <c r="B2170" s="236"/>
      <c r="C2170" s="237"/>
      <c r="D2170" s="238"/>
      <c r="E2170" s="225">
        <v>5</v>
      </c>
      <c r="F2170" s="174"/>
      <c r="G2170" s="264" t="str">
        <f t="shared" si="397"/>
        <v>A.2.4.10</v>
      </c>
      <c r="H2170" s="235" t="e">
        <f t="shared" si="406"/>
        <v>#N/A</v>
      </c>
      <c r="I2170" s="239"/>
      <c r="J2170" s="239"/>
      <c r="K2170" s="239"/>
      <c r="L2170" s="239"/>
      <c r="M2170" s="240"/>
      <c r="N2170" s="231">
        <f t="shared" si="400"/>
        <v>1</v>
      </c>
      <c r="O2170" s="231">
        <f t="shared" si="402"/>
        <v>0</v>
      </c>
      <c r="P2170" s="179">
        <f>VLOOKUP($G2170,[1]Conceptos!$B$2:$I$588,6,FALSE)</f>
        <v>1</v>
      </c>
      <c r="Q2170" s="179">
        <f>VLOOKUP($G2170,[1]Conceptos!$B$2:$I$588,7,FALSE)</f>
        <v>1</v>
      </c>
      <c r="R2170" s="179">
        <f>VLOOKUP($G2170,[1]Conceptos!$B$2:$I$588,8,FALSE)</f>
        <v>1</v>
      </c>
      <c r="S2170" s="229" t="b">
        <f>VLOOKUP(G2170,[1]Conceptos!$B$2:$E$587,4,FALSE)</f>
        <v>1</v>
      </c>
      <c r="V2170" s="231">
        <f t="shared" si="403"/>
        <v>0</v>
      </c>
    </row>
    <row r="2171" spans="1:22" s="231" customFormat="1" hidden="1">
      <c r="A2171" s="172">
        <f>VLOOKUP(G2171,[1]Conceptos!$B$2:$F$587,5,FALSE)</f>
        <v>284</v>
      </c>
      <c r="B2171" s="236"/>
      <c r="C2171" s="237"/>
      <c r="D2171" s="238"/>
      <c r="E2171" s="225">
        <v>6</v>
      </c>
      <c r="F2171" s="174"/>
      <c r="G2171" s="264" t="str">
        <f t="shared" si="397"/>
        <v>A.2.4.10</v>
      </c>
      <c r="H2171" s="235" t="e">
        <f t="shared" si="406"/>
        <v>#N/A</v>
      </c>
      <c r="I2171" s="239"/>
      <c r="J2171" s="239"/>
      <c r="K2171" s="239"/>
      <c r="L2171" s="239"/>
      <c r="M2171" s="240"/>
      <c r="N2171" s="231">
        <f t="shared" si="400"/>
        <v>1</v>
      </c>
      <c r="O2171" s="231">
        <f t="shared" si="402"/>
        <v>0</v>
      </c>
      <c r="P2171" s="179">
        <f>VLOOKUP($G2171,[1]Conceptos!$B$2:$I$588,6,FALSE)</f>
        <v>1</v>
      </c>
      <c r="Q2171" s="179">
        <f>VLOOKUP($G2171,[1]Conceptos!$B$2:$I$588,7,FALSE)</f>
        <v>1</v>
      </c>
      <c r="R2171" s="179">
        <f>VLOOKUP($G2171,[1]Conceptos!$B$2:$I$588,8,FALSE)</f>
        <v>1</v>
      </c>
      <c r="S2171" s="229" t="b">
        <f>VLOOKUP(G2171,[1]Conceptos!$B$2:$E$587,4,FALSE)</f>
        <v>1</v>
      </c>
      <c r="V2171" s="231">
        <f t="shared" si="403"/>
        <v>0</v>
      </c>
    </row>
    <row r="2172" spans="1:22" s="231" customFormat="1" hidden="1">
      <c r="A2172" s="172">
        <f>VLOOKUP(G2172,[1]Conceptos!$B$2:$F$587,5,FALSE)</f>
        <v>284</v>
      </c>
      <c r="B2172" s="236"/>
      <c r="C2172" s="237"/>
      <c r="D2172" s="238"/>
      <c r="E2172" s="225">
        <v>7</v>
      </c>
      <c r="F2172" s="174"/>
      <c r="G2172" s="264" t="str">
        <f t="shared" si="397"/>
        <v>A.2.4.10</v>
      </c>
      <c r="H2172" s="235" t="e">
        <f t="shared" si="406"/>
        <v>#N/A</v>
      </c>
      <c r="I2172" s="239"/>
      <c r="J2172" s="239"/>
      <c r="K2172" s="239"/>
      <c r="L2172" s="239"/>
      <c r="M2172" s="240"/>
      <c r="N2172" s="231">
        <f t="shared" si="400"/>
        <v>1</v>
      </c>
      <c r="O2172" s="231">
        <f t="shared" si="402"/>
        <v>0</v>
      </c>
      <c r="P2172" s="179">
        <f>VLOOKUP($G2172,[1]Conceptos!$B$2:$I$588,6,FALSE)</f>
        <v>1</v>
      </c>
      <c r="Q2172" s="179">
        <f>VLOOKUP($G2172,[1]Conceptos!$B$2:$I$588,7,FALSE)</f>
        <v>1</v>
      </c>
      <c r="R2172" s="179">
        <f>VLOOKUP($G2172,[1]Conceptos!$B$2:$I$588,8,FALSE)</f>
        <v>1</v>
      </c>
      <c r="S2172" s="229" t="b">
        <f>VLOOKUP(G2172,[1]Conceptos!$B$2:$E$587,4,FALSE)</f>
        <v>1</v>
      </c>
      <c r="V2172" s="231">
        <f t="shared" si="403"/>
        <v>0</v>
      </c>
    </row>
    <row r="2173" spans="1:22" s="231" customFormat="1" hidden="1">
      <c r="A2173" s="172">
        <f>VLOOKUP(G2173,[1]Conceptos!$B$2:$F$587,5,FALSE)</f>
        <v>284</v>
      </c>
      <c r="B2173" s="236"/>
      <c r="C2173" s="237"/>
      <c r="D2173" s="238"/>
      <c r="E2173" s="225">
        <v>8</v>
      </c>
      <c r="F2173" s="174"/>
      <c r="G2173" s="264" t="str">
        <f t="shared" ref="G2173:G2236" si="407">IF(ISBLANK(B2173),G2172,B2173)</f>
        <v>A.2.4.10</v>
      </c>
      <c r="H2173" s="235" t="e">
        <f t="shared" si="406"/>
        <v>#N/A</v>
      </c>
      <c r="I2173" s="239"/>
      <c r="J2173" s="239"/>
      <c r="K2173" s="239"/>
      <c r="L2173" s="239"/>
      <c r="M2173" s="240"/>
      <c r="N2173" s="231">
        <f t="shared" si="400"/>
        <v>1</v>
      </c>
      <c r="O2173" s="231">
        <f t="shared" si="402"/>
        <v>0</v>
      </c>
      <c r="P2173" s="179">
        <f>VLOOKUP($G2173,[1]Conceptos!$B$2:$I$588,6,FALSE)</f>
        <v>1</v>
      </c>
      <c r="Q2173" s="179">
        <f>VLOOKUP($G2173,[1]Conceptos!$B$2:$I$588,7,FALSE)</f>
        <v>1</v>
      </c>
      <c r="R2173" s="179">
        <f>VLOOKUP($G2173,[1]Conceptos!$B$2:$I$588,8,FALSE)</f>
        <v>1</v>
      </c>
      <c r="S2173" s="229" t="b">
        <f>VLOOKUP(G2173,[1]Conceptos!$B$2:$E$587,4,FALSE)</f>
        <v>1</v>
      </c>
      <c r="V2173" s="231">
        <f t="shared" si="403"/>
        <v>0</v>
      </c>
    </row>
    <row r="2174" spans="1:22" s="231" customFormat="1" hidden="1">
      <c r="A2174" s="172">
        <f>VLOOKUP(G2174,[1]Conceptos!$B$2:$F$587,5,FALSE)</f>
        <v>284</v>
      </c>
      <c r="B2174" s="236"/>
      <c r="C2174" s="237"/>
      <c r="D2174" s="238"/>
      <c r="E2174" s="225">
        <v>9</v>
      </c>
      <c r="F2174" s="174"/>
      <c r="G2174" s="264" t="str">
        <f t="shared" si="407"/>
        <v>A.2.4.10</v>
      </c>
      <c r="H2174" s="235" t="e">
        <f t="shared" si="406"/>
        <v>#N/A</v>
      </c>
      <c r="I2174" s="239"/>
      <c r="J2174" s="239"/>
      <c r="K2174" s="239"/>
      <c r="L2174" s="239"/>
      <c r="M2174" s="240"/>
      <c r="N2174" s="231">
        <f t="shared" si="400"/>
        <v>1</v>
      </c>
      <c r="O2174" s="231">
        <f t="shared" si="402"/>
        <v>0</v>
      </c>
      <c r="P2174" s="179">
        <f>VLOOKUP($G2174,[1]Conceptos!$B$2:$I$588,6,FALSE)</f>
        <v>1</v>
      </c>
      <c r="Q2174" s="179">
        <f>VLOOKUP($G2174,[1]Conceptos!$B$2:$I$588,7,FALSE)</f>
        <v>1</v>
      </c>
      <c r="R2174" s="179">
        <f>VLOOKUP($G2174,[1]Conceptos!$B$2:$I$588,8,FALSE)</f>
        <v>1</v>
      </c>
      <c r="S2174" s="229" t="b">
        <f>VLOOKUP(G2174,[1]Conceptos!$B$2:$E$587,4,FALSE)</f>
        <v>1</v>
      </c>
      <c r="V2174" s="231">
        <f t="shared" si="403"/>
        <v>0</v>
      </c>
    </row>
    <row r="2175" spans="1:22" s="231" customFormat="1" hidden="1">
      <c r="A2175" s="172">
        <f>VLOOKUP(G2175,[1]Conceptos!$B$2:$F$587,5,FALSE)</f>
        <v>284</v>
      </c>
      <c r="B2175" s="236"/>
      <c r="C2175" s="237"/>
      <c r="D2175" s="238"/>
      <c r="E2175" s="225">
        <v>10</v>
      </c>
      <c r="F2175" s="174"/>
      <c r="G2175" s="264" t="str">
        <f t="shared" si="407"/>
        <v>A.2.4.10</v>
      </c>
      <c r="H2175" s="235" t="e">
        <f t="shared" si="406"/>
        <v>#N/A</v>
      </c>
      <c r="I2175" s="239"/>
      <c r="J2175" s="239"/>
      <c r="K2175" s="239"/>
      <c r="L2175" s="239"/>
      <c r="M2175" s="240"/>
      <c r="N2175" s="231">
        <f t="shared" si="400"/>
        <v>1</v>
      </c>
      <c r="O2175" s="231">
        <f t="shared" si="402"/>
        <v>0</v>
      </c>
      <c r="P2175" s="179">
        <f>VLOOKUP($G2175,[1]Conceptos!$B$2:$I$588,6,FALSE)</f>
        <v>1</v>
      </c>
      <c r="Q2175" s="179">
        <f>VLOOKUP($G2175,[1]Conceptos!$B$2:$I$588,7,FALSE)</f>
        <v>1</v>
      </c>
      <c r="R2175" s="179">
        <f>VLOOKUP($G2175,[1]Conceptos!$B$2:$I$588,8,FALSE)</f>
        <v>1</v>
      </c>
      <c r="S2175" s="229" t="b">
        <f>VLOOKUP(G2175,[1]Conceptos!$B$2:$E$587,4,FALSE)</f>
        <v>1</v>
      </c>
      <c r="V2175" s="231">
        <f t="shared" si="403"/>
        <v>0</v>
      </c>
    </row>
    <row r="2176" spans="1:22" s="231" customFormat="1" ht="38.25">
      <c r="A2176" s="172">
        <f>VLOOKUP(G2176,[1]Conceptos!$B$2:$F$587,5,FALSE)</f>
        <v>285</v>
      </c>
      <c r="B2176" s="216" t="s">
        <v>428</v>
      </c>
      <c r="C2176" s="217" t="str">
        <f>VLOOKUP(B2176,[1]Conceptos!$B$2:$D$587,2,FALSE)</f>
        <v>AGUA POTABLE Y SANEAMIENTO BÁSICO  (SIN INCLUIR PROYECTOS DE VIS)</v>
      </c>
      <c r="D2176" s="218" t="str">
        <f>VLOOKUP(B2176,[1]Conceptos!$B$2:$D$587,3,FALSE)</f>
        <v>SUMATORIA DE RECURSOS ORIENTADOS AL DESARROLLO DE ACTIVIDADES Y PROYECTOS PARA ASEGURAR EL ACCESO CON CALIDAD DE LA POBLACIÓN AL SERVICIO DE AGUA POTABLE Y SANEAMIENTO BÁSICO.</v>
      </c>
      <c r="E2176" s="249"/>
      <c r="F2176" s="210"/>
      <c r="G2176" s="211" t="str">
        <f t="shared" si="407"/>
        <v>A.3</v>
      </c>
      <c r="H2176" s="249"/>
      <c r="I2176" s="213">
        <f>I2177+I2366+I2588+I2700+I2723+I2734</f>
        <v>0</v>
      </c>
      <c r="J2176" s="213">
        <f>J2177+J2366+J2588+J2700+J2723+J2734</f>
        <v>0</v>
      </c>
      <c r="K2176" s="213">
        <f>K2177+K2366+K2588+K2700+K2723+K2734</f>
        <v>0</v>
      </c>
      <c r="L2176" s="213">
        <f>L2177+L2366+L2588+L2700+L2723+L2734</f>
        <v>0</v>
      </c>
      <c r="M2176" s="214">
        <f>M2177+M2366+M2588+M2700+M2723+M2734</f>
        <v>0</v>
      </c>
      <c r="N2176" s="250">
        <f t="shared" si="400"/>
        <v>0</v>
      </c>
      <c r="O2176" s="250">
        <f t="shared" si="402"/>
        <v>0</v>
      </c>
      <c r="P2176" s="179">
        <f>VLOOKUP($G2176,[1]Conceptos!$B$2:$I$588,6,FALSE)</f>
        <v>1</v>
      </c>
      <c r="Q2176" s="179">
        <f>VLOOKUP($G2176,[1]Conceptos!$B$2:$I$588,7,FALSE)</f>
        <v>1</v>
      </c>
      <c r="R2176" s="179">
        <f>VLOOKUP($G2176,[1]Conceptos!$B$2:$I$588,8,FALSE)</f>
        <v>1</v>
      </c>
      <c r="S2176" s="229" t="b">
        <f>VLOOKUP(G2176,[1]Conceptos!$B$2:$E$588,4,FALSE)</f>
        <v>0</v>
      </c>
      <c r="T2176" s="230">
        <f>FIND(".",B2176,LEN(B2176)-2)</f>
        <v>2</v>
      </c>
      <c r="U2176" s="230" t="str">
        <f>MID(B2176,1,T2176-1)</f>
        <v>A</v>
      </c>
      <c r="V2176" s="231">
        <f>IF(T2176=0,#REF!,T2176)</f>
        <v>2</v>
      </c>
    </row>
    <row r="2177" spans="1:22" s="231" customFormat="1" ht="51">
      <c r="A2177" s="172">
        <f>VLOOKUP(G2177,[1]Conceptos!$B$2:$F$587,5,FALSE)</f>
        <v>286</v>
      </c>
      <c r="B2177" s="216" t="s">
        <v>429</v>
      </c>
      <c r="C2177" s="217" t="str">
        <f>VLOOKUP(B2177,[1]Conceptos!$B$2:$D$587,2,FALSE)</f>
        <v>SERVICIO DE ACUEDUCTO</v>
      </c>
      <c r="D2177" s="218" t="str">
        <f>VLOOKUP(B2177,[1]Conceptos!$B$2:$D$587,3,FALSE)</f>
        <v>RECURSOS ORIENTADOS POR LA ENTIDAD TERRITORIAL PARA PROVEER DE AGUA APTA PARA EL CONSUMO HUMANO A LOS HABITANTES, INCLUIDA CONEXIÓN, MEDICIÓN Y ACTIVIDADES COMPLEMENTARIAS DE CAPTACIÓN DE AGUA, PROCESAMIENTO, TRATAMIENTO, ALMACENAMIENTO Y TRANSPORTE.</v>
      </c>
      <c r="E2177" s="249"/>
      <c r="F2177" s="210"/>
      <c r="G2177" s="211" t="str">
        <f t="shared" si="407"/>
        <v>A.3.1</v>
      </c>
      <c r="H2177" s="249"/>
      <c r="I2177" s="213">
        <f>I2178+I2189+I2200+I2211+I2222+I2233+I2244+I2255+I2266+I2277+I2288+I2299+I2310+I2321+I2332+I2355</f>
        <v>0</v>
      </c>
      <c r="J2177" s="213">
        <f>J2178+J2189+J2200+J2211+J2222+J2233+J2244+J2255+J2266+J2277+J2288+J2299+J2310+J2321+J2332+J2355</f>
        <v>0</v>
      </c>
      <c r="K2177" s="213">
        <f>K2178+K2189+K2200+K2211+K2222+K2233+K2244+K2255+K2266+K2277+K2288+K2299+K2310+K2321+K2332+K2355</f>
        <v>0</v>
      </c>
      <c r="L2177" s="213">
        <f>L2178+L2189+L2200+L2211+L2222+L2233+L2244+L2255+L2266+L2277+L2288+L2299+L2310+L2321+L2332+L2355</f>
        <v>0</v>
      </c>
      <c r="M2177" s="214">
        <f>M2178+M2189+M2200+M2211+M2222+M2233+M2244+M2255+M2266+M2277+M2288+M2299+M2310+M2321+M2332+M2355</f>
        <v>0</v>
      </c>
      <c r="N2177" s="250">
        <f t="shared" si="400"/>
        <v>0</v>
      </c>
      <c r="O2177" s="250">
        <f t="shared" si="402"/>
        <v>0</v>
      </c>
      <c r="P2177" s="179">
        <f>VLOOKUP($G2177,[1]Conceptos!$B$2:$I$588,6,FALSE)</f>
        <v>1</v>
      </c>
      <c r="Q2177" s="179">
        <f>VLOOKUP($G2177,[1]Conceptos!$B$2:$I$588,7,FALSE)</f>
        <v>1</v>
      </c>
      <c r="R2177" s="179">
        <f>VLOOKUP($G2177,[1]Conceptos!$B$2:$I$588,8,FALSE)</f>
        <v>1</v>
      </c>
      <c r="S2177" s="229" t="b">
        <f>VLOOKUP(G2177,[1]Conceptos!$B$2:$E$588,4,FALSE)</f>
        <v>0</v>
      </c>
      <c r="T2177" s="230">
        <f>FIND(".",B2177,LEN(B2177)-2)</f>
        <v>4</v>
      </c>
      <c r="U2177" s="230" t="str">
        <f>MID(B2177,1,T2177-1)</f>
        <v>A.3</v>
      </c>
      <c r="V2177" s="231">
        <f t="shared" si="403"/>
        <v>4</v>
      </c>
    </row>
    <row r="2178" spans="1:22" s="231" customFormat="1" ht="38.25">
      <c r="A2178" s="172">
        <f>VLOOKUP(G2178,[1]Conceptos!$B$2:$F$587,5,FALSE)</f>
        <v>287</v>
      </c>
      <c r="B2178" s="219" t="s">
        <v>430</v>
      </c>
      <c r="C2178" s="220" t="str">
        <f>VLOOKUP(B2178,[1]Conceptos!$B$2:$D$587,2,FALSE)</f>
        <v xml:space="preserve">SUBSIDIOS - FONDO DE SOLIDARIDAD Y PREDISTRIBUCIÓN DEL INGRESO </v>
      </c>
      <c r="D2178" s="221" t="str">
        <f>VLOOKUP(B2178,[1]Conceptos!$B$2:$D$587,3,FALSE)</f>
        <v>RECURSOS ORIENTADOS POR LA ENTIDAD TERRITORIAL PARA LA FINANCIACIÓN DE LOS SUBSIDIOS A LOS USUARIOS DE ESTRATOS 1, 2 Y 3 EN EL SERVICIO DE ACUEDUCTO, SEGÚN LO DISPUESTO POR LA LEY 142/94</v>
      </c>
      <c r="E2178" s="222" t="s">
        <v>136</v>
      </c>
      <c r="F2178" s="223"/>
      <c r="G2178" s="224" t="str">
        <f t="shared" si="407"/>
        <v>A.3.1.1</v>
      </c>
      <c r="H2178" s="225"/>
      <c r="I2178" s="226">
        <f>SUM(I2179:I2188)</f>
        <v>0</v>
      </c>
      <c r="J2178" s="226">
        <f>SUM(J2179:J2188)</f>
        <v>0</v>
      </c>
      <c r="K2178" s="226">
        <f>SUM(K2179:K2188)</f>
        <v>0</v>
      </c>
      <c r="L2178" s="226">
        <f>SUM(L2179:L2188)</f>
        <v>0</v>
      </c>
      <c r="M2178" s="227">
        <f>SUM(M2179:M2188)</f>
        <v>0</v>
      </c>
      <c r="N2178" s="228">
        <f>IF(AND(E2178&lt;&gt;"", E2178&lt;&gt;"Registrar Detalle",E2178&lt;&gt;"Ocultar Detalle"),1,0)</f>
        <v>0</v>
      </c>
      <c r="O2178" s="228">
        <f t="shared" si="402"/>
        <v>0</v>
      </c>
      <c r="P2178" s="179">
        <f>VLOOKUP($G2178,[1]Conceptos!$B$2:$I$588,6,FALSE)</f>
        <v>1</v>
      </c>
      <c r="Q2178" s="179">
        <f>VLOOKUP($G2178,[1]Conceptos!$B$2:$I$588,7,FALSE)</f>
        <v>1</v>
      </c>
      <c r="R2178" s="179">
        <f>VLOOKUP($G2178,[1]Conceptos!$B$2:$I$588,8,FALSE)</f>
        <v>1</v>
      </c>
      <c r="S2178" s="229" t="b">
        <f>VLOOKUP(G2178,[1]Conceptos!$B$2:$E$588,4,FALSE)</f>
        <v>1</v>
      </c>
      <c r="T2178" s="230">
        <f>FIND(".",B2178,LEN(B2178)-2)</f>
        <v>6</v>
      </c>
      <c r="U2178" s="230" t="str">
        <f>MID(B2178,1,T2178-1)</f>
        <v>A.3.1</v>
      </c>
      <c r="V2178" s="231">
        <f t="shared" si="403"/>
        <v>6</v>
      </c>
    </row>
    <row r="2179" spans="1:22" s="231" customFormat="1">
      <c r="A2179" s="172">
        <f>VLOOKUP(G2179,[1]Conceptos!$B$2:$F$587,5,FALSE)</f>
        <v>287</v>
      </c>
      <c r="B2179" s="234"/>
      <c r="C2179" s="220"/>
      <c r="D2179" s="221"/>
      <c r="E2179" s="225">
        <v>1</v>
      </c>
      <c r="F2179" s="174"/>
      <c r="G2179" s="175" t="str">
        <f t="shared" si="407"/>
        <v>A.3.1.1</v>
      </c>
      <c r="H2179" s="235" t="e">
        <f t="shared" ref="H2179:H2188" si="408">VLOOKUP(F2179,$W$7:$X$48,2,FALSE)</f>
        <v>#N/A</v>
      </c>
      <c r="I2179" s="239"/>
      <c r="J2179" s="239"/>
      <c r="K2179" s="239"/>
      <c r="L2179" s="239"/>
      <c r="M2179" s="240"/>
      <c r="N2179" s="231">
        <f t="shared" si="400"/>
        <v>1</v>
      </c>
      <c r="O2179" s="231">
        <f t="shared" si="402"/>
        <v>0</v>
      </c>
      <c r="P2179" s="179">
        <f>VLOOKUP($G2179,[1]Conceptos!$B$2:$I$588,6,FALSE)</f>
        <v>1</v>
      </c>
      <c r="Q2179" s="179">
        <f>VLOOKUP($G2179,[1]Conceptos!$B$2:$I$588,7,FALSE)</f>
        <v>1</v>
      </c>
      <c r="R2179" s="179">
        <f>VLOOKUP($G2179,[1]Conceptos!$B$2:$I$588,8,FALSE)</f>
        <v>1</v>
      </c>
      <c r="S2179" s="229" t="b">
        <f>VLOOKUP(G2179,[1]Conceptos!$B$2:$E$588,4,FALSE)</f>
        <v>1</v>
      </c>
      <c r="V2179" s="231">
        <f t="shared" si="403"/>
        <v>6</v>
      </c>
    </row>
    <row r="2180" spans="1:22" s="231" customFormat="1" hidden="1">
      <c r="A2180" s="172">
        <f>VLOOKUP(G2180,[1]Conceptos!$B$2:$F$587,5,FALSE)</f>
        <v>287</v>
      </c>
      <c r="B2180" s="236"/>
      <c r="C2180" s="237"/>
      <c r="D2180" s="238"/>
      <c r="E2180" s="225">
        <v>2</v>
      </c>
      <c r="F2180" s="174"/>
      <c r="G2180" s="175" t="str">
        <f t="shared" si="407"/>
        <v>A.3.1.1</v>
      </c>
      <c r="H2180" s="235" t="e">
        <f t="shared" si="408"/>
        <v>#N/A</v>
      </c>
      <c r="I2180" s="239"/>
      <c r="J2180" s="239"/>
      <c r="K2180" s="239"/>
      <c r="L2180" s="239"/>
      <c r="M2180" s="240"/>
      <c r="N2180" s="231">
        <f t="shared" si="400"/>
        <v>1</v>
      </c>
      <c r="O2180" s="231">
        <f t="shared" si="402"/>
        <v>0</v>
      </c>
      <c r="P2180" s="179">
        <f>VLOOKUP($G2180,[1]Conceptos!$B$2:$I$588,6,FALSE)</f>
        <v>1</v>
      </c>
      <c r="Q2180" s="179">
        <f>VLOOKUP($G2180,[1]Conceptos!$B$2:$I$588,7,FALSE)</f>
        <v>1</v>
      </c>
      <c r="R2180" s="179">
        <f>VLOOKUP($G2180,[1]Conceptos!$B$2:$I$588,8,FALSE)</f>
        <v>1</v>
      </c>
      <c r="S2180" s="229" t="b">
        <f>VLOOKUP(G2180,[1]Conceptos!$B$2:$E$587,4,FALSE)</f>
        <v>1</v>
      </c>
      <c r="V2180" s="231">
        <f t="shared" si="403"/>
        <v>0</v>
      </c>
    </row>
    <row r="2181" spans="1:22" s="231" customFormat="1" hidden="1">
      <c r="A2181" s="172">
        <f>VLOOKUP(G2181,[1]Conceptos!$B$2:$F$587,5,FALSE)</f>
        <v>287</v>
      </c>
      <c r="B2181" s="236"/>
      <c r="C2181" s="237"/>
      <c r="D2181" s="238"/>
      <c r="E2181" s="225">
        <v>3</v>
      </c>
      <c r="F2181" s="174"/>
      <c r="G2181" s="175" t="str">
        <f t="shared" si="407"/>
        <v>A.3.1.1</v>
      </c>
      <c r="H2181" s="235" t="e">
        <f t="shared" si="408"/>
        <v>#N/A</v>
      </c>
      <c r="I2181" s="239"/>
      <c r="J2181" s="239"/>
      <c r="K2181" s="239"/>
      <c r="L2181" s="239"/>
      <c r="M2181" s="240"/>
      <c r="N2181" s="231">
        <f t="shared" si="400"/>
        <v>1</v>
      </c>
      <c r="O2181" s="231">
        <f t="shared" si="402"/>
        <v>0</v>
      </c>
      <c r="P2181" s="179">
        <f>VLOOKUP($G2181,[1]Conceptos!$B$2:$I$588,6,FALSE)</f>
        <v>1</v>
      </c>
      <c r="Q2181" s="179">
        <f>VLOOKUP($G2181,[1]Conceptos!$B$2:$I$588,7,FALSE)</f>
        <v>1</v>
      </c>
      <c r="R2181" s="179">
        <f>VLOOKUP($G2181,[1]Conceptos!$B$2:$I$588,8,FALSE)</f>
        <v>1</v>
      </c>
      <c r="S2181" s="229" t="b">
        <f>VLOOKUP(G2181,[1]Conceptos!$B$2:$E$587,4,FALSE)</f>
        <v>1</v>
      </c>
      <c r="V2181" s="231">
        <f t="shared" si="403"/>
        <v>0</v>
      </c>
    </row>
    <row r="2182" spans="1:22" s="231" customFormat="1" hidden="1">
      <c r="A2182" s="172">
        <f>VLOOKUP(G2182,[1]Conceptos!$B$2:$F$587,5,FALSE)</f>
        <v>287</v>
      </c>
      <c r="B2182" s="236"/>
      <c r="C2182" s="237"/>
      <c r="D2182" s="238"/>
      <c r="E2182" s="225">
        <v>4</v>
      </c>
      <c r="F2182" s="174"/>
      <c r="G2182" s="175" t="str">
        <f t="shared" si="407"/>
        <v>A.3.1.1</v>
      </c>
      <c r="H2182" s="235" t="e">
        <f t="shared" si="408"/>
        <v>#N/A</v>
      </c>
      <c r="I2182" s="239"/>
      <c r="J2182" s="239"/>
      <c r="K2182" s="239"/>
      <c r="L2182" s="239"/>
      <c r="M2182" s="240"/>
      <c r="N2182" s="231">
        <f t="shared" si="400"/>
        <v>1</v>
      </c>
      <c r="O2182" s="231">
        <f t="shared" si="402"/>
        <v>0</v>
      </c>
      <c r="P2182" s="179">
        <f>VLOOKUP($G2182,[1]Conceptos!$B$2:$I$588,6,FALSE)</f>
        <v>1</v>
      </c>
      <c r="Q2182" s="179">
        <f>VLOOKUP($G2182,[1]Conceptos!$B$2:$I$588,7,FALSE)</f>
        <v>1</v>
      </c>
      <c r="R2182" s="179">
        <f>VLOOKUP($G2182,[1]Conceptos!$B$2:$I$588,8,FALSE)</f>
        <v>1</v>
      </c>
      <c r="S2182" s="229" t="b">
        <f>VLOOKUP(G2182,[1]Conceptos!$B$2:$E$587,4,FALSE)</f>
        <v>1</v>
      </c>
      <c r="V2182" s="231">
        <f t="shared" si="403"/>
        <v>0</v>
      </c>
    </row>
    <row r="2183" spans="1:22" s="231" customFormat="1" hidden="1">
      <c r="A2183" s="172">
        <f>VLOOKUP(G2183,[1]Conceptos!$B$2:$F$587,5,FALSE)</f>
        <v>287</v>
      </c>
      <c r="B2183" s="236"/>
      <c r="C2183" s="237"/>
      <c r="D2183" s="238"/>
      <c r="E2183" s="225">
        <v>5</v>
      </c>
      <c r="F2183" s="174"/>
      <c r="G2183" s="175" t="str">
        <f t="shared" si="407"/>
        <v>A.3.1.1</v>
      </c>
      <c r="H2183" s="235" t="e">
        <f t="shared" si="408"/>
        <v>#N/A</v>
      </c>
      <c r="I2183" s="239"/>
      <c r="J2183" s="239"/>
      <c r="K2183" s="239"/>
      <c r="L2183" s="239"/>
      <c r="M2183" s="240"/>
      <c r="N2183" s="231">
        <f t="shared" si="400"/>
        <v>1</v>
      </c>
      <c r="O2183" s="231">
        <f t="shared" si="402"/>
        <v>0</v>
      </c>
      <c r="P2183" s="179">
        <f>VLOOKUP($G2183,[1]Conceptos!$B$2:$I$588,6,FALSE)</f>
        <v>1</v>
      </c>
      <c r="Q2183" s="179">
        <f>VLOOKUP($G2183,[1]Conceptos!$B$2:$I$588,7,FALSE)</f>
        <v>1</v>
      </c>
      <c r="R2183" s="179">
        <f>VLOOKUP($G2183,[1]Conceptos!$B$2:$I$588,8,FALSE)</f>
        <v>1</v>
      </c>
      <c r="S2183" s="229" t="b">
        <f>VLOOKUP(G2183,[1]Conceptos!$B$2:$E$587,4,FALSE)</f>
        <v>1</v>
      </c>
      <c r="V2183" s="231">
        <f t="shared" si="403"/>
        <v>0</v>
      </c>
    </row>
    <row r="2184" spans="1:22" s="231" customFormat="1" hidden="1">
      <c r="A2184" s="172">
        <f>VLOOKUP(G2184,[1]Conceptos!$B$2:$F$587,5,FALSE)</f>
        <v>287</v>
      </c>
      <c r="B2184" s="236"/>
      <c r="C2184" s="237"/>
      <c r="D2184" s="238"/>
      <c r="E2184" s="225">
        <v>6</v>
      </c>
      <c r="F2184" s="174"/>
      <c r="G2184" s="175" t="str">
        <f t="shared" si="407"/>
        <v>A.3.1.1</v>
      </c>
      <c r="H2184" s="235" t="e">
        <f t="shared" si="408"/>
        <v>#N/A</v>
      </c>
      <c r="I2184" s="239"/>
      <c r="J2184" s="239"/>
      <c r="K2184" s="239"/>
      <c r="L2184" s="239"/>
      <c r="M2184" s="240"/>
      <c r="N2184" s="231">
        <f t="shared" si="400"/>
        <v>1</v>
      </c>
      <c r="O2184" s="231">
        <f t="shared" si="402"/>
        <v>0</v>
      </c>
      <c r="P2184" s="179">
        <f>VLOOKUP($G2184,[1]Conceptos!$B$2:$I$588,6,FALSE)</f>
        <v>1</v>
      </c>
      <c r="Q2184" s="179">
        <f>VLOOKUP($G2184,[1]Conceptos!$B$2:$I$588,7,FALSE)</f>
        <v>1</v>
      </c>
      <c r="R2184" s="179">
        <f>VLOOKUP($G2184,[1]Conceptos!$B$2:$I$588,8,FALSE)</f>
        <v>1</v>
      </c>
      <c r="S2184" s="229" t="b">
        <f>VLOOKUP(G2184,[1]Conceptos!$B$2:$E$587,4,FALSE)</f>
        <v>1</v>
      </c>
      <c r="V2184" s="231">
        <f t="shared" si="403"/>
        <v>0</v>
      </c>
    </row>
    <row r="2185" spans="1:22" s="231" customFormat="1" hidden="1">
      <c r="A2185" s="172">
        <f>VLOOKUP(G2185,[1]Conceptos!$B$2:$F$587,5,FALSE)</f>
        <v>287</v>
      </c>
      <c r="B2185" s="236"/>
      <c r="C2185" s="237"/>
      <c r="D2185" s="238"/>
      <c r="E2185" s="225">
        <v>7</v>
      </c>
      <c r="F2185" s="174"/>
      <c r="G2185" s="175" t="str">
        <f t="shared" si="407"/>
        <v>A.3.1.1</v>
      </c>
      <c r="H2185" s="235" t="e">
        <f t="shared" si="408"/>
        <v>#N/A</v>
      </c>
      <c r="I2185" s="239"/>
      <c r="J2185" s="239"/>
      <c r="K2185" s="239"/>
      <c r="L2185" s="239"/>
      <c r="M2185" s="240"/>
      <c r="N2185" s="231">
        <f t="shared" si="400"/>
        <v>1</v>
      </c>
      <c r="O2185" s="231">
        <f t="shared" si="402"/>
        <v>0</v>
      </c>
      <c r="P2185" s="179">
        <f>VLOOKUP($G2185,[1]Conceptos!$B$2:$I$588,6,FALSE)</f>
        <v>1</v>
      </c>
      <c r="Q2185" s="179">
        <f>VLOOKUP($G2185,[1]Conceptos!$B$2:$I$588,7,FALSE)</f>
        <v>1</v>
      </c>
      <c r="R2185" s="179">
        <f>VLOOKUP($G2185,[1]Conceptos!$B$2:$I$588,8,FALSE)</f>
        <v>1</v>
      </c>
      <c r="S2185" s="229" t="b">
        <f>VLOOKUP(G2185,[1]Conceptos!$B$2:$E$587,4,FALSE)</f>
        <v>1</v>
      </c>
      <c r="V2185" s="231">
        <f t="shared" si="403"/>
        <v>0</v>
      </c>
    </row>
    <row r="2186" spans="1:22" s="231" customFormat="1" hidden="1">
      <c r="A2186" s="172">
        <f>VLOOKUP(G2186,[1]Conceptos!$B$2:$F$587,5,FALSE)</f>
        <v>287</v>
      </c>
      <c r="B2186" s="236"/>
      <c r="C2186" s="237"/>
      <c r="D2186" s="238"/>
      <c r="E2186" s="225">
        <v>8</v>
      </c>
      <c r="F2186" s="174"/>
      <c r="G2186" s="175" t="str">
        <f t="shared" si="407"/>
        <v>A.3.1.1</v>
      </c>
      <c r="H2186" s="235" t="e">
        <f t="shared" si="408"/>
        <v>#N/A</v>
      </c>
      <c r="I2186" s="239"/>
      <c r="J2186" s="239"/>
      <c r="K2186" s="239"/>
      <c r="L2186" s="239"/>
      <c r="M2186" s="240"/>
      <c r="N2186" s="231">
        <f t="shared" si="400"/>
        <v>1</v>
      </c>
      <c r="O2186" s="231">
        <f t="shared" si="402"/>
        <v>0</v>
      </c>
      <c r="P2186" s="179">
        <f>VLOOKUP($G2186,[1]Conceptos!$B$2:$I$588,6,FALSE)</f>
        <v>1</v>
      </c>
      <c r="Q2186" s="179">
        <f>VLOOKUP($G2186,[1]Conceptos!$B$2:$I$588,7,FALSE)</f>
        <v>1</v>
      </c>
      <c r="R2186" s="179">
        <f>VLOOKUP($G2186,[1]Conceptos!$B$2:$I$588,8,FALSE)</f>
        <v>1</v>
      </c>
      <c r="S2186" s="229" t="b">
        <f>VLOOKUP(G2186,[1]Conceptos!$B$2:$E$587,4,FALSE)</f>
        <v>1</v>
      </c>
      <c r="V2186" s="231">
        <f t="shared" si="403"/>
        <v>0</v>
      </c>
    </row>
    <row r="2187" spans="1:22" s="231" customFormat="1" hidden="1">
      <c r="A2187" s="172">
        <f>VLOOKUP(G2187,[1]Conceptos!$B$2:$F$587,5,FALSE)</f>
        <v>287</v>
      </c>
      <c r="B2187" s="236"/>
      <c r="C2187" s="237"/>
      <c r="D2187" s="238"/>
      <c r="E2187" s="225">
        <v>9</v>
      </c>
      <c r="F2187" s="174"/>
      <c r="G2187" s="175" t="str">
        <f t="shared" si="407"/>
        <v>A.3.1.1</v>
      </c>
      <c r="H2187" s="235" t="e">
        <f t="shared" si="408"/>
        <v>#N/A</v>
      </c>
      <c r="I2187" s="239"/>
      <c r="J2187" s="239"/>
      <c r="K2187" s="239"/>
      <c r="L2187" s="239"/>
      <c r="M2187" s="240"/>
      <c r="N2187" s="231">
        <f t="shared" si="400"/>
        <v>1</v>
      </c>
      <c r="O2187" s="231">
        <f t="shared" si="402"/>
        <v>0</v>
      </c>
      <c r="P2187" s="179">
        <f>VLOOKUP($G2187,[1]Conceptos!$B$2:$I$588,6,FALSE)</f>
        <v>1</v>
      </c>
      <c r="Q2187" s="179">
        <f>VLOOKUP($G2187,[1]Conceptos!$B$2:$I$588,7,FALSE)</f>
        <v>1</v>
      </c>
      <c r="R2187" s="179">
        <f>VLOOKUP($G2187,[1]Conceptos!$B$2:$I$588,8,FALSE)</f>
        <v>1</v>
      </c>
      <c r="S2187" s="229" t="b">
        <f>VLOOKUP(G2187,[1]Conceptos!$B$2:$E$587,4,FALSE)</f>
        <v>1</v>
      </c>
      <c r="V2187" s="231">
        <f t="shared" si="403"/>
        <v>0</v>
      </c>
    </row>
    <row r="2188" spans="1:22" s="231" customFormat="1" hidden="1">
      <c r="A2188" s="172">
        <f>VLOOKUP(G2188,[1]Conceptos!$B$2:$F$587,5,FALSE)</f>
        <v>287</v>
      </c>
      <c r="B2188" s="236"/>
      <c r="C2188" s="237"/>
      <c r="D2188" s="238"/>
      <c r="E2188" s="225">
        <v>10</v>
      </c>
      <c r="F2188" s="174"/>
      <c r="G2188" s="175" t="str">
        <f t="shared" si="407"/>
        <v>A.3.1.1</v>
      </c>
      <c r="H2188" s="235" t="e">
        <f t="shared" si="408"/>
        <v>#N/A</v>
      </c>
      <c r="I2188" s="239"/>
      <c r="J2188" s="239"/>
      <c r="K2188" s="239"/>
      <c r="L2188" s="239"/>
      <c r="M2188" s="240"/>
      <c r="N2188" s="231">
        <f t="shared" si="400"/>
        <v>1</v>
      </c>
      <c r="O2188" s="231">
        <f t="shared" si="402"/>
        <v>0</v>
      </c>
      <c r="P2188" s="179">
        <f>VLOOKUP($G2188,[1]Conceptos!$B$2:$I$588,6,FALSE)</f>
        <v>1</v>
      </c>
      <c r="Q2188" s="179">
        <f>VLOOKUP($G2188,[1]Conceptos!$B$2:$I$588,7,FALSE)</f>
        <v>1</v>
      </c>
      <c r="R2188" s="179">
        <f>VLOOKUP($G2188,[1]Conceptos!$B$2:$I$588,8,FALSE)</f>
        <v>1</v>
      </c>
      <c r="S2188" s="229" t="b">
        <f>VLOOKUP(G2188,[1]Conceptos!$B$2:$E$587,4,FALSE)</f>
        <v>1</v>
      </c>
      <c r="V2188" s="231">
        <f t="shared" si="403"/>
        <v>0</v>
      </c>
    </row>
    <row r="2189" spans="1:22" s="231" customFormat="1" ht="51">
      <c r="A2189" s="172">
        <f>VLOOKUP(G2189,[1]Conceptos!$B$2:$F$587,5,FALSE)</f>
        <v>288</v>
      </c>
      <c r="B2189" s="219" t="s">
        <v>431</v>
      </c>
      <c r="C2189" s="220" t="str">
        <f>VLOOKUP(B2189,[1]Conceptos!$B$2:$D$587,2,FALSE)</f>
        <v>PREINVERSIÓN EN DISEÑO</v>
      </c>
      <c r="D2189" s="221" t="str">
        <f>VLOOKUP(B2189,[1]Conceptos!$B$2:$D$587,3,FALSE)</f>
        <v>ES LA FASE PRELIMINAR PARA LA EJECUCIÓN DE UN PROYECTO DE ACUEDUCTO QUE PERMITE, MEDIANTE ELABORACIÓN DE SU DISEÑO, DEFINIR SUS CARACTERÍSTICAS TÉCNICAS Y CONDICIONES ECONÓMICAS-FINANCIERAS, INSTITUCIONALES Y SOCIALES.</v>
      </c>
      <c r="E2189" s="222" t="s">
        <v>136</v>
      </c>
      <c r="F2189" s="223"/>
      <c r="G2189" s="263" t="str">
        <f t="shared" si="407"/>
        <v>A.3.1.2</v>
      </c>
      <c r="H2189" s="225"/>
      <c r="I2189" s="226">
        <f>SUM(I2190:I2199)</f>
        <v>0</v>
      </c>
      <c r="J2189" s="226">
        <f>SUM(J2190:J2199)</f>
        <v>0</v>
      </c>
      <c r="K2189" s="226">
        <f>SUM(K2190:K2199)</f>
        <v>0</v>
      </c>
      <c r="L2189" s="226">
        <f>SUM(L2190:L2199)</f>
        <v>0</v>
      </c>
      <c r="M2189" s="227">
        <f>SUM(M2190:M2199)</f>
        <v>0</v>
      </c>
      <c r="N2189" s="228">
        <f>IF(AND(E2189&lt;&gt;"", E2189&lt;&gt;"Registrar Detalle",E2189&lt;&gt;"Ocultar Detalle"),1,0)</f>
        <v>0</v>
      </c>
      <c r="O2189" s="228">
        <f t="shared" si="402"/>
        <v>0</v>
      </c>
      <c r="P2189" s="179">
        <f>VLOOKUP($G2189,[1]Conceptos!$B$2:$I$588,6,FALSE)</f>
        <v>1</v>
      </c>
      <c r="Q2189" s="179">
        <f>VLOOKUP($G2189,[1]Conceptos!$B$2:$I$588,7,FALSE)</f>
        <v>1</v>
      </c>
      <c r="R2189" s="179">
        <f>VLOOKUP($G2189,[1]Conceptos!$B$2:$I$588,8,FALSE)</f>
        <v>1</v>
      </c>
      <c r="S2189" s="229" t="b">
        <f>VLOOKUP(G2189,[1]Conceptos!$B$2:$E$588,4,FALSE)</f>
        <v>1</v>
      </c>
      <c r="T2189" s="230">
        <f>FIND(".",B2189,LEN(B2189)-2)</f>
        <v>6</v>
      </c>
      <c r="U2189" s="230" t="str">
        <f>MID(B2189,1,T2189-1)</f>
        <v>A.3.1</v>
      </c>
      <c r="V2189" s="231">
        <f t="shared" si="403"/>
        <v>6</v>
      </c>
    </row>
    <row r="2190" spans="1:22" s="231" customFormat="1">
      <c r="A2190" s="172">
        <f>VLOOKUP(G2190,[1]Conceptos!$B$2:$F$587,5,FALSE)</f>
        <v>288</v>
      </c>
      <c r="B2190" s="234"/>
      <c r="C2190" s="220"/>
      <c r="D2190" s="221"/>
      <c r="E2190" s="225">
        <v>1</v>
      </c>
      <c r="F2190" s="174"/>
      <c r="G2190" s="264" t="str">
        <f t="shared" si="407"/>
        <v>A.3.1.2</v>
      </c>
      <c r="H2190" s="235" t="e">
        <f t="shared" ref="H2190:H2199" si="409">VLOOKUP(F2190,$W$7:$X$48,2,FALSE)</f>
        <v>#N/A</v>
      </c>
      <c r="I2190" s="239"/>
      <c r="J2190" s="239"/>
      <c r="K2190" s="239"/>
      <c r="L2190" s="239"/>
      <c r="M2190" s="240"/>
      <c r="N2190" s="231">
        <f t="shared" si="400"/>
        <v>1</v>
      </c>
      <c r="O2190" s="231">
        <f t="shared" si="402"/>
        <v>0</v>
      </c>
      <c r="P2190" s="179">
        <f>VLOOKUP($G2190,[1]Conceptos!$B$2:$I$588,6,FALSE)</f>
        <v>1</v>
      </c>
      <c r="Q2190" s="179">
        <f>VLOOKUP($G2190,[1]Conceptos!$B$2:$I$588,7,FALSE)</f>
        <v>1</v>
      </c>
      <c r="R2190" s="179">
        <f>VLOOKUP($G2190,[1]Conceptos!$B$2:$I$588,8,FALSE)</f>
        <v>1</v>
      </c>
      <c r="S2190" s="229" t="b">
        <f>VLOOKUP(G2190,[1]Conceptos!$B$2:$E$588,4,FALSE)</f>
        <v>1</v>
      </c>
      <c r="V2190" s="231">
        <f t="shared" si="403"/>
        <v>6</v>
      </c>
    </row>
    <row r="2191" spans="1:22" s="231" customFormat="1" hidden="1">
      <c r="A2191" s="172">
        <f>VLOOKUP(G2191,[1]Conceptos!$B$2:$F$587,5,FALSE)</f>
        <v>288</v>
      </c>
      <c r="B2191" s="236"/>
      <c r="C2191" s="237"/>
      <c r="D2191" s="238"/>
      <c r="E2191" s="225">
        <v>2</v>
      </c>
      <c r="F2191" s="174"/>
      <c r="G2191" s="264" t="str">
        <f t="shared" si="407"/>
        <v>A.3.1.2</v>
      </c>
      <c r="H2191" s="235" t="e">
        <f t="shared" si="409"/>
        <v>#N/A</v>
      </c>
      <c r="I2191" s="239"/>
      <c r="J2191" s="239"/>
      <c r="K2191" s="239"/>
      <c r="L2191" s="239"/>
      <c r="M2191" s="240"/>
      <c r="N2191" s="231">
        <f t="shared" si="400"/>
        <v>1</v>
      </c>
      <c r="O2191" s="231">
        <f t="shared" si="402"/>
        <v>0</v>
      </c>
      <c r="P2191" s="179">
        <f>VLOOKUP($G2191,[1]Conceptos!$B$2:$I$588,6,FALSE)</f>
        <v>1</v>
      </c>
      <c r="Q2191" s="179">
        <f>VLOOKUP($G2191,[1]Conceptos!$B$2:$I$588,7,FALSE)</f>
        <v>1</v>
      </c>
      <c r="R2191" s="179">
        <f>VLOOKUP($G2191,[1]Conceptos!$B$2:$I$588,8,FALSE)</f>
        <v>1</v>
      </c>
      <c r="S2191" s="229" t="b">
        <f>VLOOKUP(G2191,[1]Conceptos!$B$2:$E$587,4,FALSE)</f>
        <v>1</v>
      </c>
      <c r="V2191" s="231">
        <f t="shared" si="403"/>
        <v>0</v>
      </c>
    </row>
    <row r="2192" spans="1:22" s="231" customFormat="1" hidden="1">
      <c r="A2192" s="172">
        <f>VLOOKUP(G2192,[1]Conceptos!$B$2:$F$587,5,FALSE)</f>
        <v>288</v>
      </c>
      <c r="B2192" s="236"/>
      <c r="C2192" s="237"/>
      <c r="D2192" s="238"/>
      <c r="E2192" s="225">
        <v>3</v>
      </c>
      <c r="F2192" s="174"/>
      <c r="G2192" s="264" t="str">
        <f t="shared" si="407"/>
        <v>A.3.1.2</v>
      </c>
      <c r="H2192" s="235" t="e">
        <f t="shared" si="409"/>
        <v>#N/A</v>
      </c>
      <c r="I2192" s="239"/>
      <c r="J2192" s="239"/>
      <c r="K2192" s="239"/>
      <c r="L2192" s="239"/>
      <c r="M2192" s="240"/>
      <c r="N2192" s="231">
        <f t="shared" si="400"/>
        <v>1</v>
      </c>
      <c r="O2192" s="231">
        <f t="shared" si="402"/>
        <v>0</v>
      </c>
      <c r="P2192" s="179">
        <f>VLOOKUP($G2192,[1]Conceptos!$B$2:$I$588,6,FALSE)</f>
        <v>1</v>
      </c>
      <c r="Q2192" s="179">
        <f>VLOOKUP($G2192,[1]Conceptos!$B$2:$I$588,7,FALSE)</f>
        <v>1</v>
      </c>
      <c r="R2192" s="179">
        <f>VLOOKUP($G2192,[1]Conceptos!$B$2:$I$588,8,FALSE)</f>
        <v>1</v>
      </c>
      <c r="S2192" s="229" t="b">
        <f>VLOOKUP(G2192,[1]Conceptos!$B$2:$E$587,4,FALSE)</f>
        <v>1</v>
      </c>
      <c r="V2192" s="231">
        <f t="shared" si="403"/>
        <v>0</v>
      </c>
    </row>
    <row r="2193" spans="1:22" s="231" customFormat="1" hidden="1">
      <c r="A2193" s="172">
        <f>VLOOKUP(G2193,[1]Conceptos!$B$2:$F$587,5,FALSE)</f>
        <v>288</v>
      </c>
      <c r="B2193" s="236"/>
      <c r="C2193" s="237"/>
      <c r="D2193" s="238"/>
      <c r="E2193" s="225">
        <v>4</v>
      </c>
      <c r="F2193" s="174"/>
      <c r="G2193" s="264" t="str">
        <f t="shared" si="407"/>
        <v>A.3.1.2</v>
      </c>
      <c r="H2193" s="235" t="e">
        <f t="shared" si="409"/>
        <v>#N/A</v>
      </c>
      <c r="I2193" s="239"/>
      <c r="J2193" s="239"/>
      <c r="K2193" s="239"/>
      <c r="L2193" s="239"/>
      <c r="M2193" s="240"/>
      <c r="N2193" s="231">
        <f t="shared" si="400"/>
        <v>1</v>
      </c>
      <c r="O2193" s="231">
        <f t="shared" si="402"/>
        <v>0</v>
      </c>
      <c r="P2193" s="179">
        <f>VLOOKUP($G2193,[1]Conceptos!$B$2:$I$588,6,FALSE)</f>
        <v>1</v>
      </c>
      <c r="Q2193" s="179">
        <f>VLOOKUP($G2193,[1]Conceptos!$B$2:$I$588,7,FALSE)</f>
        <v>1</v>
      </c>
      <c r="R2193" s="179">
        <f>VLOOKUP($G2193,[1]Conceptos!$B$2:$I$588,8,FALSE)</f>
        <v>1</v>
      </c>
      <c r="S2193" s="229" t="b">
        <f>VLOOKUP(G2193,[1]Conceptos!$B$2:$E$587,4,FALSE)</f>
        <v>1</v>
      </c>
      <c r="V2193" s="231">
        <f t="shared" si="403"/>
        <v>0</v>
      </c>
    </row>
    <row r="2194" spans="1:22" s="231" customFormat="1" hidden="1">
      <c r="A2194" s="172">
        <f>VLOOKUP(G2194,[1]Conceptos!$B$2:$F$587,5,FALSE)</f>
        <v>288</v>
      </c>
      <c r="B2194" s="236"/>
      <c r="C2194" s="237"/>
      <c r="D2194" s="238"/>
      <c r="E2194" s="225">
        <v>5</v>
      </c>
      <c r="F2194" s="174"/>
      <c r="G2194" s="264" t="str">
        <f t="shared" si="407"/>
        <v>A.3.1.2</v>
      </c>
      <c r="H2194" s="235" t="e">
        <f t="shared" si="409"/>
        <v>#N/A</v>
      </c>
      <c r="I2194" s="239"/>
      <c r="J2194" s="239"/>
      <c r="K2194" s="239"/>
      <c r="L2194" s="239"/>
      <c r="M2194" s="240"/>
      <c r="N2194" s="231">
        <f t="shared" ref="N2194:N2257" si="410">IF(E2194&lt;&gt;"",1,0)</f>
        <v>1</v>
      </c>
      <c r="O2194" s="231">
        <f t="shared" si="402"/>
        <v>0</v>
      </c>
      <c r="P2194" s="179">
        <f>VLOOKUP($G2194,[1]Conceptos!$B$2:$I$588,6,FALSE)</f>
        <v>1</v>
      </c>
      <c r="Q2194" s="179">
        <f>VLOOKUP($G2194,[1]Conceptos!$B$2:$I$588,7,FALSE)</f>
        <v>1</v>
      </c>
      <c r="R2194" s="179">
        <f>VLOOKUP($G2194,[1]Conceptos!$B$2:$I$588,8,FALSE)</f>
        <v>1</v>
      </c>
      <c r="S2194" s="229" t="b">
        <f>VLOOKUP(G2194,[1]Conceptos!$B$2:$E$587,4,FALSE)</f>
        <v>1</v>
      </c>
      <c r="V2194" s="231">
        <f t="shared" si="403"/>
        <v>0</v>
      </c>
    </row>
    <row r="2195" spans="1:22" s="231" customFormat="1" hidden="1">
      <c r="A2195" s="172">
        <f>VLOOKUP(G2195,[1]Conceptos!$B$2:$F$587,5,FALSE)</f>
        <v>288</v>
      </c>
      <c r="B2195" s="236"/>
      <c r="C2195" s="237"/>
      <c r="D2195" s="238"/>
      <c r="E2195" s="225">
        <v>6</v>
      </c>
      <c r="F2195" s="174"/>
      <c r="G2195" s="264" t="str">
        <f t="shared" si="407"/>
        <v>A.3.1.2</v>
      </c>
      <c r="H2195" s="235" t="e">
        <f t="shared" si="409"/>
        <v>#N/A</v>
      </c>
      <c r="I2195" s="239"/>
      <c r="J2195" s="239"/>
      <c r="K2195" s="239"/>
      <c r="L2195" s="239"/>
      <c r="M2195" s="240"/>
      <c r="N2195" s="231">
        <f t="shared" si="410"/>
        <v>1</v>
      </c>
      <c r="O2195" s="231">
        <f t="shared" si="402"/>
        <v>0</v>
      </c>
      <c r="P2195" s="179">
        <f>VLOOKUP($G2195,[1]Conceptos!$B$2:$I$588,6,FALSE)</f>
        <v>1</v>
      </c>
      <c r="Q2195" s="179">
        <f>VLOOKUP($G2195,[1]Conceptos!$B$2:$I$588,7,FALSE)</f>
        <v>1</v>
      </c>
      <c r="R2195" s="179">
        <f>VLOOKUP($G2195,[1]Conceptos!$B$2:$I$588,8,FALSE)</f>
        <v>1</v>
      </c>
      <c r="S2195" s="229" t="b">
        <f>VLOOKUP(G2195,[1]Conceptos!$B$2:$E$587,4,FALSE)</f>
        <v>1</v>
      </c>
      <c r="V2195" s="231">
        <f t="shared" si="403"/>
        <v>0</v>
      </c>
    </row>
    <row r="2196" spans="1:22" s="231" customFormat="1" hidden="1">
      <c r="A2196" s="172">
        <f>VLOOKUP(G2196,[1]Conceptos!$B$2:$F$587,5,FALSE)</f>
        <v>288</v>
      </c>
      <c r="B2196" s="236"/>
      <c r="C2196" s="237"/>
      <c r="D2196" s="238"/>
      <c r="E2196" s="225">
        <v>7</v>
      </c>
      <c r="F2196" s="174"/>
      <c r="G2196" s="264" t="str">
        <f t="shared" si="407"/>
        <v>A.3.1.2</v>
      </c>
      <c r="H2196" s="235" t="e">
        <f t="shared" si="409"/>
        <v>#N/A</v>
      </c>
      <c r="I2196" s="239"/>
      <c r="J2196" s="239"/>
      <c r="K2196" s="239"/>
      <c r="L2196" s="239"/>
      <c r="M2196" s="240"/>
      <c r="N2196" s="231">
        <f t="shared" si="410"/>
        <v>1</v>
      </c>
      <c r="O2196" s="231">
        <f t="shared" si="402"/>
        <v>0</v>
      </c>
      <c r="P2196" s="179">
        <f>VLOOKUP($G2196,[1]Conceptos!$B$2:$I$588,6,FALSE)</f>
        <v>1</v>
      </c>
      <c r="Q2196" s="179">
        <f>VLOOKUP($G2196,[1]Conceptos!$B$2:$I$588,7,FALSE)</f>
        <v>1</v>
      </c>
      <c r="R2196" s="179">
        <f>VLOOKUP($G2196,[1]Conceptos!$B$2:$I$588,8,FALSE)</f>
        <v>1</v>
      </c>
      <c r="S2196" s="229" t="b">
        <f>VLOOKUP(G2196,[1]Conceptos!$B$2:$E$587,4,FALSE)</f>
        <v>1</v>
      </c>
      <c r="V2196" s="231">
        <f t="shared" si="403"/>
        <v>0</v>
      </c>
    </row>
    <row r="2197" spans="1:22" s="231" customFormat="1" hidden="1">
      <c r="A2197" s="172">
        <f>VLOOKUP(G2197,[1]Conceptos!$B$2:$F$587,5,FALSE)</f>
        <v>288</v>
      </c>
      <c r="B2197" s="236"/>
      <c r="C2197" s="237"/>
      <c r="D2197" s="238"/>
      <c r="E2197" s="225">
        <v>8</v>
      </c>
      <c r="F2197" s="174"/>
      <c r="G2197" s="264" t="str">
        <f t="shared" si="407"/>
        <v>A.3.1.2</v>
      </c>
      <c r="H2197" s="235" t="e">
        <f t="shared" si="409"/>
        <v>#N/A</v>
      </c>
      <c r="I2197" s="239"/>
      <c r="J2197" s="239"/>
      <c r="K2197" s="239"/>
      <c r="L2197" s="239"/>
      <c r="M2197" s="240"/>
      <c r="N2197" s="231">
        <f t="shared" si="410"/>
        <v>1</v>
      </c>
      <c r="O2197" s="231">
        <f t="shared" si="402"/>
        <v>0</v>
      </c>
      <c r="P2197" s="179">
        <f>VLOOKUP($G2197,[1]Conceptos!$B$2:$I$588,6,FALSE)</f>
        <v>1</v>
      </c>
      <c r="Q2197" s="179">
        <f>VLOOKUP($G2197,[1]Conceptos!$B$2:$I$588,7,FALSE)</f>
        <v>1</v>
      </c>
      <c r="R2197" s="179">
        <f>VLOOKUP($G2197,[1]Conceptos!$B$2:$I$588,8,FALSE)</f>
        <v>1</v>
      </c>
      <c r="S2197" s="229" t="b">
        <f>VLOOKUP(G2197,[1]Conceptos!$B$2:$E$587,4,FALSE)</f>
        <v>1</v>
      </c>
      <c r="V2197" s="231">
        <f t="shared" si="403"/>
        <v>0</v>
      </c>
    </row>
    <row r="2198" spans="1:22" s="231" customFormat="1" hidden="1">
      <c r="A2198" s="172">
        <f>VLOOKUP(G2198,[1]Conceptos!$B$2:$F$587,5,FALSE)</f>
        <v>288</v>
      </c>
      <c r="B2198" s="236"/>
      <c r="C2198" s="237"/>
      <c r="D2198" s="238"/>
      <c r="E2198" s="225">
        <v>9</v>
      </c>
      <c r="F2198" s="174"/>
      <c r="G2198" s="264" t="str">
        <f t="shared" si="407"/>
        <v>A.3.1.2</v>
      </c>
      <c r="H2198" s="235" t="e">
        <f t="shared" si="409"/>
        <v>#N/A</v>
      </c>
      <c r="I2198" s="239"/>
      <c r="J2198" s="239"/>
      <c r="K2198" s="239"/>
      <c r="L2198" s="239"/>
      <c r="M2198" s="240"/>
      <c r="N2198" s="231">
        <f t="shared" si="410"/>
        <v>1</v>
      </c>
      <c r="O2198" s="231">
        <f t="shared" si="402"/>
        <v>0</v>
      </c>
      <c r="P2198" s="179">
        <f>VLOOKUP($G2198,[1]Conceptos!$B$2:$I$588,6,FALSE)</f>
        <v>1</v>
      </c>
      <c r="Q2198" s="179">
        <f>VLOOKUP($G2198,[1]Conceptos!$B$2:$I$588,7,FALSE)</f>
        <v>1</v>
      </c>
      <c r="R2198" s="179">
        <f>VLOOKUP($G2198,[1]Conceptos!$B$2:$I$588,8,FALSE)</f>
        <v>1</v>
      </c>
      <c r="S2198" s="229" t="b">
        <f>VLOOKUP(G2198,[1]Conceptos!$B$2:$E$587,4,FALSE)</f>
        <v>1</v>
      </c>
      <c r="V2198" s="231">
        <f t="shared" si="403"/>
        <v>0</v>
      </c>
    </row>
    <row r="2199" spans="1:22" s="231" customFormat="1" hidden="1">
      <c r="A2199" s="172">
        <f>VLOOKUP(G2199,[1]Conceptos!$B$2:$F$587,5,FALSE)</f>
        <v>288</v>
      </c>
      <c r="B2199" s="236"/>
      <c r="C2199" s="237"/>
      <c r="D2199" s="238"/>
      <c r="E2199" s="225">
        <v>10</v>
      </c>
      <c r="F2199" s="174"/>
      <c r="G2199" s="264" t="str">
        <f t="shared" si="407"/>
        <v>A.3.1.2</v>
      </c>
      <c r="H2199" s="235" t="e">
        <f t="shared" si="409"/>
        <v>#N/A</v>
      </c>
      <c r="I2199" s="239"/>
      <c r="J2199" s="239"/>
      <c r="K2199" s="239"/>
      <c r="L2199" s="239"/>
      <c r="M2199" s="240"/>
      <c r="N2199" s="231">
        <f t="shared" si="410"/>
        <v>1</v>
      </c>
      <c r="O2199" s="231">
        <f t="shared" si="402"/>
        <v>0</v>
      </c>
      <c r="P2199" s="179">
        <f>VLOOKUP($G2199,[1]Conceptos!$B$2:$I$588,6,FALSE)</f>
        <v>1</v>
      </c>
      <c r="Q2199" s="179">
        <f>VLOOKUP($G2199,[1]Conceptos!$B$2:$I$588,7,FALSE)</f>
        <v>1</v>
      </c>
      <c r="R2199" s="179">
        <f>VLOOKUP($G2199,[1]Conceptos!$B$2:$I$588,8,FALSE)</f>
        <v>1</v>
      </c>
      <c r="S2199" s="229" t="b">
        <f>VLOOKUP(G2199,[1]Conceptos!$B$2:$E$587,4,FALSE)</f>
        <v>1</v>
      </c>
      <c r="V2199" s="231">
        <f t="shared" si="403"/>
        <v>0</v>
      </c>
    </row>
    <row r="2200" spans="1:22" s="231" customFormat="1" ht="38.25">
      <c r="A2200" s="172">
        <f>VLOOKUP(G2200,[1]Conceptos!$B$2:$F$587,5,FALSE)</f>
        <v>289</v>
      </c>
      <c r="B2200" s="219" t="s">
        <v>432</v>
      </c>
      <c r="C2200" s="220" t="str">
        <f>VLOOKUP(B2200,[1]Conceptos!$B$2:$D$587,2,FALSE)</f>
        <v>INTERVENTORIAS</v>
      </c>
      <c r="D2200" s="221" t="str">
        <f>VLOOKUP(B2200,[1]Conceptos!$B$2:$D$587,3,FALSE)</f>
        <v>RECURSOS ORIENTADOS A LA FINANCIACIÓN DE LAS ACCIONES DE TIPO TÉCNICO QUE REALIZA LA ENTIDAD TERRITORIAL PARA GARANTIZAR LA CALIDAD Y EJECUCIÓN DE LAS OBRAS PÚBLICAS CONTRATADAS.</v>
      </c>
      <c r="E2200" s="222" t="s">
        <v>136</v>
      </c>
      <c r="F2200" s="223"/>
      <c r="G2200" s="263" t="str">
        <f t="shared" si="407"/>
        <v>A.3.1.3</v>
      </c>
      <c r="H2200" s="225"/>
      <c r="I2200" s="226">
        <f>SUM(I2201:I2210)</f>
        <v>0</v>
      </c>
      <c r="J2200" s="226">
        <f>SUM(J2201:J2210)</f>
        <v>0</v>
      </c>
      <c r="K2200" s="226">
        <f>SUM(K2201:K2210)</f>
        <v>0</v>
      </c>
      <c r="L2200" s="226">
        <f>SUM(L2201:L2210)</f>
        <v>0</v>
      </c>
      <c r="M2200" s="227">
        <f>SUM(M2201:M2210)</f>
        <v>0</v>
      </c>
      <c r="N2200" s="228">
        <f>IF(AND(E2200&lt;&gt;"", E2200&lt;&gt;"Registrar Detalle",E2200&lt;&gt;"Ocultar Detalle"),1,0)</f>
        <v>0</v>
      </c>
      <c r="O2200" s="228">
        <f t="shared" si="402"/>
        <v>0</v>
      </c>
      <c r="P2200" s="179">
        <f>VLOOKUP($G2200,[1]Conceptos!$B$2:$I$588,6,FALSE)</f>
        <v>1</v>
      </c>
      <c r="Q2200" s="179">
        <f>VLOOKUP($G2200,[1]Conceptos!$B$2:$I$588,7,FALSE)</f>
        <v>1</v>
      </c>
      <c r="R2200" s="179">
        <f>VLOOKUP($G2200,[1]Conceptos!$B$2:$I$588,8,FALSE)</f>
        <v>1</v>
      </c>
      <c r="S2200" s="229" t="b">
        <f>VLOOKUP(G2200,[1]Conceptos!$B$2:$E$588,4,FALSE)</f>
        <v>1</v>
      </c>
      <c r="T2200" s="230">
        <f>FIND(".",B2200,LEN(B2200)-2)</f>
        <v>6</v>
      </c>
      <c r="U2200" s="230" t="str">
        <f>MID(B2200,1,T2200-1)</f>
        <v>A.3.1</v>
      </c>
      <c r="V2200" s="231">
        <f t="shared" si="403"/>
        <v>6</v>
      </c>
    </row>
    <row r="2201" spans="1:22" s="231" customFormat="1">
      <c r="A2201" s="172">
        <f>VLOOKUP(G2201,[1]Conceptos!$B$2:$F$587,5,FALSE)</f>
        <v>289</v>
      </c>
      <c r="B2201" s="234"/>
      <c r="C2201" s="220"/>
      <c r="D2201" s="221"/>
      <c r="E2201" s="225">
        <v>1</v>
      </c>
      <c r="F2201" s="174"/>
      <c r="G2201" s="264" t="str">
        <f t="shared" si="407"/>
        <v>A.3.1.3</v>
      </c>
      <c r="H2201" s="235" t="e">
        <f t="shared" ref="H2201:H2210" si="411">VLOOKUP(F2201,$W$7:$X$48,2,FALSE)</f>
        <v>#N/A</v>
      </c>
      <c r="I2201" s="239"/>
      <c r="J2201" s="239"/>
      <c r="K2201" s="239"/>
      <c r="L2201" s="239"/>
      <c r="M2201" s="240"/>
      <c r="N2201" s="231">
        <f t="shared" si="410"/>
        <v>1</v>
      </c>
      <c r="O2201" s="231">
        <f t="shared" si="402"/>
        <v>0</v>
      </c>
      <c r="P2201" s="179">
        <f>VLOOKUP($G2201,[1]Conceptos!$B$2:$I$588,6,FALSE)</f>
        <v>1</v>
      </c>
      <c r="Q2201" s="179">
        <f>VLOOKUP($G2201,[1]Conceptos!$B$2:$I$588,7,FALSE)</f>
        <v>1</v>
      </c>
      <c r="R2201" s="179">
        <f>VLOOKUP($G2201,[1]Conceptos!$B$2:$I$588,8,FALSE)</f>
        <v>1</v>
      </c>
      <c r="S2201" s="229" t="b">
        <f>VLOOKUP(G2201,[1]Conceptos!$B$2:$E$588,4,FALSE)</f>
        <v>1</v>
      </c>
      <c r="V2201" s="231">
        <f t="shared" si="403"/>
        <v>6</v>
      </c>
    </row>
    <row r="2202" spans="1:22" s="231" customFormat="1" hidden="1">
      <c r="A2202" s="172">
        <f>VLOOKUP(G2202,[1]Conceptos!$B$2:$F$587,5,FALSE)</f>
        <v>289</v>
      </c>
      <c r="B2202" s="236"/>
      <c r="C2202" s="237"/>
      <c r="D2202" s="238"/>
      <c r="E2202" s="225">
        <v>2</v>
      </c>
      <c r="F2202" s="174"/>
      <c r="G2202" s="264" t="str">
        <f t="shared" si="407"/>
        <v>A.3.1.3</v>
      </c>
      <c r="H2202" s="235" t="e">
        <f t="shared" si="411"/>
        <v>#N/A</v>
      </c>
      <c r="I2202" s="239"/>
      <c r="J2202" s="239"/>
      <c r="K2202" s="239"/>
      <c r="L2202" s="239"/>
      <c r="M2202" s="240"/>
      <c r="N2202" s="231">
        <f t="shared" si="410"/>
        <v>1</v>
      </c>
      <c r="O2202" s="231">
        <f t="shared" si="402"/>
        <v>0</v>
      </c>
      <c r="P2202" s="179">
        <f>VLOOKUP($G2202,[1]Conceptos!$B$2:$I$588,6,FALSE)</f>
        <v>1</v>
      </c>
      <c r="Q2202" s="179">
        <f>VLOOKUP($G2202,[1]Conceptos!$B$2:$I$588,7,FALSE)</f>
        <v>1</v>
      </c>
      <c r="R2202" s="179">
        <f>VLOOKUP($G2202,[1]Conceptos!$B$2:$I$588,8,FALSE)</f>
        <v>1</v>
      </c>
      <c r="S2202" s="229" t="b">
        <f>VLOOKUP(G2202,[1]Conceptos!$B$2:$E$587,4,FALSE)</f>
        <v>1</v>
      </c>
      <c r="V2202" s="231">
        <f t="shared" si="403"/>
        <v>0</v>
      </c>
    </row>
    <row r="2203" spans="1:22" s="231" customFormat="1" hidden="1">
      <c r="A2203" s="172">
        <f>VLOOKUP(G2203,[1]Conceptos!$B$2:$F$587,5,FALSE)</f>
        <v>289</v>
      </c>
      <c r="B2203" s="236"/>
      <c r="C2203" s="237"/>
      <c r="D2203" s="238"/>
      <c r="E2203" s="225">
        <v>3</v>
      </c>
      <c r="F2203" s="174"/>
      <c r="G2203" s="264" t="str">
        <f t="shared" si="407"/>
        <v>A.3.1.3</v>
      </c>
      <c r="H2203" s="235" t="e">
        <f t="shared" si="411"/>
        <v>#N/A</v>
      </c>
      <c r="I2203" s="239"/>
      <c r="J2203" s="239"/>
      <c r="K2203" s="239"/>
      <c r="L2203" s="239"/>
      <c r="M2203" s="240"/>
      <c r="N2203" s="231">
        <f t="shared" si="410"/>
        <v>1</v>
      </c>
      <c r="O2203" s="231">
        <f t="shared" si="402"/>
        <v>0</v>
      </c>
      <c r="P2203" s="179">
        <f>VLOOKUP($G2203,[1]Conceptos!$B$2:$I$588,6,FALSE)</f>
        <v>1</v>
      </c>
      <c r="Q2203" s="179">
        <f>VLOOKUP($G2203,[1]Conceptos!$B$2:$I$588,7,FALSE)</f>
        <v>1</v>
      </c>
      <c r="R2203" s="179">
        <f>VLOOKUP($G2203,[1]Conceptos!$B$2:$I$588,8,FALSE)</f>
        <v>1</v>
      </c>
      <c r="S2203" s="229" t="b">
        <f>VLOOKUP(G2203,[1]Conceptos!$B$2:$E$587,4,FALSE)</f>
        <v>1</v>
      </c>
      <c r="V2203" s="231">
        <f t="shared" si="403"/>
        <v>0</v>
      </c>
    </row>
    <row r="2204" spans="1:22" s="231" customFormat="1" hidden="1">
      <c r="A2204" s="172">
        <f>VLOOKUP(G2204,[1]Conceptos!$B$2:$F$587,5,FALSE)</f>
        <v>289</v>
      </c>
      <c r="B2204" s="236"/>
      <c r="C2204" s="237"/>
      <c r="D2204" s="238"/>
      <c r="E2204" s="225">
        <v>4</v>
      </c>
      <c r="F2204" s="174"/>
      <c r="G2204" s="264" t="str">
        <f t="shared" si="407"/>
        <v>A.3.1.3</v>
      </c>
      <c r="H2204" s="235" t="e">
        <f t="shared" si="411"/>
        <v>#N/A</v>
      </c>
      <c r="I2204" s="239"/>
      <c r="J2204" s="239"/>
      <c r="K2204" s="239"/>
      <c r="L2204" s="239"/>
      <c r="M2204" s="240"/>
      <c r="N2204" s="231">
        <f t="shared" si="410"/>
        <v>1</v>
      </c>
      <c r="O2204" s="231">
        <f t="shared" ref="O2204:O2267" si="412">SUM(I2204:M2204)</f>
        <v>0</v>
      </c>
      <c r="P2204" s="179">
        <f>VLOOKUP($G2204,[1]Conceptos!$B$2:$I$588,6,FALSE)</f>
        <v>1</v>
      </c>
      <c r="Q2204" s="179">
        <f>VLOOKUP($G2204,[1]Conceptos!$B$2:$I$588,7,FALSE)</f>
        <v>1</v>
      </c>
      <c r="R2204" s="179">
        <f>VLOOKUP($G2204,[1]Conceptos!$B$2:$I$588,8,FALSE)</f>
        <v>1</v>
      </c>
      <c r="S2204" s="229" t="b">
        <f>VLOOKUP(G2204,[1]Conceptos!$B$2:$E$587,4,FALSE)</f>
        <v>1</v>
      </c>
      <c r="V2204" s="231">
        <f t="shared" si="403"/>
        <v>0</v>
      </c>
    </row>
    <row r="2205" spans="1:22" s="231" customFormat="1" hidden="1">
      <c r="A2205" s="172">
        <f>VLOOKUP(G2205,[1]Conceptos!$B$2:$F$587,5,FALSE)</f>
        <v>289</v>
      </c>
      <c r="B2205" s="236"/>
      <c r="C2205" s="237"/>
      <c r="D2205" s="238"/>
      <c r="E2205" s="225">
        <v>5</v>
      </c>
      <c r="F2205" s="174"/>
      <c r="G2205" s="264" t="str">
        <f t="shared" si="407"/>
        <v>A.3.1.3</v>
      </c>
      <c r="H2205" s="235" t="e">
        <f t="shared" si="411"/>
        <v>#N/A</v>
      </c>
      <c r="I2205" s="239"/>
      <c r="J2205" s="239"/>
      <c r="K2205" s="239"/>
      <c r="L2205" s="239"/>
      <c r="M2205" s="240"/>
      <c r="N2205" s="231">
        <f t="shared" si="410"/>
        <v>1</v>
      </c>
      <c r="O2205" s="231">
        <f t="shared" si="412"/>
        <v>0</v>
      </c>
      <c r="P2205" s="179">
        <f>VLOOKUP($G2205,[1]Conceptos!$B$2:$I$588,6,FALSE)</f>
        <v>1</v>
      </c>
      <c r="Q2205" s="179">
        <f>VLOOKUP($G2205,[1]Conceptos!$B$2:$I$588,7,FALSE)</f>
        <v>1</v>
      </c>
      <c r="R2205" s="179">
        <f>VLOOKUP($G2205,[1]Conceptos!$B$2:$I$588,8,FALSE)</f>
        <v>1</v>
      </c>
      <c r="S2205" s="229" t="b">
        <f>VLOOKUP(G2205,[1]Conceptos!$B$2:$E$587,4,FALSE)</f>
        <v>1</v>
      </c>
      <c r="V2205" s="231">
        <f t="shared" ref="V2205:V2268" si="413">IF(T2205=0,T2204,T2205)</f>
        <v>0</v>
      </c>
    </row>
    <row r="2206" spans="1:22" s="231" customFormat="1" hidden="1">
      <c r="A2206" s="172">
        <f>VLOOKUP(G2206,[1]Conceptos!$B$2:$F$587,5,FALSE)</f>
        <v>289</v>
      </c>
      <c r="B2206" s="236"/>
      <c r="C2206" s="237"/>
      <c r="D2206" s="238"/>
      <c r="E2206" s="225">
        <v>6</v>
      </c>
      <c r="F2206" s="174"/>
      <c r="G2206" s="264" t="str">
        <f t="shared" si="407"/>
        <v>A.3.1.3</v>
      </c>
      <c r="H2206" s="235" t="e">
        <f t="shared" si="411"/>
        <v>#N/A</v>
      </c>
      <c r="I2206" s="239"/>
      <c r="J2206" s="239"/>
      <c r="K2206" s="239"/>
      <c r="L2206" s="239"/>
      <c r="M2206" s="240"/>
      <c r="N2206" s="231">
        <f t="shared" si="410"/>
        <v>1</v>
      </c>
      <c r="O2206" s="231">
        <f t="shared" si="412"/>
        <v>0</v>
      </c>
      <c r="P2206" s="179">
        <f>VLOOKUP($G2206,[1]Conceptos!$B$2:$I$588,6,FALSE)</f>
        <v>1</v>
      </c>
      <c r="Q2206" s="179">
        <f>VLOOKUP($G2206,[1]Conceptos!$B$2:$I$588,7,FALSE)</f>
        <v>1</v>
      </c>
      <c r="R2206" s="179">
        <f>VLOOKUP($G2206,[1]Conceptos!$B$2:$I$588,8,FALSE)</f>
        <v>1</v>
      </c>
      <c r="S2206" s="229" t="b">
        <f>VLOOKUP(G2206,[1]Conceptos!$B$2:$E$587,4,FALSE)</f>
        <v>1</v>
      </c>
      <c r="V2206" s="231">
        <f t="shared" si="413"/>
        <v>0</v>
      </c>
    </row>
    <row r="2207" spans="1:22" s="231" customFormat="1" hidden="1">
      <c r="A2207" s="172">
        <f>VLOOKUP(G2207,[1]Conceptos!$B$2:$F$587,5,FALSE)</f>
        <v>289</v>
      </c>
      <c r="B2207" s="236"/>
      <c r="C2207" s="237"/>
      <c r="D2207" s="238"/>
      <c r="E2207" s="225">
        <v>7</v>
      </c>
      <c r="F2207" s="174"/>
      <c r="G2207" s="264" t="str">
        <f t="shared" si="407"/>
        <v>A.3.1.3</v>
      </c>
      <c r="H2207" s="235" t="e">
        <f t="shared" si="411"/>
        <v>#N/A</v>
      </c>
      <c r="I2207" s="239"/>
      <c r="J2207" s="239"/>
      <c r="K2207" s="239"/>
      <c r="L2207" s="239"/>
      <c r="M2207" s="240"/>
      <c r="N2207" s="231">
        <f t="shared" si="410"/>
        <v>1</v>
      </c>
      <c r="O2207" s="231">
        <f t="shared" si="412"/>
        <v>0</v>
      </c>
      <c r="P2207" s="179">
        <f>VLOOKUP($G2207,[1]Conceptos!$B$2:$I$588,6,FALSE)</f>
        <v>1</v>
      </c>
      <c r="Q2207" s="179">
        <f>VLOOKUP($G2207,[1]Conceptos!$B$2:$I$588,7,FALSE)</f>
        <v>1</v>
      </c>
      <c r="R2207" s="179">
        <f>VLOOKUP($G2207,[1]Conceptos!$B$2:$I$588,8,FALSE)</f>
        <v>1</v>
      </c>
      <c r="S2207" s="229" t="b">
        <f>VLOOKUP(G2207,[1]Conceptos!$B$2:$E$587,4,FALSE)</f>
        <v>1</v>
      </c>
      <c r="V2207" s="231">
        <f t="shared" si="413"/>
        <v>0</v>
      </c>
    </row>
    <row r="2208" spans="1:22" s="231" customFormat="1" hidden="1">
      <c r="A2208" s="172">
        <f>VLOOKUP(G2208,[1]Conceptos!$B$2:$F$587,5,FALSE)</f>
        <v>289</v>
      </c>
      <c r="B2208" s="236"/>
      <c r="C2208" s="237"/>
      <c r="D2208" s="238"/>
      <c r="E2208" s="225">
        <v>8</v>
      </c>
      <c r="F2208" s="174"/>
      <c r="G2208" s="264" t="str">
        <f t="shared" si="407"/>
        <v>A.3.1.3</v>
      </c>
      <c r="H2208" s="235" t="e">
        <f t="shared" si="411"/>
        <v>#N/A</v>
      </c>
      <c r="I2208" s="239"/>
      <c r="J2208" s="239"/>
      <c r="K2208" s="239"/>
      <c r="L2208" s="239"/>
      <c r="M2208" s="240"/>
      <c r="N2208" s="231">
        <f t="shared" si="410"/>
        <v>1</v>
      </c>
      <c r="O2208" s="231">
        <f t="shared" si="412"/>
        <v>0</v>
      </c>
      <c r="P2208" s="179">
        <f>VLOOKUP($G2208,[1]Conceptos!$B$2:$I$588,6,FALSE)</f>
        <v>1</v>
      </c>
      <c r="Q2208" s="179">
        <f>VLOOKUP($G2208,[1]Conceptos!$B$2:$I$588,7,FALSE)</f>
        <v>1</v>
      </c>
      <c r="R2208" s="179">
        <f>VLOOKUP($G2208,[1]Conceptos!$B$2:$I$588,8,FALSE)</f>
        <v>1</v>
      </c>
      <c r="S2208" s="229" t="b">
        <f>VLOOKUP(G2208,[1]Conceptos!$B$2:$E$587,4,FALSE)</f>
        <v>1</v>
      </c>
      <c r="V2208" s="231">
        <f t="shared" si="413"/>
        <v>0</v>
      </c>
    </row>
    <row r="2209" spans="1:22" s="231" customFormat="1" hidden="1">
      <c r="A2209" s="172">
        <f>VLOOKUP(G2209,[1]Conceptos!$B$2:$F$587,5,FALSE)</f>
        <v>289</v>
      </c>
      <c r="B2209" s="236"/>
      <c r="C2209" s="237"/>
      <c r="D2209" s="238"/>
      <c r="E2209" s="225">
        <v>9</v>
      </c>
      <c r="F2209" s="174"/>
      <c r="G2209" s="264" t="str">
        <f t="shared" si="407"/>
        <v>A.3.1.3</v>
      </c>
      <c r="H2209" s="235" t="e">
        <f t="shared" si="411"/>
        <v>#N/A</v>
      </c>
      <c r="I2209" s="239"/>
      <c r="J2209" s="239"/>
      <c r="K2209" s="239"/>
      <c r="L2209" s="239"/>
      <c r="M2209" s="240"/>
      <c r="N2209" s="231">
        <f t="shared" si="410"/>
        <v>1</v>
      </c>
      <c r="O2209" s="231">
        <f t="shared" si="412"/>
        <v>0</v>
      </c>
      <c r="P2209" s="179">
        <f>VLOOKUP($G2209,[1]Conceptos!$B$2:$I$588,6,FALSE)</f>
        <v>1</v>
      </c>
      <c r="Q2209" s="179">
        <f>VLOOKUP($G2209,[1]Conceptos!$B$2:$I$588,7,FALSE)</f>
        <v>1</v>
      </c>
      <c r="R2209" s="179">
        <f>VLOOKUP($G2209,[1]Conceptos!$B$2:$I$588,8,FALSE)</f>
        <v>1</v>
      </c>
      <c r="S2209" s="229" t="b">
        <f>VLOOKUP(G2209,[1]Conceptos!$B$2:$E$587,4,FALSE)</f>
        <v>1</v>
      </c>
      <c r="V2209" s="231">
        <f t="shared" si="413"/>
        <v>0</v>
      </c>
    </row>
    <row r="2210" spans="1:22" s="231" customFormat="1" hidden="1">
      <c r="A2210" s="172">
        <f>VLOOKUP(G2210,[1]Conceptos!$B$2:$F$587,5,FALSE)</f>
        <v>289</v>
      </c>
      <c r="B2210" s="236"/>
      <c r="C2210" s="237"/>
      <c r="D2210" s="238"/>
      <c r="E2210" s="225">
        <v>10</v>
      </c>
      <c r="F2210" s="174"/>
      <c r="G2210" s="264" t="str">
        <f t="shared" si="407"/>
        <v>A.3.1.3</v>
      </c>
      <c r="H2210" s="235" t="e">
        <f t="shared" si="411"/>
        <v>#N/A</v>
      </c>
      <c r="I2210" s="239"/>
      <c r="J2210" s="239"/>
      <c r="K2210" s="239"/>
      <c r="L2210" s="239"/>
      <c r="M2210" s="240"/>
      <c r="N2210" s="231">
        <f t="shared" si="410"/>
        <v>1</v>
      </c>
      <c r="O2210" s="231">
        <f t="shared" si="412"/>
        <v>0</v>
      </c>
      <c r="P2210" s="179">
        <f>VLOOKUP($G2210,[1]Conceptos!$B$2:$I$588,6,FALSE)</f>
        <v>1</v>
      </c>
      <c r="Q2210" s="179">
        <f>VLOOKUP($G2210,[1]Conceptos!$B$2:$I$588,7,FALSE)</f>
        <v>1</v>
      </c>
      <c r="R2210" s="179">
        <f>VLOOKUP($G2210,[1]Conceptos!$B$2:$I$588,8,FALSE)</f>
        <v>1</v>
      </c>
      <c r="S2210" s="229" t="b">
        <f>VLOOKUP(G2210,[1]Conceptos!$B$2:$E$587,4,FALSE)</f>
        <v>1</v>
      </c>
      <c r="V2210" s="231">
        <f t="shared" si="413"/>
        <v>0</v>
      </c>
    </row>
    <row r="2211" spans="1:22" s="231" customFormat="1" ht="51">
      <c r="A2211" s="172">
        <f>VLOOKUP(G2211,[1]Conceptos!$B$2:$F$587,5,FALSE)</f>
        <v>290</v>
      </c>
      <c r="B2211" s="219" t="s">
        <v>433</v>
      </c>
      <c r="C2211" s="220" t="str">
        <f>VLOOKUP(B2211,[1]Conceptos!$B$2:$D$587,2,FALSE)</f>
        <v>DISEÑO E IMPLANTACIÓN DE ESQUEMAS ORGANIZACIONALES PARA LA ADMINISTRACIÓN Y OPERACIÓN DE SISTEMAS DE ACUEDUCTO</v>
      </c>
      <c r="D2211" s="221" t="str">
        <f>VLOOKUP(B2211,[1]Conceptos!$B$2:$D$587,3,FALSE)</f>
        <v>RECURSOS ORIENTADOS A LA FINANCIACIÓN DE LOS PROCESOS DE DISEÑO E IMPLANTACIÓN DE ESTRUCTURAS EMPRESARIALES  PARA LA ADMINISTRACIÓN Y OPERACIÓN DEL SISTEMA DE ACUEDUCTO.</v>
      </c>
      <c r="E2211" s="222" t="s">
        <v>136</v>
      </c>
      <c r="F2211" s="223"/>
      <c r="G2211" s="263" t="str">
        <f t="shared" si="407"/>
        <v>A.3.1.4</v>
      </c>
      <c r="H2211" s="225"/>
      <c r="I2211" s="226">
        <f>SUM(I2212:I2221)</f>
        <v>0</v>
      </c>
      <c r="J2211" s="226">
        <f>SUM(J2212:J2221)</f>
        <v>0</v>
      </c>
      <c r="K2211" s="226">
        <f>SUM(K2212:K2221)</f>
        <v>0</v>
      </c>
      <c r="L2211" s="226">
        <f>SUM(L2212:L2221)</f>
        <v>0</v>
      </c>
      <c r="M2211" s="227">
        <f>SUM(M2212:M2221)</f>
        <v>0</v>
      </c>
      <c r="N2211" s="228">
        <f>IF(AND(E2211&lt;&gt;"", E2211&lt;&gt;"Registrar Detalle",E2211&lt;&gt;"Ocultar Detalle"),1,0)</f>
        <v>0</v>
      </c>
      <c r="O2211" s="228">
        <f t="shared" si="412"/>
        <v>0</v>
      </c>
      <c r="P2211" s="179">
        <f>VLOOKUP($G2211,[1]Conceptos!$B$2:$I$588,6,FALSE)</f>
        <v>1</v>
      </c>
      <c r="Q2211" s="179">
        <f>VLOOKUP($G2211,[1]Conceptos!$B$2:$I$588,7,FALSE)</f>
        <v>1</v>
      </c>
      <c r="R2211" s="179">
        <f>VLOOKUP($G2211,[1]Conceptos!$B$2:$I$588,8,FALSE)</f>
        <v>1</v>
      </c>
      <c r="S2211" s="229" t="b">
        <f>VLOOKUP(G2211,[1]Conceptos!$B$2:$E$588,4,FALSE)</f>
        <v>1</v>
      </c>
      <c r="T2211" s="230">
        <f>FIND(".",B2211,LEN(B2211)-2)</f>
        <v>6</v>
      </c>
      <c r="U2211" s="230" t="str">
        <f>MID(B2211,1,T2211-1)</f>
        <v>A.3.1</v>
      </c>
      <c r="V2211" s="231">
        <f t="shared" si="413"/>
        <v>6</v>
      </c>
    </row>
    <row r="2212" spans="1:22" s="231" customFormat="1">
      <c r="A2212" s="172">
        <f>VLOOKUP(G2212,[1]Conceptos!$B$2:$F$587,5,FALSE)</f>
        <v>290</v>
      </c>
      <c r="B2212" s="234"/>
      <c r="C2212" s="220"/>
      <c r="D2212" s="221"/>
      <c r="E2212" s="225">
        <v>1</v>
      </c>
      <c r="F2212" s="174"/>
      <c r="G2212" s="264" t="str">
        <f t="shared" si="407"/>
        <v>A.3.1.4</v>
      </c>
      <c r="H2212" s="235" t="e">
        <f t="shared" ref="H2212:H2221" si="414">VLOOKUP(F2212,$W$7:$X$48,2,FALSE)</f>
        <v>#N/A</v>
      </c>
      <c r="I2212" s="239"/>
      <c r="J2212" s="239"/>
      <c r="K2212" s="239"/>
      <c r="L2212" s="239"/>
      <c r="M2212" s="240"/>
      <c r="N2212" s="231">
        <f t="shared" si="410"/>
        <v>1</v>
      </c>
      <c r="O2212" s="231">
        <f t="shared" si="412"/>
        <v>0</v>
      </c>
      <c r="P2212" s="179">
        <f>VLOOKUP($G2212,[1]Conceptos!$B$2:$I$588,6,FALSE)</f>
        <v>1</v>
      </c>
      <c r="Q2212" s="179">
        <f>VLOOKUP($G2212,[1]Conceptos!$B$2:$I$588,7,FALSE)</f>
        <v>1</v>
      </c>
      <c r="R2212" s="179">
        <f>VLOOKUP($G2212,[1]Conceptos!$B$2:$I$588,8,FALSE)</f>
        <v>1</v>
      </c>
      <c r="S2212" s="229" t="b">
        <f>VLOOKUP(G2212,[1]Conceptos!$B$2:$E$588,4,FALSE)</f>
        <v>1</v>
      </c>
      <c r="V2212" s="231">
        <f t="shared" si="413"/>
        <v>6</v>
      </c>
    </row>
    <row r="2213" spans="1:22" s="231" customFormat="1" hidden="1">
      <c r="A2213" s="172">
        <f>VLOOKUP(G2213,[1]Conceptos!$B$2:$F$587,5,FALSE)</f>
        <v>290</v>
      </c>
      <c r="B2213" s="236"/>
      <c r="C2213" s="237"/>
      <c r="D2213" s="238"/>
      <c r="E2213" s="225">
        <v>2</v>
      </c>
      <c r="F2213" s="174"/>
      <c r="G2213" s="264" t="str">
        <f t="shared" si="407"/>
        <v>A.3.1.4</v>
      </c>
      <c r="H2213" s="235" t="e">
        <f t="shared" si="414"/>
        <v>#N/A</v>
      </c>
      <c r="I2213" s="239"/>
      <c r="J2213" s="239"/>
      <c r="K2213" s="239"/>
      <c r="L2213" s="239"/>
      <c r="M2213" s="240"/>
      <c r="N2213" s="231">
        <f t="shared" si="410"/>
        <v>1</v>
      </c>
      <c r="O2213" s="231">
        <f t="shared" si="412"/>
        <v>0</v>
      </c>
      <c r="P2213" s="179">
        <f>VLOOKUP($G2213,[1]Conceptos!$B$2:$I$588,6,FALSE)</f>
        <v>1</v>
      </c>
      <c r="Q2213" s="179">
        <f>VLOOKUP($G2213,[1]Conceptos!$B$2:$I$588,7,FALSE)</f>
        <v>1</v>
      </c>
      <c r="R2213" s="179">
        <f>VLOOKUP($G2213,[1]Conceptos!$B$2:$I$588,8,FALSE)</f>
        <v>1</v>
      </c>
      <c r="S2213" s="229" t="b">
        <f>VLOOKUP(G2213,[1]Conceptos!$B$2:$E$587,4,FALSE)</f>
        <v>1</v>
      </c>
      <c r="V2213" s="231">
        <f t="shared" si="413"/>
        <v>0</v>
      </c>
    </row>
    <row r="2214" spans="1:22" s="231" customFormat="1" hidden="1">
      <c r="A2214" s="172">
        <f>VLOOKUP(G2214,[1]Conceptos!$B$2:$F$587,5,FALSE)</f>
        <v>290</v>
      </c>
      <c r="B2214" s="236"/>
      <c r="C2214" s="237"/>
      <c r="D2214" s="238"/>
      <c r="E2214" s="225">
        <v>3</v>
      </c>
      <c r="F2214" s="174"/>
      <c r="G2214" s="264" t="str">
        <f t="shared" si="407"/>
        <v>A.3.1.4</v>
      </c>
      <c r="H2214" s="235" t="e">
        <f t="shared" si="414"/>
        <v>#N/A</v>
      </c>
      <c r="I2214" s="239"/>
      <c r="J2214" s="239"/>
      <c r="K2214" s="239"/>
      <c r="L2214" s="239"/>
      <c r="M2214" s="240"/>
      <c r="N2214" s="231">
        <f t="shared" si="410"/>
        <v>1</v>
      </c>
      <c r="O2214" s="231">
        <f t="shared" si="412"/>
        <v>0</v>
      </c>
      <c r="P2214" s="179">
        <f>VLOOKUP($G2214,[1]Conceptos!$B$2:$I$588,6,FALSE)</f>
        <v>1</v>
      </c>
      <c r="Q2214" s="179">
        <f>VLOOKUP($G2214,[1]Conceptos!$B$2:$I$588,7,FALSE)</f>
        <v>1</v>
      </c>
      <c r="R2214" s="179">
        <f>VLOOKUP($G2214,[1]Conceptos!$B$2:$I$588,8,FALSE)</f>
        <v>1</v>
      </c>
      <c r="S2214" s="229" t="b">
        <f>VLOOKUP(G2214,[1]Conceptos!$B$2:$E$587,4,FALSE)</f>
        <v>1</v>
      </c>
      <c r="V2214" s="231">
        <f t="shared" si="413"/>
        <v>0</v>
      </c>
    </row>
    <row r="2215" spans="1:22" s="231" customFormat="1" hidden="1">
      <c r="A2215" s="172">
        <f>VLOOKUP(G2215,[1]Conceptos!$B$2:$F$587,5,FALSE)</f>
        <v>290</v>
      </c>
      <c r="B2215" s="236"/>
      <c r="C2215" s="237"/>
      <c r="D2215" s="238"/>
      <c r="E2215" s="225">
        <v>4</v>
      </c>
      <c r="F2215" s="174"/>
      <c r="G2215" s="264" t="str">
        <f t="shared" si="407"/>
        <v>A.3.1.4</v>
      </c>
      <c r="H2215" s="235" t="e">
        <f t="shared" si="414"/>
        <v>#N/A</v>
      </c>
      <c r="I2215" s="239"/>
      <c r="J2215" s="239"/>
      <c r="K2215" s="239"/>
      <c r="L2215" s="239"/>
      <c r="M2215" s="240"/>
      <c r="N2215" s="231">
        <f t="shared" si="410"/>
        <v>1</v>
      </c>
      <c r="O2215" s="231">
        <f t="shared" si="412"/>
        <v>0</v>
      </c>
      <c r="P2215" s="179">
        <f>VLOOKUP($G2215,[1]Conceptos!$B$2:$I$588,6,FALSE)</f>
        <v>1</v>
      </c>
      <c r="Q2215" s="179">
        <f>VLOOKUP($G2215,[1]Conceptos!$B$2:$I$588,7,FALSE)</f>
        <v>1</v>
      </c>
      <c r="R2215" s="179">
        <f>VLOOKUP($G2215,[1]Conceptos!$B$2:$I$588,8,FALSE)</f>
        <v>1</v>
      </c>
      <c r="S2215" s="229" t="b">
        <f>VLOOKUP(G2215,[1]Conceptos!$B$2:$E$587,4,FALSE)</f>
        <v>1</v>
      </c>
      <c r="V2215" s="231">
        <f t="shared" si="413"/>
        <v>0</v>
      </c>
    </row>
    <row r="2216" spans="1:22" s="231" customFormat="1" hidden="1">
      <c r="A2216" s="172">
        <f>VLOOKUP(G2216,[1]Conceptos!$B$2:$F$587,5,FALSE)</f>
        <v>290</v>
      </c>
      <c r="B2216" s="236"/>
      <c r="C2216" s="237"/>
      <c r="D2216" s="238"/>
      <c r="E2216" s="225">
        <v>5</v>
      </c>
      <c r="F2216" s="174"/>
      <c r="G2216" s="264" t="str">
        <f t="shared" si="407"/>
        <v>A.3.1.4</v>
      </c>
      <c r="H2216" s="235" t="e">
        <f t="shared" si="414"/>
        <v>#N/A</v>
      </c>
      <c r="I2216" s="239"/>
      <c r="J2216" s="239"/>
      <c r="K2216" s="239"/>
      <c r="L2216" s="239"/>
      <c r="M2216" s="240"/>
      <c r="N2216" s="231">
        <f t="shared" si="410"/>
        <v>1</v>
      </c>
      <c r="O2216" s="231">
        <f t="shared" si="412"/>
        <v>0</v>
      </c>
      <c r="P2216" s="179">
        <f>VLOOKUP($G2216,[1]Conceptos!$B$2:$I$588,6,FALSE)</f>
        <v>1</v>
      </c>
      <c r="Q2216" s="179">
        <f>VLOOKUP($G2216,[1]Conceptos!$B$2:$I$588,7,FALSE)</f>
        <v>1</v>
      </c>
      <c r="R2216" s="179">
        <f>VLOOKUP($G2216,[1]Conceptos!$B$2:$I$588,8,FALSE)</f>
        <v>1</v>
      </c>
      <c r="S2216" s="229" t="b">
        <f>VLOOKUP(G2216,[1]Conceptos!$B$2:$E$587,4,FALSE)</f>
        <v>1</v>
      </c>
      <c r="V2216" s="231">
        <f t="shared" si="413"/>
        <v>0</v>
      </c>
    </row>
    <row r="2217" spans="1:22" s="231" customFormat="1" hidden="1">
      <c r="A2217" s="172">
        <f>VLOOKUP(G2217,[1]Conceptos!$B$2:$F$587,5,FALSE)</f>
        <v>290</v>
      </c>
      <c r="B2217" s="236"/>
      <c r="C2217" s="237"/>
      <c r="D2217" s="238"/>
      <c r="E2217" s="225">
        <v>6</v>
      </c>
      <c r="F2217" s="174"/>
      <c r="G2217" s="264" t="str">
        <f t="shared" si="407"/>
        <v>A.3.1.4</v>
      </c>
      <c r="H2217" s="235" t="e">
        <f t="shared" si="414"/>
        <v>#N/A</v>
      </c>
      <c r="I2217" s="239"/>
      <c r="J2217" s="239"/>
      <c r="K2217" s="239"/>
      <c r="L2217" s="239"/>
      <c r="M2217" s="240"/>
      <c r="N2217" s="231">
        <f t="shared" si="410"/>
        <v>1</v>
      </c>
      <c r="O2217" s="231">
        <f t="shared" si="412"/>
        <v>0</v>
      </c>
      <c r="P2217" s="179">
        <f>VLOOKUP($G2217,[1]Conceptos!$B$2:$I$588,6,FALSE)</f>
        <v>1</v>
      </c>
      <c r="Q2217" s="179">
        <f>VLOOKUP($G2217,[1]Conceptos!$B$2:$I$588,7,FALSE)</f>
        <v>1</v>
      </c>
      <c r="R2217" s="179">
        <f>VLOOKUP($G2217,[1]Conceptos!$B$2:$I$588,8,FALSE)</f>
        <v>1</v>
      </c>
      <c r="S2217" s="229" t="b">
        <f>VLOOKUP(G2217,[1]Conceptos!$B$2:$E$587,4,FALSE)</f>
        <v>1</v>
      </c>
      <c r="V2217" s="231">
        <f t="shared" si="413"/>
        <v>0</v>
      </c>
    </row>
    <row r="2218" spans="1:22" s="231" customFormat="1" hidden="1">
      <c r="A2218" s="172">
        <f>VLOOKUP(G2218,[1]Conceptos!$B$2:$F$587,5,FALSE)</f>
        <v>290</v>
      </c>
      <c r="B2218" s="236"/>
      <c r="C2218" s="237"/>
      <c r="D2218" s="238"/>
      <c r="E2218" s="225">
        <v>7</v>
      </c>
      <c r="F2218" s="174"/>
      <c r="G2218" s="264" t="str">
        <f t="shared" si="407"/>
        <v>A.3.1.4</v>
      </c>
      <c r="H2218" s="235" t="e">
        <f t="shared" si="414"/>
        <v>#N/A</v>
      </c>
      <c r="I2218" s="239"/>
      <c r="J2218" s="239"/>
      <c r="K2218" s="239"/>
      <c r="L2218" s="239"/>
      <c r="M2218" s="240"/>
      <c r="N2218" s="231">
        <f t="shared" si="410"/>
        <v>1</v>
      </c>
      <c r="O2218" s="231">
        <f t="shared" si="412"/>
        <v>0</v>
      </c>
      <c r="P2218" s="179">
        <f>VLOOKUP($G2218,[1]Conceptos!$B$2:$I$588,6,FALSE)</f>
        <v>1</v>
      </c>
      <c r="Q2218" s="179">
        <f>VLOOKUP($G2218,[1]Conceptos!$B$2:$I$588,7,FALSE)</f>
        <v>1</v>
      </c>
      <c r="R2218" s="179">
        <f>VLOOKUP($G2218,[1]Conceptos!$B$2:$I$588,8,FALSE)</f>
        <v>1</v>
      </c>
      <c r="S2218" s="229" t="b">
        <f>VLOOKUP(G2218,[1]Conceptos!$B$2:$E$587,4,FALSE)</f>
        <v>1</v>
      </c>
      <c r="V2218" s="231">
        <f t="shared" si="413"/>
        <v>0</v>
      </c>
    </row>
    <row r="2219" spans="1:22" s="231" customFormat="1" hidden="1">
      <c r="A2219" s="172">
        <f>VLOOKUP(G2219,[1]Conceptos!$B$2:$F$587,5,FALSE)</f>
        <v>290</v>
      </c>
      <c r="B2219" s="236"/>
      <c r="C2219" s="237"/>
      <c r="D2219" s="238"/>
      <c r="E2219" s="225">
        <v>8</v>
      </c>
      <c r="F2219" s="174"/>
      <c r="G2219" s="264" t="str">
        <f t="shared" si="407"/>
        <v>A.3.1.4</v>
      </c>
      <c r="H2219" s="235" t="e">
        <f t="shared" si="414"/>
        <v>#N/A</v>
      </c>
      <c r="I2219" s="239"/>
      <c r="J2219" s="239"/>
      <c r="K2219" s="239"/>
      <c r="L2219" s="239"/>
      <c r="M2219" s="240"/>
      <c r="N2219" s="231">
        <f t="shared" si="410"/>
        <v>1</v>
      </c>
      <c r="O2219" s="231">
        <f t="shared" si="412"/>
        <v>0</v>
      </c>
      <c r="P2219" s="179">
        <f>VLOOKUP($G2219,[1]Conceptos!$B$2:$I$588,6,FALSE)</f>
        <v>1</v>
      </c>
      <c r="Q2219" s="179">
        <f>VLOOKUP($G2219,[1]Conceptos!$B$2:$I$588,7,FALSE)</f>
        <v>1</v>
      </c>
      <c r="R2219" s="179">
        <f>VLOOKUP($G2219,[1]Conceptos!$B$2:$I$588,8,FALSE)</f>
        <v>1</v>
      </c>
      <c r="S2219" s="229" t="b">
        <f>VLOOKUP(G2219,[1]Conceptos!$B$2:$E$587,4,FALSE)</f>
        <v>1</v>
      </c>
      <c r="V2219" s="231">
        <f t="shared" si="413"/>
        <v>0</v>
      </c>
    </row>
    <row r="2220" spans="1:22" s="231" customFormat="1" hidden="1">
      <c r="A2220" s="172">
        <f>VLOOKUP(G2220,[1]Conceptos!$B$2:$F$587,5,FALSE)</f>
        <v>290</v>
      </c>
      <c r="B2220" s="236"/>
      <c r="C2220" s="237"/>
      <c r="D2220" s="238"/>
      <c r="E2220" s="225">
        <v>9</v>
      </c>
      <c r="F2220" s="174"/>
      <c r="G2220" s="264" t="str">
        <f t="shared" si="407"/>
        <v>A.3.1.4</v>
      </c>
      <c r="H2220" s="235" t="e">
        <f t="shared" si="414"/>
        <v>#N/A</v>
      </c>
      <c r="I2220" s="239"/>
      <c r="J2220" s="239"/>
      <c r="K2220" s="239"/>
      <c r="L2220" s="239"/>
      <c r="M2220" s="240"/>
      <c r="N2220" s="231">
        <f t="shared" si="410"/>
        <v>1</v>
      </c>
      <c r="O2220" s="231">
        <f t="shared" si="412"/>
        <v>0</v>
      </c>
      <c r="P2220" s="179">
        <f>VLOOKUP($G2220,[1]Conceptos!$B$2:$I$588,6,FALSE)</f>
        <v>1</v>
      </c>
      <c r="Q2220" s="179">
        <f>VLOOKUP($G2220,[1]Conceptos!$B$2:$I$588,7,FALSE)</f>
        <v>1</v>
      </c>
      <c r="R2220" s="179">
        <f>VLOOKUP($G2220,[1]Conceptos!$B$2:$I$588,8,FALSE)</f>
        <v>1</v>
      </c>
      <c r="S2220" s="229" t="b">
        <f>VLOOKUP(G2220,[1]Conceptos!$B$2:$E$587,4,FALSE)</f>
        <v>1</v>
      </c>
      <c r="V2220" s="231">
        <f t="shared" si="413"/>
        <v>0</v>
      </c>
    </row>
    <row r="2221" spans="1:22" s="231" customFormat="1" hidden="1">
      <c r="A2221" s="172">
        <f>VLOOKUP(G2221,[1]Conceptos!$B$2:$F$587,5,FALSE)</f>
        <v>290</v>
      </c>
      <c r="B2221" s="236"/>
      <c r="C2221" s="237"/>
      <c r="D2221" s="238"/>
      <c r="E2221" s="225">
        <v>10</v>
      </c>
      <c r="F2221" s="174"/>
      <c r="G2221" s="264" t="str">
        <f t="shared" si="407"/>
        <v>A.3.1.4</v>
      </c>
      <c r="H2221" s="235" t="e">
        <f t="shared" si="414"/>
        <v>#N/A</v>
      </c>
      <c r="I2221" s="239"/>
      <c r="J2221" s="239"/>
      <c r="K2221" s="239"/>
      <c r="L2221" s="239"/>
      <c r="M2221" s="240"/>
      <c r="N2221" s="231">
        <f t="shared" si="410"/>
        <v>1</v>
      </c>
      <c r="O2221" s="231">
        <f t="shared" si="412"/>
        <v>0</v>
      </c>
      <c r="P2221" s="179">
        <f>VLOOKUP($G2221,[1]Conceptos!$B$2:$I$588,6,FALSE)</f>
        <v>1</v>
      </c>
      <c r="Q2221" s="179">
        <f>VLOOKUP($G2221,[1]Conceptos!$B$2:$I$588,7,FALSE)</f>
        <v>1</v>
      </c>
      <c r="R2221" s="179">
        <f>VLOOKUP($G2221,[1]Conceptos!$B$2:$I$588,8,FALSE)</f>
        <v>1</v>
      </c>
      <c r="S2221" s="229" t="b">
        <f>VLOOKUP(G2221,[1]Conceptos!$B$2:$E$587,4,FALSE)</f>
        <v>1</v>
      </c>
      <c r="V2221" s="231">
        <f t="shared" si="413"/>
        <v>0</v>
      </c>
    </row>
    <row r="2222" spans="1:22" s="231" customFormat="1" ht="51">
      <c r="A2222" s="172">
        <f>VLOOKUP(G2222,[1]Conceptos!$B$2:$F$587,5,FALSE)</f>
        <v>291</v>
      </c>
      <c r="B2222" s="219" t="s">
        <v>434</v>
      </c>
      <c r="C2222" s="220" t="str">
        <f>VLOOKUP(B2222,[1]Conceptos!$B$2:$D$587,2,FALSE)</f>
        <v>CONSTRUCCIÓN DE SISTEMAS DE ACUEDUCTO  (EXCEPTO OBRAS PARA EL TRATAMIENTO DE AGUA POTABLE)</v>
      </c>
      <c r="D2222" s="221" t="str">
        <f>VLOOKUP(B2222,[1]Conceptos!$B$2:$D$587,3,FALSE)</f>
        <v>INVERSIÓNES REALIZADAS EN LA CONSTRUCCIÓN DEL SISTEMA DE ACUEDUCTO, EL CUAL SE ENTIENDE COMO EL CONJUNTO DE INSTALACIONES QUE CONDUCEN EL AGUA DESDE SU CAPTACIÓN EN LA FUENTE DE ABASTECIMIENTO HASTA LA ACOMETIDA DOMICILIARIA</v>
      </c>
      <c r="E2222" s="222" t="s">
        <v>136</v>
      </c>
      <c r="F2222" s="223"/>
      <c r="G2222" s="263" t="str">
        <f t="shared" si="407"/>
        <v>A.3.1.5</v>
      </c>
      <c r="H2222" s="225"/>
      <c r="I2222" s="226">
        <f>SUM(I2223:I2232)</f>
        <v>0</v>
      </c>
      <c r="J2222" s="226">
        <f>SUM(J2223:J2232)</f>
        <v>0</v>
      </c>
      <c r="K2222" s="226">
        <f>SUM(K2223:K2232)</f>
        <v>0</v>
      </c>
      <c r="L2222" s="226">
        <f>SUM(L2223:L2232)</f>
        <v>0</v>
      </c>
      <c r="M2222" s="227">
        <f>SUM(M2223:M2232)</f>
        <v>0</v>
      </c>
      <c r="N2222" s="228">
        <f>IF(AND(E2222&lt;&gt;"", E2222&lt;&gt;"Registrar Detalle",E2222&lt;&gt;"Ocultar Detalle"),1,0)</f>
        <v>0</v>
      </c>
      <c r="O2222" s="228">
        <f t="shared" si="412"/>
        <v>0</v>
      </c>
      <c r="P2222" s="179">
        <f>VLOOKUP($G2222,[1]Conceptos!$B$2:$I$588,6,FALSE)</f>
        <v>1</v>
      </c>
      <c r="Q2222" s="179">
        <f>VLOOKUP($G2222,[1]Conceptos!$B$2:$I$588,7,FALSE)</f>
        <v>1</v>
      </c>
      <c r="R2222" s="179">
        <f>VLOOKUP($G2222,[1]Conceptos!$B$2:$I$588,8,FALSE)</f>
        <v>1</v>
      </c>
      <c r="S2222" s="229" t="b">
        <f>VLOOKUP(G2222,[1]Conceptos!$B$2:$E$588,4,FALSE)</f>
        <v>1</v>
      </c>
      <c r="T2222" s="230">
        <f>FIND(".",B2222,LEN(B2222)-2)</f>
        <v>6</v>
      </c>
      <c r="U2222" s="230" t="str">
        <f>MID(B2222,1,T2222-1)</f>
        <v>A.3.1</v>
      </c>
      <c r="V2222" s="231">
        <f t="shared" si="413"/>
        <v>6</v>
      </c>
    </row>
    <row r="2223" spans="1:22" s="231" customFormat="1">
      <c r="A2223" s="172">
        <f>VLOOKUP(G2223,[1]Conceptos!$B$2:$F$587,5,FALSE)</f>
        <v>291</v>
      </c>
      <c r="B2223" s="234"/>
      <c r="C2223" s="220"/>
      <c r="D2223" s="221"/>
      <c r="E2223" s="225">
        <v>1</v>
      </c>
      <c r="F2223" s="174"/>
      <c r="G2223" s="264" t="str">
        <f t="shared" si="407"/>
        <v>A.3.1.5</v>
      </c>
      <c r="H2223" s="235" t="e">
        <f t="shared" ref="H2223:H2232" si="415">VLOOKUP(F2223,$W$7:$X$48,2,FALSE)</f>
        <v>#N/A</v>
      </c>
      <c r="I2223" s="239"/>
      <c r="J2223" s="239"/>
      <c r="K2223" s="239"/>
      <c r="L2223" s="239"/>
      <c r="M2223" s="240"/>
      <c r="N2223" s="231">
        <f t="shared" si="410"/>
        <v>1</v>
      </c>
      <c r="O2223" s="231">
        <f t="shared" si="412"/>
        <v>0</v>
      </c>
      <c r="P2223" s="179">
        <f>VLOOKUP($G2223,[1]Conceptos!$B$2:$I$588,6,FALSE)</f>
        <v>1</v>
      </c>
      <c r="Q2223" s="179">
        <f>VLOOKUP($G2223,[1]Conceptos!$B$2:$I$588,7,FALSE)</f>
        <v>1</v>
      </c>
      <c r="R2223" s="179">
        <f>VLOOKUP($G2223,[1]Conceptos!$B$2:$I$588,8,FALSE)</f>
        <v>1</v>
      </c>
      <c r="S2223" s="229" t="b">
        <f>VLOOKUP(G2223,[1]Conceptos!$B$2:$E$588,4,FALSE)</f>
        <v>1</v>
      </c>
      <c r="V2223" s="231">
        <f t="shared" si="413"/>
        <v>6</v>
      </c>
    </row>
    <row r="2224" spans="1:22" s="231" customFormat="1" hidden="1">
      <c r="A2224" s="172">
        <f>VLOOKUP(G2224,[1]Conceptos!$B$2:$F$587,5,FALSE)</f>
        <v>291</v>
      </c>
      <c r="B2224" s="236"/>
      <c r="C2224" s="237"/>
      <c r="D2224" s="238"/>
      <c r="E2224" s="225">
        <v>2</v>
      </c>
      <c r="F2224" s="174"/>
      <c r="G2224" s="264" t="str">
        <f t="shared" si="407"/>
        <v>A.3.1.5</v>
      </c>
      <c r="H2224" s="235" t="e">
        <f t="shared" si="415"/>
        <v>#N/A</v>
      </c>
      <c r="I2224" s="239"/>
      <c r="J2224" s="239"/>
      <c r="K2224" s="239"/>
      <c r="L2224" s="239"/>
      <c r="M2224" s="240"/>
      <c r="N2224" s="231">
        <f t="shared" si="410"/>
        <v>1</v>
      </c>
      <c r="O2224" s="231">
        <f t="shared" si="412"/>
        <v>0</v>
      </c>
      <c r="P2224" s="179">
        <f>VLOOKUP($G2224,[1]Conceptos!$B$2:$I$588,6,FALSE)</f>
        <v>1</v>
      </c>
      <c r="Q2224" s="179">
        <f>VLOOKUP($G2224,[1]Conceptos!$B$2:$I$588,7,FALSE)</f>
        <v>1</v>
      </c>
      <c r="R2224" s="179">
        <f>VLOOKUP($G2224,[1]Conceptos!$B$2:$I$588,8,FALSE)</f>
        <v>1</v>
      </c>
      <c r="S2224" s="229" t="b">
        <f>VLOOKUP(G2224,[1]Conceptos!$B$2:$E$587,4,FALSE)</f>
        <v>1</v>
      </c>
      <c r="V2224" s="231">
        <f t="shared" si="413"/>
        <v>0</v>
      </c>
    </row>
    <row r="2225" spans="1:22" s="231" customFormat="1" hidden="1">
      <c r="A2225" s="172">
        <f>VLOOKUP(G2225,[1]Conceptos!$B$2:$F$587,5,FALSE)</f>
        <v>291</v>
      </c>
      <c r="B2225" s="236"/>
      <c r="C2225" s="237"/>
      <c r="D2225" s="238"/>
      <c r="E2225" s="225">
        <v>3</v>
      </c>
      <c r="F2225" s="174"/>
      <c r="G2225" s="264" t="str">
        <f t="shared" si="407"/>
        <v>A.3.1.5</v>
      </c>
      <c r="H2225" s="235" t="e">
        <f t="shared" si="415"/>
        <v>#N/A</v>
      </c>
      <c r="I2225" s="239"/>
      <c r="J2225" s="239"/>
      <c r="K2225" s="239"/>
      <c r="L2225" s="239"/>
      <c r="M2225" s="240"/>
      <c r="N2225" s="231">
        <f t="shared" si="410"/>
        <v>1</v>
      </c>
      <c r="O2225" s="231">
        <f t="shared" si="412"/>
        <v>0</v>
      </c>
      <c r="P2225" s="179">
        <f>VLOOKUP($G2225,[1]Conceptos!$B$2:$I$588,6,FALSE)</f>
        <v>1</v>
      </c>
      <c r="Q2225" s="179">
        <f>VLOOKUP($G2225,[1]Conceptos!$B$2:$I$588,7,FALSE)</f>
        <v>1</v>
      </c>
      <c r="R2225" s="179">
        <f>VLOOKUP($G2225,[1]Conceptos!$B$2:$I$588,8,FALSE)</f>
        <v>1</v>
      </c>
      <c r="S2225" s="229" t="b">
        <f>VLOOKUP(G2225,[1]Conceptos!$B$2:$E$587,4,FALSE)</f>
        <v>1</v>
      </c>
      <c r="V2225" s="231">
        <f t="shared" si="413"/>
        <v>0</v>
      </c>
    </row>
    <row r="2226" spans="1:22" s="231" customFormat="1" hidden="1">
      <c r="A2226" s="172">
        <f>VLOOKUP(G2226,[1]Conceptos!$B$2:$F$587,5,FALSE)</f>
        <v>291</v>
      </c>
      <c r="B2226" s="236"/>
      <c r="C2226" s="237"/>
      <c r="D2226" s="238"/>
      <c r="E2226" s="225">
        <v>4</v>
      </c>
      <c r="F2226" s="174"/>
      <c r="G2226" s="264" t="str">
        <f t="shared" si="407"/>
        <v>A.3.1.5</v>
      </c>
      <c r="H2226" s="235" t="e">
        <f t="shared" si="415"/>
        <v>#N/A</v>
      </c>
      <c r="I2226" s="239"/>
      <c r="J2226" s="239"/>
      <c r="K2226" s="239"/>
      <c r="L2226" s="239"/>
      <c r="M2226" s="240"/>
      <c r="N2226" s="231">
        <f t="shared" si="410"/>
        <v>1</v>
      </c>
      <c r="O2226" s="231">
        <f t="shared" si="412"/>
        <v>0</v>
      </c>
      <c r="P2226" s="179">
        <f>VLOOKUP($G2226,[1]Conceptos!$B$2:$I$588,6,FALSE)</f>
        <v>1</v>
      </c>
      <c r="Q2226" s="179">
        <f>VLOOKUP($G2226,[1]Conceptos!$B$2:$I$588,7,FALSE)</f>
        <v>1</v>
      </c>
      <c r="R2226" s="179">
        <f>VLOOKUP($G2226,[1]Conceptos!$B$2:$I$588,8,FALSE)</f>
        <v>1</v>
      </c>
      <c r="S2226" s="229" t="b">
        <f>VLOOKUP(G2226,[1]Conceptos!$B$2:$E$587,4,FALSE)</f>
        <v>1</v>
      </c>
      <c r="V2226" s="231">
        <f t="shared" si="413"/>
        <v>0</v>
      </c>
    </row>
    <row r="2227" spans="1:22" s="231" customFormat="1" hidden="1">
      <c r="A2227" s="172">
        <f>VLOOKUP(G2227,[1]Conceptos!$B$2:$F$587,5,FALSE)</f>
        <v>291</v>
      </c>
      <c r="B2227" s="236"/>
      <c r="C2227" s="237"/>
      <c r="D2227" s="238"/>
      <c r="E2227" s="225">
        <v>5</v>
      </c>
      <c r="F2227" s="174"/>
      <c r="G2227" s="264" t="str">
        <f t="shared" si="407"/>
        <v>A.3.1.5</v>
      </c>
      <c r="H2227" s="235" t="e">
        <f t="shared" si="415"/>
        <v>#N/A</v>
      </c>
      <c r="I2227" s="239"/>
      <c r="J2227" s="239"/>
      <c r="K2227" s="239"/>
      <c r="L2227" s="239"/>
      <c r="M2227" s="240"/>
      <c r="N2227" s="231">
        <f t="shared" si="410"/>
        <v>1</v>
      </c>
      <c r="O2227" s="231">
        <f t="shared" si="412"/>
        <v>0</v>
      </c>
      <c r="P2227" s="179">
        <f>VLOOKUP($G2227,[1]Conceptos!$B$2:$I$588,6,FALSE)</f>
        <v>1</v>
      </c>
      <c r="Q2227" s="179">
        <f>VLOOKUP($G2227,[1]Conceptos!$B$2:$I$588,7,FALSE)</f>
        <v>1</v>
      </c>
      <c r="R2227" s="179">
        <f>VLOOKUP($G2227,[1]Conceptos!$B$2:$I$588,8,FALSE)</f>
        <v>1</v>
      </c>
      <c r="S2227" s="229" t="b">
        <f>VLOOKUP(G2227,[1]Conceptos!$B$2:$E$587,4,FALSE)</f>
        <v>1</v>
      </c>
      <c r="V2227" s="231">
        <f t="shared" si="413"/>
        <v>0</v>
      </c>
    </row>
    <row r="2228" spans="1:22" s="231" customFormat="1" hidden="1">
      <c r="A2228" s="172">
        <f>VLOOKUP(G2228,[1]Conceptos!$B$2:$F$587,5,FALSE)</f>
        <v>291</v>
      </c>
      <c r="B2228" s="236"/>
      <c r="C2228" s="237"/>
      <c r="D2228" s="238"/>
      <c r="E2228" s="225">
        <v>6</v>
      </c>
      <c r="F2228" s="174"/>
      <c r="G2228" s="264" t="str">
        <f t="shared" si="407"/>
        <v>A.3.1.5</v>
      </c>
      <c r="H2228" s="235" t="e">
        <f t="shared" si="415"/>
        <v>#N/A</v>
      </c>
      <c r="I2228" s="239"/>
      <c r="J2228" s="239"/>
      <c r="K2228" s="239"/>
      <c r="L2228" s="239"/>
      <c r="M2228" s="240"/>
      <c r="N2228" s="231">
        <f t="shared" si="410"/>
        <v>1</v>
      </c>
      <c r="O2228" s="231">
        <f t="shared" si="412"/>
        <v>0</v>
      </c>
      <c r="P2228" s="179">
        <f>VLOOKUP($G2228,[1]Conceptos!$B$2:$I$588,6,FALSE)</f>
        <v>1</v>
      </c>
      <c r="Q2228" s="179">
        <f>VLOOKUP($G2228,[1]Conceptos!$B$2:$I$588,7,FALSE)</f>
        <v>1</v>
      </c>
      <c r="R2228" s="179">
        <f>VLOOKUP($G2228,[1]Conceptos!$B$2:$I$588,8,FALSE)</f>
        <v>1</v>
      </c>
      <c r="S2228" s="229" t="b">
        <f>VLOOKUP(G2228,[1]Conceptos!$B$2:$E$587,4,FALSE)</f>
        <v>1</v>
      </c>
      <c r="V2228" s="231">
        <f t="shared" si="413"/>
        <v>0</v>
      </c>
    </row>
    <row r="2229" spans="1:22" s="231" customFormat="1" hidden="1">
      <c r="A2229" s="172">
        <f>VLOOKUP(G2229,[1]Conceptos!$B$2:$F$587,5,FALSE)</f>
        <v>291</v>
      </c>
      <c r="B2229" s="236"/>
      <c r="C2229" s="237"/>
      <c r="D2229" s="238"/>
      <c r="E2229" s="225">
        <v>7</v>
      </c>
      <c r="F2229" s="174"/>
      <c r="G2229" s="264" t="str">
        <f t="shared" si="407"/>
        <v>A.3.1.5</v>
      </c>
      <c r="H2229" s="235" t="e">
        <f t="shared" si="415"/>
        <v>#N/A</v>
      </c>
      <c r="I2229" s="239"/>
      <c r="J2229" s="239"/>
      <c r="K2229" s="239"/>
      <c r="L2229" s="239"/>
      <c r="M2229" s="240"/>
      <c r="N2229" s="231">
        <f t="shared" si="410"/>
        <v>1</v>
      </c>
      <c r="O2229" s="231">
        <f t="shared" si="412"/>
        <v>0</v>
      </c>
      <c r="P2229" s="179">
        <f>VLOOKUP($G2229,[1]Conceptos!$B$2:$I$588,6,FALSE)</f>
        <v>1</v>
      </c>
      <c r="Q2229" s="179">
        <f>VLOOKUP($G2229,[1]Conceptos!$B$2:$I$588,7,FALSE)</f>
        <v>1</v>
      </c>
      <c r="R2229" s="179">
        <f>VLOOKUP($G2229,[1]Conceptos!$B$2:$I$588,8,FALSE)</f>
        <v>1</v>
      </c>
      <c r="S2229" s="229" t="b">
        <f>VLOOKUP(G2229,[1]Conceptos!$B$2:$E$587,4,FALSE)</f>
        <v>1</v>
      </c>
      <c r="V2229" s="231">
        <f t="shared" si="413"/>
        <v>0</v>
      </c>
    </row>
    <row r="2230" spans="1:22" s="231" customFormat="1" hidden="1">
      <c r="A2230" s="172">
        <f>VLOOKUP(G2230,[1]Conceptos!$B$2:$F$587,5,FALSE)</f>
        <v>291</v>
      </c>
      <c r="B2230" s="236"/>
      <c r="C2230" s="237"/>
      <c r="D2230" s="238"/>
      <c r="E2230" s="225">
        <v>8</v>
      </c>
      <c r="F2230" s="174"/>
      <c r="G2230" s="264" t="str">
        <f t="shared" si="407"/>
        <v>A.3.1.5</v>
      </c>
      <c r="H2230" s="235" t="e">
        <f t="shared" si="415"/>
        <v>#N/A</v>
      </c>
      <c r="I2230" s="239"/>
      <c r="J2230" s="239"/>
      <c r="K2230" s="239"/>
      <c r="L2230" s="239"/>
      <c r="M2230" s="240"/>
      <c r="N2230" s="231">
        <f t="shared" si="410"/>
        <v>1</v>
      </c>
      <c r="O2230" s="231">
        <f t="shared" si="412"/>
        <v>0</v>
      </c>
      <c r="P2230" s="179">
        <f>VLOOKUP($G2230,[1]Conceptos!$B$2:$I$588,6,FALSE)</f>
        <v>1</v>
      </c>
      <c r="Q2230" s="179">
        <f>VLOOKUP($G2230,[1]Conceptos!$B$2:$I$588,7,FALSE)</f>
        <v>1</v>
      </c>
      <c r="R2230" s="179">
        <f>VLOOKUP($G2230,[1]Conceptos!$B$2:$I$588,8,FALSE)</f>
        <v>1</v>
      </c>
      <c r="S2230" s="229" t="b">
        <f>VLOOKUP(G2230,[1]Conceptos!$B$2:$E$587,4,FALSE)</f>
        <v>1</v>
      </c>
      <c r="V2230" s="231">
        <f t="shared" si="413"/>
        <v>0</v>
      </c>
    </row>
    <row r="2231" spans="1:22" s="231" customFormat="1" hidden="1">
      <c r="A2231" s="172">
        <f>VLOOKUP(G2231,[1]Conceptos!$B$2:$F$587,5,FALSE)</f>
        <v>291</v>
      </c>
      <c r="B2231" s="236"/>
      <c r="C2231" s="237"/>
      <c r="D2231" s="238"/>
      <c r="E2231" s="225">
        <v>9</v>
      </c>
      <c r="F2231" s="174"/>
      <c r="G2231" s="264" t="str">
        <f t="shared" si="407"/>
        <v>A.3.1.5</v>
      </c>
      <c r="H2231" s="235" t="e">
        <f t="shared" si="415"/>
        <v>#N/A</v>
      </c>
      <c r="I2231" s="239"/>
      <c r="J2231" s="239"/>
      <c r="K2231" s="239"/>
      <c r="L2231" s="239"/>
      <c r="M2231" s="240"/>
      <c r="N2231" s="231">
        <f t="shared" si="410"/>
        <v>1</v>
      </c>
      <c r="O2231" s="231">
        <f t="shared" si="412"/>
        <v>0</v>
      </c>
      <c r="P2231" s="179">
        <f>VLOOKUP($G2231,[1]Conceptos!$B$2:$I$588,6,FALSE)</f>
        <v>1</v>
      </c>
      <c r="Q2231" s="179">
        <f>VLOOKUP($G2231,[1]Conceptos!$B$2:$I$588,7,FALSE)</f>
        <v>1</v>
      </c>
      <c r="R2231" s="179">
        <f>VLOOKUP($G2231,[1]Conceptos!$B$2:$I$588,8,FALSE)</f>
        <v>1</v>
      </c>
      <c r="S2231" s="229" t="b">
        <f>VLOOKUP(G2231,[1]Conceptos!$B$2:$E$587,4,FALSE)</f>
        <v>1</v>
      </c>
      <c r="V2231" s="231">
        <f t="shared" si="413"/>
        <v>0</v>
      </c>
    </row>
    <row r="2232" spans="1:22" s="231" customFormat="1" hidden="1">
      <c r="A2232" s="172">
        <f>VLOOKUP(G2232,[1]Conceptos!$B$2:$F$587,5,FALSE)</f>
        <v>291</v>
      </c>
      <c r="B2232" s="236"/>
      <c r="C2232" s="237"/>
      <c r="D2232" s="238"/>
      <c r="E2232" s="225">
        <v>10</v>
      </c>
      <c r="F2232" s="174"/>
      <c r="G2232" s="264" t="str">
        <f t="shared" si="407"/>
        <v>A.3.1.5</v>
      </c>
      <c r="H2232" s="235" t="e">
        <f t="shared" si="415"/>
        <v>#N/A</v>
      </c>
      <c r="I2232" s="239"/>
      <c r="J2232" s="239"/>
      <c r="K2232" s="239"/>
      <c r="L2232" s="239"/>
      <c r="M2232" s="240"/>
      <c r="N2232" s="231">
        <f t="shared" si="410"/>
        <v>1</v>
      </c>
      <c r="O2232" s="231">
        <f t="shared" si="412"/>
        <v>0</v>
      </c>
      <c r="P2232" s="179">
        <f>VLOOKUP($G2232,[1]Conceptos!$B$2:$I$588,6,FALSE)</f>
        <v>1</v>
      </c>
      <c r="Q2232" s="179">
        <f>VLOOKUP($G2232,[1]Conceptos!$B$2:$I$588,7,FALSE)</f>
        <v>1</v>
      </c>
      <c r="R2232" s="179">
        <f>VLOOKUP($G2232,[1]Conceptos!$B$2:$I$588,8,FALSE)</f>
        <v>1</v>
      </c>
      <c r="S2232" s="229" t="b">
        <f>VLOOKUP(G2232,[1]Conceptos!$B$2:$E$587,4,FALSE)</f>
        <v>1</v>
      </c>
      <c r="V2232" s="231">
        <f t="shared" si="413"/>
        <v>0</v>
      </c>
    </row>
    <row r="2233" spans="1:22" s="231" customFormat="1" ht="51">
      <c r="A2233" s="172">
        <f>VLOOKUP(G2233,[1]Conceptos!$B$2:$F$587,5,FALSE)</f>
        <v>292</v>
      </c>
      <c r="B2233" s="219" t="s">
        <v>435</v>
      </c>
      <c r="C2233" s="220" t="str">
        <f>VLOOKUP(B2233,[1]Conceptos!$B$2:$D$587,2,FALSE)</f>
        <v>CONSTRUCCIÓN DE SISTEMAS DE POTABILIZACIÓN DEL AGUA</v>
      </c>
      <c r="D2233" s="221" t="str">
        <f>VLOOKUP(B2233,[1]Conceptos!$B$2:$D$587,3,FALSE)</f>
        <v>INVERSIÓNES REALIZADAS EN EL SISTEMA DE POTABILIZACIÓN DE AGUA DIRIGIDO A LA CONSTRUCCIÓN DE OBRAS NUEVAS:PREFILTROS, MICROTAMICES, TRAMPAS DE GRASAS Y ACEITES, AIREADOR, UNIDADES DE MEZCLA RÁPIDA Y FLOCULACIÓN,SEDIMENTACIÓN, FLOTACIÓN FILTRACIÓN ETC</v>
      </c>
      <c r="E2233" s="222" t="s">
        <v>136</v>
      </c>
      <c r="F2233" s="223"/>
      <c r="G2233" s="263" t="str">
        <f t="shared" si="407"/>
        <v>A.3.1.6</v>
      </c>
      <c r="H2233" s="225"/>
      <c r="I2233" s="226">
        <f>SUM(I2234:I2243)</f>
        <v>0</v>
      </c>
      <c r="J2233" s="226">
        <f>SUM(J2234:J2243)</f>
        <v>0</v>
      </c>
      <c r="K2233" s="226">
        <f>SUM(K2234:K2243)</f>
        <v>0</v>
      </c>
      <c r="L2233" s="226">
        <f>SUM(L2234:L2243)</f>
        <v>0</v>
      </c>
      <c r="M2233" s="227">
        <f>SUM(M2234:M2243)</f>
        <v>0</v>
      </c>
      <c r="N2233" s="228">
        <f>IF(AND(E2233&lt;&gt;"", E2233&lt;&gt;"Registrar Detalle",E2233&lt;&gt;"Ocultar Detalle"),1,0)</f>
        <v>0</v>
      </c>
      <c r="O2233" s="228">
        <f t="shared" si="412"/>
        <v>0</v>
      </c>
      <c r="P2233" s="179">
        <f>VLOOKUP($G2233,[1]Conceptos!$B$2:$I$588,6,FALSE)</f>
        <v>1</v>
      </c>
      <c r="Q2233" s="179">
        <f>VLOOKUP($G2233,[1]Conceptos!$B$2:$I$588,7,FALSE)</f>
        <v>1</v>
      </c>
      <c r="R2233" s="179">
        <f>VLOOKUP($G2233,[1]Conceptos!$B$2:$I$588,8,FALSE)</f>
        <v>1</v>
      </c>
      <c r="S2233" s="229" t="b">
        <f>VLOOKUP(G2233,[1]Conceptos!$B$2:$E$588,4,FALSE)</f>
        <v>1</v>
      </c>
      <c r="T2233" s="230">
        <f>FIND(".",B2233,LEN(B2233)-2)</f>
        <v>6</v>
      </c>
      <c r="U2233" s="230" t="str">
        <f>MID(B2233,1,T2233-1)</f>
        <v>A.3.1</v>
      </c>
      <c r="V2233" s="231">
        <f t="shared" si="413"/>
        <v>6</v>
      </c>
    </row>
    <row r="2234" spans="1:22" s="231" customFormat="1">
      <c r="A2234" s="172">
        <f>VLOOKUP(G2234,[1]Conceptos!$B$2:$F$587,5,FALSE)</f>
        <v>292</v>
      </c>
      <c r="B2234" s="234"/>
      <c r="C2234" s="220"/>
      <c r="D2234" s="221"/>
      <c r="E2234" s="225">
        <v>1</v>
      </c>
      <c r="F2234" s="174"/>
      <c r="G2234" s="264" t="str">
        <f t="shared" si="407"/>
        <v>A.3.1.6</v>
      </c>
      <c r="H2234" s="235" t="e">
        <f t="shared" ref="H2234:H2243" si="416">VLOOKUP(F2234,$W$7:$X$48,2,FALSE)</f>
        <v>#N/A</v>
      </c>
      <c r="I2234" s="239"/>
      <c r="J2234" s="239"/>
      <c r="K2234" s="239"/>
      <c r="L2234" s="239"/>
      <c r="M2234" s="240"/>
      <c r="N2234" s="231">
        <f t="shared" si="410"/>
        <v>1</v>
      </c>
      <c r="O2234" s="231">
        <f t="shared" si="412"/>
        <v>0</v>
      </c>
      <c r="P2234" s="179">
        <f>VLOOKUP($G2234,[1]Conceptos!$B$2:$I$588,6,FALSE)</f>
        <v>1</v>
      </c>
      <c r="Q2234" s="179">
        <f>VLOOKUP($G2234,[1]Conceptos!$B$2:$I$588,7,FALSE)</f>
        <v>1</v>
      </c>
      <c r="R2234" s="179">
        <f>VLOOKUP($G2234,[1]Conceptos!$B$2:$I$588,8,FALSE)</f>
        <v>1</v>
      </c>
      <c r="S2234" s="229" t="b">
        <f>VLOOKUP(G2234,[1]Conceptos!$B$2:$E$588,4,FALSE)</f>
        <v>1</v>
      </c>
      <c r="V2234" s="231">
        <f t="shared" si="413"/>
        <v>6</v>
      </c>
    </row>
    <row r="2235" spans="1:22" s="231" customFormat="1" hidden="1">
      <c r="A2235" s="172">
        <f>VLOOKUP(G2235,[1]Conceptos!$B$2:$F$587,5,FALSE)</f>
        <v>292</v>
      </c>
      <c r="B2235" s="236"/>
      <c r="C2235" s="237"/>
      <c r="D2235" s="238"/>
      <c r="E2235" s="225">
        <v>2</v>
      </c>
      <c r="F2235" s="174"/>
      <c r="G2235" s="264" t="str">
        <f t="shared" si="407"/>
        <v>A.3.1.6</v>
      </c>
      <c r="H2235" s="235" t="e">
        <f t="shared" si="416"/>
        <v>#N/A</v>
      </c>
      <c r="I2235" s="239"/>
      <c r="J2235" s="239"/>
      <c r="K2235" s="239"/>
      <c r="L2235" s="239"/>
      <c r="M2235" s="240"/>
      <c r="N2235" s="231">
        <f t="shared" si="410"/>
        <v>1</v>
      </c>
      <c r="O2235" s="231">
        <f t="shared" si="412"/>
        <v>0</v>
      </c>
      <c r="P2235" s="179">
        <f>VLOOKUP($G2235,[1]Conceptos!$B$2:$I$588,6,FALSE)</f>
        <v>1</v>
      </c>
      <c r="Q2235" s="179">
        <f>VLOOKUP($G2235,[1]Conceptos!$B$2:$I$588,7,FALSE)</f>
        <v>1</v>
      </c>
      <c r="R2235" s="179">
        <f>VLOOKUP($G2235,[1]Conceptos!$B$2:$I$588,8,FALSE)</f>
        <v>1</v>
      </c>
      <c r="S2235" s="229" t="b">
        <f>VLOOKUP(G2235,[1]Conceptos!$B$2:$E$587,4,FALSE)</f>
        <v>1</v>
      </c>
      <c r="V2235" s="231">
        <f t="shared" si="413"/>
        <v>0</v>
      </c>
    </row>
    <row r="2236" spans="1:22" s="231" customFormat="1" hidden="1">
      <c r="A2236" s="172">
        <f>VLOOKUP(G2236,[1]Conceptos!$B$2:$F$587,5,FALSE)</f>
        <v>292</v>
      </c>
      <c r="B2236" s="236"/>
      <c r="C2236" s="237"/>
      <c r="D2236" s="238"/>
      <c r="E2236" s="225">
        <v>3</v>
      </c>
      <c r="F2236" s="174"/>
      <c r="G2236" s="264" t="str">
        <f t="shared" si="407"/>
        <v>A.3.1.6</v>
      </c>
      <c r="H2236" s="235" t="e">
        <f t="shared" si="416"/>
        <v>#N/A</v>
      </c>
      <c r="I2236" s="239"/>
      <c r="J2236" s="239"/>
      <c r="K2236" s="239"/>
      <c r="L2236" s="239"/>
      <c r="M2236" s="240"/>
      <c r="N2236" s="231">
        <f t="shared" si="410"/>
        <v>1</v>
      </c>
      <c r="O2236" s="231">
        <f t="shared" si="412"/>
        <v>0</v>
      </c>
      <c r="P2236" s="179">
        <f>VLOOKUP($G2236,[1]Conceptos!$B$2:$I$588,6,FALSE)</f>
        <v>1</v>
      </c>
      <c r="Q2236" s="179">
        <f>VLOOKUP($G2236,[1]Conceptos!$B$2:$I$588,7,FALSE)</f>
        <v>1</v>
      </c>
      <c r="R2236" s="179">
        <f>VLOOKUP($G2236,[1]Conceptos!$B$2:$I$588,8,FALSE)</f>
        <v>1</v>
      </c>
      <c r="S2236" s="229" t="b">
        <f>VLOOKUP(G2236,[1]Conceptos!$B$2:$E$587,4,FALSE)</f>
        <v>1</v>
      </c>
      <c r="V2236" s="231">
        <f t="shared" si="413"/>
        <v>0</v>
      </c>
    </row>
    <row r="2237" spans="1:22" s="231" customFormat="1" hidden="1">
      <c r="A2237" s="172">
        <f>VLOOKUP(G2237,[1]Conceptos!$B$2:$F$587,5,FALSE)</f>
        <v>292</v>
      </c>
      <c r="B2237" s="236"/>
      <c r="C2237" s="237"/>
      <c r="D2237" s="238"/>
      <c r="E2237" s="225">
        <v>4</v>
      </c>
      <c r="F2237" s="174"/>
      <c r="G2237" s="264" t="str">
        <f t="shared" ref="G2237:G2300" si="417">IF(ISBLANK(B2237),G2236,B2237)</f>
        <v>A.3.1.6</v>
      </c>
      <c r="H2237" s="235" t="e">
        <f t="shared" si="416"/>
        <v>#N/A</v>
      </c>
      <c r="I2237" s="239"/>
      <c r="J2237" s="239"/>
      <c r="K2237" s="239"/>
      <c r="L2237" s="239"/>
      <c r="M2237" s="240"/>
      <c r="N2237" s="231">
        <f t="shared" si="410"/>
        <v>1</v>
      </c>
      <c r="O2237" s="231">
        <f t="shared" si="412"/>
        <v>0</v>
      </c>
      <c r="P2237" s="179">
        <f>VLOOKUP($G2237,[1]Conceptos!$B$2:$I$588,6,FALSE)</f>
        <v>1</v>
      </c>
      <c r="Q2237" s="179">
        <f>VLOOKUP($G2237,[1]Conceptos!$B$2:$I$588,7,FALSE)</f>
        <v>1</v>
      </c>
      <c r="R2237" s="179">
        <f>VLOOKUP($G2237,[1]Conceptos!$B$2:$I$588,8,FALSE)</f>
        <v>1</v>
      </c>
      <c r="S2237" s="229" t="b">
        <f>VLOOKUP(G2237,[1]Conceptos!$B$2:$E$587,4,FALSE)</f>
        <v>1</v>
      </c>
      <c r="V2237" s="231">
        <f t="shared" si="413"/>
        <v>0</v>
      </c>
    </row>
    <row r="2238" spans="1:22" s="231" customFormat="1" hidden="1">
      <c r="A2238" s="172">
        <f>VLOOKUP(G2238,[1]Conceptos!$B$2:$F$587,5,FALSE)</f>
        <v>292</v>
      </c>
      <c r="B2238" s="236"/>
      <c r="C2238" s="237"/>
      <c r="D2238" s="238"/>
      <c r="E2238" s="225">
        <v>5</v>
      </c>
      <c r="F2238" s="174"/>
      <c r="G2238" s="264" t="str">
        <f t="shared" si="417"/>
        <v>A.3.1.6</v>
      </c>
      <c r="H2238" s="235" t="e">
        <f t="shared" si="416"/>
        <v>#N/A</v>
      </c>
      <c r="I2238" s="239"/>
      <c r="J2238" s="239"/>
      <c r="K2238" s="239"/>
      <c r="L2238" s="239"/>
      <c r="M2238" s="240"/>
      <c r="N2238" s="231">
        <f t="shared" si="410"/>
        <v>1</v>
      </c>
      <c r="O2238" s="231">
        <f t="shared" si="412"/>
        <v>0</v>
      </c>
      <c r="P2238" s="179">
        <f>VLOOKUP($G2238,[1]Conceptos!$B$2:$I$588,6,FALSE)</f>
        <v>1</v>
      </c>
      <c r="Q2238" s="179">
        <f>VLOOKUP($G2238,[1]Conceptos!$B$2:$I$588,7,FALSE)</f>
        <v>1</v>
      </c>
      <c r="R2238" s="179">
        <f>VLOOKUP($G2238,[1]Conceptos!$B$2:$I$588,8,FALSE)</f>
        <v>1</v>
      </c>
      <c r="S2238" s="229" t="b">
        <f>VLOOKUP(G2238,[1]Conceptos!$B$2:$E$587,4,FALSE)</f>
        <v>1</v>
      </c>
      <c r="V2238" s="231">
        <f t="shared" si="413"/>
        <v>0</v>
      </c>
    </row>
    <row r="2239" spans="1:22" s="231" customFormat="1" hidden="1">
      <c r="A2239" s="172">
        <f>VLOOKUP(G2239,[1]Conceptos!$B$2:$F$587,5,FALSE)</f>
        <v>292</v>
      </c>
      <c r="B2239" s="236"/>
      <c r="C2239" s="237"/>
      <c r="D2239" s="238"/>
      <c r="E2239" s="225">
        <v>6</v>
      </c>
      <c r="F2239" s="174"/>
      <c r="G2239" s="264" t="str">
        <f t="shared" si="417"/>
        <v>A.3.1.6</v>
      </c>
      <c r="H2239" s="235" t="e">
        <f t="shared" si="416"/>
        <v>#N/A</v>
      </c>
      <c r="I2239" s="239"/>
      <c r="J2239" s="239"/>
      <c r="K2239" s="239"/>
      <c r="L2239" s="239"/>
      <c r="M2239" s="240"/>
      <c r="N2239" s="231">
        <f t="shared" si="410"/>
        <v>1</v>
      </c>
      <c r="O2239" s="231">
        <f t="shared" si="412"/>
        <v>0</v>
      </c>
      <c r="P2239" s="179">
        <f>VLOOKUP($G2239,[1]Conceptos!$B$2:$I$588,6,FALSE)</f>
        <v>1</v>
      </c>
      <c r="Q2239" s="179">
        <f>VLOOKUP($G2239,[1]Conceptos!$B$2:$I$588,7,FALSE)</f>
        <v>1</v>
      </c>
      <c r="R2239" s="179">
        <f>VLOOKUP($G2239,[1]Conceptos!$B$2:$I$588,8,FALSE)</f>
        <v>1</v>
      </c>
      <c r="S2239" s="229" t="b">
        <f>VLOOKUP(G2239,[1]Conceptos!$B$2:$E$587,4,FALSE)</f>
        <v>1</v>
      </c>
      <c r="V2239" s="231">
        <f t="shared" si="413"/>
        <v>0</v>
      </c>
    </row>
    <row r="2240" spans="1:22" s="231" customFormat="1" hidden="1">
      <c r="A2240" s="172">
        <f>VLOOKUP(G2240,[1]Conceptos!$B$2:$F$587,5,FALSE)</f>
        <v>292</v>
      </c>
      <c r="B2240" s="236"/>
      <c r="C2240" s="237"/>
      <c r="D2240" s="238"/>
      <c r="E2240" s="225">
        <v>7</v>
      </c>
      <c r="F2240" s="174"/>
      <c r="G2240" s="264" t="str">
        <f t="shared" si="417"/>
        <v>A.3.1.6</v>
      </c>
      <c r="H2240" s="235" t="e">
        <f t="shared" si="416"/>
        <v>#N/A</v>
      </c>
      <c r="I2240" s="239"/>
      <c r="J2240" s="239"/>
      <c r="K2240" s="239"/>
      <c r="L2240" s="239"/>
      <c r="M2240" s="240"/>
      <c r="N2240" s="231">
        <f t="shared" si="410"/>
        <v>1</v>
      </c>
      <c r="O2240" s="231">
        <f t="shared" si="412"/>
        <v>0</v>
      </c>
      <c r="P2240" s="179">
        <f>VLOOKUP($G2240,[1]Conceptos!$B$2:$I$588,6,FALSE)</f>
        <v>1</v>
      </c>
      <c r="Q2240" s="179">
        <f>VLOOKUP($G2240,[1]Conceptos!$B$2:$I$588,7,FALSE)</f>
        <v>1</v>
      </c>
      <c r="R2240" s="179">
        <f>VLOOKUP($G2240,[1]Conceptos!$B$2:$I$588,8,FALSE)</f>
        <v>1</v>
      </c>
      <c r="S2240" s="229" t="b">
        <f>VLOOKUP(G2240,[1]Conceptos!$B$2:$E$587,4,FALSE)</f>
        <v>1</v>
      </c>
      <c r="V2240" s="231">
        <f t="shared" si="413"/>
        <v>0</v>
      </c>
    </row>
    <row r="2241" spans="1:22" s="231" customFormat="1" hidden="1">
      <c r="A2241" s="172">
        <f>VLOOKUP(G2241,[1]Conceptos!$B$2:$F$587,5,FALSE)</f>
        <v>292</v>
      </c>
      <c r="B2241" s="236"/>
      <c r="C2241" s="237"/>
      <c r="D2241" s="238"/>
      <c r="E2241" s="225">
        <v>8</v>
      </c>
      <c r="F2241" s="174"/>
      <c r="G2241" s="264" t="str">
        <f t="shared" si="417"/>
        <v>A.3.1.6</v>
      </c>
      <c r="H2241" s="235" t="e">
        <f t="shared" si="416"/>
        <v>#N/A</v>
      </c>
      <c r="I2241" s="239"/>
      <c r="J2241" s="239"/>
      <c r="K2241" s="239"/>
      <c r="L2241" s="239"/>
      <c r="M2241" s="240"/>
      <c r="N2241" s="231">
        <f t="shared" si="410"/>
        <v>1</v>
      </c>
      <c r="O2241" s="231">
        <f t="shared" si="412"/>
        <v>0</v>
      </c>
      <c r="P2241" s="179">
        <f>VLOOKUP($G2241,[1]Conceptos!$B$2:$I$588,6,FALSE)</f>
        <v>1</v>
      </c>
      <c r="Q2241" s="179">
        <f>VLOOKUP($G2241,[1]Conceptos!$B$2:$I$588,7,FALSE)</f>
        <v>1</v>
      </c>
      <c r="R2241" s="179">
        <f>VLOOKUP($G2241,[1]Conceptos!$B$2:$I$588,8,FALSE)</f>
        <v>1</v>
      </c>
      <c r="S2241" s="229" t="b">
        <f>VLOOKUP(G2241,[1]Conceptos!$B$2:$E$587,4,FALSE)</f>
        <v>1</v>
      </c>
      <c r="V2241" s="231">
        <f t="shared" si="413"/>
        <v>0</v>
      </c>
    </row>
    <row r="2242" spans="1:22" s="231" customFormat="1" hidden="1">
      <c r="A2242" s="172">
        <f>VLOOKUP(G2242,[1]Conceptos!$B$2:$F$587,5,FALSE)</f>
        <v>292</v>
      </c>
      <c r="B2242" s="236"/>
      <c r="C2242" s="237"/>
      <c r="D2242" s="238"/>
      <c r="E2242" s="225">
        <v>9</v>
      </c>
      <c r="F2242" s="174"/>
      <c r="G2242" s="264" t="str">
        <f t="shared" si="417"/>
        <v>A.3.1.6</v>
      </c>
      <c r="H2242" s="235" t="e">
        <f t="shared" si="416"/>
        <v>#N/A</v>
      </c>
      <c r="I2242" s="239"/>
      <c r="J2242" s="239"/>
      <c r="K2242" s="239"/>
      <c r="L2242" s="239"/>
      <c r="M2242" s="240"/>
      <c r="N2242" s="231">
        <f t="shared" si="410"/>
        <v>1</v>
      </c>
      <c r="O2242" s="231">
        <f t="shared" si="412"/>
        <v>0</v>
      </c>
      <c r="P2242" s="179">
        <f>VLOOKUP($G2242,[1]Conceptos!$B$2:$I$588,6,FALSE)</f>
        <v>1</v>
      </c>
      <c r="Q2242" s="179">
        <f>VLOOKUP($G2242,[1]Conceptos!$B$2:$I$588,7,FALSE)</f>
        <v>1</v>
      </c>
      <c r="R2242" s="179">
        <f>VLOOKUP($G2242,[1]Conceptos!$B$2:$I$588,8,FALSE)</f>
        <v>1</v>
      </c>
      <c r="S2242" s="229" t="b">
        <f>VLOOKUP(G2242,[1]Conceptos!$B$2:$E$587,4,FALSE)</f>
        <v>1</v>
      </c>
      <c r="V2242" s="231">
        <f t="shared" si="413"/>
        <v>0</v>
      </c>
    </row>
    <row r="2243" spans="1:22" s="231" customFormat="1" hidden="1">
      <c r="A2243" s="172">
        <f>VLOOKUP(G2243,[1]Conceptos!$B$2:$F$587,5,FALSE)</f>
        <v>292</v>
      </c>
      <c r="B2243" s="236"/>
      <c r="C2243" s="237"/>
      <c r="D2243" s="238"/>
      <c r="E2243" s="225">
        <v>10</v>
      </c>
      <c r="F2243" s="174"/>
      <c r="G2243" s="175" t="str">
        <f t="shared" si="417"/>
        <v>A.3.1.6</v>
      </c>
      <c r="H2243" s="235" t="e">
        <f t="shared" si="416"/>
        <v>#N/A</v>
      </c>
      <c r="I2243" s="239"/>
      <c r="J2243" s="239"/>
      <c r="K2243" s="239"/>
      <c r="L2243" s="239"/>
      <c r="M2243" s="240"/>
      <c r="N2243" s="231">
        <f t="shared" si="410"/>
        <v>1</v>
      </c>
      <c r="O2243" s="231">
        <f t="shared" si="412"/>
        <v>0</v>
      </c>
      <c r="P2243" s="179">
        <f>VLOOKUP($G2243,[1]Conceptos!$B$2:$I$588,6,FALSE)</f>
        <v>1</v>
      </c>
      <c r="Q2243" s="179">
        <f>VLOOKUP($G2243,[1]Conceptos!$B$2:$I$588,7,FALSE)</f>
        <v>1</v>
      </c>
      <c r="R2243" s="179">
        <f>VLOOKUP($G2243,[1]Conceptos!$B$2:$I$588,8,FALSE)</f>
        <v>1</v>
      </c>
      <c r="S2243" s="229" t="b">
        <f>VLOOKUP(G2243,[1]Conceptos!$B$2:$E$587,4,FALSE)</f>
        <v>1</v>
      </c>
      <c r="V2243" s="231">
        <f t="shared" si="413"/>
        <v>0</v>
      </c>
    </row>
    <row r="2244" spans="1:22" s="231" customFormat="1" ht="25.5">
      <c r="A2244" s="172">
        <f>VLOOKUP(G2244,[1]Conceptos!$B$2:$F$587,5,FALSE)</f>
        <v>293</v>
      </c>
      <c r="B2244" s="219" t="s">
        <v>436</v>
      </c>
      <c r="C2244" s="220" t="str">
        <f>VLOOKUP(B2244,[1]Conceptos!$B$2:$D$587,2,FALSE)</f>
        <v xml:space="preserve"> AMPLIACIÓN DE SISTEMAS DE ACUEDUCTO </v>
      </c>
      <c r="D2244" s="221" t="str">
        <f>VLOOKUP(B2244,[1]Conceptos!$B$2:$D$587,3,FALSE)</f>
        <v>CONTEMPLA LAS INVERSIÓNES REALIZADAS EN EL SISTEMA DE ACUEDUCTO PARA LOGRAR SU AMPLIACIÓN</v>
      </c>
      <c r="E2244" s="222" t="s">
        <v>136</v>
      </c>
      <c r="F2244" s="223"/>
      <c r="G2244" s="263" t="str">
        <f t="shared" si="417"/>
        <v>A.3.1.7</v>
      </c>
      <c r="H2244" s="225"/>
      <c r="I2244" s="226">
        <f>SUM(I2245:I2254)</f>
        <v>0</v>
      </c>
      <c r="J2244" s="226">
        <f>SUM(J2245:J2254)</f>
        <v>0</v>
      </c>
      <c r="K2244" s="226">
        <f>SUM(K2245:K2254)</f>
        <v>0</v>
      </c>
      <c r="L2244" s="226">
        <f>SUM(L2245:L2254)</f>
        <v>0</v>
      </c>
      <c r="M2244" s="227">
        <f>SUM(M2245:M2254)</f>
        <v>0</v>
      </c>
      <c r="N2244" s="228">
        <f>IF(AND(E2244&lt;&gt;"", E2244&lt;&gt;"Registrar Detalle",E2244&lt;&gt;"Ocultar Detalle"),1,0)</f>
        <v>0</v>
      </c>
      <c r="O2244" s="228">
        <f t="shared" si="412"/>
        <v>0</v>
      </c>
      <c r="P2244" s="179">
        <f>VLOOKUP($G2244,[1]Conceptos!$B$2:$I$588,6,FALSE)</f>
        <v>1</v>
      </c>
      <c r="Q2244" s="179">
        <f>VLOOKUP($G2244,[1]Conceptos!$B$2:$I$588,7,FALSE)</f>
        <v>1</v>
      </c>
      <c r="R2244" s="179">
        <f>VLOOKUP($G2244,[1]Conceptos!$B$2:$I$588,8,FALSE)</f>
        <v>1</v>
      </c>
      <c r="S2244" s="229" t="b">
        <f>VLOOKUP(G2244,[1]Conceptos!$B$2:$E$588,4,FALSE)</f>
        <v>1</v>
      </c>
      <c r="T2244" s="230">
        <f>FIND(".",B2244,LEN(B2244)-2)</f>
        <v>6</v>
      </c>
      <c r="U2244" s="230" t="str">
        <f>MID(B2244,1,T2244-1)</f>
        <v>A.3.1</v>
      </c>
      <c r="V2244" s="231">
        <f t="shared" si="413"/>
        <v>6</v>
      </c>
    </row>
    <row r="2245" spans="1:22" s="231" customFormat="1">
      <c r="A2245" s="172">
        <f>VLOOKUP(G2245,[1]Conceptos!$B$2:$F$587,5,FALSE)</f>
        <v>293</v>
      </c>
      <c r="B2245" s="234"/>
      <c r="C2245" s="220"/>
      <c r="D2245" s="221"/>
      <c r="E2245" s="225">
        <v>1</v>
      </c>
      <c r="F2245" s="174"/>
      <c r="G2245" s="264" t="str">
        <f t="shared" si="417"/>
        <v>A.3.1.7</v>
      </c>
      <c r="H2245" s="235" t="e">
        <f t="shared" ref="H2245:H2254" si="418">VLOOKUP(F2245,$W$7:$X$48,2,FALSE)</f>
        <v>#N/A</v>
      </c>
      <c r="I2245" s="239"/>
      <c r="J2245" s="239"/>
      <c r="K2245" s="239"/>
      <c r="L2245" s="239"/>
      <c r="M2245" s="240"/>
      <c r="N2245" s="231">
        <f t="shared" si="410"/>
        <v>1</v>
      </c>
      <c r="O2245" s="231">
        <f t="shared" si="412"/>
        <v>0</v>
      </c>
      <c r="P2245" s="179">
        <f>VLOOKUP($G2245,[1]Conceptos!$B$2:$I$588,6,FALSE)</f>
        <v>1</v>
      </c>
      <c r="Q2245" s="179">
        <f>VLOOKUP($G2245,[1]Conceptos!$B$2:$I$588,7,FALSE)</f>
        <v>1</v>
      </c>
      <c r="R2245" s="179">
        <f>VLOOKUP($G2245,[1]Conceptos!$B$2:$I$588,8,FALSE)</f>
        <v>1</v>
      </c>
      <c r="S2245" s="229" t="b">
        <f>VLOOKUP(G2245,[1]Conceptos!$B$2:$E$588,4,FALSE)</f>
        <v>1</v>
      </c>
      <c r="V2245" s="231">
        <f t="shared" si="413"/>
        <v>6</v>
      </c>
    </row>
    <row r="2246" spans="1:22" s="231" customFormat="1" hidden="1">
      <c r="A2246" s="172">
        <f>VLOOKUP(G2246,[1]Conceptos!$B$2:$F$587,5,FALSE)</f>
        <v>293</v>
      </c>
      <c r="B2246" s="236"/>
      <c r="C2246" s="237"/>
      <c r="D2246" s="238"/>
      <c r="E2246" s="225">
        <v>2</v>
      </c>
      <c r="F2246" s="174"/>
      <c r="G2246" s="264" t="str">
        <f t="shared" si="417"/>
        <v>A.3.1.7</v>
      </c>
      <c r="H2246" s="235" t="e">
        <f t="shared" si="418"/>
        <v>#N/A</v>
      </c>
      <c r="I2246" s="239"/>
      <c r="J2246" s="239"/>
      <c r="K2246" s="239"/>
      <c r="L2246" s="239"/>
      <c r="M2246" s="240"/>
      <c r="N2246" s="231">
        <f t="shared" si="410"/>
        <v>1</v>
      </c>
      <c r="O2246" s="231">
        <f t="shared" si="412"/>
        <v>0</v>
      </c>
      <c r="P2246" s="179">
        <f>VLOOKUP($G2246,[1]Conceptos!$B$2:$I$588,6,FALSE)</f>
        <v>1</v>
      </c>
      <c r="Q2246" s="179">
        <f>VLOOKUP($G2246,[1]Conceptos!$B$2:$I$588,7,FALSE)</f>
        <v>1</v>
      </c>
      <c r="R2246" s="179">
        <f>VLOOKUP($G2246,[1]Conceptos!$B$2:$I$588,8,FALSE)</f>
        <v>1</v>
      </c>
      <c r="S2246" s="229" t="b">
        <f>VLOOKUP(G2246,[1]Conceptos!$B$2:$E$587,4,FALSE)</f>
        <v>1</v>
      </c>
      <c r="V2246" s="231">
        <f t="shared" si="413"/>
        <v>0</v>
      </c>
    </row>
    <row r="2247" spans="1:22" s="231" customFormat="1" hidden="1">
      <c r="A2247" s="172">
        <f>VLOOKUP(G2247,[1]Conceptos!$B$2:$F$587,5,FALSE)</f>
        <v>293</v>
      </c>
      <c r="B2247" s="236"/>
      <c r="C2247" s="237"/>
      <c r="D2247" s="238"/>
      <c r="E2247" s="225">
        <v>3</v>
      </c>
      <c r="F2247" s="174"/>
      <c r="G2247" s="264" t="str">
        <f t="shared" si="417"/>
        <v>A.3.1.7</v>
      </c>
      <c r="H2247" s="235" t="e">
        <f t="shared" si="418"/>
        <v>#N/A</v>
      </c>
      <c r="I2247" s="239"/>
      <c r="J2247" s="239"/>
      <c r="K2247" s="239"/>
      <c r="L2247" s="239"/>
      <c r="M2247" s="240"/>
      <c r="N2247" s="231">
        <f t="shared" si="410"/>
        <v>1</v>
      </c>
      <c r="O2247" s="231">
        <f t="shared" si="412"/>
        <v>0</v>
      </c>
      <c r="P2247" s="179">
        <f>VLOOKUP($G2247,[1]Conceptos!$B$2:$I$588,6,FALSE)</f>
        <v>1</v>
      </c>
      <c r="Q2247" s="179">
        <f>VLOOKUP($G2247,[1]Conceptos!$B$2:$I$588,7,FALSE)</f>
        <v>1</v>
      </c>
      <c r="R2247" s="179">
        <f>VLOOKUP($G2247,[1]Conceptos!$B$2:$I$588,8,FALSE)</f>
        <v>1</v>
      </c>
      <c r="S2247" s="229" t="b">
        <f>VLOOKUP(G2247,[1]Conceptos!$B$2:$E$587,4,FALSE)</f>
        <v>1</v>
      </c>
      <c r="V2247" s="231">
        <f t="shared" si="413"/>
        <v>0</v>
      </c>
    </row>
    <row r="2248" spans="1:22" s="231" customFormat="1" hidden="1">
      <c r="A2248" s="172">
        <f>VLOOKUP(G2248,[1]Conceptos!$B$2:$F$587,5,FALSE)</f>
        <v>293</v>
      </c>
      <c r="B2248" s="236"/>
      <c r="C2248" s="237"/>
      <c r="D2248" s="238"/>
      <c r="E2248" s="225">
        <v>4</v>
      </c>
      <c r="F2248" s="174"/>
      <c r="G2248" s="264" t="str">
        <f t="shared" si="417"/>
        <v>A.3.1.7</v>
      </c>
      <c r="H2248" s="235" t="e">
        <f t="shared" si="418"/>
        <v>#N/A</v>
      </c>
      <c r="I2248" s="239"/>
      <c r="J2248" s="239"/>
      <c r="K2248" s="239"/>
      <c r="L2248" s="239"/>
      <c r="M2248" s="240"/>
      <c r="N2248" s="231">
        <f t="shared" si="410"/>
        <v>1</v>
      </c>
      <c r="O2248" s="231">
        <f t="shared" si="412"/>
        <v>0</v>
      </c>
      <c r="P2248" s="179">
        <f>VLOOKUP($G2248,[1]Conceptos!$B$2:$I$588,6,FALSE)</f>
        <v>1</v>
      </c>
      <c r="Q2248" s="179">
        <f>VLOOKUP($G2248,[1]Conceptos!$B$2:$I$588,7,FALSE)</f>
        <v>1</v>
      </c>
      <c r="R2248" s="179">
        <f>VLOOKUP($G2248,[1]Conceptos!$B$2:$I$588,8,FALSE)</f>
        <v>1</v>
      </c>
      <c r="S2248" s="229" t="b">
        <f>VLOOKUP(G2248,[1]Conceptos!$B$2:$E$587,4,FALSE)</f>
        <v>1</v>
      </c>
      <c r="V2248" s="231">
        <f t="shared" si="413"/>
        <v>0</v>
      </c>
    </row>
    <row r="2249" spans="1:22" s="231" customFormat="1" hidden="1">
      <c r="A2249" s="172">
        <f>VLOOKUP(G2249,[1]Conceptos!$B$2:$F$587,5,FALSE)</f>
        <v>293</v>
      </c>
      <c r="B2249" s="236"/>
      <c r="C2249" s="237"/>
      <c r="D2249" s="238"/>
      <c r="E2249" s="225">
        <v>5</v>
      </c>
      <c r="F2249" s="174"/>
      <c r="G2249" s="264" t="str">
        <f t="shared" si="417"/>
        <v>A.3.1.7</v>
      </c>
      <c r="H2249" s="235" t="e">
        <f t="shared" si="418"/>
        <v>#N/A</v>
      </c>
      <c r="I2249" s="239"/>
      <c r="J2249" s="239"/>
      <c r="K2249" s="239"/>
      <c r="L2249" s="239"/>
      <c r="M2249" s="240"/>
      <c r="N2249" s="231">
        <f t="shared" si="410"/>
        <v>1</v>
      </c>
      <c r="O2249" s="231">
        <f t="shared" si="412"/>
        <v>0</v>
      </c>
      <c r="P2249" s="179">
        <f>VLOOKUP($G2249,[1]Conceptos!$B$2:$I$588,6,FALSE)</f>
        <v>1</v>
      </c>
      <c r="Q2249" s="179">
        <f>VLOOKUP($G2249,[1]Conceptos!$B$2:$I$588,7,FALSE)</f>
        <v>1</v>
      </c>
      <c r="R2249" s="179">
        <f>VLOOKUP($G2249,[1]Conceptos!$B$2:$I$588,8,FALSE)</f>
        <v>1</v>
      </c>
      <c r="S2249" s="229" t="b">
        <f>VLOOKUP(G2249,[1]Conceptos!$B$2:$E$587,4,FALSE)</f>
        <v>1</v>
      </c>
      <c r="V2249" s="231">
        <f t="shared" si="413"/>
        <v>0</v>
      </c>
    </row>
    <row r="2250" spans="1:22" s="231" customFormat="1" hidden="1">
      <c r="A2250" s="172">
        <f>VLOOKUP(G2250,[1]Conceptos!$B$2:$F$587,5,FALSE)</f>
        <v>293</v>
      </c>
      <c r="B2250" s="236"/>
      <c r="C2250" s="237"/>
      <c r="D2250" s="238"/>
      <c r="E2250" s="225">
        <v>6</v>
      </c>
      <c r="F2250" s="174"/>
      <c r="G2250" s="264" t="str">
        <f t="shared" si="417"/>
        <v>A.3.1.7</v>
      </c>
      <c r="H2250" s="235" t="e">
        <f t="shared" si="418"/>
        <v>#N/A</v>
      </c>
      <c r="I2250" s="239"/>
      <c r="J2250" s="239"/>
      <c r="K2250" s="239"/>
      <c r="L2250" s="239"/>
      <c r="M2250" s="240"/>
      <c r="N2250" s="231">
        <f t="shared" si="410"/>
        <v>1</v>
      </c>
      <c r="O2250" s="231">
        <f t="shared" si="412"/>
        <v>0</v>
      </c>
      <c r="P2250" s="179">
        <f>VLOOKUP($G2250,[1]Conceptos!$B$2:$I$588,6,FALSE)</f>
        <v>1</v>
      </c>
      <c r="Q2250" s="179">
        <f>VLOOKUP($G2250,[1]Conceptos!$B$2:$I$588,7,FALSE)</f>
        <v>1</v>
      </c>
      <c r="R2250" s="179">
        <f>VLOOKUP($G2250,[1]Conceptos!$B$2:$I$588,8,FALSE)</f>
        <v>1</v>
      </c>
      <c r="S2250" s="229" t="b">
        <f>VLOOKUP(G2250,[1]Conceptos!$B$2:$E$587,4,FALSE)</f>
        <v>1</v>
      </c>
      <c r="V2250" s="231">
        <f t="shared" si="413"/>
        <v>0</v>
      </c>
    </row>
    <row r="2251" spans="1:22" s="231" customFormat="1" hidden="1">
      <c r="A2251" s="172">
        <f>VLOOKUP(G2251,[1]Conceptos!$B$2:$F$587,5,FALSE)</f>
        <v>293</v>
      </c>
      <c r="B2251" s="236"/>
      <c r="C2251" s="237"/>
      <c r="D2251" s="238"/>
      <c r="E2251" s="225">
        <v>7</v>
      </c>
      <c r="F2251" s="174"/>
      <c r="G2251" s="264" t="str">
        <f t="shared" si="417"/>
        <v>A.3.1.7</v>
      </c>
      <c r="H2251" s="235" t="e">
        <f t="shared" si="418"/>
        <v>#N/A</v>
      </c>
      <c r="I2251" s="239"/>
      <c r="J2251" s="239"/>
      <c r="K2251" s="239"/>
      <c r="L2251" s="239"/>
      <c r="M2251" s="240"/>
      <c r="N2251" s="231">
        <f t="shared" si="410"/>
        <v>1</v>
      </c>
      <c r="O2251" s="231">
        <f t="shared" si="412"/>
        <v>0</v>
      </c>
      <c r="P2251" s="179">
        <f>VLOOKUP($G2251,[1]Conceptos!$B$2:$I$588,6,FALSE)</f>
        <v>1</v>
      </c>
      <c r="Q2251" s="179">
        <f>VLOOKUP($G2251,[1]Conceptos!$B$2:$I$588,7,FALSE)</f>
        <v>1</v>
      </c>
      <c r="R2251" s="179">
        <f>VLOOKUP($G2251,[1]Conceptos!$B$2:$I$588,8,FALSE)</f>
        <v>1</v>
      </c>
      <c r="S2251" s="229" t="b">
        <f>VLOOKUP(G2251,[1]Conceptos!$B$2:$E$587,4,FALSE)</f>
        <v>1</v>
      </c>
      <c r="V2251" s="231">
        <f t="shared" si="413"/>
        <v>0</v>
      </c>
    </row>
    <row r="2252" spans="1:22" s="231" customFormat="1" hidden="1">
      <c r="A2252" s="172">
        <f>VLOOKUP(G2252,[1]Conceptos!$B$2:$F$587,5,FALSE)</f>
        <v>293</v>
      </c>
      <c r="B2252" s="236"/>
      <c r="C2252" s="237"/>
      <c r="D2252" s="238"/>
      <c r="E2252" s="225">
        <v>8</v>
      </c>
      <c r="F2252" s="174"/>
      <c r="G2252" s="264" t="str">
        <f t="shared" si="417"/>
        <v>A.3.1.7</v>
      </c>
      <c r="H2252" s="235" t="e">
        <f t="shared" si="418"/>
        <v>#N/A</v>
      </c>
      <c r="I2252" s="239"/>
      <c r="J2252" s="239"/>
      <c r="K2252" s="239"/>
      <c r="L2252" s="239"/>
      <c r="M2252" s="240"/>
      <c r="N2252" s="231">
        <f t="shared" si="410"/>
        <v>1</v>
      </c>
      <c r="O2252" s="231">
        <f t="shared" si="412"/>
        <v>0</v>
      </c>
      <c r="P2252" s="179">
        <f>VLOOKUP($G2252,[1]Conceptos!$B$2:$I$588,6,FALSE)</f>
        <v>1</v>
      </c>
      <c r="Q2252" s="179">
        <f>VLOOKUP($G2252,[1]Conceptos!$B$2:$I$588,7,FALSE)</f>
        <v>1</v>
      </c>
      <c r="R2252" s="179">
        <f>VLOOKUP($G2252,[1]Conceptos!$B$2:$I$588,8,FALSE)</f>
        <v>1</v>
      </c>
      <c r="S2252" s="229" t="b">
        <f>VLOOKUP(G2252,[1]Conceptos!$B$2:$E$587,4,FALSE)</f>
        <v>1</v>
      </c>
      <c r="V2252" s="231">
        <f t="shared" si="413"/>
        <v>0</v>
      </c>
    </row>
    <row r="2253" spans="1:22" s="231" customFormat="1" hidden="1">
      <c r="A2253" s="172">
        <f>VLOOKUP(G2253,[1]Conceptos!$B$2:$F$587,5,FALSE)</f>
        <v>293</v>
      </c>
      <c r="B2253" s="236"/>
      <c r="C2253" s="237"/>
      <c r="D2253" s="238"/>
      <c r="E2253" s="225">
        <v>9</v>
      </c>
      <c r="F2253" s="174"/>
      <c r="G2253" s="264" t="str">
        <f t="shared" si="417"/>
        <v>A.3.1.7</v>
      </c>
      <c r="H2253" s="235" t="e">
        <f t="shared" si="418"/>
        <v>#N/A</v>
      </c>
      <c r="I2253" s="239"/>
      <c r="J2253" s="239"/>
      <c r="K2253" s="239"/>
      <c r="L2253" s="239"/>
      <c r="M2253" s="240"/>
      <c r="N2253" s="231">
        <f t="shared" si="410"/>
        <v>1</v>
      </c>
      <c r="O2253" s="231">
        <f t="shared" si="412"/>
        <v>0</v>
      </c>
      <c r="P2253" s="179">
        <f>VLOOKUP($G2253,[1]Conceptos!$B$2:$I$588,6,FALSE)</f>
        <v>1</v>
      </c>
      <c r="Q2253" s="179">
        <f>VLOOKUP($G2253,[1]Conceptos!$B$2:$I$588,7,FALSE)</f>
        <v>1</v>
      </c>
      <c r="R2253" s="179">
        <f>VLOOKUP($G2253,[1]Conceptos!$B$2:$I$588,8,FALSE)</f>
        <v>1</v>
      </c>
      <c r="S2253" s="229" t="b">
        <f>VLOOKUP(G2253,[1]Conceptos!$B$2:$E$587,4,FALSE)</f>
        <v>1</v>
      </c>
      <c r="V2253" s="231">
        <f t="shared" si="413"/>
        <v>0</v>
      </c>
    </row>
    <row r="2254" spans="1:22" s="231" customFormat="1" hidden="1">
      <c r="A2254" s="172">
        <f>VLOOKUP(G2254,[1]Conceptos!$B$2:$F$587,5,FALSE)</f>
        <v>293</v>
      </c>
      <c r="B2254" s="236"/>
      <c r="C2254" s="237"/>
      <c r="D2254" s="238"/>
      <c r="E2254" s="225">
        <v>10</v>
      </c>
      <c r="F2254" s="174"/>
      <c r="G2254" s="264" t="str">
        <f t="shared" si="417"/>
        <v>A.3.1.7</v>
      </c>
      <c r="H2254" s="235" t="e">
        <f t="shared" si="418"/>
        <v>#N/A</v>
      </c>
      <c r="I2254" s="239"/>
      <c r="J2254" s="239"/>
      <c r="K2254" s="239"/>
      <c r="L2254" s="239"/>
      <c r="M2254" s="240"/>
      <c r="N2254" s="231">
        <f t="shared" si="410"/>
        <v>1</v>
      </c>
      <c r="O2254" s="231">
        <f t="shared" si="412"/>
        <v>0</v>
      </c>
      <c r="P2254" s="179">
        <f>VLOOKUP($G2254,[1]Conceptos!$B$2:$I$588,6,FALSE)</f>
        <v>1</v>
      </c>
      <c r="Q2254" s="179">
        <f>VLOOKUP($G2254,[1]Conceptos!$B$2:$I$588,7,FALSE)</f>
        <v>1</v>
      </c>
      <c r="R2254" s="179">
        <f>VLOOKUP($G2254,[1]Conceptos!$B$2:$I$588,8,FALSE)</f>
        <v>1</v>
      </c>
      <c r="S2254" s="229" t="b">
        <f>VLOOKUP(G2254,[1]Conceptos!$B$2:$E$587,4,FALSE)</f>
        <v>1</v>
      </c>
      <c r="V2254" s="231">
        <f t="shared" si="413"/>
        <v>0</v>
      </c>
    </row>
    <row r="2255" spans="1:22" s="231" customFormat="1" ht="25.5">
      <c r="A2255" s="172">
        <f>VLOOKUP(G2255,[1]Conceptos!$B$2:$F$587,5,FALSE)</f>
        <v>294</v>
      </c>
      <c r="B2255" s="219" t="s">
        <v>437</v>
      </c>
      <c r="C2255" s="220" t="str">
        <f>VLOOKUP(B2255,[1]Conceptos!$B$2:$D$587,2,FALSE)</f>
        <v xml:space="preserve"> AMPLIACIÓN DE SISTEMAS DE POTABILIZACIÓN DEL AGUA</v>
      </c>
      <c r="D2255" s="221" t="str">
        <f>VLOOKUP(B2255,[1]Conceptos!$B$2:$D$587,3,FALSE)</f>
        <v>CONTEMPLA LAS INVERSIÓNES REALIZADAS EN EL SISTEMA DE POTABILIZACIÓN DEL AGUA PARA LOGRAR SU AMPLIACIÓN</v>
      </c>
      <c r="E2255" s="222" t="s">
        <v>136</v>
      </c>
      <c r="F2255" s="223"/>
      <c r="G2255" s="263" t="str">
        <f t="shared" si="417"/>
        <v>A.3.1.8</v>
      </c>
      <c r="H2255" s="225"/>
      <c r="I2255" s="226">
        <f>SUM(I2256:I2265)</f>
        <v>0</v>
      </c>
      <c r="J2255" s="226">
        <f>SUM(J2256:J2265)</f>
        <v>0</v>
      </c>
      <c r="K2255" s="226">
        <f>SUM(K2256:K2265)</f>
        <v>0</v>
      </c>
      <c r="L2255" s="226">
        <f>SUM(L2256:L2265)</f>
        <v>0</v>
      </c>
      <c r="M2255" s="227">
        <f>SUM(M2256:M2265)</f>
        <v>0</v>
      </c>
      <c r="N2255" s="228">
        <f>IF(AND(E2255&lt;&gt;"", E2255&lt;&gt;"Registrar Detalle",E2255&lt;&gt;"Ocultar Detalle"),1,0)</f>
        <v>0</v>
      </c>
      <c r="O2255" s="228">
        <f t="shared" si="412"/>
        <v>0</v>
      </c>
      <c r="P2255" s="179">
        <f>VLOOKUP($G2255,[1]Conceptos!$B$2:$I$588,6,FALSE)</f>
        <v>1</v>
      </c>
      <c r="Q2255" s="179">
        <f>VLOOKUP($G2255,[1]Conceptos!$B$2:$I$588,7,FALSE)</f>
        <v>1</v>
      </c>
      <c r="R2255" s="179">
        <f>VLOOKUP($G2255,[1]Conceptos!$B$2:$I$588,8,FALSE)</f>
        <v>1</v>
      </c>
      <c r="S2255" s="229" t="b">
        <f>VLOOKUP(G2255,[1]Conceptos!$B$2:$E$588,4,FALSE)</f>
        <v>1</v>
      </c>
      <c r="T2255" s="230">
        <f>FIND(".",B2255,LEN(B2255)-2)</f>
        <v>6</v>
      </c>
      <c r="U2255" s="230" t="str">
        <f>MID(B2255,1,T2255-1)</f>
        <v>A.3.1</v>
      </c>
      <c r="V2255" s="231">
        <f t="shared" si="413"/>
        <v>6</v>
      </c>
    </row>
    <row r="2256" spans="1:22" s="231" customFormat="1">
      <c r="A2256" s="172">
        <f>VLOOKUP(G2256,[1]Conceptos!$B$2:$F$587,5,FALSE)</f>
        <v>294</v>
      </c>
      <c r="B2256" s="234"/>
      <c r="C2256" s="220"/>
      <c r="D2256" s="221"/>
      <c r="E2256" s="225">
        <v>1</v>
      </c>
      <c r="F2256" s="174"/>
      <c r="G2256" s="264" t="str">
        <f t="shared" si="417"/>
        <v>A.3.1.8</v>
      </c>
      <c r="H2256" s="235" t="e">
        <f t="shared" ref="H2256:H2265" si="419">VLOOKUP(F2256,$W$7:$X$48,2,FALSE)</f>
        <v>#N/A</v>
      </c>
      <c r="I2256" s="239"/>
      <c r="J2256" s="239"/>
      <c r="K2256" s="239"/>
      <c r="L2256" s="239"/>
      <c r="M2256" s="240"/>
      <c r="N2256" s="231">
        <f t="shared" si="410"/>
        <v>1</v>
      </c>
      <c r="O2256" s="231">
        <f t="shared" si="412"/>
        <v>0</v>
      </c>
      <c r="P2256" s="179">
        <f>VLOOKUP($G2256,[1]Conceptos!$B$2:$I$588,6,FALSE)</f>
        <v>1</v>
      </c>
      <c r="Q2256" s="179">
        <f>VLOOKUP($G2256,[1]Conceptos!$B$2:$I$588,7,FALSE)</f>
        <v>1</v>
      </c>
      <c r="R2256" s="179">
        <f>VLOOKUP($G2256,[1]Conceptos!$B$2:$I$588,8,FALSE)</f>
        <v>1</v>
      </c>
      <c r="S2256" s="229" t="b">
        <f>VLOOKUP(G2256,[1]Conceptos!$B$2:$E$588,4,FALSE)</f>
        <v>1</v>
      </c>
      <c r="V2256" s="231">
        <f t="shared" si="413"/>
        <v>6</v>
      </c>
    </row>
    <row r="2257" spans="1:22" s="231" customFormat="1" hidden="1">
      <c r="A2257" s="172">
        <f>VLOOKUP(G2257,[1]Conceptos!$B$2:$F$587,5,FALSE)</f>
        <v>294</v>
      </c>
      <c r="B2257" s="236"/>
      <c r="C2257" s="237"/>
      <c r="D2257" s="238"/>
      <c r="E2257" s="225">
        <v>2</v>
      </c>
      <c r="F2257" s="174"/>
      <c r="G2257" s="264" t="str">
        <f t="shared" si="417"/>
        <v>A.3.1.8</v>
      </c>
      <c r="H2257" s="235" t="e">
        <f t="shared" si="419"/>
        <v>#N/A</v>
      </c>
      <c r="I2257" s="239"/>
      <c r="J2257" s="239"/>
      <c r="K2257" s="239"/>
      <c r="L2257" s="239"/>
      <c r="M2257" s="240"/>
      <c r="N2257" s="231">
        <f t="shared" si="410"/>
        <v>1</v>
      </c>
      <c r="O2257" s="231">
        <f t="shared" si="412"/>
        <v>0</v>
      </c>
      <c r="P2257" s="179">
        <f>VLOOKUP($G2257,[1]Conceptos!$B$2:$I$588,6,FALSE)</f>
        <v>1</v>
      </c>
      <c r="Q2257" s="179">
        <f>VLOOKUP($G2257,[1]Conceptos!$B$2:$I$588,7,FALSE)</f>
        <v>1</v>
      </c>
      <c r="R2257" s="179">
        <f>VLOOKUP($G2257,[1]Conceptos!$B$2:$I$588,8,FALSE)</f>
        <v>1</v>
      </c>
      <c r="S2257" s="229" t="b">
        <f>VLOOKUP(G2257,[1]Conceptos!$B$2:$E$587,4,FALSE)</f>
        <v>1</v>
      </c>
      <c r="V2257" s="231">
        <f t="shared" si="413"/>
        <v>0</v>
      </c>
    </row>
    <row r="2258" spans="1:22" s="231" customFormat="1" hidden="1">
      <c r="A2258" s="172">
        <f>VLOOKUP(G2258,[1]Conceptos!$B$2:$F$587,5,FALSE)</f>
        <v>294</v>
      </c>
      <c r="B2258" s="236"/>
      <c r="C2258" s="237"/>
      <c r="D2258" s="238"/>
      <c r="E2258" s="225">
        <v>3</v>
      </c>
      <c r="F2258" s="174"/>
      <c r="G2258" s="264" t="str">
        <f t="shared" si="417"/>
        <v>A.3.1.8</v>
      </c>
      <c r="H2258" s="235" t="e">
        <f t="shared" si="419"/>
        <v>#N/A</v>
      </c>
      <c r="I2258" s="239"/>
      <c r="J2258" s="239"/>
      <c r="K2258" s="239"/>
      <c r="L2258" s="239"/>
      <c r="M2258" s="240"/>
      <c r="N2258" s="231">
        <f t="shared" ref="N2258:N2265" si="420">IF(E2258&lt;&gt;"",1,0)</f>
        <v>1</v>
      </c>
      <c r="O2258" s="231">
        <f t="shared" si="412"/>
        <v>0</v>
      </c>
      <c r="P2258" s="179">
        <f>VLOOKUP($G2258,[1]Conceptos!$B$2:$I$588,6,FALSE)</f>
        <v>1</v>
      </c>
      <c r="Q2258" s="179">
        <f>VLOOKUP($G2258,[1]Conceptos!$B$2:$I$588,7,FALSE)</f>
        <v>1</v>
      </c>
      <c r="R2258" s="179">
        <f>VLOOKUP($G2258,[1]Conceptos!$B$2:$I$588,8,FALSE)</f>
        <v>1</v>
      </c>
      <c r="S2258" s="229" t="b">
        <f>VLOOKUP(G2258,[1]Conceptos!$B$2:$E$587,4,FALSE)</f>
        <v>1</v>
      </c>
      <c r="V2258" s="231">
        <f t="shared" si="413"/>
        <v>0</v>
      </c>
    </row>
    <row r="2259" spans="1:22" s="231" customFormat="1" hidden="1">
      <c r="A2259" s="172">
        <f>VLOOKUP(G2259,[1]Conceptos!$B$2:$F$587,5,FALSE)</f>
        <v>294</v>
      </c>
      <c r="B2259" s="236"/>
      <c r="C2259" s="237"/>
      <c r="D2259" s="238"/>
      <c r="E2259" s="225">
        <v>4</v>
      </c>
      <c r="F2259" s="174"/>
      <c r="G2259" s="264" t="str">
        <f t="shared" si="417"/>
        <v>A.3.1.8</v>
      </c>
      <c r="H2259" s="235" t="e">
        <f t="shared" si="419"/>
        <v>#N/A</v>
      </c>
      <c r="I2259" s="239"/>
      <c r="J2259" s="239"/>
      <c r="K2259" s="239"/>
      <c r="L2259" s="239"/>
      <c r="M2259" s="240"/>
      <c r="N2259" s="231">
        <f t="shared" si="420"/>
        <v>1</v>
      </c>
      <c r="O2259" s="231">
        <f t="shared" si="412"/>
        <v>0</v>
      </c>
      <c r="P2259" s="179">
        <f>VLOOKUP($G2259,[1]Conceptos!$B$2:$I$588,6,FALSE)</f>
        <v>1</v>
      </c>
      <c r="Q2259" s="179">
        <f>VLOOKUP($G2259,[1]Conceptos!$B$2:$I$588,7,FALSE)</f>
        <v>1</v>
      </c>
      <c r="R2259" s="179">
        <f>VLOOKUP($G2259,[1]Conceptos!$B$2:$I$588,8,FALSE)</f>
        <v>1</v>
      </c>
      <c r="S2259" s="229" t="b">
        <f>VLOOKUP(G2259,[1]Conceptos!$B$2:$E$587,4,FALSE)</f>
        <v>1</v>
      </c>
      <c r="V2259" s="231">
        <f t="shared" si="413"/>
        <v>0</v>
      </c>
    </row>
    <row r="2260" spans="1:22" s="231" customFormat="1" hidden="1">
      <c r="A2260" s="172">
        <f>VLOOKUP(G2260,[1]Conceptos!$B$2:$F$587,5,FALSE)</f>
        <v>294</v>
      </c>
      <c r="B2260" s="236"/>
      <c r="C2260" s="237"/>
      <c r="D2260" s="238"/>
      <c r="E2260" s="225">
        <v>5</v>
      </c>
      <c r="F2260" s="174"/>
      <c r="G2260" s="264" t="str">
        <f t="shared" si="417"/>
        <v>A.3.1.8</v>
      </c>
      <c r="H2260" s="235" t="e">
        <f t="shared" si="419"/>
        <v>#N/A</v>
      </c>
      <c r="I2260" s="239"/>
      <c r="J2260" s="239"/>
      <c r="K2260" s="239"/>
      <c r="L2260" s="239"/>
      <c r="M2260" s="240"/>
      <c r="N2260" s="231">
        <f t="shared" si="420"/>
        <v>1</v>
      </c>
      <c r="O2260" s="231">
        <f t="shared" si="412"/>
        <v>0</v>
      </c>
      <c r="P2260" s="179">
        <f>VLOOKUP($G2260,[1]Conceptos!$B$2:$I$588,6,FALSE)</f>
        <v>1</v>
      </c>
      <c r="Q2260" s="179">
        <f>VLOOKUP($G2260,[1]Conceptos!$B$2:$I$588,7,FALSE)</f>
        <v>1</v>
      </c>
      <c r="R2260" s="179">
        <f>VLOOKUP($G2260,[1]Conceptos!$B$2:$I$588,8,FALSE)</f>
        <v>1</v>
      </c>
      <c r="S2260" s="229" t="b">
        <f>VLOOKUP(G2260,[1]Conceptos!$B$2:$E$587,4,FALSE)</f>
        <v>1</v>
      </c>
      <c r="V2260" s="231">
        <f t="shared" si="413"/>
        <v>0</v>
      </c>
    </row>
    <row r="2261" spans="1:22" s="231" customFormat="1" hidden="1">
      <c r="A2261" s="172">
        <f>VLOOKUP(G2261,[1]Conceptos!$B$2:$F$587,5,FALSE)</f>
        <v>294</v>
      </c>
      <c r="B2261" s="236"/>
      <c r="C2261" s="237"/>
      <c r="D2261" s="238"/>
      <c r="E2261" s="225">
        <v>6</v>
      </c>
      <c r="F2261" s="174"/>
      <c r="G2261" s="264" t="str">
        <f t="shared" si="417"/>
        <v>A.3.1.8</v>
      </c>
      <c r="H2261" s="235" t="e">
        <f t="shared" si="419"/>
        <v>#N/A</v>
      </c>
      <c r="I2261" s="239"/>
      <c r="J2261" s="239"/>
      <c r="K2261" s="239"/>
      <c r="L2261" s="239"/>
      <c r="M2261" s="240"/>
      <c r="N2261" s="231">
        <f t="shared" si="420"/>
        <v>1</v>
      </c>
      <c r="O2261" s="231">
        <f t="shared" si="412"/>
        <v>0</v>
      </c>
      <c r="P2261" s="179">
        <f>VLOOKUP($G2261,[1]Conceptos!$B$2:$I$588,6,FALSE)</f>
        <v>1</v>
      </c>
      <c r="Q2261" s="179">
        <f>VLOOKUP($G2261,[1]Conceptos!$B$2:$I$588,7,FALSE)</f>
        <v>1</v>
      </c>
      <c r="R2261" s="179">
        <f>VLOOKUP($G2261,[1]Conceptos!$B$2:$I$588,8,FALSE)</f>
        <v>1</v>
      </c>
      <c r="S2261" s="229" t="b">
        <f>VLOOKUP(G2261,[1]Conceptos!$B$2:$E$587,4,FALSE)</f>
        <v>1</v>
      </c>
      <c r="V2261" s="231">
        <f t="shared" si="413"/>
        <v>0</v>
      </c>
    </row>
    <row r="2262" spans="1:22" s="231" customFormat="1" hidden="1">
      <c r="A2262" s="172">
        <f>VLOOKUP(G2262,[1]Conceptos!$B$2:$F$587,5,FALSE)</f>
        <v>294</v>
      </c>
      <c r="B2262" s="236"/>
      <c r="C2262" s="237"/>
      <c r="D2262" s="238"/>
      <c r="E2262" s="225">
        <v>7</v>
      </c>
      <c r="F2262" s="174"/>
      <c r="G2262" s="264" t="str">
        <f t="shared" si="417"/>
        <v>A.3.1.8</v>
      </c>
      <c r="H2262" s="235" t="e">
        <f t="shared" si="419"/>
        <v>#N/A</v>
      </c>
      <c r="I2262" s="239"/>
      <c r="J2262" s="239"/>
      <c r="K2262" s="239"/>
      <c r="L2262" s="239"/>
      <c r="M2262" s="240"/>
      <c r="N2262" s="231">
        <f t="shared" si="420"/>
        <v>1</v>
      </c>
      <c r="O2262" s="231">
        <f t="shared" si="412"/>
        <v>0</v>
      </c>
      <c r="P2262" s="179">
        <f>VLOOKUP($G2262,[1]Conceptos!$B$2:$I$588,6,FALSE)</f>
        <v>1</v>
      </c>
      <c r="Q2262" s="179">
        <f>VLOOKUP($G2262,[1]Conceptos!$B$2:$I$588,7,FALSE)</f>
        <v>1</v>
      </c>
      <c r="R2262" s="179">
        <f>VLOOKUP($G2262,[1]Conceptos!$B$2:$I$588,8,FALSE)</f>
        <v>1</v>
      </c>
      <c r="S2262" s="229" t="b">
        <f>VLOOKUP(G2262,[1]Conceptos!$B$2:$E$587,4,FALSE)</f>
        <v>1</v>
      </c>
      <c r="V2262" s="231">
        <f t="shared" si="413"/>
        <v>0</v>
      </c>
    </row>
    <row r="2263" spans="1:22" s="231" customFormat="1" hidden="1">
      <c r="A2263" s="172">
        <f>VLOOKUP(G2263,[1]Conceptos!$B$2:$F$587,5,FALSE)</f>
        <v>294</v>
      </c>
      <c r="B2263" s="236"/>
      <c r="C2263" s="237"/>
      <c r="D2263" s="238"/>
      <c r="E2263" s="225">
        <v>8</v>
      </c>
      <c r="F2263" s="174"/>
      <c r="G2263" s="264" t="str">
        <f t="shared" si="417"/>
        <v>A.3.1.8</v>
      </c>
      <c r="H2263" s="235" t="e">
        <f t="shared" si="419"/>
        <v>#N/A</v>
      </c>
      <c r="I2263" s="239"/>
      <c r="J2263" s="239"/>
      <c r="K2263" s="239"/>
      <c r="L2263" s="239"/>
      <c r="M2263" s="240"/>
      <c r="N2263" s="231">
        <f t="shared" si="420"/>
        <v>1</v>
      </c>
      <c r="O2263" s="231">
        <f t="shared" si="412"/>
        <v>0</v>
      </c>
      <c r="P2263" s="179">
        <f>VLOOKUP($G2263,[1]Conceptos!$B$2:$I$588,6,FALSE)</f>
        <v>1</v>
      </c>
      <c r="Q2263" s="179">
        <f>VLOOKUP($G2263,[1]Conceptos!$B$2:$I$588,7,FALSE)</f>
        <v>1</v>
      </c>
      <c r="R2263" s="179">
        <f>VLOOKUP($G2263,[1]Conceptos!$B$2:$I$588,8,FALSE)</f>
        <v>1</v>
      </c>
      <c r="S2263" s="229" t="b">
        <f>VLOOKUP(G2263,[1]Conceptos!$B$2:$E$587,4,FALSE)</f>
        <v>1</v>
      </c>
      <c r="V2263" s="231">
        <f t="shared" si="413"/>
        <v>0</v>
      </c>
    </row>
    <row r="2264" spans="1:22" s="231" customFormat="1" hidden="1">
      <c r="A2264" s="172">
        <f>VLOOKUP(G2264,[1]Conceptos!$B$2:$F$587,5,FALSE)</f>
        <v>294</v>
      </c>
      <c r="B2264" s="236"/>
      <c r="C2264" s="237"/>
      <c r="D2264" s="238"/>
      <c r="E2264" s="225">
        <v>9</v>
      </c>
      <c r="F2264" s="174"/>
      <c r="G2264" s="264" t="str">
        <f t="shared" si="417"/>
        <v>A.3.1.8</v>
      </c>
      <c r="H2264" s="235" t="e">
        <f t="shared" si="419"/>
        <v>#N/A</v>
      </c>
      <c r="I2264" s="239"/>
      <c r="J2264" s="239"/>
      <c r="K2264" s="239"/>
      <c r="L2264" s="239"/>
      <c r="M2264" s="240"/>
      <c r="N2264" s="231">
        <f t="shared" si="420"/>
        <v>1</v>
      </c>
      <c r="O2264" s="231">
        <f t="shared" si="412"/>
        <v>0</v>
      </c>
      <c r="P2264" s="179">
        <f>VLOOKUP($G2264,[1]Conceptos!$B$2:$I$588,6,FALSE)</f>
        <v>1</v>
      </c>
      <c r="Q2264" s="179">
        <f>VLOOKUP($G2264,[1]Conceptos!$B$2:$I$588,7,FALSE)</f>
        <v>1</v>
      </c>
      <c r="R2264" s="179">
        <f>VLOOKUP($G2264,[1]Conceptos!$B$2:$I$588,8,FALSE)</f>
        <v>1</v>
      </c>
      <c r="S2264" s="229" t="b">
        <f>VLOOKUP(G2264,[1]Conceptos!$B$2:$E$587,4,FALSE)</f>
        <v>1</v>
      </c>
      <c r="V2264" s="231">
        <f t="shared" si="413"/>
        <v>0</v>
      </c>
    </row>
    <row r="2265" spans="1:22" s="231" customFormat="1" hidden="1">
      <c r="A2265" s="172">
        <f>VLOOKUP(G2265,[1]Conceptos!$B$2:$F$587,5,FALSE)</f>
        <v>294</v>
      </c>
      <c r="B2265" s="236"/>
      <c r="C2265" s="237"/>
      <c r="D2265" s="238"/>
      <c r="E2265" s="225">
        <v>10</v>
      </c>
      <c r="F2265" s="174"/>
      <c r="G2265" s="264" t="str">
        <f t="shared" si="417"/>
        <v>A.3.1.8</v>
      </c>
      <c r="H2265" s="235" t="e">
        <f t="shared" si="419"/>
        <v>#N/A</v>
      </c>
      <c r="I2265" s="239"/>
      <c r="J2265" s="239"/>
      <c r="K2265" s="239"/>
      <c r="L2265" s="239"/>
      <c r="M2265" s="240"/>
      <c r="N2265" s="231">
        <f t="shared" si="420"/>
        <v>1</v>
      </c>
      <c r="O2265" s="231">
        <f t="shared" si="412"/>
        <v>0</v>
      </c>
      <c r="P2265" s="179">
        <f>VLOOKUP($G2265,[1]Conceptos!$B$2:$I$588,6,FALSE)</f>
        <v>1</v>
      </c>
      <c r="Q2265" s="179">
        <f>VLOOKUP($G2265,[1]Conceptos!$B$2:$I$588,7,FALSE)</f>
        <v>1</v>
      </c>
      <c r="R2265" s="179">
        <f>VLOOKUP($G2265,[1]Conceptos!$B$2:$I$588,8,FALSE)</f>
        <v>1</v>
      </c>
      <c r="S2265" s="229" t="b">
        <f>VLOOKUP(G2265,[1]Conceptos!$B$2:$E$587,4,FALSE)</f>
        <v>1</v>
      </c>
      <c r="V2265" s="231">
        <f t="shared" si="413"/>
        <v>0</v>
      </c>
    </row>
    <row r="2266" spans="1:22" s="231" customFormat="1" ht="25.5">
      <c r="A2266" s="172">
        <f>VLOOKUP(G2266,[1]Conceptos!$B$2:$F$587,5,FALSE)</f>
        <v>295</v>
      </c>
      <c r="B2266" s="219" t="s">
        <v>438</v>
      </c>
      <c r="C2266" s="220" t="str">
        <f>VLOOKUP(B2266,[1]Conceptos!$B$2:$D$587,2,FALSE)</f>
        <v xml:space="preserve">REHABILITACIÓN DE SISTEMAS DE ACUEDUCTO </v>
      </c>
      <c r="D2266" s="221" t="str">
        <f>VLOOKUP(B2266,[1]Conceptos!$B$2:$D$587,3,FALSE)</f>
        <v>CONTEMPLA LAS INVERSIÓNES REALIZADAS EN EL SISTEMA DE ACUEDUCTO PARA LOGRAR SU REHABILITACIÓN</v>
      </c>
      <c r="E2266" s="222" t="s">
        <v>136</v>
      </c>
      <c r="F2266" s="223"/>
      <c r="G2266" s="263" t="str">
        <f t="shared" si="417"/>
        <v>A.3.1.9</v>
      </c>
      <c r="H2266" s="225"/>
      <c r="I2266" s="226">
        <f>SUM(I2267:I2276)</f>
        <v>0</v>
      </c>
      <c r="J2266" s="226">
        <f>SUM(J2267:J2276)</f>
        <v>0</v>
      </c>
      <c r="K2266" s="226">
        <f>SUM(K2267:K2276)</f>
        <v>0</v>
      </c>
      <c r="L2266" s="226">
        <f>SUM(L2267:L2276)</f>
        <v>0</v>
      </c>
      <c r="M2266" s="227">
        <f>SUM(M2267:M2276)</f>
        <v>0</v>
      </c>
      <c r="N2266" s="228">
        <f>IF(AND(E2266&lt;&gt;"", E2266&lt;&gt;"Registrar Detalle",E2266&lt;&gt;"Ocultar Detalle"),1,0)</f>
        <v>0</v>
      </c>
      <c r="O2266" s="228">
        <f t="shared" si="412"/>
        <v>0</v>
      </c>
      <c r="P2266" s="179">
        <f>VLOOKUP($G2266,[1]Conceptos!$B$2:$I$588,6,FALSE)</f>
        <v>1</v>
      </c>
      <c r="Q2266" s="179">
        <f>VLOOKUP($G2266,[1]Conceptos!$B$2:$I$588,7,FALSE)</f>
        <v>1</v>
      </c>
      <c r="R2266" s="179">
        <f>VLOOKUP($G2266,[1]Conceptos!$B$2:$I$588,8,FALSE)</f>
        <v>1</v>
      </c>
      <c r="S2266" s="229" t="b">
        <f>VLOOKUP(G2266,[1]Conceptos!$B$2:$E$588,4,FALSE)</f>
        <v>1</v>
      </c>
      <c r="T2266" s="230">
        <f>FIND(".",B2266,LEN(B2266)-2)</f>
        <v>6</v>
      </c>
      <c r="U2266" s="230" t="str">
        <f>MID(B2266,1,T2266-1)</f>
        <v>A.3.1</v>
      </c>
      <c r="V2266" s="231">
        <f t="shared" si="413"/>
        <v>6</v>
      </c>
    </row>
    <row r="2267" spans="1:22" s="231" customFormat="1">
      <c r="A2267" s="172">
        <f>VLOOKUP(G2267,[1]Conceptos!$B$2:$F$587,5,FALSE)</f>
        <v>295</v>
      </c>
      <c r="B2267" s="234"/>
      <c r="C2267" s="220"/>
      <c r="D2267" s="221"/>
      <c r="E2267" s="225">
        <v>1</v>
      </c>
      <c r="F2267" s="174"/>
      <c r="G2267" s="264" t="str">
        <f t="shared" si="417"/>
        <v>A.3.1.9</v>
      </c>
      <c r="H2267" s="235" t="e">
        <f t="shared" ref="H2267:H2276" si="421">VLOOKUP(F2267,$W$7:$X$48,2,FALSE)</f>
        <v>#N/A</v>
      </c>
      <c r="I2267" s="239"/>
      <c r="J2267" s="239"/>
      <c r="K2267" s="239"/>
      <c r="L2267" s="239"/>
      <c r="M2267" s="240"/>
      <c r="N2267" s="231">
        <f t="shared" ref="N2267:N2276" si="422">IF(E2267&lt;&gt;"",1,0)</f>
        <v>1</v>
      </c>
      <c r="O2267" s="231">
        <f t="shared" si="412"/>
        <v>0</v>
      </c>
      <c r="P2267" s="179">
        <f>VLOOKUP($G2267,[1]Conceptos!$B$2:$I$588,6,FALSE)</f>
        <v>1</v>
      </c>
      <c r="Q2267" s="179">
        <f>VLOOKUP($G2267,[1]Conceptos!$B$2:$I$588,7,FALSE)</f>
        <v>1</v>
      </c>
      <c r="R2267" s="179">
        <f>VLOOKUP($G2267,[1]Conceptos!$B$2:$I$588,8,FALSE)</f>
        <v>1</v>
      </c>
      <c r="S2267" s="229" t="b">
        <f>VLOOKUP(G2267,[1]Conceptos!$B$2:$E$588,4,FALSE)</f>
        <v>1</v>
      </c>
      <c r="V2267" s="231">
        <f t="shared" si="413"/>
        <v>6</v>
      </c>
    </row>
    <row r="2268" spans="1:22" s="231" customFormat="1" hidden="1">
      <c r="A2268" s="172">
        <f>VLOOKUP(G2268,[1]Conceptos!$B$2:$F$587,5,FALSE)</f>
        <v>295</v>
      </c>
      <c r="B2268" s="236"/>
      <c r="C2268" s="237"/>
      <c r="D2268" s="238"/>
      <c r="E2268" s="225">
        <v>2</v>
      </c>
      <c r="F2268" s="174"/>
      <c r="G2268" s="264" t="str">
        <f t="shared" si="417"/>
        <v>A.3.1.9</v>
      </c>
      <c r="H2268" s="235" t="e">
        <f t="shared" si="421"/>
        <v>#N/A</v>
      </c>
      <c r="I2268" s="239"/>
      <c r="J2268" s="239"/>
      <c r="K2268" s="239"/>
      <c r="L2268" s="239"/>
      <c r="M2268" s="240"/>
      <c r="N2268" s="231">
        <f t="shared" si="422"/>
        <v>1</v>
      </c>
      <c r="O2268" s="231">
        <f t="shared" ref="O2268:O2331" si="423">SUM(I2268:M2268)</f>
        <v>0</v>
      </c>
      <c r="P2268" s="179">
        <f>VLOOKUP($G2268,[1]Conceptos!$B$2:$I$588,6,FALSE)</f>
        <v>1</v>
      </c>
      <c r="Q2268" s="179">
        <f>VLOOKUP($G2268,[1]Conceptos!$B$2:$I$588,7,FALSE)</f>
        <v>1</v>
      </c>
      <c r="R2268" s="179">
        <f>VLOOKUP($G2268,[1]Conceptos!$B$2:$I$588,8,FALSE)</f>
        <v>1</v>
      </c>
      <c r="S2268" s="229" t="b">
        <f>VLOOKUP(G2268,[1]Conceptos!$B$2:$E$587,4,FALSE)</f>
        <v>1</v>
      </c>
      <c r="V2268" s="231">
        <f t="shared" si="413"/>
        <v>0</v>
      </c>
    </row>
    <row r="2269" spans="1:22" s="231" customFormat="1" hidden="1">
      <c r="A2269" s="172">
        <f>VLOOKUP(G2269,[1]Conceptos!$B$2:$F$587,5,FALSE)</f>
        <v>295</v>
      </c>
      <c r="B2269" s="236"/>
      <c r="C2269" s="237"/>
      <c r="D2269" s="238"/>
      <c r="E2269" s="225">
        <v>3</v>
      </c>
      <c r="F2269" s="174"/>
      <c r="G2269" s="264" t="str">
        <f t="shared" si="417"/>
        <v>A.3.1.9</v>
      </c>
      <c r="H2269" s="235" t="e">
        <f t="shared" si="421"/>
        <v>#N/A</v>
      </c>
      <c r="I2269" s="239"/>
      <c r="J2269" s="239"/>
      <c r="K2269" s="239"/>
      <c r="L2269" s="239"/>
      <c r="M2269" s="240"/>
      <c r="N2269" s="231">
        <f t="shared" si="422"/>
        <v>1</v>
      </c>
      <c r="O2269" s="231">
        <f t="shared" si="423"/>
        <v>0</v>
      </c>
      <c r="P2269" s="179">
        <f>VLOOKUP($G2269,[1]Conceptos!$B$2:$I$588,6,FALSE)</f>
        <v>1</v>
      </c>
      <c r="Q2269" s="179">
        <f>VLOOKUP($G2269,[1]Conceptos!$B$2:$I$588,7,FALSE)</f>
        <v>1</v>
      </c>
      <c r="R2269" s="179">
        <f>VLOOKUP($G2269,[1]Conceptos!$B$2:$I$588,8,FALSE)</f>
        <v>1</v>
      </c>
      <c r="S2269" s="229" t="b">
        <f>VLOOKUP(G2269,[1]Conceptos!$B$2:$E$587,4,FALSE)</f>
        <v>1</v>
      </c>
      <c r="V2269" s="231">
        <f t="shared" ref="V2269:V2331" si="424">IF(T2269=0,T2268,T2269)</f>
        <v>0</v>
      </c>
    </row>
    <row r="2270" spans="1:22" s="231" customFormat="1" hidden="1">
      <c r="A2270" s="172">
        <f>VLOOKUP(G2270,[1]Conceptos!$B$2:$F$587,5,FALSE)</f>
        <v>295</v>
      </c>
      <c r="B2270" s="236"/>
      <c r="C2270" s="237"/>
      <c r="D2270" s="238"/>
      <c r="E2270" s="225">
        <v>4</v>
      </c>
      <c r="F2270" s="174"/>
      <c r="G2270" s="264" t="str">
        <f t="shared" si="417"/>
        <v>A.3.1.9</v>
      </c>
      <c r="H2270" s="235" t="e">
        <f t="shared" si="421"/>
        <v>#N/A</v>
      </c>
      <c r="I2270" s="239"/>
      <c r="J2270" s="239"/>
      <c r="K2270" s="239"/>
      <c r="L2270" s="239"/>
      <c r="M2270" s="240"/>
      <c r="N2270" s="231">
        <f t="shared" si="422"/>
        <v>1</v>
      </c>
      <c r="O2270" s="231">
        <f t="shared" si="423"/>
        <v>0</v>
      </c>
      <c r="P2270" s="179">
        <f>VLOOKUP($G2270,[1]Conceptos!$B$2:$I$588,6,FALSE)</f>
        <v>1</v>
      </c>
      <c r="Q2270" s="179">
        <f>VLOOKUP($G2270,[1]Conceptos!$B$2:$I$588,7,FALSE)</f>
        <v>1</v>
      </c>
      <c r="R2270" s="179">
        <f>VLOOKUP($G2270,[1]Conceptos!$B$2:$I$588,8,FALSE)</f>
        <v>1</v>
      </c>
      <c r="S2270" s="229" t="b">
        <f>VLOOKUP(G2270,[1]Conceptos!$B$2:$E$587,4,FALSE)</f>
        <v>1</v>
      </c>
      <c r="V2270" s="231">
        <f t="shared" si="424"/>
        <v>0</v>
      </c>
    </row>
    <row r="2271" spans="1:22" s="231" customFormat="1" hidden="1">
      <c r="A2271" s="172">
        <f>VLOOKUP(G2271,[1]Conceptos!$B$2:$F$587,5,FALSE)</f>
        <v>295</v>
      </c>
      <c r="B2271" s="236"/>
      <c r="C2271" s="237"/>
      <c r="D2271" s="238"/>
      <c r="E2271" s="225">
        <v>5</v>
      </c>
      <c r="F2271" s="174"/>
      <c r="G2271" s="264" t="str">
        <f t="shared" si="417"/>
        <v>A.3.1.9</v>
      </c>
      <c r="H2271" s="235" t="e">
        <f t="shared" si="421"/>
        <v>#N/A</v>
      </c>
      <c r="I2271" s="239"/>
      <c r="J2271" s="239"/>
      <c r="K2271" s="239"/>
      <c r="L2271" s="239"/>
      <c r="M2271" s="240"/>
      <c r="N2271" s="231">
        <f t="shared" si="422"/>
        <v>1</v>
      </c>
      <c r="O2271" s="231">
        <f t="shared" si="423"/>
        <v>0</v>
      </c>
      <c r="P2271" s="179">
        <f>VLOOKUP($G2271,[1]Conceptos!$B$2:$I$588,6,FALSE)</f>
        <v>1</v>
      </c>
      <c r="Q2271" s="179">
        <f>VLOOKUP($G2271,[1]Conceptos!$B$2:$I$588,7,FALSE)</f>
        <v>1</v>
      </c>
      <c r="R2271" s="179">
        <f>VLOOKUP($G2271,[1]Conceptos!$B$2:$I$588,8,FALSE)</f>
        <v>1</v>
      </c>
      <c r="S2271" s="229" t="b">
        <f>VLOOKUP(G2271,[1]Conceptos!$B$2:$E$587,4,FALSE)</f>
        <v>1</v>
      </c>
      <c r="V2271" s="231">
        <f t="shared" si="424"/>
        <v>0</v>
      </c>
    </row>
    <row r="2272" spans="1:22" s="231" customFormat="1" hidden="1">
      <c r="A2272" s="172">
        <f>VLOOKUP(G2272,[1]Conceptos!$B$2:$F$587,5,FALSE)</f>
        <v>295</v>
      </c>
      <c r="B2272" s="236"/>
      <c r="C2272" s="237"/>
      <c r="D2272" s="238"/>
      <c r="E2272" s="225">
        <v>6</v>
      </c>
      <c r="F2272" s="174"/>
      <c r="G2272" s="264" t="str">
        <f t="shared" si="417"/>
        <v>A.3.1.9</v>
      </c>
      <c r="H2272" s="235" t="e">
        <f t="shared" si="421"/>
        <v>#N/A</v>
      </c>
      <c r="I2272" s="239"/>
      <c r="J2272" s="239"/>
      <c r="K2272" s="239"/>
      <c r="L2272" s="239"/>
      <c r="M2272" s="240"/>
      <c r="N2272" s="231">
        <f t="shared" si="422"/>
        <v>1</v>
      </c>
      <c r="O2272" s="231">
        <f t="shared" si="423"/>
        <v>0</v>
      </c>
      <c r="P2272" s="179">
        <f>VLOOKUP($G2272,[1]Conceptos!$B$2:$I$588,6,FALSE)</f>
        <v>1</v>
      </c>
      <c r="Q2272" s="179">
        <f>VLOOKUP($G2272,[1]Conceptos!$B$2:$I$588,7,FALSE)</f>
        <v>1</v>
      </c>
      <c r="R2272" s="179">
        <f>VLOOKUP($G2272,[1]Conceptos!$B$2:$I$588,8,FALSE)</f>
        <v>1</v>
      </c>
      <c r="S2272" s="229" t="b">
        <f>VLOOKUP(G2272,[1]Conceptos!$B$2:$E$587,4,FALSE)</f>
        <v>1</v>
      </c>
      <c r="V2272" s="231">
        <f t="shared" si="424"/>
        <v>0</v>
      </c>
    </row>
    <row r="2273" spans="1:22" s="231" customFormat="1" hidden="1">
      <c r="A2273" s="172">
        <f>VLOOKUP(G2273,[1]Conceptos!$B$2:$F$587,5,FALSE)</f>
        <v>295</v>
      </c>
      <c r="B2273" s="236"/>
      <c r="C2273" s="237"/>
      <c r="D2273" s="238"/>
      <c r="E2273" s="225">
        <v>7</v>
      </c>
      <c r="F2273" s="174"/>
      <c r="G2273" s="264" t="str">
        <f t="shared" si="417"/>
        <v>A.3.1.9</v>
      </c>
      <c r="H2273" s="235" t="e">
        <f t="shared" si="421"/>
        <v>#N/A</v>
      </c>
      <c r="I2273" s="239"/>
      <c r="J2273" s="239"/>
      <c r="K2273" s="239"/>
      <c r="L2273" s="239"/>
      <c r="M2273" s="240"/>
      <c r="N2273" s="231">
        <f t="shared" si="422"/>
        <v>1</v>
      </c>
      <c r="O2273" s="231">
        <f t="shared" si="423"/>
        <v>0</v>
      </c>
      <c r="P2273" s="179">
        <f>VLOOKUP($G2273,[1]Conceptos!$B$2:$I$588,6,FALSE)</f>
        <v>1</v>
      </c>
      <c r="Q2273" s="179">
        <f>VLOOKUP($G2273,[1]Conceptos!$B$2:$I$588,7,FALSE)</f>
        <v>1</v>
      </c>
      <c r="R2273" s="179">
        <f>VLOOKUP($G2273,[1]Conceptos!$B$2:$I$588,8,FALSE)</f>
        <v>1</v>
      </c>
      <c r="S2273" s="229" t="b">
        <f>VLOOKUP(G2273,[1]Conceptos!$B$2:$E$587,4,FALSE)</f>
        <v>1</v>
      </c>
      <c r="V2273" s="231">
        <f t="shared" si="424"/>
        <v>0</v>
      </c>
    </row>
    <row r="2274" spans="1:22" s="231" customFormat="1" hidden="1">
      <c r="A2274" s="172">
        <f>VLOOKUP(G2274,[1]Conceptos!$B$2:$F$587,5,FALSE)</f>
        <v>295</v>
      </c>
      <c r="B2274" s="236"/>
      <c r="C2274" s="237"/>
      <c r="D2274" s="238"/>
      <c r="E2274" s="225">
        <v>8</v>
      </c>
      <c r="F2274" s="174"/>
      <c r="G2274" s="264" t="str">
        <f t="shared" si="417"/>
        <v>A.3.1.9</v>
      </c>
      <c r="H2274" s="235" t="e">
        <f t="shared" si="421"/>
        <v>#N/A</v>
      </c>
      <c r="I2274" s="239"/>
      <c r="J2274" s="239"/>
      <c r="K2274" s="239"/>
      <c r="L2274" s="239"/>
      <c r="M2274" s="240"/>
      <c r="N2274" s="231">
        <f t="shared" si="422"/>
        <v>1</v>
      </c>
      <c r="O2274" s="231">
        <f t="shared" si="423"/>
        <v>0</v>
      </c>
      <c r="P2274" s="179">
        <f>VLOOKUP($G2274,[1]Conceptos!$B$2:$I$588,6,FALSE)</f>
        <v>1</v>
      </c>
      <c r="Q2274" s="179">
        <f>VLOOKUP($G2274,[1]Conceptos!$B$2:$I$588,7,FALSE)</f>
        <v>1</v>
      </c>
      <c r="R2274" s="179">
        <f>VLOOKUP($G2274,[1]Conceptos!$B$2:$I$588,8,FALSE)</f>
        <v>1</v>
      </c>
      <c r="S2274" s="229" t="b">
        <f>VLOOKUP(G2274,[1]Conceptos!$B$2:$E$587,4,FALSE)</f>
        <v>1</v>
      </c>
      <c r="V2274" s="231">
        <f t="shared" si="424"/>
        <v>0</v>
      </c>
    </row>
    <row r="2275" spans="1:22" s="231" customFormat="1" hidden="1">
      <c r="A2275" s="172">
        <f>VLOOKUP(G2275,[1]Conceptos!$B$2:$F$587,5,FALSE)</f>
        <v>295</v>
      </c>
      <c r="B2275" s="236"/>
      <c r="C2275" s="237"/>
      <c r="D2275" s="238"/>
      <c r="E2275" s="225">
        <v>9</v>
      </c>
      <c r="F2275" s="174"/>
      <c r="G2275" s="264" t="str">
        <f t="shared" si="417"/>
        <v>A.3.1.9</v>
      </c>
      <c r="H2275" s="235" t="e">
        <f t="shared" si="421"/>
        <v>#N/A</v>
      </c>
      <c r="I2275" s="239"/>
      <c r="J2275" s="239"/>
      <c r="K2275" s="239"/>
      <c r="L2275" s="239"/>
      <c r="M2275" s="240"/>
      <c r="N2275" s="231">
        <f t="shared" si="422"/>
        <v>1</v>
      </c>
      <c r="O2275" s="231">
        <f t="shared" si="423"/>
        <v>0</v>
      </c>
      <c r="P2275" s="179">
        <f>VLOOKUP($G2275,[1]Conceptos!$B$2:$I$588,6,FALSE)</f>
        <v>1</v>
      </c>
      <c r="Q2275" s="179">
        <f>VLOOKUP($G2275,[1]Conceptos!$B$2:$I$588,7,FALSE)</f>
        <v>1</v>
      </c>
      <c r="R2275" s="179">
        <f>VLOOKUP($G2275,[1]Conceptos!$B$2:$I$588,8,FALSE)</f>
        <v>1</v>
      </c>
      <c r="S2275" s="229" t="b">
        <f>VLOOKUP(G2275,[1]Conceptos!$B$2:$E$587,4,FALSE)</f>
        <v>1</v>
      </c>
      <c r="V2275" s="231">
        <f t="shared" si="424"/>
        <v>0</v>
      </c>
    </row>
    <row r="2276" spans="1:22" s="231" customFormat="1" hidden="1">
      <c r="A2276" s="172">
        <f>VLOOKUP(G2276,[1]Conceptos!$B$2:$F$587,5,FALSE)</f>
        <v>295</v>
      </c>
      <c r="B2276" s="236"/>
      <c r="C2276" s="237"/>
      <c r="D2276" s="238"/>
      <c r="E2276" s="225">
        <v>10</v>
      </c>
      <c r="F2276" s="174"/>
      <c r="G2276" s="264" t="str">
        <f t="shared" si="417"/>
        <v>A.3.1.9</v>
      </c>
      <c r="H2276" s="235" t="e">
        <f t="shared" si="421"/>
        <v>#N/A</v>
      </c>
      <c r="I2276" s="239"/>
      <c r="J2276" s="239"/>
      <c r="K2276" s="239"/>
      <c r="L2276" s="239"/>
      <c r="M2276" s="240"/>
      <c r="N2276" s="231">
        <f t="shared" si="422"/>
        <v>1</v>
      </c>
      <c r="O2276" s="231">
        <f t="shared" si="423"/>
        <v>0</v>
      </c>
      <c r="P2276" s="179">
        <f>VLOOKUP($G2276,[1]Conceptos!$B$2:$I$588,6,FALSE)</f>
        <v>1</v>
      </c>
      <c r="Q2276" s="179">
        <f>VLOOKUP($G2276,[1]Conceptos!$B$2:$I$588,7,FALSE)</f>
        <v>1</v>
      </c>
      <c r="R2276" s="179">
        <f>VLOOKUP($G2276,[1]Conceptos!$B$2:$I$588,8,FALSE)</f>
        <v>1</v>
      </c>
      <c r="S2276" s="229" t="b">
        <f>VLOOKUP(G2276,[1]Conceptos!$B$2:$E$587,4,FALSE)</f>
        <v>1</v>
      </c>
      <c r="V2276" s="231">
        <f t="shared" si="424"/>
        <v>0</v>
      </c>
    </row>
    <row r="2277" spans="1:22" s="231" customFormat="1" ht="25.5">
      <c r="A2277" s="172">
        <f>VLOOKUP(G2277,[1]Conceptos!$B$2:$F$587,5,FALSE)</f>
        <v>296</v>
      </c>
      <c r="B2277" s="219" t="s">
        <v>439</v>
      </c>
      <c r="C2277" s="220" t="str">
        <f>VLOOKUP(B2277,[1]Conceptos!$B$2:$D$587,2,FALSE)</f>
        <v>REHABILITACIÓN DE SISTEMAS DE  POTABILIZACIÓN DEL AGUA</v>
      </c>
      <c r="D2277" s="221" t="str">
        <f>VLOOKUP(B2277,[1]Conceptos!$B$2:$D$587,3,FALSE)</f>
        <v>CONTEMPLA LAS INVERSIÓNES REALIZADAS EN EL SISTEMA DE POTABILIZACIÓN DEL AGUA PARA LOGRAR SU REHABILITACIÓN</v>
      </c>
      <c r="E2277" s="222" t="s">
        <v>136</v>
      </c>
      <c r="F2277" s="223"/>
      <c r="G2277" s="263" t="str">
        <f t="shared" si="417"/>
        <v>A.3.1.10</v>
      </c>
      <c r="H2277" s="225"/>
      <c r="I2277" s="226">
        <f>SUM(I2278:I2287)</f>
        <v>0</v>
      </c>
      <c r="J2277" s="226">
        <f>SUM(J2278:J2287)</f>
        <v>0</v>
      </c>
      <c r="K2277" s="226">
        <f>SUM(K2278:K2287)</f>
        <v>0</v>
      </c>
      <c r="L2277" s="226">
        <f>SUM(L2278:L2287)</f>
        <v>0</v>
      </c>
      <c r="M2277" s="227">
        <f>SUM(M2278:M2287)</f>
        <v>0</v>
      </c>
      <c r="N2277" s="228">
        <f>IF(AND(E2277&lt;&gt;"", E2277&lt;&gt;"Registrar Detalle",E2277&lt;&gt;"Ocultar Detalle"),1,0)</f>
        <v>0</v>
      </c>
      <c r="O2277" s="228">
        <f t="shared" si="423"/>
        <v>0</v>
      </c>
      <c r="P2277" s="179">
        <f>VLOOKUP($G2277,[1]Conceptos!$B$2:$I$588,6,FALSE)</f>
        <v>1</v>
      </c>
      <c r="Q2277" s="179">
        <f>VLOOKUP($G2277,[1]Conceptos!$B$2:$I$588,7,FALSE)</f>
        <v>1</v>
      </c>
      <c r="R2277" s="179">
        <f>VLOOKUP($G2277,[1]Conceptos!$B$2:$I$588,8,FALSE)</f>
        <v>1</v>
      </c>
      <c r="S2277" s="229" t="b">
        <f>VLOOKUP(G2277,[1]Conceptos!$B$2:$E$588,4,FALSE)</f>
        <v>1</v>
      </c>
      <c r="T2277" s="230">
        <f>FIND(".",B2277,LEN(B2277)-2)</f>
        <v>6</v>
      </c>
      <c r="U2277" s="230" t="str">
        <f>MID(B2277,1,T2277-1)</f>
        <v>A.3.1</v>
      </c>
      <c r="V2277" s="231">
        <f t="shared" si="424"/>
        <v>6</v>
      </c>
    </row>
    <row r="2278" spans="1:22" s="231" customFormat="1">
      <c r="A2278" s="172">
        <f>VLOOKUP(G2278,[1]Conceptos!$B$2:$F$587,5,FALSE)</f>
        <v>296</v>
      </c>
      <c r="B2278" s="234"/>
      <c r="C2278" s="220"/>
      <c r="D2278" s="221"/>
      <c r="E2278" s="225">
        <v>1</v>
      </c>
      <c r="F2278" s="174"/>
      <c r="G2278" s="264" t="str">
        <f t="shared" si="417"/>
        <v>A.3.1.10</v>
      </c>
      <c r="H2278" s="235" t="e">
        <f t="shared" ref="H2278:H2287" si="425">VLOOKUP(F2278,$W$7:$X$48,2,FALSE)</f>
        <v>#N/A</v>
      </c>
      <c r="I2278" s="239"/>
      <c r="J2278" s="239"/>
      <c r="K2278" s="239"/>
      <c r="L2278" s="239"/>
      <c r="M2278" s="240"/>
      <c r="N2278" s="231">
        <f t="shared" ref="N2278:N2342" si="426">IF(E2278&lt;&gt;"",1,0)</f>
        <v>1</v>
      </c>
      <c r="O2278" s="231">
        <f t="shared" si="423"/>
        <v>0</v>
      </c>
      <c r="P2278" s="179">
        <f>VLOOKUP($G2278,[1]Conceptos!$B$2:$I$588,6,FALSE)</f>
        <v>1</v>
      </c>
      <c r="Q2278" s="179">
        <f>VLOOKUP($G2278,[1]Conceptos!$B$2:$I$588,7,FALSE)</f>
        <v>1</v>
      </c>
      <c r="R2278" s="179">
        <f>VLOOKUP($G2278,[1]Conceptos!$B$2:$I$588,8,FALSE)</f>
        <v>1</v>
      </c>
      <c r="S2278" s="229" t="b">
        <f>VLOOKUP(G2278,[1]Conceptos!$B$2:$E$588,4,FALSE)</f>
        <v>1</v>
      </c>
      <c r="V2278" s="231">
        <f t="shared" si="424"/>
        <v>6</v>
      </c>
    </row>
    <row r="2279" spans="1:22" s="231" customFormat="1" hidden="1">
      <c r="A2279" s="172">
        <f>VLOOKUP(G2279,[1]Conceptos!$B$2:$F$587,5,FALSE)</f>
        <v>296</v>
      </c>
      <c r="B2279" s="236"/>
      <c r="C2279" s="237"/>
      <c r="D2279" s="238"/>
      <c r="E2279" s="225">
        <v>2</v>
      </c>
      <c r="F2279" s="174"/>
      <c r="G2279" s="264" t="str">
        <f t="shared" si="417"/>
        <v>A.3.1.10</v>
      </c>
      <c r="H2279" s="235" t="e">
        <f t="shared" si="425"/>
        <v>#N/A</v>
      </c>
      <c r="I2279" s="239"/>
      <c r="J2279" s="239"/>
      <c r="K2279" s="239"/>
      <c r="L2279" s="239"/>
      <c r="M2279" s="240"/>
      <c r="N2279" s="231">
        <f t="shared" si="426"/>
        <v>1</v>
      </c>
      <c r="O2279" s="231">
        <f t="shared" si="423"/>
        <v>0</v>
      </c>
      <c r="P2279" s="179">
        <f>VLOOKUP($G2279,[1]Conceptos!$B$2:$I$588,6,FALSE)</f>
        <v>1</v>
      </c>
      <c r="Q2279" s="179">
        <f>VLOOKUP($G2279,[1]Conceptos!$B$2:$I$588,7,FALSE)</f>
        <v>1</v>
      </c>
      <c r="R2279" s="179">
        <f>VLOOKUP($G2279,[1]Conceptos!$B$2:$I$588,8,FALSE)</f>
        <v>1</v>
      </c>
      <c r="S2279" s="229" t="b">
        <f>VLOOKUP(G2279,[1]Conceptos!$B$2:$E$587,4,FALSE)</f>
        <v>1</v>
      </c>
      <c r="V2279" s="231">
        <f t="shared" si="424"/>
        <v>0</v>
      </c>
    </row>
    <row r="2280" spans="1:22" s="231" customFormat="1" hidden="1">
      <c r="A2280" s="172">
        <f>VLOOKUP(G2280,[1]Conceptos!$B$2:$F$587,5,FALSE)</f>
        <v>296</v>
      </c>
      <c r="B2280" s="236"/>
      <c r="C2280" s="237"/>
      <c r="D2280" s="238"/>
      <c r="E2280" s="225">
        <v>3</v>
      </c>
      <c r="F2280" s="174"/>
      <c r="G2280" s="264" t="str">
        <f t="shared" si="417"/>
        <v>A.3.1.10</v>
      </c>
      <c r="H2280" s="235" t="e">
        <f t="shared" si="425"/>
        <v>#N/A</v>
      </c>
      <c r="I2280" s="239"/>
      <c r="J2280" s="239"/>
      <c r="K2280" s="239"/>
      <c r="L2280" s="239"/>
      <c r="M2280" s="240"/>
      <c r="N2280" s="231">
        <f t="shared" si="426"/>
        <v>1</v>
      </c>
      <c r="O2280" s="231">
        <f t="shared" si="423"/>
        <v>0</v>
      </c>
      <c r="P2280" s="179">
        <f>VLOOKUP($G2280,[1]Conceptos!$B$2:$I$588,6,FALSE)</f>
        <v>1</v>
      </c>
      <c r="Q2280" s="179">
        <f>VLOOKUP($G2280,[1]Conceptos!$B$2:$I$588,7,FALSE)</f>
        <v>1</v>
      </c>
      <c r="R2280" s="179">
        <f>VLOOKUP($G2280,[1]Conceptos!$B$2:$I$588,8,FALSE)</f>
        <v>1</v>
      </c>
      <c r="S2280" s="229" t="b">
        <f>VLOOKUP(G2280,[1]Conceptos!$B$2:$E$587,4,FALSE)</f>
        <v>1</v>
      </c>
      <c r="V2280" s="231">
        <f t="shared" si="424"/>
        <v>0</v>
      </c>
    </row>
    <row r="2281" spans="1:22" s="231" customFormat="1" hidden="1">
      <c r="A2281" s="172">
        <f>VLOOKUP(G2281,[1]Conceptos!$B$2:$F$587,5,FALSE)</f>
        <v>296</v>
      </c>
      <c r="B2281" s="236"/>
      <c r="C2281" s="237"/>
      <c r="D2281" s="238"/>
      <c r="E2281" s="225">
        <v>4</v>
      </c>
      <c r="F2281" s="174"/>
      <c r="G2281" s="264" t="str">
        <f t="shared" si="417"/>
        <v>A.3.1.10</v>
      </c>
      <c r="H2281" s="235" t="e">
        <f t="shared" si="425"/>
        <v>#N/A</v>
      </c>
      <c r="I2281" s="239"/>
      <c r="J2281" s="239"/>
      <c r="K2281" s="239"/>
      <c r="L2281" s="239"/>
      <c r="M2281" s="240"/>
      <c r="N2281" s="231">
        <f t="shared" si="426"/>
        <v>1</v>
      </c>
      <c r="O2281" s="231">
        <f t="shared" si="423"/>
        <v>0</v>
      </c>
      <c r="P2281" s="179">
        <f>VLOOKUP($G2281,[1]Conceptos!$B$2:$I$588,6,FALSE)</f>
        <v>1</v>
      </c>
      <c r="Q2281" s="179">
        <f>VLOOKUP($G2281,[1]Conceptos!$B$2:$I$588,7,FALSE)</f>
        <v>1</v>
      </c>
      <c r="R2281" s="179">
        <f>VLOOKUP($G2281,[1]Conceptos!$B$2:$I$588,8,FALSE)</f>
        <v>1</v>
      </c>
      <c r="S2281" s="229" t="b">
        <f>VLOOKUP(G2281,[1]Conceptos!$B$2:$E$587,4,FALSE)</f>
        <v>1</v>
      </c>
      <c r="V2281" s="231">
        <f t="shared" si="424"/>
        <v>0</v>
      </c>
    </row>
    <row r="2282" spans="1:22" s="231" customFormat="1" hidden="1">
      <c r="A2282" s="172">
        <f>VLOOKUP(G2282,[1]Conceptos!$B$2:$F$587,5,FALSE)</f>
        <v>296</v>
      </c>
      <c r="B2282" s="236"/>
      <c r="C2282" s="237"/>
      <c r="D2282" s="238"/>
      <c r="E2282" s="225">
        <v>5</v>
      </c>
      <c r="F2282" s="174"/>
      <c r="G2282" s="264" t="str">
        <f t="shared" si="417"/>
        <v>A.3.1.10</v>
      </c>
      <c r="H2282" s="235" t="e">
        <f t="shared" si="425"/>
        <v>#N/A</v>
      </c>
      <c r="I2282" s="239"/>
      <c r="J2282" s="239"/>
      <c r="K2282" s="239"/>
      <c r="L2282" s="239"/>
      <c r="M2282" s="240"/>
      <c r="N2282" s="231">
        <f t="shared" si="426"/>
        <v>1</v>
      </c>
      <c r="O2282" s="231">
        <f t="shared" si="423"/>
        <v>0</v>
      </c>
      <c r="P2282" s="179">
        <f>VLOOKUP($G2282,[1]Conceptos!$B$2:$I$588,6,FALSE)</f>
        <v>1</v>
      </c>
      <c r="Q2282" s="179">
        <f>VLOOKUP($G2282,[1]Conceptos!$B$2:$I$588,7,FALSE)</f>
        <v>1</v>
      </c>
      <c r="R2282" s="179">
        <f>VLOOKUP($G2282,[1]Conceptos!$B$2:$I$588,8,FALSE)</f>
        <v>1</v>
      </c>
      <c r="S2282" s="229" t="b">
        <f>VLOOKUP(G2282,[1]Conceptos!$B$2:$E$587,4,FALSE)</f>
        <v>1</v>
      </c>
      <c r="V2282" s="231">
        <f t="shared" si="424"/>
        <v>0</v>
      </c>
    </row>
    <row r="2283" spans="1:22" s="231" customFormat="1" hidden="1">
      <c r="A2283" s="172">
        <f>VLOOKUP(G2283,[1]Conceptos!$B$2:$F$587,5,FALSE)</f>
        <v>296</v>
      </c>
      <c r="B2283" s="236"/>
      <c r="C2283" s="237"/>
      <c r="D2283" s="238"/>
      <c r="E2283" s="225">
        <v>6</v>
      </c>
      <c r="F2283" s="174"/>
      <c r="G2283" s="264" t="str">
        <f t="shared" si="417"/>
        <v>A.3.1.10</v>
      </c>
      <c r="H2283" s="235" t="e">
        <f t="shared" si="425"/>
        <v>#N/A</v>
      </c>
      <c r="I2283" s="239"/>
      <c r="J2283" s="239"/>
      <c r="K2283" s="239"/>
      <c r="L2283" s="239"/>
      <c r="M2283" s="240"/>
      <c r="N2283" s="231">
        <f t="shared" si="426"/>
        <v>1</v>
      </c>
      <c r="O2283" s="231">
        <f t="shared" si="423"/>
        <v>0</v>
      </c>
      <c r="P2283" s="179">
        <f>VLOOKUP($G2283,[1]Conceptos!$B$2:$I$588,6,FALSE)</f>
        <v>1</v>
      </c>
      <c r="Q2283" s="179">
        <f>VLOOKUP($G2283,[1]Conceptos!$B$2:$I$588,7,FALSE)</f>
        <v>1</v>
      </c>
      <c r="R2283" s="179">
        <f>VLOOKUP($G2283,[1]Conceptos!$B$2:$I$588,8,FALSE)</f>
        <v>1</v>
      </c>
      <c r="S2283" s="229" t="b">
        <f>VLOOKUP(G2283,[1]Conceptos!$B$2:$E$587,4,FALSE)</f>
        <v>1</v>
      </c>
      <c r="V2283" s="231">
        <f t="shared" si="424"/>
        <v>0</v>
      </c>
    </row>
    <row r="2284" spans="1:22" s="231" customFormat="1" hidden="1">
      <c r="A2284" s="172">
        <f>VLOOKUP(G2284,[1]Conceptos!$B$2:$F$587,5,FALSE)</f>
        <v>296</v>
      </c>
      <c r="B2284" s="236"/>
      <c r="C2284" s="237"/>
      <c r="D2284" s="238"/>
      <c r="E2284" s="225">
        <v>7</v>
      </c>
      <c r="F2284" s="174"/>
      <c r="G2284" s="264" t="str">
        <f t="shared" si="417"/>
        <v>A.3.1.10</v>
      </c>
      <c r="H2284" s="235" t="e">
        <f t="shared" si="425"/>
        <v>#N/A</v>
      </c>
      <c r="I2284" s="239"/>
      <c r="J2284" s="239"/>
      <c r="K2284" s="239"/>
      <c r="L2284" s="239"/>
      <c r="M2284" s="240"/>
      <c r="N2284" s="231">
        <f t="shared" si="426"/>
        <v>1</v>
      </c>
      <c r="O2284" s="231">
        <f t="shared" si="423"/>
        <v>0</v>
      </c>
      <c r="P2284" s="179">
        <f>VLOOKUP($G2284,[1]Conceptos!$B$2:$I$588,6,FALSE)</f>
        <v>1</v>
      </c>
      <c r="Q2284" s="179">
        <f>VLOOKUP($G2284,[1]Conceptos!$B$2:$I$588,7,FALSE)</f>
        <v>1</v>
      </c>
      <c r="R2284" s="179">
        <f>VLOOKUP($G2284,[1]Conceptos!$B$2:$I$588,8,FALSE)</f>
        <v>1</v>
      </c>
      <c r="S2284" s="229" t="b">
        <f>VLOOKUP(G2284,[1]Conceptos!$B$2:$E$587,4,FALSE)</f>
        <v>1</v>
      </c>
      <c r="V2284" s="231">
        <f t="shared" si="424"/>
        <v>0</v>
      </c>
    </row>
    <row r="2285" spans="1:22" s="231" customFormat="1" hidden="1">
      <c r="A2285" s="172">
        <f>VLOOKUP(G2285,[1]Conceptos!$B$2:$F$587,5,FALSE)</f>
        <v>296</v>
      </c>
      <c r="B2285" s="236"/>
      <c r="C2285" s="237"/>
      <c r="D2285" s="238"/>
      <c r="E2285" s="225">
        <v>8</v>
      </c>
      <c r="F2285" s="174"/>
      <c r="G2285" s="264" t="str">
        <f t="shared" si="417"/>
        <v>A.3.1.10</v>
      </c>
      <c r="H2285" s="235" t="e">
        <f t="shared" si="425"/>
        <v>#N/A</v>
      </c>
      <c r="I2285" s="239"/>
      <c r="J2285" s="239"/>
      <c r="K2285" s="239"/>
      <c r="L2285" s="239"/>
      <c r="M2285" s="240"/>
      <c r="N2285" s="231">
        <f t="shared" si="426"/>
        <v>1</v>
      </c>
      <c r="O2285" s="231">
        <f t="shared" si="423"/>
        <v>0</v>
      </c>
      <c r="P2285" s="179">
        <f>VLOOKUP($G2285,[1]Conceptos!$B$2:$I$588,6,FALSE)</f>
        <v>1</v>
      </c>
      <c r="Q2285" s="179">
        <f>VLOOKUP($G2285,[1]Conceptos!$B$2:$I$588,7,FALSE)</f>
        <v>1</v>
      </c>
      <c r="R2285" s="179">
        <f>VLOOKUP($G2285,[1]Conceptos!$B$2:$I$588,8,FALSE)</f>
        <v>1</v>
      </c>
      <c r="S2285" s="229" t="b">
        <f>VLOOKUP(G2285,[1]Conceptos!$B$2:$E$587,4,FALSE)</f>
        <v>1</v>
      </c>
      <c r="V2285" s="231">
        <f t="shared" si="424"/>
        <v>0</v>
      </c>
    </row>
    <row r="2286" spans="1:22" s="231" customFormat="1" hidden="1">
      <c r="A2286" s="172">
        <f>VLOOKUP(G2286,[1]Conceptos!$B$2:$F$587,5,FALSE)</f>
        <v>296</v>
      </c>
      <c r="B2286" s="236"/>
      <c r="C2286" s="237"/>
      <c r="D2286" s="238"/>
      <c r="E2286" s="225">
        <v>9</v>
      </c>
      <c r="F2286" s="174"/>
      <c r="G2286" s="264" t="str">
        <f t="shared" si="417"/>
        <v>A.3.1.10</v>
      </c>
      <c r="H2286" s="235" t="e">
        <f t="shared" si="425"/>
        <v>#N/A</v>
      </c>
      <c r="I2286" s="239"/>
      <c r="J2286" s="239"/>
      <c r="K2286" s="239"/>
      <c r="L2286" s="239"/>
      <c r="M2286" s="240"/>
      <c r="N2286" s="231">
        <f t="shared" si="426"/>
        <v>1</v>
      </c>
      <c r="O2286" s="231">
        <f t="shared" si="423"/>
        <v>0</v>
      </c>
      <c r="P2286" s="179">
        <f>VLOOKUP($G2286,[1]Conceptos!$B$2:$I$588,6,FALSE)</f>
        <v>1</v>
      </c>
      <c r="Q2286" s="179">
        <f>VLOOKUP($G2286,[1]Conceptos!$B$2:$I$588,7,FALSE)</f>
        <v>1</v>
      </c>
      <c r="R2286" s="179">
        <f>VLOOKUP($G2286,[1]Conceptos!$B$2:$I$588,8,FALSE)</f>
        <v>1</v>
      </c>
      <c r="S2286" s="229" t="b">
        <f>VLOOKUP(G2286,[1]Conceptos!$B$2:$E$587,4,FALSE)</f>
        <v>1</v>
      </c>
      <c r="V2286" s="231">
        <f t="shared" si="424"/>
        <v>0</v>
      </c>
    </row>
    <row r="2287" spans="1:22" s="231" customFormat="1" hidden="1">
      <c r="A2287" s="172">
        <f>VLOOKUP(G2287,[1]Conceptos!$B$2:$F$587,5,FALSE)</f>
        <v>296</v>
      </c>
      <c r="B2287" s="236"/>
      <c r="C2287" s="237"/>
      <c r="D2287" s="238"/>
      <c r="E2287" s="225">
        <v>10</v>
      </c>
      <c r="F2287" s="174"/>
      <c r="G2287" s="264" t="str">
        <f t="shared" si="417"/>
        <v>A.3.1.10</v>
      </c>
      <c r="H2287" s="235" t="e">
        <f t="shared" si="425"/>
        <v>#N/A</v>
      </c>
      <c r="I2287" s="239"/>
      <c r="J2287" s="239"/>
      <c r="K2287" s="239"/>
      <c r="L2287" s="239"/>
      <c r="M2287" s="240"/>
      <c r="N2287" s="231">
        <f t="shared" si="426"/>
        <v>1</v>
      </c>
      <c r="O2287" s="231">
        <f t="shared" si="423"/>
        <v>0</v>
      </c>
      <c r="P2287" s="179">
        <f>VLOOKUP($G2287,[1]Conceptos!$B$2:$I$588,6,FALSE)</f>
        <v>1</v>
      </c>
      <c r="Q2287" s="179">
        <f>VLOOKUP($G2287,[1]Conceptos!$B$2:$I$588,7,FALSE)</f>
        <v>1</v>
      </c>
      <c r="R2287" s="179">
        <f>VLOOKUP($G2287,[1]Conceptos!$B$2:$I$588,8,FALSE)</f>
        <v>1</v>
      </c>
      <c r="S2287" s="229" t="b">
        <f>VLOOKUP(G2287,[1]Conceptos!$B$2:$E$587,4,FALSE)</f>
        <v>1</v>
      </c>
      <c r="V2287" s="231">
        <f t="shared" si="424"/>
        <v>0</v>
      </c>
    </row>
    <row r="2288" spans="1:22" s="231" customFormat="1" ht="51">
      <c r="A2288" s="172">
        <f>VLOOKUP(G2288,[1]Conceptos!$B$2:$F$587,5,FALSE)</f>
        <v>297</v>
      </c>
      <c r="B2288" s="219" t="s">
        <v>440</v>
      </c>
      <c r="C2288" s="220" t="str">
        <f>VLOOKUP(B2288,[1]Conceptos!$B$2:$D$587,2,FALSE)</f>
        <v>PROGRAMAS DE MACRO Y MICRO MEDICIÓN</v>
      </c>
      <c r="D2288" s="221" t="str">
        <f>VLOOKUP(B2288,[1]Conceptos!$B$2:$D$587,3,FALSE)</f>
        <v>DE ACUERDO CON LAS LEYES 99 /93, 142 /94 Y 373 /97, ESTE ÍTEM COMPRENDE LOS RECURSOS DESTINADOS A LA FINANCIACIÓN DE PROYECTOS ORIENTADOS A INSTALAR MEDIDORES DE CONSUMO Y MACRO MEDIDORES EN LA RED DE DISTRIBUCIÓN DEL SERVICIO DE ACUEDUCTO</v>
      </c>
      <c r="E2288" s="222" t="s">
        <v>136</v>
      </c>
      <c r="F2288" s="223"/>
      <c r="G2288" s="263" t="str">
        <f t="shared" si="417"/>
        <v>A.3.1.11</v>
      </c>
      <c r="H2288" s="225"/>
      <c r="I2288" s="226">
        <f>SUM(I2289:I2298)</f>
        <v>0</v>
      </c>
      <c r="J2288" s="226">
        <f>SUM(J2289:J2298)</f>
        <v>0</v>
      </c>
      <c r="K2288" s="226">
        <f>SUM(K2289:K2298)</f>
        <v>0</v>
      </c>
      <c r="L2288" s="226">
        <f>SUM(L2289:L2298)</f>
        <v>0</v>
      </c>
      <c r="M2288" s="227">
        <f>SUM(M2289:M2298)</f>
        <v>0</v>
      </c>
      <c r="N2288" s="228">
        <f>IF(AND(E2288&lt;&gt;"", E2288&lt;&gt;"Registrar Detalle",E2288&lt;&gt;"Ocultar Detalle"),1,0)</f>
        <v>0</v>
      </c>
      <c r="O2288" s="228">
        <f t="shared" si="423"/>
        <v>0</v>
      </c>
      <c r="P2288" s="179">
        <f>VLOOKUP($G2288,[1]Conceptos!$B$2:$I$588,6,FALSE)</f>
        <v>1</v>
      </c>
      <c r="Q2288" s="179">
        <f>VLOOKUP($G2288,[1]Conceptos!$B$2:$I$588,7,FALSE)</f>
        <v>1</v>
      </c>
      <c r="R2288" s="179">
        <f>VLOOKUP($G2288,[1]Conceptos!$B$2:$I$588,8,FALSE)</f>
        <v>1</v>
      </c>
      <c r="S2288" s="229" t="b">
        <f>VLOOKUP(G2288,[1]Conceptos!$B$2:$E$588,4,FALSE)</f>
        <v>1</v>
      </c>
      <c r="T2288" s="230">
        <f>FIND(".",B2288,LEN(B2288)-2)</f>
        <v>6</v>
      </c>
      <c r="U2288" s="230" t="str">
        <f>MID(B2288,1,T2288-1)</f>
        <v>A.3.1</v>
      </c>
      <c r="V2288" s="231">
        <f t="shared" si="424"/>
        <v>6</v>
      </c>
    </row>
    <row r="2289" spans="1:22" s="231" customFormat="1">
      <c r="A2289" s="172">
        <f>VLOOKUP(G2289,[1]Conceptos!$B$2:$F$587,5,FALSE)</f>
        <v>297</v>
      </c>
      <c r="B2289" s="234"/>
      <c r="C2289" s="220"/>
      <c r="D2289" s="221"/>
      <c r="E2289" s="225">
        <v>1</v>
      </c>
      <c r="F2289" s="174"/>
      <c r="G2289" s="264" t="str">
        <f t="shared" si="417"/>
        <v>A.3.1.11</v>
      </c>
      <c r="H2289" s="235" t="e">
        <f t="shared" ref="H2289:H2298" si="427">VLOOKUP(F2289,$W$7:$X$48,2,FALSE)</f>
        <v>#N/A</v>
      </c>
      <c r="I2289" s="239"/>
      <c r="J2289" s="239"/>
      <c r="K2289" s="239"/>
      <c r="L2289" s="239"/>
      <c r="M2289" s="240"/>
      <c r="N2289" s="231">
        <f t="shared" si="426"/>
        <v>1</v>
      </c>
      <c r="O2289" s="231">
        <f t="shared" si="423"/>
        <v>0</v>
      </c>
      <c r="P2289" s="179">
        <f>VLOOKUP($G2289,[1]Conceptos!$B$2:$I$588,6,FALSE)</f>
        <v>1</v>
      </c>
      <c r="Q2289" s="179">
        <f>VLOOKUP($G2289,[1]Conceptos!$B$2:$I$588,7,FALSE)</f>
        <v>1</v>
      </c>
      <c r="R2289" s="179">
        <f>VLOOKUP($G2289,[1]Conceptos!$B$2:$I$588,8,FALSE)</f>
        <v>1</v>
      </c>
      <c r="S2289" s="229" t="b">
        <f>VLOOKUP(G2289,[1]Conceptos!$B$2:$E$588,4,FALSE)</f>
        <v>1</v>
      </c>
      <c r="V2289" s="231">
        <f t="shared" si="424"/>
        <v>6</v>
      </c>
    </row>
    <row r="2290" spans="1:22" s="231" customFormat="1" hidden="1">
      <c r="A2290" s="172">
        <f>VLOOKUP(G2290,[1]Conceptos!$B$2:$F$587,5,FALSE)</f>
        <v>297</v>
      </c>
      <c r="B2290" s="236"/>
      <c r="C2290" s="237"/>
      <c r="D2290" s="238"/>
      <c r="E2290" s="225">
        <v>2</v>
      </c>
      <c r="F2290" s="174"/>
      <c r="G2290" s="264" t="str">
        <f t="shared" si="417"/>
        <v>A.3.1.11</v>
      </c>
      <c r="H2290" s="235" t="e">
        <f t="shared" si="427"/>
        <v>#N/A</v>
      </c>
      <c r="I2290" s="239"/>
      <c r="J2290" s="239"/>
      <c r="K2290" s="239"/>
      <c r="L2290" s="239"/>
      <c r="M2290" s="240"/>
      <c r="N2290" s="231">
        <f t="shared" si="426"/>
        <v>1</v>
      </c>
      <c r="O2290" s="231">
        <f t="shared" si="423"/>
        <v>0</v>
      </c>
      <c r="P2290" s="179">
        <f>VLOOKUP($G2290,[1]Conceptos!$B$2:$I$588,6,FALSE)</f>
        <v>1</v>
      </c>
      <c r="Q2290" s="179">
        <f>VLOOKUP($G2290,[1]Conceptos!$B$2:$I$588,7,FALSE)</f>
        <v>1</v>
      </c>
      <c r="R2290" s="179">
        <f>VLOOKUP($G2290,[1]Conceptos!$B$2:$I$588,8,FALSE)</f>
        <v>1</v>
      </c>
      <c r="S2290" s="229" t="b">
        <f>VLOOKUP(G2290,[1]Conceptos!$B$2:$E$587,4,FALSE)</f>
        <v>1</v>
      </c>
      <c r="V2290" s="231">
        <f t="shared" si="424"/>
        <v>0</v>
      </c>
    </row>
    <row r="2291" spans="1:22" s="231" customFormat="1" hidden="1">
      <c r="A2291" s="172">
        <f>VLOOKUP(G2291,[1]Conceptos!$B$2:$F$587,5,FALSE)</f>
        <v>297</v>
      </c>
      <c r="B2291" s="236"/>
      <c r="C2291" s="237"/>
      <c r="D2291" s="238"/>
      <c r="E2291" s="225">
        <v>3</v>
      </c>
      <c r="F2291" s="174"/>
      <c r="G2291" s="264" t="str">
        <f t="shared" si="417"/>
        <v>A.3.1.11</v>
      </c>
      <c r="H2291" s="235" t="e">
        <f t="shared" si="427"/>
        <v>#N/A</v>
      </c>
      <c r="I2291" s="239"/>
      <c r="J2291" s="239"/>
      <c r="K2291" s="239"/>
      <c r="L2291" s="239"/>
      <c r="M2291" s="240"/>
      <c r="N2291" s="231">
        <f t="shared" si="426"/>
        <v>1</v>
      </c>
      <c r="O2291" s="231">
        <f t="shared" si="423"/>
        <v>0</v>
      </c>
      <c r="P2291" s="179">
        <f>VLOOKUP($G2291,[1]Conceptos!$B$2:$I$588,6,FALSE)</f>
        <v>1</v>
      </c>
      <c r="Q2291" s="179">
        <f>VLOOKUP($G2291,[1]Conceptos!$B$2:$I$588,7,FALSE)</f>
        <v>1</v>
      </c>
      <c r="R2291" s="179">
        <f>VLOOKUP($G2291,[1]Conceptos!$B$2:$I$588,8,FALSE)</f>
        <v>1</v>
      </c>
      <c r="S2291" s="229" t="b">
        <f>VLOOKUP(G2291,[1]Conceptos!$B$2:$E$587,4,FALSE)</f>
        <v>1</v>
      </c>
      <c r="V2291" s="231">
        <f t="shared" si="424"/>
        <v>0</v>
      </c>
    </row>
    <row r="2292" spans="1:22" s="231" customFormat="1" hidden="1">
      <c r="A2292" s="172">
        <f>VLOOKUP(G2292,[1]Conceptos!$B$2:$F$587,5,FALSE)</f>
        <v>297</v>
      </c>
      <c r="B2292" s="236"/>
      <c r="C2292" s="237"/>
      <c r="D2292" s="238"/>
      <c r="E2292" s="225">
        <v>4</v>
      </c>
      <c r="F2292" s="174"/>
      <c r="G2292" s="264" t="str">
        <f t="shared" si="417"/>
        <v>A.3.1.11</v>
      </c>
      <c r="H2292" s="235" t="e">
        <f t="shared" si="427"/>
        <v>#N/A</v>
      </c>
      <c r="I2292" s="239"/>
      <c r="J2292" s="239"/>
      <c r="K2292" s="239"/>
      <c r="L2292" s="239"/>
      <c r="M2292" s="240"/>
      <c r="N2292" s="231">
        <f t="shared" si="426"/>
        <v>1</v>
      </c>
      <c r="O2292" s="231">
        <f t="shared" si="423"/>
        <v>0</v>
      </c>
      <c r="P2292" s="179">
        <f>VLOOKUP($G2292,[1]Conceptos!$B$2:$I$588,6,FALSE)</f>
        <v>1</v>
      </c>
      <c r="Q2292" s="179">
        <f>VLOOKUP($G2292,[1]Conceptos!$B$2:$I$588,7,FALSE)</f>
        <v>1</v>
      </c>
      <c r="R2292" s="179">
        <f>VLOOKUP($G2292,[1]Conceptos!$B$2:$I$588,8,FALSE)</f>
        <v>1</v>
      </c>
      <c r="S2292" s="229" t="b">
        <f>VLOOKUP(G2292,[1]Conceptos!$B$2:$E$587,4,FALSE)</f>
        <v>1</v>
      </c>
      <c r="V2292" s="231">
        <f t="shared" si="424"/>
        <v>0</v>
      </c>
    </row>
    <row r="2293" spans="1:22" s="231" customFormat="1" hidden="1">
      <c r="A2293" s="172">
        <f>VLOOKUP(G2293,[1]Conceptos!$B$2:$F$587,5,FALSE)</f>
        <v>297</v>
      </c>
      <c r="B2293" s="236"/>
      <c r="C2293" s="237"/>
      <c r="D2293" s="238"/>
      <c r="E2293" s="225">
        <v>5</v>
      </c>
      <c r="F2293" s="174"/>
      <c r="G2293" s="264" t="str">
        <f t="shared" si="417"/>
        <v>A.3.1.11</v>
      </c>
      <c r="H2293" s="235" t="e">
        <f t="shared" si="427"/>
        <v>#N/A</v>
      </c>
      <c r="I2293" s="239"/>
      <c r="J2293" s="239"/>
      <c r="K2293" s="239"/>
      <c r="L2293" s="239"/>
      <c r="M2293" s="240"/>
      <c r="N2293" s="231">
        <f t="shared" si="426"/>
        <v>1</v>
      </c>
      <c r="O2293" s="231">
        <f t="shared" si="423"/>
        <v>0</v>
      </c>
      <c r="P2293" s="179">
        <f>VLOOKUP($G2293,[1]Conceptos!$B$2:$I$588,6,FALSE)</f>
        <v>1</v>
      </c>
      <c r="Q2293" s="179">
        <f>VLOOKUP($G2293,[1]Conceptos!$B$2:$I$588,7,FALSE)</f>
        <v>1</v>
      </c>
      <c r="R2293" s="179">
        <f>VLOOKUP($G2293,[1]Conceptos!$B$2:$I$588,8,FALSE)</f>
        <v>1</v>
      </c>
      <c r="S2293" s="229" t="b">
        <f>VLOOKUP(G2293,[1]Conceptos!$B$2:$E$587,4,FALSE)</f>
        <v>1</v>
      </c>
      <c r="V2293" s="231">
        <f t="shared" si="424"/>
        <v>0</v>
      </c>
    </row>
    <row r="2294" spans="1:22" s="231" customFormat="1" hidden="1">
      <c r="A2294" s="172">
        <f>VLOOKUP(G2294,[1]Conceptos!$B$2:$F$587,5,FALSE)</f>
        <v>297</v>
      </c>
      <c r="B2294" s="236"/>
      <c r="C2294" s="237"/>
      <c r="D2294" s="238"/>
      <c r="E2294" s="225">
        <v>6</v>
      </c>
      <c r="F2294" s="174"/>
      <c r="G2294" s="264" t="str">
        <f t="shared" si="417"/>
        <v>A.3.1.11</v>
      </c>
      <c r="H2294" s="235" t="e">
        <f t="shared" si="427"/>
        <v>#N/A</v>
      </c>
      <c r="I2294" s="239"/>
      <c r="J2294" s="239"/>
      <c r="K2294" s="239"/>
      <c r="L2294" s="239"/>
      <c r="M2294" s="240"/>
      <c r="N2294" s="231">
        <f t="shared" si="426"/>
        <v>1</v>
      </c>
      <c r="O2294" s="231">
        <f t="shared" si="423"/>
        <v>0</v>
      </c>
      <c r="P2294" s="179">
        <f>VLOOKUP($G2294,[1]Conceptos!$B$2:$I$588,6,FALSE)</f>
        <v>1</v>
      </c>
      <c r="Q2294" s="179">
        <f>VLOOKUP($G2294,[1]Conceptos!$B$2:$I$588,7,FALSE)</f>
        <v>1</v>
      </c>
      <c r="R2294" s="179">
        <f>VLOOKUP($G2294,[1]Conceptos!$B$2:$I$588,8,FALSE)</f>
        <v>1</v>
      </c>
      <c r="S2294" s="229" t="b">
        <f>VLOOKUP(G2294,[1]Conceptos!$B$2:$E$587,4,FALSE)</f>
        <v>1</v>
      </c>
      <c r="V2294" s="231">
        <f t="shared" si="424"/>
        <v>0</v>
      </c>
    </row>
    <row r="2295" spans="1:22" s="231" customFormat="1" hidden="1">
      <c r="A2295" s="172">
        <f>VLOOKUP(G2295,[1]Conceptos!$B$2:$F$587,5,FALSE)</f>
        <v>297</v>
      </c>
      <c r="B2295" s="236"/>
      <c r="C2295" s="237"/>
      <c r="D2295" s="238"/>
      <c r="E2295" s="225">
        <v>7</v>
      </c>
      <c r="F2295" s="174"/>
      <c r="G2295" s="264" t="str">
        <f t="shared" si="417"/>
        <v>A.3.1.11</v>
      </c>
      <c r="H2295" s="235" t="e">
        <f t="shared" si="427"/>
        <v>#N/A</v>
      </c>
      <c r="I2295" s="239"/>
      <c r="J2295" s="239"/>
      <c r="K2295" s="239"/>
      <c r="L2295" s="239"/>
      <c r="M2295" s="240"/>
      <c r="N2295" s="231">
        <f t="shared" si="426"/>
        <v>1</v>
      </c>
      <c r="O2295" s="231">
        <f t="shared" si="423"/>
        <v>0</v>
      </c>
      <c r="P2295" s="179">
        <f>VLOOKUP($G2295,[1]Conceptos!$B$2:$I$588,6,FALSE)</f>
        <v>1</v>
      </c>
      <c r="Q2295" s="179">
        <f>VLOOKUP($G2295,[1]Conceptos!$B$2:$I$588,7,FALSE)</f>
        <v>1</v>
      </c>
      <c r="R2295" s="179">
        <f>VLOOKUP($G2295,[1]Conceptos!$B$2:$I$588,8,FALSE)</f>
        <v>1</v>
      </c>
      <c r="S2295" s="229" t="b">
        <f>VLOOKUP(G2295,[1]Conceptos!$B$2:$E$587,4,FALSE)</f>
        <v>1</v>
      </c>
      <c r="V2295" s="231">
        <f t="shared" si="424"/>
        <v>0</v>
      </c>
    </row>
    <row r="2296" spans="1:22" s="231" customFormat="1" hidden="1">
      <c r="A2296" s="172">
        <f>VLOOKUP(G2296,[1]Conceptos!$B$2:$F$587,5,FALSE)</f>
        <v>297</v>
      </c>
      <c r="B2296" s="236"/>
      <c r="C2296" s="237"/>
      <c r="D2296" s="238"/>
      <c r="E2296" s="225">
        <v>8</v>
      </c>
      <c r="F2296" s="174"/>
      <c r="G2296" s="264" t="str">
        <f t="shared" si="417"/>
        <v>A.3.1.11</v>
      </c>
      <c r="H2296" s="235" t="e">
        <f t="shared" si="427"/>
        <v>#N/A</v>
      </c>
      <c r="I2296" s="239"/>
      <c r="J2296" s="239"/>
      <c r="K2296" s="239"/>
      <c r="L2296" s="239"/>
      <c r="M2296" s="240"/>
      <c r="N2296" s="231">
        <f t="shared" si="426"/>
        <v>1</v>
      </c>
      <c r="O2296" s="231">
        <f t="shared" si="423"/>
        <v>0</v>
      </c>
      <c r="P2296" s="179">
        <f>VLOOKUP($G2296,[1]Conceptos!$B$2:$I$588,6,FALSE)</f>
        <v>1</v>
      </c>
      <c r="Q2296" s="179">
        <f>VLOOKUP($G2296,[1]Conceptos!$B$2:$I$588,7,FALSE)</f>
        <v>1</v>
      </c>
      <c r="R2296" s="179">
        <f>VLOOKUP($G2296,[1]Conceptos!$B$2:$I$588,8,FALSE)</f>
        <v>1</v>
      </c>
      <c r="S2296" s="229" t="b">
        <f>VLOOKUP(G2296,[1]Conceptos!$B$2:$E$587,4,FALSE)</f>
        <v>1</v>
      </c>
      <c r="V2296" s="231">
        <f t="shared" si="424"/>
        <v>0</v>
      </c>
    </row>
    <row r="2297" spans="1:22" s="231" customFormat="1" hidden="1">
      <c r="A2297" s="172">
        <f>VLOOKUP(G2297,[1]Conceptos!$B$2:$F$587,5,FALSE)</f>
        <v>297</v>
      </c>
      <c r="B2297" s="236"/>
      <c r="C2297" s="237"/>
      <c r="D2297" s="238"/>
      <c r="E2297" s="225">
        <v>9</v>
      </c>
      <c r="F2297" s="174"/>
      <c r="G2297" s="264" t="str">
        <f t="shared" si="417"/>
        <v>A.3.1.11</v>
      </c>
      <c r="H2297" s="235" t="e">
        <f t="shared" si="427"/>
        <v>#N/A</v>
      </c>
      <c r="I2297" s="239"/>
      <c r="J2297" s="239"/>
      <c r="K2297" s="239"/>
      <c r="L2297" s="239"/>
      <c r="M2297" s="240"/>
      <c r="N2297" s="231">
        <f t="shared" si="426"/>
        <v>1</v>
      </c>
      <c r="O2297" s="231">
        <f t="shared" si="423"/>
        <v>0</v>
      </c>
      <c r="P2297" s="179">
        <f>VLOOKUP($G2297,[1]Conceptos!$B$2:$I$588,6,FALSE)</f>
        <v>1</v>
      </c>
      <c r="Q2297" s="179">
        <f>VLOOKUP($G2297,[1]Conceptos!$B$2:$I$588,7,FALSE)</f>
        <v>1</v>
      </c>
      <c r="R2297" s="179">
        <f>VLOOKUP($G2297,[1]Conceptos!$B$2:$I$588,8,FALSE)</f>
        <v>1</v>
      </c>
      <c r="S2297" s="229" t="b">
        <f>VLOOKUP(G2297,[1]Conceptos!$B$2:$E$587,4,FALSE)</f>
        <v>1</v>
      </c>
      <c r="V2297" s="231">
        <f t="shared" si="424"/>
        <v>0</v>
      </c>
    </row>
    <row r="2298" spans="1:22" s="231" customFormat="1" hidden="1">
      <c r="A2298" s="172">
        <f>VLOOKUP(G2298,[1]Conceptos!$B$2:$F$587,5,FALSE)</f>
        <v>297</v>
      </c>
      <c r="B2298" s="236"/>
      <c r="C2298" s="237"/>
      <c r="D2298" s="238"/>
      <c r="E2298" s="225">
        <v>10</v>
      </c>
      <c r="F2298" s="174"/>
      <c r="G2298" s="264" t="str">
        <f t="shared" si="417"/>
        <v>A.3.1.11</v>
      </c>
      <c r="H2298" s="235" t="e">
        <f t="shared" si="427"/>
        <v>#N/A</v>
      </c>
      <c r="I2298" s="239"/>
      <c r="J2298" s="239"/>
      <c r="K2298" s="239"/>
      <c r="L2298" s="239"/>
      <c r="M2298" s="240"/>
      <c r="N2298" s="231">
        <f t="shared" si="426"/>
        <v>1</v>
      </c>
      <c r="O2298" s="231">
        <f t="shared" si="423"/>
        <v>0</v>
      </c>
      <c r="P2298" s="179">
        <f>VLOOKUP($G2298,[1]Conceptos!$B$2:$I$588,6,FALSE)</f>
        <v>1</v>
      </c>
      <c r="Q2298" s="179">
        <f>VLOOKUP($G2298,[1]Conceptos!$B$2:$I$588,7,FALSE)</f>
        <v>1</v>
      </c>
      <c r="R2298" s="179">
        <f>VLOOKUP($G2298,[1]Conceptos!$B$2:$I$588,8,FALSE)</f>
        <v>1</v>
      </c>
      <c r="S2298" s="229" t="b">
        <f>VLOOKUP(G2298,[1]Conceptos!$B$2:$E$587,4,FALSE)</f>
        <v>1</v>
      </c>
      <c r="V2298" s="231">
        <f t="shared" si="424"/>
        <v>0</v>
      </c>
    </row>
    <row r="2299" spans="1:22" s="231" customFormat="1" ht="25.5">
      <c r="A2299" s="172">
        <f>VLOOKUP(G2299,[1]Conceptos!$B$2:$F$587,5,FALSE)</f>
        <v>298</v>
      </c>
      <c r="B2299" s="219" t="s">
        <v>441</v>
      </c>
      <c r="C2299" s="220" t="str">
        <f>VLOOKUP(B2299,[1]Conceptos!$B$2:$D$587,2,FALSE)</f>
        <v>PROGRAMAS DE REDUCCIÓN DE AGUA NO CONTABILIZADA</v>
      </c>
      <c r="D2299" s="221" t="str">
        <f>VLOOKUP(B2299,[1]Conceptos!$B$2:$D$587,3,FALSE)</f>
        <v>CORRESPONDE A LOS RECURSOS DESTINADOS A LA FINANCIACIÓN DE LOS PROGRAMAS DE AGUA NO CONTABILIZADA</v>
      </c>
      <c r="E2299" s="222" t="s">
        <v>136</v>
      </c>
      <c r="F2299" s="223"/>
      <c r="G2299" s="263" t="str">
        <f t="shared" si="417"/>
        <v>A.3.1.12</v>
      </c>
      <c r="H2299" s="225"/>
      <c r="I2299" s="226">
        <f>SUM(I2300:I2309)</f>
        <v>0</v>
      </c>
      <c r="J2299" s="226">
        <f>SUM(J2300:J2309)</f>
        <v>0</v>
      </c>
      <c r="K2299" s="226">
        <f>SUM(K2300:K2309)</f>
        <v>0</v>
      </c>
      <c r="L2299" s="226">
        <f>SUM(L2300:L2309)</f>
        <v>0</v>
      </c>
      <c r="M2299" s="227">
        <f>SUM(M2300:M2309)</f>
        <v>0</v>
      </c>
      <c r="N2299" s="228">
        <f>IF(AND(E2299&lt;&gt;"", E2299&lt;&gt;"Registrar Detalle",E2299&lt;&gt;"Ocultar Detalle"),1,0)</f>
        <v>0</v>
      </c>
      <c r="O2299" s="228">
        <f t="shared" si="423"/>
        <v>0</v>
      </c>
      <c r="P2299" s="179">
        <f>VLOOKUP($G2299,[1]Conceptos!$B$2:$I$588,6,FALSE)</f>
        <v>1</v>
      </c>
      <c r="Q2299" s="179">
        <f>VLOOKUP($G2299,[1]Conceptos!$B$2:$I$588,7,FALSE)</f>
        <v>1</v>
      </c>
      <c r="R2299" s="179">
        <f>VLOOKUP($G2299,[1]Conceptos!$B$2:$I$588,8,FALSE)</f>
        <v>1</v>
      </c>
      <c r="S2299" s="229" t="b">
        <f>VLOOKUP(G2299,[1]Conceptos!$B$2:$E$588,4,FALSE)</f>
        <v>1</v>
      </c>
      <c r="T2299" s="230">
        <f>FIND(".",B2299,LEN(B2299)-2)</f>
        <v>6</v>
      </c>
      <c r="U2299" s="230" t="str">
        <f>MID(B2299,1,T2299-1)</f>
        <v>A.3.1</v>
      </c>
      <c r="V2299" s="231">
        <f t="shared" si="424"/>
        <v>6</v>
      </c>
    </row>
    <row r="2300" spans="1:22" s="231" customFormat="1">
      <c r="A2300" s="172">
        <f>VLOOKUP(G2300,[1]Conceptos!$B$2:$F$587,5,FALSE)</f>
        <v>298</v>
      </c>
      <c r="B2300" s="234"/>
      <c r="C2300" s="220"/>
      <c r="D2300" s="221"/>
      <c r="E2300" s="225">
        <v>1</v>
      </c>
      <c r="F2300" s="174"/>
      <c r="G2300" s="264" t="str">
        <f t="shared" si="417"/>
        <v>A.3.1.12</v>
      </c>
      <c r="H2300" s="235" t="e">
        <f t="shared" ref="H2300:H2309" si="428">VLOOKUP(F2300,$W$7:$X$48,2,FALSE)</f>
        <v>#N/A</v>
      </c>
      <c r="I2300" s="239"/>
      <c r="J2300" s="239"/>
      <c r="K2300" s="239"/>
      <c r="L2300" s="239"/>
      <c r="M2300" s="240"/>
      <c r="N2300" s="231">
        <f t="shared" si="426"/>
        <v>1</v>
      </c>
      <c r="O2300" s="231">
        <f t="shared" si="423"/>
        <v>0</v>
      </c>
      <c r="P2300" s="179">
        <f>VLOOKUP($G2300,[1]Conceptos!$B$2:$I$588,6,FALSE)</f>
        <v>1</v>
      </c>
      <c r="Q2300" s="179">
        <f>VLOOKUP($G2300,[1]Conceptos!$B$2:$I$588,7,FALSE)</f>
        <v>1</v>
      </c>
      <c r="R2300" s="179">
        <f>VLOOKUP($G2300,[1]Conceptos!$B$2:$I$588,8,FALSE)</f>
        <v>1</v>
      </c>
      <c r="S2300" s="229" t="b">
        <f>VLOOKUP(G2300,[1]Conceptos!$B$2:$E$588,4,FALSE)</f>
        <v>1</v>
      </c>
      <c r="V2300" s="231">
        <f t="shared" si="424"/>
        <v>6</v>
      </c>
    </row>
    <row r="2301" spans="1:22" s="231" customFormat="1" hidden="1">
      <c r="A2301" s="172">
        <f>VLOOKUP(G2301,[1]Conceptos!$B$2:$F$587,5,FALSE)</f>
        <v>298</v>
      </c>
      <c r="B2301" s="236"/>
      <c r="C2301" s="237"/>
      <c r="D2301" s="238"/>
      <c r="E2301" s="225">
        <v>2</v>
      </c>
      <c r="F2301" s="174"/>
      <c r="G2301" s="264" t="str">
        <f t="shared" ref="G2301:G2364" si="429">IF(ISBLANK(B2301),G2300,B2301)</f>
        <v>A.3.1.12</v>
      </c>
      <c r="H2301" s="235" t="e">
        <f t="shared" si="428"/>
        <v>#N/A</v>
      </c>
      <c r="I2301" s="239"/>
      <c r="J2301" s="239"/>
      <c r="K2301" s="239"/>
      <c r="L2301" s="239"/>
      <c r="M2301" s="240"/>
      <c r="N2301" s="231">
        <f t="shared" si="426"/>
        <v>1</v>
      </c>
      <c r="O2301" s="231">
        <f t="shared" si="423"/>
        <v>0</v>
      </c>
      <c r="P2301" s="179">
        <f>VLOOKUP($G2301,[1]Conceptos!$B$2:$I$588,6,FALSE)</f>
        <v>1</v>
      </c>
      <c r="Q2301" s="179">
        <f>VLOOKUP($G2301,[1]Conceptos!$B$2:$I$588,7,FALSE)</f>
        <v>1</v>
      </c>
      <c r="R2301" s="179">
        <f>VLOOKUP($G2301,[1]Conceptos!$B$2:$I$588,8,FALSE)</f>
        <v>1</v>
      </c>
      <c r="S2301" s="229" t="b">
        <f>VLOOKUP(G2301,[1]Conceptos!$B$2:$E$587,4,FALSE)</f>
        <v>1</v>
      </c>
      <c r="V2301" s="231">
        <f t="shared" si="424"/>
        <v>0</v>
      </c>
    </row>
    <row r="2302" spans="1:22" s="231" customFormat="1" hidden="1">
      <c r="A2302" s="172">
        <f>VLOOKUP(G2302,[1]Conceptos!$B$2:$F$587,5,FALSE)</f>
        <v>298</v>
      </c>
      <c r="B2302" s="236"/>
      <c r="C2302" s="237"/>
      <c r="D2302" s="238"/>
      <c r="E2302" s="225">
        <v>3</v>
      </c>
      <c r="F2302" s="174"/>
      <c r="G2302" s="264" t="str">
        <f t="shared" si="429"/>
        <v>A.3.1.12</v>
      </c>
      <c r="H2302" s="235" t="e">
        <f t="shared" si="428"/>
        <v>#N/A</v>
      </c>
      <c r="I2302" s="239"/>
      <c r="J2302" s="239"/>
      <c r="K2302" s="239"/>
      <c r="L2302" s="239"/>
      <c r="M2302" s="240"/>
      <c r="N2302" s="231">
        <f t="shared" si="426"/>
        <v>1</v>
      </c>
      <c r="O2302" s="231">
        <f t="shared" si="423"/>
        <v>0</v>
      </c>
      <c r="P2302" s="179">
        <f>VLOOKUP($G2302,[1]Conceptos!$B$2:$I$588,6,FALSE)</f>
        <v>1</v>
      </c>
      <c r="Q2302" s="179">
        <f>VLOOKUP($G2302,[1]Conceptos!$B$2:$I$588,7,FALSE)</f>
        <v>1</v>
      </c>
      <c r="R2302" s="179">
        <f>VLOOKUP($G2302,[1]Conceptos!$B$2:$I$588,8,FALSE)</f>
        <v>1</v>
      </c>
      <c r="S2302" s="229" t="b">
        <f>VLOOKUP(G2302,[1]Conceptos!$B$2:$E$587,4,FALSE)</f>
        <v>1</v>
      </c>
      <c r="V2302" s="231">
        <f t="shared" si="424"/>
        <v>0</v>
      </c>
    </row>
    <row r="2303" spans="1:22" s="231" customFormat="1" hidden="1">
      <c r="A2303" s="172">
        <f>VLOOKUP(G2303,[1]Conceptos!$B$2:$F$587,5,FALSE)</f>
        <v>298</v>
      </c>
      <c r="B2303" s="236"/>
      <c r="C2303" s="237"/>
      <c r="D2303" s="238"/>
      <c r="E2303" s="225">
        <v>4</v>
      </c>
      <c r="F2303" s="174"/>
      <c r="G2303" s="264" t="str">
        <f t="shared" si="429"/>
        <v>A.3.1.12</v>
      </c>
      <c r="H2303" s="235" t="e">
        <f t="shared" si="428"/>
        <v>#N/A</v>
      </c>
      <c r="I2303" s="239"/>
      <c r="J2303" s="239"/>
      <c r="K2303" s="239"/>
      <c r="L2303" s="239"/>
      <c r="M2303" s="240"/>
      <c r="N2303" s="231">
        <f t="shared" si="426"/>
        <v>1</v>
      </c>
      <c r="O2303" s="231">
        <f t="shared" si="423"/>
        <v>0</v>
      </c>
      <c r="P2303" s="179">
        <f>VLOOKUP($G2303,[1]Conceptos!$B$2:$I$588,6,FALSE)</f>
        <v>1</v>
      </c>
      <c r="Q2303" s="179">
        <f>VLOOKUP($G2303,[1]Conceptos!$B$2:$I$588,7,FALSE)</f>
        <v>1</v>
      </c>
      <c r="R2303" s="179">
        <f>VLOOKUP($G2303,[1]Conceptos!$B$2:$I$588,8,FALSE)</f>
        <v>1</v>
      </c>
      <c r="S2303" s="229" t="b">
        <f>VLOOKUP(G2303,[1]Conceptos!$B$2:$E$587,4,FALSE)</f>
        <v>1</v>
      </c>
      <c r="V2303" s="231">
        <f t="shared" si="424"/>
        <v>0</v>
      </c>
    </row>
    <row r="2304" spans="1:22" s="231" customFormat="1" hidden="1">
      <c r="A2304" s="172">
        <f>VLOOKUP(G2304,[1]Conceptos!$B$2:$F$587,5,FALSE)</f>
        <v>298</v>
      </c>
      <c r="B2304" s="236"/>
      <c r="C2304" s="237"/>
      <c r="D2304" s="238"/>
      <c r="E2304" s="225">
        <v>5</v>
      </c>
      <c r="F2304" s="174"/>
      <c r="G2304" s="264" t="str">
        <f t="shared" si="429"/>
        <v>A.3.1.12</v>
      </c>
      <c r="H2304" s="235" t="e">
        <f t="shared" si="428"/>
        <v>#N/A</v>
      </c>
      <c r="I2304" s="239"/>
      <c r="J2304" s="239"/>
      <c r="K2304" s="239"/>
      <c r="L2304" s="239"/>
      <c r="M2304" s="240"/>
      <c r="N2304" s="231">
        <f t="shared" si="426"/>
        <v>1</v>
      </c>
      <c r="O2304" s="231">
        <f t="shared" si="423"/>
        <v>0</v>
      </c>
      <c r="P2304" s="179">
        <f>VLOOKUP($G2304,[1]Conceptos!$B$2:$I$588,6,FALSE)</f>
        <v>1</v>
      </c>
      <c r="Q2304" s="179">
        <f>VLOOKUP($G2304,[1]Conceptos!$B$2:$I$588,7,FALSE)</f>
        <v>1</v>
      </c>
      <c r="R2304" s="179">
        <f>VLOOKUP($G2304,[1]Conceptos!$B$2:$I$588,8,FALSE)</f>
        <v>1</v>
      </c>
      <c r="S2304" s="229" t="b">
        <f>VLOOKUP(G2304,[1]Conceptos!$B$2:$E$587,4,FALSE)</f>
        <v>1</v>
      </c>
      <c r="V2304" s="231">
        <f t="shared" si="424"/>
        <v>0</v>
      </c>
    </row>
    <row r="2305" spans="1:22" s="231" customFormat="1" hidden="1">
      <c r="A2305" s="172">
        <f>VLOOKUP(G2305,[1]Conceptos!$B$2:$F$587,5,FALSE)</f>
        <v>298</v>
      </c>
      <c r="B2305" s="236"/>
      <c r="C2305" s="237"/>
      <c r="D2305" s="238"/>
      <c r="E2305" s="225">
        <v>6</v>
      </c>
      <c r="F2305" s="174"/>
      <c r="G2305" s="264" t="str">
        <f t="shared" si="429"/>
        <v>A.3.1.12</v>
      </c>
      <c r="H2305" s="235" t="e">
        <f t="shared" si="428"/>
        <v>#N/A</v>
      </c>
      <c r="I2305" s="239"/>
      <c r="J2305" s="239"/>
      <c r="K2305" s="239"/>
      <c r="L2305" s="239"/>
      <c r="M2305" s="240"/>
      <c r="N2305" s="231">
        <f t="shared" si="426"/>
        <v>1</v>
      </c>
      <c r="O2305" s="231">
        <f t="shared" si="423"/>
        <v>0</v>
      </c>
      <c r="P2305" s="179">
        <f>VLOOKUP($G2305,[1]Conceptos!$B$2:$I$588,6,FALSE)</f>
        <v>1</v>
      </c>
      <c r="Q2305" s="179">
        <f>VLOOKUP($G2305,[1]Conceptos!$B$2:$I$588,7,FALSE)</f>
        <v>1</v>
      </c>
      <c r="R2305" s="179">
        <f>VLOOKUP($G2305,[1]Conceptos!$B$2:$I$588,8,FALSE)</f>
        <v>1</v>
      </c>
      <c r="S2305" s="229" t="b">
        <f>VLOOKUP(G2305,[1]Conceptos!$B$2:$E$587,4,FALSE)</f>
        <v>1</v>
      </c>
      <c r="V2305" s="231">
        <f t="shared" si="424"/>
        <v>0</v>
      </c>
    </row>
    <row r="2306" spans="1:22" s="231" customFormat="1" hidden="1">
      <c r="A2306" s="172">
        <f>VLOOKUP(G2306,[1]Conceptos!$B$2:$F$587,5,FALSE)</f>
        <v>298</v>
      </c>
      <c r="B2306" s="236"/>
      <c r="C2306" s="237"/>
      <c r="D2306" s="238"/>
      <c r="E2306" s="225">
        <v>7</v>
      </c>
      <c r="F2306" s="174"/>
      <c r="G2306" s="264" t="str">
        <f t="shared" si="429"/>
        <v>A.3.1.12</v>
      </c>
      <c r="H2306" s="235" t="e">
        <f t="shared" si="428"/>
        <v>#N/A</v>
      </c>
      <c r="I2306" s="239"/>
      <c r="J2306" s="239"/>
      <c r="K2306" s="239"/>
      <c r="L2306" s="239"/>
      <c r="M2306" s="240"/>
      <c r="N2306" s="231">
        <f t="shared" si="426"/>
        <v>1</v>
      </c>
      <c r="O2306" s="231">
        <f t="shared" si="423"/>
        <v>0</v>
      </c>
      <c r="P2306" s="179">
        <f>VLOOKUP($G2306,[1]Conceptos!$B$2:$I$588,6,FALSE)</f>
        <v>1</v>
      </c>
      <c r="Q2306" s="179">
        <f>VLOOKUP($G2306,[1]Conceptos!$B$2:$I$588,7,FALSE)</f>
        <v>1</v>
      </c>
      <c r="R2306" s="179">
        <f>VLOOKUP($G2306,[1]Conceptos!$B$2:$I$588,8,FALSE)</f>
        <v>1</v>
      </c>
      <c r="S2306" s="229" t="b">
        <f>VLOOKUP(G2306,[1]Conceptos!$B$2:$E$587,4,FALSE)</f>
        <v>1</v>
      </c>
      <c r="V2306" s="231">
        <f t="shared" si="424"/>
        <v>0</v>
      </c>
    </row>
    <row r="2307" spans="1:22" s="231" customFormat="1" hidden="1">
      <c r="A2307" s="172">
        <f>VLOOKUP(G2307,[1]Conceptos!$B$2:$F$587,5,FALSE)</f>
        <v>298</v>
      </c>
      <c r="B2307" s="236"/>
      <c r="C2307" s="237"/>
      <c r="D2307" s="238"/>
      <c r="E2307" s="225">
        <v>8</v>
      </c>
      <c r="F2307" s="174"/>
      <c r="G2307" s="264" t="str">
        <f t="shared" si="429"/>
        <v>A.3.1.12</v>
      </c>
      <c r="H2307" s="235" t="e">
        <f t="shared" si="428"/>
        <v>#N/A</v>
      </c>
      <c r="I2307" s="239"/>
      <c r="J2307" s="239"/>
      <c r="K2307" s="239"/>
      <c r="L2307" s="239"/>
      <c r="M2307" s="240"/>
      <c r="N2307" s="231">
        <f t="shared" si="426"/>
        <v>1</v>
      </c>
      <c r="O2307" s="231">
        <f t="shared" si="423"/>
        <v>0</v>
      </c>
      <c r="P2307" s="179">
        <f>VLOOKUP($G2307,[1]Conceptos!$B$2:$I$588,6,FALSE)</f>
        <v>1</v>
      </c>
      <c r="Q2307" s="179">
        <f>VLOOKUP($G2307,[1]Conceptos!$B$2:$I$588,7,FALSE)</f>
        <v>1</v>
      </c>
      <c r="R2307" s="179">
        <f>VLOOKUP($G2307,[1]Conceptos!$B$2:$I$588,8,FALSE)</f>
        <v>1</v>
      </c>
      <c r="S2307" s="229" t="b">
        <f>VLOOKUP(G2307,[1]Conceptos!$B$2:$E$587,4,FALSE)</f>
        <v>1</v>
      </c>
      <c r="V2307" s="231">
        <f t="shared" si="424"/>
        <v>0</v>
      </c>
    </row>
    <row r="2308" spans="1:22" s="231" customFormat="1" hidden="1">
      <c r="A2308" s="172">
        <f>VLOOKUP(G2308,[1]Conceptos!$B$2:$F$587,5,FALSE)</f>
        <v>298</v>
      </c>
      <c r="B2308" s="236"/>
      <c r="C2308" s="237"/>
      <c r="D2308" s="238"/>
      <c r="E2308" s="225">
        <v>9</v>
      </c>
      <c r="F2308" s="174"/>
      <c r="G2308" s="264" t="str">
        <f t="shared" si="429"/>
        <v>A.3.1.12</v>
      </c>
      <c r="H2308" s="235" t="e">
        <f t="shared" si="428"/>
        <v>#N/A</v>
      </c>
      <c r="I2308" s="239"/>
      <c r="J2308" s="239"/>
      <c r="K2308" s="239"/>
      <c r="L2308" s="239"/>
      <c r="M2308" s="240"/>
      <c r="N2308" s="231">
        <f t="shared" si="426"/>
        <v>1</v>
      </c>
      <c r="O2308" s="231">
        <f t="shared" si="423"/>
        <v>0</v>
      </c>
      <c r="P2308" s="179">
        <f>VLOOKUP($G2308,[1]Conceptos!$B$2:$I$588,6,FALSE)</f>
        <v>1</v>
      </c>
      <c r="Q2308" s="179">
        <f>VLOOKUP($G2308,[1]Conceptos!$B$2:$I$588,7,FALSE)</f>
        <v>1</v>
      </c>
      <c r="R2308" s="179">
        <f>VLOOKUP($G2308,[1]Conceptos!$B$2:$I$588,8,FALSE)</f>
        <v>1</v>
      </c>
      <c r="S2308" s="229" t="b">
        <f>VLOOKUP(G2308,[1]Conceptos!$B$2:$E$587,4,FALSE)</f>
        <v>1</v>
      </c>
      <c r="V2308" s="231">
        <f t="shared" si="424"/>
        <v>0</v>
      </c>
    </row>
    <row r="2309" spans="1:22" s="231" customFormat="1" hidden="1">
      <c r="A2309" s="172">
        <f>VLOOKUP(G2309,[1]Conceptos!$B$2:$F$587,5,FALSE)</f>
        <v>298</v>
      </c>
      <c r="B2309" s="236"/>
      <c r="C2309" s="237"/>
      <c r="D2309" s="238"/>
      <c r="E2309" s="225">
        <v>10</v>
      </c>
      <c r="F2309" s="174"/>
      <c r="G2309" s="264" t="str">
        <f t="shared" si="429"/>
        <v>A.3.1.12</v>
      </c>
      <c r="H2309" s="235" t="e">
        <f t="shared" si="428"/>
        <v>#N/A</v>
      </c>
      <c r="I2309" s="239"/>
      <c r="J2309" s="239"/>
      <c r="K2309" s="239"/>
      <c r="L2309" s="239"/>
      <c r="M2309" s="240"/>
      <c r="N2309" s="231">
        <f t="shared" si="426"/>
        <v>1</v>
      </c>
      <c r="O2309" s="231">
        <f t="shared" si="423"/>
        <v>0</v>
      </c>
      <c r="P2309" s="179">
        <f>VLOOKUP($G2309,[1]Conceptos!$B$2:$I$588,6,FALSE)</f>
        <v>1</v>
      </c>
      <c r="Q2309" s="179">
        <f>VLOOKUP($G2309,[1]Conceptos!$B$2:$I$588,7,FALSE)</f>
        <v>1</v>
      </c>
      <c r="R2309" s="179">
        <f>VLOOKUP($G2309,[1]Conceptos!$B$2:$I$588,8,FALSE)</f>
        <v>1</v>
      </c>
      <c r="S2309" s="229" t="b">
        <f>VLOOKUP(G2309,[1]Conceptos!$B$2:$E$587,4,FALSE)</f>
        <v>1</v>
      </c>
      <c r="V2309" s="231">
        <f t="shared" si="424"/>
        <v>0</v>
      </c>
    </row>
    <row r="2310" spans="1:22" s="231" customFormat="1" ht="38.25">
      <c r="A2310" s="172">
        <f>VLOOKUP(G2310,[1]Conceptos!$B$2:$F$587,5,FALSE)</f>
        <v>299</v>
      </c>
      <c r="B2310" s="219" t="s">
        <v>442</v>
      </c>
      <c r="C2310" s="220" t="str">
        <f>VLOOKUP(B2310,[1]Conceptos!$B$2:$D$587,2,FALSE)</f>
        <v>EQUIPOS REQUERIDOS PARA LA OPERACIÓN DE LOS SISTEMAS DE ACUEDUCTO</v>
      </c>
      <c r="D2310" s="221" t="str">
        <f>VLOOKUP(B2310,[1]Conceptos!$B$2:$D$587,3,FALSE)</f>
        <v>CORRESPONDE  A LOS RECURSOS INVERTIDOS EN LA ADQUISICIÓN DE EQUIPOS QUE SE REQUIERAN PARA GARANTIZAR LA OPERACIÓN DEL SISTEMA DE ACUEDUCTO</v>
      </c>
      <c r="E2310" s="222" t="s">
        <v>136</v>
      </c>
      <c r="F2310" s="223"/>
      <c r="G2310" s="263" t="str">
        <f t="shared" si="429"/>
        <v>A.3.1.13</v>
      </c>
      <c r="H2310" s="225"/>
      <c r="I2310" s="226">
        <f>SUM(I2311:I2320)</f>
        <v>0</v>
      </c>
      <c r="J2310" s="226">
        <f>SUM(J2311:J2320)</f>
        <v>0</v>
      </c>
      <c r="K2310" s="226">
        <f>SUM(K2311:K2320)</f>
        <v>0</v>
      </c>
      <c r="L2310" s="226">
        <f>SUM(L2311:L2320)</f>
        <v>0</v>
      </c>
      <c r="M2310" s="227">
        <f>SUM(M2311:M2320)</f>
        <v>0</v>
      </c>
      <c r="N2310" s="228">
        <f>IF(AND(E2310&lt;&gt;"", E2310&lt;&gt;"Registrar Detalle",E2310&lt;&gt;"Ocultar Detalle"),1,0)</f>
        <v>0</v>
      </c>
      <c r="O2310" s="228">
        <f t="shared" si="423"/>
        <v>0</v>
      </c>
      <c r="P2310" s="179">
        <f>VLOOKUP($G2310,[1]Conceptos!$B$2:$I$588,6,FALSE)</f>
        <v>1</v>
      </c>
      <c r="Q2310" s="179">
        <f>VLOOKUP($G2310,[1]Conceptos!$B$2:$I$588,7,FALSE)</f>
        <v>1</v>
      </c>
      <c r="R2310" s="179">
        <f>VLOOKUP($G2310,[1]Conceptos!$B$2:$I$588,8,FALSE)</f>
        <v>1</v>
      </c>
      <c r="S2310" s="229" t="b">
        <f>VLOOKUP(G2310,[1]Conceptos!$B$2:$E$588,4,FALSE)</f>
        <v>1</v>
      </c>
      <c r="T2310" s="230">
        <f>FIND(".",B2310,LEN(B2310)-2)</f>
        <v>6</v>
      </c>
      <c r="U2310" s="230" t="str">
        <f>MID(B2310,1,T2310-1)</f>
        <v>A.3.1</v>
      </c>
      <c r="V2310" s="231">
        <f t="shared" si="424"/>
        <v>6</v>
      </c>
    </row>
    <row r="2311" spans="1:22" s="231" customFormat="1">
      <c r="A2311" s="172">
        <f>VLOOKUP(G2311,[1]Conceptos!$B$2:$F$587,5,FALSE)</f>
        <v>299</v>
      </c>
      <c r="B2311" s="234"/>
      <c r="C2311" s="220"/>
      <c r="D2311" s="221"/>
      <c r="E2311" s="225">
        <v>1</v>
      </c>
      <c r="F2311" s="174"/>
      <c r="G2311" s="264" t="str">
        <f t="shared" si="429"/>
        <v>A.3.1.13</v>
      </c>
      <c r="H2311" s="235" t="e">
        <f t="shared" ref="H2311:H2320" si="430">VLOOKUP(F2311,$W$7:$X$48,2,FALSE)</f>
        <v>#N/A</v>
      </c>
      <c r="I2311" s="239"/>
      <c r="J2311" s="239"/>
      <c r="K2311" s="239"/>
      <c r="L2311" s="239"/>
      <c r="M2311" s="240"/>
      <c r="N2311" s="231">
        <f t="shared" si="426"/>
        <v>1</v>
      </c>
      <c r="O2311" s="231">
        <f t="shared" si="423"/>
        <v>0</v>
      </c>
      <c r="P2311" s="179">
        <f>VLOOKUP($G2311,[1]Conceptos!$B$2:$I$588,6,FALSE)</f>
        <v>1</v>
      </c>
      <c r="Q2311" s="179">
        <f>VLOOKUP($G2311,[1]Conceptos!$B$2:$I$588,7,FALSE)</f>
        <v>1</v>
      </c>
      <c r="R2311" s="179">
        <f>VLOOKUP($G2311,[1]Conceptos!$B$2:$I$588,8,FALSE)</f>
        <v>1</v>
      </c>
      <c r="S2311" s="229" t="b">
        <f>VLOOKUP(G2311,[1]Conceptos!$B$2:$E$588,4,FALSE)</f>
        <v>1</v>
      </c>
      <c r="V2311" s="231">
        <f t="shared" si="424"/>
        <v>6</v>
      </c>
    </row>
    <row r="2312" spans="1:22" s="231" customFormat="1" hidden="1">
      <c r="A2312" s="172">
        <f>VLOOKUP(G2312,[1]Conceptos!$B$2:$F$587,5,FALSE)</f>
        <v>299</v>
      </c>
      <c r="B2312" s="236"/>
      <c r="C2312" s="237"/>
      <c r="D2312" s="238"/>
      <c r="E2312" s="225">
        <v>2</v>
      </c>
      <c r="F2312" s="174"/>
      <c r="G2312" s="264" t="str">
        <f t="shared" si="429"/>
        <v>A.3.1.13</v>
      </c>
      <c r="H2312" s="235" t="e">
        <f t="shared" si="430"/>
        <v>#N/A</v>
      </c>
      <c r="I2312" s="239"/>
      <c r="J2312" s="239"/>
      <c r="K2312" s="239"/>
      <c r="L2312" s="239"/>
      <c r="M2312" s="240"/>
      <c r="N2312" s="231">
        <f t="shared" si="426"/>
        <v>1</v>
      </c>
      <c r="O2312" s="231">
        <f t="shared" si="423"/>
        <v>0</v>
      </c>
      <c r="P2312" s="179">
        <f>VLOOKUP($G2312,[1]Conceptos!$B$2:$I$588,6,FALSE)</f>
        <v>1</v>
      </c>
      <c r="Q2312" s="179">
        <f>VLOOKUP($G2312,[1]Conceptos!$B$2:$I$588,7,FALSE)</f>
        <v>1</v>
      </c>
      <c r="R2312" s="179">
        <f>VLOOKUP($G2312,[1]Conceptos!$B$2:$I$588,8,FALSE)</f>
        <v>1</v>
      </c>
      <c r="S2312" s="229" t="b">
        <f>VLOOKUP(G2312,[1]Conceptos!$B$2:$E$587,4,FALSE)</f>
        <v>1</v>
      </c>
      <c r="V2312" s="231">
        <f t="shared" si="424"/>
        <v>0</v>
      </c>
    </row>
    <row r="2313" spans="1:22" s="231" customFormat="1" hidden="1">
      <c r="A2313" s="172">
        <f>VLOOKUP(G2313,[1]Conceptos!$B$2:$F$587,5,FALSE)</f>
        <v>299</v>
      </c>
      <c r="B2313" s="236"/>
      <c r="C2313" s="237"/>
      <c r="D2313" s="238"/>
      <c r="E2313" s="225">
        <v>3</v>
      </c>
      <c r="F2313" s="174"/>
      <c r="G2313" s="264" t="str">
        <f t="shared" si="429"/>
        <v>A.3.1.13</v>
      </c>
      <c r="H2313" s="235" t="e">
        <f t="shared" si="430"/>
        <v>#N/A</v>
      </c>
      <c r="I2313" s="239"/>
      <c r="J2313" s="239"/>
      <c r="K2313" s="239"/>
      <c r="L2313" s="239"/>
      <c r="M2313" s="240"/>
      <c r="N2313" s="231">
        <f t="shared" si="426"/>
        <v>1</v>
      </c>
      <c r="O2313" s="231">
        <f t="shared" si="423"/>
        <v>0</v>
      </c>
      <c r="P2313" s="179">
        <f>VLOOKUP($G2313,[1]Conceptos!$B$2:$I$588,6,FALSE)</f>
        <v>1</v>
      </c>
      <c r="Q2313" s="179">
        <f>VLOOKUP($G2313,[1]Conceptos!$B$2:$I$588,7,FALSE)</f>
        <v>1</v>
      </c>
      <c r="R2313" s="179">
        <f>VLOOKUP($G2313,[1]Conceptos!$B$2:$I$588,8,FALSE)</f>
        <v>1</v>
      </c>
      <c r="S2313" s="229" t="b">
        <f>VLOOKUP(G2313,[1]Conceptos!$B$2:$E$587,4,FALSE)</f>
        <v>1</v>
      </c>
      <c r="V2313" s="231">
        <f t="shared" si="424"/>
        <v>0</v>
      </c>
    </row>
    <row r="2314" spans="1:22" s="231" customFormat="1" hidden="1">
      <c r="A2314" s="172">
        <f>VLOOKUP(G2314,[1]Conceptos!$B$2:$F$587,5,FALSE)</f>
        <v>299</v>
      </c>
      <c r="B2314" s="236"/>
      <c r="C2314" s="237"/>
      <c r="D2314" s="238"/>
      <c r="E2314" s="225">
        <v>4</v>
      </c>
      <c r="F2314" s="174"/>
      <c r="G2314" s="264" t="str">
        <f t="shared" si="429"/>
        <v>A.3.1.13</v>
      </c>
      <c r="H2314" s="235" t="e">
        <f t="shared" si="430"/>
        <v>#N/A</v>
      </c>
      <c r="I2314" s="239"/>
      <c r="J2314" s="239"/>
      <c r="K2314" s="239"/>
      <c r="L2314" s="239"/>
      <c r="M2314" s="240"/>
      <c r="N2314" s="231">
        <f t="shared" si="426"/>
        <v>1</v>
      </c>
      <c r="O2314" s="231">
        <f t="shared" si="423"/>
        <v>0</v>
      </c>
      <c r="P2314" s="179">
        <f>VLOOKUP($G2314,[1]Conceptos!$B$2:$I$588,6,FALSE)</f>
        <v>1</v>
      </c>
      <c r="Q2314" s="179">
        <f>VLOOKUP($G2314,[1]Conceptos!$B$2:$I$588,7,FALSE)</f>
        <v>1</v>
      </c>
      <c r="R2314" s="179">
        <f>VLOOKUP($G2314,[1]Conceptos!$B$2:$I$588,8,FALSE)</f>
        <v>1</v>
      </c>
      <c r="S2314" s="229" t="b">
        <f>VLOOKUP(G2314,[1]Conceptos!$B$2:$E$587,4,FALSE)</f>
        <v>1</v>
      </c>
      <c r="V2314" s="231">
        <f t="shared" si="424"/>
        <v>0</v>
      </c>
    </row>
    <row r="2315" spans="1:22" s="231" customFormat="1" hidden="1">
      <c r="A2315" s="172">
        <f>VLOOKUP(G2315,[1]Conceptos!$B$2:$F$587,5,FALSE)</f>
        <v>299</v>
      </c>
      <c r="B2315" s="236"/>
      <c r="C2315" s="237"/>
      <c r="D2315" s="238"/>
      <c r="E2315" s="225">
        <v>5</v>
      </c>
      <c r="F2315" s="174"/>
      <c r="G2315" s="264" t="str">
        <f t="shared" si="429"/>
        <v>A.3.1.13</v>
      </c>
      <c r="H2315" s="235" t="e">
        <f t="shared" si="430"/>
        <v>#N/A</v>
      </c>
      <c r="I2315" s="239"/>
      <c r="J2315" s="239"/>
      <c r="K2315" s="239"/>
      <c r="L2315" s="239"/>
      <c r="M2315" s="240"/>
      <c r="N2315" s="231">
        <f t="shared" si="426"/>
        <v>1</v>
      </c>
      <c r="O2315" s="231">
        <f t="shared" si="423"/>
        <v>0</v>
      </c>
      <c r="P2315" s="179">
        <f>VLOOKUP($G2315,[1]Conceptos!$B$2:$I$588,6,FALSE)</f>
        <v>1</v>
      </c>
      <c r="Q2315" s="179">
        <f>VLOOKUP($G2315,[1]Conceptos!$B$2:$I$588,7,FALSE)</f>
        <v>1</v>
      </c>
      <c r="R2315" s="179">
        <f>VLOOKUP($G2315,[1]Conceptos!$B$2:$I$588,8,FALSE)</f>
        <v>1</v>
      </c>
      <c r="S2315" s="229" t="b">
        <f>VLOOKUP(G2315,[1]Conceptos!$B$2:$E$587,4,FALSE)</f>
        <v>1</v>
      </c>
      <c r="V2315" s="231">
        <f t="shared" si="424"/>
        <v>0</v>
      </c>
    </row>
    <row r="2316" spans="1:22" s="231" customFormat="1" hidden="1">
      <c r="A2316" s="172">
        <f>VLOOKUP(G2316,[1]Conceptos!$B$2:$F$587,5,FALSE)</f>
        <v>299</v>
      </c>
      <c r="B2316" s="236"/>
      <c r="C2316" s="237"/>
      <c r="D2316" s="238"/>
      <c r="E2316" s="225">
        <v>6</v>
      </c>
      <c r="F2316" s="174"/>
      <c r="G2316" s="264" t="str">
        <f t="shared" si="429"/>
        <v>A.3.1.13</v>
      </c>
      <c r="H2316" s="235" t="e">
        <f t="shared" si="430"/>
        <v>#N/A</v>
      </c>
      <c r="I2316" s="239"/>
      <c r="J2316" s="239"/>
      <c r="K2316" s="239"/>
      <c r="L2316" s="239"/>
      <c r="M2316" s="240"/>
      <c r="N2316" s="231">
        <f t="shared" si="426"/>
        <v>1</v>
      </c>
      <c r="O2316" s="231">
        <f t="shared" si="423"/>
        <v>0</v>
      </c>
      <c r="P2316" s="179">
        <f>VLOOKUP($G2316,[1]Conceptos!$B$2:$I$588,6,FALSE)</f>
        <v>1</v>
      </c>
      <c r="Q2316" s="179">
        <f>VLOOKUP($G2316,[1]Conceptos!$B$2:$I$588,7,FALSE)</f>
        <v>1</v>
      </c>
      <c r="R2316" s="179">
        <f>VLOOKUP($G2316,[1]Conceptos!$B$2:$I$588,8,FALSE)</f>
        <v>1</v>
      </c>
      <c r="S2316" s="229" t="b">
        <f>VLOOKUP(G2316,[1]Conceptos!$B$2:$E$587,4,FALSE)</f>
        <v>1</v>
      </c>
      <c r="V2316" s="231">
        <f t="shared" si="424"/>
        <v>0</v>
      </c>
    </row>
    <row r="2317" spans="1:22" s="231" customFormat="1" hidden="1">
      <c r="A2317" s="172">
        <f>VLOOKUP(G2317,[1]Conceptos!$B$2:$F$587,5,FALSE)</f>
        <v>299</v>
      </c>
      <c r="B2317" s="236"/>
      <c r="C2317" s="237"/>
      <c r="D2317" s="238"/>
      <c r="E2317" s="225">
        <v>7</v>
      </c>
      <c r="F2317" s="174"/>
      <c r="G2317" s="264" t="str">
        <f t="shared" si="429"/>
        <v>A.3.1.13</v>
      </c>
      <c r="H2317" s="235" t="e">
        <f t="shared" si="430"/>
        <v>#N/A</v>
      </c>
      <c r="I2317" s="239"/>
      <c r="J2317" s="239"/>
      <c r="K2317" s="239"/>
      <c r="L2317" s="239"/>
      <c r="M2317" s="240"/>
      <c r="N2317" s="231">
        <f t="shared" si="426"/>
        <v>1</v>
      </c>
      <c r="O2317" s="231">
        <f t="shared" si="423"/>
        <v>0</v>
      </c>
      <c r="P2317" s="179">
        <f>VLOOKUP($G2317,[1]Conceptos!$B$2:$I$588,6,FALSE)</f>
        <v>1</v>
      </c>
      <c r="Q2317" s="179">
        <f>VLOOKUP($G2317,[1]Conceptos!$B$2:$I$588,7,FALSE)</f>
        <v>1</v>
      </c>
      <c r="R2317" s="179">
        <f>VLOOKUP($G2317,[1]Conceptos!$B$2:$I$588,8,FALSE)</f>
        <v>1</v>
      </c>
      <c r="S2317" s="229" t="b">
        <f>VLOOKUP(G2317,[1]Conceptos!$B$2:$E$587,4,FALSE)</f>
        <v>1</v>
      </c>
      <c r="V2317" s="231">
        <f t="shared" si="424"/>
        <v>0</v>
      </c>
    </row>
    <row r="2318" spans="1:22" s="231" customFormat="1" hidden="1">
      <c r="A2318" s="172">
        <f>VLOOKUP(G2318,[1]Conceptos!$B$2:$F$587,5,FALSE)</f>
        <v>299</v>
      </c>
      <c r="B2318" s="236"/>
      <c r="C2318" s="237"/>
      <c r="D2318" s="238"/>
      <c r="E2318" s="225">
        <v>8</v>
      </c>
      <c r="F2318" s="174"/>
      <c r="G2318" s="264" t="str">
        <f t="shared" si="429"/>
        <v>A.3.1.13</v>
      </c>
      <c r="H2318" s="235" t="e">
        <f t="shared" si="430"/>
        <v>#N/A</v>
      </c>
      <c r="I2318" s="239"/>
      <c r="J2318" s="239"/>
      <c r="K2318" s="239"/>
      <c r="L2318" s="239"/>
      <c r="M2318" s="240"/>
      <c r="N2318" s="231">
        <f t="shared" si="426"/>
        <v>1</v>
      </c>
      <c r="O2318" s="231">
        <f t="shared" si="423"/>
        <v>0</v>
      </c>
      <c r="P2318" s="179">
        <f>VLOOKUP($G2318,[1]Conceptos!$B$2:$I$588,6,FALSE)</f>
        <v>1</v>
      </c>
      <c r="Q2318" s="179">
        <f>VLOOKUP($G2318,[1]Conceptos!$B$2:$I$588,7,FALSE)</f>
        <v>1</v>
      </c>
      <c r="R2318" s="179">
        <f>VLOOKUP($G2318,[1]Conceptos!$B$2:$I$588,8,FALSE)</f>
        <v>1</v>
      </c>
      <c r="S2318" s="229" t="b">
        <f>VLOOKUP(G2318,[1]Conceptos!$B$2:$E$587,4,FALSE)</f>
        <v>1</v>
      </c>
      <c r="V2318" s="231">
        <f t="shared" si="424"/>
        <v>0</v>
      </c>
    </row>
    <row r="2319" spans="1:22" s="231" customFormat="1" hidden="1">
      <c r="A2319" s="172">
        <f>VLOOKUP(G2319,[1]Conceptos!$B$2:$F$587,5,FALSE)</f>
        <v>299</v>
      </c>
      <c r="B2319" s="236"/>
      <c r="C2319" s="237"/>
      <c r="D2319" s="238"/>
      <c r="E2319" s="225">
        <v>9</v>
      </c>
      <c r="F2319" s="174"/>
      <c r="G2319" s="264" t="str">
        <f t="shared" si="429"/>
        <v>A.3.1.13</v>
      </c>
      <c r="H2319" s="235" t="e">
        <f t="shared" si="430"/>
        <v>#N/A</v>
      </c>
      <c r="I2319" s="239"/>
      <c r="J2319" s="239"/>
      <c r="K2319" s="239"/>
      <c r="L2319" s="239"/>
      <c r="M2319" s="240"/>
      <c r="N2319" s="231">
        <f t="shared" si="426"/>
        <v>1</v>
      </c>
      <c r="O2319" s="231">
        <f t="shared" si="423"/>
        <v>0</v>
      </c>
      <c r="P2319" s="179">
        <f>VLOOKUP($G2319,[1]Conceptos!$B$2:$I$588,6,FALSE)</f>
        <v>1</v>
      </c>
      <c r="Q2319" s="179">
        <f>VLOOKUP($G2319,[1]Conceptos!$B$2:$I$588,7,FALSE)</f>
        <v>1</v>
      </c>
      <c r="R2319" s="179">
        <f>VLOOKUP($G2319,[1]Conceptos!$B$2:$I$588,8,FALSE)</f>
        <v>1</v>
      </c>
      <c r="S2319" s="229" t="b">
        <f>VLOOKUP(G2319,[1]Conceptos!$B$2:$E$587,4,FALSE)</f>
        <v>1</v>
      </c>
      <c r="V2319" s="231">
        <f t="shared" si="424"/>
        <v>0</v>
      </c>
    </row>
    <row r="2320" spans="1:22" s="231" customFormat="1" hidden="1">
      <c r="A2320" s="172">
        <f>VLOOKUP(G2320,[1]Conceptos!$B$2:$F$587,5,FALSE)</f>
        <v>299</v>
      </c>
      <c r="B2320" s="236"/>
      <c r="C2320" s="237"/>
      <c r="D2320" s="238"/>
      <c r="E2320" s="225">
        <v>10</v>
      </c>
      <c r="F2320" s="174"/>
      <c r="G2320" s="264" t="str">
        <f t="shared" si="429"/>
        <v>A.3.1.13</v>
      </c>
      <c r="H2320" s="235" t="e">
        <f t="shared" si="430"/>
        <v>#N/A</v>
      </c>
      <c r="I2320" s="239"/>
      <c r="J2320" s="239"/>
      <c r="K2320" s="239"/>
      <c r="L2320" s="239"/>
      <c r="M2320" s="240"/>
      <c r="N2320" s="231">
        <f t="shared" si="426"/>
        <v>1</v>
      </c>
      <c r="O2320" s="231">
        <f t="shared" si="423"/>
        <v>0</v>
      </c>
      <c r="P2320" s="179">
        <f>VLOOKUP($G2320,[1]Conceptos!$B$2:$I$588,6,FALSE)</f>
        <v>1</v>
      </c>
      <c r="Q2320" s="179">
        <f>VLOOKUP($G2320,[1]Conceptos!$B$2:$I$588,7,FALSE)</f>
        <v>1</v>
      </c>
      <c r="R2320" s="179">
        <f>VLOOKUP($G2320,[1]Conceptos!$B$2:$I$588,8,FALSE)</f>
        <v>1</v>
      </c>
      <c r="S2320" s="229" t="b">
        <f>VLOOKUP(G2320,[1]Conceptos!$B$2:$E$587,4,FALSE)</f>
        <v>1</v>
      </c>
      <c r="V2320" s="231">
        <f t="shared" si="424"/>
        <v>0</v>
      </c>
    </row>
    <row r="2321" spans="1:22" s="231" customFormat="1" ht="51">
      <c r="A2321" s="172">
        <f>VLOOKUP(G2321,[1]Conceptos!$B$2:$F$587,5,FALSE)</f>
        <v>300</v>
      </c>
      <c r="B2321" s="219" t="s">
        <v>443</v>
      </c>
      <c r="C2321" s="220" t="str">
        <f>VLOOKUP(B2321,[1]Conceptos!$B$2:$D$587,2,FALSE)</f>
        <v>SOLUCIONES ALTERNAS DE ACUEDUCTO</v>
      </c>
      <c r="D2321" s="221" t="str">
        <f>VLOOKUP(B2321,[1]Conceptos!$B$2:$D$587,3,FALSE)</f>
        <v>CORRESPONDE A LOS RECURSOS INVERTIDOS EN LA FINANCIACIÓN DE SOLUCIONES ALTERNAS DE ACUEDUCTO (OTRA FUENTE POR TUBERÍA, POZO CON BOMBA, POZO SIN BOMBA, ALJIBE, JAGÜEY O BARRENO, PILA PÚBLICA, CARRO TANQUE, AGUATERO, AGUA EMBOTELLADA O EN BOLSA)</v>
      </c>
      <c r="E2321" s="222" t="s">
        <v>136</v>
      </c>
      <c r="F2321" s="223"/>
      <c r="G2321" s="263" t="str">
        <f t="shared" si="429"/>
        <v>A.3.1.14</v>
      </c>
      <c r="H2321" s="225"/>
      <c r="I2321" s="226">
        <f>SUM(I2322:I2331)</f>
        <v>0</v>
      </c>
      <c r="J2321" s="226">
        <f>SUM(J2322:J2331)</f>
        <v>0</v>
      </c>
      <c r="K2321" s="226">
        <f>SUM(K2322:K2331)</f>
        <v>0</v>
      </c>
      <c r="L2321" s="226">
        <f>SUM(L2322:L2331)</f>
        <v>0</v>
      </c>
      <c r="M2321" s="227">
        <f>SUM(M2322:M2331)</f>
        <v>0</v>
      </c>
      <c r="N2321" s="228">
        <f>IF(AND(E2321&lt;&gt;"", E2321&lt;&gt;"Registrar Detalle",E2321&lt;&gt;"Ocultar Detalle"),1,0)</f>
        <v>0</v>
      </c>
      <c r="O2321" s="228">
        <f t="shared" si="423"/>
        <v>0</v>
      </c>
      <c r="P2321" s="179">
        <f>VLOOKUP($G2321,[1]Conceptos!$B$2:$I$588,6,FALSE)</f>
        <v>1</v>
      </c>
      <c r="Q2321" s="179">
        <f>VLOOKUP($G2321,[1]Conceptos!$B$2:$I$588,7,FALSE)</f>
        <v>1</v>
      </c>
      <c r="R2321" s="179">
        <f>VLOOKUP($G2321,[1]Conceptos!$B$2:$I$588,8,FALSE)</f>
        <v>1</v>
      </c>
      <c r="S2321" s="229" t="b">
        <f>VLOOKUP(G2321,[1]Conceptos!$B$2:$E$588,4,FALSE)</f>
        <v>1</v>
      </c>
      <c r="T2321" s="230">
        <f>FIND(".",B2321,LEN(B2321)-2)</f>
        <v>6</v>
      </c>
      <c r="U2321" s="230" t="str">
        <f>MID(B2321,1,T2321-1)</f>
        <v>A.3.1</v>
      </c>
      <c r="V2321" s="231">
        <f t="shared" si="424"/>
        <v>6</v>
      </c>
    </row>
    <row r="2322" spans="1:22" s="231" customFormat="1">
      <c r="A2322" s="172">
        <f>VLOOKUP(G2322,[1]Conceptos!$B$2:$F$587,5,FALSE)</f>
        <v>300</v>
      </c>
      <c r="B2322" s="234"/>
      <c r="C2322" s="220"/>
      <c r="D2322" s="221"/>
      <c r="E2322" s="225">
        <v>1</v>
      </c>
      <c r="F2322" s="174"/>
      <c r="G2322" s="264" t="str">
        <f t="shared" si="429"/>
        <v>A.3.1.14</v>
      </c>
      <c r="H2322" s="235" t="e">
        <f t="shared" ref="H2322:H2331" si="431">VLOOKUP(F2322,$W$7:$X$48,2,FALSE)</f>
        <v>#N/A</v>
      </c>
      <c r="I2322" s="239"/>
      <c r="J2322" s="239"/>
      <c r="K2322" s="239"/>
      <c r="L2322" s="239"/>
      <c r="M2322" s="240"/>
      <c r="N2322" s="231">
        <f t="shared" si="426"/>
        <v>1</v>
      </c>
      <c r="O2322" s="231">
        <f t="shared" si="423"/>
        <v>0</v>
      </c>
      <c r="P2322" s="179">
        <f>VLOOKUP($G2322,[1]Conceptos!$B$2:$I$588,6,FALSE)</f>
        <v>1</v>
      </c>
      <c r="Q2322" s="179">
        <f>VLOOKUP($G2322,[1]Conceptos!$B$2:$I$588,7,FALSE)</f>
        <v>1</v>
      </c>
      <c r="R2322" s="179">
        <f>VLOOKUP($G2322,[1]Conceptos!$B$2:$I$588,8,FALSE)</f>
        <v>1</v>
      </c>
      <c r="S2322" s="229" t="b">
        <f>VLOOKUP(G2322,[1]Conceptos!$B$2:$E$588,4,FALSE)</f>
        <v>1</v>
      </c>
      <c r="V2322" s="231">
        <f t="shared" si="424"/>
        <v>6</v>
      </c>
    </row>
    <row r="2323" spans="1:22" s="231" customFormat="1" hidden="1">
      <c r="A2323" s="172">
        <f>VLOOKUP(G2323,[1]Conceptos!$B$2:$F$587,5,FALSE)</f>
        <v>300</v>
      </c>
      <c r="B2323" s="236"/>
      <c r="C2323" s="237"/>
      <c r="D2323" s="238"/>
      <c r="E2323" s="225">
        <v>2</v>
      </c>
      <c r="F2323" s="174"/>
      <c r="G2323" s="264" t="str">
        <f t="shared" si="429"/>
        <v>A.3.1.14</v>
      </c>
      <c r="H2323" s="235" t="e">
        <f t="shared" si="431"/>
        <v>#N/A</v>
      </c>
      <c r="I2323" s="239"/>
      <c r="J2323" s="239"/>
      <c r="K2323" s="239"/>
      <c r="L2323" s="239"/>
      <c r="M2323" s="240"/>
      <c r="N2323" s="231">
        <f t="shared" si="426"/>
        <v>1</v>
      </c>
      <c r="O2323" s="231">
        <f t="shared" si="423"/>
        <v>0</v>
      </c>
      <c r="P2323" s="179">
        <f>VLOOKUP($G2323,[1]Conceptos!$B$2:$I$588,6,FALSE)</f>
        <v>1</v>
      </c>
      <c r="Q2323" s="179">
        <f>VLOOKUP($G2323,[1]Conceptos!$B$2:$I$588,7,FALSE)</f>
        <v>1</v>
      </c>
      <c r="R2323" s="179">
        <f>VLOOKUP($G2323,[1]Conceptos!$B$2:$I$588,8,FALSE)</f>
        <v>1</v>
      </c>
      <c r="S2323" s="229" t="b">
        <f>VLOOKUP(G2323,[1]Conceptos!$B$2:$E$587,4,FALSE)</f>
        <v>1</v>
      </c>
      <c r="V2323" s="231">
        <f t="shared" si="424"/>
        <v>0</v>
      </c>
    </row>
    <row r="2324" spans="1:22" s="231" customFormat="1" hidden="1">
      <c r="A2324" s="172">
        <f>VLOOKUP(G2324,[1]Conceptos!$B$2:$F$587,5,FALSE)</f>
        <v>300</v>
      </c>
      <c r="B2324" s="236"/>
      <c r="C2324" s="237"/>
      <c r="D2324" s="238"/>
      <c r="E2324" s="225">
        <v>3</v>
      </c>
      <c r="F2324" s="174"/>
      <c r="G2324" s="264" t="str">
        <f t="shared" si="429"/>
        <v>A.3.1.14</v>
      </c>
      <c r="H2324" s="235" t="e">
        <f t="shared" si="431"/>
        <v>#N/A</v>
      </c>
      <c r="I2324" s="239"/>
      <c r="J2324" s="239"/>
      <c r="K2324" s="239"/>
      <c r="L2324" s="239"/>
      <c r="M2324" s="240"/>
      <c r="N2324" s="231">
        <f t="shared" si="426"/>
        <v>1</v>
      </c>
      <c r="O2324" s="231">
        <f t="shared" si="423"/>
        <v>0</v>
      </c>
      <c r="P2324" s="179">
        <f>VLOOKUP($G2324,[1]Conceptos!$B$2:$I$588,6,FALSE)</f>
        <v>1</v>
      </c>
      <c r="Q2324" s="179">
        <f>VLOOKUP($G2324,[1]Conceptos!$B$2:$I$588,7,FALSE)</f>
        <v>1</v>
      </c>
      <c r="R2324" s="179">
        <f>VLOOKUP($G2324,[1]Conceptos!$B$2:$I$588,8,FALSE)</f>
        <v>1</v>
      </c>
      <c r="S2324" s="229" t="b">
        <f>VLOOKUP(G2324,[1]Conceptos!$B$2:$E$587,4,FALSE)</f>
        <v>1</v>
      </c>
      <c r="V2324" s="231">
        <f t="shared" si="424"/>
        <v>0</v>
      </c>
    </row>
    <row r="2325" spans="1:22" s="231" customFormat="1" hidden="1">
      <c r="A2325" s="172">
        <f>VLOOKUP(G2325,[1]Conceptos!$B$2:$F$587,5,FALSE)</f>
        <v>300</v>
      </c>
      <c r="B2325" s="236"/>
      <c r="C2325" s="237"/>
      <c r="D2325" s="238"/>
      <c r="E2325" s="225">
        <v>4</v>
      </c>
      <c r="F2325" s="174"/>
      <c r="G2325" s="264" t="str">
        <f t="shared" si="429"/>
        <v>A.3.1.14</v>
      </c>
      <c r="H2325" s="235" t="e">
        <f t="shared" si="431"/>
        <v>#N/A</v>
      </c>
      <c r="I2325" s="239"/>
      <c r="J2325" s="239"/>
      <c r="K2325" s="239"/>
      <c r="L2325" s="239"/>
      <c r="M2325" s="240"/>
      <c r="N2325" s="231">
        <f t="shared" si="426"/>
        <v>1</v>
      </c>
      <c r="O2325" s="231">
        <f t="shared" si="423"/>
        <v>0</v>
      </c>
      <c r="P2325" s="179">
        <f>VLOOKUP($G2325,[1]Conceptos!$B$2:$I$588,6,FALSE)</f>
        <v>1</v>
      </c>
      <c r="Q2325" s="179">
        <f>VLOOKUP($G2325,[1]Conceptos!$B$2:$I$588,7,FALSE)</f>
        <v>1</v>
      </c>
      <c r="R2325" s="179">
        <f>VLOOKUP($G2325,[1]Conceptos!$B$2:$I$588,8,FALSE)</f>
        <v>1</v>
      </c>
      <c r="S2325" s="229" t="b">
        <f>VLOOKUP(G2325,[1]Conceptos!$B$2:$E$587,4,FALSE)</f>
        <v>1</v>
      </c>
      <c r="V2325" s="231">
        <f t="shared" si="424"/>
        <v>0</v>
      </c>
    </row>
    <row r="2326" spans="1:22" s="231" customFormat="1" hidden="1">
      <c r="A2326" s="172">
        <f>VLOOKUP(G2326,[1]Conceptos!$B$2:$F$587,5,FALSE)</f>
        <v>300</v>
      </c>
      <c r="B2326" s="236"/>
      <c r="C2326" s="237"/>
      <c r="D2326" s="238"/>
      <c r="E2326" s="225">
        <v>5</v>
      </c>
      <c r="F2326" s="174"/>
      <c r="G2326" s="264" t="str">
        <f t="shared" si="429"/>
        <v>A.3.1.14</v>
      </c>
      <c r="H2326" s="235" t="e">
        <f t="shared" si="431"/>
        <v>#N/A</v>
      </c>
      <c r="I2326" s="239"/>
      <c r="J2326" s="239"/>
      <c r="K2326" s="239"/>
      <c r="L2326" s="239"/>
      <c r="M2326" s="240"/>
      <c r="N2326" s="231">
        <f t="shared" si="426"/>
        <v>1</v>
      </c>
      <c r="O2326" s="231">
        <f t="shared" si="423"/>
        <v>0</v>
      </c>
      <c r="P2326" s="179">
        <f>VLOOKUP($G2326,[1]Conceptos!$B$2:$I$588,6,FALSE)</f>
        <v>1</v>
      </c>
      <c r="Q2326" s="179">
        <f>VLOOKUP($G2326,[1]Conceptos!$B$2:$I$588,7,FALSE)</f>
        <v>1</v>
      </c>
      <c r="R2326" s="179">
        <f>VLOOKUP($G2326,[1]Conceptos!$B$2:$I$588,8,FALSE)</f>
        <v>1</v>
      </c>
      <c r="S2326" s="229" t="b">
        <f>VLOOKUP(G2326,[1]Conceptos!$B$2:$E$587,4,FALSE)</f>
        <v>1</v>
      </c>
      <c r="V2326" s="231">
        <f t="shared" si="424"/>
        <v>0</v>
      </c>
    </row>
    <row r="2327" spans="1:22" s="231" customFormat="1" hidden="1">
      <c r="A2327" s="172">
        <f>VLOOKUP(G2327,[1]Conceptos!$B$2:$F$587,5,FALSE)</f>
        <v>300</v>
      </c>
      <c r="B2327" s="236"/>
      <c r="C2327" s="237"/>
      <c r="D2327" s="238"/>
      <c r="E2327" s="225">
        <v>6</v>
      </c>
      <c r="F2327" s="174"/>
      <c r="G2327" s="264" t="str">
        <f t="shared" si="429"/>
        <v>A.3.1.14</v>
      </c>
      <c r="H2327" s="235" t="e">
        <f t="shared" si="431"/>
        <v>#N/A</v>
      </c>
      <c r="I2327" s="239"/>
      <c r="J2327" s="239"/>
      <c r="K2327" s="239"/>
      <c r="L2327" s="239"/>
      <c r="M2327" s="240"/>
      <c r="N2327" s="231">
        <f t="shared" si="426"/>
        <v>1</v>
      </c>
      <c r="O2327" s="231">
        <f t="shared" si="423"/>
        <v>0</v>
      </c>
      <c r="P2327" s="179">
        <f>VLOOKUP($G2327,[1]Conceptos!$B$2:$I$588,6,FALSE)</f>
        <v>1</v>
      </c>
      <c r="Q2327" s="179">
        <f>VLOOKUP($G2327,[1]Conceptos!$B$2:$I$588,7,FALSE)</f>
        <v>1</v>
      </c>
      <c r="R2327" s="179">
        <f>VLOOKUP($G2327,[1]Conceptos!$B$2:$I$588,8,FALSE)</f>
        <v>1</v>
      </c>
      <c r="S2327" s="229" t="b">
        <f>VLOOKUP(G2327,[1]Conceptos!$B$2:$E$587,4,FALSE)</f>
        <v>1</v>
      </c>
      <c r="V2327" s="231">
        <f t="shared" si="424"/>
        <v>0</v>
      </c>
    </row>
    <row r="2328" spans="1:22" s="231" customFormat="1" hidden="1">
      <c r="A2328" s="172">
        <f>VLOOKUP(G2328,[1]Conceptos!$B$2:$F$587,5,FALSE)</f>
        <v>300</v>
      </c>
      <c r="B2328" s="236"/>
      <c r="C2328" s="237"/>
      <c r="D2328" s="238"/>
      <c r="E2328" s="225">
        <v>7</v>
      </c>
      <c r="F2328" s="174"/>
      <c r="G2328" s="264" t="str">
        <f t="shared" si="429"/>
        <v>A.3.1.14</v>
      </c>
      <c r="H2328" s="235" t="e">
        <f t="shared" si="431"/>
        <v>#N/A</v>
      </c>
      <c r="I2328" s="239"/>
      <c r="J2328" s="239"/>
      <c r="K2328" s="239"/>
      <c r="L2328" s="239"/>
      <c r="M2328" s="240"/>
      <c r="N2328" s="231">
        <f t="shared" si="426"/>
        <v>1</v>
      </c>
      <c r="O2328" s="231">
        <f t="shared" si="423"/>
        <v>0</v>
      </c>
      <c r="P2328" s="179">
        <f>VLOOKUP($G2328,[1]Conceptos!$B$2:$I$588,6,FALSE)</f>
        <v>1</v>
      </c>
      <c r="Q2328" s="179">
        <f>VLOOKUP($G2328,[1]Conceptos!$B$2:$I$588,7,FALSE)</f>
        <v>1</v>
      </c>
      <c r="R2328" s="179">
        <f>VLOOKUP($G2328,[1]Conceptos!$B$2:$I$588,8,FALSE)</f>
        <v>1</v>
      </c>
      <c r="S2328" s="229" t="b">
        <f>VLOOKUP(G2328,[1]Conceptos!$B$2:$E$587,4,FALSE)</f>
        <v>1</v>
      </c>
      <c r="V2328" s="231">
        <f t="shared" si="424"/>
        <v>0</v>
      </c>
    </row>
    <row r="2329" spans="1:22" s="231" customFormat="1" hidden="1">
      <c r="A2329" s="172">
        <f>VLOOKUP(G2329,[1]Conceptos!$B$2:$F$587,5,FALSE)</f>
        <v>300</v>
      </c>
      <c r="B2329" s="236"/>
      <c r="C2329" s="237"/>
      <c r="D2329" s="238"/>
      <c r="E2329" s="225">
        <v>8</v>
      </c>
      <c r="F2329" s="174"/>
      <c r="G2329" s="264" t="str">
        <f t="shared" si="429"/>
        <v>A.3.1.14</v>
      </c>
      <c r="H2329" s="235" t="e">
        <f t="shared" si="431"/>
        <v>#N/A</v>
      </c>
      <c r="I2329" s="239"/>
      <c r="J2329" s="239"/>
      <c r="K2329" s="239"/>
      <c r="L2329" s="239"/>
      <c r="M2329" s="240"/>
      <c r="N2329" s="231">
        <f t="shared" si="426"/>
        <v>1</v>
      </c>
      <c r="O2329" s="231">
        <f t="shared" si="423"/>
        <v>0</v>
      </c>
      <c r="P2329" s="179">
        <f>VLOOKUP($G2329,[1]Conceptos!$B$2:$I$588,6,FALSE)</f>
        <v>1</v>
      </c>
      <c r="Q2329" s="179">
        <f>VLOOKUP($G2329,[1]Conceptos!$B$2:$I$588,7,FALSE)</f>
        <v>1</v>
      </c>
      <c r="R2329" s="179">
        <f>VLOOKUP($G2329,[1]Conceptos!$B$2:$I$588,8,FALSE)</f>
        <v>1</v>
      </c>
      <c r="S2329" s="229" t="b">
        <f>VLOOKUP(G2329,[1]Conceptos!$B$2:$E$587,4,FALSE)</f>
        <v>1</v>
      </c>
      <c r="V2329" s="231">
        <f t="shared" si="424"/>
        <v>0</v>
      </c>
    </row>
    <row r="2330" spans="1:22" s="231" customFormat="1" hidden="1">
      <c r="A2330" s="172">
        <f>VLOOKUP(G2330,[1]Conceptos!$B$2:$F$587,5,FALSE)</f>
        <v>300</v>
      </c>
      <c r="B2330" s="236"/>
      <c r="C2330" s="237"/>
      <c r="D2330" s="238"/>
      <c r="E2330" s="225">
        <v>9</v>
      </c>
      <c r="F2330" s="174"/>
      <c r="G2330" s="264" t="str">
        <f t="shared" si="429"/>
        <v>A.3.1.14</v>
      </c>
      <c r="H2330" s="235" t="e">
        <f t="shared" si="431"/>
        <v>#N/A</v>
      </c>
      <c r="I2330" s="239"/>
      <c r="J2330" s="239"/>
      <c r="K2330" s="239"/>
      <c r="L2330" s="239"/>
      <c r="M2330" s="240"/>
      <c r="N2330" s="231">
        <f t="shared" si="426"/>
        <v>1</v>
      </c>
      <c r="O2330" s="231">
        <f t="shared" si="423"/>
        <v>0</v>
      </c>
      <c r="P2330" s="179">
        <f>VLOOKUP($G2330,[1]Conceptos!$B$2:$I$588,6,FALSE)</f>
        <v>1</v>
      </c>
      <c r="Q2330" s="179">
        <f>VLOOKUP($G2330,[1]Conceptos!$B$2:$I$588,7,FALSE)</f>
        <v>1</v>
      </c>
      <c r="R2330" s="179">
        <f>VLOOKUP($G2330,[1]Conceptos!$B$2:$I$588,8,FALSE)</f>
        <v>1</v>
      </c>
      <c r="S2330" s="229" t="b">
        <f>VLOOKUP(G2330,[1]Conceptos!$B$2:$E$587,4,FALSE)</f>
        <v>1</v>
      </c>
      <c r="V2330" s="231">
        <f t="shared" si="424"/>
        <v>0</v>
      </c>
    </row>
    <row r="2331" spans="1:22" s="231" customFormat="1" hidden="1">
      <c r="A2331" s="172">
        <f>VLOOKUP(G2331,[1]Conceptos!$B$2:$F$587,5,FALSE)</f>
        <v>300</v>
      </c>
      <c r="B2331" s="236"/>
      <c r="C2331" s="237"/>
      <c r="D2331" s="238"/>
      <c r="E2331" s="225">
        <v>10</v>
      </c>
      <c r="F2331" s="174"/>
      <c r="G2331" s="264" t="str">
        <f t="shared" si="429"/>
        <v>A.3.1.14</v>
      </c>
      <c r="H2331" s="235" t="e">
        <f t="shared" si="431"/>
        <v>#N/A</v>
      </c>
      <c r="I2331" s="239"/>
      <c r="J2331" s="239"/>
      <c r="K2331" s="239"/>
      <c r="L2331" s="239"/>
      <c r="M2331" s="240"/>
      <c r="N2331" s="231">
        <f t="shared" si="426"/>
        <v>1</v>
      </c>
      <c r="O2331" s="231">
        <f t="shared" si="423"/>
        <v>0</v>
      </c>
      <c r="P2331" s="179">
        <f>VLOOKUP($G2331,[1]Conceptos!$B$2:$I$588,6,FALSE)</f>
        <v>1</v>
      </c>
      <c r="Q2331" s="179">
        <f>VLOOKUP($G2331,[1]Conceptos!$B$2:$I$588,7,FALSE)</f>
        <v>1</v>
      </c>
      <c r="R2331" s="179">
        <f>VLOOKUP($G2331,[1]Conceptos!$B$2:$I$588,8,FALSE)</f>
        <v>1</v>
      </c>
      <c r="S2331" s="229" t="b">
        <f>VLOOKUP(G2331,[1]Conceptos!$B$2:$E$587,4,FALSE)</f>
        <v>1</v>
      </c>
      <c r="V2331" s="231">
        <f t="shared" si="424"/>
        <v>0</v>
      </c>
    </row>
    <row r="2332" spans="1:22" s="231" customFormat="1" ht="25.5">
      <c r="A2332" s="172">
        <f>VLOOKUP(G2332,[1]Conceptos!$B$2:$F$587,5,FALSE)</f>
        <v>301</v>
      </c>
      <c r="B2332" s="216" t="s">
        <v>444</v>
      </c>
      <c r="C2332" s="217" t="str">
        <f>VLOOKUP(B2332,[1]Conceptos!$B$2:$D$587,2,FALSE)</f>
        <v>PLAN DE ORDENAMIENTO Y MANEJO DE CUENCAS (POMCA)</v>
      </c>
      <c r="D2332" s="218" t="str">
        <f>VLOOKUP(B2332,[1]Conceptos!$B$2:$D$587,3,FALSE)</f>
        <v>CONTEMPLA LOS RECURSOS ORIENTADOS A LA FINANCIACIÓN DEL PLAN DE ORDENAMIENTO Y MANEJO DE CUENCAS (POMCA)</v>
      </c>
      <c r="E2332" s="249"/>
      <c r="F2332" s="210"/>
      <c r="G2332" s="262" t="str">
        <f t="shared" si="429"/>
        <v>A.3.1.15</v>
      </c>
      <c r="H2332" s="249"/>
      <c r="I2332" s="213">
        <f>I2333+I2344</f>
        <v>0</v>
      </c>
      <c r="J2332" s="213">
        <f>J2333+J2344</f>
        <v>0</v>
      </c>
      <c r="K2332" s="213">
        <f>K2333+K2344</f>
        <v>0</v>
      </c>
      <c r="L2332" s="213">
        <f>L2333+L2344</f>
        <v>0</v>
      </c>
      <c r="M2332" s="214">
        <f>M2333+M2344</f>
        <v>0</v>
      </c>
      <c r="N2332" s="250">
        <f t="shared" si="426"/>
        <v>0</v>
      </c>
      <c r="O2332" s="250">
        <f t="shared" ref="O2332:O2396" si="432">SUM(I2332:M2332)</f>
        <v>0</v>
      </c>
      <c r="P2332" s="179">
        <f>VLOOKUP($G2332,[1]Conceptos!$B$2:$I$588,6,FALSE)</f>
        <v>1</v>
      </c>
      <c r="Q2332" s="179">
        <f>VLOOKUP($G2332,[1]Conceptos!$B$2:$I$588,7,FALSE)</f>
        <v>1</v>
      </c>
      <c r="R2332" s="179">
        <f>VLOOKUP($G2332,[1]Conceptos!$B$2:$I$588,8,FALSE)</f>
        <v>1</v>
      </c>
      <c r="S2332" s="229" t="b">
        <f>VLOOKUP(G2332,[1]Conceptos!$B$2:$E$588,4,FALSE)</f>
        <v>0</v>
      </c>
      <c r="T2332" s="230">
        <f>FIND(".",B2332,LEN(B2332)-2)</f>
        <v>6</v>
      </c>
      <c r="U2332" s="230" t="str">
        <f>MID(B2332,1,T2332-1)</f>
        <v>A.3.1</v>
      </c>
      <c r="V2332" s="231">
        <f>IF(T2332=0,#REF!,T2332)</f>
        <v>6</v>
      </c>
    </row>
    <row r="2333" spans="1:22" s="231" customFormat="1" ht="25.5">
      <c r="A2333" s="172">
        <f>VLOOKUP(G2333,[1]Conceptos!$B$2:$F$587,5,FALSE)</f>
        <v>302</v>
      </c>
      <c r="B2333" s="219" t="s">
        <v>445</v>
      </c>
      <c r="C2333" s="220" t="str">
        <f>VLOOKUP(B2333,[1]Conceptos!$B$2:$D$587,2,FALSE)</f>
        <v>DISEÑO DEL PLAN DE ORDENAMIENTO Y MANEJO DE CUENCAS (POMCA)</v>
      </c>
      <c r="D2333" s="221" t="str">
        <f>VLOOKUP(B2333,[1]Conceptos!$B$2:$D$587,3,FALSE)</f>
        <v>CONTEMPLA LOS RECURSOS ORIENTADOS AL DISEÑO DEL PLAN DE ORDENAMIENTO Y MANEJO DE CUENCAS (POMCA)</v>
      </c>
      <c r="E2333" s="222" t="s">
        <v>136</v>
      </c>
      <c r="F2333" s="223"/>
      <c r="G2333" s="263" t="str">
        <f t="shared" si="429"/>
        <v>A.3.1.15.1</v>
      </c>
      <c r="H2333" s="225"/>
      <c r="I2333" s="226">
        <f>SUM(I2334:I2343)</f>
        <v>0</v>
      </c>
      <c r="J2333" s="226">
        <f>SUM(J2334:J2343)</f>
        <v>0</v>
      </c>
      <c r="K2333" s="226">
        <f>SUM(K2334:K2343)</f>
        <v>0</v>
      </c>
      <c r="L2333" s="226">
        <f>SUM(L2334:L2343)</f>
        <v>0</v>
      </c>
      <c r="M2333" s="227">
        <f>SUM(M2334:M2343)</f>
        <v>0</v>
      </c>
      <c r="N2333" s="228">
        <f>IF(AND(E2333&lt;&gt;"", E2333&lt;&gt;"Registrar Detalle",E2333&lt;&gt;"Ocultar Detalle"),1,0)</f>
        <v>0</v>
      </c>
      <c r="O2333" s="228">
        <f t="shared" si="432"/>
        <v>0</v>
      </c>
      <c r="P2333" s="179">
        <f>VLOOKUP($G2333,[1]Conceptos!$B$2:$I$588,6,FALSE)</f>
        <v>1</v>
      </c>
      <c r="Q2333" s="179">
        <f>VLOOKUP($G2333,[1]Conceptos!$B$2:$I$588,7,FALSE)</f>
        <v>1</v>
      </c>
      <c r="R2333" s="179">
        <f>VLOOKUP($G2333,[1]Conceptos!$B$2:$I$588,8,FALSE)</f>
        <v>1</v>
      </c>
      <c r="S2333" s="229" t="b">
        <f>VLOOKUP(G2333,[1]Conceptos!$B$2:$E$587,4,FALSE)</f>
        <v>1</v>
      </c>
      <c r="T2333" s="230">
        <f>FIND(".",B2333,LEN(B2333)-2)</f>
        <v>9</v>
      </c>
      <c r="U2333" s="230" t="str">
        <f>MID(B2333,1,T2333-1)</f>
        <v>A.3.1.15</v>
      </c>
      <c r="V2333" s="231">
        <f>IF(T2333=0,T2331,T2333)</f>
        <v>9</v>
      </c>
    </row>
    <row r="2334" spans="1:22" s="231" customFormat="1">
      <c r="A2334" s="172">
        <f>VLOOKUP(G2334,[1]Conceptos!$B$2:$F$587,5,FALSE)</f>
        <v>302</v>
      </c>
      <c r="B2334" s="234"/>
      <c r="C2334" s="220"/>
      <c r="D2334" s="221"/>
      <c r="E2334" s="225">
        <v>1</v>
      </c>
      <c r="F2334" s="174"/>
      <c r="G2334" s="263" t="str">
        <f t="shared" si="429"/>
        <v>A.3.1.15.1</v>
      </c>
      <c r="H2334" s="235" t="e">
        <f t="shared" ref="H2334:H2343" si="433">VLOOKUP(F2334,$W$7:$X$48,2,FALSE)</f>
        <v>#N/A</v>
      </c>
      <c r="I2334" s="239"/>
      <c r="J2334" s="239"/>
      <c r="K2334" s="239"/>
      <c r="L2334" s="239"/>
      <c r="M2334" s="240"/>
      <c r="N2334" s="231">
        <f t="shared" si="426"/>
        <v>1</v>
      </c>
      <c r="O2334" s="231">
        <f t="shared" si="432"/>
        <v>0</v>
      </c>
      <c r="P2334" s="179">
        <f>VLOOKUP($G2334,[1]Conceptos!$B$2:$I$588,6,FALSE)</f>
        <v>1</v>
      </c>
      <c r="Q2334" s="179">
        <f>VLOOKUP($G2334,[1]Conceptos!$B$2:$I$588,7,FALSE)</f>
        <v>1</v>
      </c>
      <c r="R2334" s="179">
        <f>VLOOKUP($G2334,[1]Conceptos!$B$2:$I$588,8,FALSE)</f>
        <v>1</v>
      </c>
      <c r="S2334" s="229" t="b">
        <f>VLOOKUP(G2334,[1]Conceptos!$B$2:$E$587,4,FALSE)</f>
        <v>1</v>
      </c>
      <c r="V2334" s="231">
        <f t="shared" ref="V2334:V2398" si="434">IF(T2334=0,T2333,T2334)</f>
        <v>9</v>
      </c>
    </row>
    <row r="2335" spans="1:22" s="231" customFormat="1" hidden="1">
      <c r="A2335" s="172">
        <f>VLOOKUP(G2335,[1]Conceptos!$B$2:$F$587,5,FALSE)</f>
        <v>302</v>
      </c>
      <c r="B2335" s="236"/>
      <c r="C2335" s="237"/>
      <c r="D2335" s="238"/>
      <c r="E2335" s="225">
        <v>2</v>
      </c>
      <c r="F2335" s="174"/>
      <c r="G2335" s="263" t="str">
        <f t="shared" si="429"/>
        <v>A.3.1.15.1</v>
      </c>
      <c r="H2335" s="235" t="e">
        <f t="shared" si="433"/>
        <v>#N/A</v>
      </c>
      <c r="I2335" s="239"/>
      <c r="J2335" s="239"/>
      <c r="K2335" s="239"/>
      <c r="L2335" s="239"/>
      <c r="M2335" s="240"/>
      <c r="N2335" s="231">
        <f t="shared" si="426"/>
        <v>1</v>
      </c>
      <c r="O2335" s="231">
        <f t="shared" si="432"/>
        <v>0</v>
      </c>
      <c r="P2335" s="179">
        <f>VLOOKUP($G2335,[1]Conceptos!$B$2:$I$588,6,FALSE)</f>
        <v>1</v>
      </c>
      <c r="Q2335" s="179">
        <f>VLOOKUP($G2335,[1]Conceptos!$B$2:$I$588,7,FALSE)</f>
        <v>1</v>
      </c>
      <c r="R2335" s="179">
        <f>VLOOKUP($G2335,[1]Conceptos!$B$2:$I$588,8,FALSE)</f>
        <v>1</v>
      </c>
      <c r="S2335" s="229" t="b">
        <f>VLOOKUP(G2335,[1]Conceptos!$B$2:$E$587,4,FALSE)</f>
        <v>1</v>
      </c>
      <c r="V2335" s="231">
        <f t="shared" si="434"/>
        <v>0</v>
      </c>
    </row>
    <row r="2336" spans="1:22" s="231" customFormat="1" hidden="1">
      <c r="A2336" s="172">
        <f>VLOOKUP(G2336,[1]Conceptos!$B$2:$F$587,5,FALSE)</f>
        <v>302</v>
      </c>
      <c r="B2336" s="236"/>
      <c r="C2336" s="237"/>
      <c r="D2336" s="238"/>
      <c r="E2336" s="225">
        <v>3</v>
      </c>
      <c r="F2336" s="174"/>
      <c r="G2336" s="263" t="str">
        <f t="shared" si="429"/>
        <v>A.3.1.15.1</v>
      </c>
      <c r="H2336" s="235" t="e">
        <f t="shared" si="433"/>
        <v>#N/A</v>
      </c>
      <c r="I2336" s="239"/>
      <c r="J2336" s="239"/>
      <c r="K2336" s="239"/>
      <c r="L2336" s="239"/>
      <c r="M2336" s="240"/>
      <c r="N2336" s="231">
        <f t="shared" si="426"/>
        <v>1</v>
      </c>
      <c r="O2336" s="231">
        <f t="shared" si="432"/>
        <v>0</v>
      </c>
      <c r="P2336" s="179">
        <f>VLOOKUP($G2336,[1]Conceptos!$B$2:$I$588,6,FALSE)</f>
        <v>1</v>
      </c>
      <c r="Q2336" s="179">
        <f>VLOOKUP($G2336,[1]Conceptos!$B$2:$I$588,7,FALSE)</f>
        <v>1</v>
      </c>
      <c r="R2336" s="179">
        <f>VLOOKUP($G2336,[1]Conceptos!$B$2:$I$588,8,FALSE)</f>
        <v>1</v>
      </c>
      <c r="S2336" s="229" t="b">
        <f>VLOOKUP(G2336,[1]Conceptos!$B$2:$E$587,4,FALSE)</f>
        <v>1</v>
      </c>
      <c r="V2336" s="231">
        <f t="shared" si="434"/>
        <v>0</v>
      </c>
    </row>
    <row r="2337" spans="1:22" s="231" customFormat="1" hidden="1">
      <c r="A2337" s="172">
        <f>VLOOKUP(G2337,[1]Conceptos!$B$2:$F$587,5,FALSE)</f>
        <v>302</v>
      </c>
      <c r="B2337" s="236"/>
      <c r="C2337" s="237"/>
      <c r="D2337" s="238"/>
      <c r="E2337" s="225">
        <v>4</v>
      </c>
      <c r="F2337" s="174"/>
      <c r="G2337" s="263" t="str">
        <f t="shared" si="429"/>
        <v>A.3.1.15.1</v>
      </c>
      <c r="H2337" s="235" t="e">
        <f t="shared" si="433"/>
        <v>#N/A</v>
      </c>
      <c r="I2337" s="239"/>
      <c r="J2337" s="239"/>
      <c r="K2337" s="239"/>
      <c r="L2337" s="239"/>
      <c r="M2337" s="240"/>
      <c r="N2337" s="231">
        <f t="shared" si="426"/>
        <v>1</v>
      </c>
      <c r="O2337" s="231">
        <f t="shared" si="432"/>
        <v>0</v>
      </c>
      <c r="P2337" s="179">
        <f>VLOOKUP($G2337,[1]Conceptos!$B$2:$I$588,6,FALSE)</f>
        <v>1</v>
      </c>
      <c r="Q2337" s="179">
        <f>VLOOKUP($G2337,[1]Conceptos!$B$2:$I$588,7,FALSE)</f>
        <v>1</v>
      </c>
      <c r="R2337" s="179">
        <f>VLOOKUP($G2337,[1]Conceptos!$B$2:$I$588,8,FALSE)</f>
        <v>1</v>
      </c>
      <c r="S2337" s="229" t="b">
        <f>VLOOKUP(G2337,[1]Conceptos!$B$2:$E$587,4,FALSE)</f>
        <v>1</v>
      </c>
      <c r="V2337" s="231">
        <f t="shared" si="434"/>
        <v>0</v>
      </c>
    </row>
    <row r="2338" spans="1:22" s="231" customFormat="1" hidden="1">
      <c r="A2338" s="172">
        <f>VLOOKUP(G2338,[1]Conceptos!$B$2:$F$587,5,FALSE)</f>
        <v>302</v>
      </c>
      <c r="B2338" s="236"/>
      <c r="C2338" s="237"/>
      <c r="D2338" s="238"/>
      <c r="E2338" s="225">
        <v>5</v>
      </c>
      <c r="F2338" s="174"/>
      <c r="G2338" s="263" t="str">
        <f t="shared" si="429"/>
        <v>A.3.1.15.1</v>
      </c>
      <c r="H2338" s="235" t="e">
        <f t="shared" si="433"/>
        <v>#N/A</v>
      </c>
      <c r="I2338" s="239"/>
      <c r="J2338" s="239"/>
      <c r="K2338" s="239"/>
      <c r="L2338" s="239"/>
      <c r="M2338" s="240"/>
      <c r="N2338" s="231">
        <f t="shared" si="426"/>
        <v>1</v>
      </c>
      <c r="O2338" s="231">
        <f t="shared" si="432"/>
        <v>0</v>
      </c>
      <c r="P2338" s="179">
        <f>VLOOKUP($G2338,[1]Conceptos!$B$2:$I$588,6,FALSE)</f>
        <v>1</v>
      </c>
      <c r="Q2338" s="179">
        <f>VLOOKUP($G2338,[1]Conceptos!$B$2:$I$588,7,FALSE)</f>
        <v>1</v>
      </c>
      <c r="R2338" s="179">
        <f>VLOOKUP($G2338,[1]Conceptos!$B$2:$I$588,8,FALSE)</f>
        <v>1</v>
      </c>
      <c r="S2338" s="229" t="b">
        <f>VLOOKUP(G2338,[1]Conceptos!$B$2:$E$587,4,FALSE)</f>
        <v>1</v>
      </c>
      <c r="V2338" s="231">
        <f t="shared" si="434"/>
        <v>0</v>
      </c>
    </row>
    <row r="2339" spans="1:22" s="231" customFormat="1" hidden="1">
      <c r="A2339" s="172">
        <f>VLOOKUP(G2339,[1]Conceptos!$B$2:$F$587,5,FALSE)</f>
        <v>302</v>
      </c>
      <c r="B2339" s="236"/>
      <c r="C2339" s="237"/>
      <c r="D2339" s="238"/>
      <c r="E2339" s="225">
        <v>6</v>
      </c>
      <c r="F2339" s="174"/>
      <c r="G2339" s="263" t="str">
        <f t="shared" si="429"/>
        <v>A.3.1.15.1</v>
      </c>
      <c r="H2339" s="235" t="e">
        <f t="shared" si="433"/>
        <v>#N/A</v>
      </c>
      <c r="I2339" s="239"/>
      <c r="J2339" s="239"/>
      <c r="K2339" s="239"/>
      <c r="L2339" s="239"/>
      <c r="M2339" s="240"/>
      <c r="N2339" s="231">
        <f t="shared" si="426"/>
        <v>1</v>
      </c>
      <c r="O2339" s="231">
        <f t="shared" si="432"/>
        <v>0</v>
      </c>
      <c r="P2339" s="179">
        <f>VLOOKUP($G2339,[1]Conceptos!$B$2:$I$588,6,FALSE)</f>
        <v>1</v>
      </c>
      <c r="Q2339" s="179">
        <f>VLOOKUP($G2339,[1]Conceptos!$B$2:$I$588,7,FALSE)</f>
        <v>1</v>
      </c>
      <c r="R2339" s="179">
        <f>VLOOKUP($G2339,[1]Conceptos!$B$2:$I$588,8,FALSE)</f>
        <v>1</v>
      </c>
      <c r="S2339" s="229" t="b">
        <f>VLOOKUP(G2339,[1]Conceptos!$B$2:$E$587,4,FALSE)</f>
        <v>1</v>
      </c>
      <c r="V2339" s="231">
        <f t="shared" si="434"/>
        <v>0</v>
      </c>
    </row>
    <row r="2340" spans="1:22" s="231" customFormat="1" hidden="1">
      <c r="A2340" s="172">
        <f>VLOOKUP(G2340,[1]Conceptos!$B$2:$F$587,5,FALSE)</f>
        <v>302</v>
      </c>
      <c r="B2340" s="236"/>
      <c r="C2340" s="237"/>
      <c r="D2340" s="238"/>
      <c r="E2340" s="225">
        <v>7</v>
      </c>
      <c r="F2340" s="174"/>
      <c r="G2340" s="263" t="str">
        <f t="shared" si="429"/>
        <v>A.3.1.15.1</v>
      </c>
      <c r="H2340" s="235" t="e">
        <f t="shared" si="433"/>
        <v>#N/A</v>
      </c>
      <c r="I2340" s="239"/>
      <c r="J2340" s="239"/>
      <c r="K2340" s="239"/>
      <c r="L2340" s="239"/>
      <c r="M2340" s="240"/>
      <c r="N2340" s="231">
        <f t="shared" si="426"/>
        <v>1</v>
      </c>
      <c r="O2340" s="231">
        <f t="shared" si="432"/>
        <v>0</v>
      </c>
      <c r="P2340" s="179">
        <f>VLOOKUP($G2340,[1]Conceptos!$B$2:$I$588,6,FALSE)</f>
        <v>1</v>
      </c>
      <c r="Q2340" s="179">
        <f>VLOOKUP($G2340,[1]Conceptos!$B$2:$I$588,7,FALSE)</f>
        <v>1</v>
      </c>
      <c r="R2340" s="179">
        <f>VLOOKUP($G2340,[1]Conceptos!$B$2:$I$588,8,FALSE)</f>
        <v>1</v>
      </c>
      <c r="S2340" s="229" t="b">
        <f>VLOOKUP(G2340,[1]Conceptos!$B$2:$E$587,4,FALSE)</f>
        <v>1</v>
      </c>
      <c r="V2340" s="231">
        <f t="shared" si="434"/>
        <v>0</v>
      </c>
    </row>
    <row r="2341" spans="1:22" s="231" customFormat="1" hidden="1">
      <c r="A2341" s="172">
        <f>VLOOKUP(G2341,[1]Conceptos!$B$2:$F$587,5,FALSE)</f>
        <v>302</v>
      </c>
      <c r="B2341" s="236"/>
      <c r="C2341" s="237"/>
      <c r="D2341" s="238"/>
      <c r="E2341" s="225">
        <v>8</v>
      </c>
      <c r="F2341" s="174"/>
      <c r="G2341" s="263" t="str">
        <f t="shared" si="429"/>
        <v>A.3.1.15.1</v>
      </c>
      <c r="H2341" s="235" t="e">
        <f t="shared" si="433"/>
        <v>#N/A</v>
      </c>
      <c r="I2341" s="239"/>
      <c r="J2341" s="239"/>
      <c r="K2341" s="239"/>
      <c r="L2341" s="239"/>
      <c r="M2341" s="240"/>
      <c r="N2341" s="231">
        <f t="shared" si="426"/>
        <v>1</v>
      </c>
      <c r="O2341" s="231">
        <f t="shared" si="432"/>
        <v>0</v>
      </c>
      <c r="P2341" s="179">
        <f>VLOOKUP($G2341,[1]Conceptos!$B$2:$I$588,6,FALSE)</f>
        <v>1</v>
      </c>
      <c r="Q2341" s="179">
        <f>VLOOKUP($G2341,[1]Conceptos!$B$2:$I$588,7,FALSE)</f>
        <v>1</v>
      </c>
      <c r="R2341" s="179">
        <f>VLOOKUP($G2341,[1]Conceptos!$B$2:$I$588,8,FALSE)</f>
        <v>1</v>
      </c>
      <c r="S2341" s="229" t="b">
        <f>VLOOKUP(G2341,[1]Conceptos!$B$2:$E$587,4,FALSE)</f>
        <v>1</v>
      </c>
      <c r="V2341" s="231">
        <f t="shared" si="434"/>
        <v>0</v>
      </c>
    </row>
    <row r="2342" spans="1:22" s="231" customFormat="1" hidden="1">
      <c r="A2342" s="172">
        <f>VLOOKUP(G2342,[1]Conceptos!$B$2:$F$587,5,FALSE)</f>
        <v>302</v>
      </c>
      <c r="B2342" s="236"/>
      <c r="C2342" s="237"/>
      <c r="D2342" s="238"/>
      <c r="E2342" s="225">
        <v>9</v>
      </c>
      <c r="F2342" s="174"/>
      <c r="G2342" s="263" t="str">
        <f t="shared" si="429"/>
        <v>A.3.1.15.1</v>
      </c>
      <c r="H2342" s="235" t="e">
        <f t="shared" si="433"/>
        <v>#N/A</v>
      </c>
      <c r="I2342" s="239"/>
      <c r="J2342" s="239"/>
      <c r="K2342" s="239"/>
      <c r="L2342" s="239"/>
      <c r="M2342" s="240"/>
      <c r="N2342" s="231">
        <f t="shared" si="426"/>
        <v>1</v>
      </c>
      <c r="O2342" s="231">
        <f t="shared" si="432"/>
        <v>0</v>
      </c>
      <c r="P2342" s="179">
        <f>VLOOKUP($G2342,[1]Conceptos!$B$2:$I$588,6,FALSE)</f>
        <v>1</v>
      </c>
      <c r="Q2342" s="179">
        <f>VLOOKUP($G2342,[1]Conceptos!$B$2:$I$588,7,FALSE)</f>
        <v>1</v>
      </c>
      <c r="R2342" s="179">
        <f>VLOOKUP($G2342,[1]Conceptos!$B$2:$I$588,8,FALSE)</f>
        <v>1</v>
      </c>
      <c r="S2342" s="229" t="b">
        <f>VLOOKUP(G2342,[1]Conceptos!$B$2:$E$587,4,FALSE)</f>
        <v>1</v>
      </c>
      <c r="V2342" s="231">
        <f t="shared" si="434"/>
        <v>0</v>
      </c>
    </row>
    <row r="2343" spans="1:22" s="231" customFormat="1" hidden="1">
      <c r="A2343" s="172">
        <f>VLOOKUP(G2343,[1]Conceptos!$B$2:$F$587,5,FALSE)</f>
        <v>302</v>
      </c>
      <c r="B2343" s="236"/>
      <c r="C2343" s="237"/>
      <c r="D2343" s="238"/>
      <c r="E2343" s="225">
        <v>10</v>
      </c>
      <c r="F2343" s="174"/>
      <c r="G2343" s="263" t="str">
        <f t="shared" si="429"/>
        <v>A.3.1.15.1</v>
      </c>
      <c r="H2343" s="235" t="e">
        <f t="shared" si="433"/>
        <v>#N/A</v>
      </c>
      <c r="I2343" s="239"/>
      <c r="J2343" s="239"/>
      <c r="K2343" s="239"/>
      <c r="L2343" s="239"/>
      <c r="M2343" s="240"/>
      <c r="N2343" s="231">
        <f t="shared" ref="N2343:N2407" si="435">IF(E2343&lt;&gt;"",1,0)</f>
        <v>1</v>
      </c>
      <c r="O2343" s="231">
        <f t="shared" si="432"/>
        <v>0</v>
      </c>
      <c r="P2343" s="179">
        <f>VLOOKUP($G2343,[1]Conceptos!$B$2:$I$588,6,FALSE)</f>
        <v>1</v>
      </c>
      <c r="Q2343" s="179">
        <f>VLOOKUP($G2343,[1]Conceptos!$B$2:$I$588,7,FALSE)</f>
        <v>1</v>
      </c>
      <c r="R2343" s="179">
        <f>VLOOKUP($G2343,[1]Conceptos!$B$2:$I$588,8,FALSE)</f>
        <v>1</v>
      </c>
      <c r="S2343" s="229" t="b">
        <f>VLOOKUP(G2343,[1]Conceptos!$B$2:$E$587,4,FALSE)</f>
        <v>1</v>
      </c>
      <c r="V2343" s="231">
        <f t="shared" si="434"/>
        <v>0</v>
      </c>
    </row>
    <row r="2344" spans="1:22" s="231" customFormat="1" ht="38.25">
      <c r="A2344" s="172">
        <f>VLOOKUP(G2344,[1]Conceptos!$B$2:$F$587,5,FALSE)</f>
        <v>303</v>
      </c>
      <c r="B2344" s="219" t="s">
        <v>446</v>
      </c>
      <c r="C2344" s="220" t="str">
        <f>VLOOKUP(B2344,[1]Conceptos!$B$2:$D$587,2,FALSE)</f>
        <v>IMPLEMENTACIÓN DEL PLAN DE ORDENAMIENTO Y MANEJO DE CUENCAS (POMCA)</v>
      </c>
      <c r="D2344" s="221" t="str">
        <f>VLOOKUP(B2344,[1]Conceptos!$B$2:$D$587,3,FALSE)</f>
        <v>CONTEMPLA LOS RECURSOS ORIENTADOS A LA IMPLEMENTACIÓN DEL PLAN DE ORDENAMIENTO Y MANEJO DE CUENCAS (POMCA)</v>
      </c>
      <c r="E2344" s="222" t="s">
        <v>136</v>
      </c>
      <c r="F2344" s="223"/>
      <c r="G2344" s="263" t="str">
        <f t="shared" si="429"/>
        <v>A.3.1.15.2</v>
      </c>
      <c r="H2344" s="225"/>
      <c r="I2344" s="226">
        <f>SUM(I2345:I2354)</f>
        <v>0</v>
      </c>
      <c r="J2344" s="226">
        <f>SUM(J2345:J2354)</f>
        <v>0</v>
      </c>
      <c r="K2344" s="226">
        <f>SUM(K2345:K2354)</f>
        <v>0</v>
      </c>
      <c r="L2344" s="226">
        <f>SUM(L2345:L2354)</f>
        <v>0</v>
      </c>
      <c r="M2344" s="227">
        <f>SUM(M2345:M2354)</f>
        <v>0</v>
      </c>
      <c r="N2344" s="228">
        <f>IF(AND(E2344&lt;&gt;"", E2344&lt;&gt;"Registrar Detalle",E2344&lt;&gt;"Ocultar Detalle"),1,0)</f>
        <v>0</v>
      </c>
      <c r="O2344" s="228">
        <f t="shared" si="432"/>
        <v>0</v>
      </c>
      <c r="P2344" s="179">
        <f>VLOOKUP($G2344,[1]Conceptos!$B$2:$I$588,6,FALSE)</f>
        <v>1</v>
      </c>
      <c r="Q2344" s="179">
        <f>VLOOKUP($G2344,[1]Conceptos!$B$2:$I$588,7,FALSE)</f>
        <v>1</v>
      </c>
      <c r="R2344" s="179">
        <f>VLOOKUP($G2344,[1]Conceptos!$B$2:$I$588,8,FALSE)</f>
        <v>1</v>
      </c>
      <c r="S2344" s="229" t="b">
        <f>VLOOKUP(G2344,[1]Conceptos!$B$2:$E$587,4,FALSE)</f>
        <v>1</v>
      </c>
      <c r="T2344" s="230">
        <f>FIND(".",B2344,LEN(B2344)-2)</f>
        <v>9</v>
      </c>
      <c r="U2344" s="230" t="str">
        <f>MID(B2344,1,T2344-1)</f>
        <v>A.3.1.15</v>
      </c>
      <c r="V2344" s="231">
        <f>IF(T2344=0,T2342,T2344)</f>
        <v>9</v>
      </c>
    </row>
    <row r="2345" spans="1:22" s="231" customFormat="1">
      <c r="A2345" s="172">
        <f>VLOOKUP(G2345,[1]Conceptos!$B$2:$F$587,5,FALSE)</f>
        <v>303</v>
      </c>
      <c r="B2345" s="234"/>
      <c r="C2345" s="220"/>
      <c r="D2345" s="221"/>
      <c r="E2345" s="225">
        <v>1</v>
      </c>
      <c r="F2345" s="174"/>
      <c r="G2345" s="263" t="str">
        <f t="shared" si="429"/>
        <v>A.3.1.15.2</v>
      </c>
      <c r="H2345" s="235" t="e">
        <f t="shared" ref="H2345:H2354" si="436">VLOOKUP(F2345,$W$7:$X$48,2,FALSE)</f>
        <v>#N/A</v>
      </c>
      <c r="I2345" s="239"/>
      <c r="J2345" s="239"/>
      <c r="K2345" s="239"/>
      <c r="L2345" s="239"/>
      <c r="M2345" s="240"/>
      <c r="N2345" s="231">
        <f t="shared" ref="N2345:N2354" si="437">IF(E2345&lt;&gt;"",1,0)</f>
        <v>1</v>
      </c>
      <c r="O2345" s="231">
        <f t="shared" si="432"/>
        <v>0</v>
      </c>
      <c r="P2345" s="179">
        <f>VLOOKUP($G2345,[1]Conceptos!$B$2:$I$588,6,FALSE)</f>
        <v>1</v>
      </c>
      <c r="Q2345" s="179">
        <f>VLOOKUP($G2345,[1]Conceptos!$B$2:$I$588,7,FALSE)</f>
        <v>1</v>
      </c>
      <c r="R2345" s="179">
        <f>VLOOKUP($G2345,[1]Conceptos!$B$2:$I$588,8,FALSE)</f>
        <v>1</v>
      </c>
      <c r="S2345" s="229" t="b">
        <f>VLOOKUP(G2345,[1]Conceptos!$B$2:$E$587,4,FALSE)</f>
        <v>1</v>
      </c>
      <c r="V2345" s="231">
        <f t="shared" ref="V2345:V2354" si="438">IF(T2345=0,T2344,T2345)</f>
        <v>9</v>
      </c>
    </row>
    <row r="2346" spans="1:22" s="231" customFormat="1" hidden="1">
      <c r="A2346" s="172">
        <f>VLOOKUP(G2346,[1]Conceptos!$B$2:$F$587,5,FALSE)</f>
        <v>303</v>
      </c>
      <c r="B2346" s="236"/>
      <c r="C2346" s="237"/>
      <c r="D2346" s="238"/>
      <c r="E2346" s="225">
        <v>2</v>
      </c>
      <c r="F2346" s="174"/>
      <c r="G2346" s="263" t="str">
        <f t="shared" si="429"/>
        <v>A.3.1.15.2</v>
      </c>
      <c r="H2346" s="235" t="e">
        <f t="shared" si="436"/>
        <v>#N/A</v>
      </c>
      <c r="I2346" s="239"/>
      <c r="J2346" s="239"/>
      <c r="K2346" s="239"/>
      <c r="L2346" s="239"/>
      <c r="M2346" s="240"/>
      <c r="N2346" s="231">
        <f t="shared" si="437"/>
        <v>1</v>
      </c>
      <c r="O2346" s="231">
        <f t="shared" si="432"/>
        <v>0</v>
      </c>
      <c r="P2346" s="179">
        <f>VLOOKUP($G2346,[1]Conceptos!$B$2:$I$588,6,FALSE)</f>
        <v>1</v>
      </c>
      <c r="Q2346" s="179">
        <f>VLOOKUP($G2346,[1]Conceptos!$B$2:$I$588,7,FALSE)</f>
        <v>1</v>
      </c>
      <c r="R2346" s="179">
        <f>VLOOKUP($G2346,[1]Conceptos!$B$2:$I$588,8,FALSE)</f>
        <v>1</v>
      </c>
      <c r="S2346" s="229" t="b">
        <f>VLOOKUP(G2346,[1]Conceptos!$B$2:$E$587,4,FALSE)</f>
        <v>1</v>
      </c>
      <c r="V2346" s="231">
        <f t="shared" si="438"/>
        <v>0</v>
      </c>
    </row>
    <row r="2347" spans="1:22" s="231" customFormat="1" hidden="1">
      <c r="A2347" s="172">
        <f>VLOOKUP(G2347,[1]Conceptos!$B$2:$F$587,5,FALSE)</f>
        <v>303</v>
      </c>
      <c r="B2347" s="236"/>
      <c r="C2347" s="237"/>
      <c r="D2347" s="238"/>
      <c r="E2347" s="225">
        <v>3</v>
      </c>
      <c r="F2347" s="174"/>
      <c r="G2347" s="263" t="str">
        <f t="shared" si="429"/>
        <v>A.3.1.15.2</v>
      </c>
      <c r="H2347" s="235" t="e">
        <f t="shared" si="436"/>
        <v>#N/A</v>
      </c>
      <c r="I2347" s="239"/>
      <c r="J2347" s="239"/>
      <c r="K2347" s="239"/>
      <c r="L2347" s="239"/>
      <c r="M2347" s="240"/>
      <c r="N2347" s="231">
        <f t="shared" si="437"/>
        <v>1</v>
      </c>
      <c r="O2347" s="231">
        <f t="shared" si="432"/>
        <v>0</v>
      </c>
      <c r="P2347" s="179">
        <f>VLOOKUP($G2347,[1]Conceptos!$B$2:$I$588,6,FALSE)</f>
        <v>1</v>
      </c>
      <c r="Q2347" s="179">
        <f>VLOOKUP($G2347,[1]Conceptos!$B$2:$I$588,7,FALSE)</f>
        <v>1</v>
      </c>
      <c r="R2347" s="179">
        <f>VLOOKUP($G2347,[1]Conceptos!$B$2:$I$588,8,FALSE)</f>
        <v>1</v>
      </c>
      <c r="S2347" s="229" t="b">
        <f>VLOOKUP(G2347,[1]Conceptos!$B$2:$E$587,4,FALSE)</f>
        <v>1</v>
      </c>
      <c r="V2347" s="231">
        <f t="shared" si="438"/>
        <v>0</v>
      </c>
    </row>
    <row r="2348" spans="1:22" s="231" customFormat="1" hidden="1">
      <c r="A2348" s="172">
        <f>VLOOKUP(G2348,[1]Conceptos!$B$2:$F$587,5,FALSE)</f>
        <v>303</v>
      </c>
      <c r="B2348" s="236"/>
      <c r="C2348" s="237"/>
      <c r="D2348" s="238"/>
      <c r="E2348" s="225">
        <v>4</v>
      </c>
      <c r="F2348" s="174"/>
      <c r="G2348" s="263" t="str">
        <f t="shared" si="429"/>
        <v>A.3.1.15.2</v>
      </c>
      <c r="H2348" s="235" t="e">
        <f t="shared" si="436"/>
        <v>#N/A</v>
      </c>
      <c r="I2348" s="239"/>
      <c r="J2348" s="239"/>
      <c r="K2348" s="239"/>
      <c r="L2348" s="239"/>
      <c r="M2348" s="240"/>
      <c r="N2348" s="231">
        <f t="shared" si="437"/>
        <v>1</v>
      </c>
      <c r="O2348" s="231">
        <f t="shared" si="432"/>
        <v>0</v>
      </c>
      <c r="P2348" s="179">
        <f>VLOOKUP($G2348,[1]Conceptos!$B$2:$I$588,6,FALSE)</f>
        <v>1</v>
      </c>
      <c r="Q2348" s="179">
        <f>VLOOKUP($G2348,[1]Conceptos!$B$2:$I$588,7,FALSE)</f>
        <v>1</v>
      </c>
      <c r="R2348" s="179">
        <f>VLOOKUP($G2348,[1]Conceptos!$B$2:$I$588,8,FALSE)</f>
        <v>1</v>
      </c>
      <c r="S2348" s="229" t="b">
        <f>VLOOKUP(G2348,[1]Conceptos!$B$2:$E$587,4,FALSE)</f>
        <v>1</v>
      </c>
      <c r="V2348" s="231">
        <f t="shared" si="438"/>
        <v>0</v>
      </c>
    </row>
    <row r="2349" spans="1:22" s="231" customFormat="1" hidden="1">
      <c r="A2349" s="172">
        <f>VLOOKUP(G2349,[1]Conceptos!$B$2:$F$587,5,FALSE)</f>
        <v>303</v>
      </c>
      <c r="B2349" s="236"/>
      <c r="C2349" s="237"/>
      <c r="D2349" s="238"/>
      <c r="E2349" s="225">
        <v>5</v>
      </c>
      <c r="F2349" s="174"/>
      <c r="G2349" s="263" t="str">
        <f t="shared" si="429"/>
        <v>A.3.1.15.2</v>
      </c>
      <c r="H2349" s="235" t="e">
        <f t="shared" si="436"/>
        <v>#N/A</v>
      </c>
      <c r="I2349" s="239"/>
      <c r="J2349" s="239"/>
      <c r="K2349" s="239"/>
      <c r="L2349" s="239"/>
      <c r="M2349" s="240"/>
      <c r="N2349" s="231">
        <f t="shared" si="437"/>
        <v>1</v>
      </c>
      <c r="O2349" s="231">
        <f t="shared" si="432"/>
        <v>0</v>
      </c>
      <c r="P2349" s="179">
        <f>VLOOKUP($G2349,[1]Conceptos!$B$2:$I$588,6,FALSE)</f>
        <v>1</v>
      </c>
      <c r="Q2349" s="179">
        <f>VLOOKUP($G2349,[1]Conceptos!$B$2:$I$588,7,FALSE)</f>
        <v>1</v>
      </c>
      <c r="R2349" s="179">
        <f>VLOOKUP($G2349,[1]Conceptos!$B$2:$I$588,8,FALSE)</f>
        <v>1</v>
      </c>
      <c r="S2349" s="229" t="b">
        <f>VLOOKUP(G2349,[1]Conceptos!$B$2:$E$587,4,FALSE)</f>
        <v>1</v>
      </c>
      <c r="V2349" s="231">
        <f t="shared" si="438"/>
        <v>0</v>
      </c>
    </row>
    <row r="2350" spans="1:22" s="231" customFormat="1" hidden="1">
      <c r="A2350" s="172">
        <f>VLOOKUP(G2350,[1]Conceptos!$B$2:$F$587,5,FALSE)</f>
        <v>303</v>
      </c>
      <c r="B2350" s="236"/>
      <c r="C2350" s="237"/>
      <c r="D2350" s="238"/>
      <c r="E2350" s="225">
        <v>6</v>
      </c>
      <c r="F2350" s="174"/>
      <c r="G2350" s="263" t="str">
        <f t="shared" si="429"/>
        <v>A.3.1.15.2</v>
      </c>
      <c r="H2350" s="235" t="e">
        <f t="shared" si="436"/>
        <v>#N/A</v>
      </c>
      <c r="I2350" s="239"/>
      <c r="J2350" s="239"/>
      <c r="K2350" s="239"/>
      <c r="L2350" s="239"/>
      <c r="M2350" s="240"/>
      <c r="N2350" s="231">
        <f t="shared" si="437"/>
        <v>1</v>
      </c>
      <c r="O2350" s="231">
        <f t="shared" si="432"/>
        <v>0</v>
      </c>
      <c r="P2350" s="179">
        <f>VLOOKUP($G2350,[1]Conceptos!$B$2:$I$588,6,FALSE)</f>
        <v>1</v>
      </c>
      <c r="Q2350" s="179">
        <f>VLOOKUP($G2350,[1]Conceptos!$B$2:$I$588,7,FALSE)</f>
        <v>1</v>
      </c>
      <c r="R2350" s="179">
        <f>VLOOKUP($G2350,[1]Conceptos!$B$2:$I$588,8,FALSE)</f>
        <v>1</v>
      </c>
      <c r="S2350" s="229" t="b">
        <f>VLOOKUP(G2350,[1]Conceptos!$B$2:$E$587,4,FALSE)</f>
        <v>1</v>
      </c>
      <c r="V2350" s="231">
        <f t="shared" si="438"/>
        <v>0</v>
      </c>
    </row>
    <row r="2351" spans="1:22" s="231" customFormat="1" hidden="1">
      <c r="A2351" s="172">
        <f>VLOOKUP(G2351,[1]Conceptos!$B$2:$F$587,5,FALSE)</f>
        <v>303</v>
      </c>
      <c r="B2351" s="236"/>
      <c r="C2351" s="237"/>
      <c r="D2351" s="238"/>
      <c r="E2351" s="225">
        <v>7</v>
      </c>
      <c r="F2351" s="174"/>
      <c r="G2351" s="263" t="str">
        <f t="shared" si="429"/>
        <v>A.3.1.15.2</v>
      </c>
      <c r="H2351" s="235" t="e">
        <f t="shared" si="436"/>
        <v>#N/A</v>
      </c>
      <c r="I2351" s="239"/>
      <c r="J2351" s="239"/>
      <c r="K2351" s="239"/>
      <c r="L2351" s="239"/>
      <c r="M2351" s="240"/>
      <c r="N2351" s="231">
        <f t="shared" si="437"/>
        <v>1</v>
      </c>
      <c r="O2351" s="231">
        <f t="shared" si="432"/>
        <v>0</v>
      </c>
      <c r="P2351" s="179">
        <f>VLOOKUP($G2351,[1]Conceptos!$B$2:$I$588,6,FALSE)</f>
        <v>1</v>
      </c>
      <c r="Q2351" s="179">
        <f>VLOOKUP($G2351,[1]Conceptos!$B$2:$I$588,7,FALSE)</f>
        <v>1</v>
      </c>
      <c r="R2351" s="179">
        <f>VLOOKUP($G2351,[1]Conceptos!$B$2:$I$588,8,FALSE)</f>
        <v>1</v>
      </c>
      <c r="S2351" s="229" t="b">
        <f>VLOOKUP(G2351,[1]Conceptos!$B$2:$E$587,4,FALSE)</f>
        <v>1</v>
      </c>
      <c r="V2351" s="231">
        <f t="shared" si="438"/>
        <v>0</v>
      </c>
    </row>
    <row r="2352" spans="1:22" s="231" customFormat="1" hidden="1">
      <c r="A2352" s="172">
        <f>VLOOKUP(G2352,[1]Conceptos!$B$2:$F$587,5,FALSE)</f>
        <v>303</v>
      </c>
      <c r="B2352" s="236"/>
      <c r="C2352" s="237"/>
      <c r="D2352" s="238"/>
      <c r="E2352" s="225">
        <v>8</v>
      </c>
      <c r="F2352" s="174"/>
      <c r="G2352" s="263" t="str">
        <f t="shared" si="429"/>
        <v>A.3.1.15.2</v>
      </c>
      <c r="H2352" s="235" t="e">
        <f t="shared" si="436"/>
        <v>#N/A</v>
      </c>
      <c r="I2352" s="239"/>
      <c r="J2352" s="239"/>
      <c r="K2352" s="239"/>
      <c r="L2352" s="239"/>
      <c r="M2352" s="240"/>
      <c r="N2352" s="231">
        <f t="shared" si="437"/>
        <v>1</v>
      </c>
      <c r="O2352" s="231">
        <f t="shared" si="432"/>
        <v>0</v>
      </c>
      <c r="P2352" s="179">
        <f>VLOOKUP($G2352,[1]Conceptos!$B$2:$I$588,6,FALSE)</f>
        <v>1</v>
      </c>
      <c r="Q2352" s="179">
        <f>VLOOKUP($G2352,[1]Conceptos!$B$2:$I$588,7,FALSE)</f>
        <v>1</v>
      </c>
      <c r="R2352" s="179">
        <f>VLOOKUP($G2352,[1]Conceptos!$B$2:$I$588,8,FALSE)</f>
        <v>1</v>
      </c>
      <c r="S2352" s="229" t="b">
        <f>VLOOKUP(G2352,[1]Conceptos!$B$2:$E$587,4,FALSE)</f>
        <v>1</v>
      </c>
      <c r="V2352" s="231">
        <f t="shared" si="438"/>
        <v>0</v>
      </c>
    </row>
    <row r="2353" spans="1:22" s="231" customFormat="1" hidden="1">
      <c r="A2353" s="172">
        <f>VLOOKUP(G2353,[1]Conceptos!$B$2:$F$587,5,FALSE)</f>
        <v>303</v>
      </c>
      <c r="B2353" s="236"/>
      <c r="C2353" s="237"/>
      <c r="D2353" s="238"/>
      <c r="E2353" s="225">
        <v>9</v>
      </c>
      <c r="F2353" s="174"/>
      <c r="G2353" s="263" t="str">
        <f t="shared" si="429"/>
        <v>A.3.1.15.2</v>
      </c>
      <c r="H2353" s="235" t="e">
        <f t="shared" si="436"/>
        <v>#N/A</v>
      </c>
      <c r="I2353" s="239"/>
      <c r="J2353" s="239"/>
      <c r="K2353" s="239"/>
      <c r="L2353" s="239"/>
      <c r="M2353" s="240"/>
      <c r="N2353" s="231">
        <f t="shared" si="437"/>
        <v>1</v>
      </c>
      <c r="O2353" s="231">
        <f t="shared" si="432"/>
        <v>0</v>
      </c>
      <c r="P2353" s="179">
        <f>VLOOKUP($G2353,[1]Conceptos!$B$2:$I$588,6,FALSE)</f>
        <v>1</v>
      </c>
      <c r="Q2353" s="179">
        <f>VLOOKUP($G2353,[1]Conceptos!$B$2:$I$588,7,FALSE)</f>
        <v>1</v>
      </c>
      <c r="R2353" s="179">
        <f>VLOOKUP($G2353,[1]Conceptos!$B$2:$I$588,8,FALSE)</f>
        <v>1</v>
      </c>
      <c r="S2353" s="229" t="b">
        <f>VLOOKUP(G2353,[1]Conceptos!$B$2:$E$587,4,FALSE)</f>
        <v>1</v>
      </c>
      <c r="V2353" s="231">
        <f t="shared" si="438"/>
        <v>0</v>
      </c>
    </row>
    <row r="2354" spans="1:22" s="231" customFormat="1" hidden="1">
      <c r="A2354" s="172">
        <f>VLOOKUP(G2354,[1]Conceptos!$B$2:$F$587,5,FALSE)</f>
        <v>303</v>
      </c>
      <c r="B2354" s="236"/>
      <c r="C2354" s="237"/>
      <c r="D2354" s="238"/>
      <c r="E2354" s="225">
        <v>10</v>
      </c>
      <c r="F2354" s="174"/>
      <c r="G2354" s="263" t="str">
        <f t="shared" si="429"/>
        <v>A.3.1.15.2</v>
      </c>
      <c r="H2354" s="235" t="e">
        <f t="shared" si="436"/>
        <v>#N/A</v>
      </c>
      <c r="I2354" s="239"/>
      <c r="J2354" s="239"/>
      <c r="K2354" s="239"/>
      <c r="L2354" s="239"/>
      <c r="M2354" s="240"/>
      <c r="N2354" s="231">
        <f t="shared" si="437"/>
        <v>1</v>
      </c>
      <c r="O2354" s="231">
        <f>SUM(I2354:M2354)</f>
        <v>0</v>
      </c>
      <c r="P2354" s="179">
        <f>VLOOKUP($G2354,[1]Conceptos!$B$2:$I$588,6,FALSE)</f>
        <v>1</v>
      </c>
      <c r="Q2354" s="179">
        <f>VLOOKUP($G2354,[1]Conceptos!$B$2:$I$588,7,FALSE)</f>
        <v>1</v>
      </c>
      <c r="R2354" s="179">
        <f>VLOOKUP($G2354,[1]Conceptos!$B$2:$I$588,8,FALSE)</f>
        <v>1</v>
      </c>
      <c r="S2354" s="229" t="b">
        <f>VLOOKUP(G2354,[1]Conceptos!$B$2:$E$587,4,FALSE)</f>
        <v>1</v>
      </c>
      <c r="V2354" s="231">
        <f t="shared" si="438"/>
        <v>0</v>
      </c>
    </row>
    <row r="2355" spans="1:22" s="231" customFormat="1" ht="38.25">
      <c r="A2355" s="172">
        <f>VLOOKUP(G2355,[1]Conceptos!$B$2:$F$587,5,FALSE)</f>
        <v>304</v>
      </c>
      <c r="B2355" s="219" t="s">
        <v>447</v>
      </c>
      <c r="C2355" s="220" t="str">
        <f>VLOOKUP(B2355,[1]Conceptos!$B$2:$D$587,2,FALSE)</f>
        <v>PAGO DE PASIVOS LABORALES</v>
      </c>
      <c r="D2355" s="221" t="str">
        <f>VLOOKUP(B2355,[1]Conceptos!$B$2:$D$587,3,FALSE)</f>
        <v>RECURSOS DESTINADOS A LA FINANCIACIÓN DEL PAGO DE PASIVOS LABORALES, SÓLO BAJO LA ESTRUCTURACIÓN DEL PLAN DEPARTAMENTAL DE AGUA Y POR UNA SOLA VEZ</v>
      </c>
      <c r="E2355" s="222" t="s">
        <v>136</v>
      </c>
      <c r="F2355" s="223"/>
      <c r="G2355" s="263" t="str">
        <f t="shared" si="429"/>
        <v>A.3.1.17</v>
      </c>
      <c r="H2355" s="225"/>
      <c r="I2355" s="226">
        <f>SUM(I2356:I2365)</f>
        <v>0</v>
      </c>
      <c r="J2355" s="226">
        <f>SUM(J2356:J2365)</f>
        <v>0</v>
      </c>
      <c r="K2355" s="226">
        <f>SUM(K2356:K2365)</f>
        <v>0</v>
      </c>
      <c r="L2355" s="226">
        <f>SUM(L2356:L2365)</f>
        <v>0</v>
      </c>
      <c r="M2355" s="227">
        <f>SUM(M2356:M2365)</f>
        <v>0</v>
      </c>
      <c r="N2355" s="228">
        <f>IF(AND(E2355&lt;&gt;"", E2355&lt;&gt;"Registrar Detalle",E2355&lt;&gt;"Ocultar Detalle"),1,0)</f>
        <v>0</v>
      </c>
      <c r="O2355" s="228">
        <f t="shared" si="432"/>
        <v>0</v>
      </c>
      <c r="P2355" s="179">
        <f>VLOOKUP($G2355,[1]Conceptos!$B$2:$I$588,6,FALSE)</f>
        <v>1</v>
      </c>
      <c r="Q2355" s="179">
        <f>VLOOKUP($G2355,[1]Conceptos!$B$2:$I$588,7,FALSE)</f>
        <v>1</v>
      </c>
      <c r="R2355" s="179">
        <f>VLOOKUP($G2355,[1]Conceptos!$B$2:$I$588,8,FALSE)</f>
        <v>1</v>
      </c>
      <c r="S2355" s="229" t="b">
        <f>VLOOKUP(G2355,[1]Conceptos!$B$2:$E$588,4,FALSE)</f>
        <v>1</v>
      </c>
      <c r="T2355" s="230">
        <f>FIND(".",B2355,LEN(B2355)-2)</f>
        <v>6</v>
      </c>
      <c r="U2355" s="230" t="str">
        <f>MID(B2355,1,T2355-1)</f>
        <v>A.3.1</v>
      </c>
      <c r="V2355" s="231">
        <f>IF(T2355=0,T2343,T2355)</f>
        <v>6</v>
      </c>
    </row>
    <row r="2356" spans="1:22" s="231" customFormat="1">
      <c r="A2356" s="172">
        <f>VLOOKUP(G2356,[1]Conceptos!$B$2:$F$587,5,FALSE)</f>
        <v>304</v>
      </c>
      <c r="B2356" s="234"/>
      <c r="C2356" s="220"/>
      <c r="D2356" s="221"/>
      <c r="E2356" s="225">
        <v>1</v>
      </c>
      <c r="F2356" s="174"/>
      <c r="G2356" s="264" t="str">
        <f t="shared" si="429"/>
        <v>A.3.1.17</v>
      </c>
      <c r="H2356" s="235" t="e">
        <f t="shared" ref="H2356:H2365" si="439">VLOOKUP(F2356,$W$7:$X$48,2,FALSE)</f>
        <v>#N/A</v>
      </c>
      <c r="I2356" s="239"/>
      <c r="J2356" s="239"/>
      <c r="K2356" s="239"/>
      <c r="L2356" s="239"/>
      <c r="M2356" s="240"/>
      <c r="N2356" s="231">
        <f t="shared" si="435"/>
        <v>1</v>
      </c>
      <c r="O2356" s="231">
        <f t="shared" si="432"/>
        <v>0</v>
      </c>
      <c r="P2356" s="179">
        <f>VLOOKUP($G2356,[1]Conceptos!$B$2:$I$588,6,FALSE)</f>
        <v>1</v>
      </c>
      <c r="Q2356" s="179">
        <f>VLOOKUP($G2356,[1]Conceptos!$B$2:$I$588,7,FALSE)</f>
        <v>1</v>
      </c>
      <c r="R2356" s="179">
        <f>VLOOKUP($G2356,[1]Conceptos!$B$2:$I$588,8,FALSE)</f>
        <v>1</v>
      </c>
      <c r="S2356" s="229" t="b">
        <f>VLOOKUP(G2356,[1]Conceptos!$B$2:$E$588,4,FALSE)</f>
        <v>1</v>
      </c>
      <c r="V2356" s="231">
        <f t="shared" si="434"/>
        <v>6</v>
      </c>
    </row>
    <row r="2357" spans="1:22" s="231" customFormat="1" hidden="1">
      <c r="A2357" s="172">
        <f>VLOOKUP(G2357,[1]Conceptos!$B$2:$F$587,5,FALSE)</f>
        <v>304</v>
      </c>
      <c r="B2357" s="236"/>
      <c r="C2357" s="237"/>
      <c r="D2357" s="238"/>
      <c r="E2357" s="225">
        <v>2</v>
      </c>
      <c r="F2357" s="174"/>
      <c r="G2357" s="264" t="str">
        <f t="shared" si="429"/>
        <v>A.3.1.17</v>
      </c>
      <c r="H2357" s="235" t="e">
        <f t="shared" si="439"/>
        <v>#N/A</v>
      </c>
      <c r="I2357" s="239"/>
      <c r="J2357" s="239"/>
      <c r="K2357" s="239"/>
      <c r="L2357" s="239"/>
      <c r="M2357" s="240"/>
      <c r="N2357" s="231">
        <f t="shared" si="435"/>
        <v>1</v>
      </c>
      <c r="O2357" s="231">
        <f t="shared" si="432"/>
        <v>0</v>
      </c>
      <c r="P2357" s="179">
        <f>VLOOKUP($G2357,[1]Conceptos!$B$2:$I$588,6,FALSE)</f>
        <v>1</v>
      </c>
      <c r="Q2357" s="179">
        <f>VLOOKUP($G2357,[1]Conceptos!$B$2:$I$588,7,FALSE)</f>
        <v>1</v>
      </c>
      <c r="R2357" s="179">
        <f>VLOOKUP($G2357,[1]Conceptos!$B$2:$I$588,8,FALSE)</f>
        <v>1</v>
      </c>
      <c r="S2357" s="229" t="b">
        <f>VLOOKUP(G2357,[1]Conceptos!$B$2:$E$587,4,FALSE)</f>
        <v>1</v>
      </c>
      <c r="V2357" s="231">
        <f t="shared" si="434"/>
        <v>0</v>
      </c>
    </row>
    <row r="2358" spans="1:22" s="231" customFormat="1" hidden="1">
      <c r="A2358" s="172">
        <f>VLOOKUP(G2358,[1]Conceptos!$B$2:$F$587,5,FALSE)</f>
        <v>304</v>
      </c>
      <c r="B2358" s="236"/>
      <c r="C2358" s="237"/>
      <c r="D2358" s="238"/>
      <c r="E2358" s="225">
        <v>3</v>
      </c>
      <c r="F2358" s="174"/>
      <c r="G2358" s="264" t="str">
        <f t="shared" si="429"/>
        <v>A.3.1.17</v>
      </c>
      <c r="H2358" s="235" t="e">
        <f t="shared" si="439"/>
        <v>#N/A</v>
      </c>
      <c r="I2358" s="239"/>
      <c r="J2358" s="239"/>
      <c r="K2358" s="239"/>
      <c r="L2358" s="239"/>
      <c r="M2358" s="240"/>
      <c r="N2358" s="231">
        <f t="shared" si="435"/>
        <v>1</v>
      </c>
      <c r="O2358" s="231">
        <f t="shared" si="432"/>
        <v>0</v>
      </c>
      <c r="P2358" s="179">
        <f>VLOOKUP($G2358,[1]Conceptos!$B$2:$I$588,6,FALSE)</f>
        <v>1</v>
      </c>
      <c r="Q2358" s="179">
        <f>VLOOKUP($G2358,[1]Conceptos!$B$2:$I$588,7,FALSE)</f>
        <v>1</v>
      </c>
      <c r="R2358" s="179">
        <f>VLOOKUP($G2358,[1]Conceptos!$B$2:$I$588,8,FALSE)</f>
        <v>1</v>
      </c>
      <c r="S2358" s="229" t="b">
        <f>VLOOKUP(G2358,[1]Conceptos!$B$2:$E$587,4,FALSE)</f>
        <v>1</v>
      </c>
      <c r="V2358" s="231">
        <f t="shared" si="434"/>
        <v>0</v>
      </c>
    </row>
    <row r="2359" spans="1:22" s="231" customFormat="1" hidden="1">
      <c r="A2359" s="172">
        <f>VLOOKUP(G2359,[1]Conceptos!$B$2:$F$587,5,FALSE)</f>
        <v>304</v>
      </c>
      <c r="B2359" s="236"/>
      <c r="C2359" s="237"/>
      <c r="D2359" s="238"/>
      <c r="E2359" s="225">
        <v>4</v>
      </c>
      <c r="F2359" s="174"/>
      <c r="G2359" s="264" t="str">
        <f t="shared" si="429"/>
        <v>A.3.1.17</v>
      </c>
      <c r="H2359" s="235" t="e">
        <f t="shared" si="439"/>
        <v>#N/A</v>
      </c>
      <c r="I2359" s="239"/>
      <c r="J2359" s="239"/>
      <c r="K2359" s="239"/>
      <c r="L2359" s="239"/>
      <c r="M2359" s="240"/>
      <c r="N2359" s="231">
        <f t="shared" si="435"/>
        <v>1</v>
      </c>
      <c r="O2359" s="231">
        <f t="shared" si="432"/>
        <v>0</v>
      </c>
      <c r="P2359" s="179">
        <f>VLOOKUP($G2359,[1]Conceptos!$B$2:$I$588,6,FALSE)</f>
        <v>1</v>
      </c>
      <c r="Q2359" s="179">
        <f>VLOOKUP($G2359,[1]Conceptos!$B$2:$I$588,7,FALSE)</f>
        <v>1</v>
      </c>
      <c r="R2359" s="179">
        <f>VLOOKUP($G2359,[1]Conceptos!$B$2:$I$588,8,FALSE)</f>
        <v>1</v>
      </c>
      <c r="S2359" s="229" t="b">
        <f>VLOOKUP(G2359,[1]Conceptos!$B$2:$E$587,4,FALSE)</f>
        <v>1</v>
      </c>
      <c r="V2359" s="231">
        <f t="shared" si="434"/>
        <v>0</v>
      </c>
    </row>
    <row r="2360" spans="1:22" s="231" customFormat="1" hidden="1">
      <c r="A2360" s="172">
        <f>VLOOKUP(G2360,[1]Conceptos!$B$2:$F$587,5,FALSE)</f>
        <v>304</v>
      </c>
      <c r="B2360" s="236"/>
      <c r="C2360" s="237"/>
      <c r="D2360" s="238"/>
      <c r="E2360" s="225">
        <v>5</v>
      </c>
      <c r="F2360" s="174"/>
      <c r="G2360" s="264" t="str">
        <f t="shared" si="429"/>
        <v>A.3.1.17</v>
      </c>
      <c r="H2360" s="235" t="e">
        <f t="shared" si="439"/>
        <v>#N/A</v>
      </c>
      <c r="I2360" s="239"/>
      <c r="J2360" s="239"/>
      <c r="K2360" s="239"/>
      <c r="L2360" s="239"/>
      <c r="M2360" s="240"/>
      <c r="N2360" s="231">
        <f t="shared" si="435"/>
        <v>1</v>
      </c>
      <c r="O2360" s="231">
        <f t="shared" si="432"/>
        <v>0</v>
      </c>
      <c r="P2360" s="179">
        <f>VLOOKUP($G2360,[1]Conceptos!$B$2:$I$588,6,FALSE)</f>
        <v>1</v>
      </c>
      <c r="Q2360" s="179">
        <f>VLOOKUP($G2360,[1]Conceptos!$B$2:$I$588,7,FALSE)</f>
        <v>1</v>
      </c>
      <c r="R2360" s="179">
        <f>VLOOKUP($G2360,[1]Conceptos!$B$2:$I$588,8,FALSE)</f>
        <v>1</v>
      </c>
      <c r="S2360" s="229" t="b">
        <f>VLOOKUP(G2360,[1]Conceptos!$B$2:$E$587,4,FALSE)</f>
        <v>1</v>
      </c>
      <c r="V2360" s="231">
        <f t="shared" si="434"/>
        <v>0</v>
      </c>
    </row>
    <row r="2361" spans="1:22" s="231" customFormat="1" hidden="1">
      <c r="A2361" s="172">
        <f>VLOOKUP(G2361,[1]Conceptos!$B$2:$F$587,5,FALSE)</f>
        <v>304</v>
      </c>
      <c r="B2361" s="236"/>
      <c r="C2361" s="237"/>
      <c r="D2361" s="238"/>
      <c r="E2361" s="225">
        <v>6</v>
      </c>
      <c r="F2361" s="174"/>
      <c r="G2361" s="264" t="str">
        <f t="shared" si="429"/>
        <v>A.3.1.17</v>
      </c>
      <c r="H2361" s="235" t="e">
        <f t="shared" si="439"/>
        <v>#N/A</v>
      </c>
      <c r="I2361" s="239"/>
      <c r="J2361" s="239"/>
      <c r="K2361" s="239"/>
      <c r="L2361" s="239"/>
      <c r="M2361" s="240"/>
      <c r="N2361" s="231">
        <f t="shared" si="435"/>
        <v>1</v>
      </c>
      <c r="O2361" s="231">
        <f t="shared" si="432"/>
        <v>0</v>
      </c>
      <c r="P2361" s="179">
        <f>VLOOKUP($G2361,[1]Conceptos!$B$2:$I$588,6,FALSE)</f>
        <v>1</v>
      </c>
      <c r="Q2361" s="179">
        <f>VLOOKUP($G2361,[1]Conceptos!$B$2:$I$588,7,FALSE)</f>
        <v>1</v>
      </c>
      <c r="R2361" s="179">
        <f>VLOOKUP($G2361,[1]Conceptos!$B$2:$I$588,8,FALSE)</f>
        <v>1</v>
      </c>
      <c r="S2361" s="229" t="b">
        <f>VLOOKUP(G2361,[1]Conceptos!$B$2:$E$587,4,FALSE)</f>
        <v>1</v>
      </c>
      <c r="V2361" s="231">
        <f t="shared" si="434"/>
        <v>0</v>
      </c>
    </row>
    <row r="2362" spans="1:22" s="231" customFormat="1" hidden="1">
      <c r="A2362" s="172">
        <f>VLOOKUP(G2362,[1]Conceptos!$B$2:$F$587,5,FALSE)</f>
        <v>304</v>
      </c>
      <c r="B2362" s="236"/>
      <c r="C2362" s="237"/>
      <c r="D2362" s="238"/>
      <c r="E2362" s="225">
        <v>7</v>
      </c>
      <c r="F2362" s="174"/>
      <c r="G2362" s="264" t="str">
        <f t="shared" si="429"/>
        <v>A.3.1.17</v>
      </c>
      <c r="H2362" s="235" t="e">
        <f t="shared" si="439"/>
        <v>#N/A</v>
      </c>
      <c r="I2362" s="239"/>
      <c r="J2362" s="239"/>
      <c r="K2362" s="239"/>
      <c r="L2362" s="239"/>
      <c r="M2362" s="240"/>
      <c r="N2362" s="231">
        <f t="shared" si="435"/>
        <v>1</v>
      </c>
      <c r="O2362" s="231">
        <f t="shared" si="432"/>
        <v>0</v>
      </c>
      <c r="P2362" s="179">
        <f>VLOOKUP($G2362,[1]Conceptos!$B$2:$I$588,6,FALSE)</f>
        <v>1</v>
      </c>
      <c r="Q2362" s="179">
        <f>VLOOKUP($G2362,[1]Conceptos!$B$2:$I$588,7,FALSE)</f>
        <v>1</v>
      </c>
      <c r="R2362" s="179">
        <f>VLOOKUP($G2362,[1]Conceptos!$B$2:$I$588,8,FALSE)</f>
        <v>1</v>
      </c>
      <c r="S2362" s="229" t="b">
        <f>VLOOKUP(G2362,[1]Conceptos!$B$2:$E$587,4,FALSE)</f>
        <v>1</v>
      </c>
      <c r="V2362" s="231">
        <f t="shared" si="434"/>
        <v>0</v>
      </c>
    </row>
    <row r="2363" spans="1:22" s="231" customFormat="1" hidden="1">
      <c r="A2363" s="172">
        <f>VLOOKUP(G2363,[1]Conceptos!$B$2:$F$587,5,FALSE)</f>
        <v>304</v>
      </c>
      <c r="B2363" s="236"/>
      <c r="C2363" s="237"/>
      <c r="D2363" s="238"/>
      <c r="E2363" s="225">
        <v>8</v>
      </c>
      <c r="F2363" s="174"/>
      <c r="G2363" s="264" t="str">
        <f t="shared" si="429"/>
        <v>A.3.1.17</v>
      </c>
      <c r="H2363" s="235" t="e">
        <f t="shared" si="439"/>
        <v>#N/A</v>
      </c>
      <c r="I2363" s="239"/>
      <c r="J2363" s="239"/>
      <c r="K2363" s="239"/>
      <c r="L2363" s="239"/>
      <c r="M2363" s="240"/>
      <c r="N2363" s="231">
        <f t="shared" si="435"/>
        <v>1</v>
      </c>
      <c r="O2363" s="231">
        <f t="shared" si="432"/>
        <v>0</v>
      </c>
      <c r="P2363" s="179">
        <f>VLOOKUP($G2363,[1]Conceptos!$B$2:$I$588,6,FALSE)</f>
        <v>1</v>
      </c>
      <c r="Q2363" s="179">
        <f>VLOOKUP($G2363,[1]Conceptos!$B$2:$I$588,7,FALSE)</f>
        <v>1</v>
      </c>
      <c r="R2363" s="179">
        <f>VLOOKUP($G2363,[1]Conceptos!$B$2:$I$588,8,FALSE)</f>
        <v>1</v>
      </c>
      <c r="S2363" s="229" t="b">
        <f>VLOOKUP(G2363,[1]Conceptos!$B$2:$E$587,4,FALSE)</f>
        <v>1</v>
      </c>
      <c r="V2363" s="231">
        <f t="shared" si="434"/>
        <v>0</v>
      </c>
    </row>
    <row r="2364" spans="1:22" s="231" customFormat="1" hidden="1">
      <c r="A2364" s="172">
        <f>VLOOKUP(G2364,[1]Conceptos!$B$2:$F$587,5,FALSE)</f>
        <v>304</v>
      </c>
      <c r="B2364" s="236"/>
      <c r="C2364" s="237"/>
      <c r="D2364" s="238"/>
      <c r="E2364" s="225">
        <v>9</v>
      </c>
      <c r="F2364" s="174"/>
      <c r="G2364" s="264" t="str">
        <f t="shared" si="429"/>
        <v>A.3.1.17</v>
      </c>
      <c r="H2364" s="235" t="e">
        <f t="shared" si="439"/>
        <v>#N/A</v>
      </c>
      <c r="I2364" s="239"/>
      <c r="J2364" s="239"/>
      <c r="K2364" s="239"/>
      <c r="L2364" s="239"/>
      <c r="M2364" s="240"/>
      <c r="N2364" s="231">
        <f t="shared" si="435"/>
        <v>1</v>
      </c>
      <c r="O2364" s="231">
        <f t="shared" si="432"/>
        <v>0</v>
      </c>
      <c r="P2364" s="179">
        <f>VLOOKUP($G2364,[1]Conceptos!$B$2:$I$588,6,FALSE)</f>
        <v>1</v>
      </c>
      <c r="Q2364" s="179">
        <f>VLOOKUP($G2364,[1]Conceptos!$B$2:$I$588,7,FALSE)</f>
        <v>1</v>
      </c>
      <c r="R2364" s="179">
        <f>VLOOKUP($G2364,[1]Conceptos!$B$2:$I$588,8,FALSE)</f>
        <v>1</v>
      </c>
      <c r="S2364" s="229" t="b">
        <f>VLOOKUP(G2364,[1]Conceptos!$B$2:$E$587,4,FALSE)</f>
        <v>1</v>
      </c>
      <c r="V2364" s="231">
        <f t="shared" si="434"/>
        <v>0</v>
      </c>
    </row>
    <row r="2365" spans="1:22" s="231" customFormat="1" hidden="1">
      <c r="A2365" s="172">
        <f>VLOOKUP(G2365,[1]Conceptos!$B$2:$F$587,5,FALSE)</f>
        <v>304</v>
      </c>
      <c r="B2365" s="236"/>
      <c r="C2365" s="237"/>
      <c r="D2365" s="238"/>
      <c r="E2365" s="225">
        <v>10</v>
      </c>
      <c r="F2365" s="174"/>
      <c r="G2365" s="264" t="str">
        <f t="shared" ref="G2365:G2428" si="440">IF(ISBLANK(B2365),G2364,B2365)</f>
        <v>A.3.1.17</v>
      </c>
      <c r="H2365" s="235" t="e">
        <f t="shared" si="439"/>
        <v>#N/A</v>
      </c>
      <c r="I2365" s="239"/>
      <c r="J2365" s="239"/>
      <c r="K2365" s="239"/>
      <c r="L2365" s="239"/>
      <c r="M2365" s="240"/>
      <c r="N2365" s="231">
        <f t="shared" si="435"/>
        <v>1</v>
      </c>
      <c r="O2365" s="231">
        <f t="shared" si="432"/>
        <v>0</v>
      </c>
      <c r="P2365" s="179">
        <f>VLOOKUP($G2365,[1]Conceptos!$B$2:$I$588,6,FALSE)</f>
        <v>1</v>
      </c>
      <c r="Q2365" s="179">
        <f>VLOOKUP($G2365,[1]Conceptos!$B$2:$I$588,7,FALSE)</f>
        <v>1</v>
      </c>
      <c r="R2365" s="179">
        <f>VLOOKUP($G2365,[1]Conceptos!$B$2:$I$588,8,FALSE)</f>
        <v>1</v>
      </c>
      <c r="S2365" s="229" t="b">
        <f>VLOOKUP(G2365,[1]Conceptos!$B$2:$E$587,4,FALSE)</f>
        <v>1</v>
      </c>
      <c r="V2365" s="231">
        <f t="shared" si="434"/>
        <v>0</v>
      </c>
    </row>
    <row r="2366" spans="1:22" s="231" customFormat="1" ht="51">
      <c r="A2366" s="172">
        <f>VLOOKUP(G2366,[1]Conceptos!$B$2:$F$587,5,FALSE)</f>
        <v>305</v>
      </c>
      <c r="B2366" s="216" t="s">
        <v>448</v>
      </c>
      <c r="C2366" s="217" t="str">
        <f>VLOOKUP(B2366,[1]Conceptos!$B$2:$D$587,2,FALSE)</f>
        <v>SERVICIO DE ALCANTARILLADO</v>
      </c>
      <c r="D2366" s="218" t="str">
        <f>VLOOKUP(B2366,[1]Conceptos!$B$2:$D$587,3,FALSE)</f>
        <v>GASTOS ORIENTADOS A LA RECOLECCIÓN DE LOS RESIDUOS LÍQUIDOS Y/O AGUAS LLUVIAS POR MEDIO DE TUBERÍAS Y CONDUCTOS, ASÍ COMO EN LA FINANCIACIÓN DE LAS ACTIVIDADES COMPLEMENTARIAS DE TRANSPORTE, TRATAMIENTO Y DISPOSICIÓN FINAL DE ESTOS RESIDUOS.</v>
      </c>
      <c r="E2366" s="249"/>
      <c r="F2366" s="210"/>
      <c r="G2366" s="262" t="str">
        <f t="shared" si="440"/>
        <v>A.3.2</v>
      </c>
      <c r="H2366" s="249"/>
      <c r="I2366" s="213">
        <f>I2367+I2378+I2389+I2400+I2411+I2422+I2433+I2444+I2455+I2466+I2477+I2488+I2499+I2510+I2521+I2532+I2543+I2554+I2577</f>
        <v>0</v>
      </c>
      <c r="J2366" s="213">
        <f>J2367+J2378+J2389+J2400+J2411+J2422+J2433+J2444+J2455+J2466+J2477+J2488+J2499+J2510+J2521+J2532+J2543+J2554+J2577</f>
        <v>0</v>
      </c>
      <c r="K2366" s="213">
        <f>K2367+K2378+K2389+K2400+K2411+K2422+K2433+K2444+K2455+K2466+K2477+K2488+K2499+K2510+K2521+K2532+K2543+K2554+K2577</f>
        <v>0</v>
      </c>
      <c r="L2366" s="213">
        <f>L2367+L2378+L2389+L2400+L2411+L2422+L2433+L2444+L2455+L2466+L2477+L2488+L2499+L2510+L2521+L2532+L2543+L2554+L2577</f>
        <v>0</v>
      </c>
      <c r="M2366" s="214">
        <f>M2367+M2378+M2389+M2400+M2411+M2422+M2433+M2444+M2455+M2466+M2477+M2488+M2499+M2510+M2521+M2532+M2543+M2554+M2577</f>
        <v>0</v>
      </c>
      <c r="N2366" s="250">
        <f t="shared" si="435"/>
        <v>0</v>
      </c>
      <c r="O2366" s="250">
        <f t="shared" si="432"/>
        <v>0</v>
      </c>
      <c r="P2366" s="179">
        <f>VLOOKUP($G2366,[1]Conceptos!$B$2:$I$588,6,FALSE)</f>
        <v>1</v>
      </c>
      <c r="Q2366" s="179">
        <f>VLOOKUP($G2366,[1]Conceptos!$B$2:$I$588,7,FALSE)</f>
        <v>1</v>
      </c>
      <c r="R2366" s="179">
        <f>VLOOKUP($G2366,[1]Conceptos!$B$2:$I$588,8,FALSE)</f>
        <v>1</v>
      </c>
      <c r="S2366" s="229" t="b">
        <f>VLOOKUP(G2366,[1]Conceptos!$B$2:$E$588,4,FALSE)</f>
        <v>0</v>
      </c>
      <c r="T2366" s="230">
        <f>FIND(".",B2366,LEN(B2366)-2)</f>
        <v>4</v>
      </c>
      <c r="U2366" s="230" t="str">
        <f>MID(B2366,1,T2366-1)</f>
        <v>A.3</v>
      </c>
      <c r="V2366" s="231">
        <f>IF(T2366=0,#REF!,T2366)</f>
        <v>4</v>
      </c>
    </row>
    <row r="2367" spans="1:22" s="231" customFormat="1" ht="38.25">
      <c r="A2367" s="172">
        <f>VLOOKUP(G2367,[1]Conceptos!$B$2:$F$587,5,FALSE)</f>
        <v>306</v>
      </c>
      <c r="B2367" s="219" t="s">
        <v>449</v>
      </c>
      <c r="C2367" s="220" t="str">
        <f>VLOOKUP(B2367,[1]Conceptos!$B$2:$D$587,2,FALSE)</f>
        <v>SUBSIDIOS - FONDO DE SOLIDARIDAD Y REDISTRIBUCIÓN DEL INGRESO - ALCANTARILLADO</v>
      </c>
      <c r="D2367" s="221" t="str">
        <f>VLOOKUP(B2367,[1]Conceptos!$B$2:$D$587,3,FALSE)</f>
        <v>RECURSOS ORIENTADOS A LA FINANCIACIÓN DE LOS SUBSIDIOS A LOS USUARIOS DE ESTRATOS 1, 2 Y 3 EN EL SERVICIO DE ALCANTARILLADO, SEGÚN LO DISPUESTO POR LA LEY 142/94</v>
      </c>
      <c r="E2367" s="222" t="s">
        <v>136</v>
      </c>
      <c r="F2367" s="223"/>
      <c r="G2367" s="263" t="str">
        <f t="shared" si="440"/>
        <v>A.3.2.1</v>
      </c>
      <c r="H2367" s="225"/>
      <c r="I2367" s="226">
        <f>SUM(I2368:I2377)</f>
        <v>0</v>
      </c>
      <c r="J2367" s="226">
        <f>SUM(J2368:J2377)</f>
        <v>0</v>
      </c>
      <c r="K2367" s="226">
        <f>SUM(K2368:K2377)</f>
        <v>0</v>
      </c>
      <c r="L2367" s="226">
        <f>SUM(L2368:L2377)</f>
        <v>0</v>
      </c>
      <c r="M2367" s="227">
        <f>SUM(M2368:M2377)</f>
        <v>0</v>
      </c>
      <c r="N2367" s="228">
        <f>IF(AND(E2367&lt;&gt;"", E2367&lt;&gt;"Registrar Detalle",E2367&lt;&gt;"Ocultar Detalle"),1,0)</f>
        <v>0</v>
      </c>
      <c r="O2367" s="228">
        <f t="shared" si="432"/>
        <v>0</v>
      </c>
      <c r="P2367" s="179">
        <f>VLOOKUP($G2367,[1]Conceptos!$B$2:$I$588,6,FALSE)</f>
        <v>1</v>
      </c>
      <c r="Q2367" s="179">
        <f>VLOOKUP($G2367,[1]Conceptos!$B$2:$I$588,7,FALSE)</f>
        <v>1</v>
      </c>
      <c r="R2367" s="179">
        <f>VLOOKUP($G2367,[1]Conceptos!$B$2:$I$588,8,FALSE)</f>
        <v>1</v>
      </c>
      <c r="S2367" s="229" t="b">
        <f>VLOOKUP(G2367,[1]Conceptos!$B$2:$E$588,4,FALSE)</f>
        <v>1</v>
      </c>
      <c r="T2367" s="230">
        <f>FIND(".",B2367,LEN(B2367)-2)</f>
        <v>6</v>
      </c>
      <c r="U2367" s="230" t="str">
        <f>MID(B2367,1,T2367-1)</f>
        <v>A.3.2</v>
      </c>
      <c r="V2367" s="231">
        <f t="shared" si="434"/>
        <v>6</v>
      </c>
    </row>
    <row r="2368" spans="1:22" s="231" customFormat="1">
      <c r="A2368" s="172">
        <f>VLOOKUP(G2368,[1]Conceptos!$B$2:$F$587,5,FALSE)</f>
        <v>306</v>
      </c>
      <c r="B2368" s="234"/>
      <c r="C2368" s="220"/>
      <c r="D2368" s="221"/>
      <c r="E2368" s="225">
        <v>1</v>
      </c>
      <c r="F2368" s="174"/>
      <c r="G2368" s="264" t="str">
        <f t="shared" si="440"/>
        <v>A.3.2.1</v>
      </c>
      <c r="H2368" s="235" t="e">
        <f t="shared" ref="H2368:H2377" si="441">VLOOKUP(F2368,$W$7:$X$48,2,FALSE)</f>
        <v>#N/A</v>
      </c>
      <c r="I2368" s="239"/>
      <c r="J2368" s="239"/>
      <c r="K2368" s="239"/>
      <c r="L2368" s="239"/>
      <c r="M2368" s="240"/>
      <c r="N2368" s="231">
        <f t="shared" si="435"/>
        <v>1</v>
      </c>
      <c r="O2368" s="231">
        <f t="shared" si="432"/>
        <v>0</v>
      </c>
      <c r="P2368" s="179">
        <f>VLOOKUP($G2368,[1]Conceptos!$B$2:$I$588,6,FALSE)</f>
        <v>1</v>
      </c>
      <c r="Q2368" s="179">
        <f>VLOOKUP($G2368,[1]Conceptos!$B$2:$I$588,7,FALSE)</f>
        <v>1</v>
      </c>
      <c r="R2368" s="179">
        <f>VLOOKUP($G2368,[1]Conceptos!$B$2:$I$588,8,FALSE)</f>
        <v>1</v>
      </c>
      <c r="S2368" s="229" t="b">
        <f>VLOOKUP(G2368,[1]Conceptos!$B$2:$E$588,4,FALSE)</f>
        <v>1</v>
      </c>
      <c r="V2368" s="231">
        <f t="shared" si="434"/>
        <v>6</v>
      </c>
    </row>
    <row r="2369" spans="1:22" s="231" customFormat="1" hidden="1">
      <c r="A2369" s="172">
        <f>VLOOKUP(G2369,[1]Conceptos!$B$2:$F$587,5,FALSE)</f>
        <v>306</v>
      </c>
      <c r="B2369" s="236"/>
      <c r="C2369" s="237"/>
      <c r="D2369" s="238"/>
      <c r="E2369" s="225">
        <v>2</v>
      </c>
      <c r="F2369" s="174"/>
      <c r="G2369" s="264" t="str">
        <f t="shared" si="440"/>
        <v>A.3.2.1</v>
      </c>
      <c r="H2369" s="235" t="e">
        <f t="shared" si="441"/>
        <v>#N/A</v>
      </c>
      <c r="I2369" s="239"/>
      <c r="J2369" s="239"/>
      <c r="K2369" s="239"/>
      <c r="L2369" s="239"/>
      <c r="M2369" s="240"/>
      <c r="N2369" s="231">
        <f t="shared" si="435"/>
        <v>1</v>
      </c>
      <c r="O2369" s="231">
        <f t="shared" si="432"/>
        <v>0</v>
      </c>
      <c r="P2369" s="179">
        <f>VLOOKUP($G2369,[1]Conceptos!$B$2:$I$588,6,FALSE)</f>
        <v>1</v>
      </c>
      <c r="Q2369" s="179">
        <f>VLOOKUP($G2369,[1]Conceptos!$B$2:$I$588,7,FALSE)</f>
        <v>1</v>
      </c>
      <c r="R2369" s="179">
        <f>VLOOKUP($G2369,[1]Conceptos!$B$2:$I$588,8,FALSE)</f>
        <v>1</v>
      </c>
      <c r="S2369" s="229" t="b">
        <f>VLOOKUP(G2369,[1]Conceptos!$B$2:$E$587,4,FALSE)</f>
        <v>1</v>
      </c>
      <c r="V2369" s="231">
        <f t="shared" si="434"/>
        <v>0</v>
      </c>
    </row>
    <row r="2370" spans="1:22" s="231" customFormat="1" hidden="1">
      <c r="A2370" s="172">
        <f>VLOOKUP(G2370,[1]Conceptos!$B$2:$F$587,5,FALSE)</f>
        <v>306</v>
      </c>
      <c r="B2370" s="236"/>
      <c r="C2370" s="237"/>
      <c r="D2370" s="238"/>
      <c r="E2370" s="225">
        <v>3</v>
      </c>
      <c r="F2370" s="174"/>
      <c r="G2370" s="264" t="str">
        <f t="shared" si="440"/>
        <v>A.3.2.1</v>
      </c>
      <c r="H2370" s="235" t="e">
        <f t="shared" si="441"/>
        <v>#N/A</v>
      </c>
      <c r="I2370" s="239"/>
      <c r="J2370" s="239"/>
      <c r="K2370" s="239"/>
      <c r="L2370" s="239"/>
      <c r="M2370" s="240"/>
      <c r="N2370" s="231">
        <f t="shared" si="435"/>
        <v>1</v>
      </c>
      <c r="O2370" s="231">
        <f t="shared" si="432"/>
        <v>0</v>
      </c>
      <c r="P2370" s="179">
        <f>VLOOKUP($G2370,[1]Conceptos!$B$2:$I$588,6,FALSE)</f>
        <v>1</v>
      </c>
      <c r="Q2370" s="179">
        <f>VLOOKUP($G2370,[1]Conceptos!$B$2:$I$588,7,FALSE)</f>
        <v>1</v>
      </c>
      <c r="R2370" s="179">
        <f>VLOOKUP($G2370,[1]Conceptos!$B$2:$I$588,8,FALSE)</f>
        <v>1</v>
      </c>
      <c r="S2370" s="229" t="b">
        <f>VLOOKUP(G2370,[1]Conceptos!$B$2:$E$587,4,FALSE)</f>
        <v>1</v>
      </c>
      <c r="V2370" s="231">
        <f t="shared" si="434"/>
        <v>0</v>
      </c>
    </row>
    <row r="2371" spans="1:22" s="231" customFormat="1" hidden="1">
      <c r="A2371" s="172">
        <f>VLOOKUP(G2371,[1]Conceptos!$B$2:$F$587,5,FALSE)</f>
        <v>306</v>
      </c>
      <c r="B2371" s="236"/>
      <c r="C2371" s="237"/>
      <c r="D2371" s="238"/>
      <c r="E2371" s="225">
        <v>4</v>
      </c>
      <c r="F2371" s="174"/>
      <c r="G2371" s="264" t="str">
        <f t="shared" si="440"/>
        <v>A.3.2.1</v>
      </c>
      <c r="H2371" s="235" t="e">
        <f t="shared" si="441"/>
        <v>#N/A</v>
      </c>
      <c r="I2371" s="239"/>
      <c r="J2371" s="239"/>
      <c r="K2371" s="239"/>
      <c r="L2371" s="239"/>
      <c r="M2371" s="240"/>
      <c r="N2371" s="231">
        <f t="shared" si="435"/>
        <v>1</v>
      </c>
      <c r="O2371" s="231">
        <f t="shared" si="432"/>
        <v>0</v>
      </c>
      <c r="P2371" s="179">
        <f>VLOOKUP($G2371,[1]Conceptos!$B$2:$I$588,6,FALSE)</f>
        <v>1</v>
      </c>
      <c r="Q2371" s="179">
        <f>VLOOKUP($G2371,[1]Conceptos!$B$2:$I$588,7,FALSE)</f>
        <v>1</v>
      </c>
      <c r="R2371" s="179">
        <f>VLOOKUP($G2371,[1]Conceptos!$B$2:$I$588,8,FALSE)</f>
        <v>1</v>
      </c>
      <c r="S2371" s="229" t="b">
        <f>VLOOKUP(G2371,[1]Conceptos!$B$2:$E$587,4,FALSE)</f>
        <v>1</v>
      </c>
      <c r="V2371" s="231">
        <f t="shared" si="434"/>
        <v>0</v>
      </c>
    </row>
    <row r="2372" spans="1:22" s="231" customFormat="1" hidden="1">
      <c r="A2372" s="172">
        <f>VLOOKUP(G2372,[1]Conceptos!$B$2:$F$587,5,FALSE)</f>
        <v>306</v>
      </c>
      <c r="B2372" s="236"/>
      <c r="C2372" s="237"/>
      <c r="D2372" s="238"/>
      <c r="E2372" s="225">
        <v>5</v>
      </c>
      <c r="F2372" s="174"/>
      <c r="G2372" s="264" t="str">
        <f t="shared" si="440"/>
        <v>A.3.2.1</v>
      </c>
      <c r="H2372" s="235" t="e">
        <f t="shared" si="441"/>
        <v>#N/A</v>
      </c>
      <c r="I2372" s="239"/>
      <c r="J2372" s="239"/>
      <c r="K2372" s="239"/>
      <c r="L2372" s="239"/>
      <c r="M2372" s="240"/>
      <c r="N2372" s="231">
        <f t="shared" si="435"/>
        <v>1</v>
      </c>
      <c r="O2372" s="231">
        <f t="shared" si="432"/>
        <v>0</v>
      </c>
      <c r="P2372" s="179">
        <f>VLOOKUP($G2372,[1]Conceptos!$B$2:$I$588,6,FALSE)</f>
        <v>1</v>
      </c>
      <c r="Q2372" s="179">
        <f>VLOOKUP($G2372,[1]Conceptos!$B$2:$I$588,7,FALSE)</f>
        <v>1</v>
      </c>
      <c r="R2372" s="179">
        <f>VLOOKUP($G2372,[1]Conceptos!$B$2:$I$588,8,FALSE)</f>
        <v>1</v>
      </c>
      <c r="S2372" s="229" t="b">
        <f>VLOOKUP(G2372,[1]Conceptos!$B$2:$E$587,4,FALSE)</f>
        <v>1</v>
      </c>
      <c r="V2372" s="231">
        <f t="shared" si="434"/>
        <v>0</v>
      </c>
    </row>
    <row r="2373" spans="1:22" s="231" customFormat="1" hidden="1">
      <c r="A2373" s="172">
        <f>VLOOKUP(G2373,[1]Conceptos!$B$2:$F$587,5,FALSE)</f>
        <v>306</v>
      </c>
      <c r="B2373" s="236"/>
      <c r="C2373" s="237"/>
      <c r="D2373" s="238"/>
      <c r="E2373" s="225">
        <v>6</v>
      </c>
      <c r="F2373" s="174"/>
      <c r="G2373" s="264" t="str">
        <f t="shared" si="440"/>
        <v>A.3.2.1</v>
      </c>
      <c r="H2373" s="235" t="e">
        <f t="shared" si="441"/>
        <v>#N/A</v>
      </c>
      <c r="I2373" s="239"/>
      <c r="J2373" s="239"/>
      <c r="K2373" s="239"/>
      <c r="L2373" s="239"/>
      <c r="M2373" s="240"/>
      <c r="N2373" s="231">
        <f t="shared" si="435"/>
        <v>1</v>
      </c>
      <c r="O2373" s="231">
        <f t="shared" si="432"/>
        <v>0</v>
      </c>
      <c r="P2373" s="179">
        <f>VLOOKUP($G2373,[1]Conceptos!$B$2:$I$588,6,FALSE)</f>
        <v>1</v>
      </c>
      <c r="Q2373" s="179">
        <f>VLOOKUP($G2373,[1]Conceptos!$B$2:$I$588,7,FALSE)</f>
        <v>1</v>
      </c>
      <c r="R2373" s="179">
        <f>VLOOKUP($G2373,[1]Conceptos!$B$2:$I$588,8,FALSE)</f>
        <v>1</v>
      </c>
      <c r="S2373" s="229" t="b">
        <f>VLOOKUP(G2373,[1]Conceptos!$B$2:$E$587,4,FALSE)</f>
        <v>1</v>
      </c>
      <c r="V2373" s="231">
        <f t="shared" si="434"/>
        <v>0</v>
      </c>
    </row>
    <row r="2374" spans="1:22" s="231" customFormat="1" hidden="1">
      <c r="A2374" s="172">
        <f>VLOOKUP(G2374,[1]Conceptos!$B$2:$F$587,5,FALSE)</f>
        <v>306</v>
      </c>
      <c r="B2374" s="236"/>
      <c r="C2374" s="237"/>
      <c r="D2374" s="238"/>
      <c r="E2374" s="225">
        <v>7</v>
      </c>
      <c r="F2374" s="174"/>
      <c r="G2374" s="264" t="str">
        <f t="shared" si="440"/>
        <v>A.3.2.1</v>
      </c>
      <c r="H2374" s="235" t="e">
        <f t="shared" si="441"/>
        <v>#N/A</v>
      </c>
      <c r="I2374" s="239"/>
      <c r="J2374" s="239"/>
      <c r="K2374" s="239"/>
      <c r="L2374" s="239"/>
      <c r="M2374" s="240"/>
      <c r="N2374" s="231">
        <f t="shared" si="435"/>
        <v>1</v>
      </c>
      <c r="O2374" s="231">
        <f t="shared" si="432"/>
        <v>0</v>
      </c>
      <c r="P2374" s="179">
        <f>VLOOKUP($G2374,[1]Conceptos!$B$2:$I$588,6,FALSE)</f>
        <v>1</v>
      </c>
      <c r="Q2374" s="179">
        <f>VLOOKUP($G2374,[1]Conceptos!$B$2:$I$588,7,FALSE)</f>
        <v>1</v>
      </c>
      <c r="R2374" s="179">
        <f>VLOOKUP($G2374,[1]Conceptos!$B$2:$I$588,8,FALSE)</f>
        <v>1</v>
      </c>
      <c r="S2374" s="229" t="b">
        <f>VLOOKUP(G2374,[1]Conceptos!$B$2:$E$587,4,FALSE)</f>
        <v>1</v>
      </c>
      <c r="V2374" s="231">
        <f t="shared" si="434"/>
        <v>0</v>
      </c>
    </row>
    <row r="2375" spans="1:22" s="231" customFormat="1" hidden="1">
      <c r="A2375" s="172">
        <f>VLOOKUP(G2375,[1]Conceptos!$B$2:$F$587,5,FALSE)</f>
        <v>306</v>
      </c>
      <c r="B2375" s="236"/>
      <c r="C2375" s="237"/>
      <c r="D2375" s="238"/>
      <c r="E2375" s="225">
        <v>8</v>
      </c>
      <c r="F2375" s="174"/>
      <c r="G2375" s="264" t="str">
        <f t="shared" si="440"/>
        <v>A.3.2.1</v>
      </c>
      <c r="H2375" s="235" t="e">
        <f t="shared" si="441"/>
        <v>#N/A</v>
      </c>
      <c r="I2375" s="239"/>
      <c r="J2375" s="239"/>
      <c r="K2375" s="239"/>
      <c r="L2375" s="239"/>
      <c r="M2375" s="240"/>
      <c r="N2375" s="231">
        <f t="shared" si="435"/>
        <v>1</v>
      </c>
      <c r="O2375" s="231">
        <f t="shared" si="432"/>
        <v>0</v>
      </c>
      <c r="P2375" s="179">
        <f>VLOOKUP($G2375,[1]Conceptos!$B$2:$I$588,6,FALSE)</f>
        <v>1</v>
      </c>
      <c r="Q2375" s="179">
        <f>VLOOKUP($G2375,[1]Conceptos!$B$2:$I$588,7,FALSE)</f>
        <v>1</v>
      </c>
      <c r="R2375" s="179">
        <f>VLOOKUP($G2375,[1]Conceptos!$B$2:$I$588,8,FALSE)</f>
        <v>1</v>
      </c>
      <c r="S2375" s="229" t="b">
        <f>VLOOKUP(G2375,[1]Conceptos!$B$2:$E$587,4,FALSE)</f>
        <v>1</v>
      </c>
      <c r="V2375" s="231">
        <f t="shared" si="434"/>
        <v>0</v>
      </c>
    </row>
    <row r="2376" spans="1:22" s="231" customFormat="1" hidden="1">
      <c r="A2376" s="172">
        <f>VLOOKUP(G2376,[1]Conceptos!$B$2:$F$587,5,FALSE)</f>
        <v>306</v>
      </c>
      <c r="B2376" s="236"/>
      <c r="C2376" s="237"/>
      <c r="D2376" s="238"/>
      <c r="E2376" s="225">
        <v>9</v>
      </c>
      <c r="F2376" s="174"/>
      <c r="G2376" s="264" t="str">
        <f t="shared" si="440"/>
        <v>A.3.2.1</v>
      </c>
      <c r="H2376" s="235" t="e">
        <f t="shared" si="441"/>
        <v>#N/A</v>
      </c>
      <c r="I2376" s="239"/>
      <c r="J2376" s="239"/>
      <c r="K2376" s="239"/>
      <c r="L2376" s="239"/>
      <c r="M2376" s="240"/>
      <c r="N2376" s="231">
        <f t="shared" si="435"/>
        <v>1</v>
      </c>
      <c r="O2376" s="231">
        <f t="shared" si="432"/>
        <v>0</v>
      </c>
      <c r="P2376" s="179">
        <f>VLOOKUP($G2376,[1]Conceptos!$B$2:$I$588,6,FALSE)</f>
        <v>1</v>
      </c>
      <c r="Q2376" s="179">
        <f>VLOOKUP($G2376,[1]Conceptos!$B$2:$I$588,7,FALSE)</f>
        <v>1</v>
      </c>
      <c r="R2376" s="179">
        <f>VLOOKUP($G2376,[1]Conceptos!$B$2:$I$588,8,FALSE)</f>
        <v>1</v>
      </c>
      <c r="S2376" s="229" t="b">
        <f>VLOOKUP(G2376,[1]Conceptos!$B$2:$E$587,4,FALSE)</f>
        <v>1</v>
      </c>
      <c r="V2376" s="231">
        <f t="shared" si="434"/>
        <v>0</v>
      </c>
    </row>
    <row r="2377" spans="1:22" s="231" customFormat="1" hidden="1">
      <c r="A2377" s="172">
        <f>VLOOKUP(G2377,[1]Conceptos!$B$2:$F$587,5,FALSE)</f>
        <v>306</v>
      </c>
      <c r="B2377" s="236"/>
      <c r="C2377" s="237"/>
      <c r="D2377" s="238"/>
      <c r="E2377" s="225">
        <v>10</v>
      </c>
      <c r="F2377" s="174"/>
      <c r="G2377" s="264" t="str">
        <f t="shared" si="440"/>
        <v>A.3.2.1</v>
      </c>
      <c r="H2377" s="235" t="e">
        <f t="shared" si="441"/>
        <v>#N/A</v>
      </c>
      <c r="I2377" s="239"/>
      <c r="J2377" s="239"/>
      <c r="K2377" s="239"/>
      <c r="L2377" s="239"/>
      <c r="M2377" s="240"/>
      <c r="N2377" s="231">
        <f t="shared" si="435"/>
        <v>1</v>
      </c>
      <c r="O2377" s="231">
        <f t="shared" si="432"/>
        <v>0</v>
      </c>
      <c r="P2377" s="179">
        <f>VLOOKUP($G2377,[1]Conceptos!$B$2:$I$588,6,FALSE)</f>
        <v>1</v>
      </c>
      <c r="Q2377" s="179">
        <f>VLOOKUP($G2377,[1]Conceptos!$B$2:$I$588,7,FALSE)</f>
        <v>1</v>
      </c>
      <c r="R2377" s="179">
        <f>VLOOKUP($G2377,[1]Conceptos!$B$2:$I$588,8,FALSE)</f>
        <v>1</v>
      </c>
      <c r="S2377" s="229" t="b">
        <f>VLOOKUP(G2377,[1]Conceptos!$B$2:$E$587,4,FALSE)</f>
        <v>1</v>
      </c>
      <c r="V2377" s="231">
        <f t="shared" si="434"/>
        <v>0</v>
      </c>
    </row>
    <row r="2378" spans="1:22" s="231" customFormat="1" ht="51">
      <c r="A2378" s="172">
        <f>VLOOKUP(G2378,[1]Conceptos!$B$2:$F$587,5,FALSE)</f>
        <v>307</v>
      </c>
      <c r="B2378" s="219" t="s">
        <v>450</v>
      </c>
      <c r="C2378" s="220" t="str">
        <f>VLOOKUP(B2378,[1]Conceptos!$B$2:$D$587,2,FALSE)</f>
        <v>PREINVERSIÓN EN DISEÑO</v>
      </c>
      <c r="D2378" s="221" t="str">
        <f>VLOOKUP(B2378,[1]Conceptos!$B$2:$D$587,3,FALSE)</f>
        <v>ES LA FASE PRELIMINAR PARA LA EJECUCIÓN DE UN PROYECTO DE ALCANTARILLADO QUE PERMITE, MEDIANTE ELABORACIÓN DE SU DISEÑO, DEFINIR SUS CARACTERÍSTICAS TÉCNICAS Y CONDICIONES ECONÓMICAS, FINANCIERAS, INSTITUCIONALES Y SOCIALES.</v>
      </c>
      <c r="E2378" s="222" t="s">
        <v>136</v>
      </c>
      <c r="F2378" s="223"/>
      <c r="G2378" s="263" t="str">
        <f t="shared" si="440"/>
        <v>A.3.2.2</v>
      </c>
      <c r="H2378" s="225"/>
      <c r="I2378" s="226">
        <f>SUM(I2379:I2388)</f>
        <v>0</v>
      </c>
      <c r="J2378" s="226">
        <f>SUM(J2379:J2388)</f>
        <v>0</v>
      </c>
      <c r="K2378" s="226">
        <f>SUM(K2379:K2388)</f>
        <v>0</v>
      </c>
      <c r="L2378" s="226">
        <f>SUM(L2379:L2388)</f>
        <v>0</v>
      </c>
      <c r="M2378" s="227">
        <f>SUM(M2379:M2388)</f>
        <v>0</v>
      </c>
      <c r="N2378" s="228">
        <f>IF(AND(E2378&lt;&gt;"", E2378&lt;&gt;"Registrar Detalle",E2378&lt;&gt;"Ocultar Detalle"),1,0)</f>
        <v>0</v>
      </c>
      <c r="O2378" s="228">
        <f t="shared" si="432"/>
        <v>0</v>
      </c>
      <c r="P2378" s="179">
        <f>VLOOKUP($G2378,[1]Conceptos!$B$2:$I$588,6,FALSE)</f>
        <v>1</v>
      </c>
      <c r="Q2378" s="179">
        <f>VLOOKUP($G2378,[1]Conceptos!$B$2:$I$588,7,FALSE)</f>
        <v>1</v>
      </c>
      <c r="R2378" s="179">
        <f>VLOOKUP($G2378,[1]Conceptos!$B$2:$I$588,8,FALSE)</f>
        <v>1</v>
      </c>
      <c r="S2378" s="229" t="b">
        <f>VLOOKUP(G2378,[1]Conceptos!$B$2:$E$588,4,FALSE)</f>
        <v>1</v>
      </c>
      <c r="T2378" s="230">
        <f>FIND(".",B2378,LEN(B2378)-2)</f>
        <v>6</v>
      </c>
      <c r="U2378" s="230" t="str">
        <f>MID(B2378,1,T2378-1)</f>
        <v>A.3.2</v>
      </c>
      <c r="V2378" s="231">
        <f t="shared" si="434"/>
        <v>6</v>
      </c>
    </row>
    <row r="2379" spans="1:22" s="231" customFormat="1">
      <c r="A2379" s="172">
        <f>VLOOKUP(G2379,[1]Conceptos!$B$2:$F$587,5,FALSE)</f>
        <v>307</v>
      </c>
      <c r="B2379" s="234"/>
      <c r="C2379" s="220"/>
      <c r="D2379" s="221"/>
      <c r="E2379" s="225">
        <v>1</v>
      </c>
      <c r="F2379" s="174"/>
      <c r="G2379" s="264" t="str">
        <f t="shared" si="440"/>
        <v>A.3.2.2</v>
      </c>
      <c r="H2379" s="235" t="e">
        <f t="shared" ref="H2379:H2388" si="442">VLOOKUP(F2379,$W$7:$X$48,2,FALSE)</f>
        <v>#N/A</v>
      </c>
      <c r="I2379" s="239"/>
      <c r="J2379" s="239"/>
      <c r="K2379" s="239"/>
      <c r="L2379" s="239"/>
      <c r="M2379" s="240"/>
      <c r="N2379" s="231">
        <f t="shared" si="435"/>
        <v>1</v>
      </c>
      <c r="O2379" s="231">
        <f t="shared" si="432"/>
        <v>0</v>
      </c>
      <c r="P2379" s="179">
        <f>VLOOKUP($G2379,[1]Conceptos!$B$2:$I$588,6,FALSE)</f>
        <v>1</v>
      </c>
      <c r="Q2379" s="179">
        <f>VLOOKUP($G2379,[1]Conceptos!$B$2:$I$588,7,FALSE)</f>
        <v>1</v>
      </c>
      <c r="R2379" s="179">
        <f>VLOOKUP($G2379,[1]Conceptos!$B$2:$I$588,8,FALSE)</f>
        <v>1</v>
      </c>
      <c r="S2379" s="229" t="b">
        <f>VLOOKUP(G2379,[1]Conceptos!$B$2:$E$588,4,FALSE)</f>
        <v>1</v>
      </c>
      <c r="V2379" s="231">
        <f t="shared" si="434"/>
        <v>6</v>
      </c>
    </row>
    <row r="2380" spans="1:22" s="231" customFormat="1" hidden="1">
      <c r="A2380" s="172">
        <f>VLOOKUP(G2380,[1]Conceptos!$B$2:$F$587,5,FALSE)</f>
        <v>307</v>
      </c>
      <c r="B2380" s="236"/>
      <c r="C2380" s="237"/>
      <c r="D2380" s="238"/>
      <c r="E2380" s="225">
        <v>2</v>
      </c>
      <c r="F2380" s="174"/>
      <c r="G2380" s="264" t="str">
        <f t="shared" si="440"/>
        <v>A.3.2.2</v>
      </c>
      <c r="H2380" s="235" t="e">
        <f t="shared" si="442"/>
        <v>#N/A</v>
      </c>
      <c r="I2380" s="239"/>
      <c r="J2380" s="239"/>
      <c r="K2380" s="239"/>
      <c r="L2380" s="239"/>
      <c r="M2380" s="240"/>
      <c r="N2380" s="231">
        <f t="shared" si="435"/>
        <v>1</v>
      </c>
      <c r="O2380" s="231">
        <f t="shared" si="432"/>
        <v>0</v>
      </c>
      <c r="P2380" s="179">
        <f>VLOOKUP($G2380,[1]Conceptos!$B$2:$I$588,6,FALSE)</f>
        <v>1</v>
      </c>
      <c r="Q2380" s="179">
        <f>VLOOKUP($G2380,[1]Conceptos!$B$2:$I$588,7,FALSE)</f>
        <v>1</v>
      </c>
      <c r="R2380" s="179">
        <f>VLOOKUP($G2380,[1]Conceptos!$B$2:$I$588,8,FALSE)</f>
        <v>1</v>
      </c>
      <c r="S2380" s="229" t="b">
        <f>VLOOKUP(G2380,[1]Conceptos!$B$2:$E$587,4,FALSE)</f>
        <v>1</v>
      </c>
      <c r="V2380" s="231">
        <f t="shared" si="434"/>
        <v>0</v>
      </c>
    </row>
    <row r="2381" spans="1:22" s="231" customFormat="1" hidden="1">
      <c r="A2381" s="172">
        <f>VLOOKUP(G2381,[1]Conceptos!$B$2:$F$587,5,FALSE)</f>
        <v>307</v>
      </c>
      <c r="B2381" s="236"/>
      <c r="C2381" s="237"/>
      <c r="D2381" s="238"/>
      <c r="E2381" s="225">
        <v>3</v>
      </c>
      <c r="F2381" s="174"/>
      <c r="G2381" s="264" t="str">
        <f t="shared" si="440"/>
        <v>A.3.2.2</v>
      </c>
      <c r="H2381" s="235" t="e">
        <f t="shared" si="442"/>
        <v>#N/A</v>
      </c>
      <c r="I2381" s="239"/>
      <c r="J2381" s="239"/>
      <c r="K2381" s="239"/>
      <c r="L2381" s="239"/>
      <c r="M2381" s="240"/>
      <c r="N2381" s="231">
        <f t="shared" si="435"/>
        <v>1</v>
      </c>
      <c r="O2381" s="231">
        <f t="shared" si="432"/>
        <v>0</v>
      </c>
      <c r="P2381" s="179">
        <f>VLOOKUP($G2381,[1]Conceptos!$B$2:$I$588,6,FALSE)</f>
        <v>1</v>
      </c>
      <c r="Q2381" s="179">
        <f>VLOOKUP($G2381,[1]Conceptos!$B$2:$I$588,7,FALSE)</f>
        <v>1</v>
      </c>
      <c r="R2381" s="179">
        <f>VLOOKUP($G2381,[1]Conceptos!$B$2:$I$588,8,FALSE)</f>
        <v>1</v>
      </c>
      <c r="S2381" s="229" t="b">
        <f>VLOOKUP(G2381,[1]Conceptos!$B$2:$E$587,4,FALSE)</f>
        <v>1</v>
      </c>
      <c r="V2381" s="231">
        <f t="shared" si="434"/>
        <v>0</v>
      </c>
    </row>
    <row r="2382" spans="1:22" s="231" customFormat="1" hidden="1">
      <c r="A2382" s="172">
        <f>VLOOKUP(G2382,[1]Conceptos!$B$2:$F$587,5,FALSE)</f>
        <v>307</v>
      </c>
      <c r="B2382" s="236"/>
      <c r="C2382" s="237"/>
      <c r="D2382" s="238"/>
      <c r="E2382" s="225">
        <v>4</v>
      </c>
      <c r="F2382" s="174"/>
      <c r="G2382" s="264" t="str">
        <f t="shared" si="440"/>
        <v>A.3.2.2</v>
      </c>
      <c r="H2382" s="235" t="e">
        <f t="shared" si="442"/>
        <v>#N/A</v>
      </c>
      <c r="I2382" s="239"/>
      <c r="J2382" s="239"/>
      <c r="K2382" s="239"/>
      <c r="L2382" s="239"/>
      <c r="M2382" s="240"/>
      <c r="N2382" s="231">
        <f t="shared" si="435"/>
        <v>1</v>
      </c>
      <c r="O2382" s="231">
        <f t="shared" si="432"/>
        <v>0</v>
      </c>
      <c r="P2382" s="179">
        <f>VLOOKUP($G2382,[1]Conceptos!$B$2:$I$588,6,FALSE)</f>
        <v>1</v>
      </c>
      <c r="Q2382" s="179">
        <f>VLOOKUP($G2382,[1]Conceptos!$B$2:$I$588,7,FALSE)</f>
        <v>1</v>
      </c>
      <c r="R2382" s="179">
        <f>VLOOKUP($G2382,[1]Conceptos!$B$2:$I$588,8,FALSE)</f>
        <v>1</v>
      </c>
      <c r="S2382" s="229" t="b">
        <f>VLOOKUP(G2382,[1]Conceptos!$B$2:$E$587,4,FALSE)</f>
        <v>1</v>
      </c>
      <c r="V2382" s="231">
        <f t="shared" si="434"/>
        <v>0</v>
      </c>
    </row>
    <row r="2383" spans="1:22" s="231" customFormat="1" hidden="1">
      <c r="A2383" s="172">
        <f>VLOOKUP(G2383,[1]Conceptos!$B$2:$F$587,5,FALSE)</f>
        <v>307</v>
      </c>
      <c r="B2383" s="236"/>
      <c r="C2383" s="237"/>
      <c r="D2383" s="238"/>
      <c r="E2383" s="225">
        <v>5</v>
      </c>
      <c r="F2383" s="174"/>
      <c r="G2383" s="264" t="str">
        <f t="shared" si="440"/>
        <v>A.3.2.2</v>
      </c>
      <c r="H2383" s="235" t="e">
        <f t="shared" si="442"/>
        <v>#N/A</v>
      </c>
      <c r="I2383" s="239"/>
      <c r="J2383" s="239"/>
      <c r="K2383" s="239"/>
      <c r="L2383" s="239"/>
      <c r="M2383" s="240"/>
      <c r="N2383" s="231">
        <f t="shared" si="435"/>
        <v>1</v>
      </c>
      <c r="O2383" s="231">
        <f t="shared" si="432"/>
        <v>0</v>
      </c>
      <c r="P2383" s="179">
        <f>VLOOKUP($G2383,[1]Conceptos!$B$2:$I$588,6,FALSE)</f>
        <v>1</v>
      </c>
      <c r="Q2383" s="179">
        <f>VLOOKUP($G2383,[1]Conceptos!$B$2:$I$588,7,FALSE)</f>
        <v>1</v>
      </c>
      <c r="R2383" s="179">
        <f>VLOOKUP($G2383,[1]Conceptos!$B$2:$I$588,8,FALSE)</f>
        <v>1</v>
      </c>
      <c r="S2383" s="229" t="b">
        <f>VLOOKUP(G2383,[1]Conceptos!$B$2:$E$587,4,FALSE)</f>
        <v>1</v>
      </c>
      <c r="V2383" s="231">
        <f t="shared" si="434"/>
        <v>0</v>
      </c>
    </row>
    <row r="2384" spans="1:22" s="231" customFormat="1" hidden="1">
      <c r="A2384" s="172">
        <f>VLOOKUP(G2384,[1]Conceptos!$B$2:$F$587,5,FALSE)</f>
        <v>307</v>
      </c>
      <c r="B2384" s="236"/>
      <c r="C2384" s="237"/>
      <c r="D2384" s="238"/>
      <c r="E2384" s="225">
        <v>6</v>
      </c>
      <c r="F2384" s="174"/>
      <c r="G2384" s="264" t="str">
        <f t="shared" si="440"/>
        <v>A.3.2.2</v>
      </c>
      <c r="H2384" s="235" t="e">
        <f t="shared" si="442"/>
        <v>#N/A</v>
      </c>
      <c r="I2384" s="239"/>
      <c r="J2384" s="239"/>
      <c r="K2384" s="239"/>
      <c r="L2384" s="239"/>
      <c r="M2384" s="240"/>
      <c r="N2384" s="231">
        <f t="shared" si="435"/>
        <v>1</v>
      </c>
      <c r="O2384" s="231">
        <f t="shared" si="432"/>
        <v>0</v>
      </c>
      <c r="P2384" s="179">
        <f>VLOOKUP($G2384,[1]Conceptos!$B$2:$I$588,6,FALSE)</f>
        <v>1</v>
      </c>
      <c r="Q2384" s="179">
        <f>VLOOKUP($G2384,[1]Conceptos!$B$2:$I$588,7,FALSE)</f>
        <v>1</v>
      </c>
      <c r="R2384" s="179">
        <f>VLOOKUP($G2384,[1]Conceptos!$B$2:$I$588,8,FALSE)</f>
        <v>1</v>
      </c>
      <c r="S2384" s="229" t="b">
        <f>VLOOKUP(G2384,[1]Conceptos!$B$2:$E$587,4,FALSE)</f>
        <v>1</v>
      </c>
      <c r="V2384" s="231">
        <f t="shared" si="434"/>
        <v>0</v>
      </c>
    </row>
    <row r="2385" spans="1:22" s="231" customFormat="1" hidden="1">
      <c r="A2385" s="172">
        <f>VLOOKUP(G2385,[1]Conceptos!$B$2:$F$587,5,FALSE)</f>
        <v>307</v>
      </c>
      <c r="B2385" s="236"/>
      <c r="C2385" s="237"/>
      <c r="D2385" s="238"/>
      <c r="E2385" s="225">
        <v>7</v>
      </c>
      <c r="F2385" s="174"/>
      <c r="G2385" s="264" t="str">
        <f t="shared" si="440"/>
        <v>A.3.2.2</v>
      </c>
      <c r="H2385" s="235" t="e">
        <f t="shared" si="442"/>
        <v>#N/A</v>
      </c>
      <c r="I2385" s="239"/>
      <c r="J2385" s="239"/>
      <c r="K2385" s="239"/>
      <c r="L2385" s="239"/>
      <c r="M2385" s="240"/>
      <c r="N2385" s="231">
        <f t="shared" si="435"/>
        <v>1</v>
      </c>
      <c r="O2385" s="231">
        <f t="shared" si="432"/>
        <v>0</v>
      </c>
      <c r="P2385" s="179">
        <f>VLOOKUP($G2385,[1]Conceptos!$B$2:$I$588,6,FALSE)</f>
        <v>1</v>
      </c>
      <c r="Q2385" s="179">
        <f>VLOOKUP($G2385,[1]Conceptos!$B$2:$I$588,7,FALSE)</f>
        <v>1</v>
      </c>
      <c r="R2385" s="179">
        <f>VLOOKUP($G2385,[1]Conceptos!$B$2:$I$588,8,FALSE)</f>
        <v>1</v>
      </c>
      <c r="S2385" s="229" t="b">
        <f>VLOOKUP(G2385,[1]Conceptos!$B$2:$E$587,4,FALSE)</f>
        <v>1</v>
      </c>
      <c r="V2385" s="231">
        <f t="shared" si="434"/>
        <v>0</v>
      </c>
    </row>
    <row r="2386" spans="1:22" s="231" customFormat="1" hidden="1">
      <c r="A2386" s="172">
        <f>VLOOKUP(G2386,[1]Conceptos!$B$2:$F$587,5,FALSE)</f>
        <v>307</v>
      </c>
      <c r="B2386" s="236"/>
      <c r="C2386" s="237"/>
      <c r="D2386" s="238"/>
      <c r="E2386" s="225">
        <v>8</v>
      </c>
      <c r="F2386" s="174"/>
      <c r="G2386" s="264" t="str">
        <f t="shared" si="440"/>
        <v>A.3.2.2</v>
      </c>
      <c r="H2386" s="235" t="e">
        <f t="shared" si="442"/>
        <v>#N/A</v>
      </c>
      <c r="I2386" s="239"/>
      <c r="J2386" s="239"/>
      <c r="K2386" s="239"/>
      <c r="L2386" s="239"/>
      <c r="M2386" s="240"/>
      <c r="N2386" s="231">
        <f t="shared" si="435"/>
        <v>1</v>
      </c>
      <c r="O2386" s="231">
        <f t="shared" si="432"/>
        <v>0</v>
      </c>
      <c r="P2386" s="179">
        <f>VLOOKUP($G2386,[1]Conceptos!$B$2:$I$588,6,FALSE)</f>
        <v>1</v>
      </c>
      <c r="Q2386" s="179">
        <f>VLOOKUP($G2386,[1]Conceptos!$B$2:$I$588,7,FALSE)</f>
        <v>1</v>
      </c>
      <c r="R2386" s="179">
        <f>VLOOKUP($G2386,[1]Conceptos!$B$2:$I$588,8,FALSE)</f>
        <v>1</v>
      </c>
      <c r="S2386" s="229" t="b">
        <f>VLOOKUP(G2386,[1]Conceptos!$B$2:$E$587,4,FALSE)</f>
        <v>1</v>
      </c>
      <c r="V2386" s="231">
        <f t="shared" si="434"/>
        <v>0</v>
      </c>
    </row>
    <row r="2387" spans="1:22" s="231" customFormat="1" hidden="1">
      <c r="A2387" s="172">
        <f>VLOOKUP(G2387,[1]Conceptos!$B$2:$F$587,5,FALSE)</f>
        <v>307</v>
      </c>
      <c r="B2387" s="236"/>
      <c r="C2387" s="237"/>
      <c r="D2387" s="238"/>
      <c r="E2387" s="225">
        <v>9</v>
      </c>
      <c r="F2387" s="174"/>
      <c r="G2387" s="264" t="str">
        <f t="shared" si="440"/>
        <v>A.3.2.2</v>
      </c>
      <c r="H2387" s="235" t="e">
        <f t="shared" si="442"/>
        <v>#N/A</v>
      </c>
      <c r="I2387" s="239"/>
      <c r="J2387" s="239"/>
      <c r="K2387" s="239"/>
      <c r="L2387" s="239"/>
      <c r="M2387" s="240"/>
      <c r="N2387" s="231">
        <f t="shared" si="435"/>
        <v>1</v>
      </c>
      <c r="O2387" s="231">
        <f t="shared" si="432"/>
        <v>0</v>
      </c>
      <c r="P2387" s="179">
        <f>VLOOKUP($G2387,[1]Conceptos!$B$2:$I$588,6,FALSE)</f>
        <v>1</v>
      </c>
      <c r="Q2387" s="179">
        <f>VLOOKUP($G2387,[1]Conceptos!$B$2:$I$588,7,FALSE)</f>
        <v>1</v>
      </c>
      <c r="R2387" s="179">
        <f>VLOOKUP($G2387,[1]Conceptos!$B$2:$I$588,8,FALSE)</f>
        <v>1</v>
      </c>
      <c r="S2387" s="229" t="b">
        <f>VLOOKUP(G2387,[1]Conceptos!$B$2:$E$587,4,FALSE)</f>
        <v>1</v>
      </c>
      <c r="V2387" s="231">
        <f t="shared" si="434"/>
        <v>0</v>
      </c>
    </row>
    <row r="2388" spans="1:22" s="231" customFormat="1" hidden="1">
      <c r="A2388" s="172">
        <f>VLOOKUP(G2388,[1]Conceptos!$B$2:$F$587,5,FALSE)</f>
        <v>307</v>
      </c>
      <c r="B2388" s="236"/>
      <c r="C2388" s="237"/>
      <c r="D2388" s="238"/>
      <c r="E2388" s="225">
        <v>10</v>
      </c>
      <c r="F2388" s="174"/>
      <c r="G2388" s="264" t="str">
        <f t="shared" si="440"/>
        <v>A.3.2.2</v>
      </c>
      <c r="H2388" s="235" t="e">
        <f t="shared" si="442"/>
        <v>#N/A</v>
      </c>
      <c r="I2388" s="239"/>
      <c r="J2388" s="239"/>
      <c r="K2388" s="239"/>
      <c r="L2388" s="239"/>
      <c r="M2388" s="240"/>
      <c r="N2388" s="231">
        <f t="shared" si="435"/>
        <v>1</v>
      </c>
      <c r="O2388" s="231">
        <f t="shared" si="432"/>
        <v>0</v>
      </c>
      <c r="P2388" s="179">
        <f>VLOOKUP($G2388,[1]Conceptos!$B$2:$I$588,6,FALSE)</f>
        <v>1</v>
      </c>
      <c r="Q2388" s="179">
        <f>VLOOKUP($G2388,[1]Conceptos!$B$2:$I$588,7,FALSE)</f>
        <v>1</v>
      </c>
      <c r="R2388" s="179">
        <f>VLOOKUP($G2388,[1]Conceptos!$B$2:$I$588,8,FALSE)</f>
        <v>1</v>
      </c>
      <c r="S2388" s="229" t="b">
        <f>VLOOKUP(G2388,[1]Conceptos!$B$2:$E$587,4,FALSE)</f>
        <v>1</v>
      </c>
      <c r="V2388" s="231">
        <f t="shared" si="434"/>
        <v>0</v>
      </c>
    </row>
    <row r="2389" spans="1:22" s="231" customFormat="1" ht="38.25">
      <c r="A2389" s="172">
        <f>VLOOKUP(G2389,[1]Conceptos!$B$2:$F$587,5,FALSE)</f>
        <v>308</v>
      </c>
      <c r="B2389" s="219" t="s">
        <v>451</v>
      </c>
      <c r="C2389" s="220" t="str">
        <f>VLOOKUP(B2389,[1]Conceptos!$B$2:$D$587,2,FALSE)</f>
        <v>INTERVENTORIAS</v>
      </c>
      <c r="D2389" s="221" t="str">
        <f>VLOOKUP(B2389,[1]Conceptos!$B$2:$D$587,3,FALSE)</f>
        <v>RECURSOS ORIENTADOS A LA FINANCIACIÓN DE LAS ACCIONES DE TIPO TÉCNICO QUE REALIZA LA ENTIDAD TERRITORIAL PARA GARANTIZAR LA CALIDAD Y EJECUCIÓN DE LAS OBRAS PÚBLICAS CONTRATADAS.</v>
      </c>
      <c r="E2389" s="222" t="s">
        <v>136</v>
      </c>
      <c r="F2389" s="223"/>
      <c r="G2389" s="263" t="str">
        <f t="shared" si="440"/>
        <v>A.3.2.3</v>
      </c>
      <c r="H2389" s="225"/>
      <c r="I2389" s="226">
        <f>SUM(I2390:I2399)</f>
        <v>0</v>
      </c>
      <c r="J2389" s="226">
        <f>SUM(J2390:J2399)</f>
        <v>0</v>
      </c>
      <c r="K2389" s="226">
        <f>SUM(K2390:K2399)</f>
        <v>0</v>
      </c>
      <c r="L2389" s="226">
        <f>SUM(L2390:L2399)</f>
        <v>0</v>
      </c>
      <c r="M2389" s="227">
        <f>SUM(M2390:M2399)</f>
        <v>0</v>
      </c>
      <c r="N2389" s="228">
        <f>IF(AND(E2389&lt;&gt;"", E2389&lt;&gt;"Registrar Detalle",E2389&lt;&gt;"Ocultar Detalle"),1,0)</f>
        <v>0</v>
      </c>
      <c r="O2389" s="228">
        <f t="shared" si="432"/>
        <v>0</v>
      </c>
      <c r="P2389" s="179">
        <f>VLOOKUP($G2389,[1]Conceptos!$B$2:$I$588,6,FALSE)</f>
        <v>1</v>
      </c>
      <c r="Q2389" s="179">
        <f>VLOOKUP($G2389,[1]Conceptos!$B$2:$I$588,7,FALSE)</f>
        <v>1</v>
      </c>
      <c r="R2389" s="179">
        <f>VLOOKUP($G2389,[1]Conceptos!$B$2:$I$588,8,FALSE)</f>
        <v>1</v>
      </c>
      <c r="S2389" s="229" t="b">
        <f>VLOOKUP(G2389,[1]Conceptos!$B$2:$E$588,4,FALSE)</f>
        <v>1</v>
      </c>
      <c r="T2389" s="230">
        <f>FIND(".",B2389,LEN(B2389)-2)</f>
        <v>6</v>
      </c>
      <c r="U2389" s="230" t="str">
        <f>MID(B2389,1,T2389-1)</f>
        <v>A.3.2</v>
      </c>
      <c r="V2389" s="231">
        <f t="shared" si="434"/>
        <v>6</v>
      </c>
    </row>
    <row r="2390" spans="1:22" s="231" customFormat="1">
      <c r="A2390" s="172">
        <f>VLOOKUP(G2390,[1]Conceptos!$B$2:$F$587,5,FALSE)</f>
        <v>308</v>
      </c>
      <c r="B2390" s="234"/>
      <c r="C2390" s="220"/>
      <c r="D2390" s="221"/>
      <c r="E2390" s="225">
        <v>1</v>
      </c>
      <c r="F2390" s="174"/>
      <c r="G2390" s="264" t="str">
        <f t="shared" si="440"/>
        <v>A.3.2.3</v>
      </c>
      <c r="H2390" s="235" t="e">
        <f t="shared" ref="H2390:H2399" si="443">VLOOKUP(F2390,$W$7:$X$48,2,FALSE)</f>
        <v>#N/A</v>
      </c>
      <c r="I2390" s="239"/>
      <c r="J2390" s="239"/>
      <c r="K2390" s="239"/>
      <c r="L2390" s="239"/>
      <c r="M2390" s="240"/>
      <c r="N2390" s="231">
        <f t="shared" si="435"/>
        <v>1</v>
      </c>
      <c r="O2390" s="231">
        <f t="shared" si="432"/>
        <v>0</v>
      </c>
      <c r="P2390" s="179">
        <f>VLOOKUP($G2390,[1]Conceptos!$B$2:$I$588,6,FALSE)</f>
        <v>1</v>
      </c>
      <c r="Q2390" s="179">
        <f>VLOOKUP($G2390,[1]Conceptos!$B$2:$I$588,7,FALSE)</f>
        <v>1</v>
      </c>
      <c r="R2390" s="179">
        <f>VLOOKUP($G2390,[1]Conceptos!$B$2:$I$588,8,FALSE)</f>
        <v>1</v>
      </c>
      <c r="S2390" s="229" t="b">
        <f>VLOOKUP(G2390,[1]Conceptos!$B$2:$E$588,4,FALSE)</f>
        <v>1</v>
      </c>
      <c r="V2390" s="231">
        <f t="shared" si="434"/>
        <v>6</v>
      </c>
    </row>
    <row r="2391" spans="1:22" s="231" customFormat="1" hidden="1">
      <c r="A2391" s="172">
        <f>VLOOKUP(G2391,[1]Conceptos!$B$2:$F$587,5,FALSE)</f>
        <v>308</v>
      </c>
      <c r="B2391" s="236"/>
      <c r="C2391" s="237"/>
      <c r="D2391" s="238"/>
      <c r="E2391" s="225">
        <v>2</v>
      </c>
      <c r="F2391" s="174"/>
      <c r="G2391" s="264" t="str">
        <f t="shared" si="440"/>
        <v>A.3.2.3</v>
      </c>
      <c r="H2391" s="235" t="e">
        <f t="shared" si="443"/>
        <v>#N/A</v>
      </c>
      <c r="I2391" s="239"/>
      <c r="J2391" s="239"/>
      <c r="K2391" s="239"/>
      <c r="L2391" s="239"/>
      <c r="M2391" s="240"/>
      <c r="N2391" s="231">
        <f t="shared" si="435"/>
        <v>1</v>
      </c>
      <c r="O2391" s="231">
        <f t="shared" si="432"/>
        <v>0</v>
      </c>
      <c r="P2391" s="179">
        <f>VLOOKUP($G2391,[1]Conceptos!$B$2:$I$588,6,FALSE)</f>
        <v>1</v>
      </c>
      <c r="Q2391" s="179">
        <f>VLOOKUP($G2391,[1]Conceptos!$B$2:$I$588,7,FALSE)</f>
        <v>1</v>
      </c>
      <c r="R2391" s="179">
        <f>VLOOKUP($G2391,[1]Conceptos!$B$2:$I$588,8,FALSE)</f>
        <v>1</v>
      </c>
      <c r="S2391" s="229" t="b">
        <f>VLOOKUP(G2391,[1]Conceptos!$B$2:$E$587,4,FALSE)</f>
        <v>1</v>
      </c>
      <c r="V2391" s="231">
        <f t="shared" si="434"/>
        <v>0</v>
      </c>
    </row>
    <row r="2392" spans="1:22" s="231" customFormat="1" hidden="1">
      <c r="A2392" s="172">
        <f>VLOOKUP(G2392,[1]Conceptos!$B$2:$F$587,5,FALSE)</f>
        <v>308</v>
      </c>
      <c r="B2392" s="236"/>
      <c r="C2392" s="237"/>
      <c r="D2392" s="238"/>
      <c r="E2392" s="225">
        <v>3</v>
      </c>
      <c r="F2392" s="174"/>
      <c r="G2392" s="264" t="str">
        <f t="shared" si="440"/>
        <v>A.3.2.3</v>
      </c>
      <c r="H2392" s="235" t="e">
        <f t="shared" si="443"/>
        <v>#N/A</v>
      </c>
      <c r="I2392" s="239"/>
      <c r="J2392" s="239"/>
      <c r="K2392" s="239"/>
      <c r="L2392" s="239"/>
      <c r="M2392" s="240"/>
      <c r="N2392" s="231">
        <f t="shared" si="435"/>
        <v>1</v>
      </c>
      <c r="O2392" s="231">
        <f t="shared" si="432"/>
        <v>0</v>
      </c>
      <c r="P2392" s="179">
        <f>VLOOKUP($G2392,[1]Conceptos!$B$2:$I$588,6,FALSE)</f>
        <v>1</v>
      </c>
      <c r="Q2392" s="179">
        <f>VLOOKUP($G2392,[1]Conceptos!$B$2:$I$588,7,FALSE)</f>
        <v>1</v>
      </c>
      <c r="R2392" s="179">
        <f>VLOOKUP($G2392,[1]Conceptos!$B$2:$I$588,8,FALSE)</f>
        <v>1</v>
      </c>
      <c r="S2392" s="229" t="b">
        <f>VLOOKUP(G2392,[1]Conceptos!$B$2:$E$587,4,FALSE)</f>
        <v>1</v>
      </c>
      <c r="V2392" s="231">
        <f t="shared" si="434"/>
        <v>0</v>
      </c>
    </row>
    <row r="2393" spans="1:22" s="231" customFormat="1" hidden="1">
      <c r="A2393" s="172">
        <f>VLOOKUP(G2393,[1]Conceptos!$B$2:$F$587,5,FALSE)</f>
        <v>308</v>
      </c>
      <c r="B2393" s="236"/>
      <c r="C2393" s="237"/>
      <c r="D2393" s="238"/>
      <c r="E2393" s="225">
        <v>4</v>
      </c>
      <c r="F2393" s="174"/>
      <c r="G2393" s="264" t="str">
        <f t="shared" si="440"/>
        <v>A.3.2.3</v>
      </c>
      <c r="H2393" s="235" t="e">
        <f t="shared" si="443"/>
        <v>#N/A</v>
      </c>
      <c r="I2393" s="239"/>
      <c r="J2393" s="239"/>
      <c r="K2393" s="239"/>
      <c r="L2393" s="239"/>
      <c r="M2393" s="240"/>
      <c r="N2393" s="231">
        <f t="shared" si="435"/>
        <v>1</v>
      </c>
      <c r="O2393" s="231">
        <f t="shared" si="432"/>
        <v>0</v>
      </c>
      <c r="P2393" s="179">
        <f>VLOOKUP($G2393,[1]Conceptos!$B$2:$I$588,6,FALSE)</f>
        <v>1</v>
      </c>
      <c r="Q2393" s="179">
        <f>VLOOKUP($G2393,[1]Conceptos!$B$2:$I$588,7,FALSE)</f>
        <v>1</v>
      </c>
      <c r="R2393" s="179">
        <f>VLOOKUP($G2393,[1]Conceptos!$B$2:$I$588,8,FALSE)</f>
        <v>1</v>
      </c>
      <c r="S2393" s="229" t="b">
        <f>VLOOKUP(G2393,[1]Conceptos!$B$2:$E$587,4,FALSE)</f>
        <v>1</v>
      </c>
      <c r="V2393" s="231">
        <f t="shared" si="434"/>
        <v>0</v>
      </c>
    </row>
    <row r="2394" spans="1:22" s="231" customFormat="1" hidden="1">
      <c r="A2394" s="172">
        <f>VLOOKUP(G2394,[1]Conceptos!$B$2:$F$587,5,FALSE)</f>
        <v>308</v>
      </c>
      <c r="B2394" s="236"/>
      <c r="C2394" s="237"/>
      <c r="D2394" s="238"/>
      <c r="E2394" s="225">
        <v>5</v>
      </c>
      <c r="F2394" s="174"/>
      <c r="G2394" s="264" t="str">
        <f t="shared" si="440"/>
        <v>A.3.2.3</v>
      </c>
      <c r="H2394" s="235" t="e">
        <f t="shared" si="443"/>
        <v>#N/A</v>
      </c>
      <c r="I2394" s="239"/>
      <c r="J2394" s="239"/>
      <c r="K2394" s="239"/>
      <c r="L2394" s="239"/>
      <c r="M2394" s="240"/>
      <c r="N2394" s="231">
        <f t="shared" si="435"/>
        <v>1</v>
      </c>
      <c r="O2394" s="231">
        <f t="shared" si="432"/>
        <v>0</v>
      </c>
      <c r="P2394" s="179">
        <f>VLOOKUP($G2394,[1]Conceptos!$B$2:$I$588,6,FALSE)</f>
        <v>1</v>
      </c>
      <c r="Q2394" s="179">
        <f>VLOOKUP($G2394,[1]Conceptos!$B$2:$I$588,7,FALSE)</f>
        <v>1</v>
      </c>
      <c r="R2394" s="179">
        <f>VLOOKUP($G2394,[1]Conceptos!$B$2:$I$588,8,FALSE)</f>
        <v>1</v>
      </c>
      <c r="S2394" s="229" t="b">
        <f>VLOOKUP(G2394,[1]Conceptos!$B$2:$E$587,4,FALSE)</f>
        <v>1</v>
      </c>
      <c r="V2394" s="231">
        <f t="shared" si="434"/>
        <v>0</v>
      </c>
    </row>
    <row r="2395" spans="1:22" s="231" customFormat="1" hidden="1">
      <c r="A2395" s="172">
        <f>VLOOKUP(G2395,[1]Conceptos!$B$2:$F$587,5,FALSE)</f>
        <v>308</v>
      </c>
      <c r="B2395" s="236"/>
      <c r="C2395" s="237"/>
      <c r="D2395" s="238"/>
      <c r="E2395" s="225">
        <v>6</v>
      </c>
      <c r="F2395" s="174"/>
      <c r="G2395" s="264" t="str">
        <f t="shared" si="440"/>
        <v>A.3.2.3</v>
      </c>
      <c r="H2395" s="235" t="e">
        <f t="shared" si="443"/>
        <v>#N/A</v>
      </c>
      <c r="I2395" s="239"/>
      <c r="J2395" s="239"/>
      <c r="K2395" s="239"/>
      <c r="L2395" s="239"/>
      <c r="M2395" s="240"/>
      <c r="N2395" s="231">
        <f t="shared" si="435"/>
        <v>1</v>
      </c>
      <c r="O2395" s="231">
        <f t="shared" si="432"/>
        <v>0</v>
      </c>
      <c r="P2395" s="179">
        <f>VLOOKUP($G2395,[1]Conceptos!$B$2:$I$588,6,FALSE)</f>
        <v>1</v>
      </c>
      <c r="Q2395" s="179">
        <f>VLOOKUP($G2395,[1]Conceptos!$B$2:$I$588,7,FALSE)</f>
        <v>1</v>
      </c>
      <c r="R2395" s="179">
        <f>VLOOKUP($G2395,[1]Conceptos!$B$2:$I$588,8,FALSE)</f>
        <v>1</v>
      </c>
      <c r="S2395" s="229" t="b">
        <f>VLOOKUP(G2395,[1]Conceptos!$B$2:$E$587,4,FALSE)</f>
        <v>1</v>
      </c>
      <c r="V2395" s="231">
        <f t="shared" si="434"/>
        <v>0</v>
      </c>
    </row>
    <row r="2396" spans="1:22" s="231" customFormat="1" hidden="1">
      <c r="A2396" s="172">
        <f>VLOOKUP(G2396,[1]Conceptos!$B$2:$F$587,5,FALSE)</f>
        <v>308</v>
      </c>
      <c r="B2396" s="236"/>
      <c r="C2396" s="237"/>
      <c r="D2396" s="238"/>
      <c r="E2396" s="225">
        <v>7</v>
      </c>
      <c r="F2396" s="174"/>
      <c r="G2396" s="264" t="str">
        <f t="shared" si="440"/>
        <v>A.3.2.3</v>
      </c>
      <c r="H2396" s="235" t="e">
        <f t="shared" si="443"/>
        <v>#N/A</v>
      </c>
      <c r="I2396" s="239"/>
      <c r="J2396" s="239"/>
      <c r="K2396" s="239"/>
      <c r="L2396" s="239"/>
      <c r="M2396" s="240"/>
      <c r="N2396" s="231">
        <f t="shared" si="435"/>
        <v>1</v>
      </c>
      <c r="O2396" s="231">
        <f t="shared" si="432"/>
        <v>0</v>
      </c>
      <c r="P2396" s="179">
        <f>VLOOKUP($G2396,[1]Conceptos!$B$2:$I$588,6,FALSE)</f>
        <v>1</v>
      </c>
      <c r="Q2396" s="179">
        <f>VLOOKUP($G2396,[1]Conceptos!$B$2:$I$588,7,FALSE)</f>
        <v>1</v>
      </c>
      <c r="R2396" s="179">
        <f>VLOOKUP($G2396,[1]Conceptos!$B$2:$I$588,8,FALSE)</f>
        <v>1</v>
      </c>
      <c r="S2396" s="229" t="b">
        <f>VLOOKUP(G2396,[1]Conceptos!$B$2:$E$587,4,FALSE)</f>
        <v>1</v>
      </c>
      <c r="V2396" s="231">
        <f t="shared" si="434"/>
        <v>0</v>
      </c>
    </row>
    <row r="2397" spans="1:22" s="231" customFormat="1" hidden="1">
      <c r="A2397" s="172">
        <f>VLOOKUP(G2397,[1]Conceptos!$B$2:$F$587,5,FALSE)</f>
        <v>308</v>
      </c>
      <c r="B2397" s="236"/>
      <c r="C2397" s="237"/>
      <c r="D2397" s="238"/>
      <c r="E2397" s="225">
        <v>8</v>
      </c>
      <c r="F2397" s="174"/>
      <c r="G2397" s="264" t="str">
        <f t="shared" si="440"/>
        <v>A.3.2.3</v>
      </c>
      <c r="H2397" s="235" t="e">
        <f t="shared" si="443"/>
        <v>#N/A</v>
      </c>
      <c r="I2397" s="239"/>
      <c r="J2397" s="239"/>
      <c r="K2397" s="239"/>
      <c r="L2397" s="239"/>
      <c r="M2397" s="240"/>
      <c r="N2397" s="231">
        <f t="shared" si="435"/>
        <v>1</v>
      </c>
      <c r="O2397" s="231">
        <f t="shared" ref="O2397:O2461" si="444">SUM(I2397:M2397)</f>
        <v>0</v>
      </c>
      <c r="P2397" s="179">
        <f>VLOOKUP($G2397,[1]Conceptos!$B$2:$I$588,6,FALSE)</f>
        <v>1</v>
      </c>
      <c r="Q2397" s="179">
        <f>VLOOKUP($G2397,[1]Conceptos!$B$2:$I$588,7,FALSE)</f>
        <v>1</v>
      </c>
      <c r="R2397" s="179">
        <f>VLOOKUP($G2397,[1]Conceptos!$B$2:$I$588,8,FALSE)</f>
        <v>1</v>
      </c>
      <c r="S2397" s="229" t="b">
        <f>VLOOKUP(G2397,[1]Conceptos!$B$2:$E$587,4,FALSE)</f>
        <v>1</v>
      </c>
      <c r="V2397" s="231">
        <f t="shared" si="434"/>
        <v>0</v>
      </c>
    </row>
    <row r="2398" spans="1:22" s="231" customFormat="1" hidden="1">
      <c r="A2398" s="172">
        <f>VLOOKUP(G2398,[1]Conceptos!$B$2:$F$587,5,FALSE)</f>
        <v>308</v>
      </c>
      <c r="B2398" s="236"/>
      <c r="C2398" s="237"/>
      <c r="D2398" s="238"/>
      <c r="E2398" s="225">
        <v>9</v>
      </c>
      <c r="F2398" s="174"/>
      <c r="G2398" s="264" t="str">
        <f t="shared" si="440"/>
        <v>A.3.2.3</v>
      </c>
      <c r="H2398" s="235" t="e">
        <f t="shared" si="443"/>
        <v>#N/A</v>
      </c>
      <c r="I2398" s="239"/>
      <c r="J2398" s="239"/>
      <c r="K2398" s="239"/>
      <c r="L2398" s="239"/>
      <c r="M2398" s="240"/>
      <c r="N2398" s="231">
        <f t="shared" si="435"/>
        <v>1</v>
      </c>
      <c r="O2398" s="231">
        <f t="shared" si="444"/>
        <v>0</v>
      </c>
      <c r="P2398" s="179">
        <f>VLOOKUP($G2398,[1]Conceptos!$B$2:$I$588,6,FALSE)</f>
        <v>1</v>
      </c>
      <c r="Q2398" s="179">
        <f>VLOOKUP($G2398,[1]Conceptos!$B$2:$I$588,7,FALSE)</f>
        <v>1</v>
      </c>
      <c r="R2398" s="179">
        <f>VLOOKUP($G2398,[1]Conceptos!$B$2:$I$588,8,FALSE)</f>
        <v>1</v>
      </c>
      <c r="S2398" s="229" t="b">
        <f>VLOOKUP(G2398,[1]Conceptos!$B$2:$E$587,4,FALSE)</f>
        <v>1</v>
      </c>
      <c r="V2398" s="231">
        <f t="shared" si="434"/>
        <v>0</v>
      </c>
    </row>
    <row r="2399" spans="1:22" s="231" customFormat="1" hidden="1">
      <c r="A2399" s="172">
        <f>VLOOKUP(G2399,[1]Conceptos!$B$2:$F$587,5,FALSE)</f>
        <v>308</v>
      </c>
      <c r="B2399" s="236"/>
      <c r="C2399" s="237"/>
      <c r="D2399" s="238"/>
      <c r="E2399" s="225">
        <v>10</v>
      </c>
      <c r="F2399" s="174"/>
      <c r="G2399" s="264" t="str">
        <f t="shared" si="440"/>
        <v>A.3.2.3</v>
      </c>
      <c r="H2399" s="235" t="e">
        <f t="shared" si="443"/>
        <v>#N/A</v>
      </c>
      <c r="I2399" s="239"/>
      <c r="J2399" s="239"/>
      <c r="K2399" s="239"/>
      <c r="L2399" s="239"/>
      <c r="M2399" s="240"/>
      <c r="N2399" s="231">
        <f t="shared" si="435"/>
        <v>1</v>
      </c>
      <c r="O2399" s="231">
        <f t="shared" si="444"/>
        <v>0</v>
      </c>
      <c r="P2399" s="179">
        <f>VLOOKUP($G2399,[1]Conceptos!$B$2:$I$588,6,FALSE)</f>
        <v>1</v>
      </c>
      <c r="Q2399" s="179">
        <f>VLOOKUP($G2399,[1]Conceptos!$B$2:$I$588,7,FALSE)</f>
        <v>1</v>
      </c>
      <c r="R2399" s="179">
        <f>VLOOKUP($G2399,[1]Conceptos!$B$2:$I$588,8,FALSE)</f>
        <v>1</v>
      </c>
      <c r="S2399" s="229" t="b">
        <f>VLOOKUP(G2399,[1]Conceptos!$B$2:$E$587,4,FALSE)</f>
        <v>1</v>
      </c>
      <c r="V2399" s="231">
        <f t="shared" ref="V2399:V2462" si="445">IF(T2399=0,T2398,T2399)</f>
        <v>0</v>
      </c>
    </row>
    <row r="2400" spans="1:22" s="231" customFormat="1" ht="51">
      <c r="A2400" s="172">
        <f>VLOOKUP(G2400,[1]Conceptos!$B$2:$F$587,5,FALSE)</f>
        <v>309</v>
      </c>
      <c r="B2400" s="219" t="s">
        <v>452</v>
      </c>
      <c r="C2400" s="220" t="str">
        <f>VLOOKUP(B2400,[1]Conceptos!$B$2:$D$587,2,FALSE)</f>
        <v>DISEÑO E IMPLANTACIÓN DE ESQUEMAS ORGANIZACIONALES PARA LA ADMINISTRACIÓN Y OPERACIÓN DEL SISTEMA DE ALCANTARILLADO</v>
      </c>
      <c r="D2400" s="221" t="str">
        <f>VLOOKUP(B2400,[1]Conceptos!$B$2:$D$587,3,FALSE)</f>
        <v>RECURSOS ORIENTADOS A LA FINANCIACIÓN DE LOS PROCESOS DE DISEÑO E IMPLANTACIÓN DE ESTRUCTURAS EMPRESARIALES  PARA LA ADMINISTRACIÓN Y OPERACIÓN DEL SISTEMA DE ALCANTARILLADO.</v>
      </c>
      <c r="E2400" s="222" t="s">
        <v>136</v>
      </c>
      <c r="F2400" s="223"/>
      <c r="G2400" s="263" t="str">
        <f t="shared" si="440"/>
        <v>A.3.2.4</v>
      </c>
      <c r="H2400" s="225"/>
      <c r="I2400" s="226">
        <f>SUM(I2401:I2410)</f>
        <v>0</v>
      </c>
      <c r="J2400" s="226">
        <f>SUM(J2401:J2410)</f>
        <v>0</v>
      </c>
      <c r="K2400" s="226">
        <f>SUM(K2401:K2410)</f>
        <v>0</v>
      </c>
      <c r="L2400" s="226">
        <f>SUM(L2401:L2410)</f>
        <v>0</v>
      </c>
      <c r="M2400" s="227">
        <f>SUM(M2401:M2410)</f>
        <v>0</v>
      </c>
      <c r="N2400" s="228">
        <f>IF(AND(E2400&lt;&gt;"", E2400&lt;&gt;"Registrar Detalle",E2400&lt;&gt;"Ocultar Detalle"),1,0)</f>
        <v>0</v>
      </c>
      <c r="O2400" s="228">
        <f t="shared" si="444"/>
        <v>0</v>
      </c>
      <c r="P2400" s="179">
        <f>VLOOKUP($G2400,[1]Conceptos!$B$2:$I$588,6,FALSE)</f>
        <v>1</v>
      </c>
      <c r="Q2400" s="179">
        <f>VLOOKUP($G2400,[1]Conceptos!$B$2:$I$588,7,FALSE)</f>
        <v>1</v>
      </c>
      <c r="R2400" s="179">
        <f>VLOOKUP($G2400,[1]Conceptos!$B$2:$I$588,8,FALSE)</f>
        <v>1</v>
      </c>
      <c r="S2400" s="229" t="b">
        <f>VLOOKUP(G2400,[1]Conceptos!$B$2:$E$588,4,FALSE)</f>
        <v>1</v>
      </c>
      <c r="T2400" s="230">
        <f>FIND(".",B2400,LEN(B2400)-2)</f>
        <v>6</v>
      </c>
      <c r="U2400" s="230" t="str">
        <f>MID(B2400,1,T2400-1)</f>
        <v>A.3.2</v>
      </c>
      <c r="V2400" s="231">
        <f t="shared" si="445"/>
        <v>6</v>
      </c>
    </row>
    <row r="2401" spans="1:22" s="231" customFormat="1">
      <c r="A2401" s="172">
        <f>VLOOKUP(G2401,[1]Conceptos!$B$2:$F$587,5,FALSE)</f>
        <v>309</v>
      </c>
      <c r="B2401" s="234"/>
      <c r="C2401" s="220"/>
      <c r="D2401" s="221"/>
      <c r="E2401" s="225">
        <v>1</v>
      </c>
      <c r="F2401" s="174"/>
      <c r="G2401" s="264" t="str">
        <f t="shared" si="440"/>
        <v>A.3.2.4</v>
      </c>
      <c r="H2401" s="235" t="e">
        <f t="shared" ref="H2401:H2410" si="446">VLOOKUP(F2401,$W$7:$X$48,2,FALSE)</f>
        <v>#N/A</v>
      </c>
      <c r="I2401" s="239"/>
      <c r="J2401" s="239"/>
      <c r="K2401" s="239"/>
      <c r="L2401" s="239"/>
      <c r="M2401" s="240"/>
      <c r="N2401" s="231">
        <f t="shared" si="435"/>
        <v>1</v>
      </c>
      <c r="O2401" s="231">
        <f t="shared" si="444"/>
        <v>0</v>
      </c>
      <c r="P2401" s="179">
        <f>VLOOKUP($G2401,[1]Conceptos!$B$2:$I$588,6,FALSE)</f>
        <v>1</v>
      </c>
      <c r="Q2401" s="179">
        <f>VLOOKUP($G2401,[1]Conceptos!$B$2:$I$588,7,FALSE)</f>
        <v>1</v>
      </c>
      <c r="R2401" s="179">
        <f>VLOOKUP($G2401,[1]Conceptos!$B$2:$I$588,8,FALSE)</f>
        <v>1</v>
      </c>
      <c r="S2401" s="229" t="b">
        <f>VLOOKUP(G2401,[1]Conceptos!$B$2:$E$588,4,FALSE)</f>
        <v>1</v>
      </c>
      <c r="V2401" s="231">
        <f t="shared" si="445"/>
        <v>6</v>
      </c>
    </row>
    <row r="2402" spans="1:22" s="231" customFormat="1" hidden="1">
      <c r="A2402" s="172">
        <f>VLOOKUP(G2402,[1]Conceptos!$B$2:$F$587,5,FALSE)</f>
        <v>309</v>
      </c>
      <c r="B2402" s="236"/>
      <c r="C2402" s="237"/>
      <c r="D2402" s="238"/>
      <c r="E2402" s="225">
        <v>2</v>
      </c>
      <c r="F2402" s="174"/>
      <c r="G2402" s="264" t="str">
        <f t="shared" si="440"/>
        <v>A.3.2.4</v>
      </c>
      <c r="H2402" s="235" t="e">
        <f t="shared" si="446"/>
        <v>#N/A</v>
      </c>
      <c r="I2402" s="239"/>
      <c r="J2402" s="239"/>
      <c r="K2402" s="239"/>
      <c r="L2402" s="239"/>
      <c r="M2402" s="240"/>
      <c r="N2402" s="231">
        <f t="shared" si="435"/>
        <v>1</v>
      </c>
      <c r="O2402" s="231">
        <f t="shared" si="444"/>
        <v>0</v>
      </c>
      <c r="P2402" s="179">
        <f>VLOOKUP($G2402,[1]Conceptos!$B$2:$I$588,6,FALSE)</f>
        <v>1</v>
      </c>
      <c r="Q2402" s="179">
        <f>VLOOKUP($G2402,[1]Conceptos!$B$2:$I$588,7,FALSE)</f>
        <v>1</v>
      </c>
      <c r="R2402" s="179">
        <f>VLOOKUP($G2402,[1]Conceptos!$B$2:$I$588,8,FALSE)</f>
        <v>1</v>
      </c>
      <c r="S2402" s="229" t="b">
        <f>VLOOKUP(G2402,[1]Conceptos!$B$2:$E$587,4,FALSE)</f>
        <v>1</v>
      </c>
      <c r="V2402" s="231">
        <f t="shared" si="445"/>
        <v>0</v>
      </c>
    </row>
    <row r="2403" spans="1:22" s="231" customFormat="1" hidden="1">
      <c r="A2403" s="172">
        <f>VLOOKUP(G2403,[1]Conceptos!$B$2:$F$587,5,FALSE)</f>
        <v>309</v>
      </c>
      <c r="B2403" s="236"/>
      <c r="C2403" s="237"/>
      <c r="D2403" s="238"/>
      <c r="E2403" s="225">
        <v>3</v>
      </c>
      <c r="F2403" s="174"/>
      <c r="G2403" s="264" t="str">
        <f t="shared" si="440"/>
        <v>A.3.2.4</v>
      </c>
      <c r="H2403" s="235" t="e">
        <f t="shared" si="446"/>
        <v>#N/A</v>
      </c>
      <c r="I2403" s="239"/>
      <c r="J2403" s="239"/>
      <c r="K2403" s="239"/>
      <c r="L2403" s="239"/>
      <c r="M2403" s="240"/>
      <c r="N2403" s="231">
        <f t="shared" si="435"/>
        <v>1</v>
      </c>
      <c r="O2403" s="231">
        <f t="shared" si="444"/>
        <v>0</v>
      </c>
      <c r="P2403" s="179">
        <f>VLOOKUP($G2403,[1]Conceptos!$B$2:$I$588,6,FALSE)</f>
        <v>1</v>
      </c>
      <c r="Q2403" s="179">
        <f>VLOOKUP($G2403,[1]Conceptos!$B$2:$I$588,7,FALSE)</f>
        <v>1</v>
      </c>
      <c r="R2403" s="179">
        <f>VLOOKUP($G2403,[1]Conceptos!$B$2:$I$588,8,FALSE)</f>
        <v>1</v>
      </c>
      <c r="S2403" s="229" t="b">
        <f>VLOOKUP(G2403,[1]Conceptos!$B$2:$E$587,4,FALSE)</f>
        <v>1</v>
      </c>
      <c r="V2403" s="231">
        <f t="shared" si="445"/>
        <v>0</v>
      </c>
    </row>
    <row r="2404" spans="1:22" s="231" customFormat="1" hidden="1">
      <c r="A2404" s="172">
        <f>VLOOKUP(G2404,[1]Conceptos!$B$2:$F$587,5,FALSE)</f>
        <v>309</v>
      </c>
      <c r="B2404" s="236"/>
      <c r="C2404" s="237"/>
      <c r="D2404" s="238"/>
      <c r="E2404" s="225">
        <v>4</v>
      </c>
      <c r="F2404" s="174"/>
      <c r="G2404" s="264" t="str">
        <f t="shared" si="440"/>
        <v>A.3.2.4</v>
      </c>
      <c r="H2404" s="235" t="e">
        <f t="shared" si="446"/>
        <v>#N/A</v>
      </c>
      <c r="I2404" s="239"/>
      <c r="J2404" s="239"/>
      <c r="K2404" s="239"/>
      <c r="L2404" s="239"/>
      <c r="M2404" s="240"/>
      <c r="N2404" s="231">
        <f t="shared" si="435"/>
        <v>1</v>
      </c>
      <c r="O2404" s="231">
        <f t="shared" si="444"/>
        <v>0</v>
      </c>
      <c r="P2404" s="179">
        <f>VLOOKUP($G2404,[1]Conceptos!$B$2:$I$588,6,FALSE)</f>
        <v>1</v>
      </c>
      <c r="Q2404" s="179">
        <f>VLOOKUP($G2404,[1]Conceptos!$B$2:$I$588,7,FALSE)</f>
        <v>1</v>
      </c>
      <c r="R2404" s="179">
        <f>VLOOKUP($G2404,[1]Conceptos!$B$2:$I$588,8,FALSE)</f>
        <v>1</v>
      </c>
      <c r="S2404" s="229" t="b">
        <f>VLOOKUP(G2404,[1]Conceptos!$B$2:$E$587,4,FALSE)</f>
        <v>1</v>
      </c>
      <c r="V2404" s="231">
        <f t="shared" si="445"/>
        <v>0</v>
      </c>
    </row>
    <row r="2405" spans="1:22" s="231" customFormat="1" hidden="1">
      <c r="A2405" s="172">
        <f>VLOOKUP(G2405,[1]Conceptos!$B$2:$F$587,5,FALSE)</f>
        <v>309</v>
      </c>
      <c r="B2405" s="236"/>
      <c r="C2405" s="237"/>
      <c r="D2405" s="238"/>
      <c r="E2405" s="225">
        <v>5</v>
      </c>
      <c r="F2405" s="174"/>
      <c r="G2405" s="264" t="str">
        <f t="shared" si="440"/>
        <v>A.3.2.4</v>
      </c>
      <c r="H2405" s="235" t="e">
        <f t="shared" si="446"/>
        <v>#N/A</v>
      </c>
      <c r="I2405" s="239"/>
      <c r="J2405" s="239"/>
      <c r="K2405" s="239"/>
      <c r="L2405" s="239"/>
      <c r="M2405" s="240"/>
      <c r="N2405" s="231">
        <f t="shared" si="435"/>
        <v>1</v>
      </c>
      <c r="O2405" s="231">
        <f t="shared" si="444"/>
        <v>0</v>
      </c>
      <c r="P2405" s="179">
        <f>VLOOKUP($G2405,[1]Conceptos!$B$2:$I$588,6,FALSE)</f>
        <v>1</v>
      </c>
      <c r="Q2405" s="179">
        <f>VLOOKUP($G2405,[1]Conceptos!$B$2:$I$588,7,FALSE)</f>
        <v>1</v>
      </c>
      <c r="R2405" s="179">
        <f>VLOOKUP($G2405,[1]Conceptos!$B$2:$I$588,8,FALSE)</f>
        <v>1</v>
      </c>
      <c r="S2405" s="229" t="b">
        <f>VLOOKUP(G2405,[1]Conceptos!$B$2:$E$587,4,FALSE)</f>
        <v>1</v>
      </c>
      <c r="V2405" s="231">
        <f t="shared" si="445"/>
        <v>0</v>
      </c>
    </row>
    <row r="2406" spans="1:22" s="231" customFormat="1" hidden="1">
      <c r="A2406" s="172">
        <f>VLOOKUP(G2406,[1]Conceptos!$B$2:$F$587,5,FALSE)</f>
        <v>309</v>
      </c>
      <c r="B2406" s="236"/>
      <c r="C2406" s="237"/>
      <c r="D2406" s="238"/>
      <c r="E2406" s="225">
        <v>6</v>
      </c>
      <c r="F2406" s="174"/>
      <c r="G2406" s="264" t="str">
        <f t="shared" si="440"/>
        <v>A.3.2.4</v>
      </c>
      <c r="H2406" s="235" t="e">
        <f t="shared" si="446"/>
        <v>#N/A</v>
      </c>
      <c r="I2406" s="239"/>
      <c r="J2406" s="239"/>
      <c r="K2406" s="239"/>
      <c r="L2406" s="239"/>
      <c r="M2406" s="240"/>
      <c r="N2406" s="231">
        <f t="shared" si="435"/>
        <v>1</v>
      </c>
      <c r="O2406" s="231">
        <f t="shared" si="444"/>
        <v>0</v>
      </c>
      <c r="P2406" s="179">
        <f>VLOOKUP($G2406,[1]Conceptos!$B$2:$I$588,6,FALSE)</f>
        <v>1</v>
      </c>
      <c r="Q2406" s="179">
        <f>VLOOKUP($G2406,[1]Conceptos!$B$2:$I$588,7,FALSE)</f>
        <v>1</v>
      </c>
      <c r="R2406" s="179">
        <f>VLOOKUP($G2406,[1]Conceptos!$B$2:$I$588,8,FALSE)</f>
        <v>1</v>
      </c>
      <c r="S2406" s="229" t="b">
        <f>VLOOKUP(G2406,[1]Conceptos!$B$2:$E$587,4,FALSE)</f>
        <v>1</v>
      </c>
      <c r="V2406" s="231">
        <f t="shared" si="445"/>
        <v>0</v>
      </c>
    </row>
    <row r="2407" spans="1:22" s="231" customFormat="1" hidden="1">
      <c r="A2407" s="172">
        <f>VLOOKUP(G2407,[1]Conceptos!$B$2:$F$587,5,FALSE)</f>
        <v>309</v>
      </c>
      <c r="B2407" s="236"/>
      <c r="C2407" s="237"/>
      <c r="D2407" s="238"/>
      <c r="E2407" s="225">
        <v>7</v>
      </c>
      <c r="F2407" s="174"/>
      <c r="G2407" s="264" t="str">
        <f t="shared" si="440"/>
        <v>A.3.2.4</v>
      </c>
      <c r="H2407" s="235" t="e">
        <f t="shared" si="446"/>
        <v>#N/A</v>
      </c>
      <c r="I2407" s="239"/>
      <c r="J2407" s="239"/>
      <c r="K2407" s="239"/>
      <c r="L2407" s="239"/>
      <c r="M2407" s="240"/>
      <c r="N2407" s="231">
        <f t="shared" si="435"/>
        <v>1</v>
      </c>
      <c r="O2407" s="231">
        <f t="shared" si="444"/>
        <v>0</v>
      </c>
      <c r="P2407" s="179">
        <f>VLOOKUP($G2407,[1]Conceptos!$B$2:$I$588,6,FALSE)</f>
        <v>1</v>
      </c>
      <c r="Q2407" s="179">
        <f>VLOOKUP($G2407,[1]Conceptos!$B$2:$I$588,7,FALSE)</f>
        <v>1</v>
      </c>
      <c r="R2407" s="179">
        <f>VLOOKUP($G2407,[1]Conceptos!$B$2:$I$588,8,FALSE)</f>
        <v>1</v>
      </c>
      <c r="S2407" s="229" t="b">
        <f>VLOOKUP(G2407,[1]Conceptos!$B$2:$E$587,4,FALSE)</f>
        <v>1</v>
      </c>
      <c r="V2407" s="231">
        <f t="shared" si="445"/>
        <v>0</v>
      </c>
    </row>
    <row r="2408" spans="1:22" s="231" customFormat="1" hidden="1">
      <c r="A2408" s="172">
        <f>VLOOKUP(G2408,[1]Conceptos!$B$2:$F$587,5,FALSE)</f>
        <v>309</v>
      </c>
      <c r="B2408" s="236"/>
      <c r="C2408" s="237"/>
      <c r="D2408" s="238"/>
      <c r="E2408" s="225">
        <v>8</v>
      </c>
      <c r="F2408" s="174"/>
      <c r="G2408" s="264" t="str">
        <f t="shared" si="440"/>
        <v>A.3.2.4</v>
      </c>
      <c r="H2408" s="235" t="e">
        <f t="shared" si="446"/>
        <v>#N/A</v>
      </c>
      <c r="I2408" s="239"/>
      <c r="J2408" s="239"/>
      <c r="K2408" s="239"/>
      <c r="L2408" s="239"/>
      <c r="M2408" s="240"/>
      <c r="N2408" s="231">
        <f t="shared" ref="N2408:N2454" si="447">IF(E2408&lt;&gt;"",1,0)</f>
        <v>1</v>
      </c>
      <c r="O2408" s="231">
        <f t="shared" si="444"/>
        <v>0</v>
      </c>
      <c r="P2408" s="179">
        <f>VLOOKUP($G2408,[1]Conceptos!$B$2:$I$588,6,FALSE)</f>
        <v>1</v>
      </c>
      <c r="Q2408" s="179">
        <f>VLOOKUP($G2408,[1]Conceptos!$B$2:$I$588,7,FALSE)</f>
        <v>1</v>
      </c>
      <c r="R2408" s="179">
        <f>VLOOKUP($G2408,[1]Conceptos!$B$2:$I$588,8,FALSE)</f>
        <v>1</v>
      </c>
      <c r="S2408" s="229" t="b">
        <f>VLOOKUP(G2408,[1]Conceptos!$B$2:$E$587,4,FALSE)</f>
        <v>1</v>
      </c>
      <c r="V2408" s="231">
        <f t="shared" si="445"/>
        <v>0</v>
      </c>
    </row>
    <row r="2409" spans="1:22" s="231" customFormat="1" hidden="1">
      <c r="A2409" s="172">
        <f>VLOOKUP(G2409,[1]Conceptos!$B$2:$F$587,5,FALSE)</f>
        <v>309</v>
      </c>
      <c r="B2409" s="236"/>
      <c r="C2409" s="237"/>
      <c r="D2409" s="238"/>
      <c r="E2409" s="225">
        <v>9</v>
      </c>
      <c r="F2409" s="174"/>
      <c r="G2409" s="264" t="str">
        <f t="shared" si="440"/>
        <v>A.3.2.4</v>
      </c>
      <c r="H2409" s="235" t="e">
        <f t="shared" si="446"/>
        <v>#N/A</v>
      </c>
      <c r="I2409" s="239"/>
      <c r="J2409" s="239"/>
      <c r="K2409" s="239"/>
      <c r="L2409" s="239"/>
      <c r="M2409" s="240"/>
      <c r="N2409" s="231">
        <f t="shared" si="447"/>
        <v>1</v>
      </c>
      <c r="O2409" s="231">
        <f t="shared" si="444"/>
        <v>0</v>
      </c>
      <c r="P2409" s="179">
        <f>VLOOKUP($G2409,[1]Conceptos!$B$2:$I$588,6,FALSE)</f>
        <v>1</v>
      </c>
      <c r="Q2409" s="179">
        <f>VLOOKUP($G2409,[1]Conceptos!$B$2:$I$588,7,FALSE)</f>
        <v>1</v>
      </c>
      <c r="R2409" s="179">
        <f>VLOOKUP($G2409,[1]Conceptos!$B$2:$I$588,8,FALSE)</f>
        <v>1</v>
      </c>
      <c r="S2409" s="229" t="b">
        <f>VLOOKUP(G2409,[1]Conceptos!$B$2:$E$587,4,FALSE)</f>
        <v>1</v>
      </c>
      <c r="V2409" s="231">
        <f t="shared" si="445"/>
        <v>0</v>
      </c>
    </row>
    <row r="2410" spans="1:22" s="231" customFormat="1" hidden="1">
      <c r="A2410" s="172">
        <f>VLOOKUP(G2410,[1]Conceptos!$B$2:$F$587,5,FALSE)</f>
        <v>309</v>
      </c>
      <c r="B2410" s="236"/>
      <c r="C2410" s="237"/>
      <c r="D2410" s="238"/>
      <c r="E2410" s="225">
        <v>10</v>
      </c>
      <c r="F2410" s="174"/>
      <c r="G2410" s="264" t="str">
        <f t="shared" si="440"/>
        <v>A.3.2.4</v>
      </c>
      <c r="H2410" s="235" t="e">
        <f t="shared" si="446"/>
        <v>#N/A</v>
      </c>
      <c r="I2410" s="239"/>
      <c r="J2410" s="239"/>
      <c r="K2410" s="239"/>
      <c r="L2410" s="239"/>
      <c r="M2410" s="240"/>
      <c r="N2410" s="231">
        <f t="shared" si="447"/>
        <v>1</v>
      </c>
      <c r="O2410" s="231">
        <f t="shared" si="444"/>
        <v>0</v>
      </c>
      <c r="P2410" s="179">
        <f>VLOOKUP($G2410,[1]Conceptos!$B$2:$I$588,6,FALSE)</f>
        <v>1</v>
      </c>
      <c r="Q2410" s="179">
        <f>VLOOKUP($G2410,[1]Conceptos!$B$2:$I$588,7,FALSE)</f>
        <v>1</v>
      </c>
      <c r="R2410" s="179">
        <f>VLOOKUP($G2410,[1]Conceptos!$B$2:$I$588,8,FALSE)</f>
        <v>1</v>
      </c>
      <c r="S2410" s="229" t="b">
        <f>VLOOKUP(G2410,[1]Conceptos!$B$2:$E$587,4,FALSE)</f>
        <v>1</v>
      </c>
      <c r="V2410" s="231">
        <f t="shared" si="445"/>
        <v>0</v>
      </c>
    </row>
    <row r="2411" spans="1:22" s="231" customFormat="1" ht="25.5">
      <c r="A2411" s="172">
        <f>VLOOKUP(G2411,[1]Conceptos!$B$2:$F$587,5,FALSE)</f>
        <v>310</v>
      </c>
      <c r="B2411" s="219" t="s">
        <v>453</v>
      </c>
      <c r="C2411" s="220" t="str">
        <f>VLOOKUP(B2411,[1]Conceptos!$B$2:$D$587,2,FALSE)</f>
        <v>CONSTRUCCIÓN DE SISTEMAS DE ALCANTARILLADO SANITARIO</v>
      </c>
      <c r="D2411" s="221" t="str">
        <f>VLOOKUP(B2411,[1]Conceptos!$B$2:$D$587,3,FALSE)</f>
        <v xml:space="preserve">RECURSOS ORIENTADOS A LA CONSTRUCCIÓN DE INFRAESTRUCTURA DE LOS SISTEMAS DE ALCANTARILLADO SANITARIO </v>
      </c>
      <c r="E2411" s="222" t="s">
        <v>136</v>
      </c>
      <c r="F2411" s="223"/>
      <c r="G2411" s="263" t="str">
        <f t="shared" si="440"/>
        <v>A.3.2.5</v>
      </c>
      <c r="H2411" s="225"/>
      <c r="I2411" s="226">
        <f>SUM(I2412:I2421)</f>
        <v>0</v>
      </c>
      <c r="J2411" s="226">
        <f>SUM(J2412:J2421)</f>
        <v>0</v>
      </c>
      <c r="K2411" s="226">
        <f>SUM(K2412:K2421)</f>
        <v>0</v>
      </c>
      <c r="L2411" s="226">
        <f>SUM(L2412:L2421)</f>
        <v>0</v>
      </c>
      <c r="M2411" s="227">
        <f>SUM(M2412:M2421)</f>
        <v>0</v>
      </c>
      <c r="N2411" s="228">
        <f>IF(AND(E2411&lt;&gt;"", E2411&lt;&gt;"Registrar Detalle",E2411&lt;&gt;"Ocultar Detalle"),1,0)</f>
        <v>0</v>
      </c>
      <c r="O2411" s="228">
        <f t="shared" si="444"/>
        <v>0</v>
      </c>
      <c r="P2411" s="179">
        <f>VLOOKUP($G2411,[1]Conceptos!$B$2:$I$588,6,FALSE)</f>
        <v>1</v>
      </c>
      <c r="Q2411" s="179">
        <f>VLOOKUP($G2411,[1]Conceptos!$B$2:$I$588,7,FALSE)</f>
        <v>1</v>
      </c>
      <c r="R2411" s="179">
        <f>VLOOKUP($G2411,[1]Conceptos!$B$2:$I$588,8,FALSE)</f>
        <v>1</v>
      </c>
      <c r="S2411" s="229" t="b">
        <f>VLOOKUP(G2411,[1]Conceptos!$B$2:$E$588,4,FALSE)</f>
        <v>1</v>
      </c>
      <c r="T2411" s="230">
        <f>FIND(".",B2411,LEN(B2411)-2)</f>
        <v>6</v>
      </c>
      <c r="U2411" s="230" t="str">
        <f>MID(B2411,1,T2411-1)</f>
        <v>A.3.2</v>
      </c>
      <c r="V2411" s="231">
        <f t="shared" si="445"/>
        <v>6</v>
      </c>
    </row>
    <row r="2412" spans="1:22" s="231" customFormat="1">
      <c r="A2412" s="172">
        <f>VLOOKUP(G2412,[1]Conceptos!$B$2:$F$587,5,FALSE)</f>
        <v>310</v>
      </c>
      <c r="B2412" s="234"/>
      <c r="C2412" s="220"/>
      <c r="D2412" s="221"/>
      <c r="E2412" s="225">
        <v>1</v>
      </c>
      <c r="F2412" s="174"/>
      <c r="G2412" s="264" t="str">
        <f t="shared" si="440"/>
        <v>A.3.2.5</v>
      </c>
      <c r="H2412" s="235" t="e">
        <f t="shared" ref="H2412:H2421" si="448">VLOOKUP(F2412,$W$7:$X$48,2,FALSE)</f>
        <v>#N/A</v>
      </c>
      <c r="I2412" s="239"/>
      <c r="J2412" s="239"/>
      <c r="K2412" s="239"/>
      <c r="L2412" s="239"/>
      <c r="M2412" s="240"/>
      <c r="N2412" s="231">
        <f t="shared" si="447"/>
        <v>1</v>
      </c>
      <c r="O2412" s="231">
        <f t="shared" si="444"/>
        <v>0</v>
      </c>
      <c r="P2412" s="179">
        <f>VLOOKUP($G2412,[1]Conceptos!$B$2:$I$588,6,FALSE)</f>
        <v>1</v>
      </c>
      <c r="Q2412" s="179">
        <f>VLOOKUP($G2412,[1]Conceptos!$B$2:$I$588,7,FALSE)</f>
        <v>1</v>
      </c>
      <c r="R2412" s="179">
        <f>VLOOKUP($G2412,[1]Conceptos!$B$2:$I$588,8,FALSE)</f>
        <v>1</v>
      </c>
      <c r="S2412" s="229" t="b">
        <f>VLOOKUP(G2412,[1]Conceptos!$B$2:$E$588,4,FALSE)</f>
        <v>1</v>
      </c>
      <c r="V2412" s="231">
        <f t="shared" si="445"/>
        <v>6</v>
      </c>
    </row>
    <row r="2413" spans="1:22" s="231" customFormat="1" hidden="1">
      <c r="A2413" s="172">
        <f>VLOOKUP(G2413,[1]Conceptos!$B$2:$F$587,5,FALSE)</f>
        <v>310</v>
      </c>
      <c r="B2413" s="236"/>
      <c r="C2413" s="237"/>
      <c r="D2413" s="238"/>
      <c r="E2413" s="225">
        <v>2</v>
      </c>
      <c r="F2413" s="174"/>
      <c r="G2413" s="264" t="str">
        <f t="shared" si="440"/>
        <v>A.3.2.5</v>
      </c>
      <c r="H2413" s="235" t="e">
        <f t="shared" si="448"/>
        <v>#N/A</v>
      </c>
      <c r="I2413" s="239"/>
      <c r="J2413" s="239"/>
      <c r="K2413" s="239"/>
      <c r="L2413" s="239"/>
      <c r="M2413" s="240"/>
      <c r="N2413" s="231">
        <f t="shared" si="447"/>
        <v>1</v>
      </c>
      <c r="O2413" s="231">
        <f t="shared" si="444"/>
        <v>0</v>
      </c>
      <c r="P2413" s="179">
        <f>VLOOKUP($G2413,[1]Conceptos!$B$2:$I$588,6,FALSE)</f>
        <v>1</v>
      </c>
      <c r="Q2413" s="179">
        <f>VLOOKUP($G2413,[1]Conceptos!$B$2:$I$588,7,FALSE)</f>
        <v>1</v>
      </c>
      <c r="R2413" s="179">
        <f>VLOOKUP($G2413,[1]Conceptos!$B$2:$I$588,8,FALSE)</f>
        <v>1</v>
      </c>
      <c r="S2413" s="229" t="b">
        <f>VLOOKUP(G2413,[1]Conceptos!$B$2:$E$587,4,FALSE)</f>
        <v>1</v>
      </c>
      <c r="V2413" s="231">
        <f t="shared" si="445"/>
        <v>0</v>
      </c>
    </row>
    <row r="2414" spans="1:22" s="231" customFormat="1" hidden="1">
      <c r="A2414" s="172">
        <f>VLOOKUP(G2414,[1]Conceptos!$B$2:$F$587,5,FALSE)</f>
        <v>310</v>
      </c>
      <c r="B2414" s="236"/>
      <c r="C2414" s="237"/>
      <c r="D2414" s="238"/>
      <c r="E2414" s="225">
        <v>3</v>
      </c>
      <c r="F2414" s="174"/>
      <c r="G2414" s="264" t="str">
        <f t="shared" si="440"/>
        <v>A.3.2.5</v>
      </c>
      <c r="H2414" s="235" t="e">
        <f t="shared" si="448"/>
        <v>#N/A</v>
      </c>
      <c r="I2414" s="239"/>
      <c r="J2414" s="239"/>
      <c r="K2414" s="239"/>
      <c r="L2414" s="239"/>
      <c r="M2414" s="240"/>
      <c r="N2414" s="231">
        <f t="shared" si="447"/>
        <v>1</v>
      </c>
      <c r="O2414" s="231">
        <f t="shared" si="444"/>
        <v>0</v>
      </c>
      <c r="P2414" s="179">
        <f>VLOOKUP($G2414,[1]Conceptos!$B$2:$I$588,6,FALSE)</f>
        <v>1</v>
      </c>
      <c r="Q2414" s="179">
        <f>VLOOKUP($G2414,[1]Conceptos!$B$2:$I$588,7,FALSE)</f>
        <v>1</v>
      </c>
      <c r="R2414" s="179">
        <f>VLOOKUP($G2414,[1]Conceptos!$B$2:$I$588,8,FALSE)</f>
        <v>1</v>
      </c>
      <c r="S2414" s="229" t="b">
        <f>VLOOKUP(G2414,[1]Conceptos!$B$2:$E$587,4,FALSE)</f>
        <v>1</v>
      </c>
      <c r="V2414" s="231">
        <f t="shared" si="445"/>
        <v>0</v>
      </c>
    </row>
    <row r="2415" spans="1:22" s="231" customFormat="1" hidden="1">
      <c r="A2415" s="172">
        <f>VLOOKUP(G2415,[1]Conceptos!$B$2:$F$587,5,FALSE)</f>
        <v>310</v>
      </c>
      <c r="B2415" s="236"/>
      <c r="C2415" s="237"/>
      <c r="D2415" s="238"/>
      <c r="E2415" s="225">
        <v>4</v>
      </c>
      <c r="F2415" s="174"/>
      <c r="G2415" s="264" t="str">
        <f t="shared" si="440"/>
        <v>A.3.2.5</v>
      </c>
      <c r="H2415" s="235" t="e">
        <f t="shared" si="448"/>
        <v>#N/A</v>
      </c>
      <c r="I2415" s="239"/>
      <c r="J2415" s="239"/>
      <c r="K2415" s="239"/>
      <c r="L2415" s="239"/>
      <c r="M2415" s="240"/>
      <c r="N2415" s="231">
        <f t="shared" si="447"/>
        <v>1</v>
      </c>
      <c r="O2415" s="231">
        <f t="shared" si="444"/>
        <v>0</v>
      </c>
      <c r="P2415" s="179">
        <f>VLOOKUP($G2415,[1]Conceptos!$B$2:$I$588,6,FALSE)</f>
        <v>1</v>
      </c>
      <c r="Q2415" s="179">
        <f>VLOOKUP($G2415,[1]Conceptos!$B$2:$I$588,7,FALSE)</f>
        <v>1</v>
      </c>
      <c r="R2415" s="179">
        <f>VLOOKUP($G2415,[1]Conceptos!$B$2:$I$588,8,FALSE)</f>
        <v>1</v>
      </c>
      <c r="S2415" s="229" t="b">
        <f>VLOOKUP(G2415,[1]Conceptos!$B$2:$E$587,4,FALSE)</f>
        <v>1</v>
      </c>
      <c r="V2415" s="231">
        <f t="shared" si="445"/>
        <v>0</v>
      </c>
    </row>
    <row r="2416" spans="1:22" s="231" customFormat="1" hidden="1">
      <c r="A2416" s="172">
        <f>VLOOKUP(G2416,[1]Conceptos!$B$2:$F$587,5,FALSE)</f>
        <v>310</v>
      </c>
      <c r="B2416" s="236"/>
      <c r="C2416" s="237"/>
      <c r="D2416" s="238"/>
      <c r="E2416" s="225">
        <v>5</v>
      </c>
      <c r="F2416" s="174"/>
      <c r="G2416" s="264" t="str">
        <f t="shared" si="440"/>
        <v>A.3.2.5</v>
      </c>
      <c r="H2416" s="235" t="e">
        <f t="shared" si="448"/>
        <v>#N/A</v>
      </c>
      <c r="I2416" s="239"/>
      <c r="J2416" s="239"/>
      <c r="K2416" s="239"/>
      <c r="L2416" s="239"/>
      <c r="M2416" s="240"/>
      <c r="N2416" s="231">
        <f t="shared" si="447"/>
        <v>1</v>
      </c>
      <c r="O2416" s="231">
        <f t="shared" si="444"/>
        <v>0</v>
      </c>
      <c r="P2416" s="179">
        <f>VLOOKUP($G2416,[1]Conceptos!$B$2:$I$588,6,FALSE)</f>
        <v>1</v>
      </c>
      <c r="Q2416" s="179">
        <f>VLOOKUP($G2416,[1]Conceptos!$B$2:$I$588,7,FALSE)</f>
        <v>1</v>
      </c>
      <c r="R2416" s="179">
        <f>VLOOKUP($G2416,[1]Conceptos!$B$2:$I$588,8,FALSE)</f>
        <v>1</v>
      </c>
      <c r="S2416" s="229" t="b">
        <f>VLOOKUP(G2416,[1]Conceptos!$B$2:$E$587,4,FALSE)</f>
        <v>1</v>
      </c>
      <c r="V2416" s="231">
        <f t="shared" si="445"/>
        <v>0</v>
      </c>
    </row>
    <row r="2417" spans="1:22" s="231" customFormat="1" hidden="1">
      <c r="A2417" s="172">
        <f>VLOOKUP(G2417,[1]Conceptos!$B$2:$F$587,5,FALSE)</f>
        <v>310</v>
      </c>
      <c r="B2417" s="236"/>
      <c r="C2417" s="237"/>
      <c r="D2417" s="238"/>
      <c r="E2417" s="225">
        <v>6</v>
      </c>
      <c r="F2417" s="174"/>
      <c r="G2417" s="264" t="str">
        <f t="shared" si="440"/>
        <v>A.3.2.5</v>
      </c>
      <c r="H2417" s="235" t="e">
        <f t="shared" si="448"/>
        <v>#N/A</v>
      </c>
      <c r="I2417" s="239"/>
      <c r="J2417" s="239"/>
      <c r="K2417" s="239"/>
      <c r="L2417" s="239"/>
      <c r="M2417" s="240"/>
      <c r="N2417" s="231">
        <f t="shared" si="447"/>
        <v>1</v>
      </c>
      <c r="O2417" s="231">
        <f t="shared" si="444"/>
        <v>0</v>
      </c>
      <c r="P2417" s="179">
        <f>VLOOKUP($G2417,[1]Conceptos!$B$2:$I$588,6,FALSE)</f>
        <v>1</v>
      </c>
      <c r="Q2417" s="179">
        <f>VLOOKUP($G2417,[1]Conceptos!$B$2:$I$588,7,FALSE)</f>
        <v>1</v>
      </c>
      <c r="R2417" s="179">
        <f>VLOOKUP($G2417,[1]Conceptos!$B$2:$I$588,8,FALSE)</f>
        <v>1</v>
      </c>
      <c r="S2417" s="229" t="b">
        <f>VLOOKUP(G2417,[1]Conceptos!$B$2:$E$587,4,FALSE)</f>
        <v>1</v>
      </c>
      <c r="V2417" s="231">
        <f t="shared" si="445"/>
        <v>0</v>
      </c>
    </row>
    <row r="2418" spans="1:22" s="231" customFormat="1" hidden="1">
      <c r="A2418" s="172">
        <f>VLOOKUP(G2418,[1]Conceptos!$B$2:$F$587,5,FALSE)</f>
        <v>310</v>
      </c>
      <c r="B2418" s="236"/>
      <c r="C2418" s="237"/>
      <c r="D2418" s="238"/>
      <c r="E2418" s="225">
        <v>7</v>
      </c>
      <c r="F2418" s="174"/>
      <c r="G2418" s="264" t="str">
        <f t="shared" si="440"/>
        <v>A.3.2.5</v>
      </c>
      <c r="H2418" s="235" t="e">
        <f t="shared" si="448"/>
        <v>#N/A</v>
      </c>
      <c r="I2418" s="239"/>
      <c r="J2418" s="239"/>
      <c r="K2418" s="239"/>
      <c r="L2418" s="239"/>
      <c r="M2418" s="240"/>
      <c r="N2418" s="231">
        <f t="shared" si="447"/>
        <v>1</v>
      </c>
      <c r="O2418" s="231">
        <f t="shared" si="444"/>
        <v>0</v>
      </c>
      <c r="P2418" s="179">
        <f>VLOOKUP($G2418,[1]Conceptos!$B$2:$I$588,6,FALSE)</f>
        <v>1</v>
      </c>
      <c r="Q2418" s="179">
        <f>VLOOKUP($G2418,[1]Conceptos!$B$2:$I$588,7,FALSE)</f>
        <v>1</v>
      </c>
      <c r="R2418" s="179">
        <f>VLOOKUP($G2418,[1]Conceptos!$B$2:$I$588,8,FALSE)</f>
        <v>1</v>
      </c>
      <c r="S2418" s="229" t="b">
        <f>VLOOKUP(G2418,[1]Conceptos!$B$2:$E$587,4,FALSE)</f>
        <v>1</v>
      </c>
      <c r="V2418" s="231">
        <f t="shared" si="445"/>
        <v>0</v>
      </c>
    </row>
    <row r="2419" spans="1:22" s="231" customFormat="1" hidden="1">
      <c r="A2419" s="172">
        <f>VLOOKUP(G2419,[1]Conceptos!$B$2:$F$587,5,FALSE)</f>
        <v>310</v>
      </c>
      <c r="B2419" s="236"/>
      <c r="C2419" s="237"/>
      <c r="D2419" s="238"/>
      <c r="E2419" s="225">
        <v>8</v>
      </c>
      <c r="F2419" s="174"/>
      <c r="G2419" s="264" t="str">
        <f t="shared" si="440"/>
        <v>A.3.2.5</v>
      </c>
      <c r="H2419" s="235" t="e">
        <f t="shared" si="448"/>
        <v>#N/A</v>
      </c>
      <c r="I2419" s="239"/>
      <c r="J2419" s="239"/>
      <c r="K2419" s="239"/>
      <c r="L2419" s="239"/>
      <c r="M2419" s="240"/>
      <c r="N2419" s="231">
        <f t="shared" si="447"/>
        <v>1</v>
      </c>
      <c r="O2419" s="231">
        <f t="shared" si="444"/>
        <v>0</v>
      </c>
      <c r="P2419" s="179">
        <f>VLOOKUP($G2419,[1]Conceptos!$B$2:$I$588,6,FALSE)</f>
        <v>1</v>
      </c>
      <c r="Q2419" s="179">
        <f>VLOOKUP($G2419,[1]Conceptos!$B$2:$I$588,7,FALSE)</f>
        <v>1</v>
      </c>
      <c r="R2419" s="179">
        <f>VLOOKUP($G2419,[1]Conceptos!$B$2:$I$588,8,FALSE)</f>
        <v>1</v>
      </c>
      <c r="S2419" s="229" t="b">
        <f>VLOOKUP(G2419,[1]Conceptos!$B$2:$E$587,4,FALSE)</f>
        <v>1</v>
      </c>
      <c r="V2419" s="231">
        <f t="shared" si="445"/>
        <v>0</v>
      </c>
    </row>
    <row r="2420" spans="1:22" s="231" customFormat="1" hidden="1">
      <c r="A2420" s="172">
        <f>VLOOKUP(G2420,[1]Conceptos!$B$2:$F$587,5,FALSE)</f>
        <v>310</v>
      </c>
      <c r="B2420" s="236"/>
      <c r="C2420" s="237"/>
      <c r="D2420" s="238"/>
      <c r="E2420" s="225">
        <v>9</v>
      </c>
      <c r="F2420" s="174"/>
      <c r="G2420" s="264" t="str">
        <f t="shared" si="440"/>
        <v>A.3.2.5</v>
      </c>
      <c r="H2420" s="235" t="e">
        <f t="shared" si="448"/>
        <v>#N/A</v>
      </c>
      <c r="I2420" s="239"/>
      <c r="J2420" s="239"/>
      <c r="K2420" s="239"/>
      <c r="L2420" s="239"/>
      <c r="M2420" s="240"/>
      <c r="N2420" s="231">
        <f t="shared" si="447"/>
        <v>1</v>
      </c>
      <c r="O2420" s="231">
        <f t="shared" si="444"/>
        <v>0</v>
      </c>
      <c r="P2420" s="179">
        <f>VLOOKUP($G2420,[1]Conceptos!$B$2:$I$588,6,FALSE)</f>
        <v>1</v>
      </c>
      <c r="Q2420" s="179">
        <f>VLOOKUP($G2420,[1]Conceptos!$B$2:$I$588,7,FALSE)</f>
        <v>1</v>
      </c>
      <c r="R2420" s="179">
        <f>VLOOKUP($G2420,[1]Conceptos!$B$2:$I$588,8,FALSE)</f>
        <v>1</v>
      </c>
      <c r="S2420" s="229" t="b">
        <f>VLOOKUP(G2420,[1]Conceptos!$B$2:$E$587,4,FALSE)</f>
        <v>1</v>
      </c>
      <c r="V2420" s="231">
        <f t="shared" si="445"/>
        <v>0</v>
      </c>
    </row>
    <row r="2421" spans="1:22" s="231" customFormat="1" hidden="1">
      <c r="A2421" s="172">
        <f>VLOOKUP(G2421,[1]Conceptos!$B$2:$F$587,5,FALSE)</f>
        <v>310</v>
      </c>
      <c r="B2421" s="236"/>
      <c r="C2421" s="237"/>
      <c r="D2421" s="238"/>
      <c r="E2421" s="225">
        <v>10</v>
      </c>
      <c r="F2421" s="174"/>
      <c r="G2421" s="264" t="str">
        <f t="shared" si="440"/>
        <v>A.3.2.5</v>
      </c>
      <c r="H2421" s="235" t="e">
        <f t="shared" si="448"/>
        <v>#N/A</v>
      </c>
      <c r="I2421" s="239"/>
      <c r="J2421" s="239"/>
      <c r="K2421" s="239"/>
      <c r="L2421" s="239"/>
      <c r="M2421" s="240"/>
      <c r="N2421" s="231">
        <f t="shared" si="447"/>
        <v>1</v>
      </c>
      <c r="O2421" s="231">
        <f t="shared" si="444"/>
        <v>0</v>
      </c>
      <c r="P2421" s="179">
        <f>VLOOKUP($G2421,[1]Conceptos!$B$2:$I$588,6,FALSE)</f>
        <v>1</v>
      </c>
      <c r="Q2421" s="179">
        <f>VLOOKUP($G2421,[1]Conceptos!$B$2:$I$588,7,FALSE)</f>
        <v>1</v>
      </c>
      <c r="R2421" s="179">
        <f>VLOOKUP($G2421,[1]Conceptos!$B$2:$I$588,8,FALSE)</f>
        <v>1</v>
      </c>
      <c r="S2421" s="229" t="b">
        <f>VLOOKUP(G2421,[1]Conceptos!$B$2:$E$587,4,FALSE)</f>
        <v>1</v>
      </c>
      <c r="V2421" s="231">
        <f t="shared" si="445"/>
        <v>0</v>
      </c>
    </row>
    <row r="2422" spans="1:22" s="231" customFormat="1" ht="25.5">
      <c r="A2422" s="172">
        <f>VLOOKUP(G2422,[1]Conceptos!$B$2:$F$587,5,FALSE)</f>
        <v>311</v>
      </c>
      <c r="B2422" s="219" t="s">
        <v>454</v>
      </c>
      <c r="C2422" s="220" t="str">
        <f>VLOOKUP(B2422,[1]Conceptos!$B$2:$D$587,2,FALSE)</f>
        <v>CONSTRUCCIÓN DE SISTEMAS DE TRATAMIENTO DE AGUAS RESIDUALES</v>
      </c>
      <c r="D2422" s="221" t="str">
        <f>VLOOKUP(B2422,[1]Conceptos!$B$2:$D$587,3,FALSE)</f>
        <v>RECURSOS ORIENTADOS A LA CONSTRUCCIÓN DE INFRAESTRUCTURA DE LOS SISTEMAS DE TRATAMIENTO DE AGUAS RESIDUALES</v>
      </c>
      <c r="E2422" s="222" t="s">
        <v>136</v>
      </c>
      <c r="F2422" s="223"/>
      <c r="G2422" s="263" t="str">
        <f t="shared" si="440"/>
        <v>A.3.2.6</v>
      </c>
      <c r="H2422" s="225"/>
      <c r="I2422" s="226">
        <f>SUM(I2423:I2432)</f>
        <v>0</v>
      </c>
      <c r="J2422" s="226">
        <f>SUM(J2423:J2432)</f>
        <v>0</v>
      </c>
      <c r="K2422" s="226">
        <f>SUM(K2423:K2432)</f>
        <v>0</v>
      </c>
      <c r="L2422" s="226">
        <f>SUM(L2423:L2432)</f>
        <v>0</v>
      </c>
      <c r="M2422" s="227">
        <f>SUM(M2423:M2432)</f>
        <v>0</v>
      </c>
      <c r="N2422" s="228">
        <f>IF(AND(E2422&lt;&gt;"", E2422&lt;&gt;"Registrar Detalle",E2422&lt;&gt;"Ocultar Detalle"),1,0)</f>
        <v>0</v>
      </c>
      <c r="O2422" s="228">
        <f t="shared" si="444"/>
        <v>0</v>
      </c>
      <c r="P2422" s="179">
        <f>VLOOKUP($G2422,[1]Conceptos!$B$2:$I$588,6,FALSE)</f>
        <v>1</v>
      </c>
      <c r="Q2422" s="179">
        <f>VLOOKUP($G2422,[1]Conceptos!$B$2:$I$588,7,FALSE)</f>
        <v>1</v>
      </c>
      <c r="R2422" s="179">
        <f>VLOOKUP($G2422,[1]Conceptos!$B$2:$I$588,8,FALSE)</f>
        <v>1</v>
      </c>
      <c r="S2422" s="229" t="b">
        <f>VLOOKUP(G2422,[1]Conceptos!$B$2:$E$588,4,FALSE)</f>
        <v>1</v>
      </c>
      <c r="T2422" s="230">
        <f>FIND(".",B2422,LEN(B2422)-2)</f>
        <v>6</v>
      </c>
      <c r="U2422" s="230" t="str">
        <f>MID(B2422,1,T2422-1)</f>
        <v>A.3.2</v>
      </c>
      <c r="V2422" s="231">
        <f t="shared" si="445"/>
        <v>6</v>
      </c>
    </row>
    <row r="2423" spans="1:22" s="231" customFormat="1">
      <c r="A2423" s="172">
        <f>VLOOKUP(G2423,[1]Conceptos!$B$2:$F$587,5,FALSE)</f>
        <v>311</v>
      </c>
      <c r="B2423" s="234"/>
      <c r="C2423" s="220"/>
      <c r="D2423" s="221"/>
      <c r="E2423" s="225">
        <v>1</v>
      </c>
      <c r="F2423" s="174"/>
      <c r="G2423" s="264" t="str">
        <f t="shared" si="440"/>
        <v>A.3.2.6</v>
      </c>
      <c r="H2423" s="235" t="e">
        <f t="shared" ref="H2423:H2432" si="449">VLOOKUP(F2423,$W$7:$X$48,2,FALSE)</f>
        <v>#N/A</v>
      </c>
      <c r="I2423" s="239"/>
      <c r="J2423" s="239"/>
      <c r="K2423" s="239"/>
      <c r="L2423" s="239"/>
      <c r="M2423" s="240"/>
      <c r="N2423" s="231">
        <f t="shared" si="447"/>
        <v>1</v>
      </c>
      <c r="O2423" s="231">
        <f t="shared" si="444"/>
        <v>0</v>
      </c>
      <c r="P2423" s="179">
        <f>VLOOKUP($G2423,[1]Conceptos!$B$2:$I$588,6,FALSE)</f>
        <v>1</v>
      </c>
      <c r="Q2423" s="179">
        <f>VLOOKUP($G2423,[1]Conceptos!$B$2:$I$588,7,FALSE)</f>
        <v>1</v>
      </c>
      <c r="R2423" s="179">
        <f>VLOOKUP($G2423,[1]Conceptos!$B$2:$I$588,8,FALSE)</f>
        <v>1</v>
      </c>
      <c r="S2423" s="229" t="b">
        <f>VLOOKUP(G2423,[1]Conceptos!$B$2:$E$588,4,FALSE)</f>
        <v>1</v>
      </c>
      <c r="V2423" s="231">
        <f t="shared" si="445"/>
        <v>6</v>
      </c>
    </row>
    <row r="2424" spans="1:22" s="231" customFormat="1" hidden="1">
      <c r="A2424" s="172">
        <f>VLOOKUP(G2424,[1]Conceptos!$B$2:$F$587,5,FALSE)</f>
        <v>311</v>
      </c>
      <c r="B2424" s="236"/>
      <c r="C2424" s="237"/>
      <c r="D2424" s="238"/>
      <c r="E2424" s="225">
        <v>2</v>
      </c>
      <c r="F2424" s="174"/>
      <c r="G2424" s="264" t="str">
        <f t="shared" si="440"/>
        <v>A.3.2.6</v>
      </c>
      <c r="H2424" s="235" t="e">
        <f t="shared" si="449"/>
        <v>#N/A</v>
      </c>
      <c r="I2424" s="239"/>
      <c r="J2424" s="239"/>
      <c r="K2424" s="239"/>
      <c r="L2424" s="239"/>
      <c r="M2424" s="240"/>
      <c r="N2424" s="231">
        <f t="shared" si="447"/>
        <v>1</v>
      </c>
      <c r="O2424" s="231">
        <f t="shared" si="444"/>
        <v>0</v>
      </c>
      <c r="P2424" s="179">
        <f>VLOOKUP($G2424,[1]Conceptos!$B$2:$I$588,6,FALSE)</f>
        <v>1</v>
      </c>
      <c r="Q2424" s="179">
        <f>VLOOKUP($G2424,[1]Conceptos!$B$2:$I$588,7,FALSE)</f>
        <v>1</v>
      </c>
      <c r="R2424" s="179">
        <f>VLOOKUP($G2424,[1]Conceptos!$B$2:$I$588,8,FALSE)</f>
        <v>1</v>
      </c>
      <c r="S2424" s="229" t="b">
        <f>VLOOKUP(G2424,[1]Conceptos!$B$2:$E$587,4,FALSE)</f>
        <v>1</v>
      </c>
      <c r="V2424" s="231">
        <f t="shared" si="445"/>
        <v>0</v>
      </c>
    </row>
    <row r="2425" spans="1:22" s="231" customFormat="1" hidden="1">
      <c r="A2425" s="172">
        <f>VLOOKUP(G2425,[1]Conceptos!$B$2:$F$587,5,FALSE)</f>
        <v>311</v>
      </c>
      <c r="B2425" s="236"/>
      <c r="C2425" s="237"/>
      <c r="D2425" s="238"/>
      <c r="E2425" s="225">
        <v>3</v>
      </c>
      <c r="F2425" s="174"/>
      <c r="G2425" s="264" t="str">
        <f t="shared" si="440"/>
        <v>A.3.2.6</v>
      </c>
      <c r="H2425" s="235" t="e">
        <f t="shared" si="449"/>
        <v>#N/A</v>
      </c>
      <c r="I2425" s="239"/>
      <c r="J2425" s="239"/>
      <c r="K2425" s="239"/>
      <c r="L2425" s="239"/>
      <c r="M2425" s="240"/>
      <c r="N2425" s="231">
        <f t="shared" si="447"/>
        <v>1</v>
      </c>
      <c r="O2425" s="231">
        <f t="shared" si="444"/>
        <v>0</v>
      </c>
      <c r="P2425" s="179">
        <f>VLOOKUP($G2425,[1]Conceptos!$B$2:$I$588,6,FALSE)</f>
        <v>1</v>
      </c>
      <c r="Q2425" s="179">
        <f>VLOOKUP($G2425,[1]Conceptos!$B$2:$I$588,7,FALSE)</f>
        <v>1</v>
      </c>
      <c r="R2425" s="179">
        <f>VLOOKUP($G2425,[1]Conceptos!$B$2:$I$588,8,FALSE)</f>
        <v>1</v>
      </c>
      <c r="S2425" s="229" t="b">
        <f>VLOOKUP(G2425,[1]Conceptos!$B$2:$E$587,4,FALSE)</f>
        <v>1</v>
      </c>
      <c r="V2425" s="231">
        <f t="shared" si="445"/>
        <v>0</v>
      </c>
    </row>
    <row r="2426" spans="1:22" s="231" customFormat="1" hidden="1">
      <c r="A2426" s="172">
        <f>VLOOKUP(G2426,[1]Conceptos!$B$2:$F$587,5,FALSE)</f>
        <v>311</v>
      </c>
      <c r="B2426" s="236"/>
      <c r="C2426" s="237"/>
      <c r="D2426" s="238"/>
      <c r="E2426" s="225">
        <v>4</v>
      </c>
      <c r="F2426" s="174"/>
      <c r="G2426" s="264" t="str">
        <f t="shared" si="440"/>
        <v>A.3.2.6</v>
      </c>
      <c r="H2426" s="235" t="e">
        <f t="shared" si="449"/>
        <v>#N/A</v>
      </c>
      <c r="I2426" s="239"/>
      <c r="J2426" s="239"/>
      <c r="K2426" s="239"/>
      <c r="L2426" s="239"/>
      <c r="M2426" s="240"/>
      <c r="N2426" s="231">
        <f t="shared" si="447"/>
        <v>1</v>
      </c>
      <c r="O2426" s="231">
        <f t="shared" si="444"/>
        <v>0</v>
      </c>
      <c r="P2426" s="179">
        <f>VLOOKUP($G2426,[1]Conceptos!$B$2:$I$588,6,FALSE)</f>
        <v>1</v>
      </c>
      <c r="Q2426" s="179">
        <f>VLOOKUP($G2426,[1]Conceptos!$B$2:$I$588,7,FALSE)</f>
        <v>1</v>
      </c>
      <c r="R2426" s="179">
        <f>VLOOKUP($G2426,[1]Conceptos!$B$2:$I$588,8,FALSE)</f>
        <v>1</v>
      </c>
      <c r="S2426" s="229" t="b">
        <f>VLOOKUP(G2426,[1]Conceptos!$B$2:$E$587,4,FALSE)</f>
        <v>1</v>
      </c>
      <c r="V2426" s="231">
        <f t="shared" si="445"/>
        <v>0</v>
      </c>
    </row>
    <row r="2427" spans="1:22" s="231" customFormat="1" hidden="1">
      <c r="A2427" s="172">
        <f>VLOOKUP(G2427,[1]Conceptos!$B$2:$F$587,5,FALSE)</f>
        <v>311</v>
      </c>
      <c r="B2427" s="236"/>
      <c r="C2427" s="237"/>
      <c r="D2427" s="238"/>
      <c r="E2427" s="225">
        <v>5</v>
      </c>
      <c r="F2427" s="174"/>
      <c r="G2427" s="264" t="str">
        <f t="shared" si="440"/>
        <v>A.3.2.6</v>
      </c>
      <c r="H2427" s="235" t="e">
        <f t="shared" si="449"/>
        <v>#N/A</v>
      </c>
      <c r="I2427" s="239"/>
      <c r="J2427" s="239"/>
      <c r="K2427" s="239"/>
      <c r="L2427" s="239"/>
      <c r="M2427" s="240"/>
      <c r="N2427" s="231">
        <f t="shared" si="447"/>
        <v>1</v>
      </c>
      <c r="O2427" s="231">
        <f t="shared" si="444"/>
        <v>0</v>
      </c>
      <c r="P2427" s="179">
        <f>VLOOKUP($G2427,[1]Conceptos!$B$2:$I$588,6,FALSE)</f>
        <v>1</v>
      </c>
      <c r="Q2427" s="179">
        <f>VLOOKUP($G2427,[1]Conceptos!$B$2:$I$588,7,FALSE)</f>
        <v>1</v>
      </c>
      <c r="R2427" s="179">
        <f>VLOOKUP($G2427,[1]Conceptos!$B$2:$I$588,8,FALSE)</f>
        <v>1</v>
      </c>
      <c r="S2427" s="229" t="b">
        <f>VLOOKUP(G2427,[1]Conceptos!$B$2:$E$587,4,FALSE)</f>
        <v>1</v>
      </c>
      <c r="V2427" s="231">
        <f t="shared" si="445"/>
        <v>0</v>
      </c>
    </row>
    <row r="2428" spans="1:22" s="231" customFormat="1" hidden="1">
      <c r="A2428" s="172">
        <f>VLOOKUP(G2428,[1]Conceptos!$B$2:$F$587,5,FALSE)</f>
        <v>311</v>
      </c>
      <c r="B2428" s="236"/>
      <c r="C2428" s="237"/>
      <c r="D2428" s="238"/>
      <c r="E2428" s="225">
        <v>6</v>
      </c>
      <c r="F2428" s="174"/>
      <c r="G2428" s="264" t="str">
        <f t="shared" si="440"/>
        <v>A.3.2.6</v>
      </c>
      <c r="H2428" s="235" t="e">
        <f t="shared" si="449"/>
        <v>#N/A</v>
      </c>
      <c r="I2428" s="239"/>
      <c r="J2428" s="239"/>
      <c r="K2428" s="239"/>
      <c r="L2428" s="239"/>
      <c r="M2428" s="240"/>
      <c r="N2428" s="231">
        <f t="shared" si="447"/>
        <v>1</v>
      </c>
      <c r="O2428" s="231">
        <f t="shared" si="444"/>
        <v>0</v>
      </c>
      <c r="P2428" s="179">
        <f>VLOOKUP($G2428,[1]Conceptos!$B$2:$I$588,6,FALSE)</f>
        <v>1</v>
      </c>
      <c r="Q2428" s="179">
        <f>VLOOKUP($G2428,[1]Conceptos!$B$2:$I$588,7,FALSE)</f>
        <v>1</v>
      </c>
      <c r="R2428" s="179">
        <f>VLOOKUP($G2428,[1]Conceptos!$B$2:$I$588,8,FALSE)</f>
        <v>1</v>
      </c>
      <c r="S2428" s="229" t="b">
        <f>VLOOKUP(G2428,[1]Conceptos!$B$2:$E$587,4,FALSE)</f>
        <v>1</v>
      </c>
      <c r="V2428" s="231">
        <f t="shared" si="445"/>
        <v>0</v>
      </c>
    </row>
    <row r="2429" spans="1:22" s="231" customFormat="1" hidden="1">
      <c r="A2429" s="172">
        <f>VLOOKUP(G2429,[1]Conceptos!$B$2:$F$587,5,FALSE)</f>
        <v>311</v>
      </c>
      <c r="B2429" s="236"/>
      <c r="C2429" s="237"/>
      <c r="D2429" s="238"/>
      <c r="E2429" s="225">
        <v>7</v>
      </c>
      <c r="F2429" s="174"/>
      <c r="G2429" s="264" t="str">
        <f t="shared" ref="G2429:G2492" si="450">IF(ISBLANK(B2429),G2428,B2429)</f>
        <v>A.3.2.6</v>
      </c>
      <c r="H2429" s="235" t="e">
        <f t="shared" si="449"/>
        <v>#N/A</v>
      </c>
      <c r="I2429" s="239"/>
      <c r="J2429" s="239"/>
      <c r="K2429" s="239"/>
      <c r="L2429" s="239"/>
      <c r="M2429" s="240"/>
      <c r="N2429" s="231">
        <f t="shared" si="447"/>
        <v>1</v>
      </c>
      <c r="O2429" s="231">
        <f t="shared" si="444"/>
        <v>0</v>
      </c>
      <c r="P2429" s="179">
        <f>VLOOKUP($G2429,[1]Conceptos!$B$2:$I$588,6,FALSE)</f>
        <v>1</v>
      </c>
      <c r="Q2429" s="179">
        <f>VLOOKUP($G2429,[1]Conceptos!$B$2:$I$588,7,FALSE)</f>
        <v>1</v>
      </c>
      <c r="R2429" s="179">
        <f>VLOOKUP($G2429,[1]Conceptos!$B$2:$I$588,8,FALSE)</f>
        <v>1</v>
      </c>
      <c r="S2429" s="229" t="b">
        <f>VLOOKUP(G2429,[1]Conceptos!$B$2:$E$587,4,FALSE)</f>
        <v>1</v>
      </c>
      <c r="V2429" s="231">
        <f t="shared" si="445"/>
        <v>0</v>
      </c>
    </row>
    <row r="2430" spans="1:22" s="231" customFormat="1" hidden="1">
      <c r="A2430" s="172">
        <f>VLOOKUP(G2430,[1]Conceptos!$B$2:$F$587,5,FALSE)</f>
        <v>311</v>
      </c>
      <c r="B2430" s="236"/>
      <c r="C2430" s="237"/>
      <c r="D2430" s="238"/>
      <c r="E2430" s="225">
        <v>8</v>
      </c>
      <c r="F2430" s="174"/>
      <c r="G2430" s="264" t="str">
        <f t="shared" si="450"/>
        <v>A.3.2.6</v>
      </c>
      <c r="H2430" s="235" t="e">
        <f t="shared" si="449"/>
        <v>#N/A</v>
      </c>
      <c r="I2430" s="239"/>
      <c r="J2430" s="239"/>
      <c r="K2430" s="239"/>
      <c r="L2430" s="239"/>
      <c r="M2430" s="240"/>
      <c r="N2430" s="231">
        <f t="shared" si="447"/>
        <v>1</v>
      </c>
      <c r="O2430" s="231">
        <f t="shared" si="444"/>
        <v>0</v>
      </c>
      <c r="P2430" s="179">
        <f>VLOOKUP($G2430,[1]Conceptos!$B$2:$I$588,6,FALSE)</f>
        <v>1</v>
      </c>
      <c r="Q2430" s="179">
        <f>VLOOKUP($G2430,[1]Conceptos!$B$2:$I$588,7,FALSE)</f>
        <v>1</v>
      </c>
      <c r="R2430" s="179">
        <f>VLOOKUP($G2430,[1]Conceptos!$B$2:$I$588,8,FALSE)</f>
        <v>1</v>
      </c>
      <c r="S2430" s="229" t="b">
        <f>VLOOKUP(G2430,[1]Conceptos!$B$2:$E$587,4,FALSE)</f>
        <v>1</v>
      </c>
      <c r="V2430" s="231">
        <f t="shared" si="445"/>
        <v>0</v>
      </c>
    </row>
    <row r="2431" spans="1:22" s="231" customFormat="1" hidden="1">
      <c r="A2431" s="172">
        <f>VLOOKUP(G2431,[1]Conceptos!$B$2:$F$587,5,FALSE)</f>
        <v>311</v>
      </c>
      <c r="B2431" s="236"/>
      <c r="C2431" s="237"/>
      <c r="D2431" s="238"/>
      <c r="E2431" s="225">
        <v>9</v>
      </c>
      <c r="F2431" s="174"/>
      <c r="G2431" s="264" t="str">
        <f t="shared" si="450"/>
        <v>A.3.2.6</v>
      </c>
      <c r="H2431" s="235" t="e">
        <f t="shared" si="449"/>
        <v>#N/A</v>
      </c>
      <c r="I2431" s="239"/>
      <c r="J2431" s="239"/>
      <c r="K2431" s="239"/>
      <c r="L2431" s="239"/>
      <c r="M2431" s="240"/>
      <c r="N2431" s="231">
        <f t="shared" si="447"/>
        <v>1</v>
      </c>
      <c r="O2431" s="231">
        <f t="shared" si="444"/>
        <v>0</v>
      </c>
      <c r="P2431" s="179">
        <f>VLOOKUP($G2431,[1]Conceptos!$B$2:$I$588,6,FALSE)</f>
        <v>1</v>
      </c>
      <c r="Q2431" s="179">
        <f>VLOOKUP($G2431,[1]Conceptos!$B$2:$I$588,7,FALSE)</f>
        <v>1</v>
      </c>
      <c r="R2431" s="179">
        <f>VLOOKUP($G2431,[1]Conceptos!$B$2:$I$588,8,FALSE)</f>
        <v>1</v>
      </c>
      <c r="S2431" s="229" t="b">
        <f>VLOOKUP(G2431,[1]Conceptos!$B$2:$E$587,4,FALSE)</f>
        <v>1</v>
      </c>
      <c r="V2431" s="231">
        <f t="shared" si="445"/>
        <v>0</v>
      </c>
    </row>
    <row r="2432" spans="1:22" s="231" customFormat="1" hidden="1">
      <c r="A2432" s="172">
        <f>VLOOKUP(G2432,[1]Conceptos!$B$2:$F$587,5,FALSE)</f>
        <v>311</v>
      </c>
      <c r="B2432" s="236"/>
      <c r="C2432" s="237"/>
      <c r="D2432" s="238"/>
      <c r="E2432" s="225">
        <v>10</v>
      </c>
      <c r="F2432" s="174"/>
      <c r="G2432" s="264" t="str">
        <f t="shared" si="450"/>
        <v>A.3.2.6</v>
      </c>
      <c r="H2432" s="235" t="e">
        <f t="shared" si="449"/>
        <v>#N/A</v>
      </c>
      <c r="I2432" s="239"/>
      <c r="J2432" s="239"/>
      <c r="K2432" s="239"/>
      <c r="L2432" s="239"/>
      <c r="M2432" s="240"/>
      <c r="N2432" s="231">
        <f t="shared" si="447"/>
        <v>1</v>
      </c>
      <c r="O2432" s="231">
        <f t="shared" si="444"/>
        <v>0</v>
      </c>
      <c r="P2432" s="179">
        <f>VLOOKUP($G2432,[1]Conceptos!$B$2:$I$588,6,FALSE)</f>
        <v>1</v>
      </c>
      <c r="Q2432" s="179">
        <f>VLOOKUP($G2432,[1]Conceptos!$B$2:$I$588,7,FALSE)</f>
        <v>1</v>
      </c>
      <c r="R2432" s="179">
        <f>VLOOKUP($G2432,[1]Conceptos!$B$2:$I$588,8,FALSE)</f>
        <v>1</v>
      </c>
      <c r="S2432" s="229" t="b">
        <f>VLOOKUP(G2432,[1]Conceptos!$B$2:$E$587,4,FALSE)</f>
        <v>1</v>
      </c>
      <c r="V2432" s="231">
        <f t="shared" si="445"/>
        <v>0</v>
      </c>
    </row>
    <row r="2433" spans="1:22" s="231" customFormat="1" ht="25.5">
      <c r="A2433" s="172">
        <f>VLOOKUP(G2433,[1]Conceptos!$B$2:$F$587,5,FALSE)</f>
        <v>312</v>
      </c>
      <c r="B2433" s="219" t="s">
        <v>455</v>
      </c>
      <c r="C2433" s="220" t="str">
        <f>VLOOKUP(B2433,[1]Conceptos!$B$2:$D$587,2,FALSE)</f>
        <v>CONSTRUCCIÓN DE SISTEMAS DE ALCANTARILLADO PLUVIAL</v>
      </c>
      <c r="D2433" s="221" t="str">
        <f>VLOOKUP(B2433,[1]Conceptos!$B$2:$D$587,3,FALSE)</f>
        <v xml:space="preserve">RECURSOS ORIENTADOS A LA CONSTRUCCIÓN DE INFRAESTRUCTURA DE LOS SISTEMAS DE ALCANTARILLADO PLUVIAL  </v>
      </c>
      <c r="E2433" s="222" t="s">
        <v>136</v>
      </c>
      <c r="F2433" s="223"/>
      <c r="G2433" s="263" t="str">
        <f t="shared" si="450"/>
        <v>A.3.2.7</v>
      </c>
      <c r="H2433" s="225"/>
      <c r="I2433" s="226">
        <f>SUM(I2434:I2443)</f>
        <v>0</v>
      </c>
      <c r="J2433" s="226">
        <f>SUM(J2434:J2443)</f>
        <v>0</v>
      </c>
      <c r="K2433" s="226">
        <f>SUM(K2434:K2443)</f>
        <v>0</v>
      </c>
      <c r="L2433" s="226">
        <f>SUM(L2434:L2443)</f>
        <v>0</v>
      </c>
      <c r="M2433" s="227">
        <f>SUM(M2434:M2443)</f>
        <v>0</v>
      </c>
      <c r="N2433" s="228">
        <f>IF(AND(E2433&lt;&gt;"", E2433&lt;&gt;"Registrar Detalle",E2433&lt;&gt;"Ocultar Detalle"),1,0)</f>
        <v>0</v>
      </c>
      <c r="O2433" s="228">
        <f t="shared" si="444"/>
        <v>0</v>
      </c>
      <c r="P2433" s="179">
        <f>VLOOKUP($G2433,[1]Conceptos!$B$2:$I$588,6,FALSE)</f>
        <v>1</v>
      </c>
      <c r="Q2433" s="179">
        <f>VLOOKUP($G2433,[1]Conceptos!$B$2:$I$588,7,FALSE)</f>
        <v>1</v>
      </c>
      <c r="R2433" s="179">
        <f>VLOOKUP($G2433,[1]Conceptos!$B$2:$I$588,8,FALSE)</f>
        <v>1</v>
      </c>
      <c r="S2433" s="229" t="b">
        <f>VLOOKUP(G2433,[1]Conceptos!$B$2:$E$588,4,FALSE)</f>
        <v>1</v>
      </c>
      <c r="T2433" s="230">
        <f>FIND(".",B2433,LEN(B2433)-2)</f>
        <v>6</v>
      </c>
      <c r="U2433" s="230" t="str">
        <f>MID(B2433,1,T2433-1)</f>
        <v>A.3.2</v>
      </c>
      <c r="V2433" s="231">
        <f t="shared" si="445"/>
        <v>6</v>
      </c>
    </row>
    <row r="2434" spans="1:22" s="231" customFormat="1">
      <c r="A2434" s="172">
        <f>VLOOKUP(G2434,[1]Conceptos!$B$2:$F$587,5,FALSE)</f>
        <v>312</v>
      </c>
      <c r="B2434" s="234"/>
      <c r="C2434" s="220"/>
      <c r="D2434" s="221"/>
      <c r="E2434" s="225">
        <v>1</v>
      </c>
      <c r="F2434" s="174"/>
      <c r="G2434" s="264" t="str">
        <f t="shared" si="450"/>
        <v>A.3.2.7</v>
      </c>
      <c r="H2434" s="235" t="e">
        <f t="shared" ref="H2434:H2443" si="451">VLOOKUP(F2434,$W$7:$X$48,2,FALSE)</f>
        <v>#N/A</v>
      </c>
      <c r="I2434" s="239"/>
      <c r="J2434" s="239"/>
      <c r="K2434" s="239"/>
      <c r="L2434" s="239"/>
      <c r="M2434" s="240"/>
      <c r="N2434" s="231">
        <f t="shared" si="447"/>
        <v>1</v>
      </c>
      <c r="O2434" s="231">
        <f t="shared" si="444"/>
        <v>0</v>
      </c>
      <c r="P2434" s="179">
        <f>VLOOKUP($G2434,[1]Conceptos!$B$2:$I$588,6,FALSE)</f>
        <v>1</v>
      </c>
      <c r="Q2434" s="179">
        <f>VLOOKUP($G2434,[1]Conceptos!$B$2:$I$588,7,FALSE)</f>
        <v>1</v>
      </c>
      <c r="R2434" s="179">
        <f>VLOOKUP($G2434,[1]Conceptos!$B$2:$I$588,8,FALSE)</f>
        <v>1</v>
      </c>
      <c r="S2434" s="229" t="b">
        <f>VLOOKUP(G2434,[1]Conceptos!$B$2:$E$588,4,FALSE)</f>
        <v>1</v>
      </c>
      <c r="V2434" s="231">
        <f t="shared" si="445"/>
        <v>6</v>
      </c>
    </row>
    <row r="2435" spans="1:22" s="231" customFormat="1" hidden="1">
      <c r="A2435" s="172">
        <f>VLOOKUP(G2435,[1]Conceptos!$B$2:$F$587,5,FALSE)</f>
        <v>312</v>
      </c>
      <c r="B2435" s="236"/>
      <c r="C2435" s="237"/>
      <c r="D2435" s="238"/>
      <c r="E2435" s="225">
        <v>2</v>
      </c>
      <c r="F2435" s="174"/>
      <c r="G2435" s="264" t="str">
        <f t="shared" si="450"/>
        <v>A.3.2.7</v>
      </c>
      <c r="H2435" s="235" t="e">
        <f t="shared" si="451"/>
        <v>#N/A</v>
      </c>
      <c r="I2435" s="239"/>
      <c r="J2435" s="239"/>
      <c r="K2435" s="239"/>
      <c r="L2435" s="239"/>
      <c r="M2435" s="240"/>
      <c r="N2435" s="231">
        <f t="shared" si="447"/>
        <v>1</v>
      </c>
      <c r="O2435" s="231">
        <f t="shared" si="444"/>
        <v>0</v>
      </c>
      <c r="P2435" s="179">
        <f>VLOOKUP($G2435,[1]Conceptos!$B$2:$I$588,6,FALSE)</f>
        <v>1</v>
      </c>
      <c r="Q2435" s="179">
        <f>VLOOKUP($G2435,[1]Conceptos!$B$2:$I$588,7,FALSE)</f>
        <v>1</v>
      </c>
      <c r="R2435" s="179">
        <f>VLOOKUP($G2435,[1]Conceptos!$B$2:$I$588,8,FALSE)</f>
        <v>1</v>
      </c>
      <c r="S2435" s="229" t="b">
        <f>VLOOKUP(G2435,[1]Conceptos!$B$2:$E$587,4,FALSE)</f>
        <v>1</v>
      </c>
      <c r="V2435" s="231">
        <f t="shared" si="445"/>
        <v>0</v>
      </c>
    </row>
    <row r="2436" spans="1:22" s="231" customFormat="1" hidden="1">
      <c r="A2436" s="172">
        <f>VLOOKUP(G2436,[1]Conceptos!$B$2:$F$587,5,FALSE)</f>
        <v>312</v>
      </c>
      <c r="B2436" s="236"/>
      <c r="C2436" s="237"/>
      <c r="D2436" s="238"/>
      <c r="E2436" s="225">
        <v>3</v>
      </c>
      <c r="F2436" s="174"/>
      <c r="G2436" s="264" t="str">
        <f t="shared" si="450"/>
        <v>A.3.2.7</v>
      </c>
      <c r="H2436" s="235" t="e">
        <f t="shared" si="451"/>
        <v>#N/A</v>
      </c>
      <c r="I2436" s="239"/>
      <c r="J2436" s="239"/>
      <c r="K2436" s="239"/>
      <c r="L2436" s="239"/>
      <c r="M2436" s="240"/>
      <c r="N2436" s="231">
        <f t="shared" si="447"/>
        <v>1</v>
      </c>
      <c r="O2436" s="231">
        <f t="shared" si="444"/>
        <v>0</v>
      </c>
      <c r="P2436" s="179">
        <f>VLOOKUP($G2436,[1]Conceptos!$B$2:$I$588,6,FALSE)</f>
        <v>1</v>
      </c>
      <c r="Q2436" s="179">
        <f>VLOOKUP($G2436,[1]Conceptos!$B$2:$I$588,7,FALSE)</f>
        <v>1</v>
      </c>
      <c r="R2436" s="179">
        <f>VLOOKUP($G2436,[1]Conceptos!$B$2:$I$588,8,FALSE)</f>
        <v>1</v>
      </c>
      <c r="S2436" s="229" t="b">
        <f>VLOOKUP(G2436,[1]Conceptos!$B$2:$E$587,4,FALSE)</f>
        <v>1</v>
      </c>
      <c r="V2436" s="231">
        <f t="shared" si="445"/>
        <v>0</v>
      </c>
    </row>
    <row r="2437" spans="1:22" s="231" customFormat="1" hidden="1">
      <c r="A2437" s="172">
        <f>VLOOKUP(G2437,[1]Conceptos!$B$2:$F$587,5,FALSE)</f>
        <v>312</v>
      </c>
      <c r="B2437" s="236"/>
      <c r="C2437" s="237"/>
      <c r="D2437" s="238"/>
      <c r="E2437" s="225">
        <v>4</v>
      </c>
      <c r="F2437" s="174"/>
      <c r="G2437" s="264" t="str">
        <f t="shared" si="450"/>
        <v>A.3.2.7</v>
      </c>
      <c r="H2437" s="235" t="e">
        <f t="shared" si="451"/>
        <v>#N/A</v>
      </c>
      <c r="I2437" s="239"/>
      <c r="J2437" s="239"/>
      <c r="K2437" s="239"/>
      <c r="L2437" s="239"/>
      <c r="M2437" s="240"/>
      <c r="N2437" s="231">
        <f t="shared" si="447"/>
        <v>1</v>
      </c>
      <c r="O2437" s="231">
        <f t="shared" si="444"/>
        <v>0</v>
      </c>
      <c r="P2437" s="179">
        <f>VLOOKUP($G2437,[1]Conceptos!$B$2:$I$588,6,FALSE)</f>
        <v>1</v>
      </c>
      <c r="Q2437" s="179">
        <f>VLOOKUP($G2437,[1]Conceptos!$B$2:$I$588,7,FALSE)</f>
        <v>1</v>
      </c>
      <c r="R2437" s="179">
        <f>VLOOKUP($G2437,[1]Conceptos!$B$2:$I$588,8,FALSE)</f>
        <v>1</v>
      </c>
      <c r="S2437" s="229" t="b">
        <f>VLOOKUP(G2437,[1]Conceptos!$B$2:$E$587,4,FALSE)</f>
        <v>1</v>
      </c>
      <c r="V2437" s="231">
        <f t="shared" si="445"/>
        <v>0</v>
      </c>
    </row>
    <row r="2438" spans="1:22" s="231" customFormat="1" hidden="1">
      <c r="A2438" s="172">
        <f>VLOOKUP(G2438,[1]Conceptos!$B$2:$F$587,5,FALSE)</f>
        <v>312</v>
      </c>
      <c r="B2438" s="236"/>
      <c r="C2438" s="237"/>
      <c r="D2438" s="238"/>
      <c r="E2438" s="225">
        <v>5</v>
      </c>
      <c r="F2438" s="174"/>
      <c r="G2438" s="264" t="str">
        <f t="shared" si="450"/>
        <v>A.3.2.7</v>
      </c>
      <c r="H2438" s="235" t="e">
        <f t="shared" si="451"/>
        <v>#N/A</v>
      </c>
      <c r="I2438" s="239"/>
      <c r="J2438" s="239"/>
      <c r="K2438" s="239"/>
      <c r="L2438" s="239"/>
      <c r="M2438" s="240"/>
      <c r="N2438" s="231">
        <f t="shared" si="447"/>
        <v>1</v>
      </c>
      <c r="O2438" s="231">
        <f t="shared" si="444"/>
        <v>0</v>
      </c>
      <c r="P2438" s="179">
        <f>VLOOKUP($G2438,[1]Conceptos!$B$2:$I$588,6,FALSE)</f>
        <v>1</v>
      </c>
      <c r="Q2438" s="179">
        <f>VLOOKUP($G2438,[1]Conceptos!$B$2:$I$588,7,FALSE)</f>
        <v>1</v>
      </c>
      <c r="R2438" s="179">
        <f>VLOOKUP($G2438,[1]Conceptos!$B$2:$I$588,8,FALSE)</f>
        <v>1</v>
      </c>
      <c r="S2438" s="229" t="b">
        <f>VLOOKUP(G2438,[1]Conceptos!$B$2:$E$587,4,FALSE)</f>
        <v>1</v>
      </c>
      <c r="V2438" s="231">
        <f t="shared" si="445"/>
        <v>0</v>
      </c>
    </row>
    <row r="2439" spans="1:22" s="231" customFormat="1" hidden="1">
      <c r="A2439" s="172">
        <f>VLOOKUP(G2439,[1]Conceptos!$B$2:$F$587,5,FALSE)</f>
        <v>312</v>
      </c>
      <c r="B2439" s="236"/>
      <c r="C2439" s="237"/>
      <c r="D2439" s="238"/>
      <c r="E2439" s="225">
        <v>6</v>
      </c>
      <c r="F2439" s="174"/>
      <c r="G2439" s="264" t="str">
        <f t="shared" si="450"/>
        <v>A.3.2.7</v>
      </c>
      <c r="H2439" s="235" t="e">
        <f t="shared" si="451"/>
        <v>#N/A</v>
      </c>
      <c r="I2439" s="239"/>
      <c r="J2439" s="239"/>
      <c r="K2439" s="239"/>
      <c r="L2439" s="239"/>
      <c r="M2439" s="240"/>
      <c r="N2439" s="231">
        <f t="shared" si="447"/>
        <v>1</v>
      </c>
      <c r="O2439" s="231">
        <f t="shared" si="444"/>
        <v>0</v>
      </c>
      <c r="P2439" s="179">
        <f>VLOOKUP($G2439,[1]Conceptos!$B$2:$I$588,6,FALSE)</f>
        <v>1</v>
      </c>
      <c r="Q2439" s="179">
        <f>VLOOKUP($G2439,[1]Conceptos!$B$2:$I$588,7,FALSE)</f>
        <v>1</v>
      </c>
      <c r="R2439" s="179">
        <f>VLOOKUP($G2439,[1]Conceptos!$B$2:$I$588,8,FALSE)</f>
        <v>1</v>
      </c>
      <c r="S2439" s="229" t="b">
        <f>VLOOKUP(G2439,[1]Conceptos!$B$2:$E$587,4,FALSE)</f>
        <v>1</v>
      </c>
      <c r="V2439" s="231">
        <f t="shared" si="445"/>
        <v>0</v>
      </c>
    </row>
    <row r="2440" spans="1:22" s="231" customFormat="1" hidden="1">
      <c r="A2440" s="172">
        <f>VLOOKUP(G2440,[1]Conceptos!$B$2:$F$587,5,FALSE)</f>
        <v>312</v>
      </c>
      <c r="B2440" s="236"/>
      <c r="C2440" s="237"/>
      <c r="D2440" s="238"/>
      <c r="E2440" s="225">
        <v>7</v>
      </c>
      <c r="F2440" s="174"/>
      <c r="G2440" s="264" t="str">
        <f t="shared" si="450"/>
        <v>A.3.2.7</v>
      </c>
      <c r="H2440" s="235" t="e">
        <f t="shared" si="451"/>
        <v>#N/A</v>
      </c>
      <c r="I2440" s="239"/>
      <c r="J2440" s="239"/>
      <c r="K2440" s="239"/>
      <c r="L2440" s="239"/>
      <c r="M2440" s="240"/>
      <c r="N2440" s="231">
        <f t="shared" si="447"/>
        <v>1</v>
      </c>
      <c r="O2440" s="231">
        <f t="shared" si="444"/>
        <v>0</v>
      </c>
      <c r="P2440" s="179">
        <f>VLOOKUP($G2440,[1]Conceptos!$B$2:$I$588,6,FALSE)</f>
        <v>1</v>
      </c>
      <c r="Q2440" s="179">
        <f>VLOOKUP($G2440,[1]Conceptos!$B$2:$I$588,7,FALSE)</f>
        <v>1</v>
      </c>
      <c r="R2440" s="179">
        <f>VLOOKUP($G2440,[1]Conceptos!$B$2:$I$588,8,FALSE)</f>
        <v>1</v>
      </c>
      <c r="S2440" s="229" t="b">
        <f>VLOOKUP(G2440,[1]Conceptos!$B$2:$E$587,4,FALSE)</f>
        <v>1</v>
      </c>
      <c r="V2440" s="231">
        <f t="shared" si="445"/>
        <v>0</v>
      </c>
    </row>
    <row r="2441" spans="1:22" s="231" customFormat="1" hidden="1">
      <c r="A2441" s="172">
        <f>VLOOKUP(G2441,[1]Conceptos!$B$2:$F$587,5,FALSE)</f>
        <v>312</v>
      </c>
      <c r="B2441" s="236"/>
      <c r="C2441" s="237"/>
      <c r="D2441" s="238"/>
      <c r="E2441" s="225">
        <v>8</v>
      </c>
      <c r="F2441" s="174"/>
      <c r="G2441" s="264" t="str">
        <f t="shared" si="450"/>
        <v>A.3.2.7</v>
      </c>
      <c r="H2441" s="235" t="e">
        <f t="shared" si="451"/>
        <v>#N/A</v>
      </c>
      <c r="I2441" s="239"/>
      <c r="J2441" s="239"/>
      <c r="K2441" s="239"/>
      <c r="L2441" s="239"/>
      <c r="M2441" s="240"/>
      <c r="N2441" s="231">
        <f t="shared" si="447"/>
        <v>1</v>
      </c>
      <c r="O2441" s="231">
        <f t="shared" si="444"/>
        <v>0</v>
      </c>
      <c r="P2441" s="179">
        <f>VLOOKUP($G2441,[1]Conceptos!$B$2:$I$588,6,FALSE)</f>
        <v>1</v>
      </c>
      <c r="Q2441" s="179">
        <f>VLOOKUP($G2441,[1]Conceptos!$B$2:$I$588,7,FALSE)</f>
        <v>1</v>
      </c>
      <c r="R2441" s="179">
        <f>VLOOKUP($G2441,[1]Conceptos!$B$2:$I$588,8,FALSE)</f>
        <v>1</v>
      </c>
      <c r="S2441" s="229" t="b">
        <f>VLOOKUP(G2441,[1]Conceptos!$B$2:$E$587,4,FALSE)</f>
        <v>1</v>
      </c>
      <c r="V2441" s="231">
        <f t="shared" si="445"/>
        <v>0</v>
      </c>
    </row>
    <row r="2442" spans="1:22" s="231" customFormat="1" hidden="1">
      <c r="A2442" s="172">
        <f>VLOOKUP(G2442,[1]Conceptos!$B$2:$F$587,5,FALSE)</f>
        <v>312</v>
      </c>
      <c r="B2442" s="236"/>
      <c r="C2442" s="237"/>
      <c r="D2442" s="238"/>
      <c r="E2442" s="225">
        <v>9</v>
      </c>
      <c r="F2442" s="174"/>
      <c r="G2442" s="264" t="str">
        <f t="shared" si="450"/>
        <v>A.3.2.7</v>
      </c>
      <c r="H2442" s="235" t="e">
        <f t="shared" si="451"/>
        <v>#N/A</v>
      </c>
      <c r="I2442" s="239"/>
      <c r="J2442" s="239"/>
      <c r="K2442" s="239"/>
      <c r="L2442" s="239"/>
      <c r="M2442" s="240"/>
      <c r="N2442" s="231">
        <f t="shared" si="447"/>
        <v>1</v>
      </c>
      <c r="O2442" s="231">
        <f t="shared" si="444"/>
        <v>0</v>
      </c>
      <c r="P2442" s="179">
        <f>VLOOKUP($G2442,[1]Conceptos!$B$2:$I$588,6,FALSE)</f>
        <v>1</v>
      </c>
      <c r="Q2442" s="179">
        <f>VLOOKUP($G2442,[1]Conceptos!$B$2:$I$588,7,FALSE)</f>
        <v>1</v>
      </c>
      <c r="R2442" s="179">
        <f>VLOOKUP($G2442,[1]Conceptos!$B$2:$I$588,8,FALSE)</f>
        <v>1</v>
      </c>
      <c r="S2442" s="229" t="b">
        <f>VLOOKUP(G2442,[1]Conceptos!$B$2:$E$587,4,FALSE)</f>
        <v>1</v>
      </c>
      <c r="V2442" s="231">
        <f t="shared" si="445"/>
        <v>0</v>
      </c>
    </row>
    <row r="2443" spans="1:22" s="231" customFormat="1" hidden="1">
      <c r="A2443" s="172">
        <f>VLOOKUP(G2443,[1]Conceptos!$B$2:$F$587,5,FALSE)</f>
        <v>312</v>
      </c>
      <c r="B2443" s="236"/>
      <c r="C2443" s="237"/>
      <c r="D2443" s="238"/>
      <c r="E2443" s="225">
        <v>10</v>
      </c>
      <c r="F2443" s="174"/>
      <c r="G2443" s="264" t="str">
        <f t="shared" si="450"/>
        <v>A.3.2.7</v>
      </c>
      <c r="H2443" s="235" t="e">
        <f t="shared" si="451"/>
        <v>#N/A</v>
      </c>
      <c r="I2443" s="239"/>
      <c r="J2443" s="239"/>
      <c r="K2443" s="239"/>
      <c r="L2443" s="239"/>
      <c r="M2443" s="240"/>
      <c r="N2443" s="231">
        <f t="shared" si="447"/>
        <v>1</v>
      </c>
      <c r="O2443" s="231">
        <f t="shared" si="444"/>
        <v>0</v>
      </c>
      <c r="P2443" s="179">
        <f>VLOOKUP($G2443,[1]Conceptos!$B$2:$I$588,6,FALSE)</f>
        <v>1</v>
      </c>
      <c r="Q2443" s="179">
        <f>VLOOKUP($G2443,[1]Conceptos!$B$2:$I$588,7,FALSE)</f>
        <v>1</v>
      </c>
      <c r="R2443" s="179">
        <f>VLOOKUP($G2443,[1]Conceptos!$B$2:$I$588,8,FALSE)</f>
        <v>1</v>
      </c>
      <c r="S2443" s="229" t="b">
        <f>VLOOKUP(G2443,[1]Conceptos!$B$2:$E$587,4,FALSE)</f>
        <v>1</v>
      </c>
      <c r="V2443" s="231">
        <f t="shared" si="445"/>
        <v>0</v>
      </c>
    </row>
    <row r="2444" spans="1:22" s="231" customFormat="1" ht="38.25">
      <c r="A2444" s="172">
        <f>VLOOKUP(G2444,[1]Conceptos!$B$2:$F$587,5,FALSE)</f>
        <v>313</v>
      </c>
      <c r="B2444" s="219" t="s">
        <v>456</v>
      </c>
      <c r="C2444" s="220" t="str">
        <f>VLOOKUP(B2444,[1]Conceptos!$B$2:$D$587,2,FALSE)</f>
        <v>AMPLIACIÓN DE SISTEMAS DE ALCANTARILLADO SANITARIO</v>
      </c>
      <c r="D2444" s="221" t="str">
        <f>VLOOKUP(B2444,[1]Conceptos!$B$2:$D$587,3,FALSE)</f>
        <v>RECURSOS ORIENTADOS A LA REALIZACIÓN DE ACTIVIDADES QUE TIENEN POR OBJETO CAMBIAR LAS ESPECIFICACIONES O DIMENSIONES DE LOS SISTEMAS DE ALCANTARILLADO SANITARIO PARA AMPLIAR SU CAPACIDAD.</v>
      </c>
      <c r="E2444" s="222" t="s">
        <v>136</v>
      </c>
      <c r="F2444" s="223"/>
      <c r="G2444" s="263" t="str">
        <f t="shared" si="450"/>
        <v>A.3.2.8</v>
      </c>
      <c r="H2444" s="225"/>
      <c r="I2444" s="226">
        <f>SUM(I2445:I2454)</f>
        <v>0</v>
      </c>
      <c r="J2444" s="226">
        <f>SUM(J2445:J2454)</f>
        <v>0</v>
      </c>
      <c r="K2444" s="226">
        <f>SUM(K2445:K2454)</f>
        <v>0</v>
      </c>
      <c r="L2444" s="226">
        <f>SUM(L2445:L2454)</f>
        <v>0</v>
      </c>
      <c r="M2444" s="227">
        <f>SUM(M2445:M2454)</f>
        <v>0</v>
      </c>
      <c r="N2444" s="228">
        <f>IF(AND(E2444&lt;&gt;"", E2444&lt;&gt;"Registrar Detalle",E2444&lt;&gt;"Ocultar Detalle"),1,0)</f>
        <v>0</v>
      </c>
      <c r="O2444" s="228">
        <f t="shared" si="444"/>
        <v>0</v>
      </c>
      <c r="P2444" s="179">
        <f>VLOOKUP($G2444,[1]Conceptos!$B$2:$I$588,6,FALSE)</f>
        <v>1</v>
      </c>
      <c r="Q2444" s="179">
        <f>VLOOKUP($G2444,[1]Conceptos!$B$2:$I$588,7,FALSE)</f>
        <v>1</v>
      </c>
      <c r="R2444" s="179">
        <f>VLOOKUP($G2444,[1]Conceptos!$B$2:$I$588,8,FALSE)</f>
        <v>1</v>
      </c>
      <c r="S2444" s="229" t="b">
        <f>VLOOKUP(G2444,[1]Conceptos!$B$2:$E$588,4,FALSE)</f>
        <v>1</v>
      </c>
      <c r="T2444" s="230">
        <f>FIND(".",B2444,LEN(B2444)-2)</f>
        <v>6</v>
      </c>
      <c r="U2444" s="230" t="str">
        <f>MID(B2444,1,T2444-1)</f>
        <v>A.3.2</v>
      </c>
      <c r="V2444" s="231">
        <f t="shared" si="445"/>
        <v>6</v>
      </c>
    </row>
    <row r="2445" spans="1:22" s="231" customFormat="1">
      <c r="A2445" s="172">
        <f>VLOOKUP(G2445,[1]Conceptos!$B$2:$F$587,5,FALSE)</f>
        <v>313</v>
      </c>
      <c r="B2445" s="234"/>
      <c r="C2445" s="220"/>
      <c r="D2445" s="221"/>
      <c r="E2445" s="225">
        <v>1</v>
      </c>
      <c r="F2445" s="174"/>
      <c r="G2445" s="264" t="str">
        <f t="shared" si="450"/>
        <v>A.3.2.8</v>
      </c>
      <c r="H2445" s="235" t="e">
        <f t="shared" ref="H2445:H2454" si="452">VLOOKUP(F2445,$W$7:$X$48,2,FALSE)</f>
        <v>#N/A</v>
      </c>
      <c r="I2445" s="239"/>
      <c r="J2445" s="239"/>
      <c r="K2445" s="239"/>
      <c r="L2445" s="239"/>
      <c r="M2445" s="240"/>
      <c r="N2445" s="231">
        <f t="shared" si="447"/>
        <v>1</v>
      </c>
      <c r="O2445" s="231">
        <f t="shared" si="444"/>
        <v>0</v>
      </c>
      <c r="P2445" s="179">
        <f>VLOOKUP($G2445,[1]Conceptos!$B$2:$I$588,6,FALSE)</f>
        <v>1</v>
      </c>
      <c r="Q2445" s="179">
        <f>VLOOKUP($G2445,[1]Conceptos!$B$2:$I$588,7,FALSE)</f>
        <v>1</v>
      </c>
      <c r="R2445" s="179">
        <f>VLOOKUP($G2445,[1]Conceptos!$B$2:$I$588,8,FALSE)</f>
        <v>1</v>
      </c>
      <c r="S2445" s="229" t="b">
        <f>VLOOKUP(G2445,[1]Conceptos!$B$2:$E$588,4,FALSE)</f>
        <v>1</v>
      </c>
      <c r="V2445" s="231">
        <f t="shared" si="445"/>
        <v>6</v>
      </c>
    </row>
    <row r="2446" spans="1:22" s="231" customFormat="1" hidden="1">
      <c r="A2446" s="172">
        <f>VLOOKUP(G2446,[1]Conceptos!$B$2:$F$587,5,FALSE)</f>
        <v>313</v>
      </c>
      <c r="B2446" s="236"/>
      <c r="C2446" s="237"/>
      <c r="D2446" s="238"/>
      <c r="E2446" s="225">
        <v>2</v>
      </c>
      <c r="F2446" s="174"/>
      <c r="G2446" s="264" t="str">
        <f t="shared" si="450"/>
        <v>A.3.2.8</v>
      </c>
      <c r="H2446" s="235" t="e">
        <f t="shared" si="452"/>
        <v>#N/A</v>
      </c>
      <c r="I2446" s="239"/>
      <c r="J2446" s="239"/>
      <c r="K2446" s="239"/>
      <c r="L2446" s="239"/>
      <c r="M2446" s="240"/>
      <c r="N2446" s="231">
        <f t="shared" si="447"/>
        <v>1</v>
      </c>
      <c r="O2446" s="231">
        <f t="shared" si="444"/>
        <v>0</v>
      </c>
      <c r="P2446" s="179">
        <f>VLOOKUP($G2446,[1]Conceptos!$B$2:$I$588,6,FALSE)</f>
        <v>1</v>
      </c>
      <c r="Q2446" s="179">
        <f>VLOOKUP($G2446,[1]Conceptos!$B$2:$I$588,7,FALSE)</f>
        <v>1</v>
      </c>
      <c r="R2446" s="179">
        <f>VLOOKUP($G2446,[1]Conceptos!$B$2:$I$588,8,FALSE)</f>
        <v>1</v>
      </c>
      <c r="S2446" s="229" t="b">
        <f>VLOOKUP(G2446,[1]Conceptos!$B$2:$E$587,4,FALSE)</f>
        <v>1</v>
      </c>
      <c r="V2446" s="231">
        <f t="shared" si="445"/>
        <v>0</v>
      </c>
    </row>
    <row r="2447" spans="1:22" s="231" customFormat="1" hidden="1">
      <c r="A2447" s="172">
        <f>VLOOKUP(G2447,[1]Conceptos!$B$2:$F$587,5,FALSE)</f>
        <v>313</v>
      </c>
      <c r="B2447" s="236"/>
      <c r="C2447" s="237"/>
      <c r="D2447" s="238"/>
      <c r="E2447" s="225">
        <v>3</v>
      </c>
      <c r="F2447" s="174"/>
      <c r="G2447" s="264" t="str">
        <f t="shared" si="450"/>
        <v>A.3.2.8</v>
      </c>
      <c r="H2447" s="235" t="e">
        <f t="shared" si="452"/>
        <v>#N/A</v>
      </c>
      <c r="I2447" s="239"/>
      <c r="J2447" s="239"/>
      <c r="K2447" s="239"/>
      <c r="L2447" s="239"/>
      <c r="M2447" s="240"/>
      <c r="N2447" s="231">
        <f t="shared" si="447"/>
        <v>1</v>
      </c>
      <c r="O2447" s="231">
        <f t="shared" si="444"/>
        <v>0</v>
      </c>
      <c r="P2447" s="179">
        <f>VLOOKUP($G2447,[1]Conceptos!$B$2:$I$588,6,FALSE)</f>
        <v>1</v>
      </c>
      <c r="Q2447" s="179">
        <f>VLOOKUP($G2447,[1]Conceptos!$B$2:$I$588,7,FALSE)</f>
        <v>1</v>
      </c>
      <c r="R2447" s="179">
        <f>VLOOKUP($G2447,[1]Conceptos!$B$2:$I$588,8,FALSE)</f>
        <v>1</v>
      </c>
      <c r="S2447" s="229" t="b">
        <f>VLOOKUP(G2447,[1]Conceptos!$B$2:$E$587,4,FALSE)</f>
        <v>1</v>
      </c>
      <c r="V2447" s="231">
        <f t="shared" si="445"/>
        <v>0</v>
      </c>
    </row>
    <row r="2448" spans="1:22" s="231" customFormat="1" hidden="1">
      <c r="A2448" s="172">
        <f>VLOOKUP(G2448,[1]Conceptos!$B$2:$F$587,5,FALSE)</f>
        <v>313</v>
      </c>
      <c r="B2448" s="236"/>
      <c r="C2448" s="237"/>
      <c r="D2448" s="238"/>
      <c r="E2448" s="225">
        <v>4</v>
      </c>
      <c r="F2448" s="174"/>
      <c r="G2448" s="264" t="str">
        <f t="shared" si="450"/>
        <v>A.3.2.8</v>
      </c>
      <c r="H2448" s="235" t="e">
        <f t="shared" si="452"/>
        <v>#N/A</v>
      </c>
      <c r="I2448" s="239"/>
      <c r="J2448" s="239"/>
      <c r="K2448" s="239"/>
      <c r="L2448" s="239"/>
      <c r="M2448" s="240"/>
      <c r="N2448" s="231">
        <f t="shared" si="447"/>
        <v>1</v>
      </c>
      <c r="O2448" s="231">
        <f t="shared" si="444"/>
        <v>0</v>
      </c>
      <c r="P2448" s="179">
        <f>VLOOKUP($G2448,[1]Conceptos!$B$2:$I$588,6,FALSE)</f>
        <v>1</v>
      </c>
      <c r="Q2448" s="179">
        <f>VLOOKUP($G2448,[1]Conceptos!$B$2:$I$588,7,FALSE)</f>
        <v>1</v>
      </c>
      <c r="R2448" s="179">
        <f>VLOOKUP($G2448,[1]Conceptos!$B$2:$I$588,8,FALSE)</f>
        <v>1</v>
      </c>
      <c r="S2448" s="229" t="b">
        <f>VLOOKUP(G2448,[1]Conceptos!$B$2:$E$587,4,FALSE)</f>
        <v>1</v>
      </c>
      <c r="V2448" s="231">
        <f t="shared" si="445"/>
        <v>0</v>
      </c>
    </row>
    <row r="2449" spans="1:22" s="231" customFormat="1" hidden="1">
      <c r="A2449" s="172">
        <f>VLOOKUP(G2449,[1]Conceptos!$B$2:$F$587,5,FALSE)</f>
        <v>313</v>
      </c>
      <c r="B2449" s="236"/>
      <c r="C2449" s="237"/>
      <c r="D2449" s="238"/>
      <c r="E2449" s="225">
        <v>5</v>
      </c>
      <c r="F2449" s="174"/>
      <c r="G2449" s="264" t="str">
        <f t="shared" si="450"/>
        <v>A.3.2.8</v>
      </c>
      <c r="H2449" s="235" t="e">
        <f t="shared" si="452"/>
        <v>#N/A</v>
      </c>
      <c r="I2449" s="239"/>
      <c r="J2449" s="239"/>
      <c r="K2449" s="239"/>
      <c r="L2449" s="239"/>
      <c r="M2449" s="240"/>
      <c r="N2449" s="231">
        <f t="shared" si="447"/>
        <v>1</v>
      </c>
      <c r="O2449" s="231">
        <f t="shared" si="444"/>
        <v>0</v>
      </c>
      <c r="P2449" s="179">
        <f>VLOOKUP($G2449,[1]Conceptos!$B$2:$I$588,6,FALSE)</f>
        <v>1</v>
      </c>
      <c r="Q2449" s="179">
        <f>VLOOKUP($G2449,[1]Conceptos!$B$2:$I$588,7,FALSE)</f>
        <v>1</v>
      </c>
      <c r="R2449" s="179">
        <f>VLOOKUP($G2449,[1]Conceptos!$B$2:$I$588,8,FALSE)</f>
        <v>1</v>
      </c>
      <c r="S2449" s="229" t="b">
        <f>VLOOKUP(G2449,[1]Conceptos!$B$2:$E$587,4,FALSE)</f>
        <v>1</v>
      </c>
      <c r="V2449" s="231">
        <f t="shared" si="445"/>
        <v>0</v>
      </c>
    </row>
    <row r="2450" spans="1:22" s="231" customFormat="1" hidden="1">
      <c r="A2450" s="172">
        <f>VLOOKUP(G2450,[1]Conceptos!$B$2:$F$587,5,FALSE)</f>
        <v>313</v>
      </c>
      <c r="B2450" s="236"/>
      <c r="C2450" s="237"/>
      <c r="D2450" s="238"/>
      <c r="E2450" s="225">
        <v>6</v>
      </c>
      <c r="F2450" s="174"/>
      <c r="G2450" s="264" t="str">
        <f t="shared" si="450"/>
        <v>A.3.2.8</v>
      </c>
      <c r="H2450" s="235" t="e">
        <f t="shared" si="452"/>
        <v>#N/A</v>
      </c>
      <c r="I2450" s="239"/>
      <c r="J2450" s="239"/>
      <c r="K2450" s="239"/>
      <c r="L2450" s="239"/>
      <c r="M2450" s="240"/>
      <c r="N2450" s="231">
        <f t="shared" si="447"/>
        <v>1</v>
      </c>
      <c r="O2450" s="231">
        <f t="shared" si="444"/>
        <v>0</v>
      </c>
      <c r="P2450" s="179">
        <f>VLOOKUP($G2450,[1]Conceptos!$B$2:$I$588,6,FALSE)</f>
        <v>1</v>
      </c>
      <c r="Q2450" s="179">
        <f>VLOOKUP($G2450,[1]Conceptos!$B$2:$I$588,7,FALSE)</f>
        <v>1</v>
      </c>
      <c r="R2450" s="179">
        <f>VLOOKUP($G2450,[1]Conceptos!$B$2:$I$588,8,FALSE)</f>
        <v>1</v>
      </c>
      <c r="S2450" s="229" t="b">
        <f>VLOOKUP(G2450,[1]Conceptos!$B$2:$E$587,4,FALSE)</f>
        <v>1</v>
      </c>
      <c r="V2450" s="231">
        <f t="shared" si="445"/>
        <v>0</v>
      </c>
    </row>
    <row r="2451" spans="1:22" s="231" customFormat="1" hidden="1">
      <c r="A2451" s="172">
        <f>VLOOKUP(G2451,[1]Conceptos!$B$2:$F$587,5,FALSE)</f>
        <v>313</v>
      </c>
      <c r="B2451" s="236"/>
      <c r="C2451" s="237"/>
      <c r="D2451" s="238"/>
      <c r="E2451" s="225">
        <v>7</v>
      </c>
      <c r="F2451" s="174"/>
      <c r="G2451" s="264" t="str">
        <f t="shared" si="450"/>
        <v>A.3.2.8</v>
      </c>
      <c r="H2451" s="235" t="e">
        <f t="shared" si="452"/>
        <v>#N/A</v>
      </c>
      <c r="I2451" s="239"/>
      <c r="J2451" s="239"/>
      <c r="K2451" s="239"/>
      <c r="L2451" s="239"/>
      <c r="M2451" s="240"/>
      <c r="N2451" s="231">
        <f t="shared" si="447"/>
        <v>1</v>
      </c>
      <c r="O2451" s="231">
        <f t="shared" si="444"/>
        <v>0</v>
      </c>
      <c r="P2451" s="179">
        <f>VLOOKUP($G2451,[1]Conceptos!$B$2:$I$588,6,FALSE)</f>
        <v>1</v>
      </c>
      <c r="Q2451" s="179">
        <f>VLOOKUP($G2451,[1]Conceptos!$B$2:$I$588,7,FALSE)</f>
        <v>1</v>
      </c>
      <c r="R2451" s="179">
        <f>VLOOKUP($G2451,[1]Conceptos!$B$2:$I$588,8,FALSE)</f>
        <v>1</v>
      </c>
      <c r="S2451" s="229" t="b">
        <f>VLOOKUP(G2451,[1]Conceptos!$B$2:$E$587,4,FALSE)</f>
        <v>1</v>
      </c>
      <c r="V2451" s="231">
        <f t="shared" si="445"/>
        <v>0</v>
      </c>
    </row>
    <row r="2452" spans="1:22" s="231" customFormat="1" hidden="1">
      <c r="A2452" s="172">
        <f>VLOOKUP(G2452,[1]Conceptos!$B$2:$F$587,5,FALSE)</f>
        <v>313</v>
      </c>
      <c r="B2452" s="236"/>
      <c r="C2452" s="237"/>
      <c r="D2452" s="238"/>
      <c r="E2452" s="225">
        <v>8</v>
      </c>
      <c r="F2452" s="174"/>
      <c r="G2452" s="264" t="str">
        <f t="shared" si="450"/>
        <v>A.3.2.8</v>
      </c>
      <c r="H2452" s="235" t="e">
        <f t="shared" si="452"/>
        <v>#N/A</v>
      </c>
      <c r="I2452" s="239"/>
      <c r="J2452" s="239"/>
      <c r="K2452" s="239"/>
      <c r="L2452" s="239"/>
      <c r="M2452" s="240"/>
      <c r="N2452" s="231">
        <f t="shared" si="447"/>
        <v>1</v>
      </c>
      <c r="O2452" s="231">
        <f t="shared" si="444"/>
        <v>0</v>
      </c>
      <c r="P2452" s="179">
        <f>VLOOKUP($G2452,[1]Conceptos!$B$2:$I$588,6,FALSE)</f>
        <v>1</v>
      </c>
      <c r="Q2452" s="179">
        <f>VLOOKUP($G2452,[1]Conceptos!$B$2:$I$588,7,FALSE)</f>
        <v>1</v>
      </c>
      <c r="R2452" s="179">
        <f>VLOOKUP($G2452,[1]Conceptos!$B$2:$I$588,8,FALSE)</f>
        <v>1</v>
      </c>
      <c r="S2452" s="229" t="b">
        <f>VLOOKUP(G2452,[1]Conceptos!$B$2:$E$587,4,FALSE)</f>
        <v>1</v>
      </c>
      <c r="V2452" s="231">
        <f t="shared" si="445"/>
        <v>0</v>
      </c>
    </row>
    <row r="2453" spans="1:22" s="231" customFormat="1" hidden="1">
      <c r="A2453" s="172">
        <f>VLOOKUP(G2453,[1]Conceptos!$B$2:$F$587,5,FALSE)</f>
        <v>313</v>
      </c>
      <c r="B2453" s="236"/>
      <c r="C2453" s="237"/>
      <c r="D2453" s="238"/>
      <c r="E2453" s="225">
        <v>9</v>
      </c>
      <c r="F2453" s="174"/>
      <c r="G2453" s="264" t="str">
        <f t="shared" si="450"/>
        <v>A.3.2.8</v>
      </c>
      <c r="H2453" s="235" t="e">
        <f t="shared" si="452"/>
        <v>#N/A</v>
      </c>
      <c r="I2453" s="239"/>
      <c r="J2453" s="239"/>
      <c r="K2453" s="239"/>
      <c r="L2453" s="239"/>
      <c r="M2453" s="240"/>
      <c r="N2453" s="231">
        <f t="shared" si="447"/>
        <v>1</v>
      </c>
      <c r="O2453" s="231">
        <f t="shared" si="444"/>
        <v>0</v>
      </c>
      <c r="P2453" s="179">
        <f>VLOOKUP($G2453,[1]Conceptos!$B$2:$I$588,6,FALSE)</f>
        <v>1</v>
      </c>
      <c r="Q2453" s="179">
        <f>VLOOKUP($G2453,[1]Conceptos!$B$2:$I$588,7,FALSE)</f>
        <v>1</v>
      </c>
      <c r="R2453" s="179">
        <f>VLOOKUP($G2453,[1]Conceptos!$B$2:$I$588,8,FALSE)</f>
        <v>1</v>
      </c>
      <c r="S2453" s="229" t="b">
        <f>VLOOKUP(G2453,[1]Conceptos!$B$2:$E$587,4,FALSE)</f>
        <v>1</v>
      </c>
      <c r="V2453" s="231">
        <f t="shared" si="445"/>
        <v>0</v>
      </c>
    </row>
    <row r="2454" spans="1:22" s="231" customFormat="1" hidden="1">
      <c r="A2454" s="172">
        <f>VLOOKUP(G2454,[1]Conceptos!$B$2:$F$587,5,FALSE)</f>
        <v>313</v>
      </c>
      <c r="B2454" s="236"/>
      <c r="C2454" s="237"/>
      <c r="D2454" s="238"/>
      <c r="E2454" s="225">
        <v>10</v>
      </c>
      <c r="F2454" s="174"/>
      <c r="G2454" s="264" t="str">
        <f t="shared" si="450"/>
        <v>A.3.2.8</v>
      </c>
      <c r="H2454" s="235" t="e">
        <f t="shared" si="452"/>
        <v>#N/A</v>
      </c>
      <c r="I2454" s="239"/>
      <c r="J2454" s="239"/>
      <c r="K2454" s="239"/>
      <c r="L2454" s="239"/>
      <c r="M2454" s="240"/>
      <c r="N2454" s="231">
        <f t="shared" si="447"/>
        <v>1</v>
      </c>
      <c r="O2454" s="231">
        <f t="shared" si="444"/>
        <v>0</v>
      </c>
      <c r="P2454" s="179">
        <f>VLOOKUP($G2454,[1]Conceptos!$B$2:$I$588,6,FALSE)</f>
        <v>1</v>
      </c>
      <c r="Q2454" s="179">
        <f>VLOOKUP($G2454,[1]Conceptos!$B$2:$I$588,7,FALSE)</f>
        <v>1</v>
      </c>
      <c r="R2454" s="179">
        <f>VLOOKUP($G2454,[1]Conceptos!$B$2:$I$588,8,FALSE)</f>
        <v>1</v>
      </c>
      <c r="S2454" s="229" t="b">
        <f>VLOOKUP(G2454,[1]Conceptos!$B$2:$E$587,4,FALSE)</f>
        <v>1</v>
      </c>
      <c r="V2454" s="231">
        <f t="shared" si="445"/>
        <v>0</v>
      </c>
    </row>
    <row r="2455" spans="1:22" s="231" customFormat="1" ht="38.25">
      <c r="A2455" s="172">
        <f>VLOOKUP(G2455,[1]Conceptos!$B$2:$F$587,5,FALSE)</f>
        <v>314</v>
      </c>
      <c r="B2455" s="219" t="s">
        <v>457</v>
      </c>
      <c r="C2455" s="220" t="str">
        <f>VLOOKUP(B2455,[1]Conceptos!$B$2:$D$587,2,FALSE)</f>
        <v>AMPLIACIÓN DE SISTEMAS DE TRATAMIENTO DE AGUAS RESIDUALES</v>
      </c>
      <c r="D2455" s="221" t="str">
        <f>VLOOKUP(B2455,[1]Conceptos!$B$2:$D$587,3,FALSE)</f>
        <v>RECURSOS ORIENTADOS A LA REALIZACIÓN DE ACTIVIDADES QUE TIENEN POR OBJETO CAMBIAR LAS ESPECIFICACIONES O DIMENSIONES DE LOS SISTEMAS DE TRATAMIENTO DE AGUAS RESIDUALES.</v>
      </c>
      <c r="E2455" s="222" t="s">
        <v>136</v>
      </c>
      <c r="F2455" s="223"/>
      <c r="G2455" s="263" t="str">
        <f t="shared" si="450"/>
        <v>A.3.2.9</v>
      </c>
      <c r="H2455" s="225"/>
      <c r="I2455" s="226">
        <f>SUM(I2456:I2465)</f>
        <v>0</v>
      </c>
      <c r="J2455" s="226">
        <f>SUM(J2456:J2465)</f>
        <v>0</v>
      </c>
      <c r="K2455" s="226">
        <f>SUM(K2456:K2465)</f>
        <v>0</v>
      </c>
      <c r="L2455" s="226">
        <f>SUM(L2456:L2465)</f>
        <v>0</v>
      </c>
      <c r="M2455" s="227">
        <f>SUM(M2456:M2465)</f>
        <v>0</v>
      </c>
      <c r="N2455" s="228">
        <f>IF(AND(E2455&lt;&gt;"", E2455&lt;&gt;"Registrar Detalle",E2455&lt;&gt;"Ocultar Detalle"),1,0)</f>
        <v>0</v>
      </c>
      <c r="O2455" s="228">
        <f t="shared" si="444"/>
        <v>0</v>
      </c>
      <c r="P2455" s="179">
        <f>VLOOKUP($G2455,[1]Conceptos!$B$2:$I$588,6,FALSE)</f>
        <v>1</v>
      </c>
      <c r="Q2455" s="179">
        <f>VLOOKUP($G2455,[1]Conceptos!$B$2:$I$588,7,FALSE)</f>
        <v>1</v>
      </c>
      <c r="R2455" s="179">
        <f>VLOOKUP($G2455,[1]Conceptos!$B$2:$I$588,8,FALSE)</f>
        <v>1</v>
      </c>
      <c r="S2455" s="229" t="b">
        <f>VLOOKUP(G2455,[1]Conceptos!$B$2:$E$588,4,FALSE)</f>
        <v>1</v>
      </c>
      <c r="T2455" s="230">
        <f>FIND(".",B2455,LEN(B2455)-2)</f>
        <v>6</v>
      </c>
      <c r="U2455" s="230" t="str">
        <f>MID(B2455,1,T2455-1)</f>
        <v>A.3.2</v>
      </c>
      <c r="V2455" s="231">
        <f t="shared" si="445"/>
        <v>6</v>
      </c>
    </row>
    <row r="2456" spans="1:22" s="231" customFormat="1">
      <c r="A2456" s="172">
        <f>VLOOKUP(G2456,[1]Conceptos!$B$2:$F$587,5,FALSE)</f>
        <v>314</v>
      </c>
      <c r="B2456" s="234"/>
      <c r="C2456" s="220"/>
      <c r="D2456" s="221"/>
      <c r="E2456" s="225">
        <v>1</v>
      </c>
      <c r="F2456" s="174"/>
      <c r="G2456" s="264" t="str">
        <f t="shared" si="450"/>
        <v>A.3.2.9</v>
      </c>
      <c r="H2456" s="235" t="e">
        <f t="shared" ref="H2456:H2465" si="453">VLOOKUP(F2456,$W$7:$X$48,2,FALSE)</f>
        <v>#N/A</v>
      </c>
      <c r="I2456" s="239"/>
      <c r="J2456" s="239"/>
      <c r="K2456" s="239"/>
      <c r="L2456" s="239"/>
      <c r="M2456" s="240"/>
      <c r="N2456" s="231">
        <f t="shared" ref="N2456:N2519" si="454">IF(E2456&lt;&gt;"",1,0)</f>
        <v>1</v>
      </c>
      <c r="O2456" s="231">
        <f t="shared" si="444"/>
        <v>0</v>
      </c>
      <c r="P2456" s="179">
        <f>VLOOKUP($G2456,[1]Conceptos!$B$2:$I$588,6,FALSE)</f>
        <v>1</v>
      </c>
      <c r="Q2456" s="179">
        <f>VLOOKUP($G2456,[1]Conceptos!$B$2:$I$588,7,FALSE)</f>
        <v>1</v>
      </c>
      <c r="R2456" s="179">
        <f>VLOOKUP($G2456,[1]Conceptos!$B$2:$I$588,8,FALSE)</f>
        <v>1</v>
      </c>
      <c r="S2456" s="229" t="b">
        <f>VLOOKUP(G2456,[1]Conceptos!$B$2:$E$588,4,FALSE)</f>
        <v>1</v>
      </c>
      <c r="V2456" s="231">
        <f t="shared" si="445"/>
        <v>6</v>
      </c>
    </row>
    <row r="2457" spans="1:22" s="231" customFormat="1" hidden="1">
      <c r="A2457" s="172">
        <f>VLOOKUP(G2457,[1]Conceptos!$B$2:$F$587,5,FALSE)</f>
        <v>314</v>
      </c>
      <c r="B2457" s="236"/>
      <c r="C2457" s="237"/>
      <c r="D2457" s="238"/>
      <c r="E2457" s="225">
        <v>2</v>
      </c>
      <c r="F2457" s="174"/>
      <c r="G2457" s="264" t="str">
        <f t="shared" si="450"/>
        <v>A.3.2.9</v>
      </c>
      <c r="H2457" s="235" t="e">
        <f t="shared" si="453"/>
        <v>#N/A</v>
      </c>
      <c r="I2457" s="239"/>
      <c r="J2457" s="239"/>
      <c r="K2457" s="239"/>
      <c r="L2457" s="239"/>
      <c r="M2457" s="240"/>
      <c r="N2457" s="231">
        <f t="shared" si="454"/>
        <v>1</v>
      </c>
      <c r="O2457" s="231">
        <f t="shared" si="444"/>
        <v>0</v>
      </c>
      <c r="P2457" s="179">
        <f>VLOOKUP($G2457,[1]Conceptos!$B$2:$I$588,6,FALSE)</f>
        <v>1</v>
      </c>
      <c r="Q2457" s="179">
        <f>VLOOKUP($G2457,[1]Conceptos!$B$2:$I$588,7,FALSE)</f>
        <v>1</v>
      </c>
      <c r="R2457" s="179">
        <f>VLOOKUP($G2457,[1]Conceptos!$B$2:$I$588,8,FALSE)</f>
        <v>1</v>
      </c>
      <c r="S2457" s="229" t="b">
        <f>VLOOKUP(G2457,[1]Conceptos!$B$2:$E$587,4,FALSE)</f>
        <v>1</v>
      </c>
      <c r="V2457" s="231">
        <f t="shared" si="445"/>
        <v>0</v>
      </c>
    </row>
    <row r="2458" spans="1:22" s="231" customFormat="1" hidden="1">
      <c r="A2458" s="172">
        <f>VLOOKUP(G2458,[1]Conceptos!$B$2:$F$587,5,FALSE)</f>
        <v>314</v>
      </c>
      <c r="B2458" s="236"/>
      <c r="C2458" s="237"/>
      <c r="D2458" s="238"/>
      <c r="E2458" s="225">
        <v>3</v>
      </c>
      <c r="F2458" s="174"/>
      <c r="G2458" s="264" t="str">
        <f t="shared" si="450"/>
        <v>A.3.2.9</v>
      </c>
      <c r="H2458" s="235" t="e">
        <f t="shared" si="453"/>
        <v>#N/A</v>
      </c>
      <c r="I2458" s="239"/>
      <c r="J2458" s="239"/>
      <c r="K2458" s="239"/>
      <c r="L2458" s="239"/>
      <c r="M2458" s="240"/>
      <c r="N2458" s="231">
        <f t="shared" si="454"/>
        <v>1</v>
      </c>
      <c r="O2458" s="231">
        <f t="shared" si="444"/>
        <v>0</v>
      </c>
      <c r="P2458" s="179">
        <f>VLOOKUP($G2458,[1]Conceptos!$B$2:$I$588,6,FALSE)</f>
        <v>1</v>
      </c>
      <c r="Q2458" s="179">
        <f>VLOOKUP($G2458,[1]Conceptos!$B$2:$I$588,7,FALSE)</f>
        <v>1</v>
      </c>
      <c r="R2458" s="179">
        <f>VLOOKUP($G2458,[1]Conceptos!$B$2:$I$588,8,FALSE)</f>
        <v>1</v>
      </c>
      <c r="S2458" s="229" t="b">
        <f>VLOOKUP(G2458,[1]Conceptos!$B$2:$E$587,4,FALSE)</f>
        <v>1</v>
      </c>
      <c r="V2458" s="231">
        <f t="shared" si="445"/>
        <v>0</v>
      </c>
    </row>
    <row r="2459" spans="1:22" s="231" customFormat="1" hidden="1">
      <c r="A2459" s="172">
        <f>VLOOKUP(G2459,[1]Conceptos!$B$2:$F$587,5,FALSE)</f>
        <v>314</v>
      </c>
      <c r="B2459" s="236"/>
      <c r="C2459" s="237"/>
      <c r="D2459" s="238"/>
      <c r="E2459" s="225">
        <v>4</v>
      </c>
      <c r="F2459" s="174"/>
      <c r="G2459" s="264" t="str">
        <f t="shared" si="450"/>
        <v>A.3.2.9</v>
      </c>
      <c r="H2459" s="235" t="e">
        <f t="shared" si="453"/>
        <v>#N/A</v>
      </c>
      <c r="I2459" s="239"/>
      <c r="J2459" s="239"/>
      <c r="K2459" s="239"/>
      <c r="L2459" s="239"/>
      <c r="M2459" s="240"/>
      <c r="N2459" s="231">
        <f t="shared" si="454"/>
        <v>1</v>
      </c>
      <c r="O2459" s="231">
        <f t="shared" si="444"/>
        <v>0</v>
      </c>
      <c r="P2459" s="179">
        <f>VLOOKUP($G2459,[1]Conceptos!$B$2:$I$588,6,FALSE)</f>
        <v>1</v>
      </c>
      <c r="Q2459" s="179">
        <f>VLOOKUP($G2459,[1]Conceptos!$B$2:$I$588,7,FALSE)</f>
        <v>1</v>
      </c>
      <c r="R2459" s="179">
        <f>VLOOKUP($G2459,[1]Conceptos!$B$2:$I$588,8,FALSE)</f>
        <v>1</v>
      </c>
      <c r="S2459" s="229" t="b">
        <f>VLOOKUP(G2459,[1]Conceptos!$B$2:$E$587,4,FALSE)</f>
        <v>1</v>
      </c>
      <c r="V2459" s="231">
        <f t="shared" si="445"/>
        <v>0</v>
      </c>
    </row>
    <row r="2460" spans="1:22" s="231" customFormat="1" hidden="1">
      <c r="A2460" s="172">
        <f>VLOOKUP(G2460,[1]Conceptos!$B$2:$F$587,5,FALSE)</f>
        <v>314</v>
      </c>
      <c r="B2460" s="236"/>
      <c r="C2460" s="237"/>
      <c r="D2460" s="238"/>
      <c r="E2460" s="225">
        <v>5</v>
      </c>
      <c r="F2460" s="174"/>
      <c r="G2460" s="264" t="str">
        <f t="shared" si="450"/>
        <v>A.3.2.9</v>
      </c>
      <c r="H2460" s="235" t="e">
        <f t="shared" si="453"/>
        <v>#N/A</v>
      </c>
      <c r="I2460" s="239"/>
      <c r="J2460" s="239"/>
      <c r="K2460" s="239"/>
      <c r="L2460" s="239"/>
      <c r="M2460" s="240"/>
      <c r="N2460" s="231">
        <f t="shared" si="454"/>
        <v>1</v>
      </c>
      <c r="O2460" s="231">
        <f t="shared" si="444"/>
        <v>0</v>
      </c>
      <c r="P2460" s="179">
        <f>VLOOKUP($G2460,[1]Conceptos!$B$2:$I$588,6,FALSE)</f>
        <v>1</v>
      </c>
      <c r="Q2460" s="179">
        <f>VLOOKUP($G2460,[1]Conceptos!$B$2:$I$588,7,FALSE)</f>
        <v>1</v>
      </c>
      <c r="R2460" s="179">
        <f>VLOOKUP($G2460,[1]Conceptos!$B$2:$I$588,8,FALSE)</f>
        <v>1</v>
      </c>
      <c r="S2460" s="229" t="b">
        <f>VLOOKUP(G2460,[1]Conceptos!$B$2:$E$587,4,FALSE)</f>
        <v>1</v>
      </c>
      <c r="V2460" s="231">
        <f t="shared" si="445"/>
        <v>0</v>
      </c>
    </row>
    <row r="2461" spans="1:22" s="231" customFormat="1" hidden="1">
      <c r="A2461" s="172">
        <f>VLOOKUP(G2461,[1]Conceptos!$B$2:$F$587,5,FALSE)</f>
        <v>314</v>
      </c>
      <c r="B2461" s="236"/>
      <c r="C2461" s="237"/>
      <c r="D2461" s="238"/>
      <c r="E2461" s="225">
        <v>6</v>
      </c>
      <c r="F2461" s="174"/>
      <c r="G2461" s="264" t="str">
        <f t="shared" si="450"/>
        <v>A.3.2.9</v>
      </c>
      <c r="H2461" s="235" t="e">
        <f t="shared" si="453"/>
        <v>#N/A</v>
      </c>
      <c r="I2461" s="239"/>
      <c r="J2461" s="239"/>
      <c r="K2461" s="239"/>
      <c r="L2461" s="239"/>
      <c r="M2461" s="240"/>
      <c r="N2461" s="231">
        <f t="shared" si="454"/>
        <v>1</v>
      </c>
      <c r="O2461" s="231">
        <f t="shared" si="444"/>
        <v>0</v>
      </c>
      <c r="P2461" s="179">
        <f>VLOOKUP($G2461,[1]Conceptos!$B$2:$I$588,6,FALSE)</f>
        <v>1</v>
      </c>
      <c r="Q2461" s="179">
        <f>VLOOKUP($G2461,[1]Conceptos!$B$2:$I$588,7,FALSE)</f>
        <v>1</v>
      </c>
      <c r="R2461" s="179">
        <f>VLOOKUP($G2461,[1]Conceptos!$B$2:$I$588,8,FALSE)</f>
        <v>1</v>
      </c>
      <c r="S2461" s="229" t="b">
        <f>VLOOKUP(G2461,[1]Conceptos!$B$2:$E$587,4,FALSE)</f>
        <v>1</v>
      </c>
      <c r="V2461" s="231">
        <f t="shared" si="445"/>
        <v>0</v>
      </c>
    </row>
    <row r="2462" spans="1:22" s="231" customFormat="1" hidden="1">
      <c r="A2462" s="172">
        <f>VLOOKUP(G2462,[1]Conceptos!$B$2:$F$587,5,FALSE)</f>
        <v>314</v>
      </c>
      <c r="B2462" s="236"/>
      <c r="C2462" s="237"/>
      <c r="D2462" s="238"/>
      <c r="E2462" s="225">
        <v>7</v>
      </c>
      <c r="F2462" s="174"/>
      <c r="G2462" s="264" t="str">
        <f t="shared" si="450"/>
        <v>A.3.2.9</v>
      </c>
      <c r="H2462" s="235" t="e">
        <f t="shared" si="453"/>
        <v>#N/A</v>
      </c>
      <c r="I2462" s="239"/>
      <c r="J2462" s="239"/>
      <c r="K2462" s="239"/>
      <c r="L2462" s="239"/>
      <c r="M2462" s="240"/>
      <c r="N2462" s="231">
        <f t="shared" si="454"/>
        <v>1</v>
      </c>
      <c r="O2462" s="231">
        <f t="shared" ref="O2462:O2525" si="455">SUM(I2462:M2462)</f>
        <v>0</v>
      </c>
      <c r="P2462" s="179">
        <f>VLOOKUP($G2462,[1]Conceptos!$B$2:$I$588,6,FALSE)</f>
        <v>1</v>
      </c>
      <c r="Q2462" s="179">
        <f>VLOOKUP($G2462,[1]Conceptos!$B$2:$I$588,7,FALSE)</f>
        <v>1</v>
      </c>
      <c r="R2462" s="179">
        <f>VLOOKUP($G2462,[1]Conceptos!$B$2:$I$588,8,FALSE)</f>
        <v>1</v>
      </c>
      <c r="S2462" s="229" t="b">
        <f>VLOOKUP(G2462,[1]Conceptos!$B$2:$E$587,4,FALSE)</f>
        <v>1</v>
      </c>
      <c r="V2462" s="231">
        <f t="shared" si="445"/>
        <v>0</v>
      </c>
    </row>
    <row r="2463" spans="1:22" s="231" customFormat="1" hidden="1">
      <c r="A2463" s="172">
        <f>VLOOKUP(G2463,[1]Conceptos!$B$2:$F$587,5,FALSE)</f>
        <v>314</v>
      </c>
      <c r="B2463" s="236"/>
      <c r="C2463" s="237"/>
      <c r="D2463" s="238"/>
      <c r="E2463" s="225">
        <v>8</v>
      </c>
      <c r="F2463" s="174"/>
      <c r="G2463" s="264" t="str">
        <f t="shared" si="450"/>
        <v>A.3.2.9</v>
      </c>
      <c r="H2463" s="235" t="e">
        <f t="shared" si="453"/>
        <v>#N/A</v>
      </c>
      <c r="I2463" s="239"/>
      <c r="J2463" s="239"/>
      <c r="K2463" s="239"/>
      <c r="L2463" s="239"/>
      <c r="M2463" s="240"/>
      <c r="N2463" s="231">
        <f t="shared" si="454"/>
        <v>1</v>
      </c>
      <c r="O2463" s="231">
        <f t="shared" si="455"/>
        <v>0</v>
      </c>
      <c r="P2463" s="179">
        <f>VLOOKUP($G2463,[1]Conceptos!$B$2:$I$588,6,FALSE)</f>
        <v>1</v>
      </c>
      <c r="Q2463" s="179">
        <f>VLOOKUP($G2463,[1]Conceptos!$B$2:$I$588,7,FALSE)</f>
        <v>1</v>
      </c>
      <c r="R2463" s="179">
        <f>VLOOKUP($G2463,[1]Conceptos!$B$2:$I$588,8,FALSE)</f>
        <v>1</v>
      </c>
      <c r="S2463" s="229" t="b">
        <f>VLOOKUP(G2463,[1]Conceptos!$B$2:$E$587,4,FALSE)</f>
        <v>1</v>
      </c>
      <c r="V2463" s="231">
        <f t="shared" ref="V2463:V2526" si="456">IF(T2463=0,T2462,T2463)</f>
        <v>0</v>
      </c>
    </row>
    <row r="2464" spans="1:22" s="231" customFormat="1" hidden="1">
      <c r="A2464" s="172">
        <f>VLOOKUP(G2464,[1]Conceptos!$B$2:$F$587,5,FALSE)</f>
        <v>314</v>
      </c>
      <c r="B2464" s="236"/>
      <c r="C2464" s="237"/>
      <c r="D2464" s="238"/>
      <c r="E2464" s="225">
        <v>9</v>
      </c>
      <c r="F2464" s="174"/>
      <c r="G2464" s="264" t="str">
        <f t="shared" si="450"/>
        <v>A.3.2.9</v>
      </c>
      <c r="H2464" s="235" t="e">
        <f t="shared" si="453"/>
        <v>#N/A</v>
      </c>
      <c r="I2464" s="239"/>
      <c r="J2464" s="239"/>
      <c r="K2464" s="239"/>
      <c r="L2464" s="239"/>
      <c r="M2464" s="240"/>
      <c r="N2464" s="231">
        <f t="shared" si="454"/>
        <v>1</v>
      </c>
      <c r="O2464" s="231">
        <f t="shared" si="455"/>
        <v>0</v>
      </c>
      <c r="P2464" s="179">
        <f>VLOOKUP($G2464,[1]Conceptos!$B$2:$I$588,6,FALSE)</f>
        <v>1</v>
      </c>
      <c r="Q2464" s="179">
        <f>VLOOKUP($G2464,[1]Conceptos!$B$2:$I$588,7,FALSE)</f>
        <v>1</v>
      </c>
      <c r="R2464" s="179">
        <f>VLOOKUP($G2464,[1]Conceptos!$B$2:$I$588,8,FALSE)</f>
        <v>1</v>
      </c>
      <c r="S2464" s="229" t="b">
        <f>VLOOKUP(G2464,[1]Conceptos!$B$2:$E$587,4,FALSE)</f>
        <v>1</v>
      </c>
      <c r="V2464" s="231">
        <f t="shared" si="456"/>
        <v>0</v>
      </c>
    </row>
    <row r="2465" spans="1:22" s="231" customFormat="1" hidden="1">
      <c r="A2465" s="172">
        <f>VLOOKUP(G2465,[1]Conceptos!$B$2:$F$587,5,FALSE)</f>
        <v>314</v>
      </c>
      <c r="B2465" s="236"/>
      <c r="C2465" s="237"/>
      <c r="D2465" s="238"/>
      <c r="E2465" s="225">
        <v>10</v>
      </c>
      <c r="F2465" s="174"/>
      <c r="G2465" s="264" t="str">
        <f t="shared" si="450"/>
        <v>A.3.2.9</v>
      </c>
      <c r="H2465" s="235" t="e">
        <f t="shared" si="453"/>
        <v>#N/A</v>
      </c>
      <c r="I2465" s="239"/>
      <c r="J2465" s="239"/>
      <c r="K2465" s="239"/>
      <c r="L2465" s="239"/>
      <c r="M2465" s="240"/>
      <c r="N2465" s="231">
        <f t="shared" si="454"/>
        <v>1</v>
      </c>
      <c r="O2465" s="231">
        <f t="shared" si="455"/>
        <v>0</v>
      </c>
      <c r="P2465" s="179">
        <f>VLOOKUP($G2465,[1]Conceptos!$B$2:$I$588,6,FALSE)</f>
        <v>1</v>
      </c>
      <c r="Q2465" s="179">
        <f>VLOOKUP($G2465,[1]Conceptos!$B$2:$I$588,7,FALSE)</f>
        <v>1</v>
      </c>
      <c r="R2465" s="179">
        <f>VLOOKUP($G2465,[1]Conceptos!$B$2:$I$588,8,FALSE)</f>
        <v>1</v>
      </c>
      <c r="S2465" s="229" t="b">
        <f>VLOOKUP(G2465,[1]Conceptos!$B$2:$E$587,4,FALSE)</f>
        <v>1</v>
      </c>
      <c r="V2465" s="231">
        <f t="shared" si="456"/>
        <v>0</v>
      </c>
    </row>
    <row r="2466" spans="1:22" s="231" customFormat="1" ht="38.25">
      <c r="A2466" s="172">
        <f>VLOOKUP(G2466,[1]Conceptos!$B$2:$F$587,5,FALSE)</f>
        <v>315</v>
      </c>
      <c r="B2466" s="219" t="s">
        <v>458</v>
      </c>
      <c r="C2466" s="220" t="str">
        <f>VLOOKUP(B2466,[1]Conceptos!$B$2:$D$587,2,FALSE)</f>
        <v>AMPLIACIÓN DE SISTEMAS DE ALCANTARILLADO PLUVIAL</v>
      </c>
      <c r="D2466" s="221" t="str">
        <f>VLOOKUP(B2466,[1]Conceptos!$B$2:$D$587,3,FALSE)</f>
        <v>RECURSOS ORIENTADOS A LA REALIZACIÓN DE ACTIVIDADES QUE TIENEN POR OBJETO CAMBIAR LAS ESPECIFICACIONES O DIMENSIONES DE LOS SISTEMAS DE ALCANTARILLADO PLUVIAL PARA AMPLIAR SU CAPACIDAD.</v>
      </c>
      <c r="E2466" s="222" t="s">
        <v>136</v>
      </c>
      <c r="F2466" s="223"/>
      <c r="G2466" s="263" t="str">
        <f t="shared" si="450"/>
        <v>A.3.2.10</v>
      </c>
      <c r="H2466" s="225"/>
      <c r="I2466" s="226">
        <f>SUM(I2467:I2476)</f>
        <v>0</v>
      </c>
      <c r="J2466" s="226">
        <f>SUM(J2467:J2476)</f>
        <v>0</v>
      </c>
      <c r="K2466" s="226">
        <f>SUM(K2467:K2476)</f>
        <v>0</v>
      </c>
      <c r="L2466" s="226">
        <f>SUM(L2467:L2476)</f>
        <v>0</v>
      </c>
      <c r="M2466" s="227">
        <f>SUM(M2467:M2476)</f>
        <v>0</v>
      </c>
      <c r="N2466" s="228">
        <f>IF(AND(E2466&lt;&gt;"", E2466&lt;&gt;"Registrar Detalle",E2466&lt;&gt;"Ocultar Detalle"),1,0)</f>
        <v>0</v>
      </c>
      <c r="O2466" s="228">
        <f t="shared" si="455"/>
        <v>0</v>
      </c>
      <c r="P2466" s="179">
        <f>VLOOKUP($G2466,[1]Conceptos!$B$2:$I$588,6,FALSE)</f>
        <v>1</v>
      </c>
      <c r="Q2466" s="179">
        <f>VLOOKUP($G2466,[1]Conceptos!$B$2:$I$588,7,FALSE)</f>
        <v>1</v>
      </c>
      <c r="R2466" s="179">
        <f>VLOOKUP($G2466,[1]Conceptos!$B$2:$I$588,8,FALSE)</f>
        <v>1</v>
      </c>
      <c r="S2466" s="229" t="b">
        <f>VLOOKUP(G2466,[1]Conceptos!$B$2:$E$588,4,FALSE)</f>
        <v>1</v>
      </c>
      <c r="T2466" s="230">
        <f>FIND(".",B2466,LEN(B2466)-2)</f>
        <v>6</v>
      </c>
      <c r="U2466" s="230" t="str">
        <f>MID(B2466,1,T2466-1)</f>
        <v>A.3.2</v>
      </c>
      <c r="V2466" s="231">
        <f t="shared" si="456"/>
        <v>6</v>
      </c>
    </row>
    <row r="2467" spans="1:22" s="231" customFormat="1">
      <c r="A2467" s="172">
        <f>VLOOKUP(G2467,[1]Conceptos!$B$2:$F$587,5,FALSE)</f>
        <v>315</v>
      </c>
      <c r="B2467" s="234"/>
      <c r="C2467" s="220"/>
      <c r="D2467" s="221"/>
      <c r="E2467" s="225">
        <v>1</v>
      </c>
      <c r="F2467" s="174"/>
      <c r="G2467" s="264" t="str">
        <f t="shared" si="450"/>
        <v>A.3.2.10</v>
      </c>
      <c r="H2467" s="235" t="e">
        <f t="shared" ref="H2467:H2476" si="457">VLOOKUP(F2467,$W$7:$X$48,2,FALSE)</f>
        <v>#N/A</v>
      </c>
      <c r="I2467" s="239"/>
      <c r="J2467" s="239"/>
      <c r="K2467" s="239"/>
      <c r="L2467" s="239"/>
      <c r="M2467" s="240"/>
      <c r="N2467" s="231">
        <f t="shared" si="454"/>
        <v>1</v>
      </c>
      <c r="O2467" s="231">
        <f t="shared" si="455"/>
        <v>0</v>
      </c>
      <c r="P2467" s="179">
        <f>VLOOKUP($G2467,[1]Conceptos!$B$2:$I$588,6,FALSE)</f>
        <v>1</v>
      </c>
      <c r="Q2467" s="179">
        <f>VLOOKUP($G2467,[1]Conceptos!$B$2:$I$588,7,FALSE)</f>
        <v>1</v>
      </c>
      <c r="R2467" s="179">
        <f>VLOOKUP($G2467,[1]Conceptos!$B$2:$I$588,8,FALSE)</f>
        <v>1</v>
      </c>
      <c r="S2467" s="229" t="b">
        <f>VLOOKUP(G2467,[1]Conceptos!$B$2:$E$588,4,FALSE)</f>
        <v>1</v>
      </c>
      <c r="V2467" s="231">
        <f t="shared" si="456"/>
        <v>6</v>
      </c>
    </row>
    <row r="2468" spans="1:22" s="231" customFormat="1" hidden="1">
      <c r="A2468" s="172">
        <f>VLOOKUP(G2468,[1]Conceptos!$B$2:$F$587,5,FALSE)</f>
        <v>315</v>
      </c>
      <c r="B2468" s="236"/>
      <c r="C2468" s="237"/>
      <c r="D2468" s="238"/>
      <c r="E2468" s="225">
        <v>2</v>
      </c>
      <c r="F2468" s="174"/>
      <c r="G2468" s="264" t="str">
        <f t="shared" si="450"/>
        <v>A.3.2.10</v>
      </c>
      <c r="H2468" s="235" t="e">
        <f t="shared" si="457"/>
        <v>#N/A</v>
      </c>
      <c r="I2468" s="239"/>
      <c r="J2468" s="239"/>
      <c r="K2468" s="239"/>
      <c r="L2468" s="239"/>
      <c r="M2468" s="240"/>
      <c r="N2468" s="231">
        <f t="shared" si="454"/>
        <v>1</v>
      </c>
      <c r="O2468" s="231">
        <f t="shared" si="455"/>
        <v>0</v>
      </c>
      <c r="P2468" s="179">
        <f>VLOOKUP($G2468,[1]Conceptos!$B$2:$I$588,6,FALSE)</f>
        <v>1</v>
      </c>
      <c r="Q2468" s="179">
        <f>VLOOKUP($G2468,[1]Conceptos!$B$2:$I$588,7,FALSE)</f>
        <v>1</v>
      </c>
      <c r="R2468" s="179">
        <f>VLOOKUP($G2468,[1]Conceptos!$B$2:$I$588,8,FALSE)</f>
        <v>1</v>
      </c>
      <c r="S2468" s="229" t="b">
        <f>VLOOKUP(G2468,[1]Conceptos!$B$2:$E$587,4,FALSE)</f>
        <v>1</v>
      </c>
      <c r="V2468" s="231">
        <f t="shared" si="456"/>
        <v>0</v>
      </c>
    </row>
    <row r="2469" spans="1:22" s="231" customFormat="1" hidden="1">
      <c r="A2469" s="172">
        <f>VLOOKUP(G2469,[1]Conceptos!$B$2:$F$587,5,FALSE)</f>
        <v>315</v>
      </c>
      <c r="B2469" s="236"/>
      <c r="C2469" s="237"/>
      <c r="D2469" s="238"/>
      <c r="E2469" s="225">
        <v>3</v>
      </c>
      <c r="F2469" s="174"/>
      <c r="G2469" s="264" t="str">
        <f t="shared" si="450"/>
        <v>A.3.2.10</v>
      </c>
      <c r="H2469" s="235" t="e">
        <f t="shared" si="457"/>
        <v>#N/A</v>
      </c>
      <c r="I2469" s="239"/>
      <c r="J2469" s="239"/>
      <c r="K2469" s="239"/>
      <c r="L2469" s="239"/>
      <c r="M2469" s="240"/>
      <c r="N2469" s="231">
        <f t="shared" si="454"/>
        <v>1</v>
      </c>
      <c r="O2469" s="231">
        <f t="shared" si="455"/>
        <v>0</v>
      </c>
      <c r="P2469" s="179">
        <f>VLOOKUP($G2469,[1]Conceptos!$B$2:$I$588,6,FALSE)</f>
        <v>1</v>
      </c>
      <c r="Q2469" s="179">
        <f>VLOOKUP($G2469,[1]Conceptos!$B$2:$I$588,7,FALSE)</f>
        <v>1</v>
      </c>
      <c r="R2469" s="179">
        <f>VLOOKUP($G2469,[1]Conceptos!$B$2:$I$588,8,FALSE)</f>
        <v>1</v>
      </c>
      <c r="S2469" s="229" t="b">
        <f>VLOOKUP(G2469,[1]Conceptos!$B$2:$E$587,4,FALSE)</f>
        <v>1</v>
      </c>
      <c r="V2469" s="231">
        <f t="shared" si="456"/>
        <v>0</v>
      </c>
    </row>
    <row r="2470" spans="1:22" s="231" customFormat="1" hidden="1">
      <c r="A2470" s="172">
        <f>VLOOKUP(G2470,[1]Conceptos!$B$2:$F$587,5,FALSE)</f>
        <v>315</v>
      </c>
      <c r="B2470" s="236"/>
      <c r="C2470" s="237"/>
      <c r="D2470" s="238"/>
      <c r="E2470" s="225">
        <v>4</v>
      </c>
      <c r="F2470" s="174"/>
      <c r="G2470" s="264" t="str">
        <f t="shared" si="450"/>
        <v>A.3.2.10</v>
      </c>
      <c r="H2470" s="235" t="e">
        <f t="shared" si="457"/>
        <v>#N/A</v>
      </c>
      <c r="I2470" s="239"/>
      <c r="J2470" s="239"/>
      <c r="K2470" s="239"/>
      <c r="L2470" s="239"/>
      <c r="M2470" s="240"/>
      <c r="N2470" s="231">
        <f t="shared" si="454"/>
        <v>1</v>
      </c>
      <c r="O2470" s="231">
        <f t="shared" si="455"/>
        <v>0</v>
      </c>
      <c r="P2470" s="179">
        <f>VLOOKUP($G2470,[1]Conceptos!$B$2:$I$588,6,FALSE)</f>
        <v>1</v>
      </c>
      <c r="Q2470" s="179">
        <f>VLOOKUP($G2470,[1]Conceptos!$B$2:$I$588,7,FALSE)</f>
        <v>1</v>
      </c>
      <c r="R2470" s="179">
        <f>VLOOKUP($G2470,[1]Conceptos!$B$2:$I$588,8,FALSE)</f>
        <v>1</v>
      </c>
      <c r="S2470" s="229" t="b">
        <f>VLOOKUP(G2470,[1]Conceptos!$B$2:$E$587,4,FALSE)</f>
        <v>1</v>
      </c>
      <c r="V2470" s="231">
        <f t="shared" si="456"/>
        <v>0</v>
      </c>
    </row>
    <row r="2471" spans="1:22" s="231" customFormat="1" hidden="1">
      <c r="A2471" s="172">
        <f>VLOOKUP(G2471,[1]Conceptos!$B$2:$F$587,5,FALSE)</f>
        <v>315</v>
      </c>
      <c r="B2471" s="236"/>
      <c r="C2471" s="237"/>
      <c r="D2471" s="238"/>
      <c r="E2471" s="225">
        <v>5</v>
      </c>
      <c r="F2471" s="174"/>
      <c r="G2471" s="264" t="str">
        <f t="shared" si="450"/>
        <v>A.3.2.10</v>
      </c>
      <c r="H2471" s="235" t="e">
        <f t="shared" si="457"/>
        <v>#N/A</v>
      </c>
      <c r="I2471" s="239"/>
      <c r="J2471" s="239"/>
      <c r="K2471" s="239"/>
      <c r="L2471" s="239"/>
      <c r="M2471" s="240"/>
      <c r="N2471" s="231">
        <f t="shared" si="454"/>
        <v>1</v>
      </c>
      <c r="O2471" s="231">
        <f t="shared" si="455"/>
        <v>0</v>
      </c>
      <c r="P2471" s="179">
        <f>VLOOKUP($G2471,[1]Conceptos!$B$2:$I$588,6,FALSE)</f>
        <v>1</v>
      </c>
      <c r="Q2471" s="179">
        <f>VLOOKUP($G2471,[1]Conceptos!$B$2:$I$588,7,FALSE)</f>
        <v>1</v>
      </c>
      <c r="R2471" s="179">
        <f>VLOOKUP($G2471,[1]Conceptos!$B$2:$I$588,8,FALSE)</f>
        <v>1</v>
      </c>
      <c r="S2471" s="229" t="b">
        <f>VLOOKUP(G2471,[1]Conceptos!$B$2:$E$587,4,FALSE)</f>
        <v>1</v>
      </c>
      <c r="V2471" s="231">
        <f t="shared" si="456"/>
        <v>0</v>
      </c>
    </row>
    <row r="2472" spans="1:22" s="231" customFormat="1" hidden="1">
      <c r="A2472" s="172">
        <f>VLOOKUP(G2472,[1]Conceptos!$B$2:$F$587,5,FALSE)</f>
        <v>315</v>
      </c>
      <c r="B2472" s="236"/>
      <c r="C2472" s="237"/>
      <c r="D2472" s="238"/>
      <c r="E2472" s="225">
        <v>6</v>
      </c>
      <c r="F2472" s="174"/>
      <c r="G2472" s="264" t="str">
        <f t="shared" si="450"/>
        <v>A.3.2.10</v>
      </c>
      <c r="H2472" s="235" t="e">
        <f t="shared" si="457"/>
        <v>#N/A</v>
      </c>
      <c r="I2472" s="239"/>
      <c r="J2472" s="239"/>
      <c r="K2472" s="239"/>
      <c r="L2472" s="239"/>
      <c r="M2472" s="240"/>
      <c r="N2472" s="231">
        <f t="shared" si="454"/>
        <v>1</v>
      </c>
      <c r="O2472" s="231">
        <f t="shared" si="455"/>
        <v>0</v>
      </c>
      <c r="P2472" s="179">
        <f>VLOOKUP($G2472,[1]Conceptos!$B$2:$I$588,6,FALSE)</f>
        <v>1</v>
      </c>
      <c r="Q2472" s="179">
        <f>VLOOKUP($G2472,[1]Conceptos!$B$2:$I$588,7,FALSE)</f>
        <v>1</v>
      </c>
      <c r="R2472" s="179">
        <f>VLOOKUP($G2472,[1]Conceptos!$B$2:$I$588,8,FALSE)</f>
        <v>1</v>
      </c>
      <c r="S2472" s="229" t="b">
        <f>VLOOKUP(G2472,[1]Conceptos!$B$2:$E$587,4,FALSE)</f>
        <v>1</v>
      </c>
      <c r="V2472" s="231">
        <f t="shared" si="456"/>
        <v>0</v>
      </c>
    </row>
    <row r="2473" spans="1:22" s="231" customFormat="1" hidden="1">
      <c r="A2473" s="172">
        <f>VLOOKUP(G2473,[1]Conceptos!$B$2:$F$587,5,FALSE)</f>
        <v>315</v>
      </c>
      <c r="B2473" s="236"/>
      <c r="C2473" s="237"/>
      <c r="D2473" s="238"/>
      <c r="E2473" s="225">
        <v>7</v>
      </c>
      <c r="F2473" s="174"/>
      <c r="G2473" s="264" t="str">
        <f t="shared" si="450"/>
        <v>A.3.2.10</v>
      </c>
      <c r="H2473" s="235" t="e">
        <f t="shared" si="457"/>
        <v>#N/A</v>
      </c>
      <c r="I2473" s="239"/>
      <c r="J2473" s="239"/>
      <c r="K2473" s="239"/>
      <c r="L2473" s="239"/>
      <c r="M2473" s="240"/>
      <c r="N2473" s="231">
        <f t="shared" si="454"/>
        <v>1</v>
      </c>
      <c r="O2473" s="231">
        <f t="shared" si="455"/>
        <v>0</v>
      </c>
      <c r="P2473" s="179">
        <f>VLOOKUP($G2473,[1]Conceptos!$B$2:$I$588,6,FALSE)</f>
        <v>1</v>
      </c>
      <c r="Q2473" s="179">
        <f>VLOOKUP($G2473,[1]Conceptos!$B$2:$I$588,7,FALSE)</f>
        <v>1</v>
      </c>
      <c r="R2473" s="179">
        <f>VLOOKUP($G2473,[1]Conceptos!$B$2:$I$588,8,FALSE)</f>
        <v>1</v>
      </c>
      <c r="S2473" s="229" t="b">
        <f>VLOOKUP(G2473,[1]Conceptos!$B$2:$E$587,4,FALSE)</f>
        <v>1</v>
      </c>
      <c r="V2473" s="231">
        <f t="shared" si="456"/>
        <v>0</v>
      </c>
    </row>
    <row r="2474" spans="1:22" s="231" customFormat="1" hidden="1">
      <c r="A2474" s="172">
        <f>VLOOKUP(G2474,[1]Conceptos!$B$2:$F$587,5,FALSE)</f>
        <v>315</v>
      </c>
      <c r="B2474" s="236"/>
      <c r="C2474" s="237"/>
      <c r="D2474" s="238"/>
      <c r="E2474" s="225">
        <v>8</v>
      </c>
      <c r="F2474" s="174"/>
      <c r="G2474" s="264" t="str">
        <f t="shared" si="450"/>
        <v>A.3.2.10</v>
      </c>
      <c r="H2474" s="235" t="e">
        <f t="shared" si="457"/>
        <v>#N/A</v>
      </c>
      <c r="I2474" s="239"/>
      <c r="J2474" s="239"/>
      <c r="K2474" s="239"/>
      <c r="L2474" s="239"/>
      <c r="M2474" s="240"/>
      <c r="N2474" s="231">
        <f t="shared" si="454"/>
        <v>1</v>
      </c>
      <c r="O2474" s="231">
        <f t="shared" si="455"/>
        <v>0</v>
      </c>
      <c r="P2474" s="179">
        <f>VLOOKUP($G2474,[1]Conceptos!$B$2:$I$588,6,FALSE)</f>
        <v>1</v>
      </c>
      <c r="Q2474" s="179">
        <f>VLOOKUP($G2474,[1]Conceptos!$B$2:$I$588,7,FALSE)</f>
        <v>1</v>
      </c>
      <c r="R2474" s="179">
        <f>VLOOKUP($G2474,[1]Conceptos!$B$2:$I$588,8,FALSE)</f>
        <v>1</v>
      </c>
      <c r="S2474" s="229" t="b">
        <f>VLOOKUP(G2474,[1]Conceptos!$B$2:$E$587,4,FALSE)</f>
        <v>1</v>
      </c>
      <c r="V2474" s="231">
        <f t="shared" si="456"/>
        <v>0</v>
      </c>
    </row>
    <row r="2475" spans="1:22" s="231" customFormat="1" hidden="1">
      <c r="A2475" s="172">
        <f>VLOOKUP(G2475,[1]Conceptos!$B$2:$F$587,5,FALSE)</f>
        <v>315</v>
      </c>
      <c r="B2475" s="236"/>
      <c r="C2475" s="237"/>
      <c r="D2475" s="238"/>
      <c r="E2475" s="225">
        <v>9</v>
      </c>
      <c r="F2475" s="174"/>
      <c r="G2475" s="264" t="str">
        <f t="shared" si="450"/>
        <v>A.3.2.10</v>
      </c>
      <c r="H2475" s="235" t="e">
        <f t="shared" si="457"/>
        <v>#N/A</v>
      </c>
      <c r="I2475" s="239"/>
      <c r="J2475" s="239"/>
      <c r="K2475" s="239"/>
      <c r="L2475" s="239"/>
      <c r="M2475" s="240"/>
      <c r="N2475" s="231">
        <f t="shared" si="454"/>
        <v>1</v>
      </c>
      <c r="O2475" s="231">
        <f t="shared" si="455"/>
        <v>0</v>
      </c>
      <c r="P2475" s="179">
        <f>VLOOKUP($G2475,[1]Conceptos!$B$2:$I$588,6,FALSE)</f>
        <v>1</v>
      </c>
      <c r="Q2475" s="179">
        <f>VLOOKUP($G2475,[1]Conceptos!$B$2:$I$588,7,FALSE)</f>
        <v>1</v>
      </c>
      <c r="R2475" s="179">
        <f>VLOOKUP($G2475,[1]Conceptos!$B$2:$I$588,8,FALSE)</f>
        <v>1</v>
      </c>
      <c r="S2475" s="229" t="b">
        <f>VLOOKUP(G2475,[1]Conceptos!$B$2:$E$587,4,FALSE)</f>
        <v>1</v>
      </c>
      <c r="V2475" s="231">
        <f t="shared" si="456"/>
        <v>0</v>
      </c>
    </row>
    <row r="2476" spans="1:22" s="231" customFormat="1" hidden="1">
      <c r="A2476" s="172">
        <f>VLOOKUP(G2476,[1]Conceptos!$B$2:$F$587,5,FALSE)</f>
        <v>315</v>
      </c>
      <c r="B2476" s="236"/>
      <c r="C2476" s="237"/>
      <c r="D2476" s="238"/>
      <c r="E2476" s="225">
        <v>10</v>
      </c>
      <c r="F2476" s="174"/>
      <c r="G2476" s="264" t="str">
        <f t="shared" si="450"/>
        <v>A.3.2.10</v>
      </c>
      <c r="H2476" s="235" t="e">
        <f t="shared" si="457"/>
        <v>#N/A</v>
      </c>
      <c r="I2476" s="239"/>
      <c r="J2476" s="239"/>
      <c r="K2476" s="239"/>
      <c r="L2476" s="239"/>
      <c r="M2476" s="240"/>
      <c r="N2476" s="231">
        <f t="shared" si="454"/>
        <v>1</v>
      </c>
      <c r="O2476" s="231">
        <f t="shared" si="455"/>
        <v>0</v>
      </c>
      <c r="P2476" s="179">
        <f>VLOOKUP($G2476,[1]Conceptos!$B$2:$I$588,6,FALSE)</f>
        <v>1</v>
      </c>
      <c r="Q2476" s="179">
        <f>VLOOKUP($G2476,[1]Conceptos!$B$2:$I$588,7,FALSE)</f>
        <v>1</v>
      </c>
      <c r="R2476" s="179">
        <f>VLOOKUP($G2476,[1]Conceptos!$B$2:$I$588,8,FALSE)</f>
        <v>1</v>
      </c>
      <c r="S2476" s="229" t="b">
        <f>VLOOKUP(G2476,[1]Conceptos!$B$2:$E$587,4,FALSE)</f>
        <v>1</v>
      </c>
      <c r="V2476" s="231">
        <f t="shared" si="456"/>
        <v>0</v>
      </c>
    </row>
    <row r="2477" spans="1:22" s="231" customFormat="1" ht="51">
      <c r="A2477" s="172">
        <f>VLOOKUP(G2477,[1]Conceptos!$B$2:$F$587,5,FALSE)</f>
        <v>316</v>
      </c>
      <c r="B2477" s="219" t="s">
        <v>459</v>
      </c>
      <c r="C2477" s="220" t="str">
        <f>VLOOKUP(B2477,[1]Conceptos!$B$2:$D$587,2,FALSE)</f>
        <v>REHABILITACIÓN DE SISTEMAS DE ALCANTARILLADO SANITARIO</v>
      </c>
      <c r="D2477" s="221" t="str">
        <f>VLOOKUP(B2477,[1]Conceptos!$B$2:$D$587,3,FALSE)</f>
        <v>RECURSOS ORIENTADOS A LA REALIZACIÓN DE ACTIVIDADES QUE TIENEN POR OBJETO RECONSTRUIR O RECUPERAR LAS CONDICIONES INICIALES DE LOS SISTEMAS DE ALCANTARILLADO SANITARIO, DEL TAL MANERA QUE SE CUMPLAN LAS ESPECIFICACIONES CON QUE FUERON DISEÑADOS.</v>
      </c>
      <c r="E2477" s="222" t="s">
        <v>136</v>
      </c>
      <c r="F2477" s="223"/>
      <c r="G2477" s="263" t="str">
        <f t="shared" si="450"/>
        <v>A.3.2.11</v>
      </c>
      <c r="H2477" s="225"/>
      <c r="I2477" s="226">
        <f>SUM(I2478:I2487)</f>
        <v>0</v>
      </c>
      <c r="J2477" s="226">
        <f>SUM(J2478:J2487)</f>
        <v>0</v>
      </c>
      <c r="K2477" s="226">
        <f>SUM(K2478:K2487)</f>
        <v>0</v>
      </c>
      <c r="L2477" s="226">
        <f>SUM(L2478:L2487)</f>
        <v>0</v>
      </c>
      <c r="M2477" s="227">
        <f>SUM(M2478:M2487)</f>
        <v>0</v>
      </c>
      <c r="N2477" s="228">
        <f>IF(AND(E2477&lt;&gt;"", E2477&lt;&gt;"Registrar Detalle",E2477&lt;&gt;"Ocultar Detalle"),1,0)</f>
        <v>0</v>
      </c>
      <c r="O2477" s="228">
        <f t="shared" si="455"/>
        <v>0</v>
      </c>
      <c r="P2477" s="179">
        <f>VLOOKUP($G2477,[1]Conceptos!$B$2:$I$588,6,FALSE)</f>
        <v>1</v>
      </c>
      <c r="Q2477" s="179">
        <f>VLOOKUP($G2477,[1]Conceptos!$B$2:$I$588,7,FALSE)</f>
        <v>1</v>
      </c>
      <c r="R2477" s="179">
        <f>VLOOKUP($G2477,[1]Conceptos!$B$2:$I$588,8,FALSE)</f>
        <v>1</v>
      </c>
      <c r="S2477" s="229" t="b">
        <f>VLOOKUP(G2477,[1]Conceptos!$B$2:$E$588,4,FALSE)</f>
        <v>1</v>
      </c>
      <c r="T2477" s="230">
        <f>FIND(".",B2477,LEN(B2477)-2)</f>
        <v>6</v>
      </c>
      <c r="U2477" s="230" t="str">
        <f>MID(B2477,1,T2477-1)</f>
        <v>A.3.2</v>
      </c>
      <c r="V2477" s="231">
        <f t="shared" si="456"/>
        <v>6</v>
      </c>
    </row>
    <row r="2478" spans="1:22" s="231" customFormat="1">
      <c r="A2478" s="172">
        <f>VLOOKUP(G2478,[1]Conceptos!$B$2:$F$587,5,FALSE)</f>
        <v>316</v>
      </c>
      <c r="B2478" s="234"/>
      <c r="C2478" s="220"/>
      <c r="D2478" s="221"/>
      <c r="E2478" s="225">
        <v>1</v>
      </c>
      <c r="F2478" s="174"/>
      <c r="G2478" s="264" t="str">
        <f t="shared" si="450"/>
        <v>A.3.2.11</v>
      </c>
      <c r="H2478" s="235" t="e">
        <f t="shared" ref="H2478:H2487" si="458">VLOOKUP(F2478,$W$7:$X$48,2,FALSE)</f>
        <v>#N/A</v>
      </c>
      <c r="I2478" s="239"/>
      <c r="J2478" s="239"/>
      <c r="K2478" s="239"/>
      <c r="L2478" s="239"/>
      <c r="M2478" s="240"/>
      <c r="N2478" s="231">
        <f t="shared" si="454"/>
        <v>1</v>
      </c>
      <c r="O2478" s="231">
        <f t="shared" si="455"/>
        <v>0</v>
      </c>
      <c r="P2478" s="179">
        <f>VLOOKUP($G2478,[1]Conceptos!$B$2:$I$588,6,FALSE)</f>
        <v>1</v>
      </c>
      <c r="Q2478" s="179">
        <f>VLOOKUP($G2478,[1]Conceptos!$B$2:$I$588,7,FALSE)</f>
        <v>1</v>
      </c>
      <c r="R2478" s="179">
        <f>VLOOKUP($G2478,[1]Conceptos!$B$2:$I$588,8,FALSE)</f>
        <v>1</v>
      </c>
      <c r="S2478" s="229" t="b">
        <f>VLOOKUP(G2478,[1]Conceptos!$B$2:$E$588,4,FALSE)</f>
        <v>1</v>
      </c>
      <c r="V2478" s="231">
        <f t="shared" si="456"/>
        <v>6</v>
      </c>
    </row>
    <row r="2479" spans="1:22" s="231" customFormat="1" hidden="1">
      <c r="A2479" s="172">
        <f>VLOOKUP(G2479,[1]Conceptos!$B$2:$F$587,5,FALSE)</f>
        <v>316</v>
      </c>
      <c r="B2479" s="236"/>
      <c r="C2479" s="237"/>
      <c r="D2479" s="238"/>
      <c r="E2479" s="225">
        <v>2</v>
      </c>
      <c r="F2479" s="174"/>
      <c r="G2479" s="264" t="str">
        <f t="shared" si="450"/>
        <v>A.3.2.11</v>
      </c>
      <c r="H2479" s="235" t="e">
        <f t="shared" si="458"/>
        <v>#N/A</v>
      </c>
      <c r="I2479" s="239"/>
      <c r="J2479" s="239"/>
      <c r="K2479" s="239"/>
      <c r="L2479" s="239"/>
      <c r="M2479" s="240"/>
      <c r="N2479" s="231">
        <f t="shared" si="454"/>
        <v>1</v>
      </c>
      <c r="O2479" s="231">
        <f t="shared" si="455"/>
        <v>0</v>
      </c>
      <c r="P2479" s="179">
        <f>VLOOKUP($G2479,[1]Conceptos!$B$2:$I$588,6,FALSE)</f>
        <v>1</v>
      </c>
      <c r="Q2479" s="179">
        <f>VLOOKUP($G2479,[1]Conceptos!$B$2:$I$588,7,FALSE)</f>
        <v>1</v>
      </c>
      <c r="R2479" s="179">
        <f>VLOOKUP($G2479,[1]Conceptos!$B$2:$I$588,8,FALSE)</f>
        <v>1</v>
      </c>
      <c r="S2479" s="229" t="b">
        <f>VLOOKUP(G2479,[1]Conceptos!$B$2:$E$587,4,FALSE)</f>
        <v>1</v>
      </c>
      <c r="V2479" s="231">
        <f t="shared" si="456"/>
        <v>0</v>
      </c>
    </row>
    <row r="2480" spans="1:22" s="231" customFormat="1" hidden="1">
      <c r="A2480" s="172">
        <f>VLOOKUP(G2480,[1]Conceptos!$B$2:$F$587,5,FALSE)</f>
        <v>316</v>
      </c>
      <c r="B2480" s="236"/>
      <c r="C2480" s="237"/>
      <c r="D2480" s="238"/>
      <c r="E2480" s="225">
        <v>3</v>
      </c>
      <c r="F2480" s="174"/>
      <c r="G2480" s="264" t="str">
        <f t="shared" si="450"/>
        <v>A.3.2.11</v>
      </c>
      <c r="H2480" s="235" t="e">
        <f t="shared" si="458"/>
        <v>#N/A</v>
      </c>
      <c r="I2480" s="239"/>
      <c r="J2480" s="239"/>
      <c r="K2480" s="239"/>
      <c r="L2480" s="239"/>
      <c r="M2480" s="240"/>
      <c r="N2480" s="231">
        <f t="shared" si="454"/>
        <v>1</v>
      </c>
      <c r="O2480" s="231">
        <f t="shared" si="455"/>
        <v>0</v>
      </c>
      <c r="P2480" s="179">
        <f>VLOOKUP($G2480,[1]Conceptos!$B$2:$I$588,6,FALSE)</f>
        <v>1</v>
      </c>
      <c r="Q2480" s="179">
        <f>VLOOKUP($G2480,[1]Conceptos!$B$2:$I$588,7,FALSE)</f>
        <v>1</v>
      </c>
      <c r="R2480" s="179">
        <f>VLOOKUP($G2480,[1]Conceptos!$B$2:$I$588,8,FALSE)</f>
        <v>1</v>
      </c>
      <c r="S2480" s="229" t="b">
        <f>VLOOKUP(G2480,[1]Conceptos!$B$2:$E$587,4,FALSE)</f>
        <v>1</v>
      </c>
      <c r="V2480" s="231">
        <f t="shared" si="456"/>
        <v>0</v>
      </c>
    </row>
    <row r="2481" spans="1:22" s="231" customFormat="1" hidden="1">
      <c r="A2481" s="172">
        <f>VLOOKUP(G2481,[1]Conceptos!$B$2:$F$587,5,FALSE)</f>
        <v>316</v>
      </c>
      <c r="B2481" s="236"/>
      <c r="C2481" s="237"/>
      <c r="D2481" s="238"/>
      <c r="E2481" s="225">
        <v>4</v>
      </c>
      <c r="F2481" s="174"/>
      <c r="G2481" s="264" t="str">
        <f t="shared" si="450"/>
        <v>A.3.2.11</v>
      </c>
      <c r="H2481" s="235" t="e">
        <f t="shared" si="458"/>
        <v>#N/A</v>
      </c>
      <c r="I2481" s="239"/>
      <c r="J2481" s="239"/>
      <c r="K2481" s="239"/>
      <c r="L2481" s="239"/>
      <c r="M2481" s="240"/>
      <c r="N2481" s="231">
        <f t="shared" si="454"/>
        <v>1</v>
      </c>
      <c r="O2481" s="231">
        <f t="shared" si="455"/>
        <v>0</v>
      </c>
      <c r="P2481" s="179">
        <f>VLOOKUP($G2481,[1]Conceptos!$B$2:$I$588,6,FALSE)</f>
        <v>1</v>
      </c>
      <c r="Q2481" s="179">
        <f>VLOOKUP($G2481,[1]Conceptos!$B$2:$I$588,7,FALSE)</f>
        <v>1</v>
      </c>
      <c r="R2481" s="179">
        <f>VLOOKUP($G2481,[1]Conceptos!$B$2:$I$588,8,FALSE)</f>
        <v>1</v>
      </c>
      <c r="S2481" s="229" t="b">
        <f>VLOOKUP(G2481,[1]Conceptos!$B$2:$E$587,4,FALSE)</f>
        <v>1</v>
      </c>
      <c r="V2481" s="231">
        <f t="shared" si="456"/>
        <v>0</v>
      </c>
    </row>
    <row r="2482" spans="1:22" s="231" customFormat="1" hidden="1">
      <c r="A2482" s="172">
        <f>VLOOKUP(G2482,[1]Conceptos!$B$2:$F$587,5,FALSE)</f>
        <v>316</v>
      </c>
      <c r="B2482" s="236"/>
      <c r="C2482" s="237"/>
      <c r="D2482" s="238"/>
      <c r="E2482" s="225">
        <v>5</v>
      </c>
      <c r="F2482" s="174"/>
      <c r="G2482" s="264" t="str">
        <f t="shared" si="450"/>
        <v>A.3.2.11</v>
      </c>
      <c r="H2482" s="235" t="e">
        <f t="shared" si="458"/>
        <v>#N/A</v>
      </c>
      <c r="I2482" s="239"/>
      <c r="J2482" s="239"/>
      <c r="K2482" s="239"/>
      <c r="L2482" s="239"/>
      <c r="M2482" s="240"/>
      <c r="N2482" s="231">
        <f t="shared" si="454"/>
        <v>1</v>
      </c>
      <c r="O2482" s="231">
        <f t="shared" si="455"/>
        <v>0</v>
      </c>
      <c r="P2482" s="179">
        <f>VLOOKUP($G2482,[1]Conceptos!$B$2:$I$588,6,FALSE)</f>
        <v>1</v>
      </c>
      <c r="Q2482" s="179">
        <f>VLOOKUP($G2482,[1]Conceptos!$B$2:$I$588,7,FALSE)</f>
        <v>1</v>
      </c>
      <c r="R2482" s="179">
        <f>VLOOKUP($G2482,[1]Conceptos!$B$2:$I$588,8,FALSE)</f>
        <v>1</v>
      </c>
      <c r="S2482" s="229" t="b">
        <f>VLOOKUP(G2482,[1]Conceptos!$B$2:$E$587,4,FALSE)</f>
        <v>1</v>
      </c>
      <c r="V2482" s="231">
        <f t="shared" si="456"/>
        <v>0</v>
      </c>
    </row>
    <row r="2483" spans="1:22" s="231" customFormat="1" hidden="1">
      <c r="A2483" s="172">
        <f>VLOOKUP(G2483,[1]Conceptos!$B$2:$F$587,5,FALSE)</f>
        <v>316</v>
      </c>
      <c r="B2483" s="236"/>
      <c r="C2483" s="237"/>
      <c r="D2483" s="238"/>
      <c r="E2483" s="225">
        <v>6</v>
      </c>
      <c r="F2483" s="174"/>
      <c r="G2483" s="264" t="str">
        <f t="shared" si="450"/>
        <v>A.3.2.11</v>
      </c>
      <c r="H2483" s="235" t="e">
        <f t="shared" si="458"/>
        <v>#N/A</v>
      </c>
      <c r="I2483" s="239"/>
      <c r="J2483" s="239"/>
      <c r="K2483" s="239"/>
      <c r="L2483" s="239"/>
      <c r="M2483" s="240"/>
      <c r="N2483" s="231">
        <f t="shared" si="454"/>
        <v>1</v>
      </c>
      <c r="O2483" s="231">
        <f t="shared" si="455"/>
        <v>0</v>
      </c>
      <c r="P2483" s="179">
        <f>VLOOKUP($G2483,[1]Conceptos!$B$2:$I$588,6,FALSE)</f>
        <v>1</v>
      </c>
      <c r="Q2483" s="179">
        <f>VLOOKUP($G2483,[1]Conceptos!$B$2:$I$588,7,FALSE)</f>
        <v>1</v>
      </c>
      <c r="R2483" s="179">
        <f>VLOOKUP($G2483,[1]Conceptos!$B$2:$I$588,8,FALSE)</f>
        <v>1</v>
      </c>
      <c r="S2483" s="229" t="b">
        <f>VLOOKUP(G2483,[1]Conceptos!$B$2:$E$587,4,FALSE)</f>
        <v>1</v>
      </c>
      <c r="V2483" s="231">
        <f t="shared" si="456"/>
        <v>0</v>
      </c>
    </row>
    <row r="2484" spans="1:22" s="231" customFormat="1" hidden="1">
      <c r="A2484" s="172">
        <f>VLOOKUP(G2484,[1]Conceptos!$B$2:$F$587,5,FALSE)</f>
        <v>316</v>
      </c>
      <c r="B2484" s="236"/>
      <c r="C2484" s="237"/>
      <c r="D2484" s="238"/>
      <c r="E2484" s="225">
        <v>7</v>
      </c>
      <c r="F2484" s="174"/>
      <c r="G2484" s="264" t="str">
        <f t="shared" si="450"/>
        <v>A.3.2.11</v>
      </c>
      <c r="H2484" s="235" t="e">
        <f t="shared" si="458"/>
        <v>#N/A</v>
      </c>
      <c r="I2484" s="239"/>
      <c r="J2484" s="239"/>
      <c r="K2484" s="239"/>
      <c r="L2484" s="239"/>
      <c r="M2484" s="240"/>
      <c r="N2484" s="231">
        <f t="shared" si="454"/>
        <v>1</v>
      </c>
      <c r="O2484" s="231">
        <f t="shared" si="455"/>
        <v>0</v>
      </c>
      <c r="P2484" s="179">
        <f>VLOOKUP($G2484,[1]Conceptos!$B$2:$I$588,6,FALSE)</f>
        <v>1</v>
      </c>
      <c r="Q2484" s="179">
        <f>VLOOKUP($G2484,[1]Conceptos!$B$2:$I$588,7,FALSE)</f>
        <v>1</v>
      </c>
      <c r="R2484" s="179">
        <f>VLOOKUP($G2484,[1]Conceptos!$B$2:$I$588,8,FALSE)</f>
        <v>1</v>
      </c>
      <c r="S2484" s="229" t="b">
        <f>VLOOKUP(G2484,[1]Conceptos!$B$2:$E$587,4,FALSE)</f>
        <v>1</v>
      </c>
      <c r="V2484" s="231">
        <f t="shared" si="456"/>
        <v>0</v>
      </c>
    </row>
    <row r="2485" spans="1:22" s="231" customFormat="1" hidden="1">
      <c r="A2485" s="172">
        <f>VLOOKUP(G2485,[1]Conceptos!$B$2:$F$587,5,FALSE)</f>
        <v>316</v>
      </c>
      <c r="B2485" s="236"/>
      <c r="C2485" s="237"/>
      <c r="D2485" s="238"/>
      <c r="E2485" s="225">
        <v>8</v>
      </c>
      <c r="F2485" s="174"/>
      <c r="G2485" s="264" t="str">
        <f t="shared" si="450"/>
        <v>A.3.2.11</v>
      </c>
      <c r="H2485" s="235" t="e">
        <f t="shared" si="458"/>
        <v>#N/A</v>
      </c>
      <c r="I2485" s="239"/>
      <c r="J2485" s="239"/>
      <c r="K2485" s="239"/>
      <c r="L2485" s="239"/>
      <c r="M2485" s="240"/>
      <c r="N2485" s="231">
        <f t="shared" si="454"/>
        <v>1</v>
      </c>
      <c r="O2485" s="231">
        <f t="shared" si="455"/>
        <v>0</v>
      </c>
      <c r="P2485" s="179">
        <f>VLOOKUP($G2485,[1]Conceptos!$B$2:$I$588,6,FALSE)</f>
        <v>1</v>
      </c>
      <c r="Q2485" s="179">
        <f>VLOOKUP($G2485,[1]Conceptos!$B$2:$I$588,7,FALSE)</f>
        <v>1</v>
      </c>
      <c r="R2485" s="179">
        <f>VLOOKUP($G2485,[1]Conceptos!$B$2:$I$588,8,FALSE)</f>
        <v>1</v>
      </c>
      <c r="S2485" s="229" t="b">
        <f>VLOOKUP(G2485,[1]Conceptos!$B$2:$E$587,4,FALSE)</f>
        <v>1</v>
      </c>
      <c r="V2485" s="231">
        <f t="shared" si="456"/>
        <v>0</v>
      </c>
    </row>
    <row r="2486" spans="1:22" s="231" customFormat="1" hidden="1">
      <c r="A2486" s="172">
        <f>VLOOKUP(G2486,[1]Conceptos!$B$2:$F$587,5,FALSE)</f>
        <v>316</v>
      </c>
      <c r="B2486" s="236"/>
      <c r="C2486" s="237"/>
      <c r="D2486" s="238"/>
      <c r="E2486" s="225">
        <v>9</v>
      </c>
      <c r="F2486" s="174"/>
      <c r="G2486" s="264" t="str">
        <f t="shared" si="450"/>
        <v>A.3.2.11</v>
      </c>
      <c r="H2486" s="235" t="e">
        <f t="shared" si="458"/>
        <v>#N/A</v>
      </c>
      <c r="I2486" s="239"/>
      <c r="J2486" s="239"/>
      <c r="K2486" s="239"/>
      <c r="L2486" s="239"/>
      <c r="M2486" s="240"/>
      <c r="N2486" s="231">
        <f t="shared" si="454"/>
        <v>1</v>
      </c>
      <c r="O2486" s="231">
        <f t="shared" si="455"/>
        <v>0</v>
      </c>
      <c r="P2486" s="179">
        <f>VLOOKUP($G2486,[1]Conceptos!$B$2:$I$588,6,FALSE)</f>
        <v>1</v>
      </c>
      <c r="Q2486" s="179">
        <f>VLOOKUP($G2486,[1]Conceptos!$B$2:$I$588,7,FALSE)</f>
        <v>1</v>
      </c>
      <c r="R2486" s="179">
        <f>VLOOKUP($G2486,[1]Conceptos!$B$2:$I$588,8,FALSE)</f>
        <v>1</v>
      </c>
      <c r="S2486" s="229" t="b">
        <f>VLOOKUP(G2486,[1]Conceptos!$B$2:$E$587,4,FALSE)</f>
        <v>1</v>
      </c>
      <c r="V2486" s="231">
        <f t="shared" si="456"/>
        <v>0</v>
      </c>
    </row>
    <row r="2487" spans="1:22" s="231" customFormat="1" hidden="1">
      <c r="A2487" s="172">
        <f>VLOOKUP(G2487,[1]Conceptos!$B$2:$F$587,5,FALSE)</f>
        <v>316</v>
      </c>
      <c r="B2487" s="236"/>
      <c r="C2487" s="237"/>
      <c r="D2487" s="238"/>
      <c r="E2487" s="225">
        <v>10</v>
      </c>
      <c r="F2487" s="174"/>
      <c r="G2487" s="264" t="str">
        <f t="shared" si="450"/>
        <v>A.3.2.11</v>
      </c>
      <c r="H2487" s="235" t="e">
        <f t="shared" si="458"/>
        <v>#N/A</v>
      </c>
      <c r="I2487" s="239"/>
      <c r="J2487" s="239"/>
      <c r="K2487" s="239"/>
      <c r="L2487" s="239"/>
      <c r="M2487" s="240"/>
      <c r="N2487" s="231">
        <f t="shared" si="454"/>
        <v>1</v>
      </c>
      <c r="O2487" s="231">
        <f t="shared" si="455"/>
        <v>0</v>
      </c>
      <c r="P2487" s="179">
        <f>VLOOKUP($G2487,[1]Conceptos!$B$2:$I$588,6,FALSE)</f>
        <v>1</v>
      </c>
      <c r="Q2487" s="179">
        <f>VLOOKUP($G2487,[1]Conceptos!$B$2:$I$588,7,FALSE)</f>
        <v>1</v>
      </c>
      <c r="R2487" s="179">
        <f>VLOOKUP($G2487,[1]Conceptos!$B$2:$I$588,8,FALSE)</f>
        <v>1</v>
      </c>
      <c r="S2487" s="229" t="b">
        <f>VLOOKUP(G2487,[1]Conceptos!$B$2:$E$587,4,FALSE)</f>
        <v>1</v>
      </c>
      <c r="V2487" s="231">
        <f t="shared" si="456"/>
        <v>0</v>
      </c>
    </row>
    <row r="2488" spans="1:22" s="231" customFormat="1" ht="51">
      <c r="A2488" s="172">
        <f>VLOOKUP(G2488,[1]Conceptos!$B$2:$F$587,5,FALSE)</f>
        <v>317</v>
      </c>
      <c r="B2488" s="219" t="s">
        <v>460</v>
      </c>
      <c r="C2488" s="220" t="str">
        <f>VLOOKUP(B2488,[1]Conceptos!$B$2:$D$587,2,FALSE)</f>
        <v>REHABILITACIÓN DE SISTEMAS DE TRATAMIENTO DE AGUAS RESIDUALES</v>
      </c>
      <c r="D2488" s="221" t="str">
        <f>VLOOKUP(B2488,[1]Conceptos!$B$2:$D$587,3,FALSE)</f>
        <v>RECURSOS ORIENTADOS A LA REALIZACIÓN DE ACTIVIDADES QUE TIENEN POR OBJETO RECONSTRUIR O RECUPERAR LAS CONDICIONES INICIALES DE LOS SISTEMAS DE TRATAMIENTO DE AGUAS RESIDUALES,DEL TAL MANERA QUE SE CUMPLAN LAS ESPECIFICACIONES CON QUE FUERON DISEÑADOS</v>
      </c>
      <c r="E2488" s="222" t="s">
        <v>136</v>
      </c>
      <c r="F2488" s="223"/>
      <c r="G2488" s="263" t="str">
        <f t="shared" si="450"/>
        <v>A.3.2.12</v>
      </c>
      <c r="H2488" s="225"/>
      <c r="I2488" s="226">
        <f>SUM(I2489:I2498)</f>
        <v>0</v>
      </c>
      <c r="J2488" s="226">
        <f>SUM(J2489:J2498)</f>
        <v>0</v>
      </c>
      <c r="K2488" s="226">
        <f>SUM(K2489:K2498)</f>
        <v>0</v>
      </c>
      <c r="L2488" s="226">
        <f>SUM(L2489:L2498)</f>
        <v>0</v>
      </c>
      <c r="M2488" s="227">
        <f>SUM(M2489:M2498)</f>
        <v>0</v>
      </c>
      <c r="N2488" s="228">
        <f>IF(AND(E2488&lt;&gt;"", E2488&lt;&gt;"Registrar Detalle",E2488&lt;&gt;"Ocultar Detalle"),1,0)</f>
        <v>0</v>
      </c>
      <c r="O2488" s="228">
        <f t="shared" si="455"/>
        <v>0</v>
      </c>
      <c r="P2488" s="179">
        <f>VLOOKUP($G2488,[1]Conceptos!$B$2:$I$588,6,FALSE)</f>
        <v>1</v>
      </c>
      <c r="Q2488" s="179">
        <f>VLOOKUP($G2488,[1]Conceptos!$B$2:$I$588,7,FALSE)</f>
        <v>1</v>
      </c>
      <c r="R2488" s="179">
        <f>VLOOKUP($G2488,[1]Conceptos!$B$2:$I$588,8,FALSE)</f>
        <v>1</v>
      </c>
      <c r="S2488" s="229" t="b">
        <f>VLOOKUP(G2488,[1]Conceptos!$B$2:$E$588,4,FALSE)</f>
        <v>1</v>
      </c>
      <c r="T2488" s="230">
        <f>FIND(".",B2488,LEN(B2488)-2)</f>
        <v>6</v>
      </c>
      <c r="U2488" s="230" t="str">
        <f>MID(B2488,1,T2488-1)</f>
        <v>A.3.2</v>
      </c>
      <c r="V2488" s="231">
        <f t="shared" si="456"/>
        <v>6</v>
      </c>
    </row>
    <row r="2489" spans="1:22" s="231" customFormat="1">
      <c r="A2489" s="172">
        <f>VLOOKUP(G2489,[1]Conceptos!$B$2:$F$587,5,FALSE)</f>
        <v>317</v>
      </c>
      <c r="B2489" s="234"/>
      <c r="C2489" s="220"/>
      <c r="D2489" s="221"/>
      <c r="E2489" s="225">
        <v>1</v>
      </c>
      <c r="F2489" s="174"/>
      <c r="G2489" s="264" t="str">
        <f t="shared" si="450"/>
        <v>A.3.2.12</v>
      </c>
      <c r="H2489" s="235" t="e">
        <f t="shared" ref="H2489:H2498" si="459">VLOOKUP(F2489,$W$7:$X$48,2,FALSE)</f>
        <v>#N/A</v>
      </c>
      <c r="I2489" s="239"/>
      <c r="J2489" s="239"/>
      <c r="K2489" s="239"/>
      <c r="L2489" s="239"/>
      <c r="M2489" s="240"/>
      <c r="N2489" s="231">
        <f t="shared" si="454"/>
        <v>1</v>
      </c>
      <c r="O2489" s="231">
        <f t="shared" si="455"/>
        <v>0</v>
      </c>
      <c r="P2489" s="179">
        <f>VLOOKUP($G2489,[1]Conceptos!$B$2:$I$588,6,FALSE)</f>
        <v>1</v>
      </c>
      <c r="Q2489" s="179">
        <f>VLOOKUP($G2489,[1]Conceptos!$B$2:$I$588,7,FALSE)</f>
        <v>1</v>
      </c>
      <c r="R2489" s="179">
        <f>VLOOKUP($G2489,[1]Conceptos!$B$2:$I$588,8,FALSE)</f>
        <v>1</v>
      </c>
      <c r="S2489" s="229" t="b">
        <f>VLOOKUP(G2489,[1]Conceptos!$B$2:$E$588,4,FALSE)</f>
        <v>1</v>
      </c>
      <c r="V2489" s="231">
        <f t="shared" si="456"/>
        <v>6</v>
      </c>
    </row>
    <row r="2490" spans="1:22" s="231" customFormat="1" hidden="1">
      <c r="A2490" s="172">
        <f>VLOOKUP(G2490,[1]Conceptos!$B$2:$F$587,5,FALSE)</f>
        <v>317</v>
      </c>
      <c r="B2490" s="236"/>
      <c r="C2490" s="237"/>
      <c r="D2490" s="238"/>
      <c r="E2490" s="225">
        <v>2</v>
      </c>
      <c r="F2490" s="174"/>
      <c r="G2490" s="264" t="str">
        <f t="shared" si="450"/>
        <v>A.3.2.12</v>
      </c>
      <c r="H2490" s="235" t="e">
        <f t="shared" si="459"/>
        <v>#N/A</v>
      </c>
      <c r="I2490" s="239"/>
      <c r="J2490" s="239"/>
      <c r="K2490" s="239"/>
      <c r="L2490" s="239"/>
      <c r="M2490" s="240"/>
      <c r="N2490" s="231">
        <f t="shared" si="454"/>
        <v>1</v>
      </c>
      <c r="O2490" s="231">
        <f t="shared" si="455"/>
        <v>0</v>
      </c>
      <c r="P2490" s="179">
        <f>VLOOKUP($G2490,[1]Conceptos!$B$2:$I$588,6,FALSE)</f>
        <v>1</v>
      </c>
      <c r="Q2490" s="179">
        <f>VLOOKUP($G2490,[1]Conceptos!$B$2:$I$588,7,FALSE)</f>
        <v>1</v>
      </c>
      <c r="R2490" s="179">
        <f>VLOOKUP($G2490,[1]Conceptos!$B$2:$I$588,8,FALSE)</f>
        <v>1</v>
      </c>
      <c r="S2490" s="229" t="b">
        <f>VLOOKUP(G2490,[1]Conceptos!$B$2:$E$587,4,FALSE)</f>
        <v>1</v>
      </c>
      <c r="V2490" s="231">
        <f t="shared" si="456"/>
        <v>0</v>
      </c>
    </row>
    <row r="2491" spans="1:22" s="231" customFormat="1" hidden="1">
      <c r="A2491" s="172">
        <f>VLOOKUP(G2491,[1]Conceptos!$B$2:$F$587,5,FALSE)</f>
        <v>317</v>
      </c>
      <c r="B2491" s="236"/>
      <c r="C2491" s="237"/>
      <c r="D2491" s="238"/>
      <c r="E2491" s="225">
        <v>3</v>
      </c>
      <c r="F2491" s="174"/>
      <c r="G2491" s="264" t="str">
        <f t="shared" si="450"/>
        <v>A.3.2.12</v>
      </c>
      <c r="H2491" s="235" t="e">
        <f t="shared" si="459"/>
        <v>#N/A</v>
      </c>
      <c r="I2491" s="239"/>
      <c r="J2491" s="239"/>
      <c r="K2491" s="239"/>
      <c r="L2491" s="239"/>
      <c r="M2491" s="240"/>
      <c r="N2491" s="231">
        <f t="shared" si="454"/>
        <v>1</v>
      </c>
      <c r="O2491" s="231">
        <f t="shared" si="455"/>
        <v>0</v>
      </c>
      <c r="P2491" s="179">
        <f>VLOOKUP($G2491,[1]Conceptos!$B$2:$I$588,6,FALSE)</f>
        <v>1</v>
      </c>
      <c r="Q2491" s="179">
        <f>VLOOKUP($G2491,[1]Conceptos!$B$2:$I$588,7,FALSE)</f>
        <v>1</v>
      </c>
      <c r="R2491" s="179">
        <f>VLOOKUP($G2491,[1]Conceptos!$B$2:$I$588,8,FALSE)</f>
        <v>1</v>
      </c>
      <c r="S2491" s="229" t="b">
        <f>VLOOKUP(G2491,[1]Conceptos!$B$2:$E$587,4,FALSE)</f>
        <v>1</v>
      </c>
      <c r="V2491" s="231">
        <f t="shared" si="456"/>
        <v>0</v>
      </c>
    </row>
    <row r="2492" spans="1:22" s="231" customFormat="1" hidden="1">
      <c r="A2492" s="172">
        <f>VLOOKUP(G2492,[1]Conceptos!$B$2:$F$587,5,FALSE)</f>
        <v>317</v>
      </c>
      <c r="B2492" s="236"/>
      <c r="C2492" s="237"/>
      <c r="D2492" s="238"/>
      <c r="E2492" s="225">
        <v>4</v>
      </c>
      <c r="F2492" s="174"/>
      <c r="G2492" s="264" t="str">
        <f t="shared" si="450"/>
        <v>A.3.2.12</v>
      </c>
      <c r="H2492" s="235" t="e">
        <f t="shared" si="459"/>
        <v>#N/A</v>
      </c>
      <c r="I2492" s="239"/>
      <c r="J2492" s="239"/>
      <c r="K2492" s="239"/>
      <c r="L2492" s="239"/>
      <c r="M2492" s="240"/>
      <c r="N2492" s="231">
        <f t="shared" si="454"/>
        <v>1</v>
      </c>
      <c r="O2492" s="231">
        <f t="shared" si="455"/>
        <v>0</v>
      </c>
      <c r="P2492" s="179">
        <f>VLOOKUP($G2492,[1]Conceptos!$B$2:$I$588,6,FALSE)</f>
        <v>1</v>
      </c>
      <c r="Q2492" s="179">
        <f>VLOOKUP($G2492,[1]Conceptos!$B$2:$I$588,7,FALSE)</f>
        <v>1</v>
      </c>
      <c r="R2492" s="179">
        <f>VLOOKUP($G2492,[1]Conceptos!$B$2:$I$588,8,FALSE)</f>
        <v>1</v>
      </c>
      <c r="S2492" s="229" t="b">
        <f>VLOOKUP(G2492,[1]Conceptos!$B$2:$E$587,4,FALSE)</f>
        <v>1</v>
      </c>
      <c r="V2492" s="231">
        <f t="shared" si="456"/>
        <v>0</v>
      </c>
    </row>
    <row r="2493" spans="1:22" s="231" customFormat="1" hidden="1">
      <c r="A2493" s="172">
        <f>VLOOKUP(G2493,[1]Conceptos!$B$2:$F$587,5,FALSE)</f>
        <v>317</v>
      </c>
      <c r="B2493" s="236"/>
      <c r="C2493" s="237"/>
      <c r="D2493" s="238"/>
      <c r="E2493" s="225">
        <v>5</v>
      </c>
      <c r="F2493" s="174"/>
      <c r="G2493" s="264" t="str">
        <f t="shared" ref="G2493:G2556" si="460">IF(ISBLANK(B2493),G2492,B2493)</f>
        <v>A.3.2.12</v>
      </c>
      <c r="H2493" s="235" t="e">
        <f t="shared" si="459"/>
        <v>#N/A</v>
      </c>
      <c r="I2493" s="239"/>
      <c r="J2493" s="239"/>
      <c r="K2493" s="239"/>
      <c r="L2493" s="239"/>
      <c r="M2493" s="240"/>
      <c r="N2493" s="231">
        <f t="shared" si="454"/>
        <v>1</v>
      </c>
      <c r="O2493" s="231">
        <f t="shared" si="455"/>
        <v>0</v>
      </c>
      <c r="P2493" s="179">
        <f>VLOOKUP($G2493,[1]Conceptos!$B$2:$I$588,6,FALSE)</f>
        <v>1</v>
      </c>
      <c r="Q2493" s="179">
        <f>VLOOKUP($G2493,[1]Conceptos!$B$2:$I$588,7,FALSE)</f>
        <v>1</v>
      </c>
      <c r="R2493" s="179">
        <f>VLOOKUP($G2493,[1]Conceptos!$B$2:$I$588,8,FALSE)</f>
        <v>1</v>
      </c>
      <c r="S2493" s="229" t="b">
        <f>VLOOKUP(G2493,[1]Conceptos!$B$2:$E$587,4,FALSE)</f>
        <v>1</v>
      </c>
      <c r="V2493" s="231">
        <f t="shared" si="456"/>
        <v>0</v>
      </c>
    </row>
    <row r="2494" spans="1:22" s="231" customFormat="1" hidden="1">
      <c r="A2494" s="172">
        <f>VLOOKUP(G2494,[1]Conceptos!$B$2:$F$587,5,FALSE)</f>
        <v>317</v>
      </c>
      <c r="B2494" s="236"/>
      <c r="C2494" s="237"/>
      <c r="D2494" s="238"/>
      <c r="E2494" s="225">
        <v>6</v>
      </c>
      <c r="F2494" s="174"/>
      <c r="G2494" s="264" t="str">
        <f t="shared" si="460"/>
        <v>A.3.2.12</v>
      </c>
      <c r="H2494" s="235" t="e">
        <f t="shared" si="459"/>
        <v>#N/A</v>
      </c>
      <c r="I2494" s="239"/>
      <c r="J2494" s="239"/>
      <c r="K2494" s="239"/>
      <c r="L2494" s="239"/>
      <c r="M2494" s="240"/>
      <c r="N2494" s="231">
        <f t="shared" si="454"/>
        <v>1</v>
      </c>
      <c r="O2494" s="231">
        <f t="shared" si="455"/>
        <v>0</v>
      </c>
      <c r="P2494" s="179">
        <f>VLOOKUP($G2494,[1]Conceptos!$B$2:$I$588,6,FALSE)</f>
        <v>1</v>
      </c>
      <c r="Q2494" s="179">
        <f>VLOOKUP($G2494,[1]Conceptos!$B$2:$I$588,7,FALSE)</f>
        <v>1</v>
      </c>
      <c r="R2494" s="179">
        <f>VLOOKUP($G2494,[1]Conceptos!$B$2:$I$588,8,FALSE)</f>
        <v>1</v>
      </c>
      <c r="S2494" s="229" t="b">
        <f>VLOOKUP(G2494,[1]Conceptos!$B$2:$E$587,4,FALSE)</f>
        <v>1</v>
      </c>
      <c r="V2494" s="231">
        <f t="shared" si="456"/>
        <v>0</v>
      </c>
    </row>
    <row r="2495" spans="1:22" s="231" customFormat="1" hidden="1">
      <c r="A2495" s="172">
        <f>VLOOKUP(G2495,[1]Conceptos!$B$2:$F$587,5,FALSE)</f>
        <v>317</v>
      </c>
      <c r="B2495" s="236"/>
      <c r="C2495" s="237"/>
      <c r="D2495" s="238"/>
      <c r="E2495" s="225">
        <v>7</v>
      </c>
      <c r="F2495" s="174"/>
      <c r="G2495" s="264" t="str">
        <f t="shared" si="460"/>
        <v>A.3.2.12</v>
      </c>
      <c r="H2495" s="235" t="e">
        <f t="shared" si="459"/>
        <v>#N/A</v>
      </c>
      <c r="I2495" s="239"/>
      <c r="J2495" s="239"/>
      <c r="K2495" s="239"/>
      <c r="L2495" s="239"/>
      <c r="M2495" s="240"/>
      <c r="N2495" s="231">
        <f t="shared" si="454"/>
        <v>1</v>
      </c>
      <c r="O2495" s="231">
        <f t="shared" si="455"/>
        <v>0</v>
      </c>
      <c r="P2495" s="179">
        <f>VLOOKUP($G2495,[1]Conceptos!$B$2:$I$588,6,FALSE)</f>
        <v>1</v>
      </c>
      <c r="Q2495" s="179">
        <f>VLOOKUP($G2495,[1]Conceptos!$B$2:$I$588,7,FALSE)</f>
        <v>1</v>
      </c>
      <c r="R2495" s="179">
        <f>VLOOKUP($G2495,[1]Conceptos!$B$2:$I$588,8,FALSE)</f>
        <v>1</v>
      </c>
      <c r="S2495" s="229" t="b">
        <f>VLOOKUP(G2495,[1]Conceptos!$B$2:$E$587,4,FALSE)</f>
        <v>1</v>
      </c>
      <c r="V2495" s="231">
        <f t="shared" si="456"/>
        <v>0</v>
      </c>
    </row>
    <row r="2496" spans="1:22" s="231" customFormat="1" hidden="1">
      <c r="A2496" s="172">
        <f>VLOOKUP(G2496,[1]Conceptos!$B$2:$F$587,5,FALSE)</f>
        <v>317</v>
      </c>
      <c r="B2496" s="236"/>
      <c r="C2496" s="237"/>
      <c r="D2496" s="238"/>
      <c r="E2496" s="225">
        <v>8</v>
      </c>
      <c r="F2496" s="174"/>
      <c r="G2496" s="264" t="str">
        <f t="shared" si="460"/>
        <v>A.3.2.12</v>
      </c>
      <c r="H2496" s="235" t="e">
        <f t="shared" si="459"/>
        <v>#N/A</v>
      </c>
      <c r="I2496" s="239"/>
      <c r="J2496" s="239"/>
      <c r="K2496" s="239"/>
      <c r="L2496" s="239"/>
      <c r="M2496" s="240"/>
      <c r="N2496" s="231">
        <f t="shared" si="454"/>
        <v>1</v>
      </c>
      <c r="O2496" s="231">
        <f t="shared" si="455"/>
        <v>0</v>
      </c>
      <c r="P2496" s="179">
        <f>VLOOKUP($G2496,[1]Conceptos!$B$2:$I$588,6,FALSE)</f>
        <v>1</v>
      </c>
      <c r="Q2496" s="179">
        <f>VLOOKUP($G2496,[1]Conceptos!$B$2:$I$588,7,FALSE)</f>
        <v>1</v>
      </c>
      <c r="R2496" s="179">
        <f>VLOOKUP($G2496,[1]Conceptos!$B$2:$I$588,8,FALSE)</f>
        <v>1</v>
      </c>
      <c r="S2496" s="229" t="b">
        <f>VLOOKUP(G2496,[1]Conceptos!$B$2:$E$587,4,FALSE)</f>
        <v>1</v>
      </c>
      <c r="V2496" s="231">
        <f t="shared" si="456"/>
        <v>0</v>
      </c>
    </row>
    <row r="2497" spans="1:22" s="231" customFormat="1" hidden="1">
      <c r="A2497" s="172">
        <f>VLOOKUP(G2497,[1]Conceptos!$B$2:$F$587,5,FALSE)</f>
        <v>317</v>
      </c>
      <c r="B2497" s="236"/>
      <c r="C2497" s="237"/>
      <c r="D2497" s="238"/>
      <c r="E2497" s="225">
        <v>9</v>
      </c>
      <c r="F2497" s="174"/>
      <c r="G2497" s="264" t="str">
        <f t="shared" si="460"/>
        <v>A.3.2.12</v>
      </c>
      <c r="H2497" s="235" t="e">
        <f t="shared" si="459"/>
        <v>#N/A</v>
      </c>
      <c r="I2497" s="239"/>
      <c r="J2497" s="239"/>
      <c r="K2497" s="239"/>
      <c r="L2497" s="239"/>
      <c r="M2497" s="240"/>
      <c r="N2497" s="231">
        <f t="shared" si="454"/>
        <v>1</v>
      </c>
      <c r="O2497" s="231">
        <f t="shared" si="455"/>
        <v>0</v>
      </c>
      <c r="P2497" s="179">
        <f>VLOOKUP($G2497,[1]Conceptos!$B$2:$I$588,6,FALSE)</f>
        <v>1</v>
      </c>
      <c r="Q2497" s="179">
        <f>VLOOKUP($G2497,[1]Conceptos!$B$2:$I$588,7,FALSE)</f>
        <v>1</v>
      </c>
      <c r="R2497" s="179">
        <f>VLOOKUP($G2497,[1]Conceptos!$B$2:$I$588,8,FALSE)</f>
        <v>1</v>
      </c>
      <c r="S2497" s="229" t="b">
        <f>VLOOKUP(G2497,[1]Conceptos!$B$2:$E$587,4,FALSE)</f>
        <v>1</v>
      </c>
      <c r="V2497" s="231">
        <f t="shared" si="456"/>
        <v>0</v>
      </c>
    </row>
    <row r="2498" spans="1:22" s="231" customFormat="1" hidden="1">
      <c r="A2498" s="172">
        <f>VLOOKUP(G2498,[1]Conceptos!$B$2:$F$587,5,FALSE)</f>
        <v>317</v>
      </c>
      <c r="B2498" s="236"/>
      <c r="C2498" s="237"/>
      <c r="D2498" s="238"/>
      <c r="E2498" s="225">
        <v>10</v>
      </c>
      <c r="F2498" s="174"/>
      <c r="G2498" s="264" t="str">
        <f t="shared" si="460"/>
        <v>A.3.2.12</v>
      </c>
      <c r="H2498" s="235" t="e">
        <f t="shared" si="459"/>
        <v>#N/A</v>
      </c>
      <c r="I2498" s="239"/>
      <c r="J2498" s="239"/>
      <c r="K2498" s="239"/>
      <c r="L2498" s="239"/>
      <c r="M2498" s="240"/>
      <c r="N2498" s="231">
        <f t="shared" si="454"/>
        <v>1</v>
      </c>
      <c r="O2498" s="231">
        <f t="shared" si="455"/>
        <v>0</v>
      </c>
      <c r="P2498" s="179">
        <f>VLOOKUP($G2498,[1]Conceptos!$B$2:$I$588,6,FALSE)</f>
        <v>1</v>
      </c>
      <c r="Q2498" s="179">
        <f>VLOOKUP($G2498,[1]Conceptos!$B$2:$I$588,7,FALSE)</f>
        <v>1</v>
      </c>
      <c r="R2498" s="179">
        <f>VLOOKUP($G2498,[1]Conceptos!$B$2:$I$588,8,FALSE)</f>
        <v>1</v>
      </c>
      <c r="S2498" s="229" t="b">
        <f>VLOOKUP(G2498,[1]Conceptos!$B$2:$E$587,4,FALSE)</f>
        <v>1</v>
      </c>
      <c r="V2498" s="231">
        <f t="shared" si="456"/>
        <v>0</v>
      </c>
    </row>
    <row r="2499" spans="1:22" s="231" customFormat="1" ht="51">
      <c r="A2499" s="172">
        <f>VLOOKUP(G2499,[1]Conceptos!$B$2:$F$587,5,FALSE)</f>
        <v>318</v>
      </c>
      <c r="B2499" s="219" t="s">
        <v>461</v>
      </c>
      <c r="C2499" s="220" t="str">
        <f>VLOOKUP(B2499,[1]Conceptos!$B$2:$D$587,2,FALSE)</f>
        <v>REHABILITACIÓN DE SISTEMAS DE ALCANTARILLADO PLUVIAL</v>
      </c>
      <c r="D2499" s="221" t="str">
        <f>VLOOKUP(B2499,[1]Conceptos!$B$2:$D$587,3,FALSE)</f>
        <v>RECURSOS ORIENTADOS A LA REALIZACIÓN DE ACTIVIDADES QUE TIENEN POR OBJETO RECONSTRUIR O RECUPERAR LAS CONDICIONES INICIALES DE LOS SISTEMAS DE ALCANTARILLADO PLUVIAL, DEL TAL MANERA QUE SE CUMPLAN LAS ESPECIFICACIONES CON QUE FUERON DISEÑADOS.</v>
      </c>
      <c r="E2499" s="222" t="s">
        <v>136</v>
      </c>
      <c r="F2499" s="223"/>
      <c r="G2499" s="263" t="str">
        <f t="shared" si="460"/>
        <v>A.3.2.13</v>
      </c>
      <c r="H2499" s="225"/>
      <c r="I2499" s="226">
        <f>SUM(I2500:I2509)</f>
        <v>0</v>
      </c>
      <c r="J2499" s="226">
        <f>SUM(J2500:J2509)</f>
        <v>0</v>
      </c>
      <c r="K2499" s="226">
        <f>SUM(K2500:K2509)</f>
        <v>0</v>
      </c>
      <c r="L2499" s="226">
        <f>SUM(L2500:L2509)</f>
        <v>0</v>
      </c>
      <c r="M2499" s="227">
        <f>SUM(M2500:M2509)</f>
        <v>0</v>
      </c>
      <c r="N2499" s="228">
        <f>IF(AND(E2499&lt;&gt;"", E2499&lt;&gt;"Registrar Detalle",E2499&lt;&gt;"Ocultar Detalle"),1,0)</f>
        <v>0</v>
      </c>
      <c r="O2499" s="228">
        <f t="shared" si="455"/>
        <v>0</v>
      </c>
      <c r="P2499" s="179">
        <f>VLOOKUP($G2499,[1]Conceptos!$B$2:$I$588,6,FALSE)</f>
        <v>1</v>
      </c>
      <c r="Q2499" s="179">
        <f>VLOOKUP($G2499,[1]Conceptos!$B$2:$I$588,7,FALSE)</f>
        <v>1</v>
      </c>
      <c r="R2499" s="179">
        <f>VLOOKUP($G2499,[1]Conceptos!$B$2:$I$588,8,FALSE)</f>
        <v>1</v>
      </c>
      <c r="S2499" s="229" t="b">
        <f>VLOOKUP(G2499,[1]Conceptos!$B$2:$E$588,4,FALSE)</f>
        <v>1</v>
      </c>
      <c r="T2499" s="230">
        <f>FIND(".",B2499,LEN(B2499)-2)</f>
        <v>6</v>
      </c>
      <c r="U2499" s="230" t="str">
        <f>MID(B2499,1,T2499-1)</f>
        <v>A.3.2</v>
      </c>
      <c r="V2499" s="231">
        <f t="shared" si="456"/>
        <v>6</v>
      </c>
    </row>
    <row r="2500" spans="1:22" s="231" customFormat="1">
      <c r="A2500" s="172">
        <f>VLOOKUP(G2500,[1]Conceptos!$B$2:$F$587,5,FALSE)</f>
        <v>318</v>
      </c>
      <c r="B2500" s="234"/>
      <c r="C2500" s="220"/>
      <c r="D2500" s="221"/>
      <c r="E2500" s="225">
        <v>1</v>
      </c>
      <c r="F2500" s="174"/>
      <c r="G2500" s="264" t="str">
        <f t="shared" si="460"/>
        <v>A.3.2.13</v>
      </c>
      <c r="H2500" s="235" t="e">
        <f t="shared" ref="H2500:H2509" si="461">VLOOKUP(F2500,$W$7:$X$48,2,FALSE)</f>
        <v>#N/A</v>
      </c>
      <c r="I2500" s="239"/>
      <c r="J2500" s="239"/>
      <c r="K2500" s="239"/>
      <c r="L2500" s="239"/>
      <c r="M2500" s="240"/>
      <c r="N2500" s="231">
        <f t="shared" si="454"/>
        <v>1</v>
      </c>
      <c r="O2500" s="231">
        <f t="shared" si="455"/>
        <v>0</v>
      </c>
      <c r="P2500" s="179">
        <f>VLOOKUP($G2500,[1]Conceptos!$B$2:$I$588,6,FALSE)</f>
        <v>1</v>
      </c>
      <c r="Q2500" s="179">
        <f>VLOOKUP($G2500,[1]Conceptos!$B$2:$I$588,7,FALSE)</f>
        <v>1</v>
      </c>
      <c r="R2500" s="179">
        <f>VLOOKUP($G2500,[1]Conceptos!$B$2:$I$588,8,FALSE)</f>
        <v>1</v>
      </c>
      <c r="S2500" s="229" t="b">
        <f>VLOOKUP(G2500,[1]Conceptos!$B$2:$E$588,4,FALSE)</f>
        <v>1</v>
      </c>
      <c r="V2500" s="231">
        <f t="shared" si="456"/>
        <v>6</v>
      </c>
    </row>
    <row r="2501" spans="1:22" s="231" customFormat="1" hidden="1">
      <c r="A2501" s="172">
        <f>VLOOKUP(G2501,[1]Conceptos!$B$2:$F$587,5,FALSE)</f>
        <v>318</v>
      </c>
      <c r="B2501" s="236"/>
      <c r="C2501" s="237"/>
      <c r="D2501" s="238"/>
      <c r="E2501" s="225">
        <v>2</v>
      </c>
      <c r="F2501" s="174"/>
      <c r="G2501" s="264" t="str">
        <f t="shared" si="460"/>
        <v>A.3.2.13</v>
      </c>
      <c r="H2501" s="235" t="e">
        <f t="shared" si="461"/>
        <v>#N/A</v>
      </c>
      <c r="I2501" s="239"/>
      <c r="J2501" s="239"/>
      <c r="K2501" s="239"/>
      <c r="L2501" s="239"/>
      <c r="M2501" s="240"/>
      <c r="N2501" s="231">
        <f t="shared" si="454"/>
        <v>1</v>
      </c>
      <c r="O2501" s="231">
        <f t="shared" si="455"/>
        <v>0</v>
      </c>
      <c r="P2501" s="179">
        <f>VLOOKUP($G2501,[1]Conceptos!$B$2:$I$588,6,FALSE)</f>
        <v>1</v>
      </c>
      <c r="Q2501" s="179">
        <f>VLOOKUP($G2501,[1]Conceptos!$B$2:$I$588,7,FALSE)</f>
        <v>1</v>
      </c>
      <c r="R2501" s="179">
        <f>VLOOKUP($G2501,[1]Conceptos!$B$2:$I$588,8,FALSE)</f>
        <v>1</v>
      </c>
      <c r="S2501" s="229" t="b">
        <f>VLOOKUP(G2501,[1]Conceptos!$B$2:$E$587,4,FALSE)</f>
        <v>1</v>
      </c>
      <c r="V2501" s="231">
        <f t="shared" si="456"/>
        <v>0</v>
      </c>
    </row>
    <row r="2502" spans="1:22" s="231" customFormat="1" hidden="1">
      <c r="A2502" s="172">
        <f>VLOOKUP(G2502,[1]Conceptos!$B$2:$F$587,5,FALSE)</f>
        <v>318</v>
      </c>
      <c r="B2502" s="236"/>
      <c r="C2502" s="237"/>
      <c r="D2502" s="238"/>
      <c r="E2502" s="225">
        <v>3</v>
      </c>
      <c r="F2502" s="174"/>
      <c r="G2502" s="264" t="str">
        <f t="shared" si="460"/>
        <v>A.3.2.13</v>
      </c>
      <c r="H2502" s="235" t="e">
        <f t="shared" si="461"/>
        <v>#N/A</v>
      </c>
      <c r="I2502" s="239"/>
      <c r="J2502" s="239"/>
      <c r="K2502" s="239"/>
      <c r="L2502" s="239"/>
      <c r="M2502" s="240"/>
      <c r="N2502" s="231">
        <f t="shared" si="454"/>
        <v>1</v>
      </c>
      <c r="O2502" s="231">
        <f t="shared" si="455"/>
        <v>0</v>
      </c>
      <c r="P2502" s="179">
        <f>VLOOKUP($G2502,[1]Conceptos!$B$2:$I$588,6,FALSE)</f>
        <v>1</v>
      </c>
      <c r="Q2502" s="179">
        <f>VLOOKUP($G2502,[1]Conceptos!$B$2:$I$588,7,FALSE)</f>
        <v>1</v>
      </c>
      <c r="R2502" s="179">
        <f>VLOOKUP($G2502,[1]Conceptos!$B$2:$I$588,8,FALSE)</f>
        <v>1</v>
      </c>
      <c r="S2502" s="229" t="b">
        <f>VLOOKUP(G2502,[1]Conceptos!$B$2:$E$587,4,FALSE)</f>
        <v>1</v>
      </c>
      <c r="V2502" s="231">
        <f t="shared" si="456"/>
        <v>0</v>
      </c>
    </row>
    <row r="2503" spans="1:22" s="231" customFormat="1" hidden="1">
      <c r="A2503" s="172">
        <f>VLOOKUP(G2503,[1]Conceptos!$B$2:$F$587,5,FALSE)</f>
        <v>318</v>
      </c>
      <c r="B2503" s="236"/>
      <c r="C2503" s="237"/>
      <c r="D2503" s="238"/>
      <c r="E2503" s="225">
        <v>4</v>
      </c>
      <c r="F2503" s="174"/>
      <c r="G2503" s="264" t="str">
        <f t="shared" si="460"/>
        <v>A.3.2.13</v>
      </c>
      <c r="H2503" s="235" t="e">
        <f t="shared" si="461"/>
        <v>#N/A</v>
      </c>
      <c r="I2503" s="239"/>
      <c r="J2503" s="239"/>
      <c r="K2503" s="239"/>
      <c r="L2503" s="239"/>
      <c r="M2503" s="240"/>
      <c r="N2503" s="231">
        <f t="shared" si="454"/>
        <v>1</v>
      </c>
      <c r="O2503" s="231">
        <f t="shared" si="455"/>
        <v>0</v>
      </c>
      <c r="P2503" s="179">
        <f>VLOOKUP($G2503,[1]Conceptos!$B$2:$I$588,6,FALSE)</f>
        <v>1</v>
      </c>
      <c r="Q2503" s="179">
        <f>VLOOKUP($G2503,[1]Conceptos!$B$2:$I$588,7,FALSE)</f>
        <v>1</v>
      </c>
      <c r="R2503" s="179">
        <f>VLOOKUP($G2503,[1]Conceptos!$B$2:$I$588,8,FALSE)</f>
        <v>1</v>
      </c>
      <c r="S2503" s="229" t="b">
        <f>VLOOKUP(G2503,[1]Conceptos!$B$2:$E$587,4,FALSE)</f>
        <v>1</v>
      </c>
      <c r="V2503" s="231">
        <f t="shared" si="456"/>
        <v>0</v>
      </c>
    </row>
    <row r="2504" spans="1:22" s="231" customFormat="1" hidden="1">
      <c r="A2504" s="172">
        <f>VLOOKUP(G2504,[1]Conceptos!$B$2:$F$587,5,FALSE)</f>
        <v>318</v>
      </c>
      <c r="B2504" s="236"/>
      <c r="C2504" s="237"/>
      <c r="D2504" s="238"/>
      <c r="E2504" s="225">
        <v>5</v>
      </c>
      <c r="F2504" s="174"/>
      <c r="G2504" s="264" t="str">
        <f t="shared" si="460"/>
        <v>A.3.2.13</v>
      </c>
      <c r="H2504" s="235" t="e">
        <f t="shared" si="461"/>
        <v>#N/A</v>
      </c>
      <c r="I2504" s="239"/>
      <c r="J2504" s="239"/>
      <c r="K2504" s="239"/>
      <c r="L2504" s="239"/>
      <c r="M2504" s="240"/>
      <c r="N2504" s="231">
        <f t="shared" si="454"/>
        <v>1</v>
      </c>
      <c r="O2504" s="231">
        <f t="shared" si="455"/>
        <v>0</v>
      </c>
      <c r="P2504" s="179">
        <f>VLOOKUP($G2504,[1]Conceptos!$B$2:$I$588,6,FALSE)</f>
        <v>1</v>
      </c>
      <c r="Q2504" s="179">
        <f>VLOOKUP($G2504,[1]Conceptos!$B$2:$I$588,7,FALSE)</f>
        <v>1</v>
      </c>
      <c r="R2504" s="179">
        <f>VLOOKUP($G2504,[1]Conceptos!$B$2:$I$588,8,FALSE)</f>
        <v>1</v>
      </c>
      <c r="S2504" s="229" t="b">
        <f>VLOOKUP(G2504,[1]Conceptos!$B$2:$E$587,4,FALSE)</f>
        <v>1</v>
      </c>
      <c r="V2504" s="231">
        <f t="shared" si="456"/>
        <v>0</v>
      </c>
    </row>
    <row r="2505" spans="1:22" s="231" customFormat="1" hidden="1">
      <c r="A2505" s="172">
        <f>VLOOKUP(G2505,[1]Conceptos!$B$2:$F$587,5,FALSE)</f>
        <v>318</v>
      </c>
      <c r="B2505" s="236"/>
      <c r="C2505" s="237"/>
      <c r="D2505" s="238"/>
      <c r="E2505" s="225">
        <v>6</v>
      </c>
      <c r="F2505" s="174"/>
      <c r="G2505" s="264" t="str">
        <f t="shared" si="460"/>
        <v>A.3.2.13</v>
      </c>
      <c r="H2505" s="235" t="e">
        <f t="shared" si="461"/>
        <v>#N/A</v>
      </c>
      <c r="I2505" s="239"/>
      <c r="J2505" s="239"/>
      <c r="K2505" s="239"/>
      <c r="L2505" s="239"/>
      <c r="M2505" s="240"/>
      <c r="N2505" s="231">
        <f t="shared" si="454"/>
        <v>1</v>
      </c>
      <c r="O2505" s="231">
        <f t="shared" si="455"/>
        <v>0</v>
      </c>
      <c r="P2505" s="179">
        <f>VLOOKUP($G2505,[1]Conceptos!$B$2:$I$588,6,FALSE)</f>
        <v>1</v>
      </c>
      <c r="Q2505" s="179">
        <f>VLOOKUP($G2505,[1]Conceptos!$B$2:$I$588,7,FALSE)</f>
        <v>1</v>
      </c>
      <c r="R2505" s="179">
        <f>VLOOKUP($G2505,[1]Conceptos!$B$2:$I$588,8,FALSE)</f>
        <v>1</v>
      </c>
      <c r="S2505" s="229" t="b">
        <f>VLOOKUP(G2505,[1]Conceptos!$B$2:$E$587,4,FALSE)</f>
        <v>1</v>
      </c>
      <c r="V2505" s="231">
        <f t="shared" si="456"/>
        <v>0</v>
      </c>
    </row>
    <row r="2506" spans="1:22" s="231" customFormat="1" hidden="1">
      <c r="A2506" s="172">
        <f>VLOOKUP(G2506,[1]Conceptos!$B$2:$F$587,5,FALSE)</f>
        <v>318</v>
      </c>
      <c r="B2506" s="236"/>
      <c r="C2506" s="237"/>
      <c r="D2506" s="238"/>
      <c r="E2506" s="225">
        <v>7</v>
      </c>
      <c r="F2506" s="174"/>
      <c r="G2506" s="264" t="str">
        <f t="shared" si="460"/>
        <v>A.3.2.13</v>
      </c>
      <c r="H2506" s="235" t="e">
        <f t="shared" si="461"/>
        <v>#N/A</v>
      </c>
      <c r="I2506" s="239"/>
      <c r="J2506" s="239"/>
      <c r="K2506" s="239"/>
      <c r="L2506" s="239"/>
      <c r="M2506" s="240"/>
      <c r="N2506" s="231">
        <f t="shared" si="454"/>
        <v>1</v>
      </c>
      <c r="O2506" s="231">
        <f t="shared" si="455"/>
        <v>0</v>
      </c>
      <c r="P2506" s="179">
        <f>VLOOKUP($G2506,[1]Conceptos!$B$2:$I$588,6,FALSE)</f>
        <v>1</v>
      </c>
      <c r="Q2506" s="179">
        <f>VLOOKUP($G2506,[1]Conceptos!$B$2:$I$588,7,FALSE)</f>
        <v>1</v>
      </c>
      <c r="R2506" s="179">
        <f>VLOOKUP($G2506,[1]Conceptos!$B$2:$I$588,8,FALSE)</f>
        <v>1</v>
      </c>
      <c r="S2506" s="229" t="b">
        <f>VLOOKUP(G2506,[1]Conceptos!$B$2:$E$587,4,FALSE)</f>
        <v>1</v>
      </c>
      <c r="V2506" s="231">
        <f t="shared" si="456"/>
        <v>0</v>
      </c>
    </row>
    <row r="2507" spans="1:22" s="231" customFormat="1" hidden="1">
      <c r="A2507" s="172">
        <f>VLOOKUP(G2507,[1]Conceptos!$B$2:$F$587,5,FALSE)</f>
        <v>318</v>
      </c>
      <c r="B2507" s="236"/>
      <c r="C2507" s="237"/>
      <c r="D2507" s="238"/>
      <c r="E2507" s="225">
        <v>8</v>
      </c>
      <c r="F2507" s="174"/>
      <c r="G2507" s="264" t="str">
        <f t="shared" si="460"/>
        <v>A.3.2.13</v>
      </c>
      <c r="H2507" s="235" t="e">
        <f t="shared" si="461"/>
        <v>#N/A</v>
      </c>
      <c r="I2507" s="239"/>
      <c r="J2507" s="239"/>
      <c r="K2507" s="239"/>
      <c r="L2507" s="239"/>
      <c r="M2507" s="240"/>
      <c r="N2507" s="231">
        <f t="shared" si="454"/>
        <v>1</v>
      </c>
      <c r="O2507" s="231">
        <f t="shared" si="455"/>
        <v>0</v>
      </c>
      <c r="P2507" s="179">
        <f>VLOOKUP($G2507,[1]Conceptos!$B$2:$I$588,6,FALSE)</f>
        <v>1</v>
      </c>
      <c r="Q2507" s="179">
        <f>VLOOKUP($G2507,[1]Conceptos!$B$2:$I$588,7,FALSE)</f>
        <v>1</v>
      </c>
      <c r="R2507" s="179">
        <f>VLOOKUP($G2507,[1]Conceptos!$B$2:$I$588,8,FALSE)</f>
        <v>1</v>
      </c>
      <c r="S2507" s="229" t="b">
        <f>VLOOKUP(G2507,[1]Conceptos!$B$2:$E$587,4,FALSE)</f>
        <v>1</v>
      </c>
      <c r="V2507" s="231">
        <f t="shared" si="456"/>
        <v>0</v>
      </c>
    </row>
    <row r="2508" spans="1:22" s="231" customFormat="1" hidden="1">
      <c r="A2508" s="172">
        <f>VLOOKUP(G2508,[1]Conceptos!$B$2:$F$587,5,FALSE)</f>
        <v>318</v>
      </c>
      <c r="B2508" s="236"/>
      <c r="C2508" s="237"/>
      <c r="D2508" s="238"/>
      <c r="E2508" s="225">
        <v>9</v>
      </c>
      <c r="F2508" s="174"/>
      <c r="G2508" s="264" t="str">
        <f t="shared" si="460"/>
        <v>A.3.2.13</v>
      </c>
      <c r="H2508" s="235" t="e">
        <f t="shared" si="461"/>
        <v>#N/A</v>
      </c>
      <c r="I2508" s="239"/>
      <c r="J2508" s="239"/>
      <c r="K2508" s="239"/>
      <c r="L2508" s="239"/>
      <c r="M2508" s="240"/>
      <c r="N2508" s="231">
        <f t="shared" si="454"/>
        <v>1</v>
      </c>
      <c r="O2508" s="231">
        <f t="shared" si="455"/>
        <v>0</v>
      </c>
      <c r="P2508" s="179">
        <f>VLOOKUP($G2508,[1]Conceptos!$B$2:$I$588,6,FALSE)</f>
        <v>1</v>
      </c>
      <c r="Q2508" s="179">
        <f>VLOOKUP($G2508,[1]Conceptos!$B$2:$I$588,7,FALSE)</f>
        <v>1</v>
      </c>
      <c r="R2508" s="179">
        <f>VLOOKUP($G2508,[1]Conceptos!$B$2:$I$588,8,FALSE)</f>
        <v>1</v>
      </c>
      <c r="S2508" s="229" t="b">
        <f>VLOOKUP(G2508,[1]Conceptos!$B$2:$E$587,4,FALSE)</f>
        <v>1</v>
      </c>
      <c r="V2508" s="231">
        <f t="shared" si="456"/>
        <v>0</v>
      </c>
    </row>
    <row r="2509" spans="1:22" s="231" customFormat="1" hidden="1">
      <c r="A2509" s="172">
        <f>VLOOKUP(G2509,[1]Conceptos!$B$2:$F$587,5,FALSE)</f>
        <v>318</v>
      </c>
      <c r="B2509" s="236"/>
      <c r="C2509" s="237"/>
      <c r="D2509" s="238"/>
      <c r="E2509" s="225">
        <v>10</v>
      </c>
      <c r="F2509" s="174"/>
      <c r="G2509" s="264" t="str">
        <f t="shared" si="460"/>
        <v>A.3.2.13</v>
      </c>
      <c r="H2509" s="235" t="e">
        <f t="shared" si="461"/>
        <v>#N/A</v>
      </c>
      <c r="I2509" s="239"/>
      <c r="J2509" s="239"/>
      <c r="K2509" s="239"/>
      <c r="L2509" s="239"/>
      <c r="M2509" s="240"/>
      <c r="N2509" s="231">
        <f t="shared" si="454"/>
        <v>1</v>
      </c>
      <c r="O2509" s="231">
        <f t="shared" si="455"/>
        <v>0</v>
      </c>
      <c r="P2509" s="179">
        <f>VLOOKUP($G2509,[1]Conceptos!$B$2:$I$588,6,FALSE)</f>
        <v>1</v>
      </c>
      <c r="Q2509" s="179">
        <f>VLOOKUP($G2509,[1]Conceptos!$B$2:$I$588,7,FALSE)</f>
        <v>1</v>
      </c>
      <c r="R2509" s="179">
        <f>VLOOKUP($G2509,[1]Conceptos!$B$2:$I$588,8,FALSE)</f>
        <v>1</v>
      </c>
      <c r="S2509" s="229" t="b">
        <f>VLOOKUP(G2509,[1]Conceptos!$B$2:$E$587,4,FALSE)</f>
        <v>1</v>
      </c>
      <c r="V2509" s="231">
        <f t="shared" si="456"/>
        <v>0</v>
      </c>
    </row>
    <row r="2510" spans="1:22" s="231" customFormat="1" ht="38.25">
      <c r="A2510" s="172">
        <f>VLOOKUP(G2510,[1]Conceptos!$B$2:$F$587,5,FALSE)</f>
        <v>319</v>
      </c>
      <c r="B2510" s="219" t="s">
        <v>462</v>
      </c>
      <c r="C2510" s="220" t="str">
        <f>VLOOKUP(B2510,[1]Conceptos!$B$2:$D$587,2,FALSE)</f>
        <v xml:space="preserve"> EQUIPOS REQUERIDOS PARA LA OPERACIÓN DE LOS SISTEMAS DE ALCANTARILLADO SANITARIO</v>
      </c>
      <c r="D2510" s="221" t="str">
        <f>VLOOKUP(B2510,[1]Conceptos!$B$2:$D$587,3,FALSE)</f>
        <v>RECURSOS ORIENTADOS A LA COMPRA DE LOS EQUIPOS QUE SE REQUIERAN PARA LA OPERACIÓN DE LOS SISTEMAS DE ALCANTARILLADO SANITARIO.</v>
      </c>
      <c r="E2510" s="222" t="s">
        <v>136</v>
      </c>
      <c r="F2510" s="223"/>
      <c r="G2510" s="263" t="str">
        <f t="shared" si="460"/>
        <v>A.3.2.14</v>
      </c>
      <c r="H2510" s="225"/>
      <c r="I2510" s="226">
        <f>SUM(I2511:I2520)</f>
        <v>0</v>
      </c>
      <c r="J2510" s="226">
        <f>SUM(J2511:J2520)</f>
        <v>0</v>
      </c>
      <c r="K2510" s="226">
        <f>SUM(K2511:K2520)</f>
        <v>0</v>
      </c>
      <c r="L2510" s="226">
        <f>SUM(L2511:L2520)</f>
        <v>0</v>
      </c>
      <c r="M2510" s="227">
        <f>SUM(M2511:M2520)</f>
        <v>0</v>
      </c>
      <c r="N2510" s="228">
        <f>IF(AND(E2510&lt;&gt;"", E2510&lt;&gt;"Registrar Detalle",E2510&lt;&gt;"Ocultar Detalle"),1,0)</f>
        <v>0</v>
      </c>
      <c r="O2510" s="228">
        <f t="shared" si="455"/>
        <v>0</v>
      </c>
      <c r="P2510" s="179">
        <f>VLOOKUP($G2510,[1]Conceptos!$B$2:$I$588,6,FALSE)</f>
        <v>1</v>
      </c>
      <c r="Q2510" s="179">
        <f>VLOOKUP($G2510,[1]Conceptos!$B$2:$I$588,7,FALSE)</f>
        <v>1</v>
      </c>
      <c r="R2510" s="179">
        <f>VLOOKUP($G2510,[1]Conceptos!$B$2:$I$588,8,FALSE)</f>
        <v>1</v>
      </c>
      <c r="S2510" s="229" t="b">
        <f>VLOOKUP(G2510,[1]Conceptos!$B$2:$E$588,4,FALSE)</f>
        <v>1</v>
      </c>
      <c r="T2510" s="230">
        <f>FIND(".",B2510,LEN(B2510)-2)</f>
        <v>6</v>
      </c>
      <c r="U2510" s="230" t="str">
        <f>MID(B2510,1,T2510-1)</f>
        <v>A.3.2</v>
      </c>
      <c r="V2510" s="231">
        <f t="shared" si="456"/>
        <v>6</v>
      </c>
    </row>
    <row r="2511" spans="1:22" s="231" customFormat="1">
      <c r="A2511" s="172">
        <f>VLOOKUP(G2511,[1]Conceptos!$B$2:$F$587,5,FALSE)</f>
        <v>319</v>
      </c>
      <c r="B2511" s="234"/>
      <c r="C2511" s="220"/>
      <c r="D2511" s="221"/>
      <c r="E2511" s="225">
        <v>1</v>
      </c>
      <c r="F2511" s="174"/>
      <c r="G2511" s="264" t="str">
        <f t="shared" si="460"/>
        <v>A.3.2.14</v>
      </c>
      <c r="H2511" s="235" t="e">
        <f t="shared" ref="H2511:H2520" si="462">VLOOKUP(F2511,$W$7:$X$48,2,FALSE)</f>
        <v>#N/A</v>
      </c>
      <c r="I2511" s="239"/>
      <c r="J2511" s="239"/>
      <c r="K2511" s="239"/>
      <c r="L2511" s="239"/>
      <c r="M2511" s="240"/>
      <c r="N2511" s="231">
        <f t="shared" si="454"/>
        <v>1</v>
      </c>
      <c r="O2511" s="231">
        <f t="shared" si="455"/>
        <v>0</v>
      </c>
      <c r="P2511" s="179">
        <f>VLOOKUP($G2511,[1]Conceptos!$B$2:$I$588,6,FALSE)</f>
        <v>1</v>
      </c>
      <c r="Q2511" s="179">
        <f>VLOOKUP($G2511,[1]Conceptos!$B$2:$I$588,7,FALSE)</f>
        <v>1</v>
      </c>
      <c r="R2511" s="179">
        <f>VLOOKUP($G2511,[1]Conceptos!$B$2:$I$588,8,FALSE)</f>
        <v>1</v>
      </c>
      <c r="S2511" s="229" t="b">
        <f>VLOOKUP(G2511,[1]Conceptos!$B$2:$E$588,4,FALSE)</f>
        <v>1</v>
      </c>
      <c r="V2511" s="231">
        <f t="shared" si="456"/>
        <v>6</v>
      </c>
    </row>
    <row r="2512" spans="1:22" s="231" customFormat="1" hidden="1">
      <c r="A2512" s="172">
        <f>VLOOKUP(G2512,[1]Conceptos!$B$2:$F$587,5,FALSE)</f>
        <v>319</v>
      </c>
      <c r="B2512" s="236"/>
      <c r="C2512" s="237"/>
      <c r="D2512" s="238"/>
      <c r="E2512" s="225">
        <v>2</v>
      </c>
      <c r="F2512" s="174"/>
      <c r="G2512" s="264" t="str">
        <f t="shared" si="460"/>
        <v>A.3.2.14</v>
      </c>
      <c r="H2512" s="235" t="e">
        <f t="shared" si="462"/>
        <v>#N/A</v>
      </c>
      <c r="I2512" s="239"/>
      <c r="J2512" s="239"/>
      <c r="K2512" s="239"/>
      <c r="L2512" s="239"/>
      <c r="M2512" s="240"/>
      <c r="N2512" s="231">
        <f t="shared" si="454"/>
        <v>1</v>
      </c>
      <c r="O2512" s="231">
        <f t="shared" si="455"/>
        <v>0</v>
      </c>
      <c r="P2512" s="179">
        <f>VLOOKUP($G2512,[1]Conceptos!$B$2:$I$588,6,FALSE)</f>
        <v>1</v>
      </c>
      <c r="Q2512" s="179">
        <f>VLOOKUP($G2512,[1]Conceptos!$B$2:$I$588,7,FALSE)</f>
        <v>1</v>
      </c>
      <c r="R2512" s="179">
        <f>VLOOKUP($G2512,[1]Conceptos!$B$2:$I$588,8,FALSE)</f>
        <v>1</v>
      </c>
      <c r="S2512" s="229" t="b">
        <f>VLOOKUP(G2512,[1]Conceptos!$B$2:$E$587,4,FALSE)</f>
        <v>1</v>
      </c>
      <c r="V2512" s="231">
        <f t="shared" si="456"/>
        <v>0</v>
      </c>
    </row>
    <row r="2513" spans="1:22" s="231" customFormat="1" hidden="1">
      <c r="A2513" s="172">
        <f>VLOOKUP(G2513,[1]Conceptos!$B$2:$F$587,5,FALSE)</f>
        <v>319</v>
      </c>
      <c r="B2513" s="236"/>
      <c r="C2513" s="237"/>
      <c r="D2513" s="238"/>
      <c r="E2513" s="225">
        <v>3</v>
      </c>
      <c r="F2513" s="174"/>
      <c r="G2513" s="264" t="str">
        <f t="shared" si="460"/>
        <v>A.3.2.14</v>
      </c>
      <c r="H2513" s="235" t="e">
        <f t="shared" si="462"/>
        <v>#N/A</v>
      </c>
      <c r="I2513" s="239"/>
      <c r="J2513" s="239"/>
      <c r="K2513" s="239"/>
      <c r="L2513" s="239"/>
      <c r="M2513" s="240"/>
      <c r="N2513" s="231">
        <f t="shared" si="454"/>
        <v>1</v>
      </c>
      <c r="O2513" s="231">
        <f t="shared" si="455"/>
        <v>0</v>
      </c>
      <c r="P2513" s="179">
        <f>VLOOKUP($G2513,[1]Conceptos!$B$2:$I$588,6,FALSE)</f>
        <v>1</v>
      </c>
      <c r="Q2513" s="179">
        <f>VLOOKUP($G2513,[1]Conceptos!$B$2:$I$588,7,FALSE)</f>
        <v>1</v>
      </c>
      <c r="R2513" s="179">
        <f>VLOOKUP($G2513,[1]Conceptos!$B$2:$I$588,8,FALSE)</f>
        <v>1</v>
      </c>
      <c r="S2513" s="229" t="b">
        <f>VLOOKUP(G2513,[1]Conceptos!$B$2:$E$587,4,FALSE)</f>
        <v>1</v>
      </c>
      <c r="V2513" s="231">
        <f t="shared" si="456"/>
        <v>0</v>
      </c>
    </row>
    <row r="2514" spans="1:22" s="231" customFormat="1" hidden="1">
      <c r="A2514" s="172">
        <f>VLOOKUP(G2514,[1]Conceptos!$B$2:$F$587,5,FALSE)</f>
        <v>319</v>
      </c>
      <c r="B2514" s="236"/>
      <c r="C2514" s="237"/>
      <c r="D2514" s="238"/>
      <c r="E2514" s="225">
        <v>4</v>
      </c>
      <c r="F2514" s="174"/>
      <c r="G2514" s="264" t="str">
        <f t="shared" si="460"/>
        <v>A.3.2.14</v>
      </c>
      <c r="H2514" s="235" t="e">
        <f t="shared" si="462"/>
        <v>#N/A</v>
      </c>
      <c r="I2514" s="239"/>
      <c r="J2514" s="239"/>
      <c r="K2514" s="239"/>
      <c r="L2514" s="239"/>
      <c r="M2514" s="240"/>
      <c r="N2514" s="231">
        <f t="shared" si="454"/>
        <v>1</v>
      </c>
      <c r="O2514" s="231">
        <f t="shared" si="455"/>
        <v>0</v>
      </c>
      <c r="P2514" s="179">
        <f>VLOOKUP($G2514,[1]Conceptos!$B$2:$I$588,6,FALSE)</f>
        <v>1</v>
      </c>
      <c r="Q2514" s="179">
        <f>VLOOKUP($G2514,[1]Conceptos!$B$2:$I$588,7,FALSE)</f>
        <v>1</v>
      </c>
      <c r="R2514" s="179">
        <f>VLOOKUP($G2514,[1]Conceptos!$B$2:$I$588,8,FALSE)</f>
        <v>1</v>
      </c>
      <c r="S2514" s="229" t="b">
        <f>VLOOKUP(G2514,[1]Conceptos!$B$2:$E$587,4,FALSE)</f>
        <v>1</v>
      </c>
      <c r="V2514" s="231">
        <f t="shared" si="456"/>
        <v>0</v>
      </c>
    </row>
    <row r="2515" spans="1:22" s="231" customFormat="1" hidden="1">
      <c r="A2515" s="172">
        <f>VLOOKUP(G2515,[1]Conceptos!$B$2:$F$587,5,FALSE)</f>
        <v>319</v>
      </c>
      <c r="B2515" s="236"/>
      <c r="C2515" s="237"/>
      <c r="D2515" s="238"/>
      <c r="E2515" s="225">
        <v>5</v>
      </c>
      <c r="F2515" s="174"/>
      <c r="G2515" s="264" t="str">
        <f t="shared" si="460"/>
        <v>A.3.2.14</v>
      </c>
      <c r="H2515" s="235" t="e">
        <f t="shared" si="462"/>
        <v>#N/A</v>
      </c>
      <c r="I2515" s="239"/>
      <c r="J2515" s="239"/>
      <c r="K2515" s="239"/>
      <c r="L2515" s="239"/>
      <c r="M2515" s="240"/>
      <c r="N2515" s="231">
        <f t="shared" si="454"/>
        <v>1</v>
      </c>
      <c r="O2515" s="231">
        <f t="shared" si="455"/>
        <v>0</v>
      </c>
      <c r="P2515" s="179">
        <f>VLOOKUP($G2515,[1]Conceptos!$B$2:$I$588,6,FALSE)</f>
        <v>1</v>
      </c>
      <c r="Q2515" s="179">
        <f>VLOOKUP($G2515,[1]Conceptos!$B$2:$I$588,7,FALSE)</f>
        <v>1</v>
      </c>
      <c r="R2515" s="179">
        <f>VLOOKUP($G2515,[1]Conceptos!$B$2:$I$588,8,FALSE)</f>
        <v>1</v>
      </c>
      <c r="S2515" s="229" t="b">
        <f>VLOOKUP(G2515,[1]Conceptos!$B$2:$E$587,4,FALSE)</f>
        <v>1</v>
      </c>
      <c r="V2515" s="231">
        <f t="shared" si="456"/>
        <v>0</v>
      </c>
    </row>
    <row r="2516" spans="1:22" s="231" customFormat="1" hidden="1">
      <c r="A2516" s="172">
        <f>VLOOKUP(G2516,[1]Conceptos!$B$2:$F$587,5,FALSE)</f>
        <v>319</v>
      </c>
      <c r="B2516" s="236"/>
      <c r="C2516" s="237"/>
      <c r="D2516" s="238"/>
      <c r="E2516" s="225">
        <v>6</v>
      </c>
      <c r="F2516" s="174"/>
      <c r="G2516" s="264" t="str">
        <f t="shared" si="460"/>
        <v>A.3.2.14</v>
      </c>
      <c r="H2516" s="235" t="e">
        <f t="shared" si="462"/>
        <v>#N/A</v>
      </c>
      <c r="I2516" s="239"/>
      <c r="J2516" s="239"/>
      <c r="K2516" s="239"/>
      <c r="L2516" s="239"/>
      <c r="M2516" s="240"/>
      <c r="N2516" s="231">
        <f t="shared" si="454"/>
        <v>1</v>
      </c>
      <c r="O2516" s="231">
        <f t="shared" si="455"/>
        <v>0</v>
      </c>
      <c r="P2516" s="179">
        <f>VLOOKUP($G2516,[1]Conceptos!$B$2:$I$588,6,FALSE)</f>
        <v>1</v>
      </c>
      <c r="Q2516" s="179">
        <f>VLOOKUP($G2516,[1]Conceptos!$B$2:$I$588,7,FALSE)</f>
        <v>1</v>
      </c>
      <c r="R2516" s="179">
        <f>VLOOKUP($G2516,[1]Conceptos!$B$2:$I$588,8,FALSE)</f>
        <v>1</v>
      </c>
      <c r="S2516" s="229" t="b">
        <f>VLOOKUP(G2516,[1]Conceptos!$B$2:$E$587,4,FALSE)</f>
        <v>1</v>
      </c>
      <c r="V2516" s="231">
        <f t="shared" si="456"/>
        <v>0</v>
      </c>
    </row>
    <row r="2517" spans="1:22" s="231" customFormat="1" hidden="1">
      <c r="A2517" s="172">
        <f>VLOOKUP(G2517,[1]Conceptos!$B$2:$F$587,5,FALSE)</f>
        <v>319</v>
      </c>
      <c r="B2517" s="236"/>
      <c r="C2517" s="237"/>
      <c r="D2517" s="238"/>
      <c r="E2517" s="225">
        <v>7</v>
      </c>
      <c r="F2517" s="174"/>
      <c r="G2517" s="264" t="str">
        <f t="shared" si="460"/>
        <v>A.3.2.14</v>
      </c>
      <c r="H2517" s="235" t="e">
        <f t="shared" si="462"/>
        <v>#N/A</v>
      </c>
      <c r="I2517" s="239"/>
      <c r="J2517" s="239"/>
      <c r="K2517" s="239"/>
      <c r="L2517" s="239"/>
      <c r="M2517" s="240"/>
      <c r="N2517" s="231">
        <f t="shared" si="454"/>
        <v>1</v>
      </c>
      <c r="O2517" s="231">
        <f t="shared" si="455"/>
        <v>0</v>
      </c>
      <c r="P2517" s="179">
        <f>VLOOKUP($G2517,[1]Conceptos!$B$2:$I$588,6,FALSE)</f>
        <v>1</v>
      </c>
      <c r="Q2517" s="179">
        <f>VLOOKUP($G2517,[1]Conceptos!$B$2:$I$588,7,FALSE)</f>
        <v>1</v>
      </c>
      <c r="R2517" s="179">
        <f>VLOOKUP($G2517,[1]Conceptos!$B$2:$I$588,8,FALSE)</f>
        <v>1</v>
      </c>
      <c r="S2517" s="229" t="b">
        <f>VLOOKUP(G2517,[1]Conceptos!$B$2:$E$587,4,FALSE)</f>
        <v>1</v>
      </c>
      <c r="V2517" s="231">
        <f t="shared" si="456"/>
        <v>0</v>
      </c>
    </row>
    <row r="2518" spans="1:22" s="231" customFormat="1" hidden="1">
      <c r="A2518" s="172">
        <f>VLOOKUP(G2518,[1]Conceptos!$B$2:$F$587,5,FALSE)</f>
        <v>319</v>
      </c>
      <c r="B2518" s="236"/>
      <c r="C2518" s="237"/>
      <c r="D2518" s="238"/>
      <c r="E2518" s="225">
        <v>8</v>
      </c>
      <c r="F2518" s="174"/>
      <c r="G2518" s="264" t="str">
        <f t="shared" si="460"/>
        <v>A.3.2.14</v>
      </c>
      <c r="H2518" s="235" t="e">
        <f t="shared" si="462"/>
        <v>#N/A</v>
      </c>
      <c r="I2518" s="239"/>
      <c r="J2518" s="239"/>
      <c r="K2518" s="239"/>
      <c r="L2518" s="239"/>
      <c r="M2518" s="240"/>
      <c r="N2518" s="231">
        <f t="shared" si="454"/>
        <v>1</v>
      </c>
      <c r="O2518" s="231">
        <f t="shared" si="455"/>
        <v>0</v>
      </c>
      <c r="P2518" s="179">
        <f>VLOOKUP($G2518,[1]Conceptos!$B$2:$I$588,6,FALSE)</f>
        <v>1</v>
      </c>
      <c r="Q2518" s="179">
        <f>VLOOKUP($G2518,[1]Conceptos!$B$2:$I$588,7,FALSE)</f>
        <v>1</v>
      </c>
      <c r="R2518" s="179">
        <f>VLOOKUP($G2518,[1]Conceptos!$B$2:$I$588,8,FALSE)</f>
        <v>1</v>
      </c>
      <c r="S2518" s="229" t="b">
        <f>VLOOKUP(G2518,[1]Conceptos!$B$2:$E$587,4,FALSE)</f>
        <v>1</v>
      </c>
      <c r="V2518" s="231">
        <f t="shared" si="456"/>
        <v>0</v>
      </c>
    </row>
    <row r="2519" spans="1:22" s="231" customFormat="1" hidden="1">
      <c r="A2519" s="172">
        <f>VLOOKUP(G2519,[1]Conceptos!$B$2:$F$587,5,FALSE)</f>
        <v>319</v>
      </c>
      <c r="B2519" s="236"/>
      <c r="C2519" s="237"/>
      <c r="D2519" s="238"/>
      <c r="E2519" s="225">
        <v>9</v>
      </c>
      <c r="F2519" s="174"/>
      <c r="G2519" s="264" t="str">
        <f t="shared" si="460"/>
        <v>A.3.2.14</v>
      </c>
      <c r="H2519" s="235" t="e">
        <f t="shared" si="462"/>
        <v>#N/A</v>
      </c>
      <c r="I2519" s="239"/>
      <c r="J2519" s="239"/>
      <c r="K2519" s="239"/>
      <c r="L2519" s="239"/>
      <c r="M2519" s="240"/>
      <c r="N2519" s="231">
        <f t="shared" si="454"/>
        <v>1</v>
      </c>
      <c r="O2519" s="231">
        <f t="shared" si="455"/>
        <v>0</v>
      </c>
      <c r="P2519" s="179">
        <f>VLOOKUP($G2519,[1]Conceptos!$B$2:$I$588,6,FALSE)</f>
        <v>1</v>
      </c>
      <c r="Q2519" s="179">
        <f>VLOOKUP($G2519,[1]Conceptos!$B$2:$I$588,7,FALSE)</f>
        <v>1</v>
      </c>
      <c r="R2519" s="179">
        <f>VLOOKUP($G2519,[1]Conceptos!$B$2:$I$588,8,FALSE)</f>
        <v>1</v>
      </c>
      <c r="S2519" s="229" t="b">
        <f>VLOOKUP(G2519,[1]Conceptos!$B$2:$E$587,4,FALSE)</f>
        <v>1</v>
      </c>
      <c r="V2519" s="231">
        <f t="shared" si="456"/>
        <v>0</v>
      </c>
    </row>
    <row r="2520" spans="1:22" s="231" customFormat="1" hidden="1">
      <c r="A2520" s="172">
        <f>VLOOKUP(G2520,[1]Conceptos!$B$2:$F$587,5,FALSE)</f>
        <v>319</v>
      </c>
      <c r="B2520" s="236"/>
      <c r="C2520" s="237"/>
      <c r="D2520" s="238"/>
      <c r="E2520" s="225">
        <v>10</v>
      </c>
      <c r="F2520" s="174"/>
      <c r="G2520" s="264" t="str">
        <f t="shared" si="460"/>
        <v>A.3.2.14</v>
      </c>
      <c r="H2520" s="235" t="e">
        <f t="shared" si="462"/>
        <v>#N/A</v>
      </c>
      <c r="I2520" s="239"/>
      <c r="J2520" s="239"/>
      <c r="K2520" s="239"/>
      <c r="L2520" s="239"/>
      <c r="M2520" s="240"/>
      <c r="N2520" s="231">
        <f t="shared" ref="N2520:N2588" si="463">IF(E2520&lt;&gt;"",1,0)</f>
        <v>1</v>
      </c>
      <c r="O2520" s="231">
        <f t="shared" si="455"/>
        <v>0</v>
      </c>
      <c r="P2520" s="179">
        <f>VLOOKUP($G2520,[1]Conceptos!$B$2:$I$588,6,FALSE)</f>
        <v>1</v>
      </c>
      <c r="Q2520" s="179">
        <f>VLOOKUP($G2520,[1]Conceptos!$B$2:$I$588,7,FALSE)</f>
        <v>1</v>
      </c>
      <c r="R2520" s="179">
        <f>VLOOKUP($G2520,[1]Conceptos!$B$2:$I$588,8,FALSE)</f>
        <v>1</v>
      </c>
      <c r="S2520" s="229" t="b">
        <f>VLOOKUP(G2520,[1]Conceptos!$B$2:$E$587,4,FALSE)</f>
        <v>1</v>
      </c>
      <c r="V2520" s="231">
        <f t="shared" si="456"/>
        <v>0</v>
      </c>
    </row>
    <row r="2521" spans="1:22" s="231" customFormat="1" ht="38.25">
      <c r="A2521" s="172">
        <f>VLOOKUP(G2521,[1]Conceptos!$B$2:$F$587,5,FALSE)</f>
        <v>320</v>
      </c>
      <c r="B2521" s="219" t="s">
        <v>463</v>
      </c>
      <c r="C2521" s="220" t="str">
        <f>VLOOKUP(B2521,[1]Conceptos!$B$2:$D$587,2,FALSE)</f>
        <v>EQUIPOS REQUERIDOS PARA LA OPERACIÓN DE LOS SISTEMAS DE ALCANTARILLADO PLUVIAL</v>
      </c>
      <c r="D2521" s="221" t="str">
        <f>VLOOKUP(B2521,[1]Conceptos!$B$2:$D$587,3,FALSE)</f>
        <v>RECURSOS ORIENTADOS A LA COMPRA DE LOS EQUIPOS QUE SE REQUIERAN PARA LA OPERACIÓN DE LOS SISTEMAS DE ALCANTARILLADO PLUVIAL.</v>
      </c>
      <c r="E2521" s="222" t="s">
        <v>136</v>
      </c>
      <c r="F2521" s="223"/>
      <c r="G2521" s="263" t="str">
        <f t="shared" si="460"/>
        <v>A.3.2.15</v>
      </c>
      <c r="H2521" s="225"/>
      <c r="I2521" s="226">
        <f>SUM(I2522:I2531)</f>
        <v>0</v>
      </c>
      <c r="J2521" s="226">
        <f>SUM(J2522:J2531)</f>
        <v>0</v>
      </c>
      <c r="K2521" s="226">
        <f>SUM(K2522:K2531)</f>
        <v>0</v>
      </c>
      <c r="L2521" s="226">
        <f>SUM(L2522:L2531)</f>
        <v>0</v>
      </c>
      <c r="M2521" s="227">
        <f>SUM(M2522:M2531)</f>
        <v>0</v>
      </c>
      <c r="N2521" s="228">
        <f>IF(AND(E2521&lt;&gt;"", E2521&lt;&gt;"Registrar Detalle",E2521&lt;&gt;"Ocultar Detalle"),1,0)</f>
        <v>0</v>
      </c>
      <c r="O2521" s="228">
        <f t="shared" si="455"/>
        <v>0</v>
      </c>
      <c r="P2521" s="179">
        <f>VLOOKUP($G2521,[1]Conceptos!$B$2:$I$588,6,FALSE)</f>
        <v>1</v>
      </c>
      <c r="Q2521" s="179">
        <f>VLOOKUP($G2521,[1]Conceptos!$B$2:$I$588,7,FALSE)</f>
        <v>1</v>
      </c>
      <c r="R2521" s="179">
        <f>VLOOKUP($G2521,[1]Conceptos!$B$2:$I$588,8,FALSE)</f>
        <v>1</v>
      </c>
      <c r="S2521" s="229" t="b">
        <f>VLOOKUP(G2521,[1]Conceptos!$B$2:$E$588,4,FALSE)</f>
        <v>1</v>
      </c>
      <c r="T2521" s="230">
        <f>FIND(".",B2521,LEN(B2521)-2)</f>
        <v>6</v>
      </c>
      <c r="U2521" s="230" t="str">
        <f>MID(B2521,1,T2521-1)</f>
        <v>A.3.2</v>
      </c>
      <c r="V2521" s="231">
        <f t="shared" si="456"/>
        <v>6</v>
      </c>
    </row>
    <row r="2522" spans="1:22" s="231" customFormat="1">
      <c r="A2522" s="172">
        <f>VLOOKUP(G2522,[1]Conceptos!$B$2:$F$587,5,FALSE)</f>
        <v>320</v>
      </c>
      <c r="B2522" s="234"/>
      <c r="C2522" s="220"/>
      <c r="D2522" s="221"/>
      <c r="E2522" s="225">
        <v>1</v>
      </c>
      <c r="F2522" s="174"/>
      <c r="G2522" s="264" t="str">
        <f t="shared" si="460"/>
        <v>A.3.2.15</v>
      </c>
      <c r="H2522" s="235" t="e">
        <f t="shared" ref="H2522:H2531" si="464">VLOOKUP(F2522,$W$7:$X$48,2,FALSE)</f>
        <v>#N/A</v>
      </c>
      <c r="I2522" s="239"/>
      <c r="J2522" s="239"/>
      <c r="K2522" s="239"/>
      <c r="L2522" s="239"/>
      <c r="M2522" s="240"/>
      <c r="N2522" s="231">
        <f t="shared" si="463"/>
        <v>1</v>
      </c>
      <c r="O2522" s="231">
        <f t="shared" si="455"/>
        <v>0</v>
      </c>
      <c r="P2522" s="179">
        <f>VLOOKUP($G2522,[1]Conceptos!$B$2:$I$588,6,FALSE)</f>
        <v>1</v>
      </c>
      <c r="Q2522" s="179">
        <f>VLOOKUP($G2522,[1]Conceptos!$B$2:$I$588,7,FALSE)</f>
        <v>1</v>
      </c>
      <c r="R2522" s="179">
        <f>VLOOKUP($G2522,[1]Conceptos!$B$2:$I$588,8,FALSE)</f>
        <v>1</v>
      </c>
      <c r="S2522" s="229" t="b">
        <f>VLOOKUP(G2522,[1]Conceptos!$B$2:$E$588,4,FALSE)</f>
        <v>1</v>
      </c>
      <c r="V2522" s="231">
        <f t="shared" si="456"/>
        <v>6</v>
      </c>
    </row>
    <row r="2523" spans="1:22" s="231" customFormat="1" hidden="1">
      <c r="A2523" s="172">
        <f>VLOOKUP(G2523,[1]Conceptos!$B$2:$F$587,5,FALSE)</f>
        <v>320</v>
      </c>
      <c r="B2523" s="236"/>
      <c r="C2523" s="237"/>
      <c r="D2523" s="238"/>
      <c r="E2523" s="225">
        <v>2</v>
      </c>
      <c r="F2523" s="174"/>
      <c r="G2523" s="264" t="str">
        <f t="shared" si="460"/>
        <v>A.3.2.15</v>
      </c>
      <c r="H2523" s="235" t="e">
        <f t="shared" si="464"/>
        <v>#N/A</v>
      </c>
      <c r="I2523" s="239"/>
      <c r="J2523" s="239"/>
      <c r="K2523" s="239"/>
      <c r="L2523" s="239"/>
      <c r="M2523" s="240"/>
      <c r="N2523" s="231">
        <f t="shared" si="463"/>
        <v>1</v>
      </c>
      <c r="O2523" s="231">
        <f t="shared" si="455"/>
        <v>0</v>
      </c>
      <c r="P2523" s="179">
        <f>VLOOKUP($G2523,[1]Conceptos!$B$2:$I$588,6,FALSE)</f>
        <v>1</v>
      </c>
      <c r="Q2523" s="179">
        <f>VLOOKUP($G2523,[1]Conceptos!$B$2:$I$588,7,FALSE)</f>
        <v>1</v>
      </c>
      <c r="R2523" s="179">
        <f>VLOOKUP($G2523,[1]Conceptos!$B$2:$I$588,8,FALSE)</f>
        <v>1</v>
      </c>
      <c r="S2523" s="229" t="b">
        <f>VLOOKUP(G2523,[1]Conceptos!$B$2:$E$587,4,FALSE)</f>
        <v>1</v>
      </c>
      <c r="V2523" s="231">
        <f t="shared" si="456"/>
        <v>0</v>
      </c>
    </row>
    <row r="2524" spans="1:22" s="231" customFormat="1" hidden="1">
      <c r="A2524" s="172">
        <f>VLOOKUP(G2524,[1]Conceptos!$B$2:$F$587,5,FALSE)</f>
        <v>320</v>
      </c>
      <c r="B2524" s="236"/>
      <c r="C2524" s="237"/>
      <c r="D2524" s="238"/>
      <c r="E2524" s="225">
        <v>3</v>
      </c>
      <c r="F2524" s="174"/>
      <c r="G2524" s="264" t="str">
        <f t="shared" si="460"/>
        <v>A.3.2.15</v>
      </c>
      <c r="H2524" s="235" t="e">
        <f t="shared" si="464"/>
        <v>#N/A</v>
      </c>
      <c r="I2524" s="239"/>
      <c r="J2524" s="239"/>
      <c r="K2524" s="239"/>
      <c r="L2524" s="239"/>
      <c r="M2524" s="240"/>
      <c r="N2524" s="231">
        <f t="shared" si="463"/>
        <v>1</v>
      </c>
      <c r="O2524" s="231">
        <f t="shared" si="455"/>
        <v>0</v>
      </c>
      <c r="P2524" s="179">
        <f>VLOOKUP($G2524,[1]Conceptos!$B$2:$I$588,6,FALSE)</f>
        <v>1</v>
      </c>
      <c r="Q2524" s="179">
        <f>VLOOKUP($G2524,[1]Conceptos!$B$2:$I$588,7,FALSE)</f>
        <v>1</v>
      </c>
      <c r="R2524" s="179">
        <f>VLOOKUP($G2524,[1]Conceptos!$B$2:$I$588,8,FALSE)</f>
        <v>1</v>
      </c>
      <c r="S2524" s="229" t="b">
        <f>VLOOKUP(G2524,[1]Conceptos!$B$2:$E$587,4,FALSE)</f>
        <v>1</v>
      </c>
      <c r="V2524" s="231">
        <f t="shared" si="456"/>
        <v>0</v>
      </c>
    </row>
    <row r="2525" spans="1:22" s="231" customFormat="1" hidden="1">
      <c r="A2525" s="172">
        <f>VLOOKUP(G2525,[1]Conceptos!$B$2:$F$587,5,FALSE)</f>
        <v>320</v>
      </c>
      <c r="B2525" s="236"/>
      <c r="C2525" s="237"/>
      <c r="D2525" s="238"/>
      <c r="E2525" s="225">
        <v>4</v>
      </c>
      <c r="F2525" s="174"/>
      <c r="G2525" s="264" t="str">
        <f t="shared" si="460"/>
        <v>A.3.2.15</v>
      </c>
      <c r="H2525" s="235" t="e">
        <f t="shared" si="464"/>
        <v>#N/A</v>
      </c>
      <c r="I2525" s="239"/>
      <c r="J2525" s="239"/>
      <c r="K2525" s="239"/>
      <c r="L2525" s="239"/>
      <c r="M2525" s="240"/>
      <c r="N2525" s="231">
        <f t="shared" si="463"/>
        <v>1</v>
      </c>
      <c r="O2525" s="231">
        <f t="shared" si="455"/>
        <v>0</v>
      </c>
      <c r="P2525" s="179">
        <f>VLOOKUP($G2525,[1]Conceptos!$B$2:$I$588,6,FALSE)</f>
        <v>1</v>
      </c>
      <c r="Q2525" s="179">
        <f>VLOOKUP($G2525,[1]Conceptos!$B$2:$I$588,7,FALSE)</f>
        <v>1</v>
      </c>
      <c r="R2525" s="179">
        <f>VLOOKUP($G2525,[1]Conceptos!$B$2:$I$588,8,FALSE)</f>
        <v>1</v>
      </c>
      <c r="S2525" s="229" t="b">
        <f>VLOOKUP(G2525,[1]Conceptos!$B$2:$E$587,4,FALSE)</f>
        <v>1</v>
      </c>
      <c r="V2525" s="231">
        <f t="shared" si="456"/>
        <v>0</v>
      </c>
    </row>
    <row r="2526" spans="1:22" s="231" customFormat="1" hidden="1">
      <c r="A2526" s="172">
        <f>VLOOKUP(G2526,[1]Conceptos!$B$2:$F$587,5,FALSE)</f>
        <v>320</v>
      </c>
      <c r="B2526" s="236"/>
      <c r="C2526" s="237"/>
      <c r="D2526" s="238"/>
      <c r="E2526" s="225">
        <v>5</v>
      </c>
      <c r="F2526" s="174"/>
      <c r="G2526" s="264" t="str">
        <f t="shared" si="460"/>
        <v>A.3.2.15</v>
      </c>
      <c r="H2526" s="235" t="e">
        <f t="shared" si="464"/>
        <v>#N/A</v>
      </c>
      <c r="I2526" s="239"/>
      <c r="J2526" s="239"/>
      <c r="K2526" s="239"/>
      <c r="L2526" s="239"/>
      <c r="M2526" s="240"/>
      <c r="N2526" s="231">
        <f t="shared" si="463"/>
        <v>1</v>
      </c>
      <c r="O2526" s="231">
        <f t="shared" ref="O2526:O2601" si="465">SUM(I2526:M2526)</f>
        <v>0</v>
      </c>
      <c r="P2526" s="179">
        <f>VLOOKUP($G2526,[1]Conceptos!$B$2:$I$588,6,FALSE)</f>
        <v>1</v>
      </c>
      <c r="Q2526" s="179">
        <f>VLOOKUP($G2526,[1]Conceptos!$B$2:$I$588,7,FALSE)</f>
        <v>1</v>
      </c>
      <c r="R2526" s="179">
        <f>VLOOKUP($G2526,[1]Conceptos!$B$2:$I$588,8,FALSE)</f>
        <v>1</v>
      </c>
      <c r="S2526" s="229" t="b">
        <f>VLOOKUP(G2526,[1]Conceptos!$B$2:$E$587,4,FALSE)</f>
        <v>1</v>
      </c>
      <c r="V2526" s="231">
        <f t="shared" si="456"/>
        <v>0</v>
      </c>
    </row>
    <row r="2527" spans="1:22" s="231" customFormat="1" hidden="1">
      <c r="A2527" s="172">
        <f>VLOOKUP(G2527,[1]Conceptos!$B$2:$F$587,5,FALSE)</f>
        <v>320</v>
      </c>
      <c r="B2527" s="236"/>
      <c r="C2527" s="237"/>
      <c r="D2527" s="238"/>
      <c r="E2527" s="225">
        <v>6</v>
      </c>
      <c r="F2527" s="174"/>
      <c r="G2527" s="264" t="str">
        <f t="shared" si="460"/>
        <v>A.3.2.15</v>
      </c>
      <c r="H2527" s="235" t="e">
        <f t="shared" si="464"/>
        <v>#N/A</v>
      </c>
      <c r="I2527" s="239"/>
      <c r="J2527" s="239"/>
      <c r="K2527" s="239"/>
      <c r="L2527" s="239"/>
      <c r="M2527" s="240"/>
      <c r="N2527" s="231">
        <f t="shared" si="463"/>
        <v>1</v>
      </c>
      <c r="O2527" s="231">
        <f t="shared" si="465"/>
        <v>0</v>
      </c>
      <c r="P2527" s="179">
        <f>VLOOKUP($G2527,[1]Conceptos!$B$2:$I$588,6,FALSE)</f>
        <v>1</v>
      </c>
      <c r="Q2527" s="179">
        <f>VLOOKUP($G2527,[1]Conceptos!$B$2:$I$588,7,FALSE)</f>
        <v>1</v>
      </c>
      <c r="R2527" s="179">
        <f>VLOOKUP($G2527,[1]Conceptos!$B$2:$I$588,8,FALSE)</f>
        <v>1</v>
      </c>
      <c r="S2527" s="229" t="b">
        <f>VLOOKUP(G2527,[1]Conceptos!$B$2:$E$587,4,FALSE)</f>
        <v>1</v>
      </c>
      <c r="V2527" s="231">
        <f t="shared" ref="V2527:V2587" si="466">IF(T2527=0,T2526,T2527)</f>
        <v>0</v>
      </c>
    </row>
    <row r="2528" spans="1:22" s="231" customFormat="1" hidden="1">
      <c r="A2528" s="172">
        <f>VLOOKUP(G2528,[1]Conceptos!$B$2:$F$587,5,FALSE)</f>
        <v>320</v>
      </c>
      <c r="B2528" s="236"/>
      <c r="C2528" s="237"/>
      <c r="D2528" s="238"/>
      <c r="E2528" s="225">
        <v>7</v>
      </c>
      <c r="F2528" s="174"/>
      <c r="G2528" s="264" t="str">
        <f t="shared" si="460"/>
        <v>A.3.2.15</v>
      </c>
      <c r="H2528" s="235" t="e">
        <f t="shared" si="464"/>
        <v>#N/A</v>
      </c>
      <c r="I2528" s="239"/>
      <c r="J2528" s="239"/>
      <c r="K2528" s="239"/>
      <c r="L2528" s="239"/>
      <c r="M2528" s="240"/>
      <c r="N2528" s="231">
        <f t="shared" si="463"/>
        <v>1</v>
      </c>
      <c r="O2528" s="231">
        <f t="shared" si="465"/>
        <v>0</v>
      </c>
      <c r="P2528" s="179">
        <f>VLOOKUP($G2528,[1]Conceptos!$B$2:$I$588,6,FALSE)</f>
        <v>1</v>
      </c>
      <c r="Q2528" s="179">
        <f>VLOOKUP($G2528,[1]Conceptos!$B$2:$I$588,7,FALSE)</f>
        <v>1</v>
      </c>
      <c r="R2528" s="179">
        <f>VLOOKUP($G2528,[1]Conceptos!$B$2:$I$588,8,FALSE)</f>
        <v>1</v>
      </c>
      <c r="S2528" s="229" t="b">
        <f>VLOOKUP(G2528,[1]Conceptos!$B$2:$E$587,4,FALSE)</f>
        <v>1</v>
      </c>
      <c r="V2528" s="231">
        <f t="shared" si="466"/>
        <v>0</v>
      </c>
    </row>
    <row r="2529" spans="1:22" s="231" customFormat="1" hidden="1">
      <c r="A2529" s="172">
        <f>VLOOKUP(G2529,[1]Conceptos!$B$2:$F$587,5,FALSE)</f>
        <v>320</v>
      </c>
      <c r="B2529" s="236"/>
      <c r="C2529" s="237"/>
      <c r="D2529" s="238"/>
      <c r="E2529" s="225">
        <v>8</v>
      </c>
      <c r="F2529" s="174"/>
      <c r="G2529" s="264" t="str">
        <f t="shared" si="460"/>
        <v>A.3.2.15</v>
      </c>
      <c r="H2529" s="235" t="e">
        <f t="shared" si="464"/>
        <v>#N/A</v>
      </c>
      <c r="I2529" s="239"/>
      <c r="J2529" s="239"/>
      <c r="K2529" s="239"/>
      <c r="L2529" s="239"/>
      <c r="M2529" s="240"/>
      <c r="N2529" s="231">
        <f t="shared" si="463"/>
        <v>1</v>
      </c>
      <c r="O2529" s="231">
        <f t="shared" si="465"/>
        <v>0</v>
      </c>
      <c r="P2529" s="179">
        <f>VLOOKUP($G2529,[1]Conceptos!$B$2:$I$588,6,FALSE)</f>
        <v>1</v>
      </c>
      <c r="Q2529" s="179">
        <f>VLOOKUP($G2529,[1]Conceptos!$B$2:$I$588,7,FALSE)</f>
        <v>1</v>
      </c>
      <c r="R2529" s="179">
        <f>VLOOKUP($G2529,[1]Conceptos!$B$2:$I$588,8,FALSE)</f>
        <v>1</v>
      </c>
      <c r="S2529" s="229" t="b">
        <f>VLOOKUP(G2529,[1]Conceptos!$B$2:$E$587,4,FALSE)</f>
        <v>1</v>
      </c>
      <c r="V2529" s="231">
        <f t="shared" si="466"/>
        <v>0</v>
      </c>
    </row>
    <row r="2530" spans="1:22" s="231" customFormat="1" hidden="1">
      <c r="A2530" s="172">
        <f>VLOOKUP(G2530,[1]Conceptos!$B$2:$F$587,5,FALSE)</f>
        <v>320</v>
      </c>
      <c r="B2530" s="236"/>
      <c r="C2530" s="237"/>
      <c r="D2530" s="238"/>
      <c r="E2530" s="225">
        <v>9</v>
      </c>
      <c r="F2530" s="174"/>
      <c r="G2530" s="264" t="str">
        <f t="shared" si="460"/>
        <v>A.3.2.15</v>
      </c>
      <c r="H2530" s="235" t="e">
        <f t="shared" si="464"/>
        <v>#N/A</v>
      </c>
      <c r="I2530" s="239"/>
      <c r="J2530" s="239"/>
      <c r="K2530" s="239"/>
      <c r="L2530" s="239"/>
      <c r="M2530" s="240"/>
      <c r="N2530" s="231">
        <f t="shared" si="463"/>
        <v>1</v>
      </c>
      <c r="O2530" s="231">
        <f t="shared" si="465"/>
        <v>0</v>
      </c>
      <c r="P2530" s="179">
        <f>VLOOKUP($G2530,[1]Conceptos!$B$2:$I$588,6,FALSE)</f>
        <v>1</v>
      </c>
      <c r="Q2530" s="179">
        <f>VLOOKUP($G2530,[1]Conceptos!$B$2:$I$588,7,FALSE)</f>
        <v>1</v>
      </c>
      <c r="R2530" s="179">
        <f>VLOOKUP($G2530,[1]Conceptos!$B$2:$I$588,8,FALSE)</f>
        <v>1</v>
      </c>
      <c r="S2530" s="229" t="b">
        <f>VLOOKUP(G2530,[1]Conceptos!$B$2:$E$587,4,FALSE)</f>
        <v>1</v>
      </c>
      <c r="V2530" s="231">
        <f t="shared" si="466"/>
        <v>0</v>
      </c>
    </row>
    <row r="2531" spans="1:22" s="231" customFormat="1" hidden="1">
      <c r="A2531" s="172">
        <f>VLOOKUP(G2531,[1]Conceptos!$B$2:$F$587,5,FALSE)</f>
        <v>320</v>
      </c>
      <c r="B2531" s="236"/>
      <c r="C2531" s="237"/>
      <c r="D2531" s="238"/>
      <c r="E2531" s="225">
        <v>10</v>
      </c>
      <c r="F2531" s="174"/>
      <c r="G2531" s="264" t="str">
        <f t="shared" si="460"/>
        <v>A.3.2.15</v>
      </c>
      <c r="H2531" s="235" t="e">
        <f t="shared" si="464"/>
        <v>#N/A</v>
      </c>
      <c r="I2531" s="239"/>
      <c r="J2531" s="239"/>
      <c r="K2531" s="239"/>
      <c r="L2531" s="239"/>
      <c r="M2531" s="240"/>
      <c r="N2531" s="231">
        <f t="shared" si="463"/>
        <v>1</v>
      </c>
      <c r="O2531" s="231">
        <f t="shared" si="465"/>
        <v>0</v>
      </c>
      <c r="P2531" s="179">
        <f>VLOOKUP($G2531,[1]Conceptos!$B$2:$I$588,6,FALSE)</f>
        <v>1</v>
      </c>
      <c r="Q2531" s="179">
        <f>VLOOKUP($G2531,[1]Conceptos!$B$2:$I$588,7,FALSE)</f>
        <v>1</v>
      </c>
      <c r="R2531" s="179">
        <f>VLOOKUP($G2531,[1]Conceptos!$B$2:$I$588,8,FALSE)</f>
        <v>1</v>
      </c>
      <c r="S2531" s="229" t="b">
        <f>VLOOKUP(G2531,[1]Conceptos!$B$2:$E$587,4,FALSE)</f>
        <v>1</v>
      </c>
      <c r="V2531" s="231">
        <f t="shared" si="466"/>
        <v>0</v>
      </c>
    </row>
    <row r="2532" spans="1:22" s="231" customFormat="1" ht="38.25">
      <c r="A2532" s="172">
        <f>VLOOKUP(G2532,[1]Conceptos!$B$2:$F$587,5,FALSE)</f>
        <v>321</v>
      </c>
      <c r="B2532" s="219" t="s">
        <v>464</v>
      </c>
      <c r="C2532" s="220" t="str">
        <f>VLOOKUP(B2532,[1]Conceptos!$B$2:$D$587,2,FALSE)</f>
        <v>SOLUCIONES ALTERNAS DE ALCANTARILLADO</v>
      </c>
      <c r="D2532" s="221" t="str">
        <f>VLOOKUP(B2532,[1]Conceptos!$B$2:$D$587,3,FALSE)</f>
        <v>RECURSOS ORIENTADOS POR LA FINANCIACIÓN DE SOLUCIONES ALTERNAS DISEÑADAS E IMPLEMENTADAS PARA LA PRESTACIÓN DEL SERVICIO DE ALCANTARILLADO.</v>
      </c>
      <c r="E2532" s="222" t="s">
        <v>136</v>
      </c>
      <c r="F2532" s="223"/>
      <c r="G2532" s="263" t="str">
        <f t="shared" si="460"/>
        <v>A.3.2.16</v>
      </c>
      <c r="H2532" s="225"/>
      <c r="I2532" s="226">
        <f>SUM(I2533:I2542)</f>
        <v>0</v>
      </c>
      <c r="J2532" s="226">
        <f>SUM(J2533:J2542)</f>
        <v>0</v>
      </c>
      <c r="K2532" s="226">
        <f>SUM(K2533:K2542)</f>
        <v>0</v>
      </c>
      <c r="L2532" s="226">
        <f>SUM(L2533:L2542)</f>
        <v>0</v>
      </c>
      <c r="M2532" s="227">
        <f>SUM(M2533:M2542)</f>
        <v>0</v>
      </c>
      <c r="N2532" s="228">
        <f>IF(AND(E2532&lt;&gt;"", E2532&lt;&gt;"Registrar Detalle",E2532&lt;&gt;"Ocultar Detalle"),1,0)</f>
        <v>0</v>
      </c>
      <c r="O2532" s="228">
        <f t="shared" si="465"/>
        <v>0</v>
      </c>
      <c r="P2532" s="179">
        <f>VLOOKUP($G2532,[1]Conceptos!$B$2:$I$588,6,FALSE)</f>
        <v>1</v>
      </c>
      <c r="Q2532" s="179">
        <f>VLOOKUP($G2532,[1]Conceptos!$B$2:$I$588,7,FALSE)</f>
        <v>1</v>
      </c>
      <c r="R2532" s="179">
        <f>VLOOKUP($G2532,[1]Conceptos!$B$2:$I$588,8,FALSE)</f>
        <v>1</v>
      </c>
      <c r="S2532" s="229" t="b">
        <f>VLOOKUP(G2532,[1]Conceptos!$B$2:$E$588,4,FALSE)</f>
        <v>1</v>
      </c>
      <c r="T2532" s="230">
        <f>FIND(".",B2532,LEN(B2532)-2)</f>
        <v>6</v>
      </c>
      <c r="U2532" s="230" t="str">
        <f>MID(B2532,1,T2532-1)</f>
        <v>A.3.2</v>
      </c>
      <c r="V2532" s="231">
        <f t="shared" si="466"/>
        <v>6</v>
      </c>
    </row>
    <row r="2533" spans="1:22" s="231" customFormat="1">
      <c r="A2533" s="172">
        <f>VLOOKUP(G2533,[1]Conceptos!$B$2:$F$587,5,FALSE)</f>
        <v>321</v>
      </c>
      <c r="B2533" s="234"/>
      <c r="C2533" s="220"/>
      <c r="D2533" s="221"/>
      <c r="E2533" s="225">
        <v>1</v>
      </c>
      <c r="F2533" s="174"/>
      <c r="G2533" s="264" t="str">
        <f t="shared" si="460"/>
        <v>A.3.2.16</v>
      </c>
      <c r="H2533" s="235" t="e">
        <f t="shared" ref="H2533:H2542" si="467">VLOOKUP(F2533,$W$7:$X$48,2,FALSE)</f>
        <v>#N/A</v>
      </c>
      <c r="I2533" s="239"/>
      <c r="J2533" s="239"/>
      <c r="K2533" s="239"/>
      <c r="L2533" s="239"/>
      <c r="M2533" s="240"/>
      <c r="N2533" s="231">
        <f t="shared" si="463"/>
        <v>1</v>
      </c>
      <c r="O2533" s="231">
        <f t="shared" si="465"/>
        <v>0</v>
      </c>
      <c r="P2533" s="179">
        <f>VLOOKUP($G2533,[1]Conceptos!$B$2:$I$588,6,FALSE)</f>
        <v>1</v>
      </c>
      <c r="Q2533" s="179">
        <f>VLOOKUP($G2533,[1]Conceptos!$B$2:$I$588,7,FALSE)</f>
        <v>1</v>
      </c>
      <c r="R2533" s="179">
        <f>VLOOKUP($G2533,[1]Conceptos!$B$2:$I$588,8,FALSE)</f>
        <v>1</v>
      </c>
      <c r="S2533" s="229" t="b">
        <f>VLOOKUP(G2533,[1]Conceptos!$B$2:$E$588,4,FALSE)</f>
        <v>1</v>
      </c>
      <c r="V2533" s="231">
        <f t="shared" si="466"/>
        <v>6</v>
      </c>
    </row>
    <row r="2534" spans="1:22" s="231" customFormat="1" hidden="1">
      <c r="A2534" s="172">
        <f>VLOOKUP(G2534,[1]Conceptos!$B$2:$F$587,5,FALSE)</f>
        <v>321</v>
      </c>
      <c r="B2534" s="236"/>
      <c r="C2534" s="237"/>
      <c r="D2534" s="238"/>
      <c r="E2534" s="225">
        <v>2</v>
      </c>
      <c r="F2534" s="174"/>
      <c r="G2534" s="264" t="str">
        <f t="shared" si="460"/>
        <v>A.3.2.16</v>
      </c>
      <c r="H2534" s="235" t="e">
        <f t="shared" si="467"/>
        <v>#N/A</v>
      </c>
      <c r="I2534" s="239"/>
      <c r="J2534" s="239"/>
      <c r="K2534" s="239"/>
      <c r="L2534" s="239"/>
      <c r="M2534" s="240"/>
      <c r="N2534" s="231">
        <f t="shared" si="463"/>
        <v>1</v>
      </c>
      <c r="O2534" s="231">
        <f t="shared" si="465"/>
        <v>0</v>
      </c>
      <c r="P2534" s="179">
        <f>VLOOKUP($G2534,[1]Conceptos!$B$2:$I$588,6,FALSE)</f>
        <v>1</v>
      </c>
      <c r="Q2534" s="179">
        <f>VLOOKUP($G2534,[1]Conceptos!$B$2:$I$588,7,FALSE)</f>
        <v>1</v>
      </c>
      <c r="R2534" s="179">
        <f>VLOOKUP($G2534,[1]Conceptos!$B$2:$I$588,8,FALSE)</f>
        <v>1</v>
      </c>
      <c r="S2534" s="229" t="b">
        <f>VLOOKUP(G2534,[1]Conceptos!$B$2:$E$587,4,FALSE)</f>
        <v>1</v>
      </c>
      <c r="V2534" s="231">
        <f t="shared" si="466"/>
        <v>0</v>
      </c>
    </row>
    <row r="2535" spans="1:22" s="231" customFormat="1" hidden="1">
      <c r="A2535" s="172">
        <f>VLOOKUP(G2535,[1]Conceptos!$B$2:$F$587,5,FALSE)</f>
        <v>321</v>
      </c>
      <c r="B2535" s="236"/>
      <c r="C2535" s="237"/>
      <c r="D2535" s="238"/>
      <c r="E2535" s="225">
        <v>3</v>
      </c>
      <c r="F2535" s="174"/>
      <c r="G2535" s="264" t="str">
        <f t="shared" si="460"/>
        <v>A.3.2.16</v>
      </c>
      <c r="H2535" s="235" t="e">
        <f t="shared" si="467"/>
        <v>#N/A</v>
      </c>
      <c r="I2535" s="239"/>
      <c r="J2535" s="239"/>
      <c r="K2535" s="239"/>
      <c r="L2535" s="239"/>
      <c r="M2535" s="240"/>
      <c r="N2535" s="231">
        <f t="shared" si="463"/>
        <v>1</v>
      </c>
      <c r="O2535" s="231">
        <f t="shared" si="465"/>
        <v>0</v>
      </c>
      <c r="P2535" s="179">
        <f>VLOOKUP($G2535,[1]Conceptos!$B$2:$I$588,6,FALSE)</f>
        <v>1</v>
      </c>
      <c r="Q2535" s="179">
        <f>VLOOKUP($G2535,[1]Conceptos!$B$2:$I$588,7,FALSE)</f>
        <v>1</v>
      </c>
      <c r="R2535" s="179">
        <f>VLOOKUP($G2535,[1]Conceptos!$B$2:$I$588,8,FALSE)</f>
        <v>1</v>
      </c>
      <c r="S2535" s="229" t="b">
        <f>VLOOKUP(G2535,[1]Conceptos!$B$2:$E$587,4,FALSE)</f>
        <v>1</v>
      </c>
      <c r="V2535" s="231">
        <f t="shared" si="466"/>
        <v>0</v>
      </c>
    </row>
    <row r="2536" spans="1:22" s="231" customFormat="1" hidden="1">
      <c r="A2536" s="172">
        <f>VLOOKUP(G2536,[1]Conceptos!$B$2:$F$587,5,FALSE)</f>
        <v>321</v>
      </c>
      <c r="B2536" s="236"/>
      <c r="C2536" s="237"/>
      <c r="D2536" s="238"/>
      <c r="E2536" s="225">
        <v>4</v>
      </c>
      <c r="F2536" s="174"/>
      <c r="G2536" s="264" t="str">
        <f t="shared" si="460"/>
        <v>A.3.2.16</v>
      </c>
      <c r="H2536" s="235" t="e">
        <f t="shared" si="467"/>
        <v>#N/A</v>
      </c>
      <c r="I2536" s="239"/>
      <c r="J2536" s="239"/>
      <c r="K2536" s="239"/>
      <c r="L2536" s="239"/>
      <c r="M2536" s="240"/>
      <c r="N2536" s="231">
        <f t="shared" si="463"/>
        <v>1</v>
      </c>
      <c r="O2536" s="231">
        <f t="shared" si="465"/>
        <v>0</v>
      </c>
      <c r="P2536" s="179">
        <f>VLOOKUP($G2536,[1]Conceptos!$B$2:$I$588,6,FALSE)</f>
        <v>1</v>
      </c>
      <c r="Q2536" s="179">
        <f>VLOOKUP($G2536,[1]Conceptos!$B$2:$I$588,7,FALSE)</f>
        <v>1</v>
      </c>
      <c r="R2536" s="179">
        <f>VLOOKUP($G2536,[1]Conceptos!$B$2:$I$588,8,FALSE)</f>
        <v>1</v>
      </c>
      <c r="S2536" s="229" t="b">
        <f>VLOOKUP(G2536,[1]Conceptos!$B$2:$E$587,4,FALSE)</f>
        <v>1</v>
      </c>
      <c r="V2536" s="231">
        <f t="shared" si="466"/>
        <v>0</v>
      </c>
    </row>
    <row r="2537" spans="1:22" s="231" customFormat="1" hidden="1">
      <c r="A2537" s="172">
        <f>VLOOKUP(G2537,[1]Conceptos!$B$2:$F$587,5,FALSE)</f>
        <v>321</v>
      </c>
      <c r="B2537" s="236"/>
      <c r="C2537" s="237"/>
      <c r="D2537" s="238"/>
      <c r="E2537" s="225">
        <v>5</v>
      </c>
      <c r="F2537" s="174"/>
      <c r="G2537" s="264" t="str">
        <f t="shared" si="460"/>
        <v>A.3.2.16</v>
      </c>
      <c r="H2537" s="235" t="e">
        <f t="shared" si="467"/>
        <v>#N/A</v>
      </c>
      <c r="I2537" s="239"/>
      <c r="J2537" s="239"/>
      <c r="K2537" s="239"/>
      <c r="L2537" s="239"/>
      <c r="M2537" s="240"/>
      <c r="N2537" s="231">
        <f t="shared" si="463"/>
        <v>1</v>
      </c>
      <c r="O2537" s="231">
        <f t="shared" si="465"/>
        <v>0</v>
      </c>
      <c r="P2537" s="179">
        <f>VLOOKUP($G2537,[1]Conceptos!$B$2:$I$588,6,FALSE)</f>
        <v>1</v>
      </c>
      <c r="Q2537" s="179">
        <f>VLOOKUP($G2537,[1]Conceptos!$B$2:$I$588,7,FALSE)</f>
        <v>1</v>
      </c>
      <c r="R2537" s="179">
        <f>VLOOKUP($G2537,[1]Conceptos!$B$2:$I$588,8,FALSE)</f>
        <v>1</v>
      </c>
      <c r="S2537" s="229" t="b">
        <f>VLOOKUP(G2537,[1]Conceptos!$B$2:$E$587,4,FALSE)</f>
        <v>1</v>
      </c>
      <c r="V2537" s="231">
        <f t="shared" si="466"/>
        <v>0</v>
      </c>
    </row>
    <row r="2538" spans="1:22" s="231" customFormat="1" hidden="1">
      <c r="A2538" s="172">
        <f>VLOOKUP(G2538,[1]Conceptos!$B$2:$F$587,5,FALSE)</f>
        <v>321</v>
      </c>
      <c r="B2538" s="236"/>
      <c r="C2538" s="237"/>
      <c r="D2538" s="238"/>
      <c r="E2538" s="225">
        <v>6</v>
      </c>
      <c r="F2538" s="174"/>
      <c r="G2538" s="264" t="str">
        <f t="shared" si="460"/>
        <v>A.3.2.16</v>
      </c>
      <c r="H2538" s="235" t="e">
        <f t="shared" si="467"/>
        <v>#N/A</v>
      </c>
      <c r="I2538" s="239"/>
      <c r="J2538" s="239"/>
      <c r="K2538" s="239"/>
      <c r="L2538" s="239"/>
      <c r="M2538" s="240"/>
      <c r="N2538" s="231">
        <f t="shared" si="463"/>
        <v>1</v>
      </c>
      <c r="O2538" s="231">
        <f t="shared" si="465"/>
        <v>0</v>
      </c>
      <c r="P2538" s="179">
        <f>VLOOKUP($G2538,[1]Conceptos!$B$2:$I$588,6,FALSE)</f>
        <v>1</v>
      </c>
      <c r="Q2538" s="179">
        <f>VLOOKUP($G2538,[1]Conceptos!$B$2:$I$588,7,FALSE)</f>
        <v>1</v>
      </c>
      <c r="R2538" s="179">
        <f>VLOOKUP($G2538,[1]Conceptos!$B$2:$I$588,8,FALSE)</f>
        <v>1</v>
      </c>
      <c r="S2538" s="229" t="b">
        <f>VLOOKUP(G2538,[1]Conceptos!$B$2:$E$587,4,FALSE)</f>
        <v>1</v>
      </c>
      <c r="V2538" s="231">
        <f t="shared" si="466"/>
        <v>0</v>
      </c>
    </row>
    <row r="2539" spans="1:22" s="231" customFormat="1" hidden="1">
      <c r="A2539" s="172">
        <f>VLOOKUP(G2539,[1]Conceptos!$B$2:$F$587,5,FALSE)</f>
        <v>321</v>
      </c>
      <c r="B2539" s="236"/>
      <c r="C2539" s="237"/>
      <c r="D2539" s="238"/>
      <c r="E2539" s="225">
        <v>7</v>
      </c>
      <c r="F2539" s="174"/>
      <c r="G2539" s="264" t="str">
        <f t="shared" si="460"/>
        <v>A.3.2.16</v>
      </c>
      <c r="H2539" s="235" t="e">
        <f t="shared" si="467"/>
        <v>#N/A</v>
      </c>
      <c r="I2539" s="239"/>
      <c r="J2539" s="239"/>
      <c r="K2539" s="239"/>
      <c r="L2539" s="239"/>
      <c r="M2539" s="240"/>
      <c r="N2539" s="231">
        <f t="shared" si="463"/>
        <v>1</v>
      </c>
      <c r="O2539" s="231">
        <f t="shared" si="465"/>
        <v>0</v>
      </c>
      <c r="P2539" s="179">
        <f>VLOOKUP($G2539,[1]Conceptos!$B$2:$I$588,6,FALSE)</f>
        <v>1</v>
      </c>
      <c r="Q2539" s="179">
        <f>VLOOKUP($G2539,[1]Conceptos!$B$2:$I$588,7,FALSE)</f>
        <v>1</v>
      </c>
      <c r="R2539" s="179">
        <f>VLOOKUP($G2539,[1]Conceptos!$B$2:$I$588,8,FALSE)</f>
        <v>1</v>
      </c>
      <c r="S2539" s="229" t="b">
        <f>VLOOKUP(G2539,[1]Conceptos!$B$2:$E$587,4,FALSE)</f>
        <v>1</v>
      </c>
      <c r="V2539" s="231">
        <f t="shared" si="466"/>
        <v>0</v>
      </c>
    </row>
    <row r="2540" spans="1:22" s="231" customFormat="1" hidden="1">
      <c r="A2540" s="172">
        <f>VLOOKUP(G2540,[1]Conceptos!$B$2:$F$587,5,FALSE)</f>
        <v>321</v>
      </c>
      <c r="B2540" s="236"/>
      <c r="C2540" s="237"/>
      <c r="D2540" s="238"/>
      <c r="E2540" s="225">
        <v>8</v>
      </c>
      <c r="F2540" s="174"/>
      <c r="G2540" s="264" t="str">
        <f t="shared" si="460"/>
        <v>A.3.2.16</v>
      </c>
      <c r="H2540" s="235" t="e">
        <f t="shared" si="467"/>
        <v>#N/A</v>
      </c>
      <c r="I2540" s="239"/>
      <c r="J2540" s="239"/>
      <c r="K2540" s="239"/>
      <c r="L2540" s="239"/>
      <c r="M2540" s="240"/>
      <c r="N2540" s="231">
        <f t="shared" si="463"/>
        <v>1</v>
      </c>
      <c r="O2540" s="231">
        <f t="shared" si="465"/>
        <v>0</v>
      </c>
      <c r="P2540" s="179">
        <f>VLOOKUP($G2540,[1]Conceptos!$B$2:$I$588,6,FALSE)</f>
        <v>1</v>
      </c>
      <c r="Q2540" s="179">
        <f>VLOOKUP($G2540,[1]Conceptos!$B$2:$I$588,7,FALSE)</f>
        <v>1</v>
      </c>
      <c r="R2540" s="179">
        <f>VLOOKUP($G2540,[1]Conceptos!$B$2:$I$588,8,FALSE)</f>
        <v>1</v>
      </c>
      <c r="S2540" s="229" t="b">
        <f>VLOOKUP(G2540,[1]Conceptos!$B$2:$E$587,4,FALSE)</f>
        <v>1</v>
      </c>
      <c r="V2540" s="231">
        <f t="shared" si="466"/>
        <v>0</v>
      </c>
    </row>
    <row r="2541" spans="1:22" s="231" customFormat="1" hidden="1">
      <c r="A2541" s="172">
        <f>VLOOKUP(G2541,[1]Conceptos!$B$2:$F$587,5,FALSE)</f>
        <v>321</v>
      </c>
      <c r="B2541" s="236"/>
      <c r="C2541" s="237"/>
      <c r="D2541" s="238"/>
      <c r="E2541" s="225">
        <v>9</v>
      </c>
      <c r="F2541" s="174"/>
      <c r="G2541" s="264" t="str">
        <f t="shared" si="460"/>
        <v>A.3.2.16</v>
      </c>
      <c r="H2541" s="235" t="e">
        <f t="shared" si="467"/>
        <v>#N/A</v>
      </c>
      <c r="I2541" s="239"/>
      <c r="J2541" s="239"/>
      <c r="K2541" s="239"/>
      <c r="L2541" s="239"/>
      <c r="M2541" s="240"/>
      <c r="N2541" s="231">
        <f t="shared" si="463"/>
        <v>1</v>
      </c>
      <c r="O2541" s="231">
        <f t="shared" si="465"/>
        <v>0</v>
      </c>
      <c r="P2541" s="179">
        <f>VLOOKUP($G2541,[1]Conceptos!$B$2:$I$588,6,FALSE)</f>
        <v>1</v>
      </c>
      <c r="Q2541" s="179">
        <f>VLOOKUP($G2541,[1]Conceptos!$B$2:$I$588,7,FALSE)</f>
        <v>1</v>
      </c>
      <c r="R2541" s="179">
        <f>VLOOKUP($G2541,[1]Conceptos!$B$2:$I$588,8,FALSE)</f>
        <v>1</v>
      </c>
      <c r="S2541" s="229" t="b">
        <f>VLOOKUP(G2541,[1]Conceptos!$B$2:$E$587,4,FALSE)</f>
        <v>1</v>
      </c>
      <c r="V2541" s="231">
        <f t="shared" si="466"/>
        <v>0</v>
      </c>
    </row>
    <row r="2542" spans="1:22" s="231" customFormat="1" hidden="1">
      <c r="A2542" s="172">
        <f>VLOOKUP(G2542,[1]Conceptos!$B$2:$F$587,5,FALSE)</f>
        <v>321</v>
      </c>
      <c r="B2542" s="236"/>
      <c r="C2542" s="237"/>
      <c r="D2542" s="238"/>
      <c r="E2542" s="225">
        <v>10</v>
      </c>
      <c r="F2542" s="174"/>
      <c r="G2542" s="264" t="str">
        <f t="shared" si="460"/>
        <v>A.3.2.16</v>
      </c>
      <c r="H2542" s="235" t="e">
        <f t="shared" si="467"/>
        <v>#N/A</v>
      </c>
      <c r="I2542" s="239"/>
      <c r="J2542" s="239"/>
      <c r="K2542" s="239"/>
      <c r="L2542" s="239"/>
      <c r="M2542" s="240"/>
      <c r="N2542" s="231">
        <f t="shared" si="463"/>
        <v>1</v>
      </c>
      <c r="O2542" s="231">
        <f t="shared" si="465"/>
        <v>0</v>
      </c>
      <c r="P2542" s="179">
        <f>VLOOKUP($G2542,[1]Conceptos!$B$2:$I$588,6,FALSE)</f>
        <v>1</v>
      </c>
      <c r="Q2542" s="179">
        <f>VLOOKUP($G2542,[1]Conceptos!$B$2:$I$588,7,FALSE)</f>
        <v>1</v>
      </c>
      <c r="R2542" s="179">
        <f>VLOOKUP($G2542,[1]Conceptos!$B$2:$I$588,8,FALSE)</f>
        <v>1</v>
      </c>
      <c r="S2542" s="229" t="b">
        <f>VLOOKUP(G2542,[1]Conceptos!$B$2:$E$587,4,FALSE)</f>
        <v>1</v>
      </c>
      <c r="V2542" s="231">
        <f t="shared" si="466"/>
        <v>0</v>
      </c>
    </row>
    <row r="2543" spans="1:22" s="231" customFormat="1" ht="24">
      <c r="A2543" s="172">
        <f>VLOOKUP(G2543,[1]Conceptos!$B$2:$F$587,5,FALSE)</f>
        <v>322</v>
      </c>
      <c r="B2543" s="219" t="s">
        <v>465</v>
      </c>
      <c r="C2543" s="220" t="str">
        <f>VLOOKUP(B2543,[1]Conceptos!$B$2:$D$587,2,FALSE)</f>
        <v>UNIDADES SANITARIAS</v>
      </c>
      <c r="D2543" s="221" t="str">
        <f>VLOOKUP(B2543,[1]Conceptos!$B$2:$D$587,3,FALSE)</f>
        <v>RECURSOS ORIENTADOS POR LA CONSTRUCCIÓN DE UNIDADES SANITARIAS.</v>
      </c>
      <c r="E2543" s="222" t="s">
        <v>136</v>
      </c>
      <c r="F2543" s="223"/>
      <c r="G2543" s="263" t="str">
        <f t="shared" si="460"/>
        <v>A.3.2.17</v>
      </c>
      <c r="H2543" s="225"/>
      <c r="I2543" s="226">
        <f>SUM(I2544:I2553)</f>
        <v>0</v>
      </c>
      <c r="J2543" s="226">
        <f>SUM(J2544:J2553)</f>
        <v>0</v>
      </c>
      <c r="K2543" s="226">
        <f>SUM(K2544:K2553)</f>
        <v>0</v>
      </c>
      <c r="L2543" s="226">
        <f>SUM(L2544:L2553)</f>
        <v>0</v>
      </c>
      <c r="M2543" s="227">
        <f>SUM(M2544:M2553)</f>
        <v>0</v>
      </c>
      <c r="N2543" s="228">
        <f>IF(AND(E2543&lt;&gt;"", E2543&lt;&gt;"Registrar Detalle",E2543&lt;&gt;"Ocultar Detalle"),1,0)</f>
        <v>0</v>
      </c>
      <c r="O2543" s="228">
        <f t="shared" si="465"/>
        <v>0</v>
      </c>
      <c r="P2543" s="179">
        <f>VLOOKUP($G2543,[1]Conceptos!$B$2:$I$588,6,FALSE)</f>
        <v>1</v>
      </c>
      <c r="Q2543" s="179">
        <f>VLOOKUP($G2543,[1]Conceptos!$B$2:$I$588,7,FALSE)</f>
        <v>1</v>
      </c>
      <c r="R2543" s="179">
        <f>VLOOKUP($G2543,[1]Conceptos!$B$2:$I$588,8,FALSE)</f>
        <v>1</v>
      </c>
      <c r="S2543" s="229" t="b">
        <f>VLOOKUP(G2543,[1]Conceptos!$B$2:$E$588,4,FALSE)</f>
        <v>1</v>
      </c>
      <c r="T2543" s="230">
        <f>FIND(".",B2543,LEN(B2543)-2)</f>
        <v>6</v>
      </c>
      <c r="U2543" s="230" t="str">
        <f>MID(B2543,1,T2543-1)</f>
        <v>A.3.2</v>
      </c>
      <c r="V2543" s="231">
        <f t="shared" si="466"/>
        <v>6</v>
      </c>
    </row>
    <row r="2544" spans="1:22" s="231" customFormat="1">
      <c r="A2544" s="172">
        <f>VLOOKUP(G2544,[1]Conceptos!$B$2:$F$587,5,FALSE)</f>
        <v>322</v>
      </c>
      <c r="B2544" s="234"/>
      <c r="C2544" s="220"/>
      <c r="D2544" s="221"/>
      <c r="E2544" s="225">
        <v>1</v>
      </c>
      <c r="F2544" s="174"/>
      <c r="G2544" s="264" t="str">
        <f t="shared" si="460"/>
        <v>A.3.2.17</v>
      </c>
      <c r="H2544" s="235" t="e">
        <f t="shared" ref="H2544:H2553" si="468">VLOOKUP(F2544,$W$7:$X$48,2,FALSE)</f>
        <v>#N/A</v>
      </c>
      <c r="I2544" s="239"/>
      <c r="J2544" s="239"/>
      <c r="K2544" s="239"/>
      <c r="L2544" s="239"/>
      <c r="M2544" s="240"/>
      <c r="N2544" s="231">
        <f t="shared" si="463"/>
        <v>1</v>
      </c>
      <c r="O2544" s="231">
        <f t="shared" si="465"/>
        <v>0</v>
      </c>
      <c r="P2544" s="179">
        <f>VLOOKUP($G2544,[1]Conceptos!$B$2:$I$588,6,FALSE)</f>
        <v>1</v>
      </c>
      <c r="Q2544" s="179">
        <f>VLOOKUP($G2544,[1]Conceptos!$B$2:$I$588,7,FALSE)</f>
        <v>1</v>
      </c>
      <c r="R2544" s="179">
        <f>VLOOKUP($G2544,[1]Conceptos!$B$2:$I$588,8,FALSE)</f>
        <v>1</v>
      </c>
      <c r="S2544" s="229" t="b">
        <f>VLOOKUP(G2544,[1]Conceptos!$B$2:$E$588,4,FALSE)</f>
        <v>1</v>
      </c>
      <c r="V2544" s="231">
        <f t="shared" si="466"/>
        <v>6</v>
      </c>
    </row>
    <row r="2545" spans="1:22" s="231" customFormat="1" hidden="1">
      <c r="A2545" s="172">
        <f>VLOOKUP(G2545,[1]Conceptos!$B$2:$F$587,5,FALSE)</f>
        <v>322</v>
      </c>
      <c r="B2545" s="236"/>
      <c r="C2545" s="237"/>
      <c r="D2545" s="238"/>
      <c r="E2545" s="225">
        <v>2</v>
      </c>
      <c r="F2545" s="174"/>
      <c r="G2545" s="264" t="str">
        <f t="shared" si="460"/>
        <v>A.3.2.17</v>
      </c>
      <c r="H2545" s="235" t="e">
        <f t="shared" si="468"/>
        <v>#N/A</v>
      </c>
      <c r="I2545" s="239"/>
      <c r="J2545" s="239"/>
      <c r="K2545" s="239"/>
      <c r="L2545" s="239"/>
      <c r="M2545" s="240"/>
      <c r="N2545" s="231">
        <f t="shared" si="463"/>
        <v>1</v>
      </c>
      <c r="O2545" s="231">
        <f t="shared" si="465"/>
        <v>0</v>
      </c>
      <c r="P2545" s="179">
        <f>VLOOKUP($G2545,[1]Conceptos!$B$2:$I$588,6,FALSE)</f>
        <v>1</v>
      </c>
      <c r="Q2545" s="179">
        <f>VLOOKUP($G2545,[1]Conceptos!$B$2:$I$588,7,FALSE)</f>
        <v>1</v>
      </c>
      <c r="R2545" s="179">
        <f>VLOOKUP($G2545,[1]Conceptos!$B$2:$I$588,8,FALSE)</f>
        <v>1</v>
      </c>
      <c r="S2545" s="229" t="b">
        <f>VLOOKUP(G2545,[1]Conceptos!$B$2:$E$587,4,FALSE)</f>
        <v>1</v>
      </c>
      <c r="V2545" s="231">
        <f t="shared" si="466"/>
        <v>0</v>
      </c>
    </row>
    <row r="2546" spans="1:22" s="231" customFormat="1" hidden="1">
      <c r="A2546" s="172">
        <f>VLOOKUP(G2546,[1]Conceptos!$B$2:$F$587,5,FALSE)</f>
        <v>322</v>
      </c>
      <c r="B2546" s="236"/>
      <c r="C2546" s="237"/>
      <c r="D2546" s="238"/>
      <c r="E2546" s="225">
        <v>3</v>
      </c>
      <c r="F2546" s="174"/>
      <c r="G2546" s="264" t="str">
        <f t="shared" si="460"/>
        <v>A.3.2.17</v>
      </c>
      <c r="H2546" s="235" t="e">
        <f t="shared" si="468"/>
        <v>#N/A</v>
      </c>
      <c r="I2546" s="239"/>
      <c r="J2546" s="239"/>
      <c r="K2546" s="239"/>
      <c r="L2546" s="239"/>
      <c r="M2546" s="240"/>
      <c r="N2546" s="231">
        <f t="shared" si="463"/>
        <v>1</v>
      </c>
      <c r="O2546" s="231">
        <f t="shared" si="465"/>
        <v>0</v>
      </c>
      <c r="P2546" s="179">
        <f>VLOOKUP($G2546,[1]Conceptos!$B$2:$I$588,6,FALSE)</f>
        <v>1</v>
      </c>
      <c r="Q2546" s="179">
        <f>VLOOKUP($G2546,[1]Conceptos!$B$2:$I$588,7,FALSE)</f>
        <v>1</v>
      </c>
      <c r="R2546" s="179">
        <f>VLOOKUP($G2546,[1]Conceptos!$B$2:$I$588,8,FALSE)</f>
        <v>1</v>
      </c>
      <c r="S2546" s="229" t="b">
        <f>VLOOKUP(G2546,[1]Conceptos!$B$2:$E$587,4,FALSE)</f>
        <v>1</v>
      </c>
      <c r="V2546" s="231">
        <f t="shared" si="466"/>
        <v>0</v>
      </c>
    </row>
    <row r="2547" spans="1:22" s="231" customFormat="1" hidden="1">
      <c r="A2547" s="172">
        <f>VLOOKUP(G2547,[1]Conceptos!$B$2:$F$587,5,FALSE)</f>
        <v>322</v>
      </c>
      <c r="B2547" s="236"/>
      <c r="C2547" s="237"/>
      <c r="D2547" s="238"/>
      <c r="E2547" s="225">
        <v>4</v>
      </c>
      <c r="F2547" s="174"/>
      <c r="G2547" s="264" t="str">
        <f t="shared" si="460"/>
        <v>A.3.2.17</v>
      </c>
      <c r="H2547" s="235" t="e">
        <f t="shared" si="468"/>
        <v>#N/A</v>
      </c>
      <c r="I2547" s="239"/>
      <c r="J2547" s="239"/>
      <c r="K2547" s="239"/>
      <c r="L2547" s="239"/>
      <c r="M2547" s="240"/>
      <c r="N2547" s="231">
        <f t="shared" si="463"/>
        <v>1</v>
      </c>
      <c r="O2547" s="231">
        <f t="shared" si="465"/>
        <v>0</v>
      </c>
      <c r="P2547" s="179">
        <f>VLOOKUP($G2547,[1]Conceptos!$B$2:$I$588,6,FALSE)</f>
        <v>1</v>
      </c>
      <c r="Q2547" s="179">
        <f>VLOOKUP($G2547,[1]Conceptos!$B$2:$I$588,7,FALSE)</f>
        <v>1</v>
      </c>
      <c r="R2547" s="179">
        <f>VLOOKUP($G2547,[1]Conceptos!$B$2:$I$588,8,FALSE)</f>
        <v>1</v>
      </c>
      <c r="S2547" s="229" t="b">
        <f>VLOOKUP(G2547,[1]Conceptos!$B$2:$E$587,4,FALSE)</f>
        <v>1</v>
      </c>
      <c r="V2547" s="231">
        <f t="shared" si="466"/>
        <v>0</v>
      </c>
    </row>
    <row r="2548" spans="1:22" s="231" customFormat="1" hidden="1">
      <c r="A2548" s="172">
        <f>VLOOKUP(G2548,[1]Conceptos!$B$2:$F$587,5,FALSE)</f>
        <v>322</v>
      </c>
      <c r="B2548" s="236"/>
      <c r="C2548" s="237"/>
      <c r="D2548" s="238"/>
      <c r="E2548" s="225">
        <v>5</v>
      </c>
      <c r="F2548" s="174"/>
      <c r="G2548" s="264" t="str">
        <f t="shared" si="460"/>
        <v>A.3.2.17</v>
      </c>
      <c r="H2548" s="235" t="e">
        <f t="shared" si="468"/>
        <v>#N/A</v>
      </c>
      <c r="I2548" s="239"/>
      <c r="J2548" s="239"/>
      <c r="K2548" s="239"/>
      <c r="L2548" s="239"/>
      <c r="M2548" s="240"/>
      <c r="N2548" s="231">
        <f t="shared" si="463"/>
        <v>1</v>
      </c>
      <c r="O2548" s="231">
        <f t="shared" si="465"/>
        <v>0</v>
      </c>
      <c r="P2548" s="179">
        <f>VLOOKUP($G2548,[1]Conceptos!$B$2:$I$588,6,FALSE)</f>
        <v>1</v>
      </c>
      <c r="Q2548" s="179">
        <f>VLOOKUP($G2548,[1]Conceptos!$B$2:$I$588,7,FALSE)</f>
        <v>1</v>
      </c>
      <c r="R2548" s="179">
        <f>VLOOKUP($G2548,[1]Conceptos!$B$2:$I$588,8,FALSE)</f>
        <v>1</v>
      </c>
      <c r="S2548" s="229" t="b">
        <f>VLOOKUP(G2548,[1]Conceptos!$B$2:$E$587,4,FALSE)</f>
        <v>1</v>
      </c>
      <c r="V2548" s="231">
        <f t="shared" si="466"/>
        <v>0</v>
      </c>
    </row>
    <row r="2549" spans="1:22" s="231" customFormat="1" hidden="1">
      <c r="A2549" s="172">
        <f>VLOOKUP(G2549,[1]Conceptos!$B$2:$F$587,5,FALSE)</f>
        <v>322</v>
      </c>
      <c r="B2549" s="236"/>
      <c r="C2549" s="237"/>
      <c r="D2549" s="238"/>
      <c r="E2549" s="225">
        <v>6</v>
      </c>
      <c r="F2549" s="174"/>
      <c r="G2549" s="264" t="str">
        <f t="shared" si="460"/>
        <v>A.3.2.17</v>
      </c>
      <c r="H2549" s="235" t="e">
        <f t="shared" si="468"/>
        <v>#N/A</v>
      </c>
      <c r="I2549" s="239"/>
      <c r="J2549" s="239"/>
      <c r="K2549" s="239"/>
      <c r="L2549" s="239"/>
      <c r="M2549" s="240"/>
      <c r="N2549" s="231">
        <f t="shared" si="463"/>
        <v>1</v>
      </c>
      <c r="O2549" s="231">
        <f t="shared" si="465"/>
        <v>0</v>
      </c>
      <c r="P2549" s="179">
        <f>VLOOKUP($G2549,[1]Conceptos!$B$2:$I$588,6,FALSE)</f>
        <v>1</v>
      </c>
      <c r="Q2549" s="179">
        <f>VLOOKUP($G2549,[1]Conceptos!$B$2:$I$588,7,FALSE)</f>
        <v>1</v>
      </c>
      <c r="R2549" s="179">
        <f>VLOOKUP($G2549,[1]Conceptos!$B$2:$I$588,8,FALSE)</f>
        <v>1</v>
      </c>
      <c r="S2549" s="229" t="b">
        <f>VLOOKUP(G2549,[1]Conceptos!$B$2:$E$587,4,FALSE)</f>
        <v>1</v>
      </c>
      <c r="V2549" s="231">
        <f t="shared" si="466"/>
        <v>0</v>
      </c>
    </row>
    <row r="2550" spans="1:22" s="231" customFormat="1" hidden="1">
      <c r="A2550" s="172">
        <f>VLOOKUP(G2550,[1]Conceptos!$B$2:$F$587,5,FALSE)</f>
        <v>322</v>
      </c>
      <c r="B2550" s="236"/>
      <c r="C2550" s="237"/>
      <c r="D2550" s="238"/>
      <c r="E2550" s="225">
        <v>7</v>
      </c>
      <c r="F2550" s="174"/>
      <c r="G2550" s="264" t="str">
        <f t="shared" si="460"/>
        <v>A.3.2.17</v>
      </c>
      <c r="H2550" s="235" t="e">
        <f t="shared" si="468"/>
        <v>#N/A</v>
      </c>
      <c r="I2550" s="239"/>
      <c r="J2550" s="239"/>
      <c r="K2550" s="239"/>
      <c r="L2550" s="239"/>
      <c r="M2550" s="240"/>
      <c r="N2550" s="231">
        <f t="shared" si="463"/>
        <v>1</v>
      </c>
      <c r="O2550" s="231">
        <f t="shared" si="465"/>
        <v>0</v>
      </c>
      <c r="P2550" s="179">
        <f>VLOOKUP($G2550,[1]Conceptos!$B$2:$I$588,6,FALSE)</f>
        <v>1</v>
      </c>
      <c r="Q2550" s="179">
        <f>VLOOKUP($G2550,[1]Conceptos!$B$2:$I$588,7,FALSE)</f>
        <v>1</v>
      </c>
      <c r="R2550" s="179">
        <f>VLOOKUP($G2550,[1]Conceptos!$B$2:$I$588,8,FALSE)</f>
        <v>1</v>
      </c>
      <c r="S2550" s="229" t="b">
        <f>VLOOKUP(G2550,[1]Conceptos!$B$2:$E$587,4,FALSE)</f>
        <v>1</v>
      </c>
      <c r="V2550" s="231">
        <f t="shared" si="466"/>
        <v>0</v>
      </c>
    </row>
    <row r="2551" spans="1:22" s="231" customFormat="1" hidden="1">
      <c r="A2551" s="172">
        <f>VLOOKUP(G2551,[1]Conceptos!$B$2:$F$587,5,FALSE)</f>
        <v>322</v>
      </c>
      <c r="B2551" s="236"/>
      <c r="C2551" s="237"/>
      <c r="D2551" s="238"/>
      <c r="E2551" s="225">
        <v>8</v>
      </c>
      <c r="F2551" s="174"/>
      <c r="G2551" s="264" t="str">
        <f t="shared" si="460"/>
        <v>A.3.2.17</v>
      </c>
      <c r="H2551" s="235" t="e">
        <f t="shared" si="468"/>
        <v>#N/A</v>
      </c>
      <c r="I2551" s="239"/>
      <c r="J2551" s="239"/>
      <c r="K2551" s="239"/>
      <c r="L2551" s="239"/>
      <c r="M2551" s="240"/>
      <c r="N2551" s="231">
        <f t="shared" si="463"/>
        <v>1</v>
      </c>
      <c r="O2551" s="231">
        <f t="shared" si="465"/>
        <v>0</v>
      </c>
      <c r="P2551" s="179">
        <f>VLOOKUP($G2551,[1]Conceptos!$B$2:$I$588,6,FALSE)</f>
        <v>1</v>
      </c>
      <c r="Q2551" s="179">
        <f>VLOOKUP($G2551,[1]Conceptos!$B$2:$I$588,7,FALSE)</f>
        <v>1</v>
      </c>
      <c r="R2551" s="179">
        <f>VLOOKUP($G2551,[1]Conceptos!$B$2:$I$588,8,FALSE)</f>
        <v>1</v>
      </c>
      <c r="S2551" s="229" t="b">
        <f>VLOOKUP(G2551,[1]Conceptos!$B$2:$E$587,4,FALSE)</f>
        <v>1</v>
      </c>
      <c r="V2551" s="231">
        <f t="shared" si="466"/>
        <v>0</v>
      </c>
    </row>
    <row r="2552" spans="1:22" s="231" customFormat="1" hidden="1">
      <c r="A2552" s="172">
        <f>VLOOKUP(G2552,[1]Conceptos!$B$2:$F$587,5,FALSE)</f>
        <v>322</v>
      </c>
      <c r="B2552" s="236"/>
      <c r="C2552" s="237"/>
      <c r="D2552" s="238"/>
      <c r="E2552" s="225">
        <v>9</v>
      </c>
      <c r="F2552" s="174"/>
      <c r="G2552" s="264" t="str">
        <f t="shared" si="460"/>
        <v>A.3.2.17</v>
      </c>
      <c r="H2552" s="235" t="e">
        <f t="shared" si="468"/>
        <v>#N/A</v>
      </c>
      <c r="I2552" s="239"/>
      <c r="J2552" s="239"/>
      <c r="K2552" s="239"/>
      <c r="L2552" s="239"/>
      <c r="M2552" s="240"/>
      <c r="N2552" s="231">
        <f t="shared" si="463"/>
        <v>1</v>
      </c>
      <c r="O2552" s="231">
        <f t="shared" si="465"/>
        <v>0</v>
      </c>
      <c r="P2552" s="179">
        <f>VLOOKUP($G2552,[1]Conceptos!$B$2:$I$588,6,FALSE)</f>
        <v>1</v>
      </c>
      <c r="Q2552" s="179">
        <f>VLOOKUP($G2552,[1]Conceptos!$B$2:$I$588,7,FALSE)</f>
        <v>1</v>
      </c>
      <c r="R2552" s="179">
        <f>VLOOKUP($G2552,[1]Conceptos!$B$2:$I$588,8,FALSE)</f>
        <v>1</v>
      </c>
      <c r="S2552" s="229" t="b">
        <f>VLOOKUP(G2552,[1]Conceptos!$B$2:$E$587,4,FALSE)</f>
        <v>1</v>
      </c>
      <c r="V2552" s="231">
        <f t="shared" si="466"/>
        <v>0</v>
      </c>
    </row>
    <row r="2553" spans="1:22" s="231" customFormat="1" hidden="1">
      <c r="A2553" s="172">
        <f>VLOOKUP(G2553,[1]Conceptos!$B$2:$F$587,5,FALSE)</f>
        <v>322</v>
      </c>
      <c r="B2553" s="236"/>
      <c r="C2553" s="237"/>
      <c r="D2553" s="238"/>
      <c r="E2553" s="225">
        <v>10</v>
      </c>
      <c r="F2553" s="174"/>
      <c r="G2553" s="264" t="str">
        <f t="shared" si="460"/>
        <v>A.3.2.17</v>
      </c>
      <c r="H2553" s="235" t="e">
        <f t="shared" si="468"/>
        <v>#N/A</v>
      </c>
      <c r="I2553" s="239"/>
      <c r="J2553" s="239"/>
      <c r="K2553" s="239"/>
      <c r="L2553" s="239"/>
      <c r="M2553" s="240"/>
      <c r="N2553" s="231">
        <f t="shared" si="463"/>
        <v>1</v>
      </c>
      <c r="O2553" s="231">
        <f t="shared" si="465"/>
        <v>0</v>
      </c>
      <c r="P2553" s="179">
        <f>VLOOKUP($G2553,[1]Conceptos!$B$2:$I$588,6,FALSE)</f>
        <v>1</v>
      </c>
      <c r="Q2553" s="179">
        <f>VLOOKUP($G2553,[1]Conceptos!$B$2:$I$588,7,FALSE)</f>
        <v>1</v>
      </c>
      <c r="R2553" s="179">
        <f>VLOOKUP($G2553,[1]Conceptos!$B$2:$I$588,8,FALSE)</f>
        <v>1</v>
      </c>
      <c r="S2553" s="229" t="b">
        <f>VLOOKUP(G2553,[1]Conceptos!$B$2:$E$587,4,FALSE)</f>
        <v>1</v>
      </c>
      <c r="V2553" s="231">
        <f t="shared" si="466"/>
        <v>0</v>
      </c>
    </row>
    <row r="2554" spans="1:22" s="231" customFormat="1" ht="25.5">
      <c r="A2554" s="172">
        <f>VLOOKUP(G2554,[1]Conceptos!$B$2:$F$587,5,FALSE)</f>
        <v>323</v>
      </c>
      <c r="B2554" s="216" t="s">
        <v>466</v>
      </c>
      <c r="C2554" s="217" t="str">
        <f>VLOOKUP(B2554,[1]Conceptos!$B$2:$D$587,2,FALSE)</f>
        <v>PLAN DE SANEAMIENTO Y MANEJO DE VERTIMIENTOS (PSMV)</v>
      </c>
      <c r="D2554" s="218" t="str">
        <f>VLOOKUP(B2554,[1]Conceptos!$B$2:$D$587,3,FALSE)</f>
        <v>RECURSOS ORIENTADOS A LA FINANCIACIÓN DEL PLAN DE SANEAMIENTO Y MANEJO DE VERTIMIENTOS (PSMV)</v>
      </c>
      <c r="E2554" s="249"/>
      <c r="F2554" s="210"/>
      <c r="G2554" s="262" t="str">
        <f t="shared" si="460"/>
        <v>A.3.2.18</v>
      </c>
      <c r="H2554" s="249"/>
      <c r="I2554" s="213">
        <f>I2555+I2566</f>
        <v>0</v>
      </c>
      <c r="J2554" s="213">
        <f>J2555+J2566</f>
        <v>0</v>
      </c>
      <c r="K2554" s="213">
        <f>K2555+K2566</f>
        <v>0</v>
      </c>
      <c r="L2554" s="213">
        <f>L2555+L2566</f>
        <v>0</v>
      </c>
      <c r="M2554" s="214">
        <f>M2555+M2566</f>
        <v>0</v>
      </c>
      <c r="N2554" s="250">
        <f>IF(E2554&lt;&gt;"",1,0)</f>
        <v>0</v>
      </c>
      <c r="O2554" s="250">
        <f>SUM(I2554:M2554)</f>
        <v>0</v>
      </c>
      <c r="P2554" s="179">
        <f>VLOOKUP($G2554,[1]Conceptos!$B$2:$I$588,6,FALSE)</f>
        <v>1</v>
      </c>
      <c r="Q2554" s="179">
        <f>VLOOKUP($G2554,[1]Conceptos!$B$2:$I$588,7,FALSE)</f>
        <v>1</v>
      </c>
      <c r="R2554" s="179">
        <f>VLOOKUP($G2554,[1]Conceptos!$B$2:$I$588,8,FALSE)</f>
        <v>1</v>
      </c>
      <c r="S2554" s="229" t="b">
        <f>VLOOKUP(G2554,[1]Conceptos!$B$2:$E$588,4,FALSE)</f>
        <v>0</v>
      </c>
      <c r="T2554" s="230">
        <f>FIND(".",B2554,LEN(B2554)-2)</f>
        <v>6</v>
      </c>
      <c r="U2554" s="230" t="str">
        <f>MID(B2554,1,T2554-1)</f>
        <v>A.3.2</v>
      </c>
      <c r="V2554" s="231">
        <f>IF(T2554=0,#REF!,T2554)</f>
        <v>6</v>
      </c>
    </row>
    <row r="2555" spans="1:22" s="231" customFormat="1" ht="25.5">
      <c r="A2555" s="172">
        <f>VLOOKUP(G2555,[1]Conceptos!$B$2:$F$587,5,FALSE)</f>
        <v>324</v>
      </c>
      <c r="B2555" s="219" t="s">
        <v>467</v>
      </c>
      <c r="C2555" s="220" t="str">
        <f>VLOOKUP(B2555,[1]Conceptos!$B$2:$D$587,2,FALSE)</f>
        <v>DISEÑO DEL PLAN DE SANEAMIENTO Y MANEJO DE VERTIMIENTOS (PSMV)</v>
      </c>
      <c r="D2555" s="221" t="str">
        <f>VLOOKUP(B2555,[1]Conceptos!$B$2:$D$587,3,FALSE)</f>
        <v>RECURSOS ORIENTADOS A LA FINANCIACIÓN DEL DISEÑO DEL PLAN DE SANEAMIENTO Y MANEJO DE VERTIMIENTOS (PSMV)</v>
      </c>
      <c r="E2555" s="222" t="s">
        <v>136</v>
      </c>
      <c r="F2555" s="223"/>
      <c r="G2555" s="263" t="str">
        <f t="shared" si="460"/>
        <v>A.3.2.18.1</v>
      </c>
      <c r="H2555" s="225"/>
      <c r="I2555" s="226">
        <f>SUM(I2556:I2565)</f>
        <v>0</v>
      </c>
      <c r="J2555" s="226">
        <f>SUM(J2556:J2565)</f>
        <v>0</v>
      </c>
      <c r="K2555" s="226">
        <f>SUM(K2556:K2565)</f>
        <v>0</v>
      </c>
      <c r="L2555" s="226">
        <f>SUM(L2556:L2565)</f>
        <v>0</v>
      </c>
      <c r="M2555" s="227">
        <f>SUM(M2556:M2565)</f>
        <v>0</v>
      </c>
      <c r="N2555" s="228">
        <f>IF(AND(E2555&lt;&gt;"", E2555&lt;&gt;"Registrar Detalle",E2555&lt;&gt;"Ocultar Detalle"),1,0)</f>
        <v>0</v>
      </c>
      <c r="O2555" s="228">
        <f t="shared" si="465"/>
        <v>0</v>
      </c>
      <c r="P2555" s="179">
        <f>VLOOKUP($G2555,[1]Conceptos!$B$2:$I$588,6,FALSE)</f>
        <v>1</v>
      </c>
      <c r="Q2555" s="179">
        <f>VLOOKUP($G2555,[1]Conceptos!$B$2:$I$588,7,FALSE)</f>
        <v>1</v>
      </c>
      <c r="R2555" s="179">
        <f>VLOOKUP($G2555,[1]Conceptos!$B$2:$I$588,8,FALSE)</f>
        <v>1</v>
      </c>
      <c r="S2555" s="229" t="b">
        <f>VLOOKUP(G2555,[1]Conceptos!$B$2:$E$588,4,FALSE)</f>
        <v>1</v>
      </c>
      <c r="T2555" s="230">
        <f>FIND(".",B2555,LEN(B2555)-2)</f>
        <v>9</v>
      </c>
      <c r="U2555" s="230" t="str">
        <f>MID(B2555,1,T2555-1)</f>
        <v>A.3.2.18</v>
      </c>
      <c r="V2555" s="231">
        <f>IF(T2555=0,T2553,T2555)</f>
        <v>9</v>
      </c>
    </row>
    <row r="2556" spans="1:22" s="231" customFormat="1">
      <c r="A2556" s="172">
        <f>VLOOKUP(G2556,[1]Conceptos!$B$2:$F$587,5,FALSE)</f>
        <v>324</v>
      </c>
      <c r="B2556" s="234"/>
      <c r="C2556" s="220"/>
      <c r="D2556" s="221"/>
      <c r="E2556" s="225">
        <v>1</v>
      </c>
      <c r="F2556" s="174"/>
      <c r="G2556" s="263" t="str">
        <f t="shared" si="460"/>
        <v>A.3.2.18.1</v>
      </c>
      <c r="H2556" s="235" t="e">
        <f t="shared" ref="H2556:H2565" si="469">VLOOKUP(F2556,$W$7:$X$48,2,FALSE)</f>
        <v>#N/A</v>
      </c>
      <c r="I2556" s="239"/>
      <c r="J2556" s="239"/>
      <c r="K2556" s="239"/>
      <c r="L2556" s="239"/>
      <c r="M2556" s="240"/>
      <c r="N2556" s="231">
        <f t="shared" si="463"/>
        <v>1</v>
      </c>
      <c r="O2556" s="231">
        <f t="shared" si="465"/>
        <v>0</v>
      </c>
      <c r="P2556" s="179">
        <f>VLOOKUP($G2556,[1]Conceptos!$B$2:$I$588,6,FALSE)</f>
        <v>1</v>
      </c>
      <c r="Q2556" s="179">
        <f>VLOOKUP($G2556,[1]Conceptos!$B$2:$I$588,7,FALSE)</f>
        <v>1</v>
      </c>
      <c r="R2556" s="179">
        <f>VLOOKUP($G2556,[1]Conceptos!$B$2:$I$588,8,FALSE)</f>
        <v>1</v>
      </c>
      <c r="S2556" s="229" t="b">
        <f>VLOOKUP(G2556,[1]Conceptos!$B$2:$E$588,4,FALSE)</f>
        <v>1</v>
      </c>
      <c r="V2556" s="231">
        <f t="shared" si="466"/>
        <v>9</v>
      </c>
    </row>
    <row r="2557" spans="1:22" s="231" customFormat="1" hidden="1">
      <c r="A2557" s="172">
        <f>VLOOKUP(G2557,[1]Conceptos!$B$2:$F$587,5,FALSE)</f>
        <v>324</v>
      </c>
      <c r="B2557" s="236"/>
      <c r="C2557" s="237"/>
      <c r="D2557" s="238"/>
      <c r="E2557" s="225">
        <v>2</v>
      </c>
      <c r="F2557" s="174"/>
      <c r="G2557" s="263" t="str">
        <f t="shared" ref="G2557:G2620" si="470">IF(ISBLANK(B2557),G2556,B2557)</f>
        <v>A.3.2.18.1</v>
      </c>
      <c r="H2557" s="235" t="e">
        <f t="shared" si="469"/>
        <v>#N/A</v>
      </c>
      <c r="I2557" s="239"/>
      <c r="J2557" s="239"/>
      <c r="K2557" s="239"/>
      <c r="L2557" s="239"/>
      <c r="M2557" s="240"/>
      <c r="N2557" s="231">
        <f t="shared" si="463"/>
        <v>1</v>
      </c>
      <c r="O2557" s="231">
        <f t="shared" si="465"/>
        <v>0</v>
      </c>
      <c r="P2557" s="179">
        <f>VLOOKUP($G2557,[1]Conceptos!$B$2:$I$588,6,FALSE)</f>
        <v>1</v>
      </c>
      <c r="Q2557" s="179">
        <f>VLOOKUP($G2557,[1]Conceptos!$B$2:$I$588,7,FALSE)</f>
        <v>1</v>
      </c>
      <c r="R2557" s="179">
        <f>VLOOKUP($G2557,[1]Conceptos!$B$2:$I$588,8,FALSE)</f>
        <v>1</v>
      </c>
      <c r="S2557" s="229" t="b">
        <f>VLOOKUP(G2557,[1]Conceptos!$B$2:$E$587,4,FALSE)</f>
        <v>1</v>
      </c>
      <c r="V2557" s="231">
        <f t="shared" si="466"/>
        <v>0</v>
      </c>
    </row>
    <row r="2558" spans="1:22" s="231" customFormat="1" hidden="1">
      <c r="A2558" s="172">
        <f>VLOOKUP(G2558,[1]Conceptos!$B$2:$F$587,5,FALSE)</f>
        <v>324</v>
      </c>
      <c r="B2558" s="236"/>
      <c r="C2558" s="237"/>
      <c r="D2558" s="238"/>
      <c r="E2558" s="225">
        <v>3</v>
      </c>
      <c r="F2558" s="174"/>
      <c r="G2558" s="263" t="str">
        <f t="shared" si="470"/>
        <v>A.3.2.18.1</v>
      </c>
      <c r="H2558" s="235" t="e">
        <f t="shared" si="469"/>
        <v>#N/A</v>
      </c>
      <c r="I2558" s="239"/>
      <c r="J2558" s="239"/>
      <c r="K2558" s="239"/>
      <c r="L2558" s="239"/>
      <c r="M2558" s="240"/>
      <c r="N2558" s="231">
        <f t="shared" si="463"/>
        <v>1</v>
      </c>
      <c r="O2558" s="231">
        <f t="shared" si="465"/>
        <v>0</v>
      </c>
      <c r="P2558" s="179">
        <f>VLOOKUP($G2558,[1]Conceptos!$B$2:$I$588,6,FALSE)</f>
        <v>1</v>
      </c>
      <c r="Q2558" s="179">
        <f>VLOOKUP($G2558,[1]Conceptos!$B$2:$I$588,7,FALSE)</f>
        <v>1</v>
      </c>
      <c r="R2558" s="179">
        <f>VLOOKUP($G2558,[1]Conceptos!$B$2:$I$588,8,FALSE)</f>
        <v>1</v>
      </c>
      <c r="S2558" s="229" t="b">
        <f>VLOOKUP(G2558,[1]Conceptos!$B$2:$E$587,4,FALSE)</f>
        <v>1</v>
      </c>
      <c r="V2558" s="231">
        <f t="shared" si="466"/>
        <v>0</v>
      </c>
    </row>
    <row r="2559" spans="1:22" s="231" customFormat="1" hidden="1">
      <c r="A2559" s="172">
        <f>VLOOKUP(G2559,[1]Conceptos!$B$2:$F$587,5,FALSE)</f>
        <v>324</v>
      </c>
      <c r="B2559" s="236"/>
      <c r="C2559" s="237"/>
      <c r="D2559" s="238"/>
      <c r="E2559" s="225">
        <v>4</v>
      </c>
      <c r="F2559" s="174"/>
      <c r="G2559" s="263" t="str">
        <f t="shared" si="470"/>
        <v>A.3.2.18.1</v>
      </c>
      <c r="H2559" s="235" t="e">
        <f t="shared" si="469"/>
        <v>#N/A</v>
      </c>
      <c r="I2559" s="239"/>
      <c r="J2559" s="239"/>
      <c r="K2559" s="239"/>
      <c r="L2559" s="239"/>
      <c r="M2559" s="240"/>
      <c r="N2559" s="231">
        <f t="shared" si="463"/>
        <v>1</v>
      </c>
      <c r="O2559" s="231">
        <f t="shared" si="465"/>
        <v>0</v>
      </c>
      <c r="P2559" s="179">
        <f>VLOOKUP($G2559,[1]Conceptos!$B$2:$I$588,6,FALSE)</f>
        <v>1</v>
      </c>
      <c r="Q2559" s="179">
        <f>VLOOKUP($G2559,[1]Conceptos!$B$2:$I$588,7,FALSE)</f>
        <v>1</v>
      </c>
      <c r="R2559" s="179">
        <f>VLOOKUP($G2559,[1]Conceptos!$B$2:$I$588,8,FALSE)</f>
        <v>1</v>
      </c>
      <c r="S2559" s="229" t="b">
        <f>VLOOKUP(G2559,[1]Conceptos!$B$2:$E$587,4,FALSE)</f>
        <v>1</v>
      </c>
      <c r="V2559" s="231">
        <f t="shared" si="466"/>
        <v>0</v>
      </c>
    </row>
    <row r="2560" spans="1:22" s="231" customFormat="1" hidden="1">
      <c r="A2560" s="172">
        <f>VLOOKUP(G2560,[1]Conceptos!$B$2:$F$587,5,FALSE)</f>
        <v>324</v>
      </c>
      <c r="B2560" s="236"/>
      <c r="C2560" s="237"/>
      <c r="D2560" s="238"/>
      <c r="E2560" s="225">
        <v>5</v>
      </c>
      <c r="F2560" s="174"/>
      <c r="G2560" s="263" t="str">
        <f t="shared" si="470"/>
        <v>A.3.2.18.1</v>
      </c>
      <c r="H2560" s="235" t="e">
        <f t="shared" si="469"/>
        <v>#N/A</v>
      </c>
      <c r="I2560" s="239"/>
      <c r="J2560" s="239"/>
      <c r="K2560" s="239"/>
      <c r="L2560" s="239"/>
      <c r="M2560" s="240"/>
      <c r="N2560" s="231">
        <f t="shared" si="463"/>
        <v>1</v>
      </c>
      <c r="O2560" s="231">
        <f t="shared" si="465"/>
        <v>0</v>
      </c>
      <c r="P2560" s="179">
        <f>VLOOKUP($G2560,[1]Conceptos!$B$2:$I$588,6,FALSE)</f>
        <v>1</v>
      </c>
      <c r="Q2560" s="179">
        <f>VLOOKUP($G2560,[1]Conceptos!$B$2:$I$588,7,FALSE)</f>
        <v>1</v>
      </c>
      <c r="R2560" s="179">
        <f>VLOOKUP($G2560,[1]Conceptos!$B$2:$I$588,8,FALSE)</f>
        <v>1</v>
      </c>
      <c r="S2560" s="229" t="b">
        <f>VLOOKUP(G2560,[1]Conceptos!$B$2:$E$587,4,FALSE)</f>
        <v>1</v>
      </c>
      <c r="V2560" s="231">
        <f t="shared" si="466"/>
        <v>0</v>
      </c>
    </row>
    <row r="2561" spans="1:22" s="231" customFormat="1" hidden="1">
      <c r="A2561" s="172">
        <f>VLOOKUP(G2561,[1]Conceptos!$B$2:$F$587,5,FALSE)</f>
        <v>324</v>
      </c>
      <c r="B2561" s="236"/>
      <c r="C2561" s="237"/>
      <c r="D2561" s="238"/>
      <c r="E2561" s="225">
        <v>6</v>
      </c>
      <c r="F2561" s="174"/>
      <c r="G2561" s="263" t="str">
        <f t="shared" si="470"/>
        <v>A.3.2.18.1</v>
      </c>
      <c r="H2561" s="235" t="e">
        <f t="shared" si="469"/>
        <v>#N/A</v>
      </c>
      <c r="I2561" s="239"/>
      <c r="J2561" s="239"/>
      <c r="K2561" s="239"/>
      <c r="L2561" s="239"/>
      <c r="M2561" s="240"/>
      <c r="N2561" s="231">
        <f t="shared" si="463"/>
        <v>1</v>
      </c>
      <c r="O2561" s="231">
        <f t="shared" si="465"/>
        <v>0</v>
      </c>
      <c r="P2561" s="179">
        <f>VLOOKUP($G2561,[1]Conceptos!$B$2:$I$588,6,FALSE)</f>
        <v>1</v>
      </c>
      <c r="Q2561" s="179">
        <f>VLOOKUP($G2561,[1]Conceptos!$B$2:$I$588,7,FALSE)</f>
        <v>1</v>
      </c>
      <c r="R2561" s="179">
        <f>VLOOKUP($G2561,[1]Conceptos!$B$2:$I$588,8,FALSE)</f>
        <v>1</v>
      </c>
      <c r="S2561" s="229" t="b">
        <f>VLOOKUP(G2561,[1]Conceptos!$B$2:$E$587,4,FALSE)</f>
        <v>1</v>
      </c>
      <c r="V2561" s="231">
        <f t="shared" si="466"/>
        <v>0</v>
      </c>
    </row>
    <row r="2562" spans="1:22" s="231" customFormat="1" hidden="1">
      <c r="A2562" s="172">
        <f>VLOOKUP(G2562,[1]Conceptos!$B$2:$F$587,5,FALSE)</f>
        <v>324</v>
      </c>
      <c r="B2562" s="236"/>
      <c r="C2562" s="237"/>
      <c r="D2562" s="238"/>
      <c r="E2562" s="225">
        <v>7</v>
      </c>
      <c r="F2562" s="174"/>
      <c r="G2562" s="263" t="str">
        <f t="shared" si="470"/>
        <v>A.3.2.18.1</v>
      </c>
      <c r="H2562" s="235" t="e">
        <f t="shared" si="469"/>
        <v>#N/A</v>
      </c>
      <c r="I2562" s="239"/>
      <c r="J2562" s="239"/>
      <c r="K2562" s="239"/>
      <c r="L2562" s="239"/>
      <c r="M2562" s="240"/>
      <c r="N2562" s="231">
        <f t="shared" si="463"/>
        <v>1</v>
      </c>
      <c r="O2562" s="231">
        <f t="shared" si="465"/>
        <v>0</v>
      </c>
      <c r="P2562" s="179">
        <f>VLOOKUP($G2562,[1]Conceptos!$B$2:$I$588,6,FALSE)</f>
        <v>1</v>
      </c>
      <c r="Q2562" s="179">
        <f>VLOOKUP($G2562,[1]Conceptos!$B$2:$I$588,7,FALSE)</f>
        <v>1</v>
      </c>
      <c r="R2562" s="179">
        <f>VLOOKUP($G2562,[1]Conceptos!$B$2:$I$588,8,FALSE)</f>
        <v>1</v>
      </c>
      <c r="S2562" s="229" t="b">
        <f>VLOOKUP(G2562,[1]Conceptos!$B$2:$E$587,4,FALSE)</f>
        <v>1</v>
      </c>
      <c r="V2562" s="231">
        <f t="shared" si="466"/>
        <v>0</v>
      </c>
    </row>
    <row r="2563" spans="1:22" s="231" customFormat="1" hidden="1">
      <c r="A2563" s="172">
        <f>VLOOKUP(G2563,[1]Conceptos!$B$2:$F$587,5,FALSE)</f>
        <v>324</v>
      </c>
      <c r="B2563" s="236"/>
      <c r="C2563" s="237"/>
      <c r="D2563" s="238"/>
      <c r="E2563" s="225">
        <v>8</v>
      </c>
      <c r="F2563" s="174"/>
      <c r="G2563" s="263" t="str">
        <f t="shared" si="470"/>
        <v>A.3.2.18.1</v>
      </c>
      <c r="H2563" s="235" t="e">
        <f t="shared" si="469"/>
        <v>#N/A</v>
      </c>
      <c r="I2563" s="239"/>
      <c r="J2563" s="239"/>
      <c r="K2563" s="239"/>
      <c r="L2563" s="239"/>
      <c r="M2563" s="240"/>
      <c r="N2563" s="231">
        <f t="shared" si="463"/>
        <v>1</v>
      </c>
      <c r="O2563" s="231">
        <f t="shared" si="465"/>
        <v>0</v>
      </c>
      <c r="P2563" s="179">
        <f>VLOOKUP($G2563,[1]Conceptos!$B$2:$I$588,6,FALSE)</f>
        <v>1</v>
      </c>
      <c r="Q2563" s="179">
        <f>VLOOKUP($G2563,[1]Conceptos!$B$2:$I$588,7,FALSE)</f>
        <v>1</v>
      </c>
      <c r="R2563" s="179">
        <f>VLOOKUP($G2563,[1]Conceptos!$B$2:$I$588,8,FALSE)</f>
        <v>1</v>
      </c>
      <c r="S2563" s="229" t="b">
        <f>VLOOKUP(G2563,[1]Conceptos!$B$2:$E$587,4,FALSE)</f>
        <v>1</v>
      </c>
      <c r="V2563" s="231">
        <f t="shared" si="466"/>
        <v>0</v>
      </c>
    </row>
    <row r="2564" spans="1:22" s="231" customFormat="1" hidden="1">
      <c r="A2564" s="172">
        <f>VLOOKUP(G2564,[1]Conceptos!$B$2:$F$587,5,FALSE)</f>
        <v>324</v>
      </c>
      <c r="B2564" s="236"/>
      <c r="C2564" s="237"/>
      <c r="D2564" s="238"/>
      <c r="E2564" s="225">
        <v>9</v>
      </c>
      <c r="F2564" s="174"/>
      <c r="G2564" s="263" t="str">
        <f t="shared" si="470"/>
        <v>A.3.2.18.1</v>
      </c>
      <c r="H2564" s="235" t="e">
        <f t="shared" si="469"/>
        <v>#N/A</v>
      </c>
      <c r="I2564" s="239"/>
      <c r="J2564" s="239"/>
      <c r="K2564" s="239"/>
      <c r="L2564" s="239"/>
      <c r="M2564" s="240"/>
      <c r="N2564" s="231">
        <f t="shared" si="463"/>
        <v>1</v>
      </c>
      <c r="O2564" s="231">
        <f t="shared" si="465"/>
        <v>0</v>
      </c>
      <c r="P2564" s="179">
        <f>VLOOKUP($G2564,[1]Conceptos!$B$2:$I$588,6,FALSE)</f>
        <v>1</v>
      </c>
      <c r="Q2564" s="179">
        <f>VLOOKUP($G2564,[1]Conceptos!$B$2:$I$588,7,FALSE)</f>
        <v>1</v>
      </c>
      <c r="R2564" s="179">
        <f>VLOOKUP($G2564,[1]Conceptos!$B$2:$I$588,8,FALSE)</f>
        <v>1</v>
      </c>
      <c r="S2564" s="229" t="b">
        <f>VLOOKUP(G2564,[1]Conceptos!$B$2:$E$587,4,FALSE)</f>
        <v>1</v>
      </c>
      <c r="V2564" s="231">
        <f t="shared" si="466"/>
        <v>0</v>
      </c>
    </row>
    <row r="2565" spans="1:22" s="231" customFormat="1" hidden="1">
      <c r="A2565" s="172">
        <f>VLOOKUP(G2565,[1]Conceptos!$B$2:$F$587,5,FALSE)</f>
        <v>324</v>
      </c>
      <c r="B2565" s="236"/>
      <c r="C2565" s="237"/>
      <c r="D2565" s="238"/>
      <c r="E2565" s="225">
        <v>10</v>
      </c>
      <c r="F2565" s="174"/>
      <c r="G2565" s="263" t="str">
        <f t="shared" si="470"/>
        <v>A.3.2.18.1</v>
      </c>
      <c r="H2565" s="235" t="e">
        <f t="shared" si="469"/>
        <v>#N/A</v>
      </c>
      <c r="I2565" s="239"/>
      <c r="J2565" s="239"/>
      <c r="K2565" s="239"/>
      <c r="L2565" s="239"/>
      <c r="M2565" s="240"/>
      <c r="N2565" s="231">
        <f t="shared" si="463"/>
        <v>1</v>
      </c>
      <c r="O2565" s="231">
        <f t="shared" si="465"/>
        <v>0</v>
      </c>
      <c r="P2565" s="179">
        <f>VLOOKUP($G2565,[1]Conceptos!$B$2:$I$588,6,FALSE)</f>
        <v>1</v>
      </c>
      <c r="Q2565" s="179">
        <f>VLOOKUP($G2565,[1]Conceptos!$B$2:$I$588,7,FALSE)</f>
        <v>1</v>
      </c>
      <c r="R2565" s="179">
        <f>VLOOKUP($G2565,[1]Conceptos!$B$2:$I$588,8,FALSE)</f>
        <v>1</v>
      </c>
      <c r="S2565" s="229" t="b">
        <f>VLOOKUP(G2565,[1]Conceptos!$B$2:$E$587,4,FALSE)</f>
        <v>1</v>
      </c>
      <c r="V2565" s="231">
        <f t="shared" si="466"/>
        <v>0</v>
      </c>
    </row>
    <row r="2566" spans="1:22" s="231" customFormat="1" ht="38.25">
      <c r="A2566" s="172">
        <f>VLOOKUP(G2566,[1]Conceptos!$B$2:$F$587,5,FALSE)</f>
        <v>325</v>
      </c>
      <c r="B2566" s="219" t="s">
        <v>468</v>
      </c>
      <c r="C2566" s="220" t="str">
        <f>VLOOKUP(B2566,[1]Conceptos!$B$2:$D$587,2,FALSE)</f>
        <v>IMPLEMENTACIÓN DEL PLAN DE SANEAMIENTO Y MANEJO DE VERTIMIENTOS (PSMV)</v>
      </c>
      <c r="D2566" s="221" t="str">
        <f>VLOOKUP(B2566,[1]Conceptos!$B$2:$D$587,3,FALSE)</f>
        <v>RECURSOS ORIENTADOS A LA FINANCIACIÓN DE LA IMPLEMENTACIÓN DEL PLAN DE SANEAMIENTO Y MANEJO DE VERTIMIENTOS (PSMV)</v>
      </c>
      <c r="E2566" s="222" t="s">
        <v>136</v>
      </c>
      <c r="F2566" s="223"/>
      <c r="G2566" s="263" t="str">
        <f t="shared" si="470"/>
        <v>A.3.2.18.2</v>
      </c>
      <c r="H2566" s="225"/>
      <c r="I2566" s="226">
        <f>SUM(I2567:I2576)</f>
        <v>0</v>
      </c>
      <c r="J2566" s="226">
        <f>SUM(J2567:J2576)</f>
        <v>0</v>
      </c>
      <c r="K2566" s="226">
        <f>SUM(K2567:K2576)</f>
        <v>0</v>
      </c>
      <c r="L2566" s="226">
        <f>SUM(L2567:L2576)</f>
        <v>0</v>
      </c>
      <c r="M2566" s="227">
        <f>SUM(M2567:M2576)</f>
        <v>0</v>
      </c>
      <c r="N2566" s="228">
        <f>IF(AND(E2566&lt;&gt;"", E2566&lt;&gt;"Registrar Detalle",E2566&lt;&gt;"Ocultar Detalle"),1,0)</f>
        <v>0</v>
      </c>
      <c r="O2566" s="228">
        <f t="shared" si="465"/>
        <v>0</v>
      </c>
      <c r="P2566" s="179">
        <f>VLOOKUP($G2566,[1]Conceptos!$B$2:$I$588,6,FALSE)</f>
        <v>1</v>
      </c>
      <c r="Q2566" s="179">
        <f>VLOOKUP($G2566,[1]Conceptos!$B$2:$I$588,7,FALSE)</f>
        <v>1</v>
      </c>
      <c r="R2566" s="179">
        <f>VLOOKUP($G2566,[1]Conceptos!$B$2:$I$588,8,FALSE)</f>
        <v>1</v>
      </c>
      <c r="S2566" s="229" t="b">
        <f>VLOOKUP(G2566,[1]Conceptos!$B$2:$E$588,4,FALSE)</f>
        <v>1</v>
      </c>
      <c r="T2566" s="230">
        <f>FIND(".",B2566,LEN(B2566)-2)</f>
        <v>9</v>
      </c>
      <c r="U2566" s="230" t="str">
        <f>MID(B2566,1,T2566-1)</f>
        <v>A.3.2.18</v>
      </c>
      <c r="V2566" s="231">
        <f>IF(T2566=0,T2564,T2566)</f>
        <v>9</v>
      </c>
    </row>
    <row r="2567" spans="1:22" s="231" customFormat="1">
      <c r="A2567" s="172">
        <f>VLOOKUP(G2567,[1]Conceptos!$B$2:$F$587,5,FALSE)</f>
        <v>325</v>
      </c>
      <c r="B2567" s="234"/>
      <c r="C2567" s="220"/>
      <c r="D2567" s="221"/>
      <c r="E2567" s="225">
        <v>1</v>
      </c>
      <c r="F2567" s="174"/>
      <c r="G2567" s="263" t="str">
        <f t="shared" si="470"/>
        <v>A.3.2.18.2</v>
      </c>
      <c r="H2567" s="235" t="e">
        <f t="shared" ref="H2567:H2576" si="471">VLOOKUP(F2567,$W$7:$X$48,2,FALSE)</f>
        <v>#N/A</v>
      </c>
      <c r="I2567" s="239"/>
      <c r="J2567" s="239"/>
      <c r="K2567" s="239"/>
      <c r="L2567" s="239"/>
      <c r="M2567" s="240"/>
      <c r="N2567" s="231">
        <f t="shared" ref="N2567:N2576" si="472">IF(E2567&lt;&gt;"",1,0)</f>
        <v>1</v>
      </c>
      <c r="O2567" s="231">
        <f t="shared" si="465"/>
        <v>0</v>
      </c>
      <c r="P2567" s="179">
        <f>VLOOKUP($G2567,[1]Conceptos!$B$2:$I$588,6,FALSE)</f>
        <v>1</v>
      </c>
      <c r="Q2567" s="179">
        <f>VLOOKUP($G2567,[1]Conceptos!$B$2:$I$588,7,FALSE)</f>
        <v>1</v>
      </c>
      <c r="R2567" s="179">
        <f>VLOOKUP($G2567,[1]Conceptos!$B$2:$I$588,8,FALSE)</f>
        <v>1</v>
      </c>
      <c r="S2567" s="229" t="b">
        <f>VLOOKUP(G2567,[1]Conceptos!$B$2:$E$588,4,FALSE)</f>
        <v>1</v>
      </c>
      <c r="V2567" s="231">
        <f t="shared" ref="V2567:V2576" si="473">IF(T2567=0,T2566,T2567)</f>
        <v>9</v>
      </c>
    </row>
    <row r="2568" spans="1:22" s="231" customFormat="1" hidden="1">
      <c r="A2568" s="172">
        <f>VLOOKUP(G2568,[1]Conceptos!$B$2:$F$587,5,FALSE)</f>
        <v>325</v>
      </c>
      <c r="B2568" s="236"/>
      <c r="C2568" s="237"/>
      <c r="D2568" s="238"/>
      <c r="E2568" s="225">
        <v>2</v>
      </c>
      <c r="F2568" s="174"/>
      <c r="G2568" s="263" t="str">
        <f t="shared" si="470"/>
        <v>A.3.2.18.2</v>
      </c>
      <c r="H2568" s="235" t="e">
        <f t="shared" si="471"/>
        <v>#N/A</v>
      </c>
      <c r="I2568" s="239"/>
      <c r="J2568" s="239"/>
      <c r="K2568" s="239"/>
      <c r="L2568" s="239"/>
      <c r="M2568" s="240"/>
      <c r="N2568" s="231">
        <f t="shared" si="472"/>
        <v>1</v>
      </c>
      <c r="O2568" s="231">
        <f t="shared" si="465"/>
        <v>0</v>
      </c>
      <c r="P2568" s="179">
        <f>VLOOKUP($G2568,[1]Conceptos!$B$2:$I$588,6,FALSE)</f>
        <v>1</v>
      </c>
      <c r="Q2568" s="179">
        <f>VLOOKUP($G2568,[1]Conceptos!$B$2:$I$588,7,FALSE)</f>
        <v>1</v>
      </c>
      <c r="R2568" s="179">
        <f>VLOOKUP($G2568,[1]Conceptos!$B$2:$I$588,8,FALSE)</f>
        <v>1</v>
      </c>
      <c r="S2568" s="229" t="b">
        <f>VLOOKUP(G2568,[1]Conceptos!$B$2:$E$587,4,FALSE)</f>
        <v>1</v>
      </c>
      <c r="V2568" s="231">
        <f t="shared" si="473"/>
        <v>0</v>
      </c>
    </row>
    <row r="2569" spans="1:22" s="231" customFormat="1" hidden="1">
      <c r="A2569" s="172">
        <f>VLOOKUP(G2569,[1]Conceptos!$B$2:$F$587,5,FALSE)</f>
        <v>325</v>
      </c>
      <c r="B2569" s="236"/>
      <c r="C2569" s="237"/>
      <c r="D2569" s="238"/>
      <c r="E2569" s="225">
        <v>3</v>
      </c>
      <c r="F2569" s="174"/>
      <c r="G2569" s="263" t="str">
        <f t="shared" si="470"/>
        <v>A.3.2.18.2</v>
      </c>
      <c r="H2569" s="235" t="e">
        <f t="shared" si="471"/>
        <v>#N/A</v>
      </c>
      <c r="I2569" s="239"/>
      <c r="J2569" s="239"/>
      <c r="K2569" s="239"/>
      <c r="L2569" s="239"/>
      <c r="M2569" s="240"/>
      <c r="N2569" s="231">
        <f t="shared" si="472"/>
        <v>1</v>
      </c>
      <c r="O2569" s="231">
        <f t="shared" si="465"/>
        <v>0</v>
      </c>
      <c r="P2569" s="179">
        <f>VLOOKUP($G2569,[1]Conceptos!$B$2:$I$588,6,FALSE)</f>
        <v>1</v>
      </c>
      <c r="Q2569" s="179">
        <f>VLOOKUP($G2569,[1]Conceptos!$B$2:$I$588,7,FALSE)</f>
        <v>1</v>
      </c>
      <c r="R2569" s="179">
        <f>VLOOKUP($G2569,[1]Conceptos!$B$2:$I$588,8,FALSE)</f>
        <v>1</v>
      </c>
      <c r="S2569" s="229" t="b">
        <f>VLOOKUP(G2569,[1]Conceptos!$B$2:$E$587,4,FALSE)</f>
        <v>1</v>
      </c>
      <c r="V2569" s="231">
        <f t="shared" si="473"/>
        <v>0</v>
      </c>
    </row>
    <row r="2570" spans="1:22" s="231" customFormat="1" hidden="1">
      <c r="A2570" s="172">
        <f>VLOOKUP(G2570,[1]Conceptos!$B$2:$F$587,5,FALSE)</f>
        <v>325</v>
      </c>
      <c r="B2570" s="236"/>
      <c r="C2570" s="237"/>
      <c r="D2570" s="238"/>
      <c r="E2570" s="225">
        <v>4</v>
      </c>
      <c r="F2570" s="174"/>
      <c r="G2570" s="263" t="str">
        <f t="shared" si="470"/>
        <v>A.3.2.18.2</v>
      </c>
      <c r="H2570" s="235" t="e">
        <f t="shared" si="471"/>
        <v>#N/A</v>
      </c>
      <c r="I2570" s="239"/>
      <c r="J2570" s="239"/>
      <c r="K2570" s="239"/>
      <c r="L2570" s="239"/>
      <c r="M2570" s="240"/>
      <c r="N2570" s="231">
        <f t="shared" si="472"/>
        <v>1</v>
      </c>
      <c r="O2570" s="231">
        <f t="shared" si="465"/>
        <v>0</v>
      </c>
      <c r="P2570" s="179">
        <f>VLOOKUP($G2570,[1]Conceptos!$B$2:$I$588,6,FALSE)</f>
        <v>1</v>
      </c>
      <c r="Q2570" s="179">
        <f>VLOOKUP($G2570,[1]Conceptos!$B$2:$I$588,7,FALSE)</f>
        <v>1</v>
      </c>
      <c r="R2570" s="179">
        <f>VLOOKUP($G2570,[1]Conceptos!$B$2:$I$588,8,FALSE)</f>
        <v>1</v>
      </c>
      <c r="S2570" s="229" t="b">
        <f>VLOOKUP(G2570,[1]Conceptos!$B$2:$E$587,4,FALSE)</f>
        <v>1</v>
      </c>
      <c r="V2570" s="231">
        <f t="shared" si="473"/>
        <v>0</v>
      </c>
    </row>
    <row r="2571" spans="1:22" s="231" customFormat="1" hidden="1">
      <c r="A2571" s="172">
        <f>VLOOKUP(G2571,[1]Conceptos!$B$2:$F$587,5,FALSE)</f>
        <v>325</v>
      </c>
      <c r="B2571" s="236"/>
      <c r="C2571" s="237"/>
      <c r="D2571" s="238"/>
      <c r="E2571" s="225">
        <v>5</v>
      </c>
      <c r="F2571" s="174"/>
      <c r="G2571" s="263" t="str">
        <f t="shared" si="470"/>
        <v>A.3.2.18.2</v>
      </c>
      <c r="H2571" s="235" t="e">
        <f t="shared" si="471"/>
        <v>#N/A</v>
      </c>
      <c r="I2571" s="239"/>
      <c r="J2571" s="239"/>
      <c r="K2571" s="239"/>
      <c r="L2571" s="239"/>
      <c r="M2571" s="240"/>
      <c r="N2571" s="231">
        <f t="shared" si="472"/>
        <v>1</v>
      </c>
      <c r="O2571" s="231">
        <f t="shared" si="465"/>
        <v>0</v>
      </c>
      <c r="P2571" s="179">
        <f>VLOOKUP($G2571,[1]Conceptos!$B$2:$I$588,6,FALSE)</f>
        <v>1</v>
      </c>
      <c r="Q2571" s="179">
        <f>VLOOKUP($G2571,[1]Conceptos!$B$2:$I$588,7,FALSE)</f>
        <v>1</v>
      </c>
      <c r="R2571" s="179">
        <f>VLOOKUP($G2571,[1]Conceptos!$B$2:$I$588,8,FALSE)</f>
        <v>1</v>
      </c>
      <c r="S2571" s="229" t="b">
        <f>VLOOKUP(G2571,[1]Conceptos!$B$2:$E$587,4,FALSE)</f>
        <v>1</v>
      </c>
      <c r="V2571" s="231">
        <f t="shared" si="473"/>
        <v>0</v>
      </c>
    </row>
    <row r="2572" spans="1:22" s="231" customFormat="1" hidden="1">
      <c r="A2572" s="172">
        <f>VLOOKUP(G2572,[1]Conceptos!$B$2:$F$587,5,FALSE)</f>
        <v>325</v>
      </c>
      <c r="B2572" s="236"/>
      <c r="C2572" s="237"/>
      <c r="D2572" s="238"/>
      <c r="E2572" s="225">
        <v>6</v>
      </c>
      <c r="F2572" s="174"/>
      <c r="G2572" s="263" t="str">
        <f t="shared" si="470"/>
        <v>A.3.2.18.2</v>
      </c>
      <c r="H2572" s="235" t="e">
        <f t="shared" si="471"/>
        <v>#N/A</v>
      </c>
      <c r="I2572" s="239"/>
      <c r="J2572" s="239"/>
      <c r="K2572" s="239"/>
      <c r="L2572" s="239"/>
      <c r="M2572" s="240"/>
      <c r="N2572" s="231">
        <f t="shared" si="472"/>
        <v>1</v>
      </c>
      <c r="O2572" s="231">
        <f t="shared" si="465"/>
        <v>0</v>
      </c>
      <c r="P2572" s="179">
        <f>VLOOKUP($G2572,[1]Conceptos!$B$2:$I$588,6,FALSE)</f>
        <v>1</v>
      </c>
      <c r="Q2572" s="179">
        <f>VLOOKUP($G2572,[1]Conceptos!$B$2:$I$588,7,FALSE)</f>
        <v>1</v>
      </c>
      <c r="R2572" s="179">
        <f>VLOOKUP($G2572,[1]Conceptos!$B$2:$I$588,8,FALSE)</f>
        <v>1</v>
      </c>
      <c r="S2572" s="229" t="b">
        <f>VLOOKUP(G2572,[1]Conceptos!$B$2:$E$587,4,FALSE)</f>
        <v>1</v>
      </c>
      <c r="V2572" s="231">
        <f t="shared" si="473"/>
        <v>0</v>
      </c>
    </row>
    <row r="2573" spans="1:22" s="231" customFormat="1" hidden="1">
      <c r="A2573" s="172">
        <f>VLOOKUP(G2573,[1]Conceptos!$B$2:$F$587,5,FALSE)</f>
        <v>325</v>
      </c>
      <c r="B2573" s="236"/>
      <c r="C2573" s="237"/>
      <c r="D2573" s="238"/>
      <c r="E2573" s="225">
        <v>7</v>
      </c>
      <c r="F2573" s="174"/>
      <c r="G2573" s="263" t="str">
        <f t="shared" si="470"/>
        <v>A.3.2.18.2</v>
      </c>
      <c r="H2573" s="235" t="e">
        <f t="shared" si="471"/>
        <v>#N/A</v>
      </c>
      <c r="I2573" s="239"/>
      <c r="J2573" s="239"/>
      <c r="K2573" s="239"/>
      <c r="L2573" s="239"/>
      <c r="M2573" s="240"/>
      <c r="N2573" s="231">
        <f t="shared" si="472"/>
        <v>1</v>
      </c>
      <c r="O2573" s="231">
        <f t="shared" si="465"/>
        <v>0</v>
      </c>
      <c r="P2573" s="179">
        <f>VLOOKUP($G2573,[1]Conceptos!$B$2:$I$588,6,FALSE)</f>
        <v>1</v>
      </c>
      <c r="Q2573" s="179">
        <f>VLOOKUP($G2573,[1]Conceptos!$B$2:$I$588,7,FALSE)</f>
        <v>1</v>
      </c>
      <c r="R2573" s="179">
        <f>VLOOKUP($G2573,[1]Conceptos!$B$2:$I$588,8,FALSE)</f>
        <v>1</v>
      </c>
      <c r="S2573" s="229" t="b">
        <f>VLOOKUP(G2573,[1]Conceptos!$B$2:$E$587,4,FALSE)</f>
        <v>1</v>
      </c>
      <c r="V2573" s="231">
        <f t="shared" si="473"/>
        <v>0</v>
      </c>
    </row>
    <row r="2574" spans="1:22" s="231" customFormat="1" hidden="1">
      <c r="A2574" s="172">
        <f>VLOOKUP(G2574,[1]Conceptos!$B$2:$F$587,5,FALSE)</f>
        <v>325</v>
      </c>
      <c r="B2574" s="236"/>
      <c r="C2574" s="237"/>
      <c r="D2574" s="238"/>
      <c r="E2574" s="225">
        <v>8</v>
      </c>
      <c r="F2574" s="174"/>
      <c r="G2574" s="263" t="str">
        <f t="shared" si="470"/>
        <v>A.3.2.18.2</v>
      </c>
      <c r="H2574" s="235" t="e">
        <f t="shared" si="471"/>
        <v>#N/A</v>
      </c>
      <c r="I2574" s="239"/>
      <c r="J2574" s="239"/>
      <c r="K2574" s="239"/>
      <c r="L2574" s="239"/>
      <c r="M2574" s="240"/>
      <c r="N2574" s="231">
        <f t="shared" si="472"/>
        <v>1</v>
      </c>
      <c r="O2574" s="231">
        <f t="shared" si="465"/>
        <v>0</v>
      </c>
      <c r="P2574" s="179">
        <f>VLOOKUP($G2574,[1]Conceptos!$B$2:$I$588,6,FALSE)</f>
        <v>1</v>
      </c>
      <c r="Q2574" s="179">
        <f>VLOOKUP($G2574,[1]Conceptos!$B$2:$I$588,7,FALSE)</f>
        <v>1</v>
      </c>
      <c r="R2574" s="179">
        <f>VLOOKUP($G2574,[1]Conceptos!$B$2:$I$588,8,FALSE)</f>
        <v>1</v>
      </c>
      <c r="S2574" s="229" t="b">
        <f>VLOOKUP(G2574,[1]Conceptos!$B$2:$E$587,4,FALSE)</f>
        <v>1</v>
      </c>
      <c r="V2574" s="231">
        <f t="shared" si="473"/>
        <v>0</v>
      </c>
    </row>
    <row r="2575" spans="1:22" s="231" customFormat="1" hidden="1">
      <c r="A2575" s="172">
        <f>VLOOKUP(G2575,[1]Conceptos!$B$2:$F$587,5,FALSE)</f>
        <v>325</v>
      </c>
      <c r="B2575" s="236"/>
      <c r="C2575" s="237"/>
      <c r="D2575" s="238"/>
      <c r="E2575" s="225">
        <v>9</v>
      </c>
      <c r="F2575" s="174"/>
      <c r="G2575" s="263" t="str">
        <f t="shared" si="470"/>
        <v>A.3.2.18.2</v>
      </c>
      <c r="H2575" s="235" t="e">
        <f t="shared" si="471"/>
        <v>#N/A</v>
      </c>
      <c r="I2575" s="239"/>
      <c r="J2575" s="239"/>
      <c r="K2575" s="239"/>
      <c r="L2575" s="239"/>
      <c r="M2575" s="240"/>
      <c r="N2575" s="231">
        <f t="shared" si="472"/>
        <v>1</v>
      </c>
      <c r="O2575" s="231">
        <f t="shared" si="465"/>
        <v>0</v>
      </c>
      <c r="P2575" s="179">
        <f>VLOOKUP($G2575,[1]Conceptos!$B$2:$I$588,6,FALSE)</f>
        <v>1</v>
      </c>
      <c r="Q2575" s="179">
        <f>VLOOKUP($G2575,[1]Conceptos!$B$2:$I$588,7,FALSE)</f>
        <v>1</v>
      </c>
      <c r="R2575" s="179">
        <f>VLOOKUP($G2575,[1]Conceptos!$B$2:$I$588,8,FALSE)</f>
        <v>1</v>
      </c>
      <c r="S2575" s="229" t="b">
        <f>VLOOKUP(G2575,[1]Conceptos!$B$2:$E$587,4,FALSE)</f>
        <v>1</v>
      </c>
      <c r="V2575" s="231">
        <f t="shared" si="473"/>
        <v>0</v>
      </c>
    </row>
    <row r="2576" spans="1:22" s="231" customFormat="1" hidden="1">
      <c r="A2576" s="172">
        <f>VLOOKUP(G2576,[1]Conceptos!$B$2:$F$587,5,FALSE)</f>
        <v>325</v>
      </c>
      <c r="B2576" s="236"/>
      <c r="C2576" s="237"/>
      <c r="D2576" s="238"/>
      <c r="E2576" s="225">
        <v>10</v>
      </c>
      <c r="F2576" s="174"/>
      <c r="G2576" s="263" t="str">
        <f t="shared" si="470"/>
        <v>A.3.2.18.2</v>
      </c>
      <c r="H2576" s="235" t="e">
        <f t="shared" si="471"/>
        <v>#N/A</v>
      </c>
      <c r="I2576" s="239"/>
      <c r="J2576" s="239"/>
      <c r="K2576" s="239"/>
      <c r="L2576" s="239"/>
      <c r="M2576" s="240"/>
      <c r="N2576" s="231">
        <f t="shared" si="472"/>
        <v>1</v>
      </c>
      <c r="O2576" s="231">
        <f t="shared" si="465"/>
        <v>0</v>
      </c>
      <c r="P2576" s="179">
        <f>VLOOKUP($G2576,[1]Conceptos!$B$2:$I$588,6,FALSE)</f>
        <v>1</v>
      </c>
      <c r="Q2576" s="179">
        <f>VLOOKUP($G2576,[1]Conceptos!$B$2:$I$588,7,FALSE)</f>
        <v>1</v>
      </c>
      <c r="R2576" s="179">
        <f>VLOOKUP($G2576,[1]Conceptos!$B$2:$I$588,8,FALSE)</f>
        <v>1</v>
      </c>
      <c r="S2576" s="229" t="b">
        <f>VLOOKUP(G2576,[1]Conceptos!$B$2:$E$587,4,FALSE)</f>
        <v>1</v>
      </c>
      <c r="V2576" s="231">
        <f t="shared" si="473"/>
        <v>0</v>
      </c>
    </row>
    <row r="2577" spans="1:22" s="231" customFormat="1" ht="38.25">
      <c r="A2577" s="172">
        <f>VLOOKUP(G2577,[1]Conceptos!$B$2:$F$587,5,FALSE)</f>
        <v>326</v>
      </c>
      <c r="B2577" s="219" t="s">
        <v>469</v>
      </c>
      <c r="C2577" s="220" t="str">
        <f>VLOOKUP(B2577,[1]Conceptos!$B$2:$D$587,2,FALSE)</f>
        <v>PAGO DE PASIVOS LABORALES</v>
      </c>
      <c r="D2577" s="221" t="str">
        <f>VLOOKUP(B2577,[1]Conceptos!$B$2:$D$587,3,FALSE)</f>
        <v>RECURSOS DESTINADOS A LA FINANCIACIÓN DEL PAGO DE PASIVOS LABORALES, SÓLO BAJO LA ESTRUCTURACIÓN DEL PLAN DEPARTAMENTAL DE AGUA Y POR UNA SOLA VEZ</v>
      </c>
      <c r="E2577" s="222" t="s">
        <v>136</v>
      </c>
      <c r="F2577" s="223"/>
      <c r="G2577" s="263" t="str">
        <f t="shared" si="470"/>
        <v>A.3.2.20</v>
      </c>
      <c r="H2577" s="225"/>
      <c r="I2577" s="226">
        <f>SUM(I2578:I2587)</f>
        <v>0</v>
      </c>
      <c r="J2577" s="226">
        <f>SUM(J2578:J2587)</f>
        <v>0</v>
      </c>
      <c r="K2577" s="226">
        <f>SUM(K2578:K2587)</f>
        <v>0</v>
      </c>
      <c r="L2577" s="226">
        <f>SUM(L2578:L2587)</f>
        <v>0</v>
      </c>
      <c r="M2577" s="227">
        <f>SUM(M2578:M2587)</f>
        <v>0</v>
      </c>
      <c r="N2577" s="228">
        <f>IF(AND(E2577&lt;&gt;"", E2577&lt;&gt;"Registrar Detalle",E2577&lt;&gt;"Ocultar Detalle"),1,0)</f>
        <v>0</v>
      </c>
      <c r="O2577" s="228">
        <f t="shared" si="465"/>
        <v>0</v>
      </c>
      <c r="P2577" s="179">
        <f>VLOOKUP($G2577,[1]Conceptos!$B$2:$I$588,6,FALSE)</f>
        <v>1</v>
      </c>
      <c r="Q2577" s="179">
        <f>VLOOKUP($G2577,[1]Conceptos!$B$2:$I$588,7,FALSE)</f>
        <v>1</v>
      </c>
      <c r="R2577" s="179">
        <f>VLOOKUP($G2577,[1]Conceptos!$B$2:$I$588,8,FALSE)</f>
        <v>1</v>
      </c>
      <c r="S2577" s="229" t="b">
        <f>VLOOKUP(G2577,[1]Conceptos!$B$2:$E$588,4,FALSE)</f>
        <v>1</v>
      </c>
      <c r="T2577" s="230">
        <f>FIND(".",B2577,LEN(B2577)-2)</f>
        <v>6</v>
      </c>
      <c r="U2577" s="230" t="str">
        <f>MID(B2577,1,T2577-1)</f>
        <v>A.3.2</v>
      </c>
      <c r="V2577" s="231">
        <f>IF(T2577=0,T2565,T2577)</f>
        <v>6</v>
      </c>
    </row>
    <row r="2578" spans="1:22" s="231" customFormat="1">
      <c r="A2578" s="172">
        <f>VLOOKUP(G2578,[1]Conceptos!$B$2:$F$587,5,FALSE)</f>
        <v>326</v>
      </c>
      <c r="B2578" s="234"/>
      <c r="C2578" s="220"/>
      <c r="D2578" s="221"/>
      <c r="E2578" s="225">
        <v>1</v>
      </c>
      <c r="F2578" s="174"/>
      <c r="G2578" s="264" t="str">
        <f t="shared" si="470"/>
        <v>A.3.2.20</v>
      </c>
      <c r="H2578" s="235" t="e">
        <f t="shared" ref="H2578:H2587" si="474">VLOOKUP(F2578,$W$7:$X$48,2,FALSE)</f>
        <v>#N/A</v>
      </c>
      <c r="I2578" s="239"/>
      <c r="J2578" s="239"/>
      <c r="K2578" s="239"/>
      <c r="L2578" s="239"/>
      <c r="M2578" s="240"/>
      <c r="N2578" s="231">
        <f t="shared" si="463"/>
        <v>1</v>
      </c>
      <c r="O2578" s="231">
        <f t="shared" si="465"/>
        <v>0</v>
      </c>
      <c r="P2578" s="179">
        <f>VLOOKUP($G2578,[1]Conceptos!$B$2:$I$588,6,FALSE)</f>
        <v>1</v>
      </c>
      <c r="Q2578" s="179">
        <f>VLOOKUP($G2578,[1]Conceptos!$B$2:$I$588,7,FALSE)</f>
        <v>1</v>
      </c>
      <c r="R2578" s="179">
        <f>VLOOKUP($G2578,[1]Conceptos!$B$2:$I$588,8,FALSE)</f>
        <v>1</v>
      </c>
      <c r="S2578" s="229" t="b">
        <f>VLOOKUP(G2578,[1]Conceptos!$B$2:$E$588,4,FALSE)</f>
        <v>1</v>
      </c>
      <c r="V2578" s="231">
        <f t="shared" si="466"/>
        <v>6</v>
      </c>
    </row>
    <row r="2579" spans="1:22" s="231" customFormat="1" hidden="1">
      <c r="A2579" s="172">
        <f>VLOOKUP(G2579,[1]Conceptos!$B$2:$F$587,5,FALSE)</f>
        <v>326</v>
      </c>
      <c r="B2579" s="236"/>
      <c r="C2579" s="237"/>
      <c r="D2579" s="238"/>
      <c r="E2579" s="225">
        <v>2</v>
      </c>
      <c r="F2579" s="174"/>
      <c r="G2579" s="264" t="str">
        <f t="shared" si="470"/>
        <v>A.3.2.20</v>
      </c>
      <c r="H2579" s="235" t="e">
        <f t="shared" si="474"/>
        <v>#N/A</v>
      </c>
      <c r="I2579" s="239"/>
      <c r="J2579" s="239"/>
      <c r="K2579" s="239"/>
      <c r="L2579" s="239"/>
      <c r="M2579" s="240"/>
      <c r="N2579" s="231">
        <f t="shared" si="463"/>
        <v>1</v>
      </c>
      <c r="O2579" s="231">
        <f t="shared" si="465"/>
        <v>0</v>
      </c>
      <c r="P2579" s="179">
        <f>VLOOKUP($G2579,[1]Conceptos!$B$2:$I$588,6,FALSE)</f>
        <v>1</v>
      </c>
      <c r="Q2579" s="179">
        <f>VLOOKUP($G2579,[1]Conceptos!$B$2:$I$588,7,FALSE)</f>
        <v>1</v>
      </c>
      <c r="R2579" s="179">
        <f>VLOOKUP($G2579,[1]Conceptos!$B$2:$I$588,8,FALSE)</f>
        <v>1</v>
      </c>
      <c r="S2579" s="229" t="b">
        <f>VLOOKUP(G2579,[1]Conceptos!$B$2:$E$587,4,FALSE)</f>
        <v>1</v>
      </c>
      <c r="V2579" s="231">
        <f t="shared" si="466"/>
        <v>0</v>
      </c>
    </row>
    <row r="2580" spans="1:22" s="231" customFormat="1" hidden="1">
      <c r="A2580" s="172">
        <f>VLOOKUP(G2580,[1]Conceptos!$B$2:$F$587,5,FALSE)</f>
        <v>326</v>
      </c>
      <c r="B2580" s="236"/>
      <c r="C2580" s="237"/>
      <c r="D2580" s="238"/>
      <c r="E2580" s="225">
        <v>3</v>
      </c>
      <c r="F2580" s="174"/>
      <c r="G2580" s="264" t="str">
        <f t="shared" si="470"/>
        <v>A.3.2.20</v>
      </c>
      <c r="H2580" s="235" t="e">
        <f t="shared" si="474"/>
        <v>#N/A</v>
      </c>
      <c r="I2580" s="239"/>
      <c r="J2580" s="239"/>
      <c r="K2580" s="239"/>
      <c r="L2580" s="239"/>
      <c r="M2580" s="240"/>
      <c r="N2580" s="231">
        <f t="shared" si="463"/>
        <v>1</v>
      </c>
      <c r="O2580" s="231">
        <f t="shared" si="465"/>
        <v>0</v>
      </c>
      <c r="P2580" s="179">
        <f>VLOOKUP($G2580,[1]Conceptos!$B$2:$I$588,6,FALSE)</f>
        <v>1</v>
      </c>
      <c r="Q2580" s="179">
        <f>VLOOKUP($G2580,[1]Conceptos!$B$2:$I$588,7,FALSE)</f>
        <v>1</v>
      </c>
      <c r="R2580" s="179">
        <f>VLOOKUP($G2580,[1]Conceptos!$B$2:$I$588,8,FALSE)</f>
        <v>1</v>
      </c>
      <c r="S2580" s="229" t="b">
        <f>VLOOKUP(G2580,[1]Conceptos!$B$2:$E$587,4,FALSE)</f>
        <v>1</v>
      </c>
      <c r="V2580" s="231">
        <f t="shared" si="466"/>
        <v>0</v>
      </c>
    </row>
    <row r="2581" spans="1:22" s="231" customFormat="1" hidden="1">
      <c r="A2581" s="172">
        <f>VLOOKUP(G2581,[1]Conceptos!$B$2:$F$587,5,FALSE)</f>
        <v>326</v>
      </c>
      <c r="B2581" s="236"/>
      <c r="C2581" s="237"/>
      <c r="D2581" s="238"/>
      <c r="E2581" s="225">
        <v>4</v>
      </c>
      <c r="F2581" s="174"/>
      <c r="G2581" s="264" t="str">
        <f t="shared" si="470"/>
        <v>A.3.2.20</v>
      </c>
      <c r="H2581" s="235" t="e">
        <f t="shared" si="474"/>
        <v>#N/A</v>
      </c>
      <c r="I2581" s="239"/>
      <c r="J2581" s="239"/>
      <c r="K2581" s="239"/>
      <c r="L2581" s="239"/>
      <c r="M2581" s="240"/>
      <c r="N2581" s="231">
        <f t="shared" si="463"/>
        <v>1</v>
      </c>
      <c r="O2581" s="231">
        <f t="shared" si="465"/>
        <v>0</v>
      </c>
      <c r="P2581" s="179">
        <f>VLOOKUP($G2581,[1]Conceptos!$B$2:$I$588,6,FALSE)</f>
        <v>1</v>
      </c>
      <c r="Q2581" s="179">
        <f>VLOOKUP($G2581,[1]Conceptos!$B$2:$I$588,7,FALSE)</f>
        <v>1</v>
      </c>
      <c r="R2581" s="179">
        <f>VLOOKUP($G2581,[1]Conceptos!$B$2:$I$588,8,FALSE)</f>
        <v>1</v>
      </c>
      <c r="S2581" s="229" t="b">
        <f>VLOOKUP(G2581,[1]Conceptos!$B$2:$E$587,4,FALSE)</f>
        <v>1</v>
      </c>
      <c r="V2581" s="231">
        <f t="shared" si="466"/>
        <v>0</v>
      </c>
    </row>
    <row r="2582" spans="1:22" s="231" customFormat="1" hidden="1">
      <c r="A2582" s="172">
        <f>VLOOKUP(G2582,[1]Conceptos!$B$2:$F$587,5,FALSE)</f>
        <v>326</v>
      </c>
      <c r="B2582" s="236"/>
      <c r="C2582" s="237"/>
      <c r="D2582" s="238"/>
      <c r="E2582" s="225">
        <v>5</v>
      </c>
      <c r="F2582" s="174"/>
      <c r="G2582" s="264" t="str">
        <f t="shared" si="470"/>
        <v>A.3.2.20</v>
      </c>
      <c r="H2582" s="235" t="e">
        <f t="shared" si="474"/>
        <v>#N/A</v>
      </c>
      <c r="I2582" s="239"/>
      <c r="J2582" s="239"/>
      <c r="K2582" s="239"/>
      <c r="L2582" s="239"/>
      <c r="M2582" s="240"/>
      <c r="N2582" s="231">
        <f t="shared" si="463"/>
        <v>1</v>
      </c>
      <c r="O2582" s="231">
        <f t="shared" si="465"/>
        <v>0</v>
      </c>
      <c r="P2582" s="179">
        <f>VLOOKUP($G2582,[1]Conceptos!$B$2:$I$588,6,FALSE)</f>
        <v>1</v>
      </c>
      <c r="Q2582" s="179">
        <f>VLOOKUP($G2582,[1]Conceptos!$B$2:$I$588,7,FALSE)</f>
        <v>1</v>
      </c>
      <c r="R2582" s="179">
        <f>VLOOKUP($G2582,[1]Conceptos!$B$2:$I$588,8,FALSE)</f>
        <v>1</v>
      </c>
      <c r="S2582" s="229" t="b">
        <f>VLOOKUP(G2582,[1]Conceptos!$B$2:$E$587,4,FALSE)</f>
        <v>1</v>
      </c>
      <c r="V2582" s="231">
        <f t="shared" si="466"/>
        <v>0</v>
      </c>
    </row>
    <row r="2583" spans="1:22" s="231" customFormat="1" hidden="1">
      <c r="A2583" s="172">
        <f>VLOOKUP(G2583,[1]Conceptos!$B$2:$F$587,5,FALSE)</f>
        <v>326</v>
      </c>
      <c r="B2583" s="236"/>
      <c r="C2583" s="237"/>
      <c r="D2583" s="238"/>
      <c r="E2583" s="225">
        <v>6</v>
      </c>
      <c r="F2583" s="174"/>
      <c r="G2583" s="264" t="str">
        <f t="shared" si="470"/>
        <v>A.3.2.20</v>
      </c>
      <c r="H2583" s="235" t="e">
        <f t="shared" si="474"/>
        <v>#N/A</v>
      </c>
      <c r="I2583" s="239"/>
      <c r="J2583" s="239"/>
      <c r="K2583" s="239"/>
      <c r="L2583" s="239"/>
      <c r="M2583" s="240"/>
      <c r="N2583" s="231">
        <f t="shared" si="463"/>
        <v>1</v>
      </c>
      <c r="O2583" s="231">
        <f t="shared" si="465"/>
        <v>0</v>
      </c>
      <c r="P2583" s="179">
        <f>VLOOKUP($G2583,[1]Conceptos!$B$2:$I$588,6,FALSE)</f>
        <v>1</v>
      </c>
      <c r="Q2583" s="179">
        <f>VLOOKUP($G2583,[1]Conceptos!$B$2:$I$588,7,FALSE)</f>
        <v>1</v>
      </c>
      <c r="R2583" s="179">
        <f>VLOOKUP($G2583,[1]Conceptos!$B$2:$I$588,8,FALSE)</f>
        <v>1</v>
      </c>
      <c r="S2583" s="229" t="b">
        <f>VLOOKUP(G2583,[1]Conceptos!$B$2:$E$587,4,FALSE)</f>
        <v>1</v>
      </c>
      <c r="V2583" s="231">
        <f t="shared" si="466"/>
        <v>0</v>
      </c>
    </row>
    <row r="2584" spans="1:22" s="231" customFormat="1" hidden="1">
      <c r="A2584" s="172">
        <f>VLOOKUP(G2584,[1]Conceptos!$B$2:$F$587,5,FALSE)</f>
        <v>326</v>
      </c>
      <c r="B2584" s="236"/>
      <c r="C2584" s="237"/>
      <c r="D2584" s="238"/>
      <c r="E2584" s="225">
        <v>7</v>
      </c>
      <c r="F2584" s="174"/>
      <c r="G2584" s="264" t="str">
        <f t="shared" si="470"/>
        <v>A.3.2.20</v>
      </c>
      <c r="H2584" s="235" t="e">
        <f t="shared" si="474"/>
        <v>#N/A</v>
      </c>
      <c r="I2584" s="239"/>
      <c r="J2584" s="239"/>
      <c r="K2584" s="239"/>
      <c r="L2584" s="239"/>
      <c r="M2584" s="240"/>
      <c r="N2584" s="231">
        <f t="shared" si="463"/>
        <v>1</v>
      </c>
      <c r="O2584" s="231">
        <f t="shared" si="465"/>
        <v>0</v>
      </c>
      <c r="P2584" s="179">
        <f>VLOOKUP($G2584,[1]Conceptos!$B$2:$I$588,6,FALSE)</f>
        <v>1</v>
      </c>
      <c r="Q2584" s="179">
        <f>VLOOKUP($G2584,[1]Conceptos!$B$2:$I$588,7,FALSE)</f>
        <v>1</v>
      </c>
      <c r="R2584" s="179">
        <f>VLOOKUP($G2584,[1]Conceptos!$B$2:$I$588,8,FALSE)</f>
        <v>1</v>
      </c>
      <c r="S2584" s="229" t="b">
        <f>VLOOKUP(G2584,[1]Conceptos!$B$2:$E$587,4,FALSE)</f>
        <v>1</v>
      </c>
      <c r="V2584" s="231">
        <f t="shared" si="466"/>
        <v>0</v>
      </c>
    </row>
    <row r="2585" spans="1:22" s="231" customFormat="1" hidden="1">
      <c r="A2585" s="172">
        <f>VLOOKUP(G2585,[1]Conceptos!$B$2:$F$587,5,FALSE)</f>
        <v>326</v>
      </c>
      <c r="B2585" s="236"/>
      <c r="C2585" s="237"/>
      <c r="D2585" s="238"/>
      <c r="E2585" s="225">
        <v>8</v>
      </c>
      <c r="F2585" s="174"/>
      <c r="G2585" s="264" t="str">
        <f t="shared" si="470"/>
        <v>A.3.2.20</v>
      </c>
      <c r="H2585" s="235" t="e">
        <f t="shared" si="474"/>
        <v>#N/A</v>
      </c>
      <c r="I2585" s="239"/>
      <c r="J2585" s="239"/>
      <c r="K2585" s="239"/>
      <c r="L2585" s="239"/>
      <c r="M2585" s="240"/>
      <c r="N2585" s="231">
        <f t="shared" si="463"/>
        <v>1</v>
      </c>
      <c r="O2585" s="231">
        <f t="shared" si="465"/>
        <v>0</v>
      </c>
      <c r="P2585" s="179">
        <f>VLOOKUP($G2585,[1]Conceptos!$B$2:$I$588,6,FALSE)</f>
        <v>1</v>
      </c>
      <c r="Q2585" s="179">
        <f>VLOOKUP($G2585,[1]Conceptos!$B$2:$I$588,7,FALSE)</f>
        <v>1</v>
      </c>
      <c r="R2585" s="179">
        <f>VLOOKUP($G2585,[1]Conceptos!$B$2:$I$588,8,FALSE)</f>
        <v>1</v>
      </c>
      <c r="S2585" s="229" t="b">
        <f>VLOOKUP(G2585,[1]Conceptos!$B$2:$E$587,4,FALSE)</f>
        <v>1</v>
      </c>
      <c r="V2585" s="231">
        <f t="shared" si="466"/>
        <v>0</v>
      </c>
    </row>
    <row r="2586" spans="1:22" s="231" customFormat="1" hidden="1">
      <c r="A2586" s="172">
        <f>VLOOKUP(G2586,[1]Conceptos!$B$2:$F$587,5,FALSE)</f>
        <v>326</v>
      </c>
      <c r="B2586" s="236"/>
      <c r="C2586" s="237"/>
      <c r="D2586" s="238"/>
      <c r="E2586" s="225">
        <v>9</v>
      </c>
      <c r="F2586" s="174"/>
      <c r="G2586" s="264" t="str">
        <f t="shared" si="470"/>
        <v>A.3.2.20</v>
      </c>
      <c r="H2586" s="235" t="e">
        <f t="shared" si="474"/>
        <v>#N/A</v>
      </c>
      <c r="I2586" s="239"/>
      <c r="J2586" s="239"/>
      <c r="K2586" s="239"/>
      <c r="L2586" s="239"/>
      <c r="M2586" s="240"/>
      <c r="N2586" s="231">
        <f t="shared" si="463"/>
        <v>1</v>
      </c>
      <c r="O2586" s="231">
        <f t="shared" si="465"/>
        <v>0</v>
      </c>
      <c r="P2586" s="179">
        <f>VLOOKUP($G2586,[1]Conceptos!$B$2:$I$588,6,FALSE)</f>
        <v>1</v>
      </c>
      <c r="Q2586" s="179">
        <f>VLOOKUP($G2586,[1]Conceptos!$B$2:$I$588,7,FALSE)</f>
        <v>1</v>
      </c>
      <c r="R2586" s="179">
        <f>VLOOKUP($G2586,[1]Conceptos!$B$2:$I$588,8,FALSE)</f>
        <v>1</v>
      </c>
      <c r="S2586" s="229" t="b">
        <f>VLOOKUP(G2586,[1]Conceptos!$B$2:$E$587,4,FALSE)</f>
        <v>1</v>
      </c>
      <c r="V2586" s="231">
        <f t="shared" si="466"/>
        <v>0</v>
      </c>
    </row>
    <row r="2587" spans="1:22" s="231" customFormat="1" hidden="1">
      <c r="A2587" s="172">
        <f>VLOOKUP(G2587,[1]Conceptos!$B$2:$F$587,5,FALSE)</f>
        <v>326</v>
      </c>
      <c r="B2587" s="236"/>
      <c r="C2587" s="237"/>
      <c r="D2587" s="238"/>
      <c r="E2587" s="225">
        <v>10</v>
      </c>
      <c r="F2587" s="174"/>
      <c r="G2587" s="264" t="str">
        <f t="shared" si="470"/>
        <v>A.3.2.20</v>
      </c>
      <c r="H2587" s="235" t="e">
        <f t="shared" si="474"/>
        <v>#N/A</v>
      </c>
      <c r="I2587" s="239"/>
      <c r="J2587" s="239"/>
      <c r="K2587" s="239"/>
      <c r="L2587" s="239"/>
      <c r="M2587" s="240"/>
      <c r="N2587" s="231">
        <f t="shared" si="463"/>
        <v>1</v>
      </c>
      <c r="O2587" s="231">
        <f t="shared" si="465"/>
        <v>0</v>
      </c>
      <c r="P2587" s="179">
        <f>VLOOKUP($G2587,[1]Conceptos!$B$2:$I$588,6,FALSE)</f>
        <v>1</v>
      </c>
      <c r="Q2587" s="179">
        <f>VLOOKUP($G2587,[1]Conceptos!$B$2:$I$588,7,FALSE)</f>
        <v>1</v>
      </c>
      <c r="R2587" s="179">
        <f>VLOOKUP($G2587,[1]Conceptos!$B$2:$I$588,8,FALSE)</f>
        <v>1</v>
      </c>
      <c r="S2587" s="229" t="b">
        <f>VLOOKUP(G2587,[1]Conceptos!$B$2:$E$587,4,FALSE)</f>
        <v>1</v>
      </c>
      <c r="V2587" s="231">
        <f t="shared" si="466"/>
        <v>0</v>
      </c>
    </row>
    <row r="2588" spans="1:22" s="231" customFormat="1" ht="51">
      <c r="A2588" s="172">
        <f>VLOOKUP(G2588,[1]Conceptos!$B$2:$F$587,5,FALSE)</f>
        <v>327</v>
      </c>
      <c r="B2588" s="216" t="s">
        <v>470</v>
      </c>
      <c r="C2588" s="217" t="str">
        <f>VLOOKUP(B2588,[1]Conceptos!$B$2:$D$587,2,FALSE)</f>
        <v>SERVICIO DE ASEO</v>
      </c>
      <c r="D2588" s="218" t="str">
        <f>VLOOKUP(B2588,[1]Conceptos!$B$2:$D$587,3,FALSE)</f>
        <v>SUMATORIA DE LOS GASTOS ORIENTADOS POR LA ENTIDAD TERRITORIAL PARA FINANCIAR ACTIVIDADES DE RECOLECCIÓN DE LOS RESIDUOS SÓLIDOS, ASÍ COMO LAS COMPLEMENTARIAS DE TRANSPORTE, TRATAMIENTO, APROVECHAMIENTO Y DISPOSICIÓN FINAL DE LOS RESIDUOS SÓLIDOS.</v>
      </c>
      <c r="E2588" s="249"/>
      <c r="F2588" s="210"/>
      <c r="G2588" s="262" t="str">
        <f t="shared" si="470"/>
        <v>A.3.3</v>
      </c>
      <c r="H2588" s="249"/>
      <c r="I2588" s="213">
        <f>I2589+I2600+I2611+I2622+I2633+I2656+I2667+I2678+I2689</f>
        <v>0</v>
      </c>
      <c r="J2588" s="213">
        <f>J2589+J2600+J2611+J2622+J2633+J2656+J2667+J2678+J2689</f>
        <v>0</v>
      </c>
      <c r="K2588" s="213">
        <f>K2589+K2600+K2611+K2622+K2633+K2656+K2667+K2678+K2689</f>
        <v>0</v>
      </c>
      <c r="L2588" s="213">
        <f>L2589+L2600+L2611+L2622+L2633+L2656+L2667+L2678+L2689</f>
        <v>0</v>
      </c>
      <c r="M2588" s="214">
        <f>M2589+M2600+M2611+M2622+M2633+M2656+M2667+M2678+M2689</f>
        <v>0</v>
      </c>
      <c r="N2588" s="250">
        <f t="shared" si="463"/>
        <v>0</v>
      </c>
      <c r="O2588" s="250">
        <f t="shared" si="465"/>
        <v>0</v>
      </c>
      <c r="P2588" s="179">
        <f>VLOOKUP($G2588,[1]Conceptos!$B$2:$I$588,6,FALSE)</f>
        <v>1</v>
      </c>
      <c r="Q2588" s="179">
        <f>VLOOKUP($G2588,[1]Conceptos!$B$2:$I$588,7,FALSE)</f>
        <v>1</v>
      </c>
      <c r="R2588" s="179">
        <f>VLOOKUP($G2588,[1]Conceptos!$B$2:$I$588,8,FALSE)</f>
        <v>1</v>
      </c>
      <c r="S2588" s="229" t="b">
        <f>VLOOKUP(G2588,[1]Conceptos!$B$2:$E$588,4,FALSE)</f>
        <v>0</v>
      </c>
      <c r="T2588" s="230">
        <f>FIND(".",B2588,LEN(B2588)-2)</f>
        <v>4</v>
      </c>
      <c r="U2588" s="230" t="str">
        <f>MID(B2588,1,T2588-1)</f>
        <v>A.3</v>
      </c>
      <c r="V2588" s="231">
        <f>IF(T2588=0,#REF!,T2588)</f>
        <v>4</v>
      </c>
    </row>
    <row r="2589" spans="1:22" s="231" customFormat="1" ht="38.25">
      <c r="A2589" s="172">
        <f>VLOOKUP(G2589,[1]Conceptos!$B$2:$F$587,5,FALSE)</f>
        <v>328</v>
      </c>
      <c r="B2589" s="219" t="s">
        <v>471</v>
      </c>
      <c r="C2589" s="220" t="str">
        <f>VLOOKUP(B2589,[1]Conceptos!$B$2:$D$587,2,FALSE)</f>
        <v>SUBSIDIOS - FONDO DE SOLIDARIDAD Y REDISTRIBUCIÓN DEL INGRESO - ASEO</v>
      </c>
      <c r="D2589" s="221" t="str">
        <f>VLOOKUP(B2589,[1]Conceptos!$B$2:$D$587,3,FALSE)</f>
        <v>RECURSOS ORIENTADOS A LA FINANCIACIÓN DE LOS SUBSIDIOS A LOS USUARIOS DE ESTRATOS 1, 2 Y 3 EN EL SERVICIO DE ASEO, SEGÚN LO DISPUESTO POR LA LEY 142 DE 1994</v>
      </c>
      <c r="E2589" s="222" t="s">
        <v>136</v>
      </c>
      <c r="F2589" s="223"/>
      <c r="G2589" s="263" t="str">
        <f t="shared" si="470"/>
        <v>A.3.3.1</v>
      </c>
      <c r="H2589" s="225"/>
      <c r="I2589" s="226">
        <f>SUM(I2590:I2599)</f>
        <v>0</v>
      </c>
      <c r="J2589" s="226">
        <f>SUM(J2590:J2599)</f>
        <v>0</v>
      </c>
      <c r="K2589" s="226">
        <f>SUM(K2590:K2599)</f>
        <v>0</v>
      </c>
      <c r="L2589" s="226">
        <f>SUM(L2590:L2599)</f>
        <v>0</v>
      </c>
      <c r="M2589" s="227">
        <f>SUM(M2590:M2599)</f>
        <v>0</v>
      </c>
      <c r="N2589" s="228">
        <f>IF(AND(E2589&lt;&gt;"", E2589&lt;&gt;"Registrar Detalle",E2589&lt;&gt;"Ocultar Detalle"),1,0)</f>
        <v>0</v>
      </c>
      <c r="O2589" s="228">
        <f t="shared" si="465"/>
        <v>0</v>
      </c>
      <c r="P2589" s="179">
        <f>VLOOKUP($G2589,[1]Conceptos!$B$2:$I$588,6,FALSE)</f>
        <v>1</v>
      </c>
      <c r="Q2589" s="179">
        <f>VLOOKUP($G2589,[1]Conceptos!$B$2:$I$588,7,FALSE)</f>
        <v>1</v>
      </c>
      <c r="R2589" s="179">
        <f>VLOOKUP($G2589,[1]Conceptos!$B$2:$I$588,8,FALSE)</f>
        <v>1</v>
      </c>
      <c r="S2589" s="229" t="b">
        <f>VLOOKUP(G2589,[1]Conceptos!$B$2:$E$588,4,FALSE)</f>
        <v>1</v>
      </c>
      <c r="T2589" s="230">
        <f>FIND(".",B2589,LEN(B2589)-2)</f>
        <v>6</v>
      </c>
      <c r="U2589" s="230" t="str">
        <f>MID(B2589,1,T2589-1)</f>
        <v>A.3.3</v>
      </c>
      <c r="V2589" s="231">
        <f t="shared" ref="V2589:V2644" si="475">IF(T2589=0,T2588,T2589)</f>
        <v>6</v>
      </c>
    </row>
    <row r="2590" spans="1:22" s="231" customFormat="1">
      <c r="A2590" s="172">
        <f>VLOOKUP(G2590,[1]Conceptos!$B$2:$F$587,5,FALSE)</f>
        <v>328</v>
      </c>
      <c r="B2590" s="234"/>
      <c r="C2590" s="220"/>
      <c r="D2590" s="221"/>
      <c r="E2590" s="225">
        <v>1</v>
      </c>
      <c r="F2590" s="174"/>
      <c r="G2590" s="264" t="str">
        <f t="shared" si="470"/>
        <v>A.3.3.1</v>
      </c>
      <c r="H2590" s="235" t="e">
        <f t="shared" ref="H2590:H2599" si="476">VLOOKUP(F2590,$W$7:$X$48,2,FALSE)</f>
        <v>#N/A</v>
      </c>
      <c r="I2590" s="239"/>
      <c r="J2590" s="239"/>
      <c r="K2590" s="239"/>
      <c r="L2590" s="239"/>
      <c r="M2590" s="240"/>
      <c r="N2590" s="231">
        <f t="shared" ref="N2590:N2644" si="477">IF(E2590&lt;&gt;"",1,0)</f>
        <v>1</v>
      </c>
      <c r="O2590" s="231">
        <f t="shared" si="465"/>
        <v>0</v>
      </c>
      <c r="P2590" s="179">
        <f>VLOOKUP($G2590,[1]Conceptos!$B$2:$I$588,6,FALSE)</f>
        <v>1</v>
      </c>
      <c r="Q2590" s="179">
        <f>VLOOKUP($G2590,[1]Conceptos!$B$2:$I$588,7,FALSE)</f>
        <v>1</v>
      </c>
      <c r="R2590" s="179">
        <f>VLOOKUP($G2590,[1]Conceptos!$B$2:$I$588,8,FALSE)</f>
        <v>1</v>
      </c>
      <c r="S2590" s="229" t="b">
        <f>VLOOKUP(G2590,[1]Conceptos!$B$2:$E$588,4,FALSE)</f>
        <v>1</v>
      </c>
      <c r="V2590" s="231">
        <f t="shared" si="475"/>
        <v>6</v>
      </c>
    </row>
    <row r="2591" spans="1:22" s="231" customFormat="1" hidden="1">
      <c r="A2591" s="172">
        <f>VLOOKUP(G2591,[1]Conceptos!$B$2:$F$587,5,FALSE)</f>
        <v>328</v>
      </c>
      <c r="B2591" s="236"/>
      <c r="C2591" s="237"/>
      <c r="D2591" s="238"/>
      <c r="E2591" s="225">
        <v>2</v>
      </c>
      <c r="F2591" s="174"/>
      <c r="G2591" s="264" t="str">
        <f t="shared" si="470"/>
        <v>A.3.3.1</v>
      </c>
      <c r="H2591" s="235" t="e">
        <f t="shared" si="476"/>
        <v>#N/A</v>
      </c>
      <c r="I2591" s="239"/>
      <c r="J2591" s="239"/>
      <c r="K2591" s="239"/>
      <c r="L2591" s="239"/>
      <c r="M2591" s="240"/>
      <c r="N2591" s="231">
        <f t="shared" si="477"/>
        <v>1</v>
      </c>
      <c r="O2591" s="231">
        <f t="shared" si="465"/>
        <v>0</v>
      </c>
      <c r="P2591" s="179">
        <f>VLOOKUP($G2591,[1]Conceptos!$B$2:$I$588,6,FALSE)</f>
        <v>1</v>
      </c>
      <c r="Q2591" s="179">
        <f>VLOOKUP($G2591,[1]Conceptos!$B$2:$I$588,7,FALSE)</f>
        <v>1</v>
      </c>
      <c r="R2591" s="179">
        <f>VLOOKUP($G2591,[1]Conceptos!$B$2:$I$588,8,FALSE)</f>
        <v>1</v>
      </c>
      <c r="S2591" s="229" t="b">
        <f>VLOOKUP(G2591,[1]Conceptos!$B$2:$E$587,4,FALSE)</f>
        <v>1</v>
      </c>
      <c r="V2591" s="231">
        <f t="shared" si="475"/>
        <v>0</v>
      </c>
    </row>
    <row r="2592" spans="1:22" s="231" customFormat="1" hidden="1">
      <c r="A2592" s="172">
        <f>VLOOKUP(G2592,[1]Conceptos!$B$2:$F$587,5,FALSE)</f>
        <v>328</v>
      </c>
      <c r="B2592" s="236"/>
      <c r="C2592" s="237"/>
      <c r="D2592" s="238"/>
      <c r="E2592" s="225">
        <v>3</v>
      </c>
      <c r="F2592" s="174"/>
      <c r="G2592" s="264" t="str">
        <f t="shared" si="470"/>
        <v>A.3.3.1</v>
      </c>
      <c r="H2592" s="235" t="e">
        <f t="shared" si="476"/>
        <v>#N/A</v>
      </c>
      <c r="I2592" s="239"/>
      <c r="J2592" s="239"/>
      <c r="K2592" s="239"/>
      <c r="L2592" s="239"/>
      <c r="M2592" s="240"/>
      <c r="N2592" s="231">
        <f t="shared" si="477"/>
        <v>1</v>
      </c>
      <c r="O2592" s="231">
        <f t="shared" si="465"/>
        <v>0</v>
      </c>
      <c r="P2592" s="179">
        <f>VLOOKUP($G2592,[1]Conceptos!$B$2:$I$588,6,FALSE)</f>
        <v>1</v>
      </c>
      <c r="Q2592" s="179">
        <f>VLOOKUP($G2592,[1]Conceptos!$B$2:$I$588,7,FALSE)</f>
        <v>1</v>
      </c>
      <c r="R2592" s="179">
        <f>VLOOKUP($G2592,[1]Conceptos!$B$2:$I$588,8,FALSE)</f>
        <v>1</v>
      </c>
      <c r="S2592" s="229" t="b">
        <f>VLOOKUP(G2592,[1]Conceptos!$B$2:$E$587,4,FALSE)</f>
        <v>1</v>
      </c>
      <c r="V2592" s="231">
        <f t="shared" si="475"/>
        <v>0</v>
      </c>
    </row>
    <row r="2593" spans="1:22" s="231" customFormat="1" hidden="1">
      <c r="A2593" s="172">
        <f>VLOOKUP(G2593,[1]Conceptos!$B$2:$F$587,5,FALSE)</f>
        <v>328</v>
      </c>
      <c r="B2593" s="236"/>
      <c r="C2593" s="237"/>
      <c r="D2593" s="238"/>
      <c r="E2593" s="225">
        <v>4</v>
      </c>
      <c r="F2593" s="174"/>
      <c r="G2593" s="264" t="str">
        <f t="shared" si="470"/>
        <v>A.3.3.1</v>
      </c>
      <c r="H2593" s="235" t="e">
        <f t="shared" si="476"/>
        <v>#N/A</v>
      </c>
      <c r="I2593" s="239"/>
      <c r="J2593" s="239"/>
      <c r="K2593" s="239"/>
      <c r="L2593" s="239"/>
      <c r="M2593" s="240"/>
      <c r="N2593" s="231">
        <f t="shared" si="477"/>
        <v>1</v>
      </c>
      <c r="O2593" s="231">
        <f t="shared" si="465"/>
        <v>0</v>
      </c>
      <c r="P2593" s="179">
        <f>VLOOKUP($G2593,[1]Conceptos!$B$2:$I$588,6,FALSE)</f>
        <v>1</v>
      </c>
      <c r="Q2593" s="179">
        <f>VLOOKUP($G2593,[1]Conceptos!$B$2:$I$588,7,FALSE)</f>
        <v>1</v>
      </c>
      <c r="R2593" s="179">
        <f>VLOOKUP($G2593,[1]Conceptos!$B$2:$I$588,8,FALSE)</f>
        <v>1</v>
      </c>
      <c r="S2593" s="229" t="b">
        <f>VLOOKUP(G2593,[1]Conceptos!$B$2:$E$587,4,FALSE)</f>
        <v>1</v>
      </c>
      <c r="V2593" s="231">
        <f t="shared" si="475"/>
        <v>0</v>
      </c>
    </row>
    <row r="2594" spans="1:22" s="231" customFormat="1" hidden="1">
      <c r="A2594" s="172">
        <f>VLOOKUP(G2594,[1]Conceptos!$B$2:$F$587,5,FALSE)</f>
        <v>328</v>
      </c>
      <c r="B2594" s="236"/>
      <c r="C2594" s="237"/>
      <c r="D2594" s="238"/>
      <c r="E2594" s="225">
        <v>5</v>
      </c>
      <c r="F2594" s="174"/>
      <c r="G2594" s="264" t="str">
        <f t="shared" si="470"/>
        <v>A.3.3.1</v>
      </c>
      <c r="H2594" s="235" t="e">
        <f t="shared" si="476"/>
        <v>#N/A</v>
      </c>
      <c r="I2594" s="239"/>
      <c r="J2594" s="239"/>
      <c r="K2594" s="239"/>
      <c r="L2594" s="239"/>
      <c r="M2594" s="240"/>
      <c r="N2594" s="231">
        <f t="shared" si="477"/>
        <v>1</v>
      </c>
      <c r="O2594" s="231">
        <f t="shared" si="465"/>
        <v>0</v>
      </c>
      <c r="P2594" s="179">
        <f>VLOOKUP($G2594,[1]Conceptos!$B$2:$I$588,6,FALSE)</f>
        <v>1</v>
      </c>
      <c r="Q2594" s="179">
        <f>VLOOKUP($G2594,[1]Conceptos!$B$2:$I$588,7,FALSE)</f>
        <v>1</v>
      </c>
      <c r="R2594" s="179">
        <f>VLOOKUP($G2594,[1]Conceptos!$B$2:$I$588,8,FALSE)</f>
        <v>1</v>
      </c>
      <c r="S2594" s="229" t="b">
        <f>VLOOKUP(G2594,[1]Conceptos!$B$2:$E$587,4,FALSE)</f>
        <v>1</v>
      </c>
      <c r="V2594" s="231">
        <f t="shared" si="475"/>
        <v>0</v>
      </c>
    </row>
    <row r="2595" spans="1:22" s="231" customFormat="1" hidden="1">
      <c r="A2595" s="172">
        <f>VLOOKUP(G2595,[1]Conceptos!$B$2:$F$587,5,FALSE)</f>
        <v>328</v>
      </c>
      <c r="B2595" s="236"/>
      <c r="C2595" s="237"/>
      <c r="D2595" s="238"/>
      <c r="E2595" s="225">
        <v>6</v>
      </c>
      <c r="F2595" s="174"/>
      <c r="G2595" s="264" t="str">
        <f t="shared" si="470"/>
        <v>A.3.3.1</v>
      </c>
      <c r="H2595" s="235" t="e">
        <f t="shared" si="476"/>
        <v>#N/A</v>
      </c>
      <c r="I2595" s="239"/>
      <c r="J2595" s="239"/>
      <c r="K2595" s="239"/>
      <c r="L2595" s="239"/>
      <c r="M2595" s="240"/>
      <c r="N2595" s="231">
        <f t="shared" si="477"/>
        <v>1</v>
      </c>
      <c r="O2595" s="231">
        <f t="shared" si="465"/>
        <v>0</v>
      </c>
      <c r="P2595" s="179">
        <f>VLOOKUP($G2595,[1]Conceptos!$B$2:$I$588,6,FALSE)</f>
        <v>1</v>
      </c>
      <c r="Q2595" s="179">
        <f>VLOOKUP($G2595,[1]Conceptos!$B$2:$I$588,7,FALSE)</f>
        <v>1</v>
      </c>
      <c r="R2595" s="179">
        <f>VLOOKUP($G2595,[1]Conceptos!$B$2:$I$588,8,FALSE)</f>
        <v>1</v>
      </c>
      <c r="S2595" s="229" t="b">
        <f>VLOOKUP(G2595,[1]Conceptos!$B$2:$E$587,4,FALSE)</f>
        <v>1</v>
      </c>
      <c r="V2595" s="231">
        <f t="shared" si="475"/>
        <v>0</v>
      </c>
    </row>
    <row r="2596" spans="1:22" s="231" customFormat="1" hidden="1">
      <c r="A2596" s="172">
        <f>VLOOKUP(G2596,[1]Conceptos!$B$2:$F$587,5,FALSE)</f>
        <v>328</v>
      </c>
      <c r="B2596" s="236"/>
      <c r="C2596" s="237"/>
      <c r="D2596" s="238"/>
      <c r="E2596" s="225">
        <v>7</v>
      </c>
      <c r="F2596" s="174"/>
      <c r="G2596" s="264" t="str">
        <f t="shared" si="470"/>
        <v>A.3.3.1</v>
      </c>
      <c r="H2596" s="235" t="e">
        <f t="shared" si="476"/>
        <v>#N/A</v>
      </c>
      <c r="I2596" s="239"/>
      <c r="J2596" s="239"/>
      <c r="K2596" s="239"/>
      <c r="L2596" s="239"/>
      <c r="M2596" s="240"/>
      <c r="N2596" s="231">
        <f t="shared" si="477"/>
        <v>1</v>
      </c>
      <c r="O2596" s="231">
        <f t="shared" si="465"/>
        <v>0</v>
      </c>
      <c r="P2596" s="179">
        <f>VLOOKUP($G2596,[1]Conceptos!$B$2:$I$588,6,FALSE)</f>
        <v>1</v>
      </c>
      <c r="Q2596" s="179">
        <f>VLOOKUP($G2596,[1]Conceptos!$B$2:$I$588,7,FALSE)</f>
        <v>1</v>
      </c>
      <c r="R2596" s="179">
        <f>VLOOKUP($G2596,[1]Conceptos!$B$2:$I$588,8,FALSE)</f>
        <v>1</v>
      </c>
      <c r="S2596" s="229" t="b">
        <f>VLOOKUP(G2596,[1]Conceptos!$B$2:$E$587,4,FALSE)</f>
        <v>1</v>
      </c>
      <c r="V2596" s="231">
        <f t="shared" si="475"/>
        <v>0</v>
      </c>
    </row>
    <row r="2597" spans="1:22" s="231" customFormat="1" hidden="1">
      <c r="A2597" s="172">
        <f>VLOOKUP(G2597,[1]Conceptos!$B$2:$F$587,5,FALSE)</f>
        <v>328</v>
      </c>
      <c r="B2597" s="236"/>
      <c r="C2597" s="237"/>
      <c r="D2597" s="238"/>
      <c r="E2597" s="225">
        <v>8</v>
      </c>
      <c r="F2597" s="174"/>
      <c r="G2597" s="264" t="str">
        <f t="shared" si="470"/>
        <v>A.3.3.1</v>
      </c>
      <c r="H2597" s="235" t="e">
        <f t="shared" si="476"/>
        <v>#N/A</v>
      </c>
      <c r="I2597" s="239"/>
      <c r="J2597" s="239"/>
      <c r="K2597" s="239"/>
      <c r="L2597" s="239"/>
      <c r="M2597" s="240"/>
      <c r="N2597" s="231">
        <f t="shared" si="477"/>
        <v>1</v>
      </c>
      <c r="O2597" s="231">
        <f t="shared" si="465"/>
        <v>0</v>
      </c>
      <c r="P2597" s="179">
        <f>VLOOKUP($G2597,[1]Conceptos!$B$2:$I$588,6,FALSE)</f>
        <v>1</v>
      </c>
      <c r="Q2597" s="179">
        <f>VLOOKUP($G2597,[1]Conceptos!$B$2:$I$588,7,FALSE)</f>
        <v>1</v>
      </c>
      <c r="R2597" s="179">
        <f>VLOOKUP($G2597,[1]Conceptos!$B$2:$I$588,8,FALSE)</f>
        <v>1</v>
      </c>
      <c r="S2597" s="229" t="b">
        <f>VLOOKUP(G2597,[1]Conceptos!$B$2:$E$587,4,FALSE)</f>
        <v>1</v>
      </c>
      <c r="V2597" s="231">
        <f t="shared" si="475"/>
        <v>0</v>
      </c>
    </row>
    <row r="2598" spans="1:22" s="231" customFormat="1" hidden="1">
      <c r="A2598" s="172">
        <f>VLOOKUP(G2598,[1]Conceptos!$B$2:$F$587,5,FALSE)</f>
        <v>328</v>
      </c>
      <c r="B2598" s="236"/>
      <c r="C2598" s="237"/>
      <c r="D2598" s="238"/>
      <c r="E2598" s="225">
        <v>9</v>
      </c>
      <c r="F2598" s="174"/>
      <c r="G2598" s="264" t="str">
        <f t="shared" si="470"/>
        <v>A.3.3.1</v>
      </c>
      <c r="H2598" s="235" t="e">
        <f t="shared" si="476"/>
        <v>#N/A</v>
      </c>
      <c r="I2598" s="239"/>
      <c r="J2598" s="239"/>
      <c r="K2598" s="239"/>
      <c r="L2598" s="239"/>
      <c r="M2598" s="240"/>
      <c r="N2598" s="231">
        <f t="shared" si="477"/>
        <v>1</v>
      </c>
      <c r="O2598" s="231">
        <f t="shared" si="465"/>
        <v>0</v>
      </c>
      <c r="P2598" s="179">
        <f>VLOOKUP($G2598,[1]Conceptos!$B$2:$I$588,6,FALSE)</f>
        <v>1</v>
      </c>
      <c r="Q2598" s="179">
        <f>VLOOKUP($G2598,[1]Conceptos!$B$2:$I$588,7,FALSE)</f>
        <v>1</v>
      </c>
      <c r="R2598" s="179">
        <f>VLOOKUP($G2598,[1]Conceptos!$B$2:$I$588,8,FALSE)</f>
        <v>1</v>
      </c>
      <c r="S2598" s="229" t="b">
        <f>VLOOKUP(G2598,[1]Conceptos!$B$2:$E$587,4,FALSE)</f>
        <v>1</v>
      </c>
      <c r="V2598" s="231">
        <f t="shared" si="475"/>
        <v>0</v>
      </c>
    </row>
    <row r="2599" spans="1:22" s="231" customFormat="1" hidden="1">
      <c r="A2599" s="172">
        <f>VLOOKUP(G2599,[1]Conceptos!$B$2:$F$587,5,FALSE)</f>
        <v>328</v>
      </c>
      <c r="B2599" s="236"/>
      <c r="C2599" s="237"/>
      <c r="D2599" s="238"/>
      <c r="E2599" s="225">
        <v>10</v>
      </c>
      <c r="F2599" s="174"/>
      <c r="G2599" s="264" t="str">
        <f t="shared" si="470"/>
        <v>A.3.3.1</v>
      </c>
      <c r="H2599" s="235" t="e">
        <f t="shared" si="476"/>
        <v>#N/A</v>
      </c>
      <c r="I2599" s="239"/>
      <c r="J2599" s="239"/>
      <c r="K2599" s="239"/>
      <c r="L2599" s="239"/>
      <c r="M2599" s="240"/>
      <c r="N2599" s="231">
        <f t="shared" si="477"/>
        <v>1</v>
      </c>
      <c r="O2599" s="231">
        <f t="shared" si="465"/>
        <v>0</v>
      </c>
      <c r="P2599" s="179">
        <f>VLOOKUP($G2599,[1]Conceptos!$B$2:$I$588,6,FALSE)</f>
        <v>1</v>
      </c>
      <c r="Q2599" s="179">
        <f>VLOOKUP($G2599,[1]Conceptos!$B$2:$I$588,7,FALSE)</f>
        <v>1</v>
      </c>
      <c r="R2599" s="179">
        <f>VLOOKUP($G2599,[1]Conceptos!$B$2:$I$588,8,FALSE)</f>
        <v>1</v>
      </c>
      <c r="S2599" s="229" t="b">
        <f>VLOOKUP(G2599,[1]Conceptos!$B$2:$E$587,4,FALSE)</f>
        <v>1</v>
      </c>
      <c r="V2599" s="231">
        <f t="shared" si="475"/>
        <v>0</v>
      </c>
    </row>
    <row r="2600" spans="1:22" s="231" customFormat="1" ht="51">
      <c r="A2600" s="172">
        <f>VLOOKUP(G2600,[1]Conceptos!$B$2:$F$587,5,FALSE)</f>
        <v>329</v>
      </c>
      <c r="B2600" s="219" t="s">
        <v>472</v>
      </c>
      <c r="C2600" s="220" t="str">
        <f>VLOOKUP(B2600,[1]Conceptos!$B$2:$D$587,2,FALSE)</f>
        <v>PREINVERSIÓN EN DISEÑO</v>
      </c>
      <c r="D2600" s="221" t="str">
        <f>VLOOKUP(B2600,[1]Conceptos!$B$2:$D$587,3,FALSE)</f>
        <v>ES LA FASE PRELIMINAR PARA LA EJECUCIÓN DE UN PROYECTO DE ASEO QUE PERMITE, MEDIANTE ELABORACIÓN DE SU DISEÑO, DEFINIR SUS CARACTERÍSTICAS TÉCNICAS Y CONDICIONES ECONÓMICAS-FINANCIERAS, INSTITUCIONALES Y SOCIALES.</v>
      </c>
      <c r="E2600" s="222" t="s">
        <v>136</v>
      </c>
      <c r="F2600" s="223"/>
      <c r="G2600" s="263" t="str">
        <f t="shared" si="470"/>
        <v>A.3.3.2</v>
      </c>
      <c r="H2600" s="225"/>
      <c r="I2600" s="226">
        <f>SUM(I2601:I2610)</f>
        <v>0</v>
      </c>
      <c r="J2600" s="226">
        <f>SUM(J2601:J2610)</f>
        <v>0</v>
      </c>
      <c r="K2600" s="226">
        <f>SUM(K2601:K2610)</f>
        <v>0</v>
      </c>
      <c r="L2600" s="226">
        <f>SUM(L2601:L2610)</f>
        <v>0</v>
      </c>
      <c r="M2600" s="227">
        <f>SUM(M2601:M2610)</f>
        <v>0</v>
      </c>
      <c r="N2600" s="228">
        <f>IF(AND(E2600&lt;&gt;"", E2600&lt;&gt;"Registrar Detalle",E2600&lt;&gt;"Ocultar Detalle"),1,0)</f>
        <v>0</v>
      </c>
      <c r="O2600" s="228">
        <f t="shared" si="465"/>
        <v>0</v>
      </c>
      <c r="P2600" s="179">
        <f>VLOOKUP($G2600,[1]Conceptos!$B$2:$I$588,6,FALSE)</f>
        <v>1</v>
      </c>
      <c r="Q2600" s="179">
        <f>VLOOKUP($G2600,[1]Conceptos!$B$2:$I$588,7,FALSE)</f>
        <v>1</v>
      </c>
      <c r="R2600" s="179">
        <f>VLOOKUP($G2600,[1]Conceptos!$B$2:$I$588,8,FALSE)</f>
        <v>1</v>
      </c>
      <c r="S2600" s="229" t="b">
        <f>VLOOKUP(G2600,[1]Conceptos!$B$2:$E$588,4,FALSE)</f>
        <v>1</v>
      </c>
      <c r="T2600" s="230">
        <f>FIND(".",B2600,LEN(B2600)-2)</f>
        <v>6</v>
      </c>
      <c r="U2600" s="230" t="str">
        <f>MID(B2600,1,T2600-1)</f>
        <v>A.3.3</v>
      </c>
      <c r="V2600" s="231">
        <f t="shared" si="475"/>
        <v>6</v>
      </c>
    </row>
    <row r="2601" spans="1:22" s="231" customFormat="1">
      <c r="A2601" s="172">
        <f>VLOOKUP(G2601,[1]Conceptos!$B$2:$F$587,5,FALSE)</f>
        <v>329</v>
      </c>
      <c r="B2601" s="234"/>
      <c r="C2601" s="220"/>
      <c r="D2601" s="221"/>
      <c r="E2601" s="225">
        <v>1</v>
      </c>
      <c r="F2601" s="174"/>
      <c r="G2601" s="264" t="str">
        <f t="shared" si="470"/>
        <v>A.3.3.2</v>
      </c>
      <c r="H2601" s="235" t="e">
        <f t="shared" ref="H2601:H2610" si="478">VLOOKUP(F2601,$W$7:$X$48,2,FALSE)</f>
        <v>#N/A</v>
      </c>
      <c r="I2601" s="239"/>
      <c r="J2601" s="239"/>
      <c r="K2601" s="239"/>
      <c r="L2601" s="239"/>
      <c r="M2601" s="240"/>
      <c r="N2601" s="231">
        <f t="shared" si="477"/>
        <v>1</v>
      </c>
      <c r="O2601" s="231">
        <f t="shared" si="465"/>
        <v>0</v>
      </c>
      <c r="P2601" s="179">
        <f>VLOOKUP($G2601,[1]Conceptos!$B$2:$I$588,6,FALSE)</f>
        <v>1</v>
      </c>
      <c r="Q2601" s="179">
        <f>VLOOKUP($G2601,[1]Conceptos!$B$2:$I$588,7,FALSE)</f>
        <v>1</v>
      </c>
      <c r="R2601" s="179">
        <f>VLOOKUP($G2601,[1]Conceptos!$B$2:$I$588,8,FALSE)</f>
        <v>1</v>
      </c>
      <c r="S2601" s="229" t="b">
        <f>VLOOKUP(G2601,[1]Conceptos!$B$2:$E$588,4,FALSE)</f>
        <v>1</v>
      </c>
      <c r="V2601" s="231">
        <f t="shared" si="475"/>
        <v>6</v>
      </c>
    </row>
    <row r="2602" spans="1:22" s="231" customFormat="1" hidden="1">
      <c r="A2602" s="172">
        <f>VLOOKUP(G2602,[1]Conceptos!$B$2:$F$587,5,FALSE)</f>
        <v>329</v>
      </c>
      <c r="B2602" s="236"/>
      <c r="C2602" s="237"/>
      <c r="D2602" s="238"/>
      <c r="E2602" s="225">
        <v>2</v>
      </c>
      <c r="F2602" s="174"/>
      <c r="G2602" s="264" t="str">
        <f t="shared" si="470"/>
        <v>A.3.3.2</v>
      </c>
      <c r="H2602" s="235" t="e">
        <f t="shared" si="478"/>
        <v>#N/A</v>
      </c>
      <c r="I2602" s="239"/>
      <c r="J2602" s="239"/>
      <c r="K2602" s="239"/>
      <c r="L2602" s="239"/>
      <c r="M2602" s="240"/>
      <c r="N2602" s="231">
        <f t="shared" si="477"/>
        <v>1</v>
      </c>
      <c r="O2602" s="231">
        <f t="shared" ref="O2602:O2665" si="479">SUM(I2602:M2602)</f>
        <v>0</v>
      </c>
      <c r="P2602" s="179">
        <f>VLOOKUP($G2602,[1]Conceptos!$B$2:$I$588,6,FALSE)</f>
        <v>1</v>
      </c>
      <c r="Q2602" s="179">
        <f>VLOOKUP($G2602,[1]Conceptos!$B$2:$I$588,7,FALSE)</f>
        <v>1</v>
      </c>
      <c r="R2602" s="179">
        <f>VLOOKUP($G2602,[1]Conceptos!$B$2:$I$588,8,FALSE)</f>
        <v>1</v>
      </c>
      <c r="S2602" s="229" t="b">
        <f>VLOOKUP(G2602,[1]Conceptos!$B$2:$E$587,4,FALSE)</f>
        <v>1</v>
      </c>
      <c r="V2602" s="231">
        <f t="shared" si="475"/>
        <v>0</v>
      </c>
    </row>
    <row r="2603" spans="1:22" s="231" customFormat="1" hidden="1">
      <c r="A2603" s="172">
        <f>VLOOKUP(G2603,[1]Conceptos!$B$2:$F$587,5,FALSE)</f>
        <v>329</v>
      </c>
      <c r="B2603" s="236"/>
      <c r="C2603" s="237"/>
      <c r="D2603" s="238"/>
      <c r="E2603" s="225">
        <v>3</v>
      </c>
      <c r="F2603" s="174"/>
      <c r="G2603" s="264" t="str">
        <f t="shared" si="470"/>
        <v>A.3.3.2</v>
      </c>
      <c r="H2603" s="235" t="e">
        <f t="shared" si="478"/>
        <v>#N/A</v>
      </c>
      <c r="I2603" s="239"/>
      <c r="J2603" s="239"/>
      <c r="K2603" s="239"/>
      <c r="L2603" s="239"/>
      <c r="M2603" s="240"/>
      <c r="N2603" s="231">
        <f t="shared" si="477"/>
        <v>1</v>
      </c>
      <c r="O2603" s="231">
        <f t="shared" si="479"/>
        <v>0</v>
      </c>
      <c r="P2603" s="179">
        <f>VLOOKUP($G2603,[1]Conceptos!$B$2:$I$588,6,FALSE)</f>
        <v>1</v>
      </c>
      <c r="Q2603" s="179">
        <f>VLOOKUP($G2603,[1]Conceptos!$B$2:$I$588,7,FALSE)</f>
        <v>1</v>
      </c>
      <c r="R2603" s="179">
        <f>VLOOKUP($G2603,[1]Conceptos!$B$2:$I$588,8,FALSE)</f>
        <v>1</v>
      </c>
      <c r="S2603" s="229" t="b">
        <f>VLOOKUP(G2603,[1]Conceptos!$B$2:$E$587,4,FALSE)</f>
        <v>1</v>
      </c>
      <c r="V2603" s="231">
        <f t="shared" si="475"/>
        <v>0</v>
      </c>
    </row>
    <row r="2604" spans="1:22" s="231" customFormat="1" hidden="1">
      <c r="A2604" s="172">
        <f>VLOOKUP(G2604,[1]Conceptos!$B$2:$F$587,5,FALSE)</f>
        <v>329</v>
      </c>
      <c r="B2604" s="236"/>
      <c r="C2604" s="237"/>
      <c r="D2604" s="238"/>
      <c r="E2604" s="225">
        <v>4</v>
      </c>
      <c r="F2604" s="174"/>
      <c r="G2604" s="264" t="str">
        <f t="shared" si="470"/>
        <v>A.3.3.2</v>
      </c>
      <c r="H2604" s="235" t="e">
        <f t="shared" si="478"/>
        <v>#N/A</v>
      </c>
      <c r="I2604" s="239"/>
      <c r="J2604" s="239"/>
      <c r="K2604" s="239"/>
      <c r="L2604" s="239"/>
      <c r="M2604" s="240"/>
      <c r="N2604" s="231">
        <f t="shared" si="477"/>
        <v>1</v>
      </c>
      <c r="O2604" s="231">
        <f t="shared" si="479"/>
        <v>0</v>
      </c>
      <c r="P2604" s="179">
        <f>VLOOKUP($G2604,[1]Conceptos!$B$2:$I$588,6,FALSE)</f>
        <v>1</v>
      </c>
      <c r="Q2604" s="179">
        <f>VLOOKUP($G2604,[1]Conceptos!$B$2:$I$588,7,FALSE)</f>
        <v>1</v>
      </c>
      <c r="R2604" s="179">
        <f>VLOOKUP($G2604,[1]Conceptos!$B$2:$I$588,8,FALSE)</f>
        <v>1</v>
      </c>
      <c r="S2604" s="229" t="b">
        <f>VLOOKUP(G2604,[1]Conceptos!$B$2:$E$587,4,FALSE)</f>
        <v>1</v>
      </c>
      <c r="V2604" s="231">
        <f t="shared" si="475"/>
        <v>0</v>
      </c>
    </row>
    <row r="2605" spans="1:22" s="231" customFormat="1" hidden="1">
      <c r="A2605" s="172">
        <f>VLOOKUP(G2605,[1]Conceptos!$B$2:$F$587,5,FALSE)</f>
        <v>329</v>
      </c>
      <c r="B2605" s="236"/>
      <c r="C2605" s="237"/>
      <c r="D2605" s="238"/>
      <c r="E2605" s="225">
        <v>5</v>
      </c>
      <c r="F2605" s="174"/>
      <c r="G2605" s="264" t="str">
        <f t="shared" si="470"/>
        <v>A.3.3.2</v>
      </c>
      <c r="H2605" s="235" t="e">
        <f t="shared" si="478"/>
        <v>#N/A</v>
      </c>
      <c r="I2605" s="239"/>
      <c r="J2605" s="239"/>
      <c r="K2605" s="239"/>
      <c r="L2605" s="239"/>
      <c r="M2605" s="240"/>
      <c r="N2605" s="231">
        <f t="shared" si="477"/>
        <v>1</v>
      </c>
      <c r="O2605" s="231">
        <f t="shared" si="479"/>
        <v>0</v>
      </c>
      <c r="P2605" s="179">
        <f>VLOOKUP($G2605,[1]Conceptos!$B$2:$I$588,6,FALSE)</f>
        <v>1</v>
      </c>
      <c r="Q2605" s="179">
        <f>VLOOKUP($G2605,[1]Conceptos!$B$2:$I$588,7,FALSE)</f>
        <v>1</v>
      </c>
      <c r="R2605" s="179">
        <f>VLOOKUP($G2605,[1]Conceptos!$B$2:$I$588,8,FALSE)</f>
        <v>1</v>
      </c>
      <c r="S2605" s="229" t="b">
        <f>VLOOKUP(G2605,[1]Conceptos!$B$2:$E$587,4,FALSE)</f>
        <v>1</v>
      </c>
      <c r="V2605" s="231">
        <f t="shared" si="475"/>
        <v>0</v>
      </c>
    </row>
    <row r="2606" spans="1:22" s="231" customFormat="1" hidden="1">
      <c r="A2606" s="172">
        <f>VLOOKUP(G2606,[1]Conceptos!$B$2:$F$587,5,FALSE)</f>
        <v>329</v>
      </c>
      <c r="B2606" s="236"/>
      <c r="C2606" s="237"/>
      <c r="D2606" s="238"/>
      <c r="E2606" s="225">
        <v>6</v>
      </c>
      <c r="F2606" s="174"/>
      <c r="G2606" s="264" t="str">
        <f t="shared" si="470"/>
        <v>A.3.3.2</v>
      </c>
      <c r="H2606" s="235" t="e">
        <f t="shared" si="478"/>
        <v>#N/A</v>
      </c>
      <c r="I2606" s="239"/>
      <c r="J2606" s="239"/>
      <c r="K2606" s="239"/>
      <c r="L2606" s="239"/>
      <c r="M2606" s="240"/>
      <c r="N2606" s="231">
        <f t="shared" si="477"/>
        <v>1</v>
      </c>
      <c r="O2606" s="231">
        <f t="shared" si="479"/>
        <v>0</v>
      </c>
      <c r="P2606" s="179">
        <f>VLOOKUP($G2606,[1]Conceptos!$B$2:$I$588,6,FALSE)</f>
        <v>1</v>
      </c>
      <c r="Q2606" s="179">
        <f>VLOOKUP($G2606,[1]Conceptos!$B$2:$I$588,7,FALSE)</f>
        <v>1</v>
      </c>
      <c r="R2606" s="179">
        <f>VLOOKUP($G2606,[1]Conceptos!$B$2:$I$588,8,FALSE)</f>
        <v>1</v>
      </c>
      <c r="S2606" s="229" t="b">
        <f>VLOOKUP(G2606,[1]Conceptos!$B$2:$E$587,4,FALSE)</f>
        <v>1</v>
      </c>
      <c r="V2606" s="231">
        <f t="shared" si="475"/>
        <v>0</v>
      </c>
    </row>
    <row r="2607" spans="1:22" s="231" customFormat="1" hidden="1">
      <c r="A2607" s="172">
        <f>VLOOKUP(G2607,[1]Conceptos!$B$2:$F$587,5,FALSE)</f>
        <v>329</v>
      </c>
      <c r="B2607" s="236"/>
      <c r="C2607" s="237"/>
      <c r="D2607" s="238"/>
      <c r="E2607" s="225">
        <v>7</v>
      </c>
      <c r="F2607" s="174"/>
      <c r="G2607" s="264" t="str">
        <f t="shared" si="470"/>
        <v>A.3.3.2</v>
      </c>
      <c r="H2607" s="235" t="e">
        <f t="shared" si="478"/>
        <v>#N/A</v>
      </c>
      <c r="I2607" s="239"/>
      <c r="J2607" s="239"/>
      <c r="K2607" s="239"/>
      <c r="L2607" s="239"/>
      <c r="M2607" s="240"/>
      <c r="N2607" s="231">
        <f t="shared" si="477"/>
        <v>1</v>
      </c>
      <c r="O2607" s="231">
        <f t="shared" si="479"/>
        <v>0</v>
      </c>
      <c r="P2607" s="179">
        <f>VLOOKUP($G2607,[1]Conceptos!$B$2:$I$588,6,FALSE)</f>
        <v>1</v>
      </c>
      <c r="Q2607" s="179">
        <f>VLOOKUP($G2607,[1]Conceptos!$B$2:$I$588,7,FALSE)</f>
        <v>1</v>
      </c>
      <c r="R2607" s="179">
        <f>VLOOKUP($G2607,[1]Conceptos!$B$2:$I$588,8,FALSE)</f>
        <v>1</v>
      </c>
      <c r="S2607" s="229" t="b">
        <f>VLOOKUP(G2607,[1]Conceptos!$B$2:$E$587,4,FALSE)</f>
        <v>1</v>
      </c>
      <c r="V2607" s="231">
        <f t="shared" si="475"/>
        <v>0</v>
      </c>
    </row>
    <row r="2608" spans="1:22" s="231" customFormat="1" hidden="1">
      <c r="A2608" s="172">
        <f>VLOOKUP(G2608,[1]Conceptos!$B$2:$F$587,5,FALSE)</f>
        <v>329</v>
      </c>
      <c r="B2608" s="236"/>
      <c r="C2608" s="237"/>
      <c r="D2608" s="238"/>
      <c r="E2608" s="225">
        <v>8</v>
      </c>
      <c r="F2608" s="174"/>
      <c r="G2608" s="264" t="str">
        <f t="shared" si="470"/>
        <v>A.3.3.2</v>
      </c>
      <c r="H2608" s="235" t="e">
        <f t="shared" si="478"/>
        <v>#N/A</v>
      </c>
      <c r="I2608" s="239"/>
      <c r="J2608" s="239"/>
      <c r="K2608" s="239"/>
      <c r="L2608" s="239"/>
      <c r="M2608" s="240"/>
      <c r="N2608" s="231">
        <f t="shared" si="477"/>
        <v>1</v>
      </c>
      <c r="O2608" s="231">
        <f t="shared" si="479"/>
        <v>0</v>
      </c>
      <c r="P2608" s="179">
        <f>VLOOKUP($G2608,[1]Conceptos!$B$2:$I$588,6,FALSE)</f>
        <v>1</v>
      </c>
      <c r="Q2608" s="179">
        <f>VLOOKUP($G2608,[1]Conceptos!$B$2:$I$588,7,FALSE)</f>
        <v>1</v>
      </c>
      <c r="R2608" s="179">
        <f>VLOOKUP($G2608,[1]Conceptos!$B$2:$I$588,8,FALSE)</f>
        <v>1</v>
      </c>
      <c r="S2608" s="229" t="b">
        <f>VLOOKUP(G2608,[1]Conceptos!$B$2:$E$587,4,FALSE)</f>
        <v>1</v>
      </c>
      <c r="V2608" s="231">
        <f t="shared" si="475"/>
        <v>0</v>
      </c>
    </row>
    <row r="2609" spans="1:22" s="231" customFormat="1" hidden="1">
      <c r="A2609" s="172">
        <f>VLOOKUP(G2609,[1]Conceptos!$B$2:$F$587,5,FALSE)</f>
        <v>329</v>
      </c>
      <c r="B2609" s="236"/>
      <c r="C2609" s="237"/>
      <c r="D2609" s="238"/>
      <c r="E2609" s="225">
        <v>9</v>
      </c>
      <c r="F2609" s="174"/>
      <c r="G2609" s="264" t="str">
        <f t="shared" si="470"/>
        <v>A.3.3.2</v>
      </c>
      <c r="H2609" s="235" t="e">
        <f t="shared" si="478"/>
        <v>#N/A</v>
      </c>
      <c r="I2609" s="239"/>
      <c r="J2609" s="239"/>
      <c r="K2609" s="239"/>
      <c r="L2609" s="239"/>
      <c r="M2609" s="240"/>
      <c r="N2609" s="231">
        <f t="shared" si="477"/>
        <v>1</v>
      </c>
      <c r="O2609" s="231">
        <f t="shared" si="479"/>
        <v>0</v>
      </c>
      <c r="P2609" s="179">
        <f>VLOOKUP($G2609,[1]Conceptos!$B$2:$I$588,6,FALSE)</f>
        <v>1</v>
      </c>
      <c r="Q2609" s="179">
        <f>VLOOKUP($G2609,[1]Conceptos!$B$2:$I$588,7,FALSE)</f>
        <v>1</v>
      </c>
      <c r="R2609" s="179">
        <f>VLOOKUP($G2609,[1]Conceptos!$B$2:$I$588,8,FALSE)</f>
        <v>1</v>
      </c>
      <c r="S2609" s="229" t="b">
        <f>VLOOKUP(G2609,[1]Conceptos!$B$2:$E$587,4,FALSE)</f>
        <v>1</v>
      </c>
      <c r="V2609" s="231">
        <f t="shared" si="475"/>
        <v>0</v>
      </c>
    </row>
    <row r="2610" spans="1:22" s="231" customFormat="1" hidden="1">
      <c r="A2610" s="172">
        <f>VLOOKUP(G2610,[1]Conceptos!$B$2:$F$587,5,FALSE)</f>
        <v>329</v>
      </c>
      <c r="B2610" s="236"/>
      <c r="C2610" s="237"/>
      <c r="D2610" s="238"/>
      <c r="E2610" s="225">
        <v>10</v>
      </c>
      <c r="F2610" s="174"/>
      <c r="G2610" s="264" t="str">
        <f t="shared" si="470"/>
        <v>A.3.3.2</v>
      </c>
      <c r="H2610" s="235" t="e">
        <f t="shared" si="478"/>
        <v>#N/A</v>
      </c>
      <c r="I2610" s="239"/>
      <c r="J2610" s="239"/>
      <c r="K2610" s="239"/>
      <c r="L2610" s="239"/>
      <c r="M2610" s="240"/>
      <c r="N2610" s="231">
        <f t="shared" si="477"/>
        <v>1</v>
      </c>
      <c r="O2610" s="231">
        <f t="shared" si="479"/>
        <v>0</v>
      </c>
      <c r="P2610" s="179">
        <f>VLOOKUP($G2610,[1]Conceptos!$B$2:$I$588,6,FALSE)</f>
        <v>1</v>
      </c>
      <c r="Q2610" s="179">
        <f>VLOOKUP($G2610,[1]Conceptos!$B$2:$I$588,7,FALSE)</f>
        <v>1</v>
      </c>
      <c r="R2610" s="179">
        <f>VLOOKUP($G2610,[1]Conceptos!$B$2:$I$588,8,FALSE)</f>
        <v>1</v>
      </c>
      <c r="S2610" s="229" t="b">
        <f>VLOOKUP(G2610,[1]Conceptos!$B$2:$E$587,4,FALSE)</f>
        <v>1</v>
      </c>
      <c r="V2610" s="231">
        <f t="shared" si="475"/>
        <v>0</v>
      </c>
    </row>
    <row r="2611" spans="1:22" s="231" customFormat="1" ht="38.25">
      <c r="A2611" s="172">
        <f>VLOOKUP(G2611,[1]Conceptos!$B$2:$F$587,5,FALSE)</f>
        <v>330</v>
      </c>
      <c r="B2611" s="219" t="s">
        <v>473</v>
      </c>
      <c r="C2611" s="220" t="str">
        <f>VLOOKUP(B2611,[1]Conceptos!$B$2:$D$587,2,FALSE)</f>
        <v>INTERVENTORIAS</v>
      </c>
      <c r="D2611" s="221" t="str">
        <f>VLOOKUP(B2611,[1]Conceptos!$B$2:$D$587,3,FALSE)</f>
        <v>RECURSOS ORIENTADOS A LA FINANCIACIÓN DE LAS ACCIONES DE TIPO TÉCNICO QUE REALIZA LA ENTIDAD TERRITORIAL PARA GARANTIZAR LA CALIDAD Y EJECUCIÓN DE LAS OBRAS PÚBLICAS CONTRATADAS.</v>
      </c>
      <c r="E2611" s="222" t="s">
        <v>136</v>
      </c>
      <c r="F2611" s="223"/>
      <c r="G2611" s="263" t="str">
        <f t="shared" si="470"/>
        <v>A.3.3.3</v>
      </c>
      <c r="H2611" s="225"/>
      <c r="I2611" s="226">
        <f>SUM(I2612:I2621)</f>
        <v>0</v>
      </c>
      <c r="J2611" s="226">
        <f>SUM(J2612:J2621)</f>
        <v>0</v>
      </c>
      <c r="K2611" s="226">
        <f>SUM(K2612:K2621)</f>
        <v>0</v>
      </c>
      <c r="L2611" s="226">
        <f>SUM(L2612:L2621)</f>
        <v>0</v>
      </c>
      <c r="M2611" s="227">
        <f>SUM(M2612:M2621)</f>
        <v>0</v>
      </c>
      <c r="N2611" s="228">
        <f>IF(AND(E2611&lt;&gt;"", E2611&lt;&gt;"Registrar Detalle",E2611&lt;&gt;"Ocultar Detalle"),1,0)</f>
        <v>0</v>
      </c>
      <c r="O2611" s="228">
        <f t="shared" si="479"/>
        <v>0</v>
      </c>
      <c r="P2611" s="179">
        <f>VLOOKUP($G2611,[1]Conceptos!$B$2:$I$588,6,FALSE)</f>
        <v>1</v>
      </c>
      <c r="Q2611" s="179">
        <f>VLOOKUP($G2611,[1]Conceptos!$B$2:$I$588,7,FALSE)</f>
        <v>1</v>
      </c>
      <c r="R2611" s="179">
        <f>VLOOKUP($G2611,[1]Conceptos!$B$2:$I$588,8,FALSE)</f>
        <v>1</v>
      </c>
      <c r="S2611" s="229" t="b">
        <f>VLOOKUP(G2611,[1]Conceptos!$B$2:$E$588,4,FALSE)</f>
        <v>1</v>
      </c>
      <c r="T2611" s="230">
        <f>FIND(".",B2611,LEN(B2611)-2)</f>
        <v>6</v>
      </c>
      <c r="U2611" s="230" t="str">
        <f>MID(B2611,1,T2611-1)</f>
        <v>A.3.3</v>
      </c>
      <c r="V2611" s="231">
        <f t="shared" si="475"/>
        <v>6</v>
      </c>
    </row>
    <row r="2612" spans="1:22" s="231" customFormat="1">
      <c r="A2612" s="172">
        <f>VLOOKUP(G2612,[1]Conceptos!$B$2:$F$587,5,FALSE)</f>
        <v>330</v>
      </c>
      <c r="B2612" s="234"/>
      <c r="C2612" s="220"/>
      <c r="D2612" s="221"/>
      <c r="E2612" s="225">
        <v>1</v>
      </c>
      <c r="F2612" s="174"/>
      <c r="G2612" s="264" t="str">
        <f t="shared" si="470"/>
        <v>A.3.3.3</v>
      </c>
      <c r="H2612" s="235" t="e">
        <f t="shared" ref="H2612:H2621" si="480">VLOOKUP(F2612,$W$7:$X$48,2,FALSE)</f>
        <v>#N/A</v>
      </c>
      <c r="I2612" s="239"/>
      <c r="J2612" s="239"/>
      <c r="K2612" s="239"/>
      <c r="L2612" s="239"/>
      <c r="M2612" s="240"/>
      <c r="N2612" s="231">
        <f t="shared" si="477"/>
        <v>1</v>
      </c>
      <c r="O2612" s="231">
        <f t="shared" si="479"/>
        <v>0</v>
      </c>
      <c r="P2612" s="179">
        <f>VLOOKUP($G2612,[1]Conceptos!$B$2:$I$588,6,FALSE)</f>
        <v>1</v>
      </c>
      <c r="Q2612" s="179">
        <f>VLOOKUP($G2612,[1]Conceptos!$B$2:$I$588,7,FALSE)</f>
        <v>1</v>
      </c>
      <c r="R2612" s="179">
        <f>VLOOKUP($G2612,[1]Conceptos!$B$2:$I$588,8,FALSE)</f>
        <v>1</v>
      </c>
      <c r="S2612" s="229" t="b">
        <f>VLOOKUP(G2612,[1]Conceptos!$B$2:$E$588,4,FALSE)</f>
        <v>1</v>
      </c>
      <c r="V2612" s="231">
        <f t="shared" si="475"/>
        <v>6</v>
      </c>
    </row>
    <row r="2613" spans="1:22" s="231" customFormat="1" hidden="1">
      <c r="A2613" s="172">
        <f>VLOOKUP(G2613,[1]Conceptos!$B$2:$F$587,5,FALSE)</f>
        <v>330</v>
      </c>
      <c r="B2613" s="236"/>
      <c r="C2613" s="237"/>
      <c r="D2613" s="238"/>
      <c r="E2613" s="225">
        <v>2</v>
      </c>
      <c r="F2613" s="174"/>
      <c r="G2613" s="264" t="str">
        <f t="shared" si="470"/>
        <v>A.3.3.3</v>
      </c>
      <c r="H2613" s="235" t="e">
        <f t="shared" si="480"/>
        <v>#N/A</v>
      </c>
      <c r="I2613" s="239"/>
      <c r="J2613" s="239"/>
      <c r="K2613" s="239"/>
      <c r="L2613" s="239"/>
      <c r="M2613" s="240"/>
      <c r="N2613" s="231">
        <f t="shared" si="477"/>
        <v>1</v>
      </c>
      <c r="O2613" s="231">
        <f t="shared" si="479"/>
        <v>0</v>
      </c>
      <c r="P2613" s="179">
        <f>VLOOKUP($G2613,[1]Conceptos!$B$2:$I$588,6,FALSE)</f>
        <v>1</v>
      </c>
      <c r="Q2613" s="179">
        <f>VLOOKUP($G2613,[1]Conceptos!$B$2:$I$588,7,FALSE)</f>
        <v>1</v>
      </c>
      <c r="R2613" s="179">
        <f>VLOOKUP($G2613,[1]Conceptos!$B$2:$I$588,8,FALSE)</f>
        <v>1</v>
      </c>
      <c r="S2613" s="229" t="b">
        <f>VLOOKUP(G2613,[1]Conceptos!$B$2:$E$587,4,FALSE)</f>
        <v>1</v>
      </c>
      <c r="V2613" s="231">
        <f t="shared" si="475"/>
        <v>0</v>
      </c>
    </row>
    <row r="2614" spans="1:22" s="231" customFormat="1" hidden="1">
      <c r="A2614" s="172">
        <f>VLOOKUP(G2614,[1]Conceptos!$B$2:$F$587,5,FALSE)</f>
        <v>330</v>
      </c>
      <c r="B2614" s="236"/>
      <c r="C2614" s="237"/>
      <c r="D2614" s="238"/>
      <c r="E2614" s="225">
        <v>3</v>
      </c>
      <c r="F2614" s="174"/>
      <c r="G2614" s="264" t="str">
        <f t="shared" si="470"/>
        <v>A.3.3.3</v>
      </c>
      <c r="H2614" s="235" t="e">
        <f t="shared" si="480"/>
        <v>#N/A</v>
      </c>
      <c r="I2614" s="239"/>
      <c r="J2614" s="239"/>
      <c r="K2614" s="239"/>
      <c r="L2614" s="239"/>
      <c r="M2614" s="240"/>
      <c r="N2614" s="231">
        <f t="shared" si="477"/>
        <v>1</v>
      </c>
      <c r="O2614" s="231">
        <f t="shared" si="479"/>
        <v>0</v>
      </c>
      <c r="P2614" s="179">
        <f>VLOOKUP($G2614,[1]Conceptos!$B$2:$I$588,6,FALSE)</f>
        <v>1</v>
      </c>
      <c r="Q2614" s="179">
        <f>VLOOKUP($G2614,[1]Conceptos!$B$2:$I$588,7,FALSE)</f>
        <v>1</v>
      </c>
      <c r="R2614" s="179">
        <f>VLOOKUP($G2614,[1]Conceptos!$B$2:$I$588,8,FALSE)</f>
        <v>1</v>
      </c>
      <c r="S2614" s="229" t="b">
        <f>VLOOKUP(G2614,[1]Conceptos!$B$2:$E$587,4,FALSE)</f>
        <v>1</v>
      </c>
      <c r="V2614" s="231">
        <f t="shared" si="475"/>
        <v>0</v>
      </c>
    </row>
    <row r="2615" spans="1:22" s="231" customFormat="1" hidden="1">
      <c r="A2615" s="172">
        <f>VLOOKUP(G2615,[1]Conceptos!$B$2:$F$587,5,FALSE)</f>
        <v>330</v>
      </c>
      <c r="B2615" s="236"/>
      <c r="C2615" s="237"/>
      <c r="D2615" s="238"/>
      <c r="E2615" s="225">
        <v>4</v>
      </c>
      <c r="F2615" s="174"/>
      <c r="G2615" s="264" t="str">
        <f t="shared" si="470"/>
        <v>A.3.3.3</v>
      </c>
      <c r="H2615" s="235" t="e">
        <f t="shared" si="480"/>
        <v>#N/A</v>
      </c>
      <c r="I2615" s="239"/>
      <c r="J2615" s="239"/>
      <c r="K2615" s="239"/>
      <c r="L2615" s="239"/>
      <c r="M2615" s="240"/>
      <c r="N2615" s="231">
        <f t="shared" si="477"/>
        <v>1</v>
      </c>
      <c r="O2615" s="231">
        <f t="shared" si="479"/>
        <v>0</v>
      </c>
      <c r="P2615" s="179">
        <f>VLOOKUP($G2615,[1]Conceptos!$B$2:$I$588,6,FALSE)</f>
        <v>1</v>
      </c>
      <c r="Q2615" s="179">
        <f>VLOOKUP($G2615,[1]Conceptos!$B$2:$I$588,7,FALSE)</f>
        <v>1</v>
      </c>
      <c r="R2615" s="179">
        <f>VLOOKUP($G2615,[1]Conceptos!$B$2:$I$588,8,FALSE)</f>
        <v>1</v>
      </c>
      <c r="S2615" s="229" t="b">
        <f>VLOOKUP(G2615,[1]Conceptos!$B$2:$E$587,4,FALSE)</f>
        <v>1</v>
      </c>
      <c r="V2615" s="231">
        <f t="shared" si="475"/>
        <v>0</v>
      </c>
    </row>
    <row r="2616" spans="1:22" s="231" customFormat="1" hidden="1">
      <c r="A2616" s="172">
        <f>VLOOKUP(G2616,[1]Conceptos!$B$2:$F$587,5,FALSE)</f>
        <v>330</v>
      </c>
      <c r="B2616" s="236"/>
      <c r="C2616" s="237"/>
      <c r="D2616" s="238"/>
      <c r="E2616" s="225">
        <v>5</v>
      </c>
      <c r="F2616" s="174"/>
      <c r="G2616" s="264" t="str">
        <f t="shared" si="470"/>
        <v>A.3.3.3</v>
      </c>
      <c r="H2616" s="235" t="e">
        <f t="shared" si="480"/>
        <v>#N/A</v>
      </c>
      <c r="I2616" s="239"/>
      <c r="J2616" s="239"/>
      <c r="K2616" s="239"/>
      <c r="L2616" s="239"/>
      <c r="M2616" s="240"/>
      <c r="N2616" s="231">
        <f t="shared" si="477"/>
        <v>1</v>
      </c>
      <c r="O2616" s="231">
        <f t="shared" si="479"/>
        <v>0</v>
      </c>
      <c r="P2616" s="179">
        <f>VLOOKUP($G2616,[1]Conceptos!$B$2:$I$588,6,FALSE)</f>
        <v>1</v>
      </c>
      <c r="Q2616" s="179">
        <f>VLOOKUP($G2616,[1]Conceptos!$B$2:$I$588,7,FALSE)</f>
        <v>1</v>
      </c>
      <c r="R2616" s="179">
        <f>VLOOKUP($G2616,[1]Conceptos!$B$2:$I$588,8,FALSE)</f>
        <v>1</v>
      </c>
      <c r="S2616" s="229" t="b">
        <f>VLOOKUP(G2616,[1]Conceptos!$B$2:$E$587,4,FALSE)</f>
        <v>1</v>
      </c>
      <c r="V2616" s="231">
        <f t="shared" si="475"/>
        <v>0</v>
      </c>
    </row>
    <row r="2617" spans="1:22" s="231" customFormat="1" hidden="1">
      <c r="A2617" s="172">
        <f>VLOOKUP(G2617,[1]Conceptos!$B$2:$F$587,5,FALSE)</f>
        <v>330</v>
      </c>
      <c r="B2617" s="236"/>
      <c r="C2617" s="237"/>
      <c r="D2617" s="238"/>
      <c r="E2617" s="225">
        <v>6</v>
      </c>
      <c r="F2617" s="174"/>
      <c r="G2617" s="264" t="str">
        <f t="shared" si="470"/>
        <v>A.3.3.3</v>
      </c>
      <c r="H2617" s="235" t="e">
        <f t="shared" si="480"/>
        <v>#N/A</v>
      </c>
      <c r="I2617" s="239"/>
      <c r="J2617" s="239"/>
      <c r="K2617" s="239"/>
      <c r="L2617" s="239"/>
      <c r="M2617" s="240"/>
      <c r="N2617" s="231">
        <f t="shared" si="477"/>
        <v>1</v>
      </c>
      <c r="O2617" s="231">
        <f t="shared" si="479"/>
        <v>0</v>
      </c>
      <c r="P2617" s="179">
        <f>VLOOKUP($G2617,[1]Conceptos!$B$2:$I$588,6,FALSE)</f>
        <v>1</v>
      </c>
      <c r="Q2617" s="179">
        <f>VLOOKUP($G2617,[1]Conceptos!$B$2:$I$588,7,FALSE)</f>
        <v>1</v>
      </c>
      <c r="R2617" s="179">
        <f>VLOOKUP($G2617,[1]Conceptos!$B$2:$I$588,8,FALSE)</f>
        <v>1</v>
      </c>
      <c r="S2617" s="229" t="b">
        <f>VLOOKUP(G2617,[1]Conceptos!$B$2:$E$587,4,FALSE)</f>
        <v>1</v>
      </c>
      <c r="V2617" s="231">
        <f t="shared" si="475"/>
        <v>0</v>
      </c>
    </row>
    <row r="2618" spans="1:22" s="231" customFormat="1" hidden="1">
      <c r="A2618" s="172">
        <f>VLOOKUP(G2618,[1]Conceptos!$B$2:$F$587,5,FALSE)</f>
        <v>330</v>
      </c>
      <c r="B2618" s="236"/>
      <c r="C2618" s="237"/>
      <c r="D2618" s="238"/>
      <c r="E2618" s="225">
        <v>7</v>
      </c>
      <c r="F2618" s="174"/>
      <c r="G2618" s="264" t="str">
        <f t="shared" si="470"/>
        <v>A.3.3.3</v>
      </c>
      <c r="H2618" s="235" t="e">
        <f t="shared" si="480"/>
        <v>#N/A</v>
      </c>
      <c r="I2618" s="239"/>
      <c r="J2618" s="239"/>
      <c r="K2618" s="239"/>
      <c r="L2618" s="239"/>
      <c r="M2618" s="240"/>
      <c r="N2618" s="231">
        <f t="shared" si="477"/>
        <v>1</v>
      </c>
      <c r="O2618" s="231">
        <f t="shared" si="479"/>
        <v>0</v>
      </c>
      <c r="P2618" s="179">
        <f>VLOOKUP($G2618,[1]Conceptos!$B$2:$I$588,6,FALSE)</f>
        <v>1</v>
      </c>
      <c r="Q2618" s="179">
        <f>VLOOKUP($G2618,[1]Conceptos!$B$2:$I$588,7,FALSE)</f>
        <v>1</v>
      </c>
      <c r="R2618" s="179">
        <f>VLOOKUP($G2618,[1]Conceptos!$B$2:$I$588,8,FALSE)</f>
        <v>1</v>
      </c>
      <c r="S2618" s="229" t="b">
        <f>VLOOKUP(G2618,[1]Conceptos!$B$2:$E$587,4,FALSE)</f>
        <v>1</v>
      </c>
      <c r="V2618" s="231">
        <f t="shared" si="475"/>
        <v>0</v>
      </c>
    </row>
    <row r="2619" spans="1:22" s="231" customFormat="1" hidden="1">
      <c r="A2619" s="172">
        <f>VLOOKUP(G2619,[1]Conceptos!$B$2:$F$587,5,FALSE)</f>
        <v>330</v>
      </c>
      <c r="B2619" s="236"/>
      <c r="C2619" s="237"/>
      <c r="D2619" s="238"/>
      <c r="E2619" s="225">
        <v>8</v>
      </c>
      <c r="F2619" s="174"/>
      <c r="G2619" s="264" t="str">
        <f t="shared" si="470"/>
        <v>A.3.3.3</v>
      </c>
      <c r="H2619" s="235" t="e">
        <f t="shared" si="480"/>
        <v>#N/A</v>
      </c>
      <c r="I2619" s="239"/>
      <c r="J2619" s="239"/>
      <c r="K2619" s="239"/>
      <c r="L2619" s="239"/>
      <c r="M2619" s="240"/>
      <c r="N2619" s="231">
        <f t="shared" si="477"/>
        <v>1</v>
      </c>
      <c r="O2619" s="231">
        <f t="shared" si="479"/>
        <v>0</v>
      </c>
      <c r="P2619" s="179">
        <f>VLOOKUP($G2619,[1]Conceptos!$B$2:$I$588,6,FALSE)</f>
        <v>1</v>
      </c>
      <c r="Q2619" s="179">
        <f>VLOOKUP($G2619,[1]Conceptos!$B$2:$I$588,7,FALSE)</f>
        <v>1</v>
      </c>
      <c r="R2619" s="179">
        <f>VLOOKUP($G2619,[1]Conceptos!$B$2:$I$588,8,FALSE)</f>
        <v>1</v>
      </c>
      <c r="S2619" s="229" t="b">
        <f>VLOOKUP(G2619,[1]Conceptos!$B$2:$E$587,4,FALSE)</f>
        <v>1</v>
      </c>
      <c r="V2619" s="231">
        <f t="shared" si="475"/>
        <v>0</v>
      </c>
    </row>
    <row r="2620" spans="1:22" s="231" customFormat="1" hidden="1">
      <c r="A2620" s="172">
        <f>VLOOKUP(G2620,[1]Conceptos!$B$2:$F$587,5,FALSE)</f>
        <v>330</v>
      </c>
      <c r="B2620" s="236"/>
      <c r="C2620" s="237"/>
      <c r="D2620" s="238"/>
      <c r="E2620" s="225">
        <v>9</v>
      </c>
      <c r="F2620" s="174"/>
      <c r="G2620" s="264" t="str">
        <f t="shared" si="470"/>
        <v>A.3.3.3</v>
      </c>
      <c r="H2620" s="235" t="e">
        <f t="shared" si="480"/>
        <v>#N/A</v>
      </c>
      <c r="I2620" s="239"/>
      <c r="J2620" s="239"/>
      <c r="K2620" s="239"/>
      <c r="L2620" s="239"/>
      <c r="M2620" s="240"/>
      <c r="N2620" s="231">
        <f t="shared" si="477"/>
        <v>1</v>
      </c>
      <c r="O2620" s="231">
        <f t="shared" si="479"/>
        <v>0</v>
      </c>
      <c r="P2620" s="179">
        <f>VLOOKUP($G2620,[1]Conceptos!$B$2:$I$588,6,FALSE)</f>
        <v>1</v>
      </c>
      <c r="Q2620" s="179">
        <f>VLOOKUP($G2620,[1]Conceptos!$B$2:$I$588,7,FALSE)</f>
        <v>1</v>
      </c>
      <c r="R2620" s="179">
        <f>VLOOKUP($G2620,[1]Conceptos!$B$2:$I$588,8,FALSE)</f>
        <v>1</v>
      </c>
      <c r="S2620" s="229" t="b">
        <f>VLOOKUP(G2620,[1]Conceptos!$B$2:$E$587,4,FALSE)</f>
        <v>1</v>
      </c>
      <c r="V2620" s="231">
        <f t="shared" si="475"/>
        <v>0</v>
      </c>
    </row>
    <row r="2621" spans="1:22" s="231" customFormat="1" hidden="1">
      <c r="A2621" s="172">
        <f>VLOOKUP(G2621,[1]Conceptos!$B$2:$F$587,5,FALSE)</f>
        <v>330</v>
      </c>
      <c r="B2621" s="236"/>
      <c r="C2621" s="237"/>
      <c r="D2621" s="238"/>
      <c r="E2621" s="225">
        <v>10</v>
      </c>
      <c r="F2621" s="174"/>
      <c r="G2621" s="264" t="str">
        <f t="shared" ref="G2621:G2684" si="481">IF(ISBLANK(B2621),G2620,B2621)</f>
        <v>A.3.3.3</v>
      </c>
      <c r="H2621" s="235" t="e">
        <f t="shared" si="480"/>
        <v>#N/A</v>
      </c>
      <c r="I2621" s="239"/>
      <c r="J2621" s="239"/>
      <c r="K2621" s="239"/>
      <c r="L2621" s="239"/>
      <c r="M2621" s="240"/>
      <c r="N2621" s="231">
        <f t="shared" si="477"/>
        <v>1</v>
      </c>
      <c r="O2621" s="231">
        <f t="shared" si="479"/>
        <v>0</v>
      </c>
      <c r="P2621" s="179">
        <f>VLOOKUP($G2621,[1]Conceptos!$B$2:$I$588,6,FALSE)</f>
        <v>1</v>
      </c>
      <c r="Q2621" s="179">
        <f>VLOOKUP($G2621,[1]Conceptos!$B$2:$I$588,7,FALSE)</f>
        <v>1</v>
      </c>
      <c r="R2621" s="179">
        <f>VLOOKUP($G2621,[1]Conceptos!$B$2:$I$588,8,FALSE)</f>
        <v>1</v>
      </c>
      <c r="S2621" s="229" t="b">
        <f>VLOOKUP(G2621,[1]Conceptos!$B$2:$E$587,4,FALSE)</f>
        <v>1</v>
      </c>
      <c r="V2621" s="231">
        <f t="shared" si="475"/>
        <v>0</v>
      </c>
    </row>
    <row r="2622" spans="1:22" s="231" customFormat="1" ht="51">
      <c r="A2622" s="172">
        <f>VLOOKUP(G2622,[1]Conceptos!$B$2:$F$587,5,FALSE)</f>
        <v>331</v>
      </c>
      <c r="B2622" s="219" t="s">
        <v>474</v>
      </c>
      <c r="C2622" s="220" t="str">
        <f>VLOOKUP(B2622,[1]Conceptos!$B$2:$D$587,2,FALSE)</f>
        <v>DISEÑO E IMPLANTACIÓN DE ESQUEMAS ORGANIZACIONALES PARA LA ADMINISTRACIÓN Y OPERACIÓN DEL SERVICIO DE ASEO</v>
      </c>
      <c r="D2622" s="221" t="str">
        <f>VLOOKUP(B2622,[1]Conceptos!$B$2:$D$587,3,FALSE)</f>
        <v>RECURSOS ORIENTADOS A LA FINANCIACIÓN DE LOS PROCESOS DE DISEÑO E IMPLANTACIÓN DE ESTRUCTURAS EMPRESARIALES  PARA LA ADMINISTRACIÓN Y OPERACIÓN DEL SISTEMA DE ASEO.</v>
      </c>
      <c r="E2622" s="222" t="s">
        <v>136</v>
      </c>
      <c r="F2622" s="223"/>
      <c r="G2622" s="263" t="str">
        <f t="shared" si="481"/>
        <v>A.3.3.4</v>
      </c>
      <c r="H2622" s="225"/>
      <c r="I2622" s="226">
        <f>SUM(I2623:I2632)</f>
        <v>0</v>
      </c>
      <c r="J2622" s="226">
        <f>SUM(J2623:J2632)</f>
        <v>0</v>
      </c>
      <c r="K2622" s="226">
        <f>SUM(K2623:K2632)</f>
        <v>0</v>
      </c>
      <c r="L2622" s="226">
        <f>SUM(L2623:L2632)</f>
        <v>0</v>
      </c>
      <c r="M2622" s="227">
        <f>SUM(M2623:M2632)</f>
        <v>0</v>
      </c>
      <c r="N2622" s="228">
        <f>IF(AND(E2622&lt;&gt;"", E2622&lt;&gt;"Registrar Detalle",E2622&lt;&gt;"Ocultar Detalle"),1,0)</f>
        <v>0</v>
      </c>
      <c r="O2622" s="228">
        <f t="shared" si="479"/>
        <v>0</v>
      </c>
      <c r="P2622" s="179">
        <f>VLOOKUP($G2622,[1]Conceptos!$B$2:$I$588,6,FALSE)</f>
        <v>1</v>
      </c>
      <c r="Q2622" s="179">
        <f>VLOOKUP($G2622,[1]Conceptos!$B$2:$I$588,7,FALSE)</f>
        <v>1</v>
      </c>
      <c r="R2622" s="179">
        <f>VLOOKUP($G2622,[1]Conceptos!$B$2:$I$588,8,FALSE)</f>
        <v>1</v>
      </c>
      <c r="S2622" s="229" t="b">
        <f>VLOOKUP(G2622,[1]Conceptos!$B$2:$E$588,4,FALSE)</f>
        <v>1</v>
      </c>
      <c r="T2622" s="230">
        <f>FIND(".",B2622,LEN(B2622)-2)</f>
        <v>6</v>
      </c>
      <c r="U2622" s="230" t="str">
        <f>MID(B2622,1,T2622-1)</f>
        <v>A.3.3</v>
      </c>
      <c r="V2622" s="231">
        <f t="shared" si="475"/>
        <v>6</v>
      </c>
    </row>
    <row r="2623" spans="1:22" s="231" customFormat="1">
      <c r="A2623" s="172">
        <f>VLOOKUP(G2623,[1]Conceptos!$B$2:$F$587,5,FALSE)</f>
        <v>331</v>
      </c>
      <c r="B2623" s="234"/>
      <c r="C2623" s="220"/>
      <c r="D2623" s="221"/>
      <c r="E2623" s="225">
        <v>1</v>
      </c>
      <c r="F2623" s="174"/>
      <c r="G2623" s="264" t="str">
        <f t="shared" si="481"/>
        <v>A.3.3.4</v>
      </c>
      <c r="H2623" s="235" t="e">
        <f t="shared" ref="H2623:H2632" si="482">VLOOKUP(F2623,$W$7:$X$48,2,FALSE)</f>
        <v>#N/A</v>
      </c>
      <c r="I2623" s="239"/>
      <c r="J2623" s="239"/>
      <c r="K2623" s="239"/>
      <c r="L2623" s="239"/>
      <c r="M2623" s="240"/>
      <c r="N2623" s="231">
        <f t="shared" si="477"/>
        <v>1</v>
      </c>
      <c r="O2623" s="231">
        <f t="shared" si="479"/>
        <v>0</v>
      </c>
      <c r="P2623" s="179">
        <f>VLOOKUP($G2623,[1]Conceptos!$B$2:$I$588,6,FALSE)</f>
        <v>1</v>
      </c>
      <c r="Q2623" s="179">
        <f>VLOOKUP($G2623,[1]Conceptos!$B$2:$I$588,7,FALSE)</f>
        <v>1</v>
      </c>
      <c r="R2623" s="179">
        <f>VLOOKUP($G2623,[1]Conceptos!$B$2:$I$588,8,FALSE)</f>
        <v>1</v>
      </c>
      <c r="S2623" s="229" t="b">
        <f>VLOOKUP(G2623,[1]Conceptos!$B$2:$E$588,4,FALSE)</f>
        <v>1</v>
      </c>
      <c r="V2623" s="231">
        <f t="shared" si="475"/>
        <v>6</v>
      </c>
    </row>
    <row r="2624" spans="1:22" s="231" customFormat="1" hidden="1">
      <c r="A2624" s="172">
        <f>VLOOKUP(G2624,[1]Conceptos!$B$2:$F$587,5,FALSE)</f>
        <v>331</v>
      </c>
      <c r="B2624" s="236"/>
      <c r="C2624" s="237"/>
      <c r="D2624" s="238"/>
      <c r="E2624" s="225">
        <v>2</v>
      </c>
      <c r="F2624" s="174"/>
      <c r="G2624" s="264" t="str">
        <f t="shared" si="481"/>
        <v>A.3.3.4</v>
      </c>
      <c r="H2624" s="235" t="e">
        <f t="shared" si="482"/>
        <v>#N/A</v>
      </c>
      <c r="I2624" s="239"/>
      <c r="J2624" s="239"/>
      <c r="K2624" s="239"/>
      <c r="L2624" s="239"/>
      <c r="M2624" s="240"/>
      <c r="N2624" s="231">
        <f t="shared" si="477"/>
        <v>1</v>
      </c>
      <c r="O2624" s="231">
        <f t="shared" si="479"/>
        <v>0</v>
      </c>
      <c r="P2624" s="179">
        <f>VLOOKUP($G2624,[1]Conceptos!$B$2:$I$588,6,FALSE)</f>
        <v>1</v>
      </c>
      <c r="Q2624" s="179">
        <f>VLOOKUP($G2624,[1]Conceptos!$B$2:$I$588,7,FALSE)</f>
        <v>1</v>
      </c>
      <c r="R2624" s="179">
        <f>VLOOKUP($G2624,[1]Conceptos!$B$2:$I$588,8,FALSE)</f>
        <v>1</v>
      </c>
      <c r="S2624" s="229" t="b">
        <f>VLOOKUP(G2624,[1]Conceptos!$B$2:$E$587,4,FALSE)</f>
        <v>1</v>
      </c>
      <c r="V2624" s="231">
        <f t="shared" si="475"/>
        <v>0</v>
      </c>
    </row>
    <row r="2625" spans="1:22" s="231" customFormat="1" hidden="1">
      <c r="A2625" s="172">
        <f>VLOOKUP(G2625,[1]Conceptos!$B$2:$F$587,5,FALSE)</f>
        <v>331</v>
      </c>
      <c r="B2625" s="236"/>
      <c r="C2625" s="237"/>
      <c r="D2625" s="238"/>
      <c r="E2625" s="225">
        <v>3</v>
      </c>
      <c r="F2625" s="174"/>
      <c r="G2625" s="264" t="str">
        <f t="shared" si="481"/>
        <v>A.3.3.4</v>
      </c>
      <c r="H2625" s="235" t="e">
        <f t="shared" si="482"/>
        <v>#N/A</v>
      </c>
      <c r="I2625" s="239"/>
      <c r="J2625" s="239"/>
      <c r="K2625" s="239"/>
      <c r="L2625" s="239"/>
      <c r="M2625" s="240"/>
      <c r="N2625" s="231">
        <f t="shared" si="477"/>
        <v>1</v>
      </c>
      <c r="O2625" s="231">
        <f t="shared" si="479"/>
        <v>0</v>
      </c>
      <c r="P2625" s="179">
        <f>VLOOKUP($G2625,[1]Conceptos!$B$2:$I$588,6,FALSE)</f>
        <v>1</v>
      </c>
      <c r="Q2625" s="179">
        <f>VLOOKUP($G2625,[1]Conceptos!$B$2:$I$588,7,FALSE)</f>
        <v>1</v>
      </c>
      <c r="R2625" s="179">
        <f>VLOOKUP($G2625,[1]Conceptos!$B$2:$I$588,8,FALSE)</f>
        <v>1</v>
      </c>
      <c r="S2625" s="229" t="b">
        <f>VLOOKUP(G2625,[1]Conceptos!$B$2:$E$587,4,FALSE)</f>
        <v>1</v>
      </c>
      <c r="V2625" s="231">
        <f t="shared" si="475"/>
        <v>0</v>
      </c>
    </row>
    <row r="2626" spans="1:22" s="231" customFormat="1" hidden="1">
      <c r="A2626" s="172">
        <f>VLOOKUP(G2626,[1]Conceptos!$B$2:$F$587,5,FALSE)</f>
        <v>331</v>
      </c>
      <c r="B2626" s="236"/>
      <c r="C2626" s="237"/>
      <c r="D2626" s="238"/>
      <c r="E2626" s="225">
        <v>4</v>
      </c>
      <c r="F2626" s="174"/>
      <c r="G2626" s="264" t="str">
        <f t="shared" si="481"/>
        <v>A.3.3.4</v>
      </c>
      <c r="H2626" s="235" t="e">
        <f t="shared" si="482"/>
        <v>#N/A</v>
      </c>
      <c r="I2626" s="239"/>
      <c r="J2626" s="239"/>
      <c r="K2626" s="239"/>
      <c r="L2626" s="239"/>
      <c r="M2626" s="240"/>
      <c r="N2626" s="231">
        <f t="shared" si="477"/>
        <v>1</v>
      </c>
      <c r="O2626" s="231">
        <f t="shared" si="479"/>
        <v>0</v>
      </c>
      <c r="P2626" s="179">
        <f>VLOOKUP($G2626,[1]Conceptos!$B$2:$I$588,6,FALSE)</f>
        <v>1</v>
      </c>
      <c r="Q2626" s="179">
        <f>VLOOKUP($G2626,[1]Conceptos!$B$2:$I$588,7,FALSE)</f>
        <v>1</v>
      </c>
      <c r="R2626" s="179">
        <f>VLOOKUP($G2626,[1]Conceptos!$B$2:$I$588,8,FALSE)</f>
        <v>1</v>
      </c>
      <c r="S2626" s="229" t="b">
        <f>VLOOKUP(G2626,[1]Conceptos!$B$2:$E$587,4,FALSE)</f>
        <v>1</v>
      </c>
      <c r="V2626" s="231">
        <f t="shared" si="475"/>
        <v>0</v>
      </c>
    </row>
    <row r="2627" spans="1:22" s="231" customFormat="1" hidden="1">
      <c r="A2627" s="172">
        <f>VLOOKUP(G2627,[1]Conceptos!$B$2:$F$587,5,FALSE)</f>
        <v>331</v>
      </c>
      <c r="B2627" s="236"/>
      <c r="C2627" s="237"/>
      <c r="D2627" s="238"/>
      <c r="E2627" s="225">
        <v>5</v>
      </c>
      <c r="F2627" s="174"/>
      <c r="G2627" s="264" t="str">
        <f t="shared" si="481"/>
        <v>A.3.3.4</v>
      </c>
      <c r="H2627" s="235" t="e">
        <f t="shared" si="482"/>
        <v>#N/A</v>
      </c>
      <c r="I2627" s="239"/>
      <c r="J2627" s="239"/>
      <c r="K2627" s="239"/>
      <c r="L2627" s="239"/>
      <c r="M2627" s="240"/>
      <c r="N2627" s="231">
        <f t="shared" si="477"/>
        <v>1</v>
      </c>
      <c r="O2627" s="231">
        <f t="shared" si="479"/>
        <v>0</v>
      </c>
      <c r="P2627" s="179">
        <f>VLOOKUP($G2627,[1]Conceptos!$B$2:$I$588,6,FALSE)</f>
        <v>1</v>
      </c>
      <c r="Q2627" s="179">
        <f>VLOOKUP($G2627,[1]Conceptos!$B$2:$I$588,7,FALSE)</f>
        <v>1</v>
      </c>
      <c r="R2627" s="179">
        <f>VLOOKUP($G2627,[1]Conceptos!$B$2:$I$588,8,FALSE)</f>
        <v>1</v>
      </c>
      <c r="S2627" s="229" t="b">
        <f>VLOOKUP(G2627,[1]Conceptos!$B$2:$E$587,4,FALSE)</f>
        <v>1</v>
      </c>
      <c r="V2627" s="231">
        <f t="shared" si="475"/>
        <v>0</v>
      </c>
    </row>
    <row r="2628" spans="1:22" s="231" customFormat="1" hidden="1">
      <c r="A2628" s="172">
        <f>VLOOKUP(G2628,[1]Conceptos!$B$2:$F$587,5,FALSE)</f>
        <v>331</v>
      </c>
      <c r="B2628" s="236"/>
      <c r="C2628" s="237"/>
      <c r="D2628" s="238"/>
      <c r="E2628" s="225">
        <v>6</v>
      </c>
      <c r="F2628" s="174"/>
      <c r="G2628" s="264" t="str">
        <f t="shared" si="481"/>
        <v>A.3.3.4</v>
      </c>
      <c r="H2628" s="235" t="e">
        <f t="shared" si="482"/>
        <v>#N/A</v>
      </c>
      <c r="I2628" s="239"/>
      <c r="J2628" s="239"/>
      <c r="K2628" s="239"/>
      <c r="L2628" s="239"/>
      <c r="M2628" s="240"/>
      <c r="N2628" s="231">
        <f t="shared" si="477"/>
        <v>1</v>
      </c>
      <c r="O2628" s="231">
        <f t="shared" si="479"/>
        <v>0</v>
      </c>
      <c r="P2628" s="179">
        <f>VLOOKUP($G2628,[1]Conceptos!$B$2:$I$588,6,FALSE)</f>
        <v>1</v>
      </c>
      <c r="Q2628" s="179">
        <f>VLOOKUP($G2628,[1]Conceptos!$B$2:$I$588,7,FALSE)</f>
        <v>1</v>
      </c>
      <c r="R2628" s="179">
        <f>VLOOKUP($G2628,[1]Conceptos!$B$2:$I$588,8,FALSE)</f>
        <v>1</v>
      </c>
      <c r="S2628" s="229" t="b">
        <f>VLOOKUP(G2628,[1]Conceptos!$B$2:$E$587,4,FALSE)</f>
        <v>1</v>
      </c>
      <c r="V2628" s="231">
        <f t="shared" si="475"/>
        <v>0</v>
      </c>
    </row>
    <row r="2629" spans="1:22" s="231" customFormat="1" hidden="1">
      <c r="A2629" s="172">
        <f>VLOOKUP(G2629,[1]Conceptos!$B$2:$F$587,5,FALSE)</f>
        <v>331</v>
      </c>
      <c r="B2629" s="236"/>
      <c r="C2629" s="237"/>
      <c r="D2629" s="238"/>
      <c r="E2629" s="225">
        <v>7</v>
      </c>
      <c r="F2629" s="174"/>
      <c r="G2629" s="264" t="str">
        <f t="shared" si="481"/>
        <v>A.3.3.4</v>
      </c>
      <c r="H2629" s="235" t="e">
        <f t="shared" si="482"/>
        <v>#N/A</v>
      </c>
      <c r="I2629" s="239"/>
      <c r="J2629" s="239"/>
      <c r="K2629" s="239"/>
      <c r="L2629" s="239"/>
      <c r="M2629" s="240"/>
      <c r="N2629" s="231">
        <f t="shared" si="477"/>
        <v>1</v>
      </c>
      <c r="O2629" s="231">
        <f t="shared" si="479"/>
        <v>0</v>
      </c>
      <c r="P2629" s="179">
        <f>VLOOKUP($G2629,[1]Conceptos!$B$2:$I$588,6,FALSE)</f>
        <v>1</v>
      </c>
      <c r="Q2629" s="179">
        <f>VLOOKUP($G2629,[1]Conceptos!$B$2:$I$588,7,FALSE)</f>
        <v>1</v>
      </c>
      <c r="R2629" s="179">
        <f>VLOOKUP($G2629,[1]Conceptos!$B$2:$I$588,8,FALSE)</f>
        <v>1</v>
      </c>
      <c r="S2629" s="229" t="b">
        <f>VLOOKUP(G2629,[1]Conceptos!$B$2:$E$587,4,FALSE)</f>
        <v>1</v>
      </c>
      <c r="V2629" s="231">
        <f t="shared" si="475"/>
        <v>0</v>
      </c>
    </row>
    <row r="2630" spans="1:22" s="231" customFormat="1" hidden="1">
      <c r="A2630" s="172">
        <f>VLOOKUP(G2630,[1]Conceptos!$B$2:$F$587,5,FALSE)</f>
        <v>331</v>
      </c>
      <c r="B2630" s="236"/>
      <c r="C2630" s="237"/>
      <c r="D2630" s="238"/>
      <c r="E2630" s="225">
        <v>8</v>
      </c>
      <c r="F2630" s="174"/>
      <c r="G2630" s="264" t="str">
        <f t="shared" si="481"/>
        <v>A.3.3.4</v>
      </c>
      <c r="H2630" s="235" t="e">
        <f t="shared" si="482"/>
        <v>#N/A</v>
      </c>
      <c r="I2630" s="239"/>
      <c r="J2630" s="239"/>
      <c r="K2630" s="239"/>
      <c r="L2630" s="239"/>
      <c r="M2630" s="240"/>
      <c r="N2630" s="231">
        <f t="shared" si="477"/>
        <v>1</v>
      </c>
      <c r="O2630" s="231">
        <f t="shared" si="479"/>
        <v>0</v>
      </c>
      <c r="P2630" s="179">
        <f>VLOOKUP($G2630,[1]Conceptos!$B$2:$I$588,6,FALSE)</f>
        <v>1</v>
      </c>
      <c r="Q2630" s="179">
        <f>VLOOKUP($G2630,[1]Conceptos!$B$2:$I$588,7,FALSE)</f>
        <v>1</v>
      </c>
      <c r="R2630" s="179">
        <f>VLOOKUP($G2630,[1]Conceptos!$B$2:$I$588,8,FALSE)</f>
        <v>1</v>
      </c>
      <c r="S2630" s="229" t="b">
        <f>VLOOKUP(G2630,[1]Conceptos!$B$2:$E$587,4,FALSE)</f>
        <v>1</v>
      </c>
      <c r="V2630" s="231">
        <f t="shared" si="475"/>
        <v>0</v>
      </c>
    </row>
    <row r="2631" spans="1:22" s="231" customFormat="1" hidden="1">
      <c r="A2631" s="172">
        <f>VLOOKUP(G2631,[1]Conceptos!$B$2:$F$587,5,FALSE)</f>
        <v>331</v>
      </c>
      <c r="B2631" s="236"/>
      <c r="C2631" s="237"/>
      <c r="D2631" s="238"/>
      <c r="E2631" s="225">
        <v>9</v>
      </c>
      <c r="F2631" s="174"/>
      <c r="G2631" s="264" t="str">
        <f t="shared" si="481"/>
        <v>A.3.3.4</v>
      </c>
      <c r="H2631" s="235" t="e">
        <f t="shared" si="482"/>
        <v>#N/A</v>
      </c>
      <c r="I2631" s="239"/>
      <c r="J2631" s="239"/>
      <c r="K2631" s="239"/>
      <c r="L2631" s="239"/>
      <c r="M2631" s="240"/>
      <c r="N2631" s="231">
        <f t="shared" si="477"/>
        <v>1</v>
      </c>
      <c r="O2631" s="231">
        <f t="shared" si="479"/>
        <v>0</v>
      </c>
      <c r="P2631" s="179">
        <f>VLOOKUP($G2631,[1]Conceptos!$B$2:$I$588,6,FALSE)</f>
        <v>1</v>
      </c>
      <c r="Q2631" s="179">
        <f>VLOOKUP($G2631,[1]Conceptos!$B$2:$I$588,7,FALSE)</f>
        <v>1</v>
      </c>
      <c r="R2631" s="179">
        <f>VLOOKUP($G2631,[1]Conceptos!$B$2:$I$588,8,FALSE)</f>
        <v>1</v>
      </c>
      <c r="S2631" s="229" t="b">
        <f>VLOOKUP(G2631,[1]Conceptos!$B$2:$E$587,4,FALSE)</f>
        <v>1</v>
      </c>
      <c r="V2631" s="231">
        <f t="shared" si="475"/>
        <v>0</v>
      </c>
    </row>
    <row r="2632" spans="1:22" s="231" customFormat="1" hidden="1">
      <c r="A2632" s="172">
        <f>VLOOKUP(G2632,[1]Conceptos!$B$2:$F$587,5,FALSE)</f>
        <v>331</v>
      </c>
      <c r="B2632" s="236"/>
      <c r="C2632" s="237"/>
      <c r="D2632" s="238"/>
      <c r="E2632" s="225">
        <v>10</v>
      </c>
      <c r="F2632" s="174"/>
      <c r="G2632" s="264" t="str">
        <f t="shared" si="481"/>
        <v>A.3.3.4</v>
      </c>
      <c r="H2632" s="235" t="e">
        <f t="shared" si="482"/>
        <v>#N/A</v>
      </c>
      <c r="I2632" s="239"/>
      <c r="J2632" s="239"/>
      <c r="K2632" s="239"/>
      <c r="L2632" s="239"/>
      <c r="M2632" s="240"/>
      <c r="N2632" s="231">
        <f t="shared" si="477"/>
        <v>1</v>
      </c>
      <c r="O2632" s="231">
        <f t="shared" si="479"/>
        <v>0</v>
      </c>
      <c r="P2632" s="179">
        <f>VLOOKUP($G2632,[1]Conceptos!$B$2:$I$588,6,FALSE)</f>
        <v>1</v>
      </c>
      <c r="Q2632" s="179">
        <f>VLOOKUP($G2632,[1]Conceptos!$B$2:$I$588,7,FALSE)</f>
        <v>1</v>
      </c>
      <c r="R2632" s="179">
        <f>VLOOKUP($G2632,[1]Conceptos!$B$2:$I$588,8,FALSE)</f>
        <v>1</v>
      </c>
      <c r="S2632" s="229" t="b">
        <f>VLOOKUP(G2632,[1]Conceptos!$B$2:$E$587,4,FALSE)</f>
        <v>1</v>
      </c>
      <c r="V2632" s="231">
        <f t="shared" si="475"/>
        <v>0</v>
      </c>
    </row>
    <row r="2633" spans="1:22" s="231" customFormat="1" ht="51">
      <c r="A2633" s="172">
        <f>VLOOKUP(G2633,[1]Conceptos!$B$2:$F$587,5,FALSE)</f>
        <v>332</v>
      </c>
      <c r="B2633" s="216" t="s">
        <v>475</v>
      </c>
      <c r="C2633" s="217" t="str">
        <f>VLOOKUP(B2633,[1]Conceptos!$B$2:$D$587,2,FALSE)</f>
        <v>RECOLECCIÓN, TRATAMIENTO Y DISPOSICIÓN FINAL DE RESIDUOS SÓLIDOS</v>
      </c>
      <c r="D2633" s="218" t="str">
        <f>VLOOKUP(B2633,[1]Conceptos!$B$2:$D$587,3,FALSE)</f>
        <v>RECURSOS ORIENTADOS A LA FINANCIACIÓN DE OBRAS Y ACTIVIDADES QUE TENGAN POR OBJETO LOGRAR LA RECOLECCIÓN, INCREMENTAR LAS POSIBILIDADES DE REUTILIZACIÓN Y DARLE UN TRATAMIENTO ADECUADO A LOS RESIDUOS SÓLIDOS MEDIANTE EL AISLAMIENTO Y CONFINAMIENTO.</v>
      </c>
      <c r="E2633" s="249"/>
      <c r="F2633" s="210"/>
      <c r="G2633" s="262" t="str">
        <f t="shared" si="481"/>
        <v>A.3.3.5</v>
      </c>
      <c r="H2633" s="249"/>
      <c r="I2633" s="213">
        <f>I2634+I2645</f>
        <v>0</v>
      </c>
      <c r="J2633" s="213">
        <f>J2634+J2645</f>
        <v>0</v>
      </c>
      <c r="K2633" s="213">
        <f>K2634+K2645</f>
        <v>0</v>
      </c>
      <c r="L2633" s="213">
        <f>L2634+L2645</f>
        <v>0</v>
      </c>
      <c r="M2633" s="214">
        <f>M2634+M2645</f>
        <v>0</v>
      </c>
      <c r="N2633" s="250">
        <f t="shared" si="477"/>
        <v>0</v>
      </c>
      <c r="O2633" s="250">
        <f t="shared" si="479"/>
        <v>0</v>
      </c>
      <c r="P2633" s="179">
        <f>VLOOKUP($G2633,[1]Conceptos!$B$2:$I$588,6,FALSE)</f>
        <v>1</v>
      </c>
      <c r="Q2633" s="179">
        <f>VLOOKUP($G2633,[1]Conceptos!$B$2:$I$588,7,FALSE)</f>
        <v>1</v>
      </c>
      <c r="R2633" s="179">
        <f>VLOOKUP($G2633,[1]Conceptos!$B$2:$I$588,8,FALSE)</f>
        <v>1</v>
      </c>
      <c r="S2633" s="229" t="b">
        <f>VLOOKUP(G2633,[1]Conceptos!$B$2:$E$588,4,FALSE)</f>
        <v>0</v>
      </c>
      <c r="T2633" s="230">
        <f>FIND(".",B2633,LEN(B2633)-2)</f>
        <v>6</v>
      </c>
      <c r="U2633" s="230" t="str">
        <f>MID(B2633,1,T2633-1)</f>
        <v>A.3.3</v>
      </c>
      <c r="V2633" s="231">
        <f t="shared" si="475"/>
        <v>6</v>
      </c>
    </row>
    <row r="2634" spans="1:22" s="231" customFormat="1" ht="38.25">
      <c r="A2634" s="172">
        <f>VLOOKUP(G2634,[1]Conceptos!$B$2:$F$587,5,FALSE)</f>
        <v>333</v>
      </c>
      <c r="B2634" s="219" t="s">
        <v>476</v>
      </c>
      <c r="C2634" s="220" t="str">
        <f>VLOOKUP(B2634,[1]Conceptos!$B$2:$D$587,2,FALSE)</f>
        <v>RECOLECCIÓN DE RESIDUOS SÓLIDOS</v>
      </c>
      <c r="D2634" s="221" t="str">
        <f>VLOOKUP(B2634,[1]Conceptos!$B$2:$D$587,3,FALSE)</f>
        <v>RECURSOS ORIENTADOS A LA FINANCIACIÓN DE OBRAS Y ACTIVIDADES QUE TENGAN POR OBJETO LOGRAR LA RECOLECCIÓN DE RESIDUOS SÓLIDOS MEDIANTE EL AISLAMIENTO Y CONFINAMIENTO.</v>
      </c>
      <c r="E2634" s="222" t="s">
        <v>136</v>
      </c>
      <c r="F2634" s="223"/>
      <c r="G2634" s="263" t="str">
        <f t="shared" si="481"/>
        <v>A.3.3.5.1</v>
      </c>
      <c r="H2634" s="225"/>
      <c r="I2634" s="226">
        <f>SUM(I2635:I2644)</f>
        <v>0</v>
      </c>
      <c r="J2634" s="226">
        <f>SUM(J2635:J2644)</f>
        <v>0</v>
      </c>
      <c r="K2634" s="226">
        <f>SUM(K2635:K2644)</f>
        <v>0</v>
      </c>
      <c r="L2634" s="226">
        <f>SUM(L2635:L2644)</f>
        <v>0</v>
      </c>
      <c r="M2634" s="227">
        <f>SUM(M2635:M2644)</f>
        <v>0</v>
      </c>
      <c r="N2634" s="228">
        <f>IF(AND(E2634&lt;&gt;"", E2634&lt;&gt;"Registrar Detalle",E2634&lt;&gt;"Ocultar Detalle"),1,0)</f>
        <v>0</v>
      </c>
      <c r="O2634" s="228">
        <f t="shared" si="479"/>
        <v>0</v>
      </c>
      <c r="P2634" s="179">
        <f>VLOOKUP($G2634,[1]Conceptos!$B$2:$I$588,6,FALSE)</f>
        <v>1</v>
      </c>
      <c r="Q2634" s="179">
        <f>VLOOKUP($G2634,[1]Conceptos!$B$2:$I$588,7,FALSE)</f>
        <v>1</v>
      </c>
      <c r="R2634" s="179">
        <f>VLOOKUP($G2634,[1]Conceptos!$B$2:$I$588,8,FALSE)</f>
        <v>1</v>
      </c>
      <c r="S2634" s="229" t="b">
        <f>VLOOKUP(G2634,[1]Conceptos!$B$2:$E$588,4,FALSE)</f>
        <v>1</v>
      </c>
      <c r="T2634" s="230">
        <f>FIND(".",B2634,LEN(B2634)-2)</f>
        <v>8</v>
      </c>
      <c r="U2634" s="230" t="str">
        <f>MID(B2634,1,T2634-1)</f>
        <v>A.3.3.5</v>
      </c>
      <c r="V2634" s="231">
        <f>IF(T2634=0,T2632,T2634)</f>
        <v>8</v>
      </c>
    </row>
    <row r="2635" spans="1:22" s="231" customFormat="1">
      <c r="A2635" s="172">
        <f>VLOOKUP(G2635,[1]Conceptos!$B$2:$F$587,5,FALSE)</f>
        <v>333</v>
      </c>
      <c r="B2635" s="234"/>
      <c r="C2635" s="220"/>
      <c r="D2635" s="221"/>
      <c r="E2635" s="225">
        <v>1</v>
      </c>
      <c r="F2635" s="174"/>
      <c r="G2635" s="263" t="str">
        <f t="shared" si="481"/>
        <v>A.3.3.5.1</v>
      </c>
      <c r="H2635" s="235" t="e">
        <f t="shared" ref="H2635:H2644" si="483">VLOOKUP(F2635,$W$7:$X$48,2,FALSE)</f>
        <v>#N/A</v>
      </c>
      <c r="I2635" s="239"/>
      <c r="J2635" s="239"/>
      <c r="K2635" s="239"/>
      <c r="L2635" s="239"/>
      <c r="M2635" s="240"/>
      <c r="N2635" s="231">
        <f t="shared" si="477"/>
        <v>1</v>
      </c>
      <c r="O2635" s="231">
        <f t="shared" si="479"/>
        <v>0</v>
      </c>
      <c r="P2635" s="179">
        <f>VLOOKUP($G2635,[1]Conceptos!$B$2:$I$588,6,FALSE)</f>
        <v>1</v>
      </c>
      <c r="Q2635" s="179">
        <f>VLOOKUP($G2635,[1]Conceptos!$B$2:$I$588,7,FALSE)</f>
        <v>1</v>
      </c>
      <c r="R2635" s="179">
        <f>VLOOKUP($G2635,[1]Conceptos!$B$2:$I$588,8,FALSE)</f>
        <v>1</v>
      </c>
      <c r="S2635" s="229" t="b">
        <f>VLOOKUP(G2635,[1]Conceptos!$B$2:$E$588,4,FALSE)</f>
        <v>1</v>
      </c>
      <c r="V2635" s="231">
        <f t="shared" si="475"/>
        <v>8</v>
      </c>
    </row>
    <row r="2636" spans="1:22" s="231" customFormat="1" hidden="1">
      <c r="A2636" s="172">
        <f>VLOOKUP(G2636,[1]Conceptos!$B$2:$F$587,5,FALSE)</f>
        <v>333</v>
      </c>
      <c r="B2636" s="236"/>
      <c r="C2636" s="237"/>
      <c r="D2636" s="238"/>
      <c r="E2636" s="225">
        <v>2</v>
      </c>
      <c r="F2636" s="174"/>
      <c r="G2636" s="263" t="str">
        <f t="shared" si="481"/>
        <v>A.3.3.5.1</v>
      </c>
      <c r="H2636" s="235" t="e">
        <f t="shared" si="483"/>
        <v>#N/A</v>
      </c>
      <c r="I2636" s="239"/>
      <c r="J2636" s="239"/>
      <c r="K2636" s="239"/>
      <c r="L2636" s="239"/>
      <c r="M2636" s="240"/>
      <c r="N2636" s="231">
        <f t="shared" si="477"/>
        <v>1</v>
      </c>
      <c r="O2636" s="231">
        <f t="shared" si="479"/>
        <v>0</v>
      </c>
      <c r="P2636" s="179">
        <f>VLOOKUP($G2636,[1]Conceptos!$B$2:$I$588,6,FALSE)</f>
        <v>1</v>
      </c>
      <c r="Q2636" s="179">
        <f>VLOOKUP($G2636,[1]Conceptos!$B$2:$I$588,7,FALSE)</f>
        <v>1</v>
      </c>
      <c r="R2636" s="179">
        <f>VLOOKUP($G2636,[1]Conceptos!$B$2:$I$588,8,FALSE)</f>
        <v>1</v>
      </c>
      <c r="S2636" s="229" t="b">
        <f>VLOOKUP(G2636,[1]Conceptos!$B$2:$E$587,4,FALSE)</f>
        <v>1</v>
      </c>
      <c r="V2636" s="231">
        <f t="shared" si="475"/>
        <v>0</v>
      </c>
    </row>
    <row r="2637" spans="1:22" s="231" customFormat="1" hidden="1">
      <c r="A2637" s="172">
        <f>VLOOKUP(G2637,[1]Conceptos!$B$2:$F$587,5,FALSE)</f>
        <v>333</v>
      </c>
      <c r="B2637" s="236"/>
      <c r="C2637" s="237"/>
      <c r="D2637" s="238"/>
      <c r="E2637" s="225">
        <v>3</v>
      </c>
      <c r="F2637" s="174"/>
      <c r="G2637" s="263" t="str">
        <f t="shared" si="481"/>
        <v>A.3.3.5.1</v>
      </c>
      <c r="H2637" s="235" t="e">
        <f t="shared" si="483"/>
        <v>#N/A</v>
      </c>
      <c r="I2637" s="239"/>
      <c r="J2637" s="239"/>
      <c r="K2637" s="239"/>
      <c r="L2637" s="239"/>
      <c r="M2637" s="240"/>
      <c r="N2637" s="231">
        <f t="shared" si="477"/>
        <v>1</v>
      </c>
      <c r="O2637" s="231">
        <f t="shared" si="479"/>
        <v>0</v>
      </c>
      <c r="P2637" s="179">
        <f>VLOOKUP($G2637,[1]Conceptos!$B$2:$I$588,6,FALSE)</f>
        <v>1</v>
      </c>
      <c r="Q2637" s="179">
        <f>VLOOKUP($G2637,[1]Conceptos!$B$2:$I$588,7,FALSE)</f>
        <v>1</v>
      </c>
      <c r="R2637" s="179">
        <f>VLOOKUP($G2637,[1]Conceptos!$B$2:$I$588,8,FALSE)</f>
        <v>1</v>
      </c>
      <c r="S2637" s="229" t="b">
        <f>VLOOKUP(G2637,[1]Conceptos!$B$2:$E$587,4,FALSE)</f>
        <v>1</v>
      </c>
      <c r="V2637" s="231">
        <f t="shared" si="475"/>
        <v>0</v>
      </c>
    </row>
    <row r="2638" spans="1:22" s="231" customFormat="1" hidden="1">
      <c r="A2638" s="172">
        <f>VLOOKUP(G2638,[1]Conceptos!$B$2:$F$587,5,FALSE)</f>
        <v>333</v>
      </c>
      <c r="B2638" s="236"/>
      <c r="C2638" s="237"/>
      <c r="D2638" s="238"/>
      <c r="E2638" s="225">
        <v>4</v>
      </c>
      <c r="F2638" s="174"/>
      <c r="G2638" s="263" t="str">
        <f t="shared" si="481"/>
        <v>A.3.3.5.1</v>
      </c>
      <c r="H2638" s="235" t="e">
        <f t="shared" si="483"/>
        <v>#N/A</v>
      </c>
      <c r="I2638" s="239"/>
      <c r="J2638" s="239"/>
      <c r="K2638" s="239"/>
      <c r="L2638" s="239"/>
      <c r="M2638" s="240"/>
      <c r="N2638" s="231">
        <f t="shared" si="477"/>
        <v>1</v>
      </c>
      <c r="O2638" s="231">
        <f t="shared" si="479"/>
        <v>0</v>
      </c>
      <c r="P2638" s="179">
        <f>VLOOKUP($G2638,[1]Conceptos!$B$2:$I$588,6,FALSE)</f>
        <v>1</v>
      </c>
      <c r="Q2638" s="179">
        <f>VLOOKUP($G2638,[1]Conceptos!$B$2:$I$588,7,FALSE)</f>
        <v>1</v>
      </c>
      <c r="R2638" s="179">
        <f>VLOOKUP($G2638,[1]Conceptos!$B$2:$I$588,8,FALSE)</f>
        <v>1</v>
      </c>
      <c r="S2638" s="229" t="b">
        <f>VLOOKUP(G2638,[1]Conceptos!$B$2:$E$587,4,FALSE)</f>
        <v>1</v>
      </c>
      <c r="V2638" s="231">
        <f t="shared" si="475"/>
        <v>0</v>
      </c>
    </row>
    <row r="2639" spans="1:22" s="231" customFormat="1" hidden="1">
      <c r="A2639" s="172">
        <f>VLOOKUP(G2639,[1]Conceptos!$B$2:$F$587,5,FALSE)</f>
        <v>333</v>
      </c>
      <c r="B2639" s="236"/>
      <c r="C2639" s="237"/>
      <c r="D2639" s="238"/>
      <c r="E2639" s="225">
        <v>5</v>
      </c>
      <c r="F2639" s="174"/>
      <c r="G2639" s="263" t="str">
        <f t="shared" si="481"/>
        <v>A.3.3.5.1</v>
      </c>
      <c r="H2639" s="235" t="e">
        <f t="shared" si="483"/>
        <v>#N/A</v>
      </c>
      <c r="I2639" s="239"/>
      <c r="J2639" s="239"/>
      <c r="K2639" s="239"/>
      <c r="L2639" s="239"/>
      <c r="M2639" s="240"/>
      <c r="N2639" s="231">
        <f t="shared" si="477"/>
        <v>1</v>
      </c>
      <c r="O2639" s="231">
        <f t="shared" si="479"/>
        <v>0</v>
      </c>
      <c r="P2639" s="179">
        <f>VLOOKUP($G2639,[1]Conceptos!$B$2:$I$588,6,FALSE)</f>
        <v>1</v>
      </c>
      <c r="Q2639" s="179">
        <f>VLOOKUP($G2639,[1]Conceptos!$B$2:$I$588,7,FALSE)</f>
        <v>1</v>
      </c>
      <c r="R2639" s="179">
        <f>VLOOKUP($G2639,[1]Conceptos!$B$2:$I$588,8,FALSE)</f>
        <v>1</v>
      </c>
      <c r="S2639" s="229" t="b">
        <f>VLOOKUP(G2639,[1]Conceptos!$B$2:$E$587,4,FALSE)</f>
        <v>1</v>
      </c>
      <c r="V2639" s="231">
        <f t="shared" si="475"/>
        <v>0</v>
      </c>
    </row>
    <row r="2640" spans="1:22" s="231" customFormat="1" hidden="1">
      <c r="A2640" s="172">
        <f>VLOOKUP(G2640,[1]Conceptos!$B$2:$F$587,5,FALSE)</f>
        <v>333</v>
      </c>
      <c r="B2640" s="236"/>
      <c r="C2640" s="237"/>
      <c r="D2640" s="238"/>
      <c r="E2640" s="225">
        <v>6</v>
      </c>
      <c r="F2640" s="174"/>
      <c r="G2640" s="263" t="str">
        <f t="shared" si="481"/>
        <v>A.3.3.5.1</v>
      </c>
      <c r="H2640" s="235" t="e">
        <f t="shared" si="483"/>
        <v>#N/A</v>
      </c>
      <c r="I2640" s="239"/>
      <c r="J2640" s="239"/>
      <c r="K2640" s="239"/>
      <c r="L2640" s="239"/>
      <c r="M2640" s="240"/>
      <c r="N2640" s="231">
        <f t="shared" si="477"/>
        <v>1</v>
      </c>
      <c r="O2640" s="231">
        <f t="shared" si="479"/>
        <v>0</v>
      </c>
      <c r="P2640" s="179">
        <f>VLOOKUP($G2640,[1]Conceptos!$B$2:$I$588,6,FALSE)</f>
        <v>1</v>
      </c>
      <c r="Q2640" s="179">
        <f>VLOOKUP($G2640,[1]Conceptos!$B$2:$I$588,7,FALSE)</f>
        <v>1</v>
      </c>
      <c r="R2640" s="179">
        <f>VLOOKUP($G2640,[1]Conceptos!$B$2:$I$588,8,FALSE)</f>
        <v>1</v>
      </c>
      <c r="S2640" s="229" t="b">
        <f>VLOOKUP(G2640,[1]Conceptos!$B$2:$E$587,4,FALSE)</f>
        <v>1</v>
      </c>
      <c r="V2640" s="231">
        <f t="shared" si="475"/>
        <v>0</v>
      </c>
    </row>
    <row r="2641" spans="1:22" s="231" customFormat="1" hidden="1">
      <c r="A2641" s="172">
        <f>VLOOKUP(G2641,[1]Conceptos!$B$2:$F$587,5,FALSE)</f>
        <v>333</v>
      </c>
      <c r="B2641" s="236"/>
      <c r="C2641" s="237"/>
      <c r="D2641" s="238"/>
      <c r="E2641" s="225">
        <v>7</v>
      </c>
      <c r="F2641" s="174"/>
      <c r="G2641" s="263" t="str">
        <f t="shared" si="481"/>
        <v>A.3.3.5.1</v>
      </c>
      <c r="H2641" s="235" t="e">
        <f t="shared" si="483"/>
        <v>#N/A</v>
      </c>
      <c r="I2641" s="239"/>
      <c r="J2641" s="239"/>
      <c r="K2641" s="239"/>
      <c r="L2641" s="239"/>
      <c r="M2641" s="240"/>
      <c r="N2641" s="231">
        <f t="shared" si="477"/>
        <v>1</v>
      </c>
      <c r="O2641" s="231">
        <f t="shared" si="479"/>
        <v>0</v>
      </c>
      <c r="P2641" s="179">
        <f>VLOOKUP($G2641,[1]Conceptos!$B$2:$I$588,6,FALSE)</f>
        <v>1</v>
      </c>
      <c r="Q2641" s="179">
        <f>VLOOKUP($G2641,[1]Conceptos!$B$2:$I$588,7,FALSE)</f>
        <v>1</v>
      </c>
      <c r="R2641" s="179">
        <f>VLOOKUP($G2641,[1]Conceptos!$B$2:$I$588,8,FALSE)</f>
        <v>1</v>
      </c>
      <c r="S2641" s="229" t="b">
        <f>VLOOKUP(G2641,[1]Conceptos!$B$2:$E$587,4,FALSE)</f>
        <v>1</v>
      </c>
      <c r="V2641" s="231">
        <f t="shared" si="475"/>
        <v>0</v>
      </c>
    </row>
    <row r="2642" spans="1:22" s="231" customFormat="1" hidden="1">
      <c r="A2642" s="172">
        <f>VLOOKUP(G2642,[1]Conceptos!$B$2:$F$587,5,FALSE)</f>
        <v>333</v>
      </c>
      <c r="B2642" s="236"/>
      <c r="C2642" s="237"/>
      <c r="D2642" s="238"/>
      <c r="E2642" s="225">
        <v>8</v>
      </c>
      <c r="F2642" s="174"/>
      <c r="G2642" s="263" t="str">
        <f t="shared" si="481"/>
        <v>A.3.3.5.1</v>
      </c>
      <c r="H2642" s="235" t="e">
        <f t="shared" si="483"/>
        <v>#N/A</v>
      </c>
      <c r="I2642" s="239"/>
      <c r="J2642" s="239"/>
      <c r="K2642" s="239"/>
      <c r="L2642" s="239"/>
      <c r="M2642" s="240"/>
      <c r="N2642" s="231">
        <f t="shared" si="477"/>
        <v>1</v>
      </c>
      <c r="O2642" s="231">
        <f t="shared" si="479"/>
        <v>0</v>
      </c>
      <c r="P2642" s="179">
        <f>VLOOKUP($G2642,[1]Conceptos!$B$2:$I$588,6,FALSE)</f>
        <v>1</v>
      </c>
      <c r="Q2642" s="179">
        <f>VLOOKUP($G2642,[1]Conceptos!$B$2:$I$588,7,FALSE)</f>
        <v>1</v>
      </c>
      <c r="R2642" s="179">
        <f>VLOOKUP($G2642,[1]Conceptos!$B$2:$I$588,8,FALSE)</f>
        <v>1</v>
      </c>
      <c r="S2642" s="229" t="b">
        <f>VLOOKUP(G2642,[1]Conceptos!$B$2:$E$587,4,FALSE)</f>
        <v>1</v>
      </c>
      <c r="V2642" s="231">
        <f t="shared" si="475"/>
        <v>0</v>
      </c>
    </row>
    <row r="2643" spans="1:22" s="231" customFormat="1" hidden="1">
      <c r="A2643" s="172">
        <f>VLOOKUP(G2643,[1]Conceptos!$B$2:$F$587,5,FALSE)</f>
        <v>333</v>
      </c>
      <c r="B2643" s="236"/>
      <c r="C2643" s="237"/>
      <c r="D2643" s="238"/>
      <c r="E2643" s="225">
        <v>9</v>
      </c>
      <c r="F2643" s="174"/>
      <c r="G2643" s="263" t="str">
        <f t="shared" si="481"/>
        <v>A.3.3.5.1</v>
      </c>
      <c r="H2643" s="235" t="e">
        <f t="shared" si="483"/>
        <v>#N/A</v>
      </c>
      <c r="I2643" s="239"/>
      <c r="J2643" s="239"/>
      <c r="K2643" s="239"/>
      <c r="L2643" s="239"/>
      <c r="M2643" s="240"/>
      <c r="N2643" s="231">
        <f t="shared" si="477"/>
        <v>1</v>
      </c>
      <c r="O2643" s="231">
        <f t="shared" si="479"/>
        <v>0</v>
      </c>
      <c r="P2643" s="179">
        <f>VLOOKUP($G2643,[1]Conceptos!$B$2:$I$588,6,FALSE)</f>
        <v>1</v>
      </c>
      <c r="Q2643" s="179">
        <f>VLOOKUP($G2643,[1]Conceptos!$B$2:$I$588,7,FALSE)</f>
        <v>1</v>
      </c>
      <c r="R2643" s="179">
        <f>VLOOKUP($G2643,[1]Conceptos!$B$2:$I$588,8,FALSE)</f>
        <v>1</v>
      </c>
      <c r="S2643" s="229" t="b">
        <f>VLOOKUP(G2643,[1]Conceptos!$B$2:$E$587,4,FALSE)</f>
        <v>1</v>
      </c>
      <c r="V2643" s="231">
        <f t="shared" si="475"/>
        <v>0</v>
      </c>
    </row>
    <row r="2644" spans="1:22" s="231" customFormat="1" hidden="1">
      <c r="A2644" s="172">
        <f>VLOOKUP(G2644,[1]Conceptos!$B$2:$F$587,5,FALSE)</f>
        <v>333</v>
      </c>
      <c r="B2644" s="236"/>
      <c r="C2644" s="237"/>
      <c r="D2644" s="238"/>
      <c r="E2644" s="225">
        <v>10</v>
      </c>
      <c r="F2644" s="174"/>
      <c r="G2644" s="263" t="str">
        <f t="shared" si="481"/>
        <v>A.3.3.5.1</v>
      </c>
      <c r="H2644" s="235" t="e">
        <f t="shared" si="483"/>
        <v>#N/A</v>
      </c>
      <c r="I2644" s="239"/>
      <c r="J2644" s="239"/>
      <c r="K2644" s="239"/>
      <c r="L2644" s="239"/>
      <c r="M2644" s="240"/>
      <c r="N2644" s="231">
        <f t="shared" si="477"/>
        <v>1</v>
      </c>
      <c r="O2644" s="231">
        <f t="shared" si="479"/>
        <v>0</v>
      </c>
      <c r="P2644" s="179">
        <f>VLOOKUP($G2644,[1]Conceptos!$B$2:$I$588,6,FALSE)</f>
        <v>1</v>
      </c>
      <c r="Q2644" s="179">
        <f>VLOOKUP($G2644,[1]Conceptos!$B$2:$I$588,7,FALSE)</f>
        <v>1</v>
      </c>
      <c r="R2644" s="179">
        <f>VLOOKUP($G2644,[1]Conceptos!$B$2:$I$588,8,FALSE)</f>
        <v>1</v>
      </c>
      <c r="S2644" s="229" t="b">
        <f>VLOOKUP(G2644,[1]Conceptos!$B$2:$E$587,4,FALSE)</f>
        <v>1</v>
      </c>
      <c r="V2644" s="231">
        <f t="shared" si="475"/>
        <v>0</v>
      </c>
    </row>
    <row r="2645" spans="1:22" s="231" customFormat="1" ht="51">
      <c r="A2645" s="172">
        <f>VLOOKUP(G2645,[1]Conceptos!$B$2:$F$587,5,FALSE)</f>
        <v>334</v>
      </c>
      <c r="B2645" s="219" t="s">
        <v>477</v>
      </c>
      <c r="C2645" s="220" t="str">
        <f>VLOOKUP(B2645,[1]Conceptos!$B$2:$D$587,2,FALSE)</f>
        <v>TRATAMIENTO Y DISPOSICIÓN FINAL DE RESIDUOS SÓLIDOS</v>
      </c>
      <c r="D2645" s="221" t="str">
        <f>VLOOKUP(B2645,[1]Conceptos!$B$2:$D$587,3,FALSE)</f>
        <v>RECURSOS ORIENTADOS A LA FINANCIACIÓN DE OBRAS Y ACTIVIDADES QUE TENGAN POR OBJETO INCREMENTAR LAS POSIBILIDADES DE REUTILIZACIÓN Y DARLE UN TRATAMIENTO ADECUADO A LOS RESIDUOS SÓLIDOS MEDIANTE EL AISLAMIENTO Y CONFINAMIENTO.</v>
      </c>
      <c r="E2645" s="222" t="s">
        <v>136</v>
      </c>
      <c r="F2645" s="223"/>
      <c r="G2645" s="263" t="str">
        <f t="shared" si="481"/>
        <v>A.3.3.5.2</v>
      </c>
      <c r="H2645" s="225"/>
      <c r="I2645" s="226">
        <f>SUM(I2646:I2655)</f>
        <v>0</v>
      </c>
      <c r="J2645" s="226">
        <f>SUM(J2646:J2655)</f>
        <v>0</v>
      </c>
      <c r="K2645" s="226">
        <f>SUM(K2646:K2655)</f>
        <v>0</v>
      </c>
      <c r="L2645" s="226">
        <f>SUM(L2646:L2655)</f>
        <v>0</v>
      </c>
      <c r="M2645" s="227">
        <f>SUM(M2646:M2655)</f>
        <v>0</v>
      </c>
      <c r="N2645" s="228">
        <f>IF(AND(E2645&lt;&gt;"", E2645&lt;&gt;"Registrar Detalle",E2645&lt;&gt;"Ocultar Detalle"),1,0)</f>
        <v>0</v>
      </c>
      <c r="O2645" s="228">
        <f t="shared" si="479"/>
        <v>0</v>
      </c>
      <c r="P2645" s="179">
        <f>VLOOKUP($G2645,[1]Conceptos!$B$2:$I$588,6,FALSE)</f>
        <v>1</v>
      </c>
      <c r="Q2645" s="179">
        <f>VLOOKUP($G2645,[1]Conceptos!$B$2:$I$588,7,FALSE)</f>
        <v>1</v>
      </c>
      <c r="R2645" s="179">
        <f>VLOOKUP($G2645,[1]Conceptos!$B$2:$I$588,8,FALSE)</f>
        <v>1</v>
      </c>
      <c r="S2645" s="229" t="b">
        <f>VLOOKUP(G2645,[1]Conceptos!$B$2:$E$588,4,FALSE)</f>
        <v>1</v>
      </c>
      <c r="T2645" s="230">
        <f>FIND(".",B2645,LEN(B2645)-2)</f>
        <v>8</v>
      </c>
      <c r="U2645" s="230" t="str">
        <f>MID(B2645,1,T2645-1)</f>
        <v>A.3.3.5</v>
      </c>
      <c r="V2645" s="231">
        <f>IF(T2645=0,T2643,T2645)</f>
        <v>8</v>
      </c>
    </row>
    <row r="2646" spans="1:22" s="231" customFormat="1">
      <c r="A2646" s="172">
        <f>VLOOKUP(G2646,[1]Conceptos!$B$2:$F$587,5,FALSE)</f>
        <v>334</v>
      </c>
      <c r="B2646" s="234"/>
      <c r="C2646" s="220"/>
      <c r="D2646" s="221"/>
      <c r="E2646" s="225">
        <v>1</v>
      </c>
      <c r="F2646" s="174"/>
      <c r="G2646" s="263" t="str">
        <f t="shared" si="481"/>
        <v>A.3.3.5.2</v>
      </c>
      <c r="H2646" s="235" t="e">
        <f t="shared" ref="H2646:H2655" si="484">VLOOKUP(F2646,$W$7:$X$48,2,FALSE)</f>
        <v>#N/A</v>
      </c>
      <c r="I2646" s="239"/>
      <c r="J2646" s="239"/>
      <c r="K2646" s="239"/>
      <c r="L2646" s="239"/>
      <c r="M2646" s="240"/>
      <c r="N2646" s="231">
        <f t="shared" ref="N2646:N2655" si="485">IF(E2646&lt;&gt;"",1,0)</f>
        <v>1</v>
      </c>
      <c r="O2646" s="231">
        <f t="shared" si="479"/>
        <v>0</v>
      </c>
      <c r="P2646" s="179">
        <f>VLOOKUP($G2646,[1]Conceptos!$B$2:$I$588,6,FALSE)</f>
        <v>1</v>
      </c>
      <c r="Q2646" s="179">
        <f>VLOOKUP($G2646,[1]Conceptos!$B$2:$I$588,7,FALSE)</f>
        <v>1</v>
      </c>
      <c r="R2646" s="179">
        <f>VLOOKUP($G2646,[1]Conceptos!$B$2:$I$588,8,FALSE)</f>
        <v>1</v>
      </c>
      <c r="S2646" s="229" t="b">
        <f>VLOOKUP(G2646,[1]Conceptos!$B$2:$E$588,4,FALSE)</f>
        <v>1</v>
      </c>
      <c r="V2646" s="231">
        <f t="shared" ref="V2646:V2655" si="486">IF(T2646=0,T2645,T2646)</f>
        <v>8</v>
      </c>
    </row>
    <row r="2647" spans="1:22" s="231" customFormat="1" hidden="1">
      <c r="A2647" s="172">
        <f>VLOOKUP(G2647,[1]Conceptos!$B$2:$F$587,5,FALSE)</f>
        <v>334</v>
      </c>
      <c r="B2647" s="236"/>
      <c r="C2647" s="237"/>
      <c r="D2647" s="238"/>
      <c r="E2647" s="225">
        <v>2</v>
      </c>
      <c r="F2647" s="174"/>
      <c r="G2647" s="263" t="str">
        <f t="shared" si="481"/>
        <v>A.3.3.5.2</v>
      </c>
      <c r="H2647" s="235" t="e">
        <f t="shared" si="484"/>
        <v>#N/A</v>
      </c>
      <c r="I2647" s="239"/>
      <c r="J2647" s="239"/>
      <c r="K2647" s="239"/>
      <c r="L2647" s="239"/>
      <c r="M2647" s="240"/>
      <c r="N2647" s="231">
        <f t="shared" si="485"/>
        <v>1</v>
      </c>
      <c r="O2647" s="231">
        <f t="shared" si="479"/>
        <v>0</v>
      </c>
      <c r="P2647" s="179">
        <f>VLOOKUP($G2647,[1]Conceptos!$B$2:$I$588,6,FALSE)</f>
        <v>1</v>
      </c>
      <c r="Q2647" s="179">
        <f>VLOOKUP($G2647,[1]Conceptos!$B$2:$I$588,7,FALSE)</f>
        <v>1</v>
      </c>
      <c r="R2647" s="179">
        <f>VLOOKUP($G2647,[1]Conceptos!$B$2:$I$588,8,FALSE)</f>
        <v>1</v>
      </c>
      <c r="S2647" s="229" t="b">
        <f>VLOOKUP(G2647,[1]Conceptos!$B$2:$E$587,4,FALSE)</f>
        <v>1</v>
      </c>
      <c r="V2647" s="231">
        <f t="shared" si="486"/>
        <v>0</v>
      </c>
    </row>
    <row r="2648" spans="1:22" s="231" customFormat="1" hidden="1">
      <c r="A2648" s="172">
        <f>VLOOKUP(G2648,[1]Conceptos!$B$2:$F$587,5,FALSE)</f>
        <v>334</v>
      </c>
      <c r="B2648" s="236"/>
      <c r="C2648" s="237"/>
      <c r="D2648" s="238"/>
      <c r="E2648" s="225">
        <v>3</v>
      </c>
      <c r="F2648" s="174"/>
      <c r="G2648" s="263" t="str">
        <f t="shared" si="481"/>
        <v>A.3.3.5.2</v>
      </c>
      <c r="H2648" s="235" t="e">
        <f t="shared" si="484"/>
        <v>#N/A</v>
      </c>
      <c r="I2648" s="239"/>
      <c r="J2648" s="239"/>
      <c r="K2648" s="239"/>
      <c r="L2648" s="239"/>
      <c r="M2648" s="240"/>
      <c r="N2648" s="231">
        <f t="shared" si="485"/>
        <v>1</v>
      </c>
      <c r="O2648" s="231">
        <f t="shared" si="479"/>
        <v>0</v>
      </c>
      <c r="P2648" s="179">
        <f>VLOOKUP($G2648,[1]Conceptos!$B$2:$I$588,6,FALSE)</f>
        <v>1</v>
      </c>
      <c r="Q2648" s="179">
        <f>VLOOKUP($G2648,[1]Conceptos!$B$2:$I$588,7,FALSE)</f>
        <v>1</v>
      </c>
      <c r="R2648" s="179">
        <f>VLOOKUP($G2648,[1]Conceptos!$B$2:$I$588,8,FALSE)</f>
        <v>1</v>
      </c>
      <c r="S2648" s="229" t="b">
        <f>VLOOKUP(G2648,[1]Conceptos!$B$2:$E$587,4,FALSE)</f>
        <v>1</v>
      </c>
      <c r="V2648" s="231">
        <f t="shared" si="486"/>
        <v>0</v>
      </c>
    </row>
    <row r="2649" spans="1:22" s="231" customFormat="1" hidden="1">
      <c r="A2649" s="172">
        <f>VLOOKUP(G2649,[1]Conceptos!$B$2:$F$587,5,FALSE)</f>
        <v>334</v>
      </c>
      <c r="B2649" s="236"/>
      <c r="C2649" s="237"/>
      <c r="D2649" s="238"/>
      <c r="E2649" s="225">
        <v>4</v>
      </c>
      <c r="F2649" s="174"/>
      <c r="G2649" s="263" t="str">
        <f t="shared" si="481"/>
        <v>A.3.3.5.2</v>
      </c>
      <c r="H2649" s="235" t="e">
        <f t="shared" si="484"/>
        <v>#N/A</v>
      </c>
      <c r="I2649" s="239"/>
      <c r="J2649" s="239"/>
      <c r="K2649" s="239"/>
      <c r="L2649" s="239"/>
      <c r="M2649" s="240"/>
      <c r="N2649" s="231">
        <f t="shared" si="485"/>
        <v>1</v>
      </c>
      <c r="O2649" s="231">
        <f t="shared" si="479"/>
        <v>0</v>
      </c>
      <c r="P2649" s="179">
        <f>VLOOKUP($G2649,[1]Conceptos!$B$2:$I$588,6,FALSE)</f>
        <v>1</v>
      </c>
      <c r="Q2649" s="179">
        <f>VLOOKUP($G2649,[1]Conceptos!$B$2:$I$588,7,FALSE)</f>
        <v>1</v>
      </c>
      <c r="R2649" s="179">
        <f>VLOOKUP($G2649,[1]Conceptos!$B$2:$I$588,8,FALSE)</f>
        <v>1</v>
      </c>
      <c r="S2649" s="229" t="b">
        <f>VLOOKUP(G2649,[1]Conceptos!$B$2:$E$587,4,FALSE)</f>
        <v>1</v>
      </c>
      <c r="V2649" s="231">
        <f t="shared" si="486"/>
        <v>0</v>
      </c>
    </row>
    <row r="2650" spans="1:22" s="231" customFormat="1" hidden="1">
      <c r="A2650" s="172">
        <f>VLOOKUP(G2650,[1]Conceptos!$B$2:$F$587,5,FALSE)</f>
        <v>334</v>
      </c>
      <c r="B2650" s="236"/>
      <c r="C2650" s="237"/>
      <c r="D2650" s="238"/>
      <c r="E2650" s="225">
        <v>5</v>
      </c>
      <c r="F2650" s="174"/>
      <c r="G2650" s="263" t="str">
        <f t="shared" si="481"/>
        <v>A.3.3.5.2</v>
      </c>
      <c r="H2650" s="235" t="e">
        <f t="shared" si="484"/>
        <v>#N/A</v>
      </c>
      <c r="I2650" s="239"/>
      <c r="J2650" s="239"/>
      <c r="K2650" s="239"/>
      <c r="L2650" s="239"/>
      <c r="M2650" s="240"/>
      <c r="N2650" s="231">
        <f t="shared" si="485"/>
        <v>1</v>
      </c>
      <c r="O2650" s="231">
        <f t="shared" si="479"/>
        <v>0</v>
      </c>
      <c r="P2650" s="179">
        <f>VLOOKUP($G2650,[1]Conceptos!$B$2:$I$588,6,FALSE)</f>
        <v>1</v>
      </c>
      <c r="Q2650" s="179">
        <f>VLOOKUP($G2650,[1]Conceptos!$B$2:$I$588,7,FALSE)</f>
        <v>1</v>
      </c>
      <c r="R2650" s="179">
        <f>VLOOKUP($G2650,[1]Conceptos!$B$2:$I$588,8,FALSE)</f>
        <v>1</v>
      </c>
      <c r="S2650" s="229" t="b">
        <f>VLOOKUP(G2650,[1]Conceptos!$B$2:$E$587,4,FALSE)</f>
        <v>1</v>
      </c>
      <c r="V2650" s="231">
        <f t="shared" si="486"/>
        <v>0</v>
      </c>
    </row>
    <row r="2651" spans="1:22" s="231" customFormat="1" hidden="1">
      <c r="A2651" s="172">
        <f>VLOOKUP(G2651,[1]Conceptos!$B$2:$F$587,5,FALSE)</f>
        <v>334</v>
      </c>
      <c r="B2651" s="236"/>
      <c r="C2651" s="237"/>
      <c r="D2651" s="238"/>
      <c r="E2651" s="225">
        <v>6</v>
      </c>
      <c r="F2651" s="174"/>
      <c r="G2651" s="263" t="str">
        <f t="shared" si="481"/>
        <v>A.3.3.5.2</v>
      </c>
      <c r="H2651" s="235" t="e">
        <f t="shared" si="484"/>
        <v>#N/A</v>
      </c>
      <c r="I2651" s="239"/>
      <c r="J2651" s="239"/>
      <c r="K2651" s="239"/>
      <c r="L2651" s="239"/>
      <c r="M2651" s="240"/>
      <c r="N2651" s="231">
        <f t="shared" si="485"/>
        <v>1</v>
      </c>
      <c r="O2651" s="231">
        <f t="shared" si="479"/>
        <v>0</v>
      </c>
      <c r="P2651" s="179">
        <f>VLOOKUP($G2651,[1]Conceptos!$B$2:$I$588,6,FALSE)</f>
        <v>1</v>
      </c>
      <c r="Q2651" s="179">
        <f>VLOOKUP($G2651,[1]Conceptos!$B$2:$I$588,7,FALSE)</f>
        <v>1</v>
      </c>
      <c r="R2651" s="179">
        <f>VLOOKUP($G2651,[1]Conceptos!$B$2:$I$588,8,FALSE)</f>
        <v>1</v>
      </c>
      <c r="S2651" s="229" t="b">
        <f>VLOOKUP(G2651,[1]Conceptos!$B$2:$E$587,4,FALSE)</f>
        <v>1</v>
      </c>
      <c r="V2651" s="231">
        <f t="shared" si="486"/>
        <v>0</v>
      </c>
    </row>
    <row r="2652" spans="1:22" s="231" customFormat="1" hidden="1">
      <c r="A2652" s="172">
        <f>VLOOKUP(G2652,[1]Conceptos!$B$2:$F$587,5,FALSE)</f>
        <v>334</v>
      </c>
      <c r="B2652" s="236"/>
      <c r="C2652" s="237"/>
      <c r="D2652" s="238"/>
      <c r="E2652" s="225">
        <v>7</v>
      </c>
      <c r="F2652" s="174"/>
      <c r="G2652" s="263" t="str">
        <f t="shared" si="481"/>
        <v>A.3.3.5.2</v>
      </c>
      <c r="H2652" s="235" t="e">
        <f t="shared" si="484"/>
        <v>#N/A</v>
      </c>
      <c r="I2652" s="239"/>
      <c r="J2652" s="239"/>
      <c r="K2652" s="239"/>
      <c r="L2652" s="239"/>
      <c r="M2652" s="240"/>
      <c r="N2652" s="231">
        <f t="shared" si="485"/>
        <v>1</v>
      </c>
      <c r="O2652" s="231">
        <f t="shared" si="479"/>
        <v>0</v>
      </c>
      <c r="P2652" s="179">
        <f>VLOOKUP($G2652,[1]Conceptos!$B$2:$I$588,6,FALSE)</f>
        <v>1</v>
      </c>
      <c r="Q2652" s="179">
        <f>VLOOKUP($G2652,[1]Conceptos!$B$2:$I$588,7,FALSE)</f>
        <v>1</v>
      </c>
      <c r="R2652" s="179">
        <f>VLOOKUP($G2652,[1]Conceptos!$B$2:$I$588,8,FALSE)</f>
        <v>1</v>
      </c>
      <c r="S2652" s="229" t="b">
        <f>VLOOKUP(G2652,[1]Conceptos!$B$2:$E$587,4,FALSE)</f>
        <v>1</v>
      </c>
      <c r="V2652" s="231">
        <f t="shared" si="486"/>
        <v>0</v>
      </c>
    </row>
    <row r="2653" spans="1:22" s="231" customFormat="1" hidden="1">
      <c r="A2653" s="172">
        <f>VLOOKUP(G2653,[1]Conceptos!$B$2:$F$587,5,FALSE)</f>
        <v>334</v>
      </c>
      <c r="B2653" s="236"/>
      <c r="C2653" s="237"/>
      <c r="D2653" s="238"/>
      <c r="E2653" s="225">
        <v>8</v>
      </c>
      <c r="F2653" s="174"/>
      <c r="G2653" s="263" t="str">
        <f t="shared" si="481"/>
        <v>A.3.3.5.2</v>
      </c>
      <c r="H2653" s="235" t="e">
        <f t="shared" si="484"/>
        <v>#N/A</v>
      </c>
      <c r="I2653" s="239"/>
      <c r="J2653" s="239"/>
      <c r="K2653" s="239"/>
      <c r="L2653" s="239"/>
      <c r="M2653" s="240"/>
      <c r="N2653" s="231">
        <f t="shared" si="485"/>
        <v>1</v>
      </c>
      <c r="O2653" s="231">
        <f t="shared" si="479"/>
        <v>0</v>
      </c>
      <c r="P2653" s="179">
        <f>VLOOKUP($G2653,[1]Conceptos!$B$2:$I$588,6,FALSE)</f>
        <v>1</v>
      </c>
      <c r="Q2653" s="179">
        <f>VLOOKUP($G2653,[1]Conceptos!$B$2:$I$588,7,FALSE)</f>
        <v>1</v>
      </c>
      <c r="R2653" s="179">
        <f>VLOOKUP($G2653,[1]Conceptos!$B$2:$I$588,8,FALSE)</f>
        <v>1</v>
      </c>
      <c r="S2653" s="229" t="b">
        <f>VLOOKUP(G2653,[1]Conceptos!$B$2:$E$587,4,FALSE)</f>
        <v>1</v>
      </c>
      <c r="V2653" s="231">
        <f t="shared" si="486"/>
        <v>0</v>
      </c>
    </row>
    <row r="2654" spans="1:22" s="231" customFormat="1" hidden="1">
      <c r="A2654" s="172">
        <f>VLOOKUP(G2654,[1]Conceptos!$B$2:$F$587,5,FALSE)</f>
        <v>334</v>
      </c>
      <c r="B2654" s="236"/>
      <c r="C2654" s="237"/>
      <c r="D2654" s="238"/>
      <c r="E2654" s="225">
        <v>9</v>
      </c>
      <c r="F2654" s="174"/>
      <c r="G2654" s="263" t="str">
        <f t="shared" si="481"/>
        <v>A.3.3.5.2</v>
      </c>
      <c r="H2654" s="235" t="e">
        <f t="shared" si="484"/>
        <v>#N/A</v>
      </c>
      <c r="I2654" s="239"/>
      <c r="J2654" s="239"/>
      <c r="K2654" s="239"/>
      <c r="L2654" s="239"/>
      <c r="M2654" s="240"/>
      <c r="N2654" s="231">
        <f t="shared" si="485"/>
        <v>1</v>
      </c>
      <c r="O2654" s="231">
        <f t="shared" si="479"/>
        <v>0</v>
      </c>
      <c r="P2654" s="179">
        <f>VLOOKUP($G2654,[1]Conceptos!$B$2:$I$588,6,FALSE)</f>
        <v>1</v>
      </c>
      <c r="Q2654" s="179">
        <f>VLOOKUP($G2654,[1]Conceptos!$B$2:$I$588,7,FALSE)</f>
        <v>1</v>
      </c>
      <c r="R2654" s="179">
        <f>VLOOKUP($G2654,[1]Conceptos!$B$2:$I$588,8,FALSE)</f>
        <v>1</v>
      </c>
      <c r="S2654" s="229" t="b">
        <f>VLOOKUP(G2654,[1]Conceptos!$B$2:$E$587,4,FALSE)</f>
        <v>1</v>
      </c>
      <c r="V2654" s="231">
        <f t="shared" si="486"/>
        <v>0</v>
      </c>
    </row>
    <row r="2655" spans="1:22" s="231" customFormat="1" hidden="1">
      <c r="A2655" s="172">
        <f>VLOOKUP(G2655,[1]Conceptos!$B$2:$F$587,5,FALSE)</f>
        <v>334</v>
      </c>
      <c r="B2655" s="236"/>
      <c r="C2655" s="237"/>
      <c r="D2655" s="238"/>
      <c r="E2655" s="225">
        <v>10</v>
      </c>
      <c r="F2655" s="174"/>
      <c r="G2655" s="263" t="str">
        <f t="shared" si="481"/>
        <v>A.3.3.5.2</v>
      </c>
      <c r="H2655" s="235" t="e">
        <f t="shared" si="484"/>
        <v>#N/A</v>
      </c>
      <c r="I2655" s="239"/>
      <c r="J2655" s="239"/>
      <c r="K2655" s="239"/>
      <c r="L2655" s="239"/>
      <c r="M2655" s="240"/>
      <c r="N2655" s="231">
        <f t="shared" si="485"/>
        <v>1</v>
      </c>
      <c r="O2655" s="231">
        <f t="shared" si="479"/>
        <v>0</v>
      </c>
      <c r="P2655" s="179">
        <f>VLOOKUP($G2655,[1]Conceptos!$B$2:$I$588,6,FALSE)</f>
        <v>1</v>
      </c>
      <c r="Q2655" s="179">
        <f>VLOOKUP($G2655,[1]Conceptos!$B$2:$I$588,7,FALSE)</f>
        <v>1</v>
      </c>
      <c r="R2655" s="179">
        <f>VLOOKUP($G2655,[1]Conceptos!$B$2:$I$588,8,FALSE)</f>
        <v>1</v>
      </c>
      <c r="S2655" s="229" t="b">
        <f>VLOOKUP(G2655,[1]Conceptos!$B$2:$E$587,4,FALSE)</f>
        <v>1</v>
      </c>
      <c r="V2655" s="231">
        <f t="shared" si="486"/>
        <v>0</v>
      </c>
    </row>
    <row r="2656" spans="1:22" s="231" customFormat="1" ht="38.25">
      <c r="A2656" s="172">
        <f>VLOOKUP(G2656,[1]Conceptos!$B$2:$F$587,5,FALSE)</f>
        <v>335</v>
      </c>
      <c r="B2656" s="219" t="s">
        <v>478</v>
      </c>
      <c r="C2656" s="220" t="str">
        <f>VLOOKUP(B2656,[1]Conceptos!$B$2:$D$587,2,FALSE)</f>
        <v>CONSTRUCCIÓN DE NUEVOS SISTEMAS DE DISPOSICIÓN FINAL</v>
      </c>
      <c r="D2656" s="221" t="str">
        <f>VLOOKUP(B2656,[1]Conceptos!$B$2:$D$587,3,FALSE)</f>
        <v>RECURSOS DESTINADOS A LA CONSTRUCCIÓN DE NUEVOS SISTEMAS DE DISPOSICIÓN FINAL, DE ACUERDO CON LOS LINEAMIENTOS DE LAS AUTORIDADES AMBIENTALES Y DEL GOBIERNO NACIÓNAL</v>
      </c>
      <c r="E2656" s="222" t="s">
        <v>136</v>
      </c>
      <c r="F2656" s="223"/>
      <c r="G2656" s="263" t="str">
        <f t="shared" si="481"/>
        <v>A.3.3.6</v>
      </c>
      <c r="H2656" s="225"/>
      <c r="I2656" s="226">
        <f>SUM(I2657:I2666)</f>
        <v>0</v>
      </c>
      <c r="J2656" s="226">
        <f>SUM(J2657:J2666)</f>
        <v>0</v>
      </c>
      <c r="K2656" s="226">
        <f>SUM(K2657:K2666)</f>
        <v>0</v>
      </c>
      <c r="L2656" s="226">
        <f>SUM(L2657:L2666)</f>
        <v>0</v>
      </c>
      <c r="M2656" s="227">
        <f>SUM(M2657:M2666)</f>
        <v>0</v>
      </c>
      <c r="N2656" s="228">
        <f>IF(AND(E2656&lt;&gt;"", E2656&lt;&gt;"Registrar Detalle",E2656&lt;&gt;"Ocultar Detalle"),1,0)</f>
        <v>0</v>
      </c>
      <c r="O2656" s="228">
        <f t="shared" si="479"/>
        <v>0</v>
      </c>
      <c r="P2656" s="179">
        <f>VLOOKUP($G2656,[1]Conceptos!$B$2:$I$588,6,FALSE)</f>
        <v>1</v>
      </c>
      <c r="Q2656" s="179">
        <f>VLOOKUP($G2656,[1]Conceptos!$B$2:$I$588,7,FALSE)</f>
        <v>1</v>
      </c>
      <c r="R2656" s="179">
        <f>VLOOKUP($G2656,[1]Conceptos!$B$2:$I$588,8,FALSE)</f>
        <v>1</v>
      </c>
      <c r="S2656" s="229" t="b">
        <f>VLOOKUP(G2656,[1]Conceptos!$B$2:$E$588,4,FALSE)</f>
        <v>1</v>
      </c>
      <c r="T2656" s="230">
        <f>FIND(".",B2656,LEN(B2656)-2)</f>
        <v>6</v>
      </c>
      <c r="U2656" s="230" t="str">
        <f>MID(B2656,1,T2656-1)</f>
        <v>A.3.3</v>
      </c>
      <c r="V2656" s="231">
        <f>IF(T2656=0,T2644,T2656)</f>
        <v>6</v>
      </c>
    </row>
    <row r="2657" spans="1:22" s="231" customFormat="1">
      <c r="A2657" s="172">
        <f>VLOOKUP(G2657,[1]Conceptos!$B$2:$F$587,5,FALSE)</f>
        <v>335</v>
      </c>
      <c r="B2657" s="234"/>
      <c r="C2657" s="220"/>
      <c r="D2657" s="221"/>
      <c r="E2657" s="225">
        <v>1</v>
      </c>
      <c r="F2657" s="174"/>
      <c r="G2657" s="264" t="str">
        <f t="shared" si="481"/>
        <v>A.3.3.6</v>
      </c>
      <c r="H2657" s="235" t="e">
        <f t="shared" ref="H2657:H2666" si="487">VLOOKUP(F2657,$W$7:$X$48,2,FALSE)</f>
        <v>#N/A</v>
      </c>
      <c r="I2657" s="239"/>
      <c r="J2657" s="239"/>
      <c r="K2657" s="239"/>
      <c r="L2657" s="239"/>
      <c r="M2657" s="240"/>
      <c r="N2657" s="231">
        <f t="shared" ref="N2657:N2711" si="488">IF(E2657&lt;&gt;"",1,0)</f>
        <v>1</v>
      </c>
      <c r="O2657" s="231">
        <f t="shared" si="479"/>
        <v>0</v>
      </c>
      <c r="P2657" s="179">
        <f>VLOOKUP($G2657,[1]Conceptos!$B$2:$I$588,6,FALSE)</f>
        <v>1</v>
      </c>
      <c r="Q2657" s="179">
        <f>VLOOKUP($G2657,[1]Conceptos!$B$2:$I$588,7,FALSE)</f>
        <v>1</v>
      </c>
      <c r="R2657" s="179">
        <f>VLOOKUP($G2657,[1]Conceptos!$B$2:$I$588,8,FALSE)</f>
        <v>1</v>
      </c>
      <c r="S2657" s="229" t="b">
        <f>VLOOKUP(G2657,[1]Conceptos!$B$2:$E$588,4,FALSE)</f>
        <v>1</v>
      </c>
      <c r="V2657" s="231">
        <f t="shared" ref="V2657:V2711" si="489">IF(T2657=0,T2656,T2657)</f>
        <v>6</v>
      </c>
    </row>
    <row r="2658" spans="1:22" s="231" customFormat="1" hidden="1">
      <c r="A2658" s="172">
        <f>VLOOKUP(G2658,[1]Conceptos!$B$2:$F$587,5,FALSE)</f>
        <v>335</v>
      </c>
      <c r="B2658" s="236"/>
      <c r="C2658" s="237"/>
      <c r="D2658" s="238"/>
      <c r="E2658" s="225">
        <v>2</v>
      </c>
      <c r="F2658" s="174"/>
      <c r="G2658" s="264" t="str">
        <f t="shared" si="481"/>
        <v>A.3.3.6</v>
      </c>
      <c r="H2658" s="235" t="e">
        <f t="shared" si="487"/>
        <v>#N/A</v>
      </c>
      <c r="I2658" s="239"/>
      <c r="J2658" s="239"/>
      <c r="K2658" s="239"/>
      <c r="L2658" s="239"/>
      <c r="M2658" s="240"/>
      <c r="N2658" s="231">
        <f t="shared" si="488"/>
        <v>1</v>
      </c>
      <c r="O2658" s="231">
        <f t="shared" si="479"/>
        <v>0</v>
      </c>
      <c r="P2658" s="179">
        <f>VLOOKUP($G2658,[1]Conceptos!$B$2:$I$588,6,FALSE)</f>
        <v>1</v>
      </c>
      <c r="Q2658" s="179">
        <f>VLOOKUP($G2658,[1]Conceptos!$B$2:$I$588,7,FALSE)</f>
        <v>1</v>
      </c>
      <c r="R2658" s="179">
        <f>VLOOKUP($G2658,[1]Conceptos!$B$2:$I$588,8,FALSE)</f>
        <v>1</v>
      </c>
      <c r="S2658" s="229" t="b">
        <f>VLOOKUP(G2658,[1]Conceptos!$B$2:$E$587,4,FALSE)</f>
        <v>1</v>
      </c>
      <c r="V2658" s="231">
        <f t="shared" si="489"/>
        <v>0</v>
      </c>
    </row>
    <row r="2659" spans="1:22" s="231" customFormat="1" hidden="1">
      <c r="A2659" s="172">
        <f>VLOOKUP(G2659,[1]Conceptos!$B$2:$F$587,5,FALSE)</f>
        <v>335</v>
      </c>
      <c r="B2659" s="236"/>
      <c r="C2659" s="237"/>
      <c r="D2659" s="238"/>
      <c r="E2659" s="225">
        <v>3</v>
      </c>
      <c r="F2659" s="174"/>
      <c r="G2659" s="264" t="str">
        <f t="shared" si="481"/>
        <v>A.3.3.6</v>
      </c>
      <c r="H2659" s="235" t="e">
        <f t="shared" si="487"/>
        <v>#N/A</v>
      </c>
      <c r="I2659" s="239"/>
      <c r="J2659" s="239"/>
      <c r="K2659" s="239"/>
      <c r="L2659" s="239"/>
      <c r="M2659" s="240"/>
      <c r="N2659" s="231">
        <f t="shared" si="488"/>
        <v>1</v>
      </c>
      <c r="O2659" s="231">
        <f t="shared" si="479"/>
        <v>0</v>
      </c>
      <c r="P2659" s="179">
        <f>VLOOKUP($G2659,[1]Conceptos!$B$2:$I$588,6,FALSE)</f>
        <v>1</v>
      </c>
      <c r="Q2659" s="179">
        <f>VLOOKUP($G2659,[1]Conceptos!$B$2:$I$588,7,FALSE)</f>
        <v>1</v>
      </c>
      <c r="R2659" s="179">
        <f>VLOOKUP($G2659,[1]Conceptos!$B$2:$I$588,8,FALSE)</f>
        <v>1</v>
      </c>
      <c r="S2659" s="229" t="b">
        <f>VLOOKUP(G2659,[1]Conceptos!$B$2:$E$587,4,FALSE)</f>
        <v>1</v>
      </c>
      <c r="V2659" s="231">
        <f t="shared" si="489"/>
        <v>0</v>
      </c>
    </row>
    <row r="2660" spans="1:22" s="231" customFormat="1" hidden="1">
      <c r="A2660" s="172">
        <f>VLOOKUP(G2660,[1]Conceptos!$B$2:$F$587,5,FALSE)</f>
        <v>335</v>
      </c>
      <c r="B2660" s="236"/>
      <c r="C2660" s="237"/>
      <c r="D2660" s="238"/>
      <c r="E2660" s="225">
        <v>4</v>
      </c>
      <c r="F2660" s="174"/>
      <c r="G2660" s="264" t="str">
        <f t="shared" si="481"/>
        <v>A.3.3.6</v>
      </c>
      <c r="H2660" s="235" t="e">
        <f t="shared" si="487"/>
        <v>#N/A</v>
      </c>
      <c r="I2660" s="239"/>
      <c r="J2660" s="239"/>
      <c r="K2660" s="239"/>
      <c r="L2660" s="239"/>
      <c r="M2660" s="240"/>
      <c r="N2660" s="231">
        <f t="shared" si="488"/>
        <v>1</v>
      </c>
      <c r="O2660" s="231">
        <f t="shared" si="479"/>
        <v>0</v>
      </c>
      <c r="P2660" s="179">
        <f>VLOOKUP($G2660,[1]Conceptos!$B$2:$I$588,6,FALSE)</f>
        <v>1</v>
      </c>
      <c r="Q2660" s="179">
        <f>VLOOKUP($G2660,[1]Conceptos!$B$2:$I$588,7,FALSE)</f>
        <v>1</v>
      </c>
      <c r="R2660" s="179">
        <f>VLOOKUP($G2660,[1]Conceptos!$B$2:$I$588,8,FALSE)</f>
        <v>1</v>
      </c>
      <c r="S2660" s="229" t="b">
        <f>VLOOKUP(G2660,[1]Conceptos!$B$2:$E$587,4,FALSE)</f>
        <v>1</v>
      </c>
      <c r="V2660" s="231">
        <f t="shared" si="489"/>
        <v>0</v>
      </c>
    </row>
    <row r="2661" spans="1:22" s="231" customFormat="1" hidden="1">
      <c r="A2661" s="172">
        <f>VLOOKUP(G2661,[1]Conceptos!$B$2:$F$587,5,FALSE)</f>
        <v>335</v>
      </c>
      <c r="B2661" s="236"/>
      <c r="C2661" s="237"/>
      <c r="D2661" s="238"/>
      <c r="E2661" s="225">
        <v>5</v>
      </c>
      <c r="F2661" s="174"/>
      <c r="G2661" s="264" t="str">
        <f t="shared" si="481"/>
        <v>A.3.3.6</v>
      </c>
      <c r="H2661" s="235" t="e">
        <f t="shared" si="487"/>
        <v>#N/A</v>
      </c>
      <c r="I2661" s="239"/>
      <c r="J2661" s="239"/>
      <c r="K2661" s="239"/>
      <c r="L2661" s="239"/>
      <c r="M2661" s="240"/>
      <c r="N2661" s="231">
        <f t="shared" si="488"/>
        <v>1</v>
      </c>
      <c r="O2661" s="231">
        <f t="shared" si="479"/>
        <v>0</v>
      </c>
      <c r="P2661" s="179">
        <f>VLOOKUP($G2661,[1]Conceptos!$B$2:$I$588,6,FALSE)</f>
        <v>1</v>
      </c>
      <c r="Q2661" s="179">
        <f>VLOOKUP($G2661,[1]Conceptos!$B$2:$I$588,7,FALSE)</f>
        <v>1</v>
      </c>
      <c r="R2661" s="179">
        <f>VLOOKUP($G2661,[1]Conceptos!$B$2:$I$588,8,FALSE)</f>
        <v>1</v>
      </c>
      <c r="S2661" s="229" t="b">
        <f>VLOOKUP(G2661,[1]Conceptos!$B$2:$E$587,4,FALSE)</f>
        <v>1</v>
      </c>
      <c r="V2661" s="231">
        <f t="shared" si="489"/>
        <v>0</v>
      </c>
    </row>
    <row r="2662" spans="1:22" s="231" customFormat="1" hidden="1">
      <c r="A2662" s="172">
        <f>VLOOKUP(G2662,[1]Conceptos!$B$2:$F$587,5,FALSE)</f>
        <v>335</v>
      </c>
      <c r="B2662" s="236"/>
      <c r="C2662" s="237"/>
      <c r="D2662" s="238"/>
      <c r="E2662" s="225">
        <v>6</v>
      </c>
      <c r="F2662" s="174"/>
      <c r="G2662" s="264" t="str">
        <f t="shared" si="481"/>
        <v>A.3.3.6</v>
      </c>
      <c r="H2662" s="235" t="e">
        <f t="shared" si="487"/>
        <v>#N/A</v>
      </c>
      <c r="I2662" s="239"/>
      <c r="J2662" s="239"/>
      <c r="K2662" s="239"/>
      <c r="L2662" s="239"/>
      <c r="M2662" s="240"/>
      <c r="N2662" s="231">
        <f t="shared" si="488"/>
        <v>1</v>
      </c>
      <c r="O2662" s="231">
        <f t="shared" si="479"/>
        <v>0</v>
      </c>
      <c r="P2662" s="179">
        <f>VLOOKUP($G2662,[1]Conceptos!$B$2:$I$588,6,FALSE)</f>
        <v>1</v>
      </c>
      <c r="Q2662" s="179">
        <f>VLOOKUP($G2662,[1]Conceptos!$B$2:$I$588,7,FALSE)</f>
        <v>1</v>
      </c>
      <c r="R2662" s="179">
        <f>VLOOKUP($G2662,[1]Conceptos!$B$2:$I$588,8,FALSE)</f>
        <v>1</v>
      </c>
      <c r="S2662" s="229" t="b">
        <f>VLOOKUP(G2662,[1]Conceptos!$B$2:$E$587,4,FALSE)</f>
        <v>1</v>
      </c>
      <c r="V2662" s="231">
        <f t="shared" si="489"/>
        <v>0</v>
      </c>
    </row>
    <row r="2663" spans="1:22" s="231" customFormat="1" hidden="1">
      <c r="A2663" s="172">
        <f>VLOOKUP(G2663,[1]Conceptos!$B$2:$F$587,5,FALSE)</f>
        <v>335</v>
      </c>
      <c r="B2663" s="236"/>
      <c r="C2663" s="237"/>
      <c r="D2663" s="238"/>
      <c r="E2663" s="225">
        <v>7</v>
      </c>
      <c r="F2663" s="174"/>
      <c r="G2663" s="264" t="str">
        <f t="shared" si="481"/>
        <v>A.3.3.6</v>
      </c>
      <c r="H2663" s="235" t="e">
        <f t="shared" si="487"/>
        <v>#N/A</v>
      </c>
      <c r="I2663" s="239"/>
      <c r="J2663" s="239"/>
      <c r="K2663" s="239"/>
      <c r="L2663" s="239"/>
      <c r="M2663" s="240"/>
      <c r="N2663" s="231">
        <f t="shared" si="488"/>
        <v>1</v>
      </c>
      <c r="O2663" s="231">
        <f t="shared" si="479"/>
        <v>0</v>
      </c>
      <c r="P2663" s="179">
        <f>VLOOKUP($G2663,[1]Conceptos!$B$2:$I$588,6,FALSE)</f>
        <v>1</v>
      </c>
      <c r="Q2663" s="179">
        <f>VLOOKUP($G2663,[1]Conceptos!$B$2:$I$588,7,FALSE)</f>
        <v>1</v>
      </c>
      <c r="R2663" s="179">
        <f>VLOOKUP($G2663,[1]Conceptos!$B$2:$I$588,8,FALSE)</f>
        <v>1</v>
      </c>
      <c r="S2663" s="229" t="b">
        <f>VLOOKUP(G2663,[1]Conceptos!$B$2:$E$587,4,FALSE)</f>
        <v>1</v>
      </c>
      <c r="V2663" s="231">
        <f t="shared" si="489"/>
        <v>0</v>
      </c>
    </row>
    <row r="2664" spans="1:22" s="231" customFormat="1" hidden="1">
      <c r="A2664" s="172">
        <f>VLOOKUP(G2664,[1]Conceptos!$B$2:$F$587,5,FALSE)</f>
        <v>335</v>
      </c>
      <c r="B2664" s="236"/>
      <c r="C2664" s="237"/>
      <c r="D2664" s="238"/>
      <c r="E2664" s="225">
        <v>8</v>
      </c>
      <c r="F2664" s="174"/>
      <c r="G2664" s="264" t="str">
        <f t="shared" si="481"/>
        <v>A.3.3.6</v>
      </c>
      <c r="H2664" s="235" t="e">
        <f t="shared" si="487"/>
        <v>#N/A</v>
      </c>
      <c r="I2664" s="239"/>
      <c r="J2664" s="239"/>
      <c r="K2664" s="239"/>
      <c r="L2664" s="239"/>
      <c r="M2664" s="240"/>
      <c r="N2664" s="231">
        <f t="shared" si="488"/>
        <v>1</v>
      </c>
      <c r="O2664" s="231">
        <f t="shared" si="479"/>
        <v>0</v>
      </c>
      <c r="P2664" s="179">
        <f>VLOOKUP($G2664,[1]Conceptos!$B$2:$I$588,6,FALSE)</f>
        <v>1</v>
      </c>
      <c r="Q2664" s="179">
        <f>VLOOKUP($G2664,[1]Conceptos!$B$2:$I$588,7,FALSE)</f>
        <v>1</v>
      </c>
      <c r="R2664" s="179">
        <f>VLOOKUP($G2664,[1]Conceptos!$B$2:$I$588,8,FALSE)</f>
        <v>1</v>
      </c>
      <c r="S2664" s="229" t="b">
        <f>VLOOKUP(G2664,[1]Conceptos!$B$2:$E$587,4,FALSE)</f>
        <v>1</v>
      </c>
      <c r="V2664" s="231">
        <f t="shared" si="489"/>
        <v>0</v>
      </c>
    </row>
    <row r="2665" spans="1:22" s="231" customFormat="1" hidden="1">
      <c r="A2665" s="172">
        <f>VLOOKUP(G2665,[1]Conceptos!$B$2:$F$587,5,FALSE)</f>
        <v>335</v>
      </c>
      <c r="B2665" s="236"/>
      <c r="C2665" s="237"/>
      <c r="D2665" s="238"/>
      <c r="E2665" s="225">
        <v>9</v>
      </c>
      <c r="F2665" s="174"/>
      <c r="G2665" s="264" t="str">
        <f t="shared" si="481"/>
        <v>A.3.3.6</v>
      </c>
      <c r="H2665" s="235" t="e">
        <f t="shared" si="487"/>
        <v>#N/A</v>
      </c>
      <c r="I2665" s="239"/>
      <c r="J2665" s="239"/>
      <c r="K2665" s="239"/>
      <c r="L2665" s="239"/>
      <c r="M2665" s="240"/>
      <c r="N2665" s="231">
        <f t="shared" si="488"/>
        <v>1</v>
      </c>
      <c r="O2665" s="231">
        <f t="shared" si="479"/>
        <v>0</v>
      </c>
      <c r="P2665" s="179">
        <f>VLOOKUP($G2665,[1]Conceptos!$B$2:$I$588,6,FALSE)</f>
        <v>1</v>
      </c>
      <c r="Q2665" s="179">
        <f>VLOOKUP($G2665,[1]Conceptos!$B$2:$I$588,7,FALSE)</f>
        <v>1</v>
      </c>
      <c r="R2665" s="179">
        <f>VLOOKUP($G2665,[1]Conceptos!$B$2:$I$588,8,FALSE)</f>
        <v>1</v>
      </c>
      <c r="S2665" s="229" t="b">
        <f>VLOOKUP(G2665,[1]Conceptos!$B$2:$E$587,4,FALSE)</f>
        <v>1</v>
      </c>
      <c r="V2665" s="231">
        <f t="shared" si="489"/>
        <v>0</v>
      </c>
    </row>
    <row r="2666" spans="1:22" s="231" customFormat="1" hidden="1">
      <c r="A2666" s="172">
        <f>VLOOKUP(G2666,[1]Conceptos!$B$2:$F$587,5,FALSE)</f>
        <v>335</v>
      </c>
      <c r="B2666" s="236"/>
      <c r="C2666" s="237"/>
      <c r="D2666" s="238"/>
      <c r="E2666" s="225">
        <v>10</v>
      </c>
      <c r="F2666" s="174"/>
      <c r="G2666" s="264" t="str">
        <f t="shared" si="481"/>
        <v>A.3.3.6</v>
      </c>
      <c r="H2666" s="235" t="e">
        <f t="shared" si="487"/>
        <v>#N/A</v>
      </c>
      <c r="I2666" s="239"/>
      <c r="J2666" s="239"/>
      <c r="K2666" s="239"/>
      <c r="L2666" s="239"/>
      <c r="M2666" s="240"/>
      <c r="N2666" s="231">
        <f t="shared" si="488"/>
        <v>1</v>
      </c>
      <c r="O2666" s="231">
        <f t="shared" ref="O2666:O2730" si="490">SUM(I2666:M2666)</f>
        <v>0</v>
      </c>
      <c r="P2666" s="179">
        <f>VLOOKUP($G2666,[1]Conceptos!$B$2:$I$588,6,FALSE)</f>
        <v>1</v>
      </c>
      <c r="Q2666" s="179">
        <f>VLOOKUP($G2666,[1]Conceptos!$B$2:$I$588,7,FALSE)</f>
        <v>1</v>
      </c>
      <c r="R2666" s="179">
        <f>VLOOKUP($G2666,[1]Conceptos!$B$2:$I$588,8,FALSE)</f>
        <v>1</v>
      </c>
      <c r="S2666" s="229" t="b">
        <f>VLOOKUP(G2666,[1]Conceptos!$B$2:$E$587,4,FALSE)</f>
        <v>1</v>
      </c>
      <c r="V2666" s="231">
        <f t="shared" si="489"/>
        <v>0</v>
      </c>
    </row>
    <row r="2667" spans="1:22" s="231" customFormat="1" ht="51">
      <c r="A2667" s="172">
        <f>VLOOKUP(G2667,[1]Conceptos!$B$2:$F$587,5,FALSE)</f>
        <v>336</v>
      </c>
      <c r="B2667" s="219" t="s">
        <v>479</v>
      </c>
      <c r="C2667" s="220" t="str">
        <f>VLOOKUP(B2667,[1]Conceptos!$B$2:$D$587,2,FALSE)</f>
        <v>PROYECTOS DE GESTIÓN INTEGRAL DE RESIDUOS SÓLIDOS</v>
      </c>
      <c r="D2667" s="221" t="str">
        <f>VLOOKUP(B2667,[1]Conceptos!$B$2:$D$587,3,FALSE)</f>
        <v>RECURSOS ORIENTADOS A LA FINANCIACIÓN DE OPERACIONES Y DISPOSICIONES ENCAMINADAS A DAR A LOS RESIDUOS PRODUCIDOS EL DESTINO MÁS ADECUADO DESDE EL PUNTO DE VISTA AMBIENTAL, DE ACUERDO CON SUS CARACTERÍSTICAS</v>
      </c>
      <c r="E2667" s="222" t="s">
        <v>136</v>
      </c>
      <c r="F2667" s="223"/>
      <c r="G2667" s="263" t="str">
        <f t="shared" si="481"/>
        <v>A.3.3.7</v>
      </c>
      <c r="H2667" s="225"/>
      <c r="I2667" s="226">
        <f>SUM(I2668:I2677)</f>
        <v>0</v>
      </c>
      <c r="J2667" s="226">
        <f>SUM(J2668:J2677)</f>
        <v>0</v>
      </c>
      <c r="K2667" s="226">
        <f>SUM(K2668:K2677)</f>
        <v>0</v>
      </c>
      <c r="L2667" s="226">
        <f>SUM(L2668:L2677)</f>
        <v>0</v>
      </c>
      <c r="M2667" s="227">
        <f>SUM(M2668:M2677)</f>
        <v>0</v>
      </c>
      <c r="N2667" s="228">
        <f>IF(AND(E2667&lt;&gt;"", E2667&lt;&gt;"Registrar Detalle",E2667&lt;&gt;"Ocultar Detalle"),1,0)</f>
        <v>0</v>
      </c>
      <c r="O2667" s="228">
        <f t="shared" si="490"/>
        <v>0</v>
      </c>
      <c r="P2667" s="179">
        <f>VLOOKUP($G2667,[1]Conceptos!$B$2:$I$588,6,FALSE)</f>
        <v>1</v>
      </c>
      <c r="Q2667" s="179">
        <f>VLOOKUP($G2667,[1]Conceptos!$B$2:$I$588,7,FALSE)</f>
        <v>1</v>
      </c>
      <c r="R2667" s="179">
        <f>VLOOKUP($G2667,[1]Conceptos!$B$2:$I$588,8,FALSE)</f>
        <v>1</v>
      </c>
      <c r="S2667" s="229" t="b">
        <f>VLOOKUP(G2667,[1]Conceptos!$B$2:$E$588,4,FALSE)</f>
        <v>1</v>
      </c>
      <c r="T2667" s="230">
        <f>FIND(".",B2667,LEN(B2667)-2)</f>
        <v>6</v>
      </c>
      <c r="U2667" s="230" t="str">
        <f>MID(B2667,1,T2667-1)</f>
        <v>A.3.3</v>
      </c>
      <c r="V2667" s="231">
        <f t="shared" si="489"/>
        <v>6</v>
      </c>
    </row>
    <row r="2668" spans="1:22" s="231" customFormat="1">
      <c r="A2668" s="172">
        <f>VLOOKUP(G2668,[1]Conceptos!$B$2:$F$587,5,FALSE)</f>
        <v>336</v>
      </c>
      <c r="B2668" s="234"/>
      <c r="C2668" s="220"/>
      <c r="D2668" s="221"/>
      <c r="E2668" s="225">
        <v>1</v>
      </c>
      <c r="F2668" s="174"/>
      <c r="G2668" s="264" t="str">
        <f t="shared" si="481"/>
        <v>A.3.3.7</v>
      </c>
      <c r="H2668" s="235" t="e">
        <f t="shared" ref="H2668:H2677" si="491">VLOOKUP(F2668,$W$7:$X$48,2,FALSE)</f>
        <v>#N/A</v>
      </c>
      <c r="I2668" s="239"/>
      <c r="J2668" s="239"/>
      <c r="K2668" s="239"/>
      <c r="L2668" s="239"/>
      <c r="M2668" s="240"/>
      <c r="N2668" s="231">
        <f t="shared" si="488"/>
        <v>1</v>
      </c>
      <c r="O2668" s="231">
        <f t="shared" si="490"/>
        <v>0</v>
      </c>
      <c r="P2668" s="179">
        <f>VLOOKUP($G2668,[1]Conceptos!$B$2:$I$588,6,FALSE)</f>
        <v>1</v>
      </c>
      <c r="Q2668" s="179">
        <f>VLOOKUP($G2668,[1]Conceptos!$B$2:$I$588,7,FALSE)</f>
        <v>1</v>
      </c>
      <c r="R2668" s="179">
        <f>VLOOKUP($G2668,[1]Conceptos!$B$2:$I$588,8,FALSE)</f>
        <v>1</v>
      </c>
      <c r="S2668" s="229" t="b">
        <f>VLOOKUP(G2668,[1]Conceptos!$B$2:$E$588,4,FALSE)</f>
        <v>1</v>
      </c>
      <c r="V2668" s="231">
        <f t="shared" si="489"/>
        <v>6</v>
      </c>
    </row>
    <row r="2669" spans="1:22" s="231" customFormat="1" hidden="1">
      <c r="A2669" s="172">
        <f>VLOOKUP(G2669,[1]Conceptos!$B$2:$F$587,5,FALSE)</f>
        <v>336</v>
      </c>
      <c r="B2669" s="236"/>
      <c r="C2669" s="237"/>
      <c r="D2669" s="238"/>
      <c r="E2669" s="225">
        <v>2</v>
      </c>
      <c r="F2669" s="174"/>
      <c r="G2669" s="264" t="str">
        <f t="shared" si="481"/>
        <v>A.3.3.7</v>
      </c>
      <c r="H2669" s="235" t="e">
        <f t="shared" si="491"/>
        <v>#N/A</v>
      </c>
      <c r="I2669" s="239"/>
      <c r="J2669" s="239"/>
      <c r="K2669" s="239"/>
      <c r="L2669" s="239"/>
      <c r="M2669" s="240"/>
      <c r="N2669" s="231">
        <f t="shared" si="488"/>
        <v>1</v>
      </c>
      <c r="O2669" s="231">
        <f t="shared" si="490"/>
        <v>0</v>
      </c>
      <c r="P2669" s="179">
        <f>VLOOKUP($G2669,[1]Conceptos!$B$2:$I$588,6,FALSE)</f>
        <v>1</v>
      </c>
      <c r="Q2669" s="179">
        <f>VLOOKUP($G2669,[1]Conceptos!$B$2:$I$588,7,FALSE)</f>
        <v>1</v>
      </c>
      <c r="R2669" s="179">
        <f>VLOOKUP($G2669,[1]Conceptos!$B$2:$I$588,8,FALSE)</f>
        <v>1</v>
      </c>
      <c r="S2669" s="229" t="b">
        <f>VLOOKUP(G2669,[1]Conceptos!$B$2:$E$587,4,FALSE)</f>
        <v>1</v>
      </c>
      <c r="V2669" s="231">
        <f t="shared" si="489"/>
        <v>0</v>
      </c>
    </row>
    <row r="2670" spans="1:22" s="231" customFormat="1" hidden="1">
      <c r="A2670" s="172">
        <f>VLOOKUP(G2670,[1]Conceptos!$B$2:$F$587,5,FALSE)</f>
        <v>336</v>
      </c>
      <c r="B2670" s="236"/>
      <c r="C2670" s="237"/>
      <c r="D2670" s="238"/>
      <c r="E2670" s="225">
        <v>3</v>
      </c>
      <c r="F2670" s="174"/>
      <c r="G2670" s="264" t="str">
        <f t="shared" si="481"/>
        <v>A.3.3.7</v>
      </c>
      <c r="H2670" s="235" t="e">
        <f t="shared" si="491"/>
        <v>#N/A</v>
      </c>
      <c r="I2670" s="239"/>
      <c r="J2670" s="239"/>
      <c r="K2670" s="239"/>
      <c r="L2670" s="239"/>
      <c r="M2670" s="240"/>
      <c r="N2670" s="231">
        <f t="shared" si="488"/>
        <v>1</v>
      </c>
      <c r="O2670" s="231">
        <f t="shared" si="490"/>
        <v>0</v>
      </c>
      <c r="P2670" s="179">
        <f>VLOOKUP($G2670,[1]Conceptos!$B$2:$I$588,6,FALSE)</f>
        <v>1</v>
      </c>
      <c r="Q2670" s="179">
        <f>VLOOKUP($G2670,[1]Conceptos!$B$2:$I$588,7,FALSE)</f>
        <v>1</v>
      </c>
      <c r="R2670" s="179">
        <f>VLOOKUP($G2670,[1]Conceptos!$B$2:$I$588,8,FALSE)</f>
        <v>1</v>
      </c>
      <c r="S2670" s="229" t="b">
        <f>VLOOKUP(G2670,[1]Conceptos!$B$2:$E$587,4,FALSE)</f>
        <v>1</v>
      </c>
      <c r="V2670" s="231">
        <f t="shared" si="489"/>
        <v>0</v>
      </c>
    </row>
    <row r="2671" spans="1:22" s="231" customFormat="1" hidden="1">
      <c r="A2671" s="172">
        <f>VLOOKUP(G2671,[1]Conceptos!$B$2:$F$587,5,FALSE)</f>
        <v>336</v>
      </c>
      <c r="B2671" s="236"/>
      <c r="C2671" s="237"/>
      <c r="D2671" s="238"/>
      <c r="E2671" s="225">
        <v>4</v>
      </c>
      <c r="F2671" s="174"/>
      <c r="G2671" s="264" t="str">
        <f t="shared" si="481"/>
        <v>A.3.3.7</v>
      </c>
      <c r="H2671" s="235" t="e">
        <f t="shared" si="491"/>
        <v>#N/A</v>
      </c>
      <c r="I2671" s="239"/>
      <c r="J2671" s="239"/>
      <c r="K2671" s="239"/>
      <c r="L2671" s="239"/>
      <c r="M2671" s="240"/>
      <c r="N2671" s="231">
        <f t="shared" si="488"/>
        <v>1</v>
      </c>
      <c r="O2671" s="231">
        <f t="shared" si="490"/>
        <v>0</v>
      </c>
      <c r="P2671" s="179">
        <f>VLOOKUP($G2671,[1]Conceptos!$B$2:$I$588,6,FALSE)</f>
        <v>1</v>
      </c>
      <c r="Q2671" s="179">
        <f>VLOOKUP($G2671,[1]Conceptos!$B$2:$I$588,7,FALSE)</f>
        <v>1</v>
      </c>
      <c r="R2671" s="179">
        <f>VLOOKUP($G2671,[1]Conceptos!$B$2:$I$588,8,FALSE)</f>
        <v>1</v>
      </c>
      <c r="S2671" s="229" t="b">
        <f>VLOOKUP(G2671,[1]Conceptos!$B$2:$E$587,4,FALSE)</f>
        <v>1</v>
      </c>
      <c r="V2671" s="231">
        <f t="shared" si="489"/>
        <v>0</v>
      </c>
    </row>
    <row r="2672" spans="1:22" s="231" customFormat="1" hidden="1">
      <c r="A2672" s="172">
        <f>VLOOKUP(G2672,[1]Conceptos!$B$2:$F$587,5,FALSE)</f>
        <v>336</v>
      </c>
      <c r="B2672" s="236"/>
      <c r="C2672" s="237"/>
      <c r="D2672" s="238"/>
      <c r="E2672" s="225">
        <v>5</v>
      </c>
      <c r="F2672" s="174"/>
      <c r="G2672" s="264" t="str">
        <f t="shared" si="481"/>
        <v>A.3.3.7</v>
      </c>
      <c r="H2672" s="235" t="e">
        <f t="shared" si="491"/>
        <v>#N/A</v>
      </c>
      <c r="I2672" s="239"/>
      <c r="J2672" s="239"/>
      <c r="K2672" s="239"/>
      <c r="L2672" s="239"/>
      <c r="M2672" s="240"/>
      <c r="N2672" s="231">
        <f t="shared" si="488"/>
        <v>1</v>
      </c>
      <c r="O2672" s="231">
        <f t="shared" si="490"/>
        <v>0</v>
      </c>
      <c r="P2672" s="179">
        <f>VLOOKUP($G2672,[1]Conceptos!$B$2:$I$588,6,FALSE)</f>
        <v>1</v>
      </c>
      <c r="Q2672" s="179">
        <f>VLOOKUP($G2672,[1]Conceptos!$B$2:$I$588,7,FALSE)</f>
        <v>1</v>
      </c>
      <c r="R2672" s="179">
        <f>VLOOKUP($G2672,[1]Conceptos!$B$2:$I$588,8,FALSE)</f>
        <v>1</v>
      </c>
      <c r="S2672" s="229" t="b">
        <f>VLOOKUP(G2672,[1]Conceptos!$B$2:$E$587,4,FALSE)</f>
        <v>1</v>
      </c>
      <c r="V2672" s="231">
        <f t="shared" si="489"/>
        <v>0</v>
      </c>
    </row>
    <row r="2673" spans="1:22" s="231" customFormat="1" hidden="1">
      <c r="A2673" s="172">
        <f>VLOOKUP(G2673,[1]Conceptos!$B$2:$F$587,5,FALSE)</f>
        <v>336</v>
      </c>
      <c r="B2673" s="236"/>
      <c r="C2673" s="237"/>
      <c r="D2673" s="238"/>
      <c r="E2673" s="225">
        <v>6</v>
      </c>
      <c r="F2673" s="174"/>
      <c r="G2673" s="264" t="str">
        <f t="shared" si="481"/>
        <v>A.3.3.7</v>
      </c>
      <c r="H2673" s="235" t="e">
        <f t="shared" si="491"/>
        <v>#N/A</v>
      </c>
      <c r="I2673" s="239"/>
      <c r="J2673" s="239"/>
      <c r="K2673" s="239"/>
      <c r="L2673" s="239"/>
      <c r="M2673" s="240"/>
      <c r="N2673" s="231">
        <f t="shared" si="488"/>
        <v>1</v>
      </c>
      <c r="O2673" s="231">
        <f t="shared" si="490"/>
        <v>0</v>
      </c>
      <c r="P2673" s="179">
        <f>VLOOKUP($G2673,[1]Conceptos!$B$2:$I$588,6,FALSE)</f>
        <v>1</v>
      </c>
      <c r="Q2673" s="179">
        <f>VLOOKUP($G2673,[1]Conceptos!$B$2:$I$588,7,FALSE)</f>
        <v>1</v>
      </c>
      <c r="R2673" s="179">
        <f>VLOOKUP($G2673,[1]Conceptos!$B$2:$I$588,8,FALSE)</f>
        <v>1</v>
      </c>
      <c r="S2673" s="229" t="b">
        <f>VLOOKUP(G2673,[1]Conceptos!$B$2:$E$587,4,FALSE)</f>
        <v>1</v>
      </c>
      <c r="V2673" s="231">
        <f t="shared" si="489"/>
        <v>0</v>
      </c>
    </row>
    <row r="2674" spans="1:22" s="231" customFormat="1" hidden="1">
      <c r="A2674" s="172">
        <f>VLOOKUP(G2674,[1]Conceptos!$B$2:$F$587,5,FALSE)</f>
        <v>336</v>
      </c>
      <c r="B2674" s="236"/>
      <c r="C2674" s="237"/>
      <c r="D2674" s="238"/>
      <c r="E2674" s="225">
        <v>7</v>
      </c>
      <c r="F2674" s="174"/>
      <c r="G2674" s="264" t="str">
        <f t="shared" si="481"/>
        <v>A.3.3.7</v>
      </c>
      <c r="H2674" s="235" t="e">
        <f t="shared" si="491"/>
        <v>#N/A</v>
      </c>
      <c r="I2674" s="239"/>
      <c r="J2674" s="239"/>
      <c r="K2674" s="239"/>
      <c r="L2674" s="239"/>
      <c r="M2674" s="240"/>
      <c r="N2674" s="231">
        <f t="shared" si="488"/>
        <v>1</v>
      </c>
      <c r="O2674" s="231">
        <f t="shared" si="490"/>
        <v>0</v>
      </c>
      <c r="P2674" s="179">
        <f>VLOOKUP($G2674,[1]Conceptos!$B$2:$I$588,6,FALSE)</f>
        <v>1</v>
      </c>
      <c r="Q2674" s="179">
        <f>VLOOKUP($G2674,[1]Conceptos!$B$2:$I$588,7,FALSE)</f>
        <v>1</v>
      </c>
      <c r="R2674" s="179">
        <f>VLOOKUP($G2674,[1]Conceptos!$B$2:$I$588,8,FALSE)</f>
        <v>1</v>
      </c>
      <c r="S2674" s="229" t="b">
        <f>VLOOKUP(G2674,[1]Conceptos!$B$2:$E$587,4,FALSE)</f>
        <v>1</v>
      </c>
      <c r="V2674" s="231">
        <f t="shared" si="489"/>
        <v>0</v>
      </c>
    </row>
    <row r="2675" spans="1:22" s="231" customFormat="1" hidden="1">
      <c r="A2675" s="172">
        <f>VLOOKUP(G2675,[1]Conceptos!$B$2:$F$587,5,FALSE)</f>
        <v>336</v>
      </c>
      <c r="B2675" s="236"/>
      <c r="C2675" s="237"/>
      <c r="D2675" s="238"/>
      <c r="E2675" s="225">
        <v>8</v>
      </c>
      <c r="F2675" s="174"/>
      <c r="G2675" s="264" t="str">
        <f t="shared" si="481"/>
        <v>A.3.3.7</v>
      </c>
      <c r="H2675" s="235" t="e">
        <f t="shared" si="491"/>
        <v>#N/A</v>
      </c>
      <c r="I2675" s="239"/>
      <c r="J2675" s="239"/>
      <c r="K2675" s="239"/>
      <c r="L2675" s="239"/>
      <c r="M2675" s="240"/>
      <c r="N2675" s="231">
        <f t="shared" si="488"/>
        <v>1</v>
      </c>
      <c r="O2675" s="231">
        <f t="shared" si="490"/>
        <v>0</v>
      </c>
      <c r="P2675" s="179">
        <f>VLOOKUP($G2675,[1]Conceptos!$B$2:$I$588,6,FALSE)</f>
        <v>1</v>
      </c>
      <c r="Q2675" s="179">
        <f>VLOOKUP($G2675,[1]Conceptos!$B$2:$I$588,7,FALSE)</f>
        <v>1</v>
      </c>
      <c r="R2675" s="179">
        <f>VLOOKUP($G2675,[1]Conceptos!$B$2:$I$588,8,FALSE)</f>
        <v>1</v>
      </c>
      <c r="S2675" s="229" t="b">
        <f>VLOOKUP(G2675,[1]Conceptos!$B$2:$E$587,4,FALSE)</f>
        <v>1</v>
      </c>
      <c r="V2675" s="231">
        <f t="shared" si="489"/>
        <v>0</v>
      </c>
    </row>
    <row r="2676" spans="1:22" s="231" customFormat="1" hidden="1">
      <c r="A2676" s="172">
        <f>VLOOKUP(G2676,[1]Conceptos!$B$2:$F$587,5,FALSE)</f>
        <v>336</v>
      </c>
      <c r="B2676" s="236"/>
      <c r="C2676" s="237"/>
      <c r="D2676" s="238"/>
      <c r="E2676" s="225">
        <v>9</v>
      </c>
      <c r="F2676" s="174"/>
      <c r="G2676" s="264" t="str">
        <f t="shared" si="481"/>
        <v>A.3.3.7</v>
      </c>
      <c r="H2676" s="235" t="e">
        <f t="shared" si="491"/>
        <v>#N/A</v>
      </c>
      <c r="I2676" s="239"/>
      <c r="J2676" s="239"/>
      <c r="K2676" s="239"/>
      <c r="L2676" s="239"/>
      <c r="M2676" s="240"/>
      <c r="N2676" s="231">
        <f t="shared" si="488"/>
        <v>1</v>
      </c>
      <c r="O2676" s="231">
        <f t="shared" si="490"/>
        <v>0</v>
      </c>
      <c r="P2676" s="179">
        <f>VLOOKUP($G2676,[1]Conceptos!$B$2:$I$588,6,FALSE)</f>
        <v>1</v>
      </c>
      <c r="Q2676" s="179">
        <f>VLOOKUP($G2676,[1]Conceptos!$B$2:$I$588,7,FALSE)</f>
        <v>1</v>
      </c>
      <c r="R2676" s="179">
        <f>VLOOKUP($G2676,[1]Conceptos!$B$2:$I$588,8,FALSE)</f>
        <v>1</v>
      </c>
      <c r="S2676" s="229" t="b">
        <f>VLOOKUP(G2676,[1]Conceptos!$B$2:$E$587,4,FALSE)</f>
        <v>1</v>
      </c>
      <c r="V2676" s="231">
        <f t="shared" si="489"/>
        <v>0</v>
      </c>
    </row>
    <row r="2677" spans="1:22" s="231" customFormat="1" hidden="1">
      <c r="A2677" s="172">
        <f>VLOOKUP(G2677,[1]Conceptos!$B$2:$F$587,5,FALSE)</f>
        <v>336</v>
      </c>
      <c r="B2677" s="236"/>
      <c r="C2677" s="237"/>
      <c r="D2677" s="238"/>
      <c r="E2677" s="225">
        <v>10</v>
      </c>
      <c r="F2677" s="174"/>
      <c r="G2677" s="264" t="str">
        <f t="shared" si="481"/>
        <v>A.3.3.7</v>
      </c>
      <c r="H2677" s="235" t="e">
        <f t="shared" si="491"/>
        <v>#N/A</v>
      </c>
      <c r="I2677" s="239"/>
      <c r="J2677" s="239"/>
      <c r="K2677" s="239"/>
      <c r="L2677" s="239"/>
      <c r="M2677" s="240"/>
      <c r="N2677" s="231">
        <f t="shared" si="488"/>
        <v>1</v>
      </c>
      <c r="O2677" s="231">
        <f t="shared" si="490"/>
        <v>0</v>
      </c>
      <c r="P2677" s="179">
        <f>VLOOKUP($G2677,[1]Conceptos!$B$2:$I$588,6,FALSE)</f>
        <v>1</v>
      </c>
      <c r="Q2677" s="179">
        <f>VLOOKUP($G2677,[1]Conceptos!$B$2:$I$588,7,FALSE)</f>
        <v>1</v>
      </c>
      <c r="R2677" s="179">
        <f>VLOOKUP($G2677,[1]Conceptos!$B$2:$I$588,8,FALSE)</f>
        <v>1</v>
      </c>
      <c r="S2677" s="229" t="b">
        <f>VLOOKUP(G2677,[1]Conceptos!$B$2:$E$587,4,FALSE)</f>
        <v>1</v>
      </c>
      <c r="V2677" s="231">
        <f t="shared" si="489"/>
        <v>0</v>
      </c>
    </row>
    <row r="2678" spans="1:22" s="231" customFormat="1" ht="25.5">
      <c r="A2678" s="172">
        <f>VLOOKUP(G2678,[1]Conceptos!$B$2:$F$587,5,FALSE)</f>
        <v>337</v>
      </c>
      <c r="B2678" s="219" t="s">
        <v>480</v>
      </c>
      <c r="C2678" s="220" t="str">
        <f>VLOOKUP(B2678,[1]Conceptos!$B$2:$D$587,2,FALSE)</f>
        <v>PLAN DE GESTIÓN INTEGRAL DE RESIDUOS SÓLIDOS (PGIRS)</v>
      </c>
      <c r="D2678" s="221" t="str">
        <f>VLOOKUP(B2678,[1]Conceptos!$B$2:$D$587,3,FALSE)</f>
        <v>RECURSOS ORIENTADOS A LA FINANCIACIÓN DEL PLAN DE GESTIÓN INTEGRAL DE RESIDUOS SÓLIDOS (PGIRS)</v>
      </c>
      <c r="E2678" s="222" t="s">
        <v>136</v>
      </c>
      <c r="F2678" s="223"/>
      <c r="G2678" s="263" t="str">
        <f t="shared" si="481"/>
        <v>A.3.3.8</v>
      </c>
      <c r="H2678" s="225"/>
      <c r="I2678" s="226">
        <f>SUM(I2679:I2688)</f>
        <v>0</v>
      </c>
      <c r="J2678" s="226">
        <f>SUM(J2679:J2688)</f>
        <v>0</v>
      </c>
      <c r="K2678" s="226">
        <f>SUM(K2679:K2688)</f>
        <v>0</v>
      </c>
      <c r="L2678" s="226">
        <f>SUM(L2679:L2688)</f>
        <v>0</v>
      </c>
      <c r="M2678" s="227">
        <f>SUM(M2679:M2688)</f>
        <v>0</v>
      </c>
      <c r="N2678" s="228">
        <f>IF(AND(E2678&lt;&gt;"", E2678&lt;&gt;"Registrar Detalle",E2678&lt;&gt;"Ocultar Detalle"),1,0)</f>
        <v>0</v>
      </c>
      <c r="O2678" s="228">
        <f t="shared" si="490"/>
        <v>0</v>
      </c>
      <c r="P2678" s="179">
        <f>VLOOKUP($G2678,[1]Conceptos!$B$2:$I$588,6,FALSE)</f>
        <v>1</v>
      </c>
      <c r="Q2678" s="179">
        <f>VLOOKUP($G2678,[1]Conceptos!$B$2:$I$588,7,FALSE)</f>
        <v>1</v>
      </c>
      <c r="R2678" s="179">
        <f>VLOOKUP($G2678,[1]Conceptos!$B$2:$I$588,8,FALSE)</f>
        <v>1</v>
      </c>
      <c r="S2678" s="229" t="b">
        <f>VLOOKUP(G2678,[1]Conceptos!$B$2:$E$588,4,FALSE)</f>
        <v>1</v>
      </c>
      <c r="T2678" s="230">
        <f>FIND(".",B2678,LEN(B2678)-2)</f>
        <v>6</v>
      </c>
      <c r="U2678" s="230" t="str">
        <f>MID(B2678,1,T2678-1)</f>
        <v>A.3.3</v>
      </c>
      <c r="V2678" s="231">
        <f t="shared" si="489"/>
        <v>6</v>
      </c>
    </row>
    <row r="2679" spans="1:22" s="231" customFormat="1">
      <c r="A2679" s="172">
        <f>VLOOKUP(G2679,[1]Conceptos!$B$2:$F$587,5,FALSE)</f>
        <v>337</v>
      </c>
      <c r="B2679" s="234"/>
      <c r="C2679" s="220"/>
      <c r="D2679" s="221"/>
      <c r="E2679" s="225">
        <v>1</v>
      </c>
      <c r="F2679" s="174"/>
      <c r="G2679" s="264" t="str">
        <f t="shared" si="481"/>
        <v>A.3.3.8</v>
      </c>
      <c r="H2679" s="235" t="e">
        <f t="shared" ref="H2679:H2688" si="492">VLOOKUP(F2679,$W$7:$X$48,2,FALSE)</f>
        <v>#N/A</v>
      </c>
      <c r="I2679" s="239"/>
      <c r="J2679" s="239"/>
      <c r="K2679" s="239"/>
      <c r="L2679" s="239"/>
      <c r="M2679" s="240"/>
      <c r="N2679" s="231">
        <f t="shared" si="488"/>
        <v>1</v>
      </c>
      <c r="O2679" s="231">
        <f t="shared" si="490"/>
        <v>0</v>
      </c>
      <c r="P2679" s="179">
        <f>VLOOKUP($G2679,[1]Conceptos!$B$2:$I$588,6,FALSE)</f>
        <v>1</v>
      </c>
      <c r="Q2679" s="179">
        <f>VLOOKUP($G2679,[1]Conceptos!$B$2:$I$588,7,FALSE)</f>
        <v>1</v>
      </c>
      <c r="R2679" s="179">
        <f>VLOOKUP($G2679,[1]Conceptos!$B$2:$I$588,8,FALSE)</f>
        <v>1</v>
      </c>
      <c r="S2679" s="229" t="b">
        <f>VLOOKUP(G2679,[1]Conceptos!$B$2:$E$588,4,FALSE)</f>
        <v>1</v>
      </c>
      <c r="V2679" s="231">
        <f t="shared" si="489"/>
        <v>6</v>
      </c>
    </row>
    <row r="2680" spans="1:22" s="231" customFormat="1" hidden="1">
      <c r="A2680" s="172">
        <f>VLOOKUP(G2680,[1]Conceptos!$B$2:$F$587,5,FALSE)</f>
        <v>337</v>
      </c>
      <c r="B2680" s="236"/>
      <c r="C2680" s="237"/>
      <c r="D2680" s="238"/>
      <c r="E2680" s="225">
        <v>2</v>
      </c>
      <c r="F2680" s="174"/>
      <c r="G2680" s="264" t="str">
        <f t="shared" si="481"/>
        <v>A.3.3.8</v>
      </c>
      <c r="H2680" s="235" t="e">
        <f t="shared" si="492"/>
        <v>#N/A</v>
      </c>
      <c r="I2680" s="239"/>
      <c r="J2680" s="239"/>
      <c r="K2680" s="239"/>
      <c r="L2680" s="239"/>
      <c r="M2680" s="240"/>
      <c r="N2680" s="231">
        <f t="shared" si="488"/>
        <v>1</v>
      </c>
      <c r="O2680" s="231">
        <f t="shared" si="490"/>
        <v>0</v>
      </c>
      <c r="P2680" s="179">
        <f>VLOOKUP($G2680,[1]Conceptos!$B$2:$I$588,6,FALSE)</f>
        <v>1</v>
      </c>
      <c r="Q2680" s="179">
        <f>VLOOKUP($G2680,[1]Conceptos!$B$2:$I$588,7,FALSE)</f>
        <v>1</v>
      </c>
      <c r="R2680" s="179">
        <f>VLOOKUP($G2680,[1]Conceptos!$B$2:$I$588,8,FALSE)</f>
        <v>1</v>
      </c>
      <c r="S2680" s="229" t="b">
        <f>VLOOKUP(G2680,[1]Conceptos!$B$2:$E$587,4,FALSE)</f>
        <v>1</v>
      </c>
      <c r="V2680" s="231">
        <f t="shared" si="489"/>
        <v>0</v>
      </c>
    </row>
    <row r="2681" spans="1:22" s="231" customFormat="1" hidden="1">
      <c r="A2681" s="172">
        <f>VLOOKUP(G2681,[1]Conceptos!$B$2:$F$587,5,FALSE)</f>
        <v>337</v>
      </c>
      <c r="B2681" s="236"/>
      <c r="C2681" s="237"/>
      <c r="D2681" s="238"/>
      <c r="E2681" s="225">
        <v>3</v>
      </c>
      <c r="F2681" s="174"/>
      <c r="G2681" s="264" t="str">
        <f t="shared" si="481"/>
        <v>A.3.3.8</v>
      </c>
      <c r="H2681" s="235" t="e">
        <f t="shared" si="492"/>
        <v>#N/A</v>
      </c>
      <c r="I2681" s="239"/>
      <c r="J2681" s="239"/>
      <c r="K2681" s="239"/>
      <c r="L2681" s="239"/>
      <c r="M2681" s="240"/>
      <c r="N2681" s="231">
        <f t="shared" si="488"/>
        <v>1</v>
      </c>
      <c r="O2681" s="231">
        <f t="shared" si="490"/>
        <v>0</v>
      </c>
      <c r="P2681" s="179">
        <f>VLOOKUP($G2681,[1]Conceptos!$B$2:$I$588,6,FALSE)</f>
        <v>1</v>
      </c>
      <c r="Q2681" s="179">
        <f>VLOOKUP($G2681,[1]Conceptos!$B$2:$I$588,7,FALSE)</f>
        <v>1</v>
      </c>
      <c r="R2681" s="179">
        <f>VLOOKUP($G2681,[1]Conceptos!$B$2:$I$588,8,FALSE)</f>
        <v>1</v>
      </c>
      <c r="S2681" s="229" t="b">
        <f>VLOOKUP(G2681,[1]Conceptos!$B$2:$E$587,4,FALSE)</f>
        <v>1</v>
      </c>
      <c r="V2681" s="231">
        <f t="shared" si="489"/>
        <v>0</v>
      </c>
    </row>
    <row r="2682" spans="1:22" s="231" customFormat="1" hidden="1">
      <c r="A2682" s="172">
        <f>VLOOKUP(G2682,[1]Conceptos!$B$2:$F$587,5,FALSE)</f>
        <v>337</v>
      </c>
      <c r="B2682" s="236"/>
      <c r="C2682" s="237"/>
      <c r="D2682" s="238"/>
      <c r="E2682" s="225">
        <v>4</v>
      </c>
      <c r="F2682" s="174"/>
      <c r="G2682" s="264" t="str">
        <f t="shared" si="481"/>
        <v>A.3.3.8</v>
      </c>
      <c r="H2682" s="235" t="e">
        <f t="shared" si="492"/>
        <v>#N/A</v>
      </c>
      <c r="I2682" s="239"/>
      <c r="J2682" s="239"/>
      <c r="K2682" s="239"/>
      <c r="L2682" s="239"/>
      <c r="M2682" s="240"/>
      <c r="N2682" s="231">
        <f t="shared" si="488"/>
        <v>1</v>
      </c>
      <c r="O2682" s="231">
        <f t="shared" si="490"/>
        <v>0</v>
      </c>
      <c r="P2682" s="179">
        <f>VLOOKUP($G2682,[1]Conceptos!$B$2:$I$588,6,FALSE)</f>
        <v>1</v>
      </c>
      <c r="Q2682" s="179">
        <f>VLOOKUP($G2682,[1]Conceptos!$B$2:$I$588,7,FALSE)</f>
        <v>1</v>
      </c>
      <c r="R2682" s="179">
        <f>VLOOKUP($G2682,[1]Conceptos!$B$2:$I$588,8,FALSE)</f>
        <v>1</v>
      </c>
      <c r="S2682" s="229" t="b">
        <f>VLOOKUP(G2682,[1]Conceptos!$B$2:$E$587,4,FALSE)</f>
        <v>1</v>
      </c>
      <c r="V2682" s="231">
        <f t="shared" si="489"/>
        <v>0</v>
      </c>
    </row>
    <row r="2683" spans="1:22" s="231" customFormat="1" hidden="1">
      <c r="A2683" s="172">
        <f>VLOOKUP(G2683,[1]Conceptos!$B$2:$F$587,5,FALSE)</f>
        <v>337</v>
      </c>
      <c r="B2683" s="236"/>
      <c r="C2683" s="237"/>
      <c r="D2683" s="238"/>
      <c r="E2683" s="225">
        <v>5</v>
      </c>
      <c r="F2683" s="174"/>
      <c r="G2683" s="264" t="str">
        <f t="shared" si="481"/>
        <v>A.3.3.8</v>
      </c>
      <c r="H2683" s="235" t="e">
        <f t="shared" si="492"/>
        <v>#N/A</v>
      </c>
      <c r="I2683" s="239"/>
      <c r="J2683" s="239"/>
      <c r="K2683" s="239"/>
      <c r="L2683" s="239"/>
      <c r="M2683" s="240"/>
      <c r="N2683" s="231">
        <f t="shared" si="488"/>
        <v>1</v>
      </c>
      <c r="O2683" s="231">
        <f t="shared" si="490"/>
        <v>0</v>
      </c>
      <c r="P2683" s="179">
        <f>VLOOKUP($G2683,[1]Conceptos!$B$2:$I$588,6,FALSE)</f>
        <v>1</v>
      </c>
      <c r="Q2683" s="179">
        <f>VLOOKUP($G2683,[1]Conceptos!$B$2:$I$588,7,FALSE)</f>
        <v>1</v>
      </c>
      <c r="R2683" s="179">
        <f>VLOOKUP($G2683,[1]Conceptos!$B$2:$I$588,8,FALSE)</f>
        <v>1</v>
      </c>
      <c r="S2683" s="229" t="b">
        <f>VLOOKUP(G2683,[1]Conceptos!$B$2:$E$587,4,FALSE)</f>
        <v>1</v>
      </c>
      <c r="V2683" s="231">
        <f t="shared" si="489"/>
        <v>0</v>
      </c>
    </row>
    <row r="2684" spans="1:22" s="231" customFormat="1" hidden="1">
      <c r="A2684" s="172">
        <f>VLOOKUP(G2684,[1]Conceptos!$B$2:$F$587,5,FALSE)</f>
        <v>337</v>
      </c>
      <c r="B2684" s="236"/>
      <c r="C2684" s="237"/>
      <c r="D2684" s="238"/>
      <c r="E2684" s="225">
        <v>6</v>
      </c>
      <c r="F2684" s="174"/>
      <c r="G2684" s="264" t="str">
        <f t="shared" si="481"/>
        <v>A.3.3.8</v>
      </c>
      <c r="H2684" s="235" t="e">
        <f t="shared" si="492"/>
        <v>#N/A</v>
      </c>
      <c r="I2684" s="239"/>
      <c r="J2684" s="239"/>
      <c r="K2684" s="239"/>
      <c r="L2684" s="239"/>
      <c r="M2684" s="240"/>
      <c r="N2684" s="231">
        <f t="shared" si="488"/>
        <v>1</v>
      </c>
      <c r="O2684" s="231">
        <f t="shared" si="490"/>
        <v>0</v>
      </c>
      <c r="P2684" s="179">
        <f>VLOOKUP($G2684,[1]Conceptos!$B$2:$I$588,6,FALSE)</f>
        <v>1</v>
      </c>
      <c r="Q2684" s="179">
        <f>VLOOKUP($G2684,[1]Conceptos!$B$2:$I$588,7,FALSE)</f>
        <v>1</v>
      </c>
      <c r="R2684" s="179">
        <f>VLOOKUP($G2684,[1]Conceptos!$B$2:$I$588,8,FALSE)</f>
        <v>1</v>
      </c>
      <c r="S2684" s="229" t="b">
        <f>VLOOKUP(G2684,[1]Conceptos!$B$2:$E$587,4,FALSE)</f>
        <v>1</v>
      </c>
      <c r="V2684" s="231">
        <f t="shared" si="489"/>
        <v>0</v>
      </c>
    </row>
    <row r="2685" spans="1:22" s="231" customFormat="1" hidden="1">
      <c r="A2685" s="172">
        <f>VLOOKUP(G2685,[1]Conceptos!$B$2:$F$587,5,FALSE)</f>
        <v>337</v>
      </c>
      <c r="B2685" s="236"/>
      <c r="C2685" s="237"/>
      <c r="D2685" s="238"/>
      <c r="E2685" s="225">
        <v>7</v>
      </c>
      <c r="F2685" s="174"/>
      <c r="G2685" s="264" t="str">
        <f t="shared" ref="G2685:G2748" si="493">IF(ISBLANK(B2685),G2684,B2685)</f>
        <v>A.3.3.8</v>
      </c>
      <c r="H2685" s="235" t="e">
        <f t="shared" si="492"/>
        <v>#N/A</v>
      </c>
      <c r="I2685" s="239"/>
      <c r="J2685" s="239"/>
      <c r="K2685" s="239"/>
      <c r="L2685" s="239"/>
      <c r="M2685" s="240"/>
      <c r="N2685" s="231">
        <f t="shared" si="488"/>
        <v>1</v>
      </c>
      <c r="O2685" s="231">
        <f t="shared" si="490"/>
        <v>0</v>
      </c>
      <c r="P2685" s="179">
        <f>VLOOKUP($G2685,[1]Conceptos!$B$2:$I$588,6,FALSE)</f>
        <v>1</v>
      </c>
      <c r="Q2685" s="179">
        <f>VLOOKUP($G2685,[1]Conceptos!$B$2:$I$588,7,FALSE)</f>
        <v>1</v>
      </c>
      <c r="R2685" s="179">
        <f>VLOOKUP($G2685,[1]Conceptos!$B$2:$I$588,8,FALSE)</f>
        <v>1</v>
      </c>
      <c r="S2685" s="229" t="b">
        <f>VLOOKUP(G2685,[1]Conceptos!$B$2:$E$587,4,FALSE)</f>
        <v>1</v>
      </c>
      <c r="V2685" s="231">
        <f t="shared" si="489"/>
        <v>0</v>
      </c>
    </row>
    <row r="2686" spans="1:22" s="231" customFormat="1" hidden="1">
      <c r="A2686" s="172">
        <f>VLOOKUP(G2686,[1]Conceptos!$B$2:$F$587,5,FALSE)</f>
        <v>337</v>
      </c>
      <c r="B2686" s="236"/>
      <c r="C2686" s="237"/>
      <c r="D2686" s="238"/>
      <c r="E2686" s="225">
        <v>8</v>
      </c>
      <c r="F2686" s="174"/>
      <c r="G2686" s="264" t="str">
        <f t="shared" si="493"/>
        <v>A.3.3.8</v>
      </c>
      <c r="H2686" s="235" t="e">
        <f t="shared" si="492"/>
        <v>#N/A</v>
      </c>
      <c r="I2686" s="239"/>
      <c r="J2686" s="239"/>
      <c r="K2686" s="239"/>
      <c r="L2686" s="239"/>
      <c r="M2686" s="240"/>
      <c r="N2686" s="231">
        <f t="shared" si="488"/>
        <v>1</v>
      </c>
      <c r="O2686" s="231">
        <f t="shared" si="490"/>
        <v>0</v>
      </c>
      <c r="P2686" s="179">
        <f>VLOOKUP($G2686,[1]Conceptos!$B$2:$I$588,6,FALSE)</f>
        <v>1</v>
      </c>
      <c r="Q2686" s="179">
        <f>VLOOKUP($G2686,[1]Conceptos!$B$2:$I$588,7,FALSE)</f>
        <v>1</v>
      </c>
      <c r="R2686" s="179">
        <f>VLOOKUP($G2686,[1]Conceptos!$B$2:$I$588,8,FALSE)</f>
        <v>1</v>
      </c>
      <c r="S2686" s="229" t="b">
        <f>VLOOKUP(G2686,[1]Conceptos!$B$2:$E$587,4,FALSE)</f>
        <v>1</v>
      </c>
      <c r="V2686" s="231">
        <f t="shared" si="489"/>
        <v>0</v>
      </c>
    </row>
    <row r="2687" spans="1:22" s="231" customFormat="1" hidden="1">
      <c r="A2687" s="172">
        <f>VLOOKUP(G2687,[1]Conceptos!$B$2:$F$587,5,FALSE)</f>
        <v>337</v>
      </c>
      <c r="B2687" s="236"/>
      <c r="C2687" s="237"/>
      <c r="D2687" s="238"/>
      <c r="E2687" s="225">
        <v>9</v>
      </c>
      <c r="F2687" s="174"/>
      <c r="G2687" s="264" t="str">
        <f t="shared" si="493"/>
        <v>A.3.3.8</v>
      </c>
      <c r="H2687" s="235" t="e">
        <f t="shared" si="492"/>
        <v>#N/A</v>
      </c>
      <c r="I2687" s="239"/>
      <c r="J2687" s="239"/>
      <c r="K2687" s="239"/>
      <c r="L2687" s="239"/>
      <c r="M2687" s="240"/>
      <c r="N2687" s="231">
        <f t="shared" si="488"/>
        <v>1</v>
      </c>
      <c r="O2687" s="231">
        <f t="shared" si="490"/>
        <v>0</v>
      </c>
      <c r="P2687" s="179">
        <f>VLOOKUP($G2687,[1]Conceptos!$B$2:$I$588,6,FALSE)</f>
        <v>1</v>
      </c>
      <c r="Q2687" s="179">
        <f>VLOOKUP($G2687,[1]Conceptos!$B$2:$I$588,7,FALSE)</f>
        <v>1</v>
      </c>
      <c r="R2687" s="179">
        <f>VLOOKUP($G2687,[1]Conceptos!$B$2:$I$588,8,FALSE)</f>
        <v>1</v>
      </c>
      <c r="S2687" s="229" t="b">
        <f>VLOOKUP(G2687,[1]Conceptos!$B$2:$E$587,4,FALSE)</f>
        <v>1</v>
      </c>
      <c r="V2687" s="231">
        <f t="shared" si="489"/>
        <v>0</v>
      </c>
    </row>
    <row r="2688" spans="1:22" s="231" customFormat="1" hidden="1">
      <c r="A2688" s="172">
        <f>VLOOKUP(G2688,[1]Conceptos!$B$2:$F$587,5,FALSE)</f>
        <v>337</v>
      </c>
      <c r="B2688" s="236"/>
      <c r="C2688" s="237"/>
      <c r="D2688" s="238"/>
      <c r="E2688" s="225">
        <v>10</v>
      </c>
      <c r="F2688" s="174"/>
      <c r="G2688" s="264" t="str">
        <f t="shared" si="493"/>
        <v>A.3.3.8</v>
      </c>
      <c r="H2688" s="235" t="e">
        <f t="shared" si="492"/>
        <v>#N/A</v>
      </c>
      <c r="I2688" s="239"/>
      <c r="J2688" s="239"/>
      <c r="K2688" s="239"/>
      <c r="L2688" s="239"/>
      <c r="M2688" s="240"/>
      <c r="N2688" s="231">
        <f t="shared" si="488"/>
        <v>1</v>
      </c>
      <c r="O2688" s="231">
        <f t="shared" si="490"/>
        <v>0</v>
      </c>
      <c r="P2688" s="179">
        <f>VLOOKUP($G2688,[1]Conceptos!$B$2:$I$588,6,FALSE)</f>
        <v>1</v>
      </c>
      <c r="Q2688" s="179">
        <f>VLOOKUP($G2688,[1]Conceptos!$B$2:$I$588,7,FALSE)</f>
        <v>1</v>
      </c>
      <c r="R2688" s="179">
        <f>VLOOKUP($G2688,[1]Conceptos!$B$2:$I$588,8,FALSE)</f>
        <v>1</v>
      </c>
      <c r="S2688" s="229" t="b">
        <f>VLOOKUP(G2688,[1]Conceptos!$B$2:$E$587,4,FALSE)</f>
        <v>1</v>
      </c>
      <c r="V2688" s="231">
        <f t="shared" si="489"/>
        <v>0</v>
      </c>
    </row>
    <row r="2689" spans="1:22" s="231" customFormat="1" ht="38.25">
      <c r="A2689" s="172">
        <f>VLOOKUP(G2689,[1]Conceptos!$B$2:$F$587,5,FALSE)</f>
        <v>338</v>
      </c>
      <c r="B2689" s="219" t="s">
        <v>481</v>
      </c>
      <c r="C2689" s="220" t="str">
        <f>VLOOKUP(B2689,[1]Conceptos!$B$2:$D$587,2,FALSE)</f>
        <v>PAGO DE PASIVOS LABORALES</v>
      </c>
      <c r="D2689" s="221" t="str">
        <f>VLOOKUP(B2689,[1]Conceptos!$B$2:$D$587,3,FALSE)</f>
        <v>RECURSOS DESTINADOS A LA FINANCIACIÓN DEL PAGO DE PASIVOS LABORALES, SÓLO BAJO LA ESTRUCTURACIÓN DEL PLAN DEPARTAMENTAL DE AGUA Y SANEAMIENTO BÁSICO Y POR UNA SOLA VEZ, EN EL SECTOR ASEO</v>
      </c>
      <c r="E2689" s="222" t="s">
        <v>136</v>
      </c>
      <c r="F2689" s="223"/>
      <c r="G2689" s="263" t="str">
        <f t="shared" si="493"/>
        <v>A.3.3.9</v>
      </c>
      <c r="H2689" s="225"/>
      <c r="I2689" s="226">
        <f>SUM(I2690:I2699)</f>
        <v>0</v>
      </c>
      <c r="J2689" s="226">
        <f>SUM(J2690:J2699)</f>
        <v>0</v>
      </c>
      <c r="K2689" s="226">
        <f>SUM(K2690:K2699)</f>
        <v>0</v>
      </c>
      <c r="L2689" s="226">
        <f>SUM(L2690:L2699)</f>
        <v>0</v>
      </c>
      <c r="M2689" s="227">
        <f>SUM(M2690:M2699)</f>
        <v>0</v>
      </c>
      <c r="N2689" s="228">
        <f>IF(AND(E2689&lt;&gt;"", E2689&lt;&gt;"Registrar Detalle",E2689&lt;&gt;"Ocultar Detalle"),1,0)</f>
        <v>0</v>
      </c>
      <c r="O2689" s="228">
        <f t="shared" si="490"/>
        <v>0</v>
      </c>
      <c r="P2689" s="179">
        <f>VLOOKUP($G2689,[1]Conceptos!$B$2:$I$588,6,FALSE)</f>
        <v>1</v>
      </c>
      <c r="Q2689" s="179">
        <f>VLOOKUP($G2689,[1]Conceptos!$B$2:$I$588,7,FALSE)</f>
        <v>1</v>
      </c>
      <c r="R2689" s="179">
        <f>VLOOKUP($G2689,[1]Conceptos!$B$2:$I$588,8,FALSE)</f>
        <v>1</v>
      </c>
      <c r="S2689" s="229" t="b">
        <f>VLOOKUP(G2689,[1]Conceptos!$B$2:$E$588,4,FALSE)</f>
        <v>1</v>
      </c>
      <c r="T2689" s="230">
        <f>FIND(".",B2689,LEN(B2689)-2)</f>
        <v>6</v>
      </c>
      <c r="U2689" s="230" t="str">
        <f>MID(B2689,1,T2689-1)</f>
        <v>A.3.3</v>
      </c>
      <c r="V2689" s="231">
        <f t="shared" si="489"/>
        <v>6</v>
      </c>
    </row>
    <row r="2690" spans="1:22" s="231" customFormat="1">
      <c r="A2690" s="172">
        <f>VLOOKUP(G2690,[1]Conceptos!$B$2:$F$587,5,FALSE)</f>
        <v>338</v>
      </c>
      <c r="B2690" s="234"/>
      <c r="C2690" s="220"/>
      <c r="D2690" s="221"/>
      <c r="E2690" s="225">
        <v>1</v>
      </c>
      <c r="F2690" s="174"/>
      <c r="G2690" s="264" t="str">
        <f t="shared" si="493"/>
        <v>A.3.3.9</v>
      </c>
      <c r="H2690" s="235" t="e">
        <f t="shared" ref="H2690:H2699" si="494">VLOOKUP(F2690,$W$7:$X$48,2,FALSE)</f>
        <v>#N/A</v>
      </c>
      <c r="I2690" s="239"/>
      <c r="J2690" s="239"/>
      <c r="K2690" s="239"/>
      <c r="L2690" s="239"/>
      <c r="M2690" s="240"/>
      <c r="N2690" s="231">
        <f t="shared" si="488"/>
        <v>1</v>
      </c>
      <c r="O2690" s="231">
        <f t="shared" si="490"/>
        <v>0</v>
      </c>
      <c r="P2690" s="179">
        <f>VLOOKUP($G2690,[1]Conceptos!$B$2:$I$588,6,FALSE)</f>
        <v>1</v>
      </c>
      <c r="Q2690" s="179">
        <f>VLOOKUP($G2690,[1]Conceptos!$B$2:$I$588,7,FALSE)</f>
        <v>1</v>
      </c>
      <c r="R2690" s="179">
        <f>VLOOKUP($G2690,[1]Conceptos!$B$2:$I$588,8,FALSE)</f>
        <v>1</v>
      </c>
      <c r="S2690" s="229" t="b">
        <f>VLOOKUP(G2690,[1]Conceptos!$B$2:$E$588,4,FALSE)</f>
        <v>1</v>
      </c>
      <c r="V2690" s="231">
        <f t="shared" si="489"/>
        <v>6</v>
      </c>
    </row>
    <row r="2691" spans="1:22" s="231" customFormat="1" hidden="1">
      <c r="A2691" s="172">
        <f>VLOOKUP(G2691,[1]Conceptos!$B$2:$F$587,5,FALSE)</f>
        <v>338</v>
      </c>
      <c r="B2691" s="236"/>
      <c r="C2691" s="237"/>
      <c r="D2691" s="238"/>
      <c r="E2691" s="225">
        <v>2</v>
      </c>
      <c r="F2691" s="174"/>
      <c r="G2691" s="264" t="str">
        <f t="shared" si="493"/>
        <v>A.3.3.9</v>
      </c>
      <c r="H2691" s="235" t="e">
        <f t="shared" si="494"/>
        <v>#N/A</v>
      </c>
      <c r="I2691" s="239"/>
      <c r="J2691" s="239"/>
      <c r="K2691" s="239"/>
      <c r="L2691" s="239"/>
      <c r="M2691" s="240"/>
      <c r="N2691" s="231">
        <f t="shared" si="488"/>
        <v>1</v>
      </c>
      <c r="O2691" s="231">
        <f t="shared" si="490"/>
        <v>0</v>
      </c>
      <c r="P2691" s="179">
        <f>VLOOKUP($G2691,[1]Conceptos!$B$2:$I$588,6,FALSE)</f>
        <v>1</v>
      </c>
      <c r="Q2691" s="179">
        <f>VLOOKUP($G2691,[1]Conceptos!$B$2:$I$588,7,FALSE)</f>
        <v>1</v>
      </c>
      <c r="R2691" s="179">
        <f>VLOOKUP($G2691,[1]Conceptos!$B$2:$I$588,8,FALSE)</f>
        <v>1</v>
      </c>
      <c r="S2691" s="229" t="b">
        <f>VLOOKUP(G2691,[1]Conceptos!$B$2:$E$587,4,FALSE)</f>
        <v>1</v>
      </c>
      <c r="V2691" s="231">
        <f t="shared" si="489"/>
        <v>0</v>
      </c>
    </row>
    <row r="2692" spans="1:22" s="231" customFormat="1" hidden="1">
      <c r="A2692" s="172">
        <f>VLOOKUP(G2692,[1]Conceptos!$B$2:$F$587,5,FALSE)</f>
        <v>338</v>
      </c>
      <c r="B2692" s="236"/>
      <c r="C2692" s="237"/>
      <c r="D2692" s="238"/>
      <c r="E2692" s="225">
        <v>3</v>
      </c>
      <c r="F2692" s="174"/>
      <c r="G2692" s="264" t="str">
        <f t="shared" si="493"/>
        <v>A.3.3.9</v>
      </c>
      <c r="H2692" s="235" t="e">
        <f t="shared" si="494"/>
        <v>#N/A</v>
      </c>
      <c r="I2692" s="239"/>
      <c r="J2692" s="239"/>
      <c r="K2692" s="239"/>
      <c r="L2692" s="239"/>
      <c r="M2692" s="240"/>
      <c r="N2692" s="231">
        <f t="shared" si="488"/>
        <v>1</v>
      </c>
      <c r="O2692" s="231">
        <f t="shared" si="490"/>
        <v>0</v>
      </c>
      <c r="P2692" s="179">
        <f>VLOOKUP($G2692,[1]Conceptos!$B$2:$I$588,6,FALSE)</f>
        <v>1</v>
      </c>
      <c r="Q2692" s="179">
        <f>VLOOKUP($G2692,[1]Conceptos!$B$2:$I$588,7,FALSE)</f>
        <v>1</v>
      </c>
      <c r="R2692" s="179">
        <f>VLOOKUP($G2692,[1]Conceptos!$B$2:$I$588,8,FALSE)</f>
        <v>1</v>
      </c>
      <c r="S2692" s="229" t="b">
        <f>VLOOKUP(G2692,[1]Conceptos!$B$2:$E$587,4,FALSE)</f>
        <v>1</v>
      </c>
      <c r="V2692" s="231">
        <f t="shared" si="489"/>
        <v>0</v>
      </c>
    </row>
    <row r="2693" spans="1:22" s="231" customFormat="1" hidden="1">
      <c r="A2693" s="172">
        <f>VLOOKUP(G2693,[1]Conceptos!$B$2:$F$587,5,FALSE)</f>
        <v>338</v>
      </c>
      <c r="B2693" s="236"/>
      <c r="C2693" s="237"/>
      <c r="D2693" s="238"/>
      <c r="E2693" s="225">
        <v>4</v>
      </c>
      <c r="F2693" s="174"/>
      <c r="G2693" s="264" t="str">
        <f t="shared" si="493"/>
        <v>A.3.3.9</v>
      </c>
      <c r="H2693" s="235" t="e">
        <f t="shared" si="494"/>
        <v>#N/A</v>
      </c>
      <c r="I2693" s="239"/>
      <c r="J2693" s="239"/>
      <c r="K2693" s="239"/>
      <c r="L2693" s="239"/>
      <c r="M2693" s="240"/>
      <c r="N2693" s="231">
        <f t="shared" si="488"/>
        <v>1</v>
      </c>
      <c r="O2693" s="231">
        <f t="shared" si="490"/>
        <v>0</v>
      </c>
      <c r="P2693" s="179">
        <f>VLOOKUP($G2693,[1]Conceptos!$B$2:$I$588,6,FALSE)</f>
        <v>1</v>
      </c>
      <c r="Q2693" s="179">
        <f>VLOOKUP($G2693,[1]Conceptos!$B$2:$I$588,7,FALSE)</f>
        <v>1</v>
      </c>
      <c r="R2693" s="179">
        <f>VLOOKUP($G2693,[1]Conceptos!$B$2:$I$588,8,FALSE)</f>
        <v>1</v>
      </c>
      <c r="S2693" s="229" t="b">
        <f>VLOOKUP(G2693,[1]Conceptos!$B$2:$E$587,4,FALSE)</f>
        <v>1</v>
      </c>
      <c r="V2693" s="231">
        <f t="shared" si="489"/>
        <v>0</v>
      </c>
    </row>
    <row r="2694" spans="1:22" s="231" customFormat="1" hidden="1">
      <c r="A2694" s="172">
        <f>VLOOKUP(G2694,[1]Conceptos!$B$2:$F$587,5,FALSE)</f>
        <v>338</v>
      </c>
      <c r="B2694" s="236"/>
      <c r="C2694" s="237"/>
      <c r="D2694" s="238"/>
      <c r="E2694" s="225">
        <v>5</v>
      </c>
      <c r="F2694" s="174"/>
      <c r="G2694" s="264" t="str">
        <f t="shared" si="493"/>
        <v>A.3.3.9</v>
      </c>
      <c r="H2694" s="235" t="e">
        <f t="shared" si="494"/>
        <v>#N/A</v>
      </c>
      <c r="I2694" s="239"/>
      <c r="J2694" s="239"/>
      <c r="K2694" s="239"/>
      <c r="L2694" s="239"/>
      <c r="M2694" s="240"/>
      <c r="N2694" s="231">
        <f t="shared" si="488"/>
        <v>1</v>
      </c>
      <c r="O2694" s="231">
        <f t="shared" si="490"/>
        <v>0</v>
      </c>
      <c r="P2694" s="179">
        <f>VLOOKUP($G2694,[1]Conceptos!$B$2:$I$588,6,FALSE)</f>
        <v>1</v>
      </c>
      <c r="Q2694" s="179">
        <f>VLOOKUP($G2694,[1]Conceptos!$B$2:$I$588,7,FALSE)</f>
        <v>1</v>
      </c>
      <c r="R2694" s="179">
        <f>VLOOKUP($G2694,[1]Conceptos!$B$2:$I$588,8,FALSE)</f>
        <v>1</v>
      </c>
      <c r="S2694" s="229" t="b">
        <f>VLOOKUP(G2694,[1]Conceptos!$B$2:$E$587,4,FALSE)</f>
        <v>1</v>
      </c>
      <c r="V2694" s="231">
        <f t="shared" si="489"/>
        <v>0</v>
      </c>
    </row>
    <row r="2695" spans="1:22" s="231" customFormat="1" hidden="1">
      <c r="A2695" s="172">
        <f>VLOOKUP(G2695,[1]Conceptos!$B$2:$F$587,5,FALSE)</f>
        <v>338</v>
      </c>
      <c r="B2695" s="236"/>
      <c r="C2695" s="237"/>
      <c r="D2695" s="238"/>
      <c r="E2695" s="225">
        <v>6</v>
      </c>
      <c r="F2695" s="174"/>
      <c r="G2695" s="264" t="str">
        <f t="shared" si="493"/>
        <v>A.3.3.9</v>
      </c>
      <c r="H2695" s="235" t="e">
        <f t="shared" si="494"/>
        <v>#N/A</v>
      </c>
      <c r="I2695" s="239"/>
      <c r="J2695" s="239"/>
      <c r="K2695" s="239"/>
      <c r="L2695" s="239"/>
      <c r="M2695" s="240"/>
      <c r="N2695" s="231">
        <f t="shared" si="488"/>
        <v>1</v>
      </c>
      <c r="O2695" s="231">
        <f t="shared" si="490"/>
        <v>0</v>
      </c>
      <c r="P2695" s="179">
        <f>VLOOKUP($G2695,[1]Conceptos!$B$2:$I$588,6,FALSE)</f>
        <v>1</v>
      </c>
      <c r="Q2695" s="179">
        <f>VLOOKUP($G2695,[1]Conceptos!$B$2:$I$588,7,FALSE)</f>
        <v>1</v>
      </c>
      <c r="R2695" s="179">
        <f>VLOOKUP($G2695,[1]Conceptos!$B$2:$I$588,8,FALSE)</f>
        <v>1</v>
      </c>
      <c r="S2695" s="229" t="b">
        <f>VLOOKUP(G2695,[1]Conceptos!$B$2:$E$587,4,FALSE)</f>
        <v>1</v>
      </c>
      <c r="V2695" s="231">
        <f t="shared" si="489"/>
        <v>0</v>
      </c>
    </row>
    <row r="2696" spans="1:22" s="231" customFormat="1" hidden="1">
      <c r="A2696" s="172">
        <f>VLOOKUP(G2696,[1]Conceptos!$B$2:$F$587,5,FALSE)</f>
        <v>338</v>
      </c>
      <c r="B2696" s="236"/>
      <c r="C2696" s="237"/>
      <c r="D2696" s="238"/>
      <c r="E2696" s="225">
        <v>7</v>
      </c>
      <c r="F2696" s="174"/>
      <c r="G2696" s="264" t="str">
        <f t="shared" si="493"/>
        <v>A.3.3.9</v>
      </c>
      <c r="H2696" s="235" t="e">
        <f t="shared" si="494"/>
        <v>#N/A</v>
      </c>
      <c r="I2696" s="239"/>
      <c r="J2696" s="239"/>
      <c r="K2696" s="239"/>
      <c r="L2696" s="239"/>
      <c r="M2696" s="240"/>
      <c r="N2696" s="231">
        <f t="shared" si="488"/>
        <v>1</v>
      </c>
      <c r="O2696" s="231">
        <f t="shared" si="490"/>
        <v>0</v>
      </c>
      <c r="P2696" s="179">
        <f>VLOOKUP($G2696,[1]Conceptos!$B$2:$I$588,6,FALSE)</f>
        <v>1</v>
      </c>
      <c r="Q2696" s="179">
        <f>VLOOKUP($G2696,[1]Conceptos!$B$2:$I$588,7,FALSE)</f>
        <v>1</v>
      </c>
      <c r="R2696" s="179">
        <f>VLOOKUP($G2696,[1]Conceptos!$B$2:$I$588,8,FALSE)</f>
        <v>1</v>
      </c>
      <c r="S2696" s="229" t="b">
        <f>VLOOKUP(G2696,[1]Conceptos!$B$2:$E$587,4,FALSE)</f>
        <v>1</v>
      </c>
      <c r="V2696" s="231">
        <f t="shared" si="489"/>
        <v>0</v>
      </c>
    </row>
    <row r="2697" spans="1:22" s="231" customFormat="1" hidden="1">
      <c r="A2697" s="172">
        <f>VLOOKUP(G2697,[1]Conceptos!$B$2:$F$587,5,FALSE)</f>
        <v>338</v>
      </c>
      <c r="B2697" s="236"/>
      <c r="C2697" s="237"/>
      <c r="D2697" s="238"/>
      <c r="E2697" s="225">
        <v>8</v>
      </c>
      <c r="F2697" s="174"/>
      <c r="G2697" s="264" t="str">
        <f t="shared" si="493"/>
        <v>A.3.3.9</v>
      </c>
      <c r="H2697" s="235" t="e">
        <f t="shared" si="494"/>
        <v>#N/A</v>
      </c>
      <c r="I2697" s="239"/>
      <c r="J2697" s="239"/>
      <c r="K2697" s="239"/>
      <c r="L2697" s="239"/>
      <c r="M2697" s="240"/>
      <c r="N2697" s="231">
        <f t="shared" si="488"/>
        <v>1</v>
      </c>
      <c r="O2697" s="231">
        <f t="shared" si="490"/>
        <v>0</v>
      </c>
      <c r="P2697" s="179">
        <f>VLOOKUP($G2697,[1]Conceptos!$B$2:$I$588,6,FALSE)</f>
        <v>1</v>
      </c>
      <c r="Q2697" s="179">
        <f>VLOOKUP($G2697,[1]Conceptos!$B$2:$I$588,7,FALSE)</f>
        <v>1</v>
      </c>
      <c r="R2697" s="179">
        <f>VLOOKUP($G2697,[1]Conceptos!$B$2:$I$588,8,FALSE)</f>
        <v>1</v>
      </c>
      <c r="S2697" s="229" t="b">
        <f>VLOOKUP(G2697,[1]Conceptos!$B$2:$E$587,4,FALSE)</f>
        <v>1</v>
      </c>
      <c r="V2697" s="231">
        <f t="shared" si="489"/>
        <v>0</v>
      </c>
    </row>
    <row r="2698" spans="1:22" s="231" customFormat="1" hidden="1">
      <c r="A2698" s="172">
        <f>VLOOKUP(G2698,[1]Conceptos!$B$2:$F$587,5,FALSE)</f>
        <v>338</v>
      </c>
      <c r="B2698" s="236"/>
      <c r="C2698" s="237"/>
      <c r="D2698" s="238"/>
      <c r="E2698" s="225">
        <v>9</v>
      </c>
      <c r="F2698" s="174"/>
      <c r="G2698" s="264" t="str">
        <f t="shared" si="493"/>
        <v>A.3.3.9</v>
      </c>
      <c r="H2698" s="235" t="e">
        <f t="shared" si="494"/>
        <v>#N/A</v>
      </c>
      <c r="I2698" s="239"/>
      <c r="J2698" s="239"/>
      <c r="K2698" s="239"/>
      <c r="L2698" s="239"/>
      <c r="M2698" s="240"/>
      <c r="N2698" s="231">
        <f t="shared" si="488"/>
        <v>1</v>
      </c>
      <c r="O2698" s="231">
        <f t="shared" si="490"/>
        <v>0</v>
      </c>
      <c r="P2698" s="179">
        <f>VLOOKUP($G2698,[1]Conceptos!$B$2:$I$588,6,FALSE)</f>
        <v>1</v>
      </c>
      <c r="Q2698" s="179">
        <f>VLOOKUP($G2698,[1]Conceptos!$B$2:$I$588,7,FALSE)</f>
        <v>1</v>
      </c>
      <c r="R2698" s="179">
        <f>VLOOKUP($G2698,[1]Conceptos!$B$2:$I$588,8,FALSE)</f>
        <v>1</v>
      </c>
      <c r="S2698" s="229" t="b">
        <f>VLOOKUP(G2698,[1]Conceptos!$B$2:$E$587,4,FALSE)</f>
        <v>1</v>
      </c>
      <c r="V2698" s="231">
        <f t="shared" si="489"/>
        <v>0</v>
      </c>
    </row>
    <row r="2699" spans="1:22" s="231" customFormat="1" hidden="1">
      <c r="A2699" s="172">
        <f>VLOOKUP(G2699,[1]Conceptos!$B$2:$F$587,5,FALSE)</f>
        <v>338</v>
      </c>
      <c r="B2699" s="236"/>
      <c r="C2699" s="237"/>
      <c r="D2699" s="238"/>
      <c r="E2699" s="225">
        <v>10</v>
      </c>
      <c r="F2699" s="174"/>
      <c r="G2699" s="264" t="str">
        <f t="shared" si="493"/>
        <v>A.3.3.9</v>
      </c>
      <c r="H2699" s="235" t="e">
        <f t="shared" si="494"/>
        <v>#N/A</v>
      </c>
      <c r="I2699" s="239"/>
      <c r="J2699" s="239"/>
      <c r="K2699" s="239"/>
      <c r="L2699" s="239"/>
      <c r="M2699" s="240"/>
      <c r="N2699" s="231">
        <f t="shared" si="488"/>
        <v>1</v>
      </c>
      <c r="O2699" s="231">
        <f t="shared" si="490"/>
        <v>0</v>
      </c>
      <c r="P2699" s="179">
        <f>VLOOKUP($G2699,[1]Conceptos!$B$2:$I$588,6,FALSE)</f>
        <v>1</v>
      </c>
      <c r="Q2699" s="179">
        <f>VLOOKUP($G2699,[1]Conceptos!$B$2:$I$588,7,FALSE)</f>
        <v>1</v>
      </c>
      <c r="R2699" s="179">
        <f>VLOOKUP($G2699,[1]Conceptos!$B$2:$I$588,8,FALSE)</f>
        <v>1</v>
      </c>
      <c r="S2699" s="229" t="b">
        <f>VLOOKUP(G2699,[1]Conceptos!$B$2:$E$587,4,FALSE)</f>
        <v>1</v>
      </c>
      <c r="V2699" s="231">
        <f t="shared" si="489"/>
        <v>0</v>
      </c>
    </row>
    <row r="2700" spans="1:22" s="231" customFormat="1" ht="38.25">
      <c r="A2700" s="172">
        <f>VLOOKUP(G2700,[1]Conceptos!$B$2:$F$587,5,FALSE)</f>
        <v>339</v>
      </c>
      <c r="B2700" s="216" t="s">
        <v>482</v>
      </c>
      <c r="C2700" s="217" t="str">
        <f>VLOOKUP(B2700,[1]Conceptos!$B$2:$D$587,2,FALSE)</f>
        <v>CONSTRUCCIÓN, RECUPERACIÓN Y MANTENIMIENTO DE OBRAS DE SANEAMIENTO BÁSICO RURAL</v>
      </c>
      <c r="D2700" s="218" t="str">
        <f>VLOOKUP(B2700,[1]Conceptos!$B$2:$D$587,3,FALSE)</f>
        <v>RECURSOS ORIENTADOS A LA FINANCIACIÓN DE OBRAS DE SANEAMIENTO BÁSICO RURAL.</v>
      </c>
      <c r="E2700" s="249"/>
      <c r="F2700" s="210"/>
      <c r="G2700" s="262" t="str">
        <f t="shared" si="493"/>
        <v>A.3.4</v>
      </c>
      <c r="H2700" s="249"/>
      <c r="I2700" s="213">
        <f>I2701+I2712</f>
        <v>0</v>
      </c>
      <c r="J2700" s="213">
        <f>J2701+J2712</f>
        <v>0</v>
      </c>
      <c r="K2700" s="213">
        <f>K2701+K2712</f>
        <v>0</v>
      </c>
      <c r="L2700" s="213">
        <f>L2701+L2712</f>
        <v>0</v>
      </c>
      <c r="M2700" s="214">
        <f>M2701+M2712</f>
        <v>0</v>
      </c>
      <c r="N2700" s="250">
        <f t="shared" si="488"/>
        <v>0</v>
      </c>
      <c r="O2700" s="250">
        <f t="shared" si="490"/>
        <v>0</v>
      </c>
      <c r="P2700" s="179">
        <f>VLOOKUP($G2700,[1]Conceptos!$B$2:$I$588,6,FALSE)</f>
        <v>1</v>
      </c>
      <c r="Q2700" s="179">
        <f>VLOOKUP($G2700,[1]Conceptos!$B$2:$I$588,7,FALSE)</f>
        <v>1</v>
      </c>
      <c r="R2700" s="179">
        <f>VLOOKUP($G2700,[1]Conceptos!$B$2:$I$588,8,FALSE)</f>
        <v>1</v>
      </c>
      <c r="S2700" s="229" t="b">
        <f>VLOOKUP(G2700,[1]Conceptos!$B$2:$E$588,4,FALSE)</f>
        <v>0</v>
      </c>
      <c r="T2700" s="230">
        <f>FIND(".",B2700,LEN(B2700)-2)</f>
        <v>4</v>
      </c>
      <c r="U2700" s="230" t="str">
        <f>MID(B2700,1,T2700-1)</f>
        <v>A.3</v>
      </c>
      <c r="V2700" s="231">
        <f t="shared" si="489"/>
        <v>4</v>
      </c>
    </row>
    <row r="2701" spans="1:22" s="231" customFormat="1" ht="38.25">
      <c r="A2701" s="172">
        <f>VLOOKUP(G2701,[1]Conceptos!$B$2:$F$587,5,FALSE)</f>
        <v>340</v>
      </c>
      <c r="B2701" s="219" t="s">
        <v>483</v>
      </c>
      <c r="C2701" s="220" t="str">
        <f>VLOOKUP(B2701,[1]Conceptos!$B$2:$D$587,2,FALSE)</f>
        <v>CONSTRUCCIÓN, RECUPERACIÓN DE OBRAS DE SANEAMIENTO BÁSICO RURAL</v>
      </c>
      <c r="D2701" s="221" t="str">
        <f>VLOOKUP(B2701,[1]Conceptos!$B$2:$D$587,3,FALSE)</f>
        <v>RECURSOS ORIENTADOS A LA CONSTRUCCIÓN Y RECUPERACIÓN DE OBRAS DE SANEAMIENTO BÁSICO RURAL.</v>
      </c>
      <c r="E2701" s="222" t="s">
        <v>136</v>
      </c>
      <c r="F2701" s="223"/>
      <c r="G2701" s="263" t="str">
        <f t="shared" si="493"/>
        <v>A.3.4.1</v>
      </c>
      <c r="H2701" s="225"/>
      <c r="I2701" s="226">
        <f>SUM(I2702:I2711)</f>
        <v>0</v>
      </c>
      <c r="J2701" s="226">
        <f>SUM(J2702:J2711)</f>
        <v>0</v>
      </c>
      <c r="K2701" s="226">
        <f>SUM(K2702:K2711)</f>
        <v>0</v>
      </c>
      <c r="L2701" s="226">
        <f>SUM(L2702:L2711)</f>
        <v>0</v>
      </c>
      <c r="M2701" s="227">
        <f>SUM(M2702:M2711)</f>
        <v>0</v>
      </c>
      <c r="N2701" s="228">
        <f>IF(AND(E2701&lt;&gt;"", E2701&lt;&gt;"Registrar Detalle",E2701&lt;&gt;"Ocultar Detalle"),1,0)</f>
        <v>0</v>
      </c>
      <c r="O2701" s="228">
        <f t="shared" si="490"/>
        <v>0</v>
      </c>
      <c r="P2701" s="179">
        <f>VLOOKUP($G2701,[1]Conceptos!$B$2:$I$588,6,FALSE)</f>
        <v>1</v>
      </c>
      <c r="Q2701" s="179">
        <f>VLOOKUP($G2701,[1]Conceptos!$B$2:$I$588,7,FALSE)</f>
        <v>1</v>
      </c>
      <c r="R2701" s="179">
        <f>VLOOKUP($G2701,[1]Conceptos!$B$2:$I$588,8,FALSE)</f>
        <v>1</v>
      </c>
      <c r="S2701" s="229" t="b">
        <f>VLOOKUP(G2701,[1]Conceptos!$B$2:$E$588,4,FALSE)</f>
        <v>1</v>
      </c>
      <c r="T2701" s="230">
        <f>FIND(".",B2701,LEN(B2701)-2)</f>
        <v>6</v>
      </c>
      <c r="U2701" s="230" t="str">
        <f>MID(B2701,1,T2701-1)</f>
        <v>A.3.4</v>
      </c>
      <c r="V2701" s="231">
        <f>IF(T2701=0,#REF!,T2701)</f>
        <v>6</v>
      </c>
    </row>
    <row r="2702" spans="1:22" s="231" customFormat="1">
      <c r="A2702" s="172">
        <f>VLOOKUP(G2702,[1]Conceptos!$B$2:$F$587,5,FALSE)</f>
        <v>340</v>
      </c>
      <c r="B2702" s="234"/>
      <c r="C2702" s="220"/>
      <c r="D2702" s="221"/>
      <c r="E2702" s="225">
        <v>1</v>
      </c>
      <c r="F2702" s="174"/>
      <c r="G2702" s="263" t="str">
        <f t="shared" si="493"/>
        <v>A.3.4.1</v>
      </c>
      <c r="H2702" s="235" t="e">
        <f t="shared" ref="H2702:H2711" si="495">VLOOKUP(F2702,$W$7:$X$48,2,FALSE)</f>
        <v>#N/A</v>
      </c>
      <c r="I2702" s="239"/>
      <c r="J2702" s="239"/>
      <c r="K2702" s="239"/>
      <c r="L2702" s="239"/>
      <c r="M2702" s="240"/>
      <c r="N2702" s="231">
        <f t="shared" si="488"/>
        <v>1</v>
      </c>
      <c r="O2702" s="231">
        <f t="shared" si="490"/>
        <v>0</v>
      </c>
      <c r="P2702" s="179">
        <f>VLOOKUP($G2702,[1]Conceptos!$B$2:$I$588,6,FALSE)</f>
        <v>1</v>
      </c>
      <c r="Q2702" s="179">
        <f>VLOOKUP($G2702,[1]Conceptos!$B$2:$I$588,7,FALSE)</f>
        <v>1</v>
      </c>
      <c r="R2702" s="179">
        <f>VLOOKUP($G2702,[1]Conceptos!$B$2:$I$588,8,FALSE)</f>
        <v>1</v>
      </c>
      <c r="S2702" s="229" t="b">
        <f>VLOOKUP(G2702,[1]Conceptos!$B$2:$E$588,4,FALSE)</f>
        <v>1</v>
      </c>
      <c r="V2702" s="231">
        <f t="shared" si="489"/>
        <v>6</v>
      </c>
    </row>
    <row r="2703" spans="1:22" s="231" customFormat="1" hidden="1">
      <c r="A2703" s="172">
        <f>VLOOKUP(G2703,[1]Conceptos!$B$2:$F$587,5,FALSE)</f>
        <v>340</v>
      </c>
      <c r="B2703" s="236"/>
      <c r="C2703" s="237"/>
      <c r="D2703" s="238"/>
      <c r="E2703" s="225">
        <v>2</v>
      </c>
      <c r="F2703" s="174"/>
      <c r="G2703" s="263" t="str">
        <f t="shared" si="493"/>
        <v>A.3.4.1</v>
      </c>
      <c r="H2703" s="235" t="e">
        <f t="shared" si="495"/>
        <v>#N/A</v>
      </c>
      <c r="I2703" s="239"/>
      <c r="J2703" s="239"/>
      <c r="K2703" s="239"/>
      <c r="L2703" s="239"/>
      <c r="M2703" s="240"/>
      <c r="N2703" s="231">
        <f t="shared" si="488"/>
        <v>1</v>
      </c>
      <c r="O2703" s="231">
        <f t="shared" si="490"/>
        <v>0</v>
      </c>
      <c r="P2703" s="179">
        <f>VLOOKUP($G2703,[1]Conceptos!$B$2:$I$588,6,FALSE)</f>
        <v>1</v>
      </c>
      <c r="Q2703" s="179">
        <f>VLOOKUP($G2703,[1]Conceptos!$B$2:$I$588,7,FALSE)</f>
        <v>1</v>
      </c>
      <c r="R2703" s="179">
        <f>VLOOKUP($G2703,[1]Conceptos!$B$2:$I$588,8,FALSE)</f>
        <v>1</v>
      </c>
      <c r="S2703" s="229" t="b">
        <f>VLOOKUP(G2703,[1]Conceptos!$B$2:$E$587,4,FALSE)</f>
        <v>1</v>
      </c>
      <c r="V2703" s="231">
        <f t="shared" si="489"/>
        <v>0</v>
      </c>
    </row>
    <row r="2704" spans="1:22" s="231" customFormat="1" hidden="1">
      <c r="A2704" s="172">
        <f>VLOOKUP(G2704,[1]Conceptos!$B$2:$F$587,5,FALSE)</f>
        <v>340</v>
      </c>
      <c r="B2704" s="236"/>
      <c r="C2704" s="237"/>
      <c r="D2704" s="238"/>
      <c r="E2704" s="225">
        <v>3</v>
      </c>
      <c r="F2704" s="174"/>
      <c r="G2704" s="263" t="str">
        <f t="shared" si="493"/>
        <v>A.3.4.1</v>
      </c>
      <c r="H2704" s="235" t="e">
        <f t="shared" si="495"/>
        <v>#N/A</v>
      </c>
      <c r="I2704" s="239"/>
      <c r="J2704" s="239"/>
      <c r="K2704" s="239"/>
      <c r="L2704" s="239"/>
      <c r="M2704" s="240"/>
      <c r="N2704" s="231">
        <f t="shared" si="488"/>
        <v>1</v>
      </c>
      <c r="O2704" s="231">
        <f t="shared" si="490"/>
        <v>0</v>
      </c>
      <c r="P2704" s="179">
        <f>VLOOKUP($G2704,[1]Conceptos!$B$2:$I$588,6,FALSE)</f>
        <v>1</v>
      </c>
      <c r="Q2704" s="179">
        <f>VLOOKUP($G2704,[1]Conceptos!$B$2:$I$588,7,FALSE)</f>
        <v>1</v>
      </c>
      <c r="R2704" s="179">
        <f>VLOOKUP($G2704,[1]Conceptos!$B$2:$I$588,8,FALSE)</f>
        <v>1</v>
      </c>
      <c r="S2704" s="229" t="b">
        <f>VLOOKUP(G2704,[1]Conceptos!$B$2:$E$587,4,FALSE)</f>
        <v>1</v>
      </c>
      <c r="V2704" s="231">
        <f t="shared" si="489"/>
        <v>0</v>
      </c>
    </row>
    <row r="2705" spans="1:22" s="231" customFormat="1" hidden="1">
      <c r="A2705" s="172">
        <f>VLOOKUP(G2705,[1]Conceptos!$B$2:$F$587,5,FALSE)</f>
        <v>340</v>
      </c>
      <c r="B2705" s="236"/>
      <c r="C2705" s="237"/>
      <c r="D2705" s="238"/>
      <c r="E2705" s="225">
        <v>4</v>
      </c>
      <c r="F2705" s="174"/>
      <c r="G2705" s="263" t="str">
        <f t="shared" si="493"/>
        <v>A.3.4.1</v>
      </c>
      <c r="H2705" s="235" t="e">
        <f t="shared" si="495"/>
        <v>#N/A</v>
      </c>
      <c r="I2705" s="239"/>
      <c r="J2705" s="239"/>
      <c r="K2705" s="239"/>
      <c r="L2705" s="239"/>
      <c r="M2705" s="240"/>
      <c r="N2705" s="231">
        <f t="shared" si="488"/>
        <v>1</v>
      </c>
      <c r="O2705" s="231">
        <f t="shared" si="490"/>
        <v>0</v>
      </c>
      <c r="P2705" s="179">
        <f>VLOOKUP($G2705,[1]Conceptos!$B$2:$I$588,6,FALSE)</f>
        <v>1</v>
      </c>
      <c r="Q2705" s="179">
        <f>VLOOKUP($G2705,[1]Conceptos!$B$2:$I$588,7,FALSE)</f>
        <v>1</v>
      </c>
      <c r="R2705" s="179">
        <f>VLOOKUP($G2705,[1]Conceptos!$B$2:$I$588,8,FALSE)</f>
        <v>1</v>
      </c>
      <c r="S2705" s="229" t="b">
        <f>VLOOKUP(G2705,[1]Conceptos!$B$2:$E$587,4,FALSE)</f>
        <v>1</v>
      </c>
      <c r="V2705" s="231">
        <f t="shared" si="489"/>
        <v>0</v>
      </c>
    </row>
    <row r="2706" spans="1:22" s="231" customFormat="1" hidden="1">
      <c r="A2706" s="172">
        <f>VLOOKUP(G2706,[1]Conceptos!$B$2:$F$587,5,FALSE)</f>
        <v>340</v>
      </c>
      <c r="B2706" s="236"/>
      <c r="C2706" s="237"/>
      <c r="D2706" s="238"/>
      <c r="E2706" s="225">
        <v>5</v>
      </c>
      <c r="F2706" s="174"/>
      <c r="G2706" s="263" t="str">
        <f t="shared" si="493"/>
        <v>A.3.4.1</v>
      </c>
      <c r="H2706" s="235" t="e">
        <f t="shared" si="495"/>
        <v>#N/A</v>
      </c>
      <c r="I2706" s="239"/>
      <c r="J2706" s="239"/>
      <c r="K2706" s="239"/>
      <c r="L2706" s="239"/>
      <c r="M2706" s="240"/>
      <c r="N2706" s="231">
        <f t="shared" si="488"/>
        <v>1</v>
      </c>
      <c r="O2706" s="231">
        <f t="shared" si="490"/>
        <v>0</v>
      </c>
      <c r="P2706" s="179">
        <f>VLOOKUP($G2706,[1]Conceptos!$B$2:$I$588,6,FALSE)</f>
        <v>1</v>
      </c>
      <c r="Q2706" s="179">
        <f>VLOOKUP($G2706,[1]Conceptos!$B$2:$I$588,7,FALSE)</f>
        <v>1</v>
      </c>
      <c r="R2706" s="179">
        <f>VLOOKUP($G2706,[1]Conceptos!$B$2:$I$588,8,FALSE)</f>
        <v>1</v>
      </c>
      <c r="S2706" s="229" t="b">
        <f>VLOOKUP(G2706,[1]Conceptos!$B$2:$E$587,4,FALSE)</f>
        <v>1</v>
      </c>
      <c r="V2706" s="231">
        <f t="shared" si="489"/>
        <v>0</v>
      </c>
    </row>
    <row r="2707" spans="1:22" s="231" customFormat="1" hidden="1">
      <c r="A2707" s="172">
        <f>VLOOKUP(G2707,[1]Conceptos!$B$2:$F$587,5,FALSE)</f>
        <v>340</v>
      </c>
      <c r="B2707" s="236"/>
      <c r="C2707" s="237"/>
      <c r="D2707" s="238"/>
      <c r="E2707" s="225">
        <v>6</v>
      </c>
      <c r="F2707" s="174"/>
      <c r="G2707" s="263" t="str">
        <f t="shared" si="493"/>
        <v>A.3.4.1</v>
      </c>
      <c r="H2707" s="235" t="e">
        <f t="shared" si="495"/>
        <v>#N/A</v>
      </c>
      <c r="I2707" s="239"/>
      <c r="J2707" s="239"/>
      <c r="K2707" s="239"/>
      <c r="L2707" s="239"/>
      <c r="M2707" s="240"/>
      <c r="N2707" s="231">
        <f t="shared" si="488"/>
        <v>1</v>
      </c>
      <c r="O2707" s="231">
        <f t="shared" si="490"/>
        <v>0</v>
      </c>
      <c r="P2707" s="179">
        <f>VLOOKUP($G2707,[1]Conceptos!$B$2:$I$588,6,FALSE)</f>
        <v>1</v>
      </c>
      <c r="Q2707" s="179">
        <f>VLOOKUP($G2707,[1]Conceptos!$B$2:$I$588,7,FALSE)</f>
        <v>1</v>
      </c>
      <c r="R2707" s="179">
        <f>VLOOKUP($G2707,[1]Conceptos!$B$2:$I$588,8,FALSE)</f>
        <v>1</v>
      </c>
      <c r="S2707" s="229" t="b">
        <f>VLOOKUP(G2707,[1]Conceptos!$B$2:$E$587,4,FALSE)</f>
        <v>1</v>
      </c>
      <c r="V2707" s="231">
        <f t="shared" si="489"/>
        <v>0</v>
      </c>
    </row>
    <row r="2708" spans="1:22" s="231" customFormat="1" hidden="1">
      <c r="A2708" s="172">
        <f>VLOOKUP(G2708,[1]Conceptos!$B$2:$F$587,5,FALSE)</f>
        <v>340</v>
      </c>
      <c r="B2708" s="236"/>
      <c r="C2708" s="237"/>
      <c r="D2708" s="238"/>
      <c r="E2708" s="225">
        <v>7</v>
      </c>
      <c r="F2708" s="174"/>
      <c r="G2708" s="263" t="str">
        <f t="shared" si="493"/>
        <v>A.3.4.1</v>
      </c>
      <c r="H2708" s="235" t="e">
        <f t="shared" si="495"/>
        <v>#N/A</v>
      </c>
      <c r="I2708" s="239"/>
      <c r="J2708" s="239"/>
      <c r="K2708" s="239"/>
      <c r="L2708" s="239"/>
      <c r="M2708" s="240"/>
      <c r="N2708" s="231">
        <f t="shared" si="488"/>
        <v>1</v>
      </c>
      <c r="O2708" s="231">
        <f t="shared" si="490"/>
        <v>0</v>
      </c>
      <c r="P2708" s="179">
        <f>VLOOKUP($G2708,[1]Conceptos!$B$2:$I$588,6,FALSE)</f>
        <v>1</v>
      </c>
      <c r="Q2708" s="179">
        <f>VLOOKUP($G2708,[1]Conceptos!$B$2:$I$588,7,FALSE)</f>
        <v>1</v>
      </c>
      <c r="R2708" s="179">
        <f>VLOOKUP($G2708,[1]Conceptos!$B$2:$I$588,8,FALSE)</f>
        <v>1</v>
      </c>
      <c r="S2708" s="229" t="b">
        <f>VLOOKUP(G2708,[1]Conceptos!$B$2:$E$587,4,FALSE)</f>
        <v>1</v>
      </c>
      <c r="V2708" s="231">
        <f t="shared" si="489"/>
        <v>0</v>
      </c>
    </row>
    <row r="2709" spans="1:22" s="231" customFormat="1" hidden="1">
      <c r="A2709" s="172">
        <f>VLOOKUP(G2709,[1]Conceptos!$B$2:$F$587,5,FALSE)</f>
        <v>340</v>
      </c>
      <c r="B2709" s="236"/>
      <c r="C2709" s="237"/>
      <c r="D2709" s="238"/>
      <c r="E2709" s="225">
        <v>8</v>
      </c>
      <c r="F2709" s="174"/>
      <c r="G2709" s="263" t="str">
        <f t="shared" si="493"/>
        <v>A.3.4.1</v>
      </c>
      <c r="H2709" s="235" t="e">
        <f t="shared" si="495"/>
        <v>#N/A</v>
      </c>
      <c r="I2709" s="239"/>
      <c r="J2709" s="239"/>
      <c r="K2709" s="239"/>
      <c r="L2709" s="239"/>
      <c r="M2709" s="240"/>
      <c r="N2709" s="231">
        <f t="shared" si="488"/>
        <v>1</v>
      </c>
      <c r="O2709" s="231">
        <f t="shared" si="490"/>
        <v>0</v>
      </c>
      <c r="P2709" s="179">
        <f>VLOOKUP($G2709,[1]Conceptos!$B$2:$I$588,6,FALSE)</f>
        <v>1</v>
      </c>
      <c r="Q2709" s="179">
        <f>VLOOKUP($G2709,[1]Conceptos!$B$2:$I$588,7,FALSE)</f>
        <v>1</v>
      </c>
      <c r="R2709" s="179">
        <f>VLOOKUP($G2709,[1]Conceptos!$B$2:$I$588,8,FALSE)</f>
        <v>1</v>
      </c>
      <c r="S2709" s="229" t="b">
        <f>VLOOKUP(G2709,[1]Conceptos!$B$2:$E$587,4,FALSE)</f>
        <v>1</v>
      </c>
      <c r="V2709" s="231">
        <f t="shared" si="489"/>
        <v>0</v>
      </c>
    </row>
    <row r="2710" spans="1:22" s="231" customFormat="1" hidden="1">
      <c r="A2710" s="172">
        <f>VLOOKUP(G2710,[1]Conceptos!$B$2:$F$587,5,FALSE)</f>
        <v>340</v>
      </c>
      <c r="B2710" s="236"/>
      <c r="C2710" s="237"/>
      <c r="D2710" s="238"/>
      <c r="E2710" s="225">
        <v>9</v>
      </c>
      <c r="F2710" s="174"/>
      <c r="G2710" s="263" t="str">
        <f t="shared" si="493"/>
        <v>A.3.4.1</v>
      </c>
      <c r="H2710" s="235" t="e">
        <f t="shared" si="495"/>
        <v>#N/A</v>
      </c>
      <c r="I2710" s="239"/>
      <c r="J2710" s="239"/>
      <c r="K2710" s="239"/>
      <c r="L2710" s="239"/>
      <c r="M2710" s="240"/>
      <c r="N2710" s="231">
        <f t="shared" si="488"/>
        <v>1</v>
      </c>
      <c r="O2710" s="231">
        <f t="shared" si="490"/>
        <v>0</v>
      </c>
      <c r="P2710" s="179">
        <f>VLOOKUP($G2710,[1]Conceptos!$B$2:$I$588,6,FALSE)</f>
        <v>1</v>
      </c>
      <c r="Q2710" s="179">
        <f>VLOOKUP($G2710,[1]Conceptos!$B$2:$I$588,7,FALSE)</f>
        <v>1</v>
      </c>
      <c r="R2710" s="179">
        <f>VLOOKUP($G2710,[1]Conceptos!$B$2:$I$588,8,FALSE)</f>
        <v>1</v>
      </c>
      <c r="S2710" s="229" t="b">
        <f>VLOOKUP(G2710,[1]Conceptos!$B$2:$E$587,4,FALSE)</f>
        <v>1</v>
      </c>
      <c r="V2710" s="231">
        <f t="shared" si="489"/>
        <v>0</v>
      </c>
    </row>
    <row r="2711" spans="1:22" s="231" customFormat="1" hidden="1">
      <c r="A2711" s="172">
        <f>VLOOKUP(G2711,[1]Conceptos!$B$2:$F$587,5,FALSE)</f>
        <v>340</v>
      </c>
      <c r="B2711" s="236"/>
      <c r="C2711" s="237"/>
      <c r="D2711" s="238"/>
      <c r="E2711" s="225">
        <v>10</v>
      </c>
      <c r="F2711" s="174"/>
      <c r="G2711" s="263" t="str">
        <f t="shared" si="493"/>
        <v>A.3.4.1</v>
      </c>
      <c r="H2711" s="235" t="e">
        <f t="shared" si="495"/>
        <v>#N/A</v>
      </c>
      <c r="I2711" s="239"/>
      <c r="J2711" s="239"/>
      <c r="K2711" s="239"/>
      <c r="L2711" s="239"/>
      <c r="M2711" s="240"/>
      <c r="N2711" s="231">
        <f t="shared" si="488"/>
        <v>1</v>
      </c>
      <c r="O2711" s="231">
        <f t="shared" si="490"/>
        <v>0</v>
      </c>
      <c r="P2711" s="179">
        <f>VLOOKUP($G2711,[1]Conceptos!$B$2:$I$588,6,FALSE)</f>
        <v>1</v>
      </c>
      <c r="Q2711" s="179">
        <f>VLOOKUP($G2711,[1]Conceptos!$B$2:$I$588,7,FALSE)</f>
        <v>1</v>
      </c>
      <c r="R2711" s="179">
        <f>VLOOKUP($G2711,[1]Conceptos!$B$2:$I$588,8,FALSE)</f>
        <v>1</v>
      </c>
      <c r="S2711" s="229" t="b">
        <f>VLOOKUP(G2711,[1]Conceptos!$B$2:$E$587,4,FALSE)</f>
        <v>1</v>
      </c>
      <c r="V2711" s="231">
        <f t="shared" si="489"/>
        <v>0</v>
      </c>
    </row>
    <row r="2712" spans="1:22" s="231" customFormat="1" ht="25.5">
      <c r="A2712" s="172">
        <f>VLOOKUP(G2712,[1]Conceptos!$B$2:$F$587,5,FALSE)</f>
        <v>341</v>
      </c>
      <c r="B2712" s="219" t="s">
        <v>484</v>
      </c>
      <c r="C2712" s="220" t="str">
        <f>VLOOKUP(B2712,[1]Conceptos!$B$2:$D$587,2,FALSE)</f>
        <v xml:space="preserve"> MANTENIMIENTO DE OBRAS DE SANEAMIENTO BÁSICO RURAL</v>
      </c>
      <c r="D2712" s="221" t="str">
        <f>VLOOKUP(B2712,[1]Conceptos!$B$2:$D$587,3,FALSE)</f>
        <v>RECURSOS ORIENTADOS AL MANTENIMIENTO DE OBRAS DE SANEAMIENTO BÁSICO RURAL.</v>
      </c>
      <c r="E2712" s="222" t="s">
        <v>136</v>
      </c>
      <c r="F2712" s="223"/>
      <c r="G2712" s="263" t="str">
        <f t="shared" si="493"/>
        <v>A.3.4.2</v>
      </c>
      <c r="H2712" s="225"/>
      <c r="I2712" s="226">
        <f>SUM(I2713:I2722)</f>
        <v>0</v>
      </c>
      <c r="J2712" s="226">
        <f>SUM(J2713:J2722)</f>
        <v>0</v>
      </c>
      <c r="K2712" s="226">
        <f>SUM(K2713:K2722)</f>
        <v>0</v>
      </c>
      <c r="L2712" s="226">
        <f>SUM(L2713:L2722)</f>
        <v>0</v>
      </c>
      <c r="M2712" s="227">
        <f>SUM(M2713:M2722)</f>
        <v>0</v>
      </c>
      <c r="N2712" s="228">
        <f>IF(AND(E2712&lt;&gt;"", E2712&lt;&gt;"Registrar Detalle",E2712&lt;&gt;"Ocultar Detalle"),1,0)</f>
        <v>0</v>
      </c>
      <c r="O2712" s="228">
        <f t="shared" si="490"/>
        <v>0</v>
      </c>
      <c r="P2712" s="179">
        <f>VLOOKUP($G2712,[1]Conceptos!$B$2:$I$588,6,FALSE)</f>
        <v>1</v>
      </c>
      <c r="Q2712" s="179">
        <f>VLOOKUP($G2712,[1]Conceptos!$B$2:$I$588,7,FALSE)</f>
        <v>1</v>
      </c>
      <c r="R2712" s="179">
        <f>VLOOKUP($G2712,[1]Conceptos!$B$2:$I$588,8,FALSE)</f>
        <v>1</v>
      </c>
      <c r="S2712" s="229" t="b">
        <f>VLOOKUP(G2712,[1]Conceptos!$B$2:$E$588,4,FALSE)</f>
        <v>1</v>
      </c>
      <c r="T2712" s="230">
        <f>FIND(".",B2712,LEN(B2712)-2)</f>
        <v>6</v>
      </c>
      <c r="U2712" s="230" t="str">
        <f>MID(B2712,1,T2712-1)</f>
        <v>A.3.4</v>
      </c>
      <c r="V2712" s="231">
        <f>IF(T2712=0,#REF!,T2712)</f>
        <v>6</v>
      </c>
    </row>
    <row r="2713" spans="1:22" s="231" customFormat="1">
      <c r="A2713" s="172">
        <f>VLOOKUP(G2713,[1]Conceptos!$B$2:$F$587,5,FALSE)</f>
        <v>341</v>
      </c>
      <c r="B2713" s="234"/>
      <c r="C2713" s="220"/>
      <c r="D2713" s="221"/>
      <c r="E2713" s="225">
        <v>1</v>
      </c>
      <c r="F2713" s="174"/>
      <c r="G2713" s="263" t="str">
        <f t="shared" si="493"/>
        <v>A.3.4.2</v>
      </c>
      <c r="H2713" s="235" t="e">
        <f t="shared" ref="H2713:H2722" si="496">VLOOKUP(F2713,$W$7:$X$48,2,FALSE)</f>
        <v>#N/A</v>
      </c>
      <c r="I2713" s="239"/>
      <c r="J2713" s="239"/>
      <c r="K2713" s="239"/>
      <c r="L2713" s="239"/>
      <c r="M2713" s="240"/>
      <c r="N2713" s="231">
        <f t="shared" ref="N2713:N2722" si="497">IF(E2713&lt;&gt;"",1,0)</f>
        <v>1</v>
      </c>
      <c r="O2713" s="231">
        <f t="shared" si="490"/>
        <v>0</v>
      </c>
      <c r="P2713" s="179">
        <f>VLOOKUP($G2713,[1]Conceptos!$B$2:$I$588,6,FALSE)</f>
        <v>1</v>
      </c>
      <c r="Q2713" s="179">
        <f>VLOOKUP($G2713,[1]Conceptos!$B$2:$I$588,7,FALSE)</f>
        <v>1</v>
      </c>
      <c r="R2713" s="179">
        <f>VLOOKUP($G2713,[1]Conceptos!$B$2:$I$588,8,FALSE)</f>
        <v>1</v>
      </c>
      <c r="S2713" s="229" t="b">
        <f>VLOOKUP(G2713,[1]Conceptos!$B$2:$E$588,4,FALSE)</f>
        <v>1</v>
      </c>
      <c r="V2713" s="231">
        <f t="shared" ref="V2713:V2722" si="498">IF(T2713=0,T2712,T2713)</f>
        <v>6</v>
      </c>
    </row>
    <row r="2714" spans="1:22" s="231" customFormat="1" hidden="1">
      <c r="A2714" s="172">
        <f>VLOOKUP(G2714,[1]Conceptos!$B$2:$F$587,5,FALSE)</f>
        <v>341</v>
      </c>
      <c r="B2714" s="236"/>
      <c r="C2714" s="237"/>
      <c r="D2714" s="238"/>
      <c r="E2714" s="225">
        <v>2</v>
      </c>
      <c r="F2714" s="174"/>
      <c r="G2714" s="263" t="str">
        <f t="shared" si="493"/>
        <v>A.3.4.2</v>
      </c>
      <c r="H2714" s="235" t="e">
        <f t="shared" si="496"/>
        <v>#N/A</v>
      </c>
      <c r="I2714" s="239"/>
      <c r="J2714" s="239"/>
      <c r="K2714" s="239"/>
      <c r="L2714" s="239"/>
      <c r="M2714" s="240"/>
      <c r="N2714" s="231">
        <f t="shared" si="497"/>
        <v>1</v>
      </c>
      <c r="O2714" s="231">
        <f t="shared" si="490"/>
        <v>0</v>
      </c>
      <c r="P2714" s="179">
        <f>VLOOKUP($G2714,[1]Conceptos!$B$2:$I$588,6,FALSE)</f>
        <v>1</v>
      </c>
      <c r="Q2714" s="179">
        <f>VLOOKUP($G2714,[1]Conceptos!$B$2:$I$588,7,FALSE)</f>
        <v>1</v>
      </c>
      <c r="R2714" s="179">
        <f>VLOOKUP($G2714,[1]Conceptos!$B$2:$I$588,8,FALSE)</f>
        <v>1</v>
      </c>
      <c r="S2714" s="229" t="b">
        <f>VLOOKUP(G2714,[1]Conceptos!$B$2:$E$587,4,FALSE)</f>
        <v>1</v>
      </c>
      <c r="V2714" s="231">
        <f t="shared" si="498"/>
        <v>0</v>
      </c>
    </row>
    <row r="2715" spans="1:22" s="231" customFormat="1" hidden="1">
      <c r="A2715" s="172">
        <f>VLOOKUP(G2715,[1]Conceptos!$B$2:$F$587,5,FALSE)</f>
        <v>341</v>
      </c>
      <c r="B2715" s="236"/>
      <c r="C2715" s="237"/>
      <c r="D2715" s="238"/>
      <c r="E2715" s="225">
        <v>3</v>
      </c>
      <c r="F2715" s="174"/>
      <c r="G2715" s="263" t="str">
        <f t="shared" si="493"/>
        <v>A.3.4.2</v>
      </c>
      <c r="H2715" s="235" t="e">
        <f t="shared" si="496"/>
        <v>#N/A</v>
      </c>
      <c r="I2715" s="239"/>
      <c r="J2715" s="239"/>
      <c r="K2715" s="239"/>
      <c r="L2715" s="239"/>
      <c r="M2715" s="240"/>
      <c r="N2715" s="231">
        <f t="shared" si="497"/>
        <v>1</v>
      </c>
      <c r="O2715" s="231">
        <f t="shared" si="490"/>
        <v>0</v>
      </c>
      <c r="P2715" s="179">
        <f>VLOOKUP($G2715,[1]Conceptos!$B$2:$I$588,6,FALSE)</f>
        <v>1</v>
      </c>
      <c r="Q2715" s="179">
        <f>VLOOKUP($G2715,[1]Conceptos!$B$2:$I$588,7,FALSE)</f>
        <v>1</v>
      </c>
      <c r="R2715" s="179">
        <f>VLOOKUP($G2715,[1]Conceptos!$B$2:$I$588,8,FALSE)</f>
        <v>1</v>
      </c>
      <c r="S2715" s="229" t="b">
        <f>VLOOKUP(G2715,[1]Conceptos!$B$2:$E$587,4,FALSE)</f>
        <v>1</v>
      </c>
      <c r="V2715" s="231">
        <f t="shared" si="498"/>
        <v>0</v>
      </c>
    </row>
    <row r="2716" spans="1:22" s="231" customFormat="1" hidden="1">
      <c r="A2716" s="172">
        <f>VLOOKUP(G2716,[1]Conceptos!$B$2:$F$587,5,FALSE)</f>
        <v>341</v>
      </c>
      <c r="B2716" s="236"/>
      <c r="C2716" s="237"/>
      <c r="D2716" s="238"/>
      <c r="E2716" s="225">
        <v>4</v>
      </c>
      <c r="F2716" s="174"/>
      <c r="G2716" s="263" t="str">
        <f t="shared" si="493"/>
        <v>A.3.4.2</v>
      </c>
      <c r="H2716" s="235" t="e">
        <f t="shared" si="496"/>
        <v>#N/A</v>
      </c>
      <c r="I2716" s="239"/>
      <c r="J2716" s="239"/>
      <c r="K2716" s="239"/>
      <c r="L2716" s="239"/>
      <c r="M2716" s="240"/>
      <c r="N2716" s="231">
        <f t="shared" si="497"/>
        <v>1</v>
      </c>
      <c r="O2716" s="231">
        <f t="shared" si="490"/>
        <v>0</v>
      </c>
      <c r="P2716" s="179">
        <f>VLOOKUP($G2716,[1]Conceptos!$B$2:$I$588,6,FALSE)</f>
        <v>1</v>
      </c>
      <c r="Q2716" s="179">
        <f>VLOOKUP($G2716,[1]Conceptos!$B$2:$I$588,7,FALSE)</f>
        <v>1</v>
      </c>
      <c r="R2716" s="179">
        <f>VLOOKUP($G2716,[1]Conceptos!$B$2:$I$588,8,FALSE)</f>
        <v>1</v>
      </c>
      <c r="S2716" s="229" t="b">
        <f>VLOOKUP(G2716,[1]Conceptos!$B$2:$E$587,4,FALSE)</f>
        <v>1</v>
      </c>
      <c r="V2716" s="231">
        <f t="shared" si="498"/>
        <v>0</v>
      </c>
    </row>
    <row r="2717" spans="1:22" s="231" customFormat="1" hidden="1">
      <c r="A2717" s="172">
        <f>VLOOKUP(G2717,[1]Conceptos!$B$2:$F$587,5,FALSE)</f>
        <v>341</v>
      </c>
      <c r="B2717" s="236"/>
      <c r="C2717" s="237"/>
      <c r="D2717" s="238"/>
      <c r="E2717" s="225">
        <v>5</v>
      </c>
      <c r="F2717" s="174"/>
      <c r="G2717" s="263" t="str">
        <f t="shared" si="493"/>
        <v>A.3.4.2</v>
      </c>
      <c r="H2717" s="235" t="e">
        <f t="shared" si="496"/>
        <v>#N/A</v>
      </c>
      <c r="I2717" s="239"/>
      <c r="J2717" s="239"/>
      <c r="K2717" s="239"/>
      <c r="L2717" s="239"/>
      <c r="M2717" s="240"/>
      <c r="N2717" s="231">
        <f t="shared" si="497"/>
        <v>1</v>
      </c>
      <c r="O2717" s="231">
        <f t="shared" si="490"/>
        <v>0</v>
      </c>
      <c r="P2717" s="179">
        <f>VLOOKUP($G2717,[1]Conceptos!$B$2:$I$588,6,FALSE)</f>
        <v>1</v>
      </c>
      <c r="Q2717" s="179">
        <f>VLOOKUP($G2717,[1]Conceptos!$B$2:$I$588,7,FALSE)</f>
        <v>1</v>
      </c>
      <c r="R2717" s="179">
        <f>VLOOKUP($G2717,[1]Conceptos!$B$2:$I$588,8,FALSE)</f>
        <v>1</v>
      </c>
      <c r="S2717" s="229" t="b">
        <f>VLOOKUP(G2717,[1]Conceptos!$B$2:$E$587,4,FALSE)</f>
        <v>1</v>
      </c>
      <c r="V2717" s="231">
        <f t="shared" si="498"/>
        <v>0</v>
      </c>
    </row>
    <row r="2718" spans="1:22" s="231" customFormat="1" hidden="1">
      <c r="A2718" s="172">
        <f>VLOOKUP(G2718,[1]Conceptos!$B$2:$F$587,5,FALSE)</f>
        <v>341</v>
      </c>
      <c r="B2718" s="236"/>
      <c r="C2718" s="237"/>
      <c r="D2718" s="238"/>
      <c r="E2718" s="225">
        <v>6</v>
      </c>
      <c r="F2718" s="174"/>
      <c r="G2718" s="263" t="str">
        <f t="shared" si="493"/>
        <v>A.3.4.2</v>
      </c>
      <c r="H2718" s="235" t="e">
        <f t="shared" si="496"/>
        <v>#N/A</v>
      </c>
      <c r="I2718" s="239"/>
      <c r="J2718" s="239"/>
      <c r="K2718" s="239"/>
      <c r="L2718" s="239"/>
      <c r="M2718" s="240"/>
      <c r="N2718" s="231">
        <f t="shared" si="497"/>
        <v>1</v>
      </c>
      <c r="O2718" s="231">
        <f t="shared" si="490"/>
        <v>0</v>
      </c>
      <c r="P2718" s="179">
        <f>VLOOKUP($G2718,[1]Conceptos!$B$2:$I$588,6,FALSE)</f>
        <v>1</v>
      </c>
      <c r="Q2718" s="179">
        <f>VLOOKUP($G2718,[1]Conceptos!$B$2:$I$588,7,FALSE)</f>
        <v>1</v>
      </c>
      <c r="R2718" s="179">
        <f>VLOOKUP($G2718,[1]Conceptos!$B$2:$I$588,8,FALSE)</f>
        <v>1</v>
      </c>
      <c r="S2718" s="229" t="b">
        <f>VLOOKUP(G2718,[1]Conceptos!$B$2:$E$587,4,FALSE)</f>
        <v>1</v>
      </c>
      <c r="V2718" s="231">
        <f t="shared" si="498"/>
        <v>0</v>
      </c>
    </row>
    <row r="2719" spans="1:22" s="231" customFormat="1" hidden="1">
      <c r="A2719" s="172">
        <f>VLOOKUP(G2719,[1]Conceptos!$B$2:$F$587,5,FALSE)</f>
        <v>341</v>
      </c>
      <c r="B2719" s="236"/>
      <c r="C2719" s="237"/>
      <c r="D2719" s="238"/>
      <c r="E2719" s="225">
        <v>7</v>
      </c>
      <c r="F2719" s="174"/>
      <c r="G2719" s="263" t="str">
        <f t="shared" si="493"/>
        <v>A.3.4.2</v>
      </c>
      <c r="H2719" s="235" t="e">
        <f t="shared" si="496"/>
        <v>#N/A</v>
      </c>
      <c r="I2719" s="239"/>
      <c r="J2719" s="239"/>
      <c r="K2719" s="239"/>
      <c r="L2719" s="239"/>
      <c r="M2719" s="240"/>
      <c r="N2719" s="231">
        <f t="shared" si="497"/>
        <v>1</v>
      </c>
      <c r="O2719" s="231">
        <f t="shared" si="490"/>
        <v>0</v>
      </c>
      <c r="P2719" s="179">
        <f>VLOOKUP($G2719,[1]Conceptos!$B$2:$I$588,6,FALSE)</f>
        <v>1</v>
      </c>
      <c r="Q2719" s="179">
        <f>VLOOKUP($G2719,[1]Conceptos!$B$2:$I$588,7,FALSE)</f>
        <v>1</v>
      </c>
      <c r="R2719" s="179">
        <f>VLOOKUP($G2719,[1]Conceptos!$B$2:$I$588,8,FALSE)</f>
        <v>1</v>
      </c>
      <c r="S2719" s="229" t="b">
        <f>VLOOKUP(G2719,[1]Conceptos!$B$2:$E$587,4,FALSE)</f>
        <v>1</v>
      </c>
      <c r="V2719" s="231">
        <f t="shared" si="498"/>
        <v>0</v>
      </c>
    </row>
    <row r="2720" spans="1:22" s="231" customFormat="1" hidden="1">
      <c r="A2720" s="172">
        <f>VLOOKUP(G2720,[1]Conceptos!$B$2:$F$587,5,FALSE)</f>
        <v>341</v>
      </c>
      <c r="B2720" s="236"/>
      <c r="C2720" s="237"/>
      <c r="D2720" s="238"/>
      <c r="E2720" s="225">
        <v>8</v>
      </c>
      <c r="F2720" s="174"/>
      <c r="G2720" s="263" t="str">
        <f t="shared" si="493"/>
        <v>A.3.4.2</v>
      </c>
      <c r="H2720" s="235" t="e">
        <f t="shared" si="496"/>
        <v>#N/A</v>
      </c>
      <c r="I2720" s="239"/>
      <c r="J2720" s="239"/>
      <c r="K2720" s="239"/>
      <c r="L2720" s="239"/>
      <c r="M2720" s="240"/>
      <c r="N2720" s="231">
        <f t="shared" si="497"/>
        <v>1</v>
      </c>
      <c r="O2720" s="231">
        <f t="shared" si="490"/>
        <v>0</v>
      </c>
      <c r="P2720" s="179">
        <f>VLOOKUP($G2720,[1]Conceptos!$B$2:$I$588,6,FALSE)</f>
        <v>1</v>
      </c>
      <c r="Q2720" s="179">
        <f>VLOOKUP($G2720,[1]Conceptos!$B$2:$I$588,7,FALSE)</f>
        <v>1</v>
      </c>
      <c r="R2720" s="179">
        <f>VLOOKUP($G2720,[1]Conceptos!$B$2:$I$588,8,FALSE)</f>
        <v>1</v>
      </c>
      <c r="S2720" s="229" t="b">
        <f>VLOOKUP(G2720,[1]Conceptos!$B$2:$E$587,4,FALSE)</f>
        <v>1</v>
      </c>
      <c r="V2720" s="231">
        <f t="shared" si="498"/>
        <v>0</v>
      </c>
    </row>
    <row r="2721" spans="1:22" s="231" customFormat="1" hidden="1">
      <c r="A2721" s="172">
        <f>VLOOKUP(G2721,[1]Conceptos!$B$2:$F$587,5,FALSE)</f>
        <v>341</v>
      </c>
      <c r="B2721" s="236"/>
      <c r="C2721" s="237"/>
      <c r="D2721" s="238"/>
      <c r="E2721" s="225">
        <v>9</v>
      </c>
      <c r="F2721" s="174"/>
      <c r="G2721" s="263" t="str">
        <f t="shared" si="493"/>
        <v>A.3.4.2</v>
      </c>
      <c r="H2721" s="235" t="e">
        <f t="shared" si="496"/>
        <v>#N/A</v>
      </c>
      <c r="I2721" s="239"/>
      <c r="J2721" s="239"/>
      <c r="K2721" s="239"/>
      <c r="L2721" s="239"/>
      <c r="M2721" s="240"/>
      <c r="N2721" s="231">
        <f t="shared" si="497"/>
        <v>1</v>
      </c>
      <c r="O2721" s="231">
        <f t="shared" si="490"/>
        <v>0</v>
      </c>
      <c r="P2721" s="179">
        <f>VLOOKUP($G2721,[1]Conceptos!$B$2:$I$588,6,FALSE)</f>
        <v>1</v>
      </c>
      <c r="Q2721" s="179">
        <f>VLOOKUP($G2721,[1]Conceptos!$B$2:$I$588,7,FALSE)</f>
        <v>1</v>
      </c>
      <c r="R2721" s="179">
        <f>VLOOKUP($G2721,[1]Conceptos!$B$2:$I$588,8,FALSE)</f>
        <v>1</v>
      </c>
      <c r="S2721" s="229" t="b">
        <f>VLOOKUP(G2721,[1]Conceptos!$B$2:$E$587,4,FALSE)</f>
        <v>1</v>
      </c>
      <c r="V2721" s="231">
        <f t="shared" si="498"/>
        <v>0</v>
      </c>
    </row>
    <row r="2722" spans="1:22" s="231" customFormat="1" hidden="1">
      <c r="A2722" s="172">
        <f>VLOOKUP(G2722,[1]Conceptos!$B$2:$F$587,5,FALSE)</f>
        <v>341</v>
      </c>
      <c r="B2722" s="236"/>
      <c r="C2722" s="237"/>
      <c r="D2722" s="238"/>
      <c r="E2722" s="225">
        <v>10</v>
      </c>
      <c r="F2722" s="174"/>
      <c r="G2722" s="263" t="str">
        <f t="shared" si="493"/>
        <v>A.3.4.2</v>
      </c>
      <c r="H2722" s="235" t="e">
        <f t="shared" si="496"/>
        <v>#N/A</v>
      </c>
      <c r="I2722" s="239"/>
      <c r="J2722" s="239"/>
      <c r="K2722" s="239"/>
      <c r="L2722" s="239"/>
      <c r="M2722" s="240"/>
      <c r="N2722" s="231">
        <f t="shared" si="497"/>
        <v>1</v>
      </c>
      <c r="O2722" s="231">
        <f t="shared" si="490"/>
        <v>0</v>
      </c>
      <c r="P2722" s="179">
        <f>VLOOKUP($G2722,[1]Conceptos!$B$2:$I$588,6,FALSE)</f>
        <v>1</v>
      </c>
      <c r="Q2722" s="179">
        <f>VLOOKUP($G2722,[1]Conceptos!$B$2:$I$588,7,FALSE)</f>
        <v>1</v>
      </c>
      <c r="R2722" s="179">
        <f>VLOOKUP($G2722,[1]Conceptos!$B$2:$I$588,8,FALSE)</f>
        <v>1</v>
      </c>
      <c r="S2722" s="229" t="b">
        <f>VLOOKUP(G2722,[1]Conceptos!$B$2:$E$587,4,FALSE)</f>
        <v>1</v>
      </c>
      <c r="V2722" s="231">
        <f t="shared" si="498"/>
        <v>0</v>
      </c>
    </row>
    <row r="2723" spans="1:22" s="231" customFormat="1" ht="63.75">
      <c r="A2723" s="172">
        <f>VLOOKUP(G2723,[1]Conceptos!$B$2:$F$587,5,FALSE)</f>
        <v>342</v>
      </c>
      <c r="B2723" s="219" t="s">
        <v>485</v>
      </c>
      <c r="C2723" s="220" t="str">
        <f>VLOOKUP(B2723,[1]Conceptos!$B$2:$D$587,2,FALSE)</f>
        <v>TRANSFERENCIAS PARA EL PLAN DEPARTAMENTAL DE AGUA POTABLE Y SANEAMIENTO BÁSICO</v>
      </c>
      <c r="D2723" s="221" t="str">
        <f>VLOOKUP(B2723,[1]Conceptos!$B$2:$D$587,3,FALSE)</f>
        <v>RECURSOS TRANSFERIDOS POR LA ADMINISTRACIÓN MUNICIPAL AL PLAN DEPARTAMENTAL DE AGUA POTABLE Y SANEAMIENTO BÁSICO, PARA SER EJECUTADOS DE CONFORMIDAD CON EL ESQUEMA ADOPTADO POR EL RESPECTIVO DEPARTAMENTO SEGÚN LOS LINEAMIENTOS DE LA POLÍTICA NACIÓNAL</v>
      </c>
      <c r="E2723" s="222" t="s">
        <v>136</v>
      </c>
      <c r="F2723" s="223"/>
      <c r="G2723" s="263" t="str">
        <f t="shared" si="493"/>
        <v>A.3.5</v>
      </c>
      <c r="H2723" s="225"/>
      <c r="I2723" s="226">
        <f>SUM(I2724:I2733)</f>
        <v>0</v>
      </c>
      <c r="J2723" s="226">
        <f>SUM(J2724:J2733)</f>
        <v>0</v>
      </c>
      <c r="K2723" s="226">
        <f>SUM(K2724:K2733)</f>
        <v>0</v>
      </c>
      <c r="L2723" s="226">
        <f>SUM(L2724:L2733)</f>
        <v>0</v>
      </c>
      <c r="M2723" s="227">
        <f>SUM(M2724:M2733)</f>
        <v>0</v>
      </c>
      <c r="N2723" s="228">
        <f>IF(AND(E2723&lt;&gt;"", E2723&lt;&gt;"Registrar Detalle",E2723&lt;&gt;"Ocultar Detalle"),1,0)</f>
        <v>0</v>
      </c>
      <c r="O2723" s="228">
        <f t="shared" si="490"/>
        <v>0</v>
      </c>
      <c r="P2723" s="179">
        <f>VLOOKUP($G2723,[1]Conceptos!$B$2:$I$588,6,FALSE)</f>
        <v>1</v>
      </c>
      <c r="Q2723" s="179">
        <f>VLOOKUP($G2723,[1]Conceptos!$B$2:$I$588,7,FALSE)</f>
        <v>1</v>
      </c>
      <c r="R2723" s="179">
        <f>VLOOKUP($G2723,[1]Conceptos!$B$2:$I$588,8,FALSE)</f>
        <v>0</v>
      </c>
      <c r="S2723" s="229" t="b">
        <f>VLOOKUP(G2723,[1]Conceptos!$B$2:$E$588,4,FALSE)</f>
        <v>1</v>
      </c>
      <c r="T2723" s="230">
        <f>FIND(".",B2723,LEN(B2723)-2)</f>
        <v>4</v>
      </c>
      <c r="U2723" s="230" t="str">
        <f>MID(B2723,1,T2723-1)</f>
        <v>A.3</v>
      </c>
      <c r="V2723" s="231">
        <f>IF(T2723=0,T2711,T2723)</f>
        <v>4</v>
      </c>
    </row>
    <row r="2724" spans="1:22" s="231" customFormat="1">
      <c r="A2724" s="172">
        <f>VLOOKUP(G2724,[1]Conceptos!$B$2:$F$587,5,FALSE)</f>
        <v>342</v>
      </c>
      <c r="B2724" s="234"/>
      <c r="C2724" s="220"/>
      <c r="D2724" s="221"/>
      <c r="E2724" s="225">
        <v>1</v>
      </c>
      <c r="F2724" s="174"/>
      <c r="G2724" s="264" t="str">
        <f t="shared" si="493"/>
        <v>A.3.5</v>
      </c>
      <c r="H2724" s="235" t="e">
        <f t="shared" ref="H2724:H2733" si="499">VLOOKUP(F2724,$W$7:$X$48,2,FALSE)</f>
        <v>#N/A</v>
      </c>
      <c r="I2724" s="239"/>
      <c r="J2724" s="239"/>
      <c r="K2724" s="239"/>
      <c r="L2724" s="239"/>
      <c r="M2724" s="240"/>
      <c r="N2724" s="231">
        <f t="shared" ref="N2724:N2788" si="500">IF(E2724&lt;&gt;"",1,0)</f>
        <v>1</v>
      </c>
      <c r="O2724" s="231">
        <f t="shared" si="490"/>
        <v>0</v>
      </c>
      <c r="P2724" s="179">
        <f>VLOOKUP($G2724,[1]Conceptos!$B$2:$I$588,6,FALSE)</f>
        <v>1</v>
      </c>
      <c r="Q2724" s="179">
        <f>VLOOKUP($G2724,[1]Conceptos!$B$2:$I$588,7,FALSE)</f>
        <v>1</v>
      </c>
      <c r="R2724" s="179">
        <f>VLOOKUP($G2724,[1]Conceptos!$B$2:$I$588,8,FALSE)</f>
        <v>0</v>
      </c>
      <c r="S2724" s="229" t="b">
        <f>VLOOKUP(G2724,[1]Conceptos!$B$2:$E$588,4,FALSE)</f>
        <v>1</v>
      </c>
      <c r="V2724" s="231">
        <f t="shared" ref="V2724:V2798" si="501">IF(T2724=0,T2723,T2724)</f>
        <v>4</v>
      </c>
    </row>
    <row r="2725" spans="1:22" s="231" customFormat="1" hidden="1">
      <c r="A2725" s="172">
        <f>VLOOKUP(G2725,[1]Conceptos!$B$2:$F$587,5,FALSE)</f>
        <v>342</v>
      </c>
      <c r="B2725" s="236"/>
      <c r="C2725" s="237"/>
      <c r="D2725" s="238"/>
      <c r="E2725" s="225">
        <v>2</v>
      </c>
      <c r="F2725" s="174"/>
      <c r="G2725" s="264" t="str">
        <f t="shared" si="493"/>
        <v>A.3.5</v>
      </c>
      <c r="H2725" s="235" t="e">
        <f t="shared" si="499"/>
        <v>#N/A</v>
      </c>
      <c r="I2725" s="239"/>
      <c r="J2725" s="239"/>
      <c r="K2725" s="239"/>
      <c r="L2725" s="239"/>
      <c r="M2725" s="240"/>
      <c r="N2725" s="231">
        <f t="shared" si="500"/>
        <v>1</v>
      </c>
      <c r="O2725" s="231">
        <f t="shared" si="490"/>
        <v>0</v>
      </c>
      <c r="P2725" s="179">
        <f>VLOOKUP($G2725,[1]Conceptos!$B$2:$I$588,6,FALSE)</f>
        <v>1</v>
      </c>
      <c r="Q2725" s="179">
        <f>VLOOKUP($G2725,[1]Conceptos!$B$2:$I$588,7,FALSE)</f>
        <v>1</v>
      </c>
      <c r="R2725" s="179">
        <f>VLOOKUP($G2725,[1]Conceptos!$B$2:$I$588,8,FALSE)</f>
        <v>0</v>
      </c>
      <c r="S2725" s="229" t="b">
        <f>VLOOKUP(G2725,[1]Conceptos!$B$2:$E$587,4,FALSE)</f>
        <v>1</v>
      </c>
      <c r="V2725" s="231">
        <f t="shared" si="501"/>
        <v>0</v>
      </c>
    </row>
    <row r="2726" spans="1:22" s="231" customFormat="1" hidden="1">
      <c r="A2726" s="172">
        <f>VLOOKUP(G2726,[1]Conceptos!$B$2:$F$587,5,FALSE)</f>
        <v>342</v>
      </c>
      <c r="B2726" s="236"/>
      <c r="C2726" s="237"/>
      <c r="D2726" s="238"/>
      <c r="E2726" s="225">
        <v>3</v>
      </c>
      <c r="F2726" s="174"/>
      <c r="G2726" s="264" t="str">
        <f t="shared" si="493"/>
        <v>A.3.5</v>
      </c>
      <c r="H2726" s="235" t="e">
        <f t="shared" si="499"/>
        <v>#N/A</v>
      </c>
      <c r="I2726" s="239"/>
      <c r="J2726" s="239"/>
      <c r="K2726" s="239"/>
      <c r="L2726" s="239"/>
      <c r="M2726" s="240"/>
      <c r="N2726" s="231">
        <f t="shared" si="500"/>
        <v>1</v>
      </c>
      <c r="O2726" s="231">
        <f t="shared" si="490"/>
        <v>0</v>
      </c>
      <c r="P2726" s="179">
        <f>VLOOKUP($G2726,[1]Conceptos!$B$2:$I$588,6,FALSE)</f>
        <v>1</v>
      </c>
      <c r="Q2726" s="179">
        <f>VLOOKUP($G2726,[1]Conceptos!$B$2:$I$588,7,FALSE)</f>
        <v>1</v>
      </c>
      <c r="R2726" s="179">
        <f>VLOOKUP($G2726,[1]Conceptos!$B$2:$I$588,8,FALSE)</f>
        <v>0</v>
      </c>
      <c r="S2726" s="229" t="b">
        <f>VLOOKUP(G2726,[1]Conceptos!$B$2:$E$587,4,FALSE)</f>
        <v>1</v>
      </c>
      <c r="V2726" s="231">
        <f t="shared" si="501"/>
        <v>0</v>
      </c>
    </row>
    <row r="2727" spans="1:22" s="231" customFormat="1" hidden="1">
      <c r="A2727" s="172">
        <f>VLOOKUP(G2727,[1]Conceptos!$B$2:$F$587,5,FALSE)</f>
        <v>342</v>
      </c>
      <c r="B2727" s="236"/>
      <c r="C2727" s="237"/>
      <c r="D2727" s="238"/>
      <c r="E2727" s="225">
        <v>4</v>
      </c>
      <c r="F2727" s="174"/>
      <c r="G2727" s="264" t="str">
        <f t="shared" si="493"/>
        <v>A.3.5</v>
      </c>
      <c r="H2727" s="235" t="e">
        <f t="shared" si="499"/>
        <v>#N/A</v>
      </c>
      <c r="I2727" s="239"/>
      <c r="J2727" s="185"/>
      <c r="K2727" s="239"/>
      <c r="L2727" s="239"/>
      <c r="M2727" s="240"/>
      <c r="N2727" s="231">
        <f t="shared" si="500"/>
        <v>1</v>
      </c>
      <c r="O2727" s="231">
        <f t="shared" si="490"/>
        <v>0</v>
      </c>
      <c r="P2727" s="179">
        <f>VLOOKUP($G2727,[1]Conceptos!$B$2:$I$588,6,FALSE)</f>
        <v>1</v>
      </c>
      <c r="Q2727" s="179">
        <f>VLOOKUP($G2727,[1]Conceptos!$B$2:$I$588,7,FALSE)</f>
        <v>1</v>
      </c>
      <c r="R2727" s="179">
        <f>VLOOKUP($G2727,[1]Conceptos!$B$2:$I$588,8,FALSE)</f>
        <v>0</v>
      </c>
      <c r="S2727" s="229" t="b">
        <f>VLOOKUP(G2727,[1]Conceptos!$B$2:$E$587,4,FALSE)</f>
        <v>1</v>
      </c>
      <c r="V2727" s="231">
        <f t="shared" si="501"/>
        <v>0</v>
      </c>
    </row>
    <row r="2728" spans="1:22" s="231" customFormat="1" hidden="1">
      <c r="A2728" s="172">
        <f>VLOOKUP(G2728,[1]Conceptos!$B$2:$F$587,5,FALSE)</f>
        <v>342</v>
      </c>
      <c r="B2728" s="236"/>
      <c r="C2728" s="237"/>
      <c r="D2728" s="238"/>
      <c r="E2728" s="225">
        <v>5</v>
      </c>
      <c r="F2728" s="174"/>
      <c r="G2728" s="264" t="str">
        <f t="shared" si="493"/>
        <v>A.3.5</v>
      </c>
      <c r="H2728" s="235" t="e">
        <f t="shared" si="499"/>
        <v>#N/A</v>
      </c>
      <c r="I2728" s="239"/>
      <c r="J2728" s="239"/>
      <c r="K2728" s="239"/>
      <c r="L2728" s="239"/>
      <c r="M2728" s="240"/>
      <c r="N2728" s="231">
        <f t="shared" si="500"/>
        <v>1</v>
      </c>
      <c r="O2728" s="231">
        <f t="shared" si="490"/>
        <v>0</v>
      </c>
      <c r="P2728" s="179">
        <f>VLOOKUP($G2728,[1]Conceptos!$B$2:$I$588,6,FALSE)</f>
        <v>1</v>
      </c>
      <c r="Q2728" s="179">
        <f>VLOOKUP($G2728,[1]Conceptos!$B$2:$I$588,7,FALSE)</f>
        <v>1</v>
      </c>
      <c r="R2728" s="179">
        <f>VLOOKUP($G2728,[1]Conceptos!$B$2:$I$588,8,FALSE)</f>
        <v>0</v>
      </c>
      <c r="S2728" s="229" t="b">
        <f>VLOOKUP(G2728,[1]Conceptos!$B$2:$E$587,4,FALSE)</f>
        <v>1</v>
      </c>
      <c r="V2728" s="231">
        <f t="shared" si="501"/>
        <v>0</v>
      </c>
    </row>
    <row r="2729" spans="1:22" s="231" customFormat="1" hidden="1">
      <c r="A2729" s="172">
        <f>VLOOKUP(G2729,[1]Conceptos!$B$2:$F$587,5,FALSE)</f>
        <v>342</v>
      </c>
      <c r="B2729" s="236"/>
      <c r="C2729" s="237"/>
      <c r="D2729" s="238"/>
      <c r="E2729" s="225">
        <v>6</v>
      </c>
      <c r="F2729" s="174"/>
      <c r="G2729" s="264" t="str">
        <f t="shared" si="493"/>
        <v>A.3.5</v>
      </c>
      <c r="H2729" s="235" t="e">
        <f t="shared" si="499"/>
        <v>#N/A</v>
      </c>
      <c r="I2729" s="239"/>
      <c r="J2729" s="239"/>
      <c r="K2729" s="239"/>
      <c r="L2729" s="239"/>
      <c r="M2729" s="240"/>
      <c r="N2729" s="231">
        <f t="shared" si="500"/>
        <v>1</v>
      </c>
      <c r="O2729" s="231">
        <f t="shared" si="490"/>
        <v>0</v>
      </c>
      <c r="P2729" s="179">
        <f>VLOOKUP($G2729,[1]Conceptos!$B$2:$I$588,6,FALSE)</f>
        <v>1</v>
      </c>
      <c r="Q2729" s="179">
        <f>VLOOKUP($G2729,[1]Conceptos!$B$2:$I$588,7,FALSE)</f>
        <v>1</v>
      </c>
      <c r="R2729" s="179">
        <f>VLOOKUP($G2729,[1]Conceptos!$B$2:$I$588,8,FALSE)</f>
        <v>0</v>
      </c>
      <c r="S2729" s="229" t="b">
        <f>VLOOKUP(G2729,[1]Conceptos!$B$2:$E$587,4,FALSE)</f>
        <v>1</v>
      </c>
      <c r="V2729" s="231">
        <f t="shared" si="501"/>
        <v>0</v>
      </c>
    </row>
    <row r="2730" spans="1:22" s="231" customFormat="1" hidden="1">
      <c r="A2730" s="172">
        <f>VLOOKUP(G2730,[1]Conceptos!$B$2:$F$587,5,FALSE)</f>
        <v>342</v>
      </c>
      <c r="B2730" s="236"/>
      <c r="C2730" s="237"/>
      <c r="D2730" s="238"/>
      <c r="E2730" s="225">
        <v>7</v>
      </c>
      <c r="F2730" s="174"/>
      <c r="G2730" s="264" t="str">
        <f t="shared" si="493"/>
        <v>A.3.5</v>
      </c>
      <c r="H2730" s="235" t="e">
        <f t="shared" si="499"/>
        <v>#N/A</v>
      </c>
      <c r="I2730" s="239"/>
      <c r="J2730" s="239"/>
      <c r="K2730" s="239"/>
      <c r="L2730" s="239"/>
      <c r="M2730" s="240"/>
      <c r="N2730" s="231">
        <f t="shared" si="500"/>
        <v>1</v>
      </c>
      <c r="O2730" s="231">
        <f t="shared" si="490"/>
        <v>0</v>
      </c>
      <c r="P2730" s="179">
        <f>VLOOKUP($G2730,[1]Conceptos!$B$2:$I$588,6,FALSE)</f>
        <v>1</v>
      </c>
      <c r="Q2730" s="179">
        <f>VLOOKUP($G2730,[1]Conceptos!$B$2:$I$588,7,FALSE)</f>
        <v>1</v>
      </c>
      <c r="R2730" s="179">
        <f>VLOOKUP($G2730,[1]Conceptos!$B$2:$I$588,8,FALSE)</f>
        <v>0</v>
      </c>
      <c r="S2730" s="229" t="b">
        <f>VLOOKUP(G2730,[1]Conceptos!$B$2:$E$587,4,FALSE)</f>
        <v>1</v>
      </c>
      <c r="V2730" s="231">
        <f t="shared" si="501"/>
        <v>0</v>
      </c>
    </row>
    <row r="2731" spans="1:22" s="231" customFormat="1" hidden="1">
      <c r="A2731" s="172">
        <f>VLOOKUP(G2731,[1]Conceptos!$B$2:$F$587,5,FALSE)</f>
        <v>342</v>
      </c>
      <c r="B2731" s="236"/>
      <c r="C2731" s="237"/>
      <c r="D2731" s="238"/>
      <c r="E2731" s="225">
        <v>8</v>
      </c>
      <c r="F2731" s="174"/>
      <c r="G2731" s="264" t="str">
        <f t="shared" si="493"/>
        <v>A.3.5</v>
      </c>
      <c r="H2731" s="235" t="e">
        <f t="shared" si="499"/>
        <v>#N/A</v>
      </c>
      <c r="I2731" s="239"/>
      <c r="J2731" s="239"/>
      <c r="K2731" s="239"/>
      <c r="L2731" s="239"/>
      <c r="M2731" s="240"/>
      <c r="N2731" s="231">
        <f t="shared" si="500"/>
        <v>1</v>
      </c>
      <c r="O2731" s="231">
        <f t="shared" ref="O2731:O2795" si="502">SUM(I2731:M2731)</f>
        <v>0</v>
      </c>
      <c r="P2731" s="179">
        <f>VLOOKUP($G2731,[1]Conceptos!$B$2:$I$588,6,FALSE)</f>
        <v>1</v>
      </c>
      <c r="Q2731" s="179">
        <f>VLOOKUP($G2731,[1]Conceptos!$B$2:$I$588,7,FALSE)</f>
        <v>1</v>
      </c>
      <c r="R2731" s="179">
        <f>VLOOKUP($G2731,[1]Conceptos!$B$2:$I$588,8,FALSE)</f>
        <v>0</v>
      </c>
      <c r="S2731" s="229" t="b">
        <f>VLOOKUP(G2731,[1]Conceptos!$B$2:$E$587,4,FALSE)</f>
        <v>1</v>
      </c>
      <c r="V2731" s="231">
        <f t="shared" si="501"/>
        <v>0</v>
      </c>
    </row>
    <row r="2732" spans="1:22" s="231" customFormat="1" hidden="1">
      <c r="A2732" s="172">
        <f>VLOOKUP(G2732,[1]Conceptos!$B$2:$F$587,5,FALSE)</f>
        <v>342</v>
      </c>
      <c r="B2732" s="236"/>
      <c r="C2732" s="237"/>
      <c r="D2732" s="238"/>
      <c r="E2732" s="225">
        <v>9</v>
      </c>
      <c r="F2732" s="174"/>
      <c r="G2732" s="264" t="str">
        <f t="shared" si="493"/>
        <v>A.3.5</v>
      </c>
      <c r="H2732" s="235" t="e">
        <f t="shared" si="499"/>
        <v>#N/A</v>
      </c>
      <c r="I2732" s="239"/>
      <c r="J2732" s="239"/>
      <c r="K2732" s="239"/>
      <c r="L2732" s="239"/>
      <c r="M2732" s="240"/>
      <c r="N2732" s="231">
        <f t="shared" si="500"/>
        <v>1</v>
      </c>
      <c r="O2732" s="231">
        <f t="shared" si="502"/>
        <v>0</v>
      </c>
      <c r="P2732" s="179">
        <f>VLOOKUP($G2732,[1]Conceptos!$B$2:$I$588,6,FALSE)</f>
        <v>1</v>
      </c>
      <c r="Q2732" s="179">
        <f>VLOOKUP($G2732,[1]Conceptos!$B$2:$I$588,7,FALSE)</f>
        <v>1</v>
      </c>
      <c r="R2732" s="179">
        <f>VLOOKUP($G2732,[1]Conceptos!$B$2:$I$588,8,FALSE)</f>
        <v>0</v>
      </c>
      <c r="S2732" s="229" t="b">
        <f>VLOOKUP(G2732,[1]Conceptos!$B$2:$E$587,4,FALSE)</f>
        <v>1</v>
      </c>
      <c r="V2732" s="231">
        <f t="shared" si="501"/>
        <v>0</v>
      </c>
    </row>
    <row r="2733" spans="1:22" s="231" customFormat="1" hidden="1">
      <c r="A2733" s="172">
        <f>VLOOKUP(G2733,[1]Conceptos!$B$2:$F$587,5,FALSE)</f>
        <v>342</v>
      </c>
      <c r="B2733" s="236"/>
      <c r="C2733" s="237"/>
      <c r="D2733" s="238"/>
      <c r="E2733" s="225">
        <v>10</v>
      </c>
      <c r="F2733" s="174"/>
      <c r="G2733" s="264" t="str">
        <f t="shared" si="493"/>
        <v>A.3.5</v>
      </c>
      <c r="H2733" s="235" t="e">
        <f t="shared" si="499"/>
        <v>#N/A</v>
      </c>
      <c r="I2733" s="239"/>
      <c r="J2733" s="239"/>
      <c r="K2733" s="239"/>
      <c r="L2733" s="239"/>
      <c r="M2733" s="240"/>
      <c r="N2733" s="231">
        <f t="shared" si="500"/>
        <v>1</v>
      </c>
      <c r="O2733" s="231">
        <f t="shared" si="502"/>
        <v>0</v>
      </c>
      <c r="P2733" s="179">
        <f>VLOOKUP($G2733,[1]Conceptos!$B$2:$I$588,6,FALSE)</f>
        <v>1</v>
      </c>
      <c r="Q2733" s="179">
        <f>VLOOKUP($G2733,[1]Conceptos!$B$2:$I$588,7,FALSE)</f>
        <v>1</v>
      </c>
      <c r="R2733" s="179">
        <f>VLOOKUP($G2733,[1]Conceptos!$B$2:$I$588,8,FALSE)</f>
        <v>0</v>
      </c>
      <c r="S2733" s="229" t="b">
        <f>VLOOKUP(G2733,[1]Conceptos!$B$2:$E$587,4,FALSE)</f>
        <v>1</v>
      </c>
      <c r="V2733" s="231">
        <f t="shared" si="501"/>
        <v>0</v>
      </c>
    </row>
    <row r="2734" spans="1:22" s="231" customFormat="1" ht="38.25">
      <c r="A2734" s="172">
        <f>VLOOKUP(G2734,[1]Conceptos!$B$2:$F$587,5,FALSE)</f>
        <v>343</v>
      </c>
      <c r="B2734" s="219" t="s">
        <v>486</v>
      </c>
      <c r="C2734" s="220" t="str">
        <f>VLOOKUP(B2734,[1]Conceptos!$B$2:$D$587,2,FALSE)</f>
        <v>PAGO DE DÉFICIT DE INVERSIÓN EN AGUA POTABLE Y SANEAMIENTO BÁSICO</v>
      </c>
      <c r="D2734" s="221" t="str">
        <f>VLOOKUP(B2734,[1]Conceptos!$B$2:$D$587,3,FALSE)</f>
        <v>RECURSOS DESTINADOS AL PAGO DE DÉFICIT DE INVERSIÓN EN EL SECTOR AGUA POTABLE Y SANEAMIENTO BASICO</v>
      </c>
      <c r="E2734" s="222" t="s">
        <v>136</v>
      </c>
      <c r="F2734" s="223"/>
      <c r="G2734" s="263" t="str">
        <f t="shared" si="493"/>
        <v>A.3.6</v>
      </c>
      <c r="H2734" s="225"/>
      <c r="I2734" s="226">
        <f>SUM(I2735:I2744)</f>
        <v>0</v>
      </c>
      <c r="J2734" s="226">
        <f>SUM(J2735:J2744)</f>
        <v>0</v>
      </c>
      <c r="K2734" s="226">
        <f>SUM(K2735:K2744)</f>
        <v>0</v>
      </c>
      <c r="L2734" s="226">
        <f>SUM(L2735:L2744)</f>
        <v>0</v>
      </c>
      <c r="M2734" s="227">
        <f>SUM(M2735:M2744)</f>
        <v>0</v>
      </c>
      <c r="N2734" s="228">
        <f>IF(AND(E2734&lt;&gt;"", E2734&lt;&gt;"Registrar Detalle",E2734&lt;&gt;"Ocultar Detalle"),1,0)</f>
        <v>0</v>
      </c>
      <c r="O2734" s="228">
        <f t="shared" si="502"/>
        <v>0</v>
      </c>
      <c r="P2734" s="179">
        <f>VLOOKUP($G2734,[1]Conceptos!$B$2:$I$588,6,FALSE)</f>
        <v>1</v>
      </c>
      <c r="Q2734" s="179">
        <f>VLOOKUP($G2734,[1]Conceptos!$B$2:$I$588,7,FALSE)</f>
        <v>1</v>
      </c>
      <c r="R2734" s="179">
        <f>VLOOKUP($G2734,[1]Conceptos!$B$2:$I$588,8,FALSE)</f>
        <v>1</v>
      </c>
      <c r="S2734" s="229" t="b">
        <f>VLOOKUP(G2734,[1]Conceptos!$B$2:$E$588,4,FALSE)</f>
        <v>1</v>
      </c>
      <c r="T2734" s="230">
        <f>FIND(".",B2734,LEN(B2734)-2)</f>
        <v>4</v>
      </c>
      <c r="U2734" s="230" t="str">
        <f>MID(B2734,1,T2734-1)</f>
        <v>A.3</v>
      </c>
      <c r="V2734" s="231">
        <f t="shared" si="501"/>
        <v>4</v>
      </c>
    </row>
    <row r="2735" spans="1:22" s="231" customFormat="1">
      <c r="A2735" s="172">
        <f>VLOOKUP(G2735,[1]Conceptos!$B$2:$F$587,5,FALSE)</f>
        <v>343</v>
      </c>
      <c r="B2735" s="234"/>
      <c r="C2735" s="220"/>
      <c r="D2735" s="221"/>
      <c r="E2735" s="225">
        <v>1</v>
      </c>
      <c r="F2735" s="174"/>
      <c r="G2735" s="264" t="str">
        <f t="shared" si="493"/>
        <v>A.3.6</v>
      </c>
      <c r="H2735" s="235" t="e">
        <f t="shared" ref="H2735:H2744" si="503">VLOOKUP(F2735,$W$7:$X$48,2,FALSE)</f>
        <v>#N/A</v>
      </c>
      <c r="I2735" s="239"/>
      <c r="J2735" s="239"/>
      <c r="K2735" s="239"/>
      <c r="L2735" s="239"/>
      <c r="M2735" s="240"/>
      <c r="N2735" s="231">
        <f t="shared" si="500"/>
        <v>1</v>
      </c>
      <c r="O2735" s="231">
        <f t="shared" si="502"/>
        <v>0</v>
      </c>
      <c r="P2735" s="179">
        <f>VLOOKUP($G2735,[1]Conceptos!$B$2:$I$588,6,FALSE)</f>
        <v>1</v>
      </c>
      <c r="Q2735" s="179">
        <f>VLOOKUP($G2735,[1]Conceptos!$B$2:$I$588,7,FALSE)</f>
        <v>1</v>
      </c>
      <c r="R2735" s="179">
        <f>VLOOKUP($G2735,[1]Conceptos!$B$2:$I$588,8,FALSE)</f>
        <v>1</v>
      </c>
      <c r="S2735" s="229" t="b">
        <f>VLOOKUP(G2735,[1]Conceptos!$B$2:$E$588,4,FALSE)</f>
        <v>1</v>
      </c>
      <c r="V2735" s="231">
        <f t="shared" si="501"/>
        <v>4</v>
      </c>
    </row>
    <row r="2736" spans="1:22" s="231" customFormat="1" hidden="1">
      <c r="A2736" s="172">
        <f>VLOOKUP(G2736,[1]Conceptos!$B$2:$F$587,5,FALSE)</f>
        <v>343</v>
      </c>
      <c r="B2736" s="236"/>
      <c r="C2736" s="237"/>
      <c r="D2736" s="238"/>
      <c r="E2736" s="225">
        <v>2</v>
      </c>
      <c r="F2736" s="174"/>
      <c r="G2736" s="264" t="str">
        <f t="shared" si="493"/>
        <v>A.3.6</v>
      </c>
      <c r="H2736" s="235" t="e">
        <f t="shared" si="503"/>
        <v>#N/A</v>
      </c>
      <c r="I2736" s="239"/>
      <c r="J2736" s="239"/>
      <c r="K2736" s="239"/>
      <c r="L2736" s="239"/>
      <c r="M2736" s="240"/>
      <c r="N2736" s="231">
        <f t="shared" si="500"/>
        <v>1</v>
      </c>
      <c r="O2736" s="231">
        <f t="shared" si="502"/>
        <v>0</v>
      </c>
      <c r="P2736" s="179">
        <f>VLOOKUP($G2736,[1]Conceptos!$B$2:$I$588,6,FALSE)</f>
        <v>1</v>
      </c>
      <c r="Q2736" s="179">
        <f>VLOOKUP($G2736,[1]Conceptos!$B$2:$I$588,7,FALSE)</f>
        <v>1</v>
      </c>
      <c r="R2736" s="179">
        <f>VLOOKUP($G2736,[1]Conceptos!$B$2:$I$588,8,FALSE)</f>
        <v>1</v>
      </c>
      <c r="S2736" s="229" t="b">
        <f>VLOOKUP(G2736,[1]Conceptos!$B$2:$E$587,4,FALSE)</f>
        <v>1</v>
      </c>
      <c r="V2736" s="231">
        <f t="shared" si="501"/>
        <v>0</v>
      </c>
    </row>
    <row r="2737" spans="1:22" s="231" customFormat="1" hidden="1">
      <c r="A2737" s="172">
        <f>VLOOKUP(G2737,[1]Conceptos!$B$2:$F$587,5,FALSE)</f>
        <v>343</v>
      </c>
      <c r="B2737" s="236"/>
      <c r="C2737" s="237"/>
      <c r="D2737" s="238"/>
      <c r="E2737" s="225">
        <v>3</v>
      </c>
      <c r="F2737" s="174"/>
      <c r="G2737" s="264" t="str">
        <f t="shared" si="493"/>
        <v>A.3.6</v>
      </c>
      <c r="H2737" s="235" t="e">
        <f t="shared" si="503"/>
        <v>#N/A</v>
      </c>
      <c r="I2737" s="239"/>
      <c r="J2737" s="239"/>
      <c r="K2737" s="239"/>
      <c r="L2737" s="239"/>
      <c r="M2737" s="240"/>
      <c r="N2737" s="231">
        <f t="shared" si="500"/>
        <v>1</v>
      </c>
      <c r="O2737" s="231">
        <f t="shared" si="502"/>
        <v>0</v>
      </c>
      <c r="P2737" s="179">
        <f>VLOOKUP($G2737,[1]Conceptos!$B$2:$I$588,6,FALSE)</f>
        <v>1</v>
      </c>
      <c r="Q2737" s="179">
        <f>VLOOKUP($G2737,[1]Conceptos!$B$2:$I$588,7,FALSE)</f>
        <v>1</v>
      </c>
      <c r="R2737" s="179">
        <f>VLOOKUP($G2737,[1]Conceptos!$B$2:$I$588,8,FALSE)</f>
        <v>1</v>
      </c>
      <c r="S2737" s="229" t="b">
        <f>VLOOKUP(G2737,[1]Conceptos!$B$2:$E$587,4,FALSE)</f>
        <v>1</v>
      </c>
      <c r="V2737" s="231">
        <f t="shared" si="501"/>
        <v>0</v>
      </c>
    </row>
    <row r="2738" spans="1:22" s="231" customFormat="1" hidden="1">
      <c r="A2738" s="172">
        <f>VLOOKUP(G2738,[1]Conceptos!$B$2:$F$587,5,FALSE)</f>
        <v>343</v>
      </c>
      <c r="B2738" s="236"/>
      <c r="C2738" s="237"/>
      <c r="D2738" s="238"/>
      <c r="E2738" s="225">
        <v>4</v>
      </c>
      <c r="F2738" s="174"/>
      <c r="G2738" s="264" t="str">
        <f t="shared" si="493"/>
        <v>A.3.6</v>
      </c>
      <c r="H2738" s="235" t="e">
        <f t="shared" si="503"/>
        <v>#N/A</v>
      </c>
      <c r="I2738" s="239"/>
      <c r="J2738" s="239"/>
      <c r="K2738" s="239"/>
      <c r="L2738" s="239"/>
      <c r="M2738" s="240"/>
      <c r="N2738" s="231">
        <f t="shared" si="500"/>
        <v>1</v>
      </c>
      <c r="O2738" s="231">
        <f t="shared" si="502"/>
        <v>0</v>
      </c>
      <c r="P2738" s="179">
        <f>VLOOKUP($G2738,[1]Conceptos!$B$2:$I$588,6,FALSE)</f>
        <v>1</v>
      </c>
      <c r="Q2738" s="179">
        <f>VLOOKUP($G2738,[1]Conceptos!$B$2:$I$588,7,FALSE)</f>
        <v>1</v>
      </c>
      <c r="R2738" s="179">
        <f>VLOOKUP($G2738,[1]Conceptos!$B$2:$I$588,8,FALSE)</f>
        <v>1</v>
      </c>
      <c r="S2738" s="229" t="b">
        <f>VLOOKUP(G2738,[1]Conceptos!$B$2:$E$587,4,FALSE)</f>
        <v>1</v>
      </c>
      <c r="V2738" s="231">
        <f t="shared" si="501"/>
        <v>0</v>
      </c>
    </row>
    <row r="2739" spans="1:22" s="231" customFormat="1" hidden="1">
      <c r="A2739" s="172">
        <f>VLOOKUP(G2739,[1]Conceptos!$B$2:$F$587,5,FALSE)</f>
        <v>343</v>
      </c>
      <c r="B2739" s="236"/>
      <c r="C2739" s="237"/>
      <c r="D2739" s="238"/>
      <c r="E2739" s="225">
        <v>5</v>
      </c>
      <c r="F2739" s="174"/>
      <c r="G2739" s="264" t="str">
        <f t="shared" si="493"/>
        <v>A.3.6</v>
      </c>
      <c r="H2739" s="235" t="e">
        <f t="shared" si="503"/>
        <v>#N/A</v>
      </c>
      <c r="I2739" s="239"/>
      <c r="J2739" s="239"/>
      <c r="K2739" s="239"/>
      <c r="L2739" s="239"/>
      <c r="M2739" s="240"/>
      <c r="N2739" s="231">
        <f t="shared" si="500"/>
        <v>1</v>
      </c>
      <c r="O2739" s="231">
        <f t="shared" si="502"/>
        <v>0</v>
      </c>
      <c r="P2739" s="179">
        <f>VLOOKUP($G2739,[1]Conceptos!$B$2:$I$588,6,FALSE)</f>
        <v>1</v>
      </c>
      <c r="Q2739" s="179">
        <f>VLOOKUP($G2739,[1]Conceptos!$B$2:$I$588,7,FALSE)</f>
        <v>1</v>
      </c>
      <c r="R2739" s="179">
        <f>VLOOKUP($G2739,[1]Conceptos!$B$2:$I$588,8,FALSE)</f>
        <v>1</v>
      </c>
      <c r="S2739" s="229" t="b">
        <f>VLOOKUP(G2739,[1]Conceptos!$B$2:$E$587,4,FALSE)</f>
        <v>1</v>
      </c>
      <c r="V2739" s="231">
        <f t="shared" si="501"/>
        <v>0</v>
      </c>
    </row>
    <row r="2740" spans="1:22" s="231" customFormat="1" hidden="1">
      <c r="A2740" s="172">
        <f>VLOOKUP(G2740,[1]Conceptos!$B$2:$F$587,5,FALSE)</f>
        <v>343</v>
      </c>
      <c r="B2740" s="236"/>
      <c r="C2740" s="237"/>
      <c r="D2740" s="238"/>
      <c r="E2740" s="225">
        <v>6</v>
      </c>
      <c r="F2740" s="174"/>
      <c r="G2740" s="264" t="str">
        <f t="shared" si="493"/>
        <v>A.3.6</v>
      </c>
      <c r="H2740" s="235" t="e">
        <f t="shared" si="503"/>
        <v>#N/A</v>
      </c>
      <c r="I2740" s="239"/>
      <c r="J2740" s="239"/>
      <c r="K2740" s="239"/>
      <c r="L2740" s="239"/>
      <c r="M2740" s="240"/>
      <c r="N2740" s="231">
        <f t="shared" si="500"/>
        <v>1</v>
      </c>
      <c r="O2740" s="231">
        <f t="shared" si="502"/>
        <v>0</v>
      </c>
      <c r="P2740" s="179">
        <f>VLOOKUP($G2740,[1]Conceptos!$B$2:$I$588,6,FALSE)</f>
        <v>1</v>
      </c>
      <c r="Q2740" s="179">
        <f>VLOOKUP($G2740,[1]Conceptos!$B$2:$I$588,7,FALSE)</f>
        <v>1</v>
      </c>
      <c r="R2740" s="179">
        <f>VLOOKUP($G2740,[1]Conceptos!$B$2:$I$588,8,FALSE)</f>
        <v>1</v>
      </c>
      <c r="S2740" s="229" t="b">
        <f>VLOOKUP(G2740,[1]Conceptos!$B$2:$E$587,4,FALSE)</f>
        <v>1</v>
      </c>
      <c r="V2740" s="231">
        <f t="shared" si="501"/>
        <v>0</v>
      </c>
    </row>
    <row r="2741" spans="1:22" s="231" customFormat="1" hidden="1">
      <c r="A2741" s="172">
        <f>VLOOKUP(G2741,[1]Conceptos!$B$2:$F$587,5,FALSE)</f>
        <v>343</v>
      </c>
      <c r="B2741" s="236"/>
      <c r="C2741" s="237"/>
      <c r="D2741" s="238"/>
      <c r="E2741" s="225">
        <v>7</v>
      </c>
      <c r="F2741" s="174"/>
      <c r="G2741" s="264" t="str">
        <f t="shared" si="493"/>
        <v>A.3.6</v>
      </c>
      <c r="H2741" s="235" t="e">
        <f t="shared" si="503"/>
        <v>#N/A</v>
      </c>
      <c r="I2741" s="239"/>
      <c r="J2741" s="239"/>
      <c r="K2741" s="239"/>
      <c r="L2741" s="239"/>
      <c r="M2741" s="240"/>
      <c r="N2741" s="231">
        <f t="shared" si="500"/>
        <v>1</v>
      </c>
      <c r="O2741" s="231">
        <f t="shared" si="502"/>
        <v>0</v>
      </c>
      <c r="P2741" s="179">
        <f>VLOOKUP($G2741,[1]Conceptos!$B$2:$I$588,6,FALSE)</f>
        <v>1</v>
      </c>
      <c r="Q2741" s="179">
        <f>VLOOKUP($G2741,[1]Conceptos!$B$2:$I$588,7,FALSE)</f>
        <v>1</v>
      </c>
      <c r="R2741" s="179">
        <f>VLOOKUP($G2741,[1]Conceptos!$B$2:$I$588,8,FALSE)</f>
        <v>1</v>
      </c>
      <c r="S2741" s="229" t="b">
        <f>VLOOKUP(G2741,[1]Conceptos!$B$2:$E$587,4,FALSE)</f>
        <v>1</v>
      </c>
      <c r="V2741" s="231">
        <f t="shared" si="501"/>
        <v>0</v>
      </c>
    </row>
    <row r="2742" spans="1:22" s="231" customFormat="1" hidden="1">
      <c r="A2742" s="172">
        <f>VLOOKUP(G2742,[1]Conceptos!$B$2:$F$587,5,FALSE)</f>
        <v>343</v>
      </c>
      <c r="B2742" s="236"/>
      <c r="C2742" s="237"/>
      <c r="D2742" s="238"/>
      <c r="E2742" s="225">
        <v>8</v>
      </c>
      <c r="F2742" s="174"/>
      <c r="G2742" s="264" t="str">
        <f t="shared" si="493"/>
        <v>A.3.6</v>
      </c>
      <c r="H2742" s="235" t="e">
        <f t="shared" si="503"/>
        <v>#N/A</v>
      </c>
      <c r="I2742" s="239"/>
      <c r="J2742" s="239"/>
      <c r="K2742" s="239"/>
      <c r="L2742" s="239"/>
      <c r="M2742" s="240"/>
      <c r="N2742" s="231">
        <f t="shared" si="500"/>
        <v>1</v>
      </c>
      <c r="O2742" s="231">
        <f t="shared" si="502"/>
        <v>0</v>
      </c>
      <c r="P2742" s="179">
        <f>VLOOKUP($G2742,[1]Conceptos!$B$2:$I$588,6,FALSE)</f>
        <v>1</v>
      </c>
      <c r="Q2742" s="179">
        <f>VLOOKUP($G2742,[1]Conceptos!$B$2:$I$588,7,FALSE)</f>
        <v>1</v>
      </c>
      <c r="R2742" s="179">
        <f>VLOOKUP($G2742,[1]Conceptos!$B$2:$I$588,8,FALSE)</f>
        <v>1</v>
      </c>
      <c r="S2742" s="229" t="b">
        <f>VLOOKUP(G2742,[1]Conceptos!$B$2:$E$587,4,FALSE)</f>
        <v>1</v>
      </c>
      <c r="V2742" s="231">
        <f t="shared" si="501"/>
        <v>0</v>
      </c>
    </row>
    <row r="2743" spans="1:22" s="231" customFormat="1" hidden="1">
      <c r="A2743" s="172">
        <f>VLOOKUP(G2743,[1]Conceptos!$B$2:$F$587,5,FALSE)</f>
        <v>343</v>
      </c>
      <c r="B2743" s="236"/>
      <c r="C2743" s="237"/>
      <c r="D2743" s="238"/>
      <c r="E2743" s="225">
        <v>9</v>
      </c>
      <c r="F2743" s="174"/>
      <c r="G2743" s="264" t="str">
        <f t="shared" si="493"/>
        <v>A.3.6</v>
      </c>
      <c r="H2743" s="235" t="e">
        <f t="shared" si="503"/>
        <v>#N/A</v>
      </c>
      <c r="I2743" s="239"/>
      <c r="J2743" s="239"/>
      <c r="K2743" s="239"/>
      <c r="L2743" s="239"/>
      <c r="M2743" s="240"/>
      <c r="N2743" s="231">
        <f t="shared" si="500"/>
        <v>1</v>
      </c>
      <c r="O2743" s="231">
        <f t="shared" si="502"/>
        <v>0</v>
      </c>
      <c r="P2743" s="179">
        <f>VLOOKUP($G2743,[1]Conceptos!$B$2:$I$588,6,FALSE)</f>
        <v>1</v>
      </c>
      <c r="Q2743" s="179">
        <f>VLOOKUP($G2743,[1]Conceptos!$B$2:$I$588,7,FALSE)</f>
        <v>1</v>
      </c>
      <c r="R2743" s="179">
        <f>VLOOKUP($G2743,[1]Conceptos!$B$2:$I$588,8,FALSE)</f>
        <v>1</v>
      </c>
      <c r="S2743" s="229" t="b">
        <f>VLOOKUP(G2743,[1]Conceptos!$B$2:$E$587,4,FALSE)</f>
        <v>1</v>
      </c>
      <c r="V2743" s="231">
        <f t="shared" si="501"/>
        <v>0</v>
      </c>
    </row>
    <row r="2744" spans="1:22" s="231" customFormat="1" hidden="1">
      <c r="A2744" s="172">
        <f>VLOOKUP(G2744,[1]Conceptos!$B$2:$F$587,5,FALSE)</f>
        <v>343</v>
      </c>
      <c r="B2744" s="236"/>
      <c r="C2744" s="237"/>
      <c r="D2744" s="238"/>
      <c r="E2744" s="225">
        <v>10</v>
      </c>
      <c r="F2744" s="174"/>
      <c r="G2744" s="264" t="str">
        <f t="shared" si="493"/>
        <v>A.3.6</v>
      </c>
      <c r="H2744" s="235" t="e">
        <f t="shared" si="503"/>
        <v>#N/A</v>
      </c>
      <c r="I2744" s="239"/>
      <c r="J2744" s="239"/>
      <c r="K2744" s="239"/>
      <c r="L2744" s="239"/>
      <c r="M2744" s="240"/>
      <c r="N2744" s="231">
        <f t="shared" si="500"/>
        <v>1</v>
      </c>
      <c r="O2744" s="231">
        <f t="shared" si="502"/>
        <v>0</v>
      </c>
      <c r="P2744" s="179">
        <f>VLOOKUP($G2744,[1]Conceptos!$B$2:$I$588,6,FALSE)</f>
        <v>1</v>
      </c>
      <c r="Q2744" s="179">
        <f>VLOOKUP($G2744,[1]Conceptos!$B$2:$I$588,7,FALSE)</f>
        <v>1</v>
      </c>
      <c r="R2744" s="179">
        <f>VLOOKUP($G2744,[1]Conceptos!$B$2:$I$588,8,FALSE)</f>
        <v>1</v>
      </c>
      <c r="S2744" s="229" t="b">
        <f>VLOOKUP(G2744,[1]Conceptos!$B$2:$E$587,4,FALSE)</f>
        <v>1</v>
      </c>
      <c r="V2744" s="231">
        <f t="shared" si="501"/>
        <v>0</v>
      </c>
    </row>
    <row r="2745" spans="1:22" s="231" customFormat="1" ht="38.25">
      <c r="A2745" s="172">
        <f>VLOOKUP(G2745,[1]Conceptos!$B$2:$F$587,5,FALSE)</f>
        <v>344</v>
      </c>
      <c r="B2745" s="216" t="s">
        <v>487</v>
      </c>
      <c r="C2745" s="217" t="str">
        <f>VLOOKUP(B2745,[1]Conceptos!$B$2:$D$587,2,FALSE)</f>
        <v>DEPORTE Y RECREACIÓN</v>
      </c>
      <c r="D2745" s="218" t="str">
        <f>VLOOKUP(B2745,[1]Conceptos!$B$2:$D$587,3,FALSE)</f>
        <v>SUMATORIA DE RECURSOS ORIENTADOS AL DESARROLLO DE ACTIVIDADES Y PROYECTOS RELACIONADOS CON EL DEPORTE, LA RECREACIÓN Y EL APROVECHAMIENTO DEL TIEMPO LIBRE</v>
      </c>
      <c r="E2745" s="249"/>
      <c r="F2745" s="210"/>
      <c r="G2745" s="262" t="str">
        <f t="shared" si="493"/>
        <v>A.4</v>
      </c>
      <c r="H2745" s="249"/>
      <c r="I2745" s="213">
        <f>I2746+I2757+I2768+I2779+I2790+I2801</f>
        <v>0</v>
      </c>
      <c r="J2745" s="213">
        <f>J2746+J2757+J2768+J2779+J2790+J2801</f>
        <v>0</v>
      </c>
      <c r="K2745" s="213">
        <f>K2746+K2757+K2768+K2779+K2790+K2801</f>
        <v>0</v>
      </c>
      <c r="L2745" s="213">
        <f>L2746+L2757+L2768+L2779+L2790+L2801</f>
        <v>0</v>
      </c>
      <c r="M2745" s="214">
        <f>M2746+M2757+M2768+M2779+M2790+M2801</f>
        <v>0</v>
      </c>
      <c r="N2745" s="250">
        <f t="shared" si="500"/>
        <v>0</v>
      </c>
      <c r="O2745" s="250">
        <f t="shared" si="502"/>
        <v>0</v>
      </c>
      <c r="P2745" s="179">
        <f>VLOOKUP($G2745,[1]Conceptos!$B$2:$I$588,6,FALSE)</f>
        <v>1</v>
      </c>
      <c r="Q2745" s="179">
        <f>VLOOKUP($G2745,[1]Conceptos!$B$2:$I$588,7,FALSE)</f>
        <v>1</v>
      </c>
      <c r="R2745" s="179">
        <f>VLOOKUP($G2745,[1]Conceptos!$B$2:$I$588,8,FALSE)</f>
        <v>1</v>
      </c>
      <c r="S2745" s="229" t="b">
        <f>VLOOKUP(G2745,[1]Conceptos!$B$2:$E$588,4,FALSE)</f>
        <v>0</v>
      </c>
      <c r="T2745" s="230">
        <f>FIND(".",B2745,LEN(B2745)-2)</f>
        <v>2</v>
      </c>
      <c r="U2745" s="230" t="str">
        <f>MID(B2745,1,T2745-1)</f>
        <v>A</v>
      </c>
      <c r="V2745" s="231">
        <f t="shared" si="501"/>
        <v>2</v>
      </c>
    </row>
    <row r="2746" spans="1:22" s="231" customFormat="1" ht="51">
      <c r="A2746" s="172">
        <f>VLOOKUP(G2746,[1]Conceptos!$B$2:$F$587,5,FALSE)</f>
        <v>345</v>
      </c>
      <c r="B2746" s="219" t="s">
        <v>488</v>
      </c>
      <c r="C2746" s="220" t="str">
        <f>VLOOKUP(B2746,[1]Conceptos!$B$2:$D$587,2,FALSE)</f>
        <v>FOMENTO, DESARROLLO Y PRÁCTICA DEL DEPORTE, LA RECREACIÓN Y EL APROVECHAMIENTO DEL TIEMPO LIBRE</v>
      </c>
      <c r="D2746" s="221" t="str">
        <f>VLOOKUP(B2746,[1]Conceptos!$B$2:$D$587,3,FALSE)</f>
        <v xml:space="preserve">RECURSOS ORIENTADOS A LA FINANCIACIÓN DE LAS ACCIONES DESARROLLADAS POR LA ENTIDAD TERRITORIAL PARA FOMENTAR, DESARROLLAR Y PRACTICAR EL DEPORTE, LA RECREACIÓN Y EL APROVECHAMIENTO DEL TIEMPO LIBRE </v>
      </c>
      <c r="E2746" s="222" t="s">
        <v>136</v>
      </c>
      <c r="F2746" s="223"/>
      <c r="G2746" s="263" t="str">
        <f t="shared" si="493"/>
        <v>A.4.1</v>
      </c>
      <c r="H2746" s="225"/>
      <c r="I2746" s="226">
        <f>SUM(I2747:I2756)</f>
        <v>0</v>
      </c>
      <c r="J2746" s="226">
        <f>SUM(J2747:J2756)</f>
        <v>0</v>
      </c>
      <c r="K2746" s="226">
        <f>SUM(K2747:K2756)</f>
        <v>0</v>
      </c>
      <c r="L2746" s="226">
        <f>SUM(L2747:L2756)</f>
        <v>0</v>
      </c>
      <c r="M2746" s="227">
        <f>SUM(M2747:M2756)</f>
        <v>0</v>
      </c>
      <c r="N2746" s="228">
        <f>IF(AND(E2746&lt;&gt;"", E2746&lt;&gt;"Registrar Detalle",E2746&lt;&gt;"Ocultar Detalle"),1,0)</f>
        <v>0</v>
      </c>
      <c r="O2746" s="228">
        <f t="shared" si="502"/>
        <v>0</v>
      </c>
      <c r="P2746" s="179">
        <f>VLOOKUP($G2746,[1]Conceptos!$B$2:$I$588,6,FALSE)</f>
        <v>1</v>
      </c>
      <c r="Q2746" s="179">
        <f>VLOOKUP($G2746,[1]Conceptos!$B$2:$I$588,7,FALSE)</f>
        <v>1</v>
      </c>
      <c r="R2746" s="179">
        <f>VLOOKUP($G2746,[1]Conceptos!$B$2:$I$588,8,FALSE)</f>
        <v>1</v>
      </c>
      <c r="S2746" s="229" t="b">
        <f>VLOOKUP(G2746,[1]Conceptos!$B$2:$E$588,4,FALSE)</f>
        <v>1</v>
      </c>
      <c r="T2746" s="230">
        <f>FIND(".",B2746,LEN(B2746)-2)</f>
        <v>4</v>
      </c>
      <c r="U2746" s="230" t="str">
        <f>MID(B2746,1,T2746-1)</f>
        <v>A.4</v>
      </c>
      <c r="V2746" s="231">
        <f t="shared" si="501"/>
        <v>4</v>
      </c>
    </row>
    <row r="2747" spans="1:22" s="231" customFormat="1">
      <c r="A2747" s="172">
        <f>VLOOKUP(G2747,[1]Conceptos!$B$2:$F$587,5,FALSE)</f>
        <v>345</v>
      </c>
      <c r="B2747" s="234"/>
      <c r="C2747" s="220"/>
      <c r="D2747" s="221"/>
      <c r="E2747" s="225">
        <v>1</v>
      </c>
      <c r="F2747" s="174"/>
      <c r="G2747" s="264" t="str">
        <f t="shared" si="493"/>
        <v>A.4.1</v>
      </c>
      <c r="H2747" s="235" t="e">
        <f t="shared" ref="H2747:H2756" si="504">VLOOKUP(F2747,$W$7:$X$48,2,FALSE)</f>
        <v>#N/A</v>
      </c>
      <c r="I2747" s="239"/>
      <c r="J2747" s="239"/>
      <c r="K2747" s="239"/>
      <c r="L2747" s="239"/>
      <c r="M2747" s="240"/>
      <c r="N2747" s="231">
        <f t="shared" si="500"/>
        <v>1</v>
      </c>
      <c r="O2747" s="231">
        <f t="shared" si="502"/>
        <v>0</v>
      </c>
      <c r="P2747" s="179">
        <f>VLOOKUP($G2747,[1]Conceptos!$B$2:$I$588,6,FALSE)</f>
        <v>1</v>
      </c>
      <c r="Q2747" s="179">
        <f>VLOOKUP($G2747,[1]Conceptos!$B$2:$I$588,7,FALSE)</f>
        <v>1</v>
      </c>
      <c r="R2747" s="179">
        <f>VLOOKUP($G2747,[1]Conceptos!$B$2:$I$588,8,FALSE)</f>
        <v>1</v>
      </c>
      <c r="S2747" s="229" t="b">
        <f>VLOOKUP(G2747,[1]Conceptos!$B$2:$E$588,4,FALSE)</f>
        <v>1</v>
      </c>
      <c r="V2747" s="231">
        <f t="shared" si="501"/>
        <v>4</v>
      </c>
    </row>
    <row r="2748" spans="1:22" s="231" customFormat="1" hidden="1">
      <c r="A2748" s="172">
        <f>VLOOKUP(G2748,[1]Conceptos!$B$2:$F$587,5,FALSE)</f>
        <v>345</v>
      </c>
      <c r="B2748" s="236"/>
      <c r="C2748" s="237"/>
      <c r="D2748" s="238"/>
      <c r="E2748" s="225">
        <v>2</v>
      </c>
      <c r="F2748" s="174"/>
      <c r="G2748" s="264" t="str">
        <f t="shared" si="493"/>
        <v>A.4.1</v>
      </c>
      <c r="H2748" s="235" t="e">
        <f t="shared" si="504"/>
        <v>#N/A</v>
      </c>
      <c r="I2748" s="239"/>
      <c r="J2748" s="239"/>
      <c r="K2748" s="239"/>
      <c r="L2748" s="239"/>
      <c r="M2748" s="240"/>
      <c r="N2748" s="231">
        <f t="shared" si="500"/>
        <v>1</v>
      </c>
      <c r="O2748" s="231">
        <f t="shared" si="502"/>
        <v>0</v>
      </c>
      <c r="P2748" s="179">
        <f>VLOOKUP($G2748,[1]Conceptos!$B$2:$I$588,6,FALSE)</f>
        <v>1</v>
      </c>
      <c r="Q2748" s="179">
        <f>VLOOKUP($G2748,[1]Conceptos!$B$2:$I$588,7,FALSE)</f>
        <v>1</v>
      </c>
      <c r="R2748" s="179">
        <f>VLOOKUP($G2748,[1]Conceptos!$B$2:$I$588,8,FALSE)</f>
        <v>1</v>
      </c>
      <c r="S2748" s="229" t="b">
        <f>VLOOKUP(G2748,[1]Conceptos!$B$2:$E$587,4,FALSE)</f>
        <v>1</v>
      </c>
      <c r="V2748" s="231">
        <f t="shared" si="501"/>
        <v>0</v>
      </c>
    </row>
    <row r="2749" spans="1:22" s="231" customFormat="1" hidden="1">
      <c r="A2749" s="172">
        <f>VLOOKUP(G2749,[1]Conceptos!$B$2:$F$587,5,FALSE)</f>
        <v>345</v>
      </c>
      <c r="B2749" s="236"/>
      <c r="C2749" s="237"/>
      <c r="D2749" s="238"/>
      <c r="E2749" s="225">
        <v>3</v>
      </c>
      <c r="F2749" s="174"/>
      <c r="G2749" s="264" t="str">
        <f t="shared" ref="G2749:G2812" si="505">IF(ISBLANK(B2749),G2748,B2749)</f>
        <v>A.4.1</v>
      </c>
      <c r="H2749" s="235" t="e">
        <f t="shared" si="504"/>
        <v>#N/A</v>
      </c>
      <c r="I2749" s="239"/>
      <c r="J2749" s="239"/>
      <c r="K2749" s="239"/>
      <c r="L2749" s="239"/>
      <c r="M2749" s="240"/>
      <c r="N2749" s="231">
        <f t="shared" si="500"/>
        <v>1</v>
      </c>
      <c r="O2749" s="231">
        <f t="shared" si="502"/>
        <v>0</v>
      </c>
      <c r="P2749" s="179">
        <f>VLOOKUP($G2749,[1]Conceptos!$B$2:$I$588,6,FALSE)</f>
        <v>1</v>
      </c>
      <c r="Q2749" s="179">
        <f>VLOOKUP($G2749,[1]Conceptos!$B$2:$I$588,7,FALSE)</f>
        <v>1</v>
      </c>
      <c r="R2749" s="179">
        <f>VLOOKUP($G2749,[1]Conceptos!$B$2:$I$588,8,FALSE)</f>
        <v>1</v>
      </c>
      <c r="S2749" s="229" t="b">
        <f>VLOOKUP(G2749,[1]Conceptos!$B$2:$E$587,4,FALSE)</f>
        <v>1</v>
      </c>
      <c r="V2749" s="231">
        <f t="shared" si="501"/>
        <v>0</v>
      </c>
    </row>
    <row r="2750" spans="1:22" s="231" customFormat="1" hidden="1">
      <c r="A2750" s="172">
        <f>VLOOKUP(G2750,[1]Conceptos!$B$2:$F$587,5,FALSE)</f>
        <v>345</v>
      </c>
      <c r="B2750" s="236"/>
      <c r="C2750" s="237"/>
      <c r="D2750" s="238"/>
      <c r="E2750" s="225">
        <v>4</v>
      </c>
      <c r="F2750" s="174"/>
      <c r="G2750" s="264" t="str">
        <f t="shared" si="505"/>
        <v>A.4.1</v>
      </c>
      <c r="H2750" s="235" t="e">
        <f t="shared" si="504"/>
        <v>#N/A</v>
      </c>
      <c r="I2750" s="239"/>
      <c r="J2750" s="239"/>
      <c r="K2750" s="239"/>
      <c r="L2750" s="239"/>
      <c r="M2750" s="240"/>
      <c r="N2750" s="231">
        <f t="shared" si="500"/>
        <v>1</v>
      </c>
      <c r="O2750" s="231">
        <f t="shared" si="502"/>
        <v>0</v>
      </c>
      <c r="P2750" s="179">
        <f>VLOOKUP($G2750,[1]Conceptos!$B$2:$I$588,6,FALSE)</f>
        <v>1</v>
      </c>
      <c r="Q2750" s="179">
        <f>VLOOKUP($G2750,[1]Conceptos!$B$2:$I$588,7,FALSE)</f>
        <v>1</v>
      </c>
      <c r="R2750" s="179">
        <f>VLOOKUP($G2750,[1]Conceptos!$B$2:$I$588,8,FALSE)</f>
        <v>1</v>
      </c>
      <c r="S2750" s="229" t="b">
        <f>VLOOKUP(G2750,[1]Conceptos!$B$2:$E$587,4,FALSE)</f>
        <v>1</v>
      </c>
      <c r="V2750" s="231">
        <f t="shared" si="501"/>
        <v>0</v>
      </c>
    </row>
    <row r="2751" spans="1:22" s="231" customFormat="1" hidden="1">
      <c r="A2751" s="172">
        <f>VLOOKUP(G2751,[1]Conceptos!$B$2:$F$587,5,FALSE)</f>
        <v>345</v>
      </c>
      <c r="B2751" s="236"/>
      <c r="C2751" s="237"/>
      <c r="D2751" s="238"/>
      <c r="E2751" s="225">
        <v>5</v>
      </c>
      <c r="F2751" s="174"/>
      <c r="G2751" s="264" t="str">
        <f t="shared" si="505"/>
        <v>A.4.1</v>
      </c>
      <c r="H2751" s="235" t="e">
        <f t="shared" si="504"/>
        <v>#N/A</v>
      </c>
      <c r="I2751" s="239"/>
      <c r="J2751" s="239"/>
      <c r="K2751" s="239"/>
      <c r="L2751" s="239"/>
      <c r="M2751" s="240"/>
      <c r="N2751" s="231">
        <f t="shared" si="500"/>
        <v>1</v>
      </c>
      <c r="O2751" s="231">
        <f t="shared" si="502"/>
        <v>0</v>
      </c>
      <c r="P2751" s="179">
        <f>VLOOKUP($G2751,[1]Conceptos!$B$2:$I$588,6,FALSE)</f>
        <v>1</v>
      </c>
      <c r="Q2751" s="179">
        <f>VLOOKUP($G2751,[1]Conceptos!$B$2:$I$588,7,FALSE)</f>
        <v>1</v>
      </c>
      <c r="R2751" s="179">
        <f>VLOOKUP($G2751,[1]Conceptos!$B$2:$I$588,8,FALSE)</f>
        <v>1</v>
      </c>
      <c r="S2751" s="229" t="b">
        <f>VLOOKUP(G2751,[1]Conceptos!$B$2:$E$587,4,FALSE)</f>
        <v>1</v>
      </c>
      <c r="V2751" s="231">
        <f t="shared" si="501"/>
        <v>0</v>
      </c>
    </row>
    <row r="2752" spans="1:22" s="231" customFormat="1" hidden="1">
      <c r="A2752" s="172">
        <f>VLOOKUP(G2752,[1]Conceptos!$B$2:$F$587,5,FALSE)</f>
        <v>345</v>
      </c>
      <c r="B2752" s="236"/>
      <c r="C2752" s="237"/>
      <c r="D2752" s="238"/>
      <c r="E2752" s="225">
        <v>6</v>
      </c>
      <c r="F2752" s="174"/>
      <c r="G2752" s="264" t="str">
        <f t="shared" si="505"/>
        <v>A.4.1</v>
      </c>
      <c r="H2752" s="235" t="e">
        <f t="shared" si="504"/>
        <v>#N/A</v>
      </c>
      <c r="I2752" s="239"/>
      <c r="J2752" s="239"/>
      <c r="K2752" s="239"/>
      <c r="L2752" s="239"/>
      <c r="M2752" s="240"/>
      <c r="N2752" s="231">
        <f t="shared" si="500"/>
        <v>1</v>
      </c>
      <c r="O2752" s="231">
        <f t="shared" si="502"/>
        <v>0</v>
      </c>
      <c r="P2752" s="179">
        <f>VLOOKUP($G2752,[1]Conceptos!$B$2:$I$588,6,FALSE)</f>
        <v>1</v>
      </c>
      <c r="Q2752" s="179">
        <f>VLOOKUP($G2752,[1]Conceptos!$B$2:$I$588,7,FALSE)</f>
        <v>1</v>
      </c>
      <c r="R2752" s="179">
        <f>VLOOKUP($G2752,[1]Conceptos!$B$2:$I$588,8,FALSE)</f>
        <v>1</v>
      </c>
      <c r="S2752" s="229" t="b">
        <f>VLOOKUP(G2752,[1]Conceptos!$B$2:$E$587,4,FALSE)</f>
        <v>1</v>
      </c>
      <c r="V2752" s="231">
        <f t="shared" si="501"/>
        <v>0</v>
      </c>
    </row>
    <row r="2753" spans="1:22" s="231" customFormat="1" hidden="1">
      <c r="A2753" s="172">
        <f>VLOOKUP(G2753,[1]Conceptos!$B$2:$F$587,5,FALSE)</f>
        <v>345</v>
      </c>
      <c r="B2753" s="236"/>
      <c r="C2753" s="237"/>
      <c r="D2753" s="238"/>
      <c r="E2753" s="225">
        <v>7</v>
      </c>
      <c r="F2753" s="174"/>
      <c r="G2753" s="264" t="str">
        <f t="shared" si="505"/>
        <v>A.4.1</v>
      </c>
      <c r="H2753" s="235" t="e">
        <f t="shared" si="504"/>
        <v>#N/A</v>
      </c>
      <c r="I2753" s="239"/>
      <c r="J2753" s="239"/>
      <c r="K2753" s="239"/>
      <c r="L2753" s="239"/>
      <c r="M2753" s="240"/>
      <c r="N2753" s="231">
        <f t="shared" si="500"/>
        <v>1</v>
      </c>
      <c r="O2753" s="231">
        <f t="shared" si="502"/>
        <v>0</v>
      </c>
      <c r="P2753" s="179">
        <f>VLOOKUP($G2753,[1]Conceptos!$B$2:$I$588,6,FALSE)</f>
        <v>1</v>
      </c>
      <c r="Q2753" s="179">
        <f>VLOOKUP($G2753,[1]Conceptos!$B$2:$I$588,7,FALSE)</f>
        <v>1</v>
      </c>
      <c r="R2753" s="179">
        <f>VLOOKUP($G2753,[1]Conceptos!$B$2:$I$588,8,FALSE)</f>
        <v>1</v>
      </c>
      <c r="S2753" s="229" t="b">
        <f>VLOOKUP(G2753,[1]Conceptos!$B$2:$E$587,4,FALSE)</f>
        <v>1</v>
      </c>
      <c r="V2753" s="231">
        <f t="shared" si="501"/>
        <v>0</v>
      </c>
    </row>
    <row r="2754" spans="1:22" s="231" customFormat="1" hidden="1">
      <c r="A2754" s="172">
        <f>VLOOKUP(G2754,[1]Conceptos!$B$2:$F$587,5,FALSE)</f>
        <v>345</v>
      </c>
      <c r="B2754" s="236"/>
      <c r="C2754" s="237"/>
      <c r="D2754" s="238"/>
      <c r="E2754" s="225">
        <v>8</v>
      </c>
      <c r="F2754" s="174"/>
      <c r="G2754" s="264" t="str">
        <f t="shared" si="505"/>
        <v>A.4.1</v>
      </c>
      <c r="H2754" s="235" t="e">
        <f t="shared" si="504"/>
        <v>#N/A</v>
      </c>
      <c r="I2754" s="239"/>
      <c r="J2754" s="239"/>
      <c r="K2754" s="239"/>
      <c r="L2754" s="239"/>
      <c r="M2754" s="240"/>
      <c r="N2754" s="231">
        <f t="shared" si="500"/>
        <v>1</v>
      </c>
      <c r="O2754" s="231">
        <f t="shared" si="502"/>
        <v>0</v>
      </c>
      <c r="P2754" s="179">
        <f>VLOOKUP($G2754,[1]Conceptos!$B$2:$I$588,6,FALSE)</f>
        <v>1</v>
      </c>
      <c r="Q2754" s="179">
        <f>VLOOKUP($G2754,[1]Conceptos!$B$2:$I$588,7,FALSE)</f>
        <v>1</v>
      </c>
      <c r="R2754" s="179">
        <f>VLOOKUP($G2754,[1]Conceptos!$B$2:$I$588,8,FALSE)</f>
        <v>1</v>
      </c>
      <c r="S2754" s="229" t="b">
        <f>VLOOKUP(G2754,[1]Conceptos!$B$2:$E$587,4,FALSE)</f>
        <v>1</v>
      </c>
      <c r="V2754" s="231">
        <f t="shared" si="501"/>
        <v>0</v>
      </c>
    </row>
    <row r="2755" spans="1:22" s="231" customFormat="1" hidden="1">
      <c r="A2755" s="172">
        <f>VLOOKUP(G2755,[1]Conceptos!$B$2:$F$587,5,FALSE)</f>
        <v>345</v>
      </c>
      <c r="B2755" s="236"/>
      <c r="C2755" s="237"/>
      <c r="D2755" s="238"/>
      <c r="E2755" s="225">
        <v>9</v>
      </c>
      <c r="F2755" s="174"/>
      <c r="G2755" s="264" t="str">
        <f t="shared" si="505"/>
        <v>A.4.1</v>
      </c>
      <c r="H2755" s="235" t="e">
        <f t="shared" si="504"/>
        <v>#N/A</v>
      </c>
      <c r="I2755" s="239"/>
      <c r="J2755" s="239"/>
      <c r="K2755" s="239"/>
      <c r="L2755" s="239"/>
      <c r="M2755" s="240"/>
      <c r="N2755" s="231">
        <f t="shared" si="500"/>
        <v>1</v>
      </c>
      <c r="O2755" s="231">
        <f t="shared" si="502"/>
        <v>0</v>
      </c>
      <c r="P2755" s="179">
        <f>VLOOKUP($G2755,[1]Conceptos!$B$2:$I$588,6,FALSE)</f>
        <v>1</v>
      </c>
      <c r="Q2755" s="179">
        <f>VLOOKUP($G2755,[1]Conceptos!$B$2:$I$588,7,FALSE)</f>
        <v>1</v>
      </c>
      <c r="R2755" s="179">
        <f>VLOOKUP($G2755,[1]Conceptos!$B$2:$I$588,8,FALSE)</f>
        <v>1</v>
      </c>
      <c r="S2755" s="229" t="b">
        <f>VLOOKUP(G2755,[1]Conceptos!$B$2:$E$587,4,FALSE)</f>
        <v>1</v>
      </c>
      <c r="V2755" s="231">
        <f t="shared" si="501"/>
        <v>0</v>
      </c>
    </row>
    <row r="2756" spans="1:22" s="231" customFormat="1" hidden="1">
      <c r="A2756" s="172">
        <f>VLOOKUP(G2756,[1]Conceptos!$B$2:$F$587,5,FALSE)</f>
        <v>345</v>
      </c>
      <c r="B2756" s="236"/>
      <c r="C2756" s="237"/>
      <c r="D2756" s="238"/>
      <c r="E2756" s="225">
        <v>10</v>
      </c>
      <c r="F2756" s="174"/>
      <c r="G2756" s="264" t="str">
        <f t="shared" si="505"/>
        <v>A.4.1</v>
      </c>
      <c r="H2756" s="235" t="e">
        <f t="shared" si="504"/>
        <v>#N/A</v>
      </c>
      <c r="I2756" s="239"/>
      <c r="J2756" s="239"/>
      <c r="K2756" s="239"/>
      <c r="L2756" s="239"/>
      <c r="M2756" s="240"/>
      <c r="N2756" s="231">
        <f t="shared" si="500"/>
        <v>1</v>
      </c>
      <c r="O2756" s="231">
        <f t="shared" si="502"/>
        <v>0</v>
      </c>
      <c r="P2756" s="179">
        <f>VLOOKUP($G2756,[1]Conceptos!$B$2:$I$588,6,FALSE)</f>
        <v>1</v>
      </c>
      <c r="Q2756" s="179">
        <f>VLOOKUP($G2756,[1]Conceptos!$B$2:$I$588,7,FALSE)</f>
        <v>1</v>
      </c>
      <c r="R2756" s="179">
        <f>VLOOKUP($G2756,[1]Conceptos!$B$2:$I$588,8,FALSE)</f>
        <v>1</v>
      </c>
      <c r="S2756" s="229" t="b">
        <f>VLOOKUP(G2756,[1]Conceptos!$B$2:$E$587,4,FALSE)</f>
        <v>1</v>
      </c>
      <c r="V2756" s="231">
        <f t="shared" si="501"/>
        <v>0</v>
      </c>
    </row>
    <row r="2757" spans="1:22" s="231" customFormat="1" ht="38.25">
      <c r="A2757" s="172">
        <f>VLOOKUP(G2757,[1]Conceptos!$B$2:$F$587,5,FALSE)</f>
        <v>346</v>
      </c>
      <c r="B2757" s="219" t="s">
        <v>489</v>
      </c>
      <c r="C2757" s="220" t="str">
        <f>VLOOKUP(B2757,[1]Conceptos!$B$2:$D$587,2,FALSE)</f>
        <v>CONSTRUCCIÓN, MANTENIMIENTO Y/O ADECUACIÓN DE LOS ESCENARIOS DEPORTIVOS Y RECREATIVOS</v>
      </c>
      <c r="D2757" s="221" t="str">
        <f>VLOOKUP(B2757,[1]Conceptos!$B$2:$D$587,3,FALSE)</f>
        <v>RECURSOS ORIENTADOS A LA REALIZACIÓN DE PROYECTOS QUE TIENEN POR OBJETO CONSTRUIR, MANTENER Y ADECUAR LOS ESCENARIOS DEPORTIVOS Y/O RECREATIVOS</v>
      </c>
      <c r="E2757" s="222" t="s">
        <v>136</v>
      </c>
      <c r="F2757" s="223"/>
      <c r="G2757" s="263" t="str">
        <f t="shared" si="505"/>
        <v>A.4.2</v>
      </c>
      <c r="H2757" s="225"/>
      <c r="I2757" s="226">
        <f>SUM(I2758:I2767)</f>
        <v>0</v>
      </c>
      <c r="J2757" s="226">
        <f>SUM(J2758:J2767)</f>
        <v>0</v>
      </c>
      <c r="K2757" s="226">
        <f>SUM(K2758:K2767)</f>
        <v>0</v>
      </c>
      <c r="L2757" s="226">
        <f>SUM(L2758:L2767)</f>
        <v>0</v>
      </c>
      <c r="M2757" s="227">
        <f>SUM(M2758:M2767)</f>
        <v>0</v>
      </c>
      <c r="N2757" s="228">
        <f>IF(AND(E2757&lt;&gt;"", E2757&lt;&gt;"Registrar Detalle",E2757&lt;&gt;"Ocultar Detalle"),1,0)</f>
        <v>0</v>
      </c>
      <c r="O2757" s="228">
        <f t="shared" si="502"/>
        <v>0</v>
      </c>
      <c r="P2757" s="179">
        <f>VLOOKUP($G2757,[1]Conceptos!$B$2:$I$588,6,FALSE)</f>
        <v>1</v>
      </c>
      <c r="Q2757" s="179">
        <f>VLOOKUP($G2757,[1]Conceptos!$B$2:$I$588,7,FALSE)</f>
        <v>1</v>
      </c>
      <c r="R2757" s="179">
        <f>VLOOKUP($G2757,[1]Conceptos!$B$2:$I$588,8,FALSE)</f>
        <v>1</v>
      </c>
      <c r="S2757" s="229" t="b">
        <f>VLOOKUP(G2757,[1]Conceptos!$B$2:$E$588,4,FALSE)</f>
        <v>1</v>
      </c>
      <c r="T2757" s="230">
        <f>FIND(".",B2757,LEN(B2757)-2)</f>
        <v>4</v>
      </c>
      <c r="U2757" s="230" t="str">
        <f>MID(B2757,1,T2757-1)</f>
        <v>A.4</v>
      </c>
      <c r="V2757" s="231">
        <f t="shared" si="501"/>
        <v>4</v>
      </c>
    </row>
    <row r="2758" spans="1:22" s="231" customFormat="1">
      <c r="A2758" s="172">
        <f>VLOOKUP(G2758,[1]Conceptos!$B$2:$F$587,5,FALSE)</f>
        <v>346</v>
      </c>
      <c r="B2758" s="234"/>
      <c r="C2758" s="220"/>
      <c r="D2758" s="221"/>
      <c r="E2758" s="225">
        <v>1</v>
      </c>
      <c r="F2758" s="174"/>
      <c r="G2758" s="264" t="str">
        <f t="shared" si="505"/>
        <v>A.4.2</v>
      </c>
      <c r="H2758" s="235" t="e">
        <f t="shared" ref="H2758:H2767" si="506">VLOOKUP(F2758,$W$7:$X$48,2,FALSE)</f>
        <v>#N/A</v>
      </c>
      <c r="I2758" s="239"/>
      <c r="J2758" s="239"/>
      <c r="K2758" s="239"/>
      <c r="L2758" s="239"/>
      <c r="M2758" s="240"/>
      <c r="N2758" s="231">
        <f t="shared" si="500"/>
        <v>1</v>
      </c>
      <c r="O2758" s="231">
        <f t="shared" si="502"/>
        <v>0</v>
      </c>
      <c r="P2758" s="179">
        <f>VLOOKUP($G2758,[1]Conceptos!$B$2:$I$588,6,FALSE)</f>
        <v>1</v>
      </c>
      <c r="Q2758" s="179">
        <f>VLOOKUP($G2758,[1]Conceptos!$B$2:$I$588,7,FALSE)</f>
        <v>1</v>
      </c>
      <c r="R2758" s="179">
        <f>VLOOKUP($G2758,[1]Conceptos!$B$2:$I$588,8,FALSE)</f>
        <v>1</v>
      </c>
      <c r="S2758" s="229" t="b">
        <f>VLOOKUP(G2758,[1]Conceptos!$B$2:$E$588,4,FALSE)</f>
        <v>1</v>
      </c>
      <c r="V2758" s="231">
        <f t="shared" si="501"/>
        <v>4</v>
      </c>
    </row>
    <row r="2759" spans="1:22" s="231" customFormat="1" hidden="1">
      <c r="A2759" s="172">
        <f>VLOOKUP(G2759,[1]Conceptos!$B$2:$F$587,5,FALSE)</f>
        <v>346</v>
      </c>
      <c r="B2759" s="236"/>
      <c r="C2759" s="237"/>
      <c r="D2759" s="238"/>
      <c r="E2759" s="225">
        <v>2</v>
      </c>
      <c r="F2759" s="174"/>
      <c r="G2759" s="264" t="str">
        <f t="shared" si="505"/>
        <v>A.4.2</v>
      </c>
      <c r="H2759" s="235" t="e">
        <f t="shared" si="506"/>
        <v>#N/A</v>
      </c>
      <c r="I2759" s="239"/>
      <c r="J2759" s="239"/>
      <c r="K2759" s="239"/>
      <c r="L2759" s="239"/>
      <c r="M2759" s="240"/>
      <c r="N2759" s="231">
        <f t="shared" si="500"/>
        <v>1</v>
      </c>
      <c r="O2759" s="231">
        <f t="shared" si="502"/>
        <v>0</v>
      </c>
      <c r="P2759" s="179">
        <f>VLOOKUP($G2759,[1]Conceptos!$B$2:$I$588,6,FALSE)</f>
        <v>1</v>
      </c>
      <c r="Q2759" s="179">
        <f>VLOOKUP($G2759,[1]Conceptos!$B$2:$I$588,7,FALSE)</f>
        <v>1</v>
      </c>
      <c r="R2759" s="179">
        <f>VLOOKUP($G2759,[1]Conceptos!$B$2:$I$588,8,FALSE)</f>
        <v>1</v>
      </c>
      <c r="S2759" s="229" t="b">
        <f>VLOOKUP(G2759,[1]Conceptos!$B$2:$E$587,4,FALSE)</f>
        <v>1</v>
      </c>
      <c r="V2759" s="231">
        <f t="shared" si="501"/>
        <v>0</v>
      </c>
    </row>
    <row r="2760" spans="1:22" s="231" customFormat="1" hidden="1">
      <c r="A2760" s="172">
        <f>VLOOKUP(G2760,[1]Conceptos!$B$2:$F$587,5,FALSE)</f>
        <v>346</v>
      </c>
      <c r="B2760" s="236"/>
      <c r="C2760" s="237"/>
      <c r="D2760" s="238"/>
      <c r="E2760" s="225">
        <v>3</v>
      </c>
      <c r="F2760" s="174"/>
      <c r="G2760" s="264" t="str">
        <f t="shared" si="505"/>
        <v>A.4.2</v>
      </c>
      <c r="H2760" s="235" t="e">
        <f t="shared" si="506"/>
        <v>#N/A</v>
      </c>
      <c r="I2760" s="239"/>
      <c r="J2760" s="239"/>
      <c r="K2760" s="239"/>
      <c r="L2760" s="239"/>
      <c r="M2760" s="240"/>
      <c r="N2760" s="231">
        <f t="shared" si="500"/>
        <v>1</v>
      </c>
      <c r="O2760" s="231">
        <f t="shared" si="502"/>
        <v>0</v>
      </c>
      <c r="P2760" s="179">
        <f>VLOOKUP($G2760,[1]Conceptos!$B$2:$I$588,6,FALSE)</f>
        <v>1</v>
      </c>
      <c r="Q2760" s="179">
        <f>VLOOKUP($G2760,[1]Conceptos!$B$2:$I$588,7,FALSE)</f>
        <v>1</v>
      </c>
      <c r="R2760" s="179">
        <f>VLOOKUP($G2760,[1]Conceptos!$B$2:$I$588,8,FALSE)</f>
        <v>1</v>
      </c>
      <c r="S2760" s="229" t="b">
        <f>VLOOKUP(G2760,[1]Conceptos!$B$2:$E$587,4,FALSE)</f>
        <v>1</v>
      </c>
      <c r="V2760" s="231">
        <f t="shared" si="501"/>
        <v>0</v>
      </c>
    </row>
    <row r="2761" spans="1:22" s="231" customFormat="1" hidden="1">
      <c r="A2761" s="172">
        <f>VLOOKUP(G2761,[1]Conceptos!$B$2:$F$587,5,FALSE)</f>
        <v>346</v>
      </c>
      <c r="B2761" s="236"/>
      <c r="C2761" s="237"/>
      <c r="D2761" s="238"/>
      <c r="E2761" s="225">
        <v>4</v>
      </c>
      <c r="F2761" s="174"/>
      <c r="G2761" s="264" t="str">
        <f t="shared" si="505"/>
        <v>A.4.2</v>
      </c>
      <c r="H2761" s="235" t="e">
        <f t="shared" si="506"/>
        <v>#N/A</v>
      </c>
      <c r="I2761" s="239"/>
      <c r="J2761" s="239"/>
      <c r="K2761" s="239"/>
      <c r="L2761" s="239"/>
      <c r="M2761" s="240"/>
      <c r="N2761" s="231">
        <f t="shared" si="500"/>
        <v>1</v>
      </c>
      <c r="O2761" s="231">
        <f t="shared" si="502"/>
        <v>0</v>
      </c>
      <c r="P2761" s="179">
        <f>VLOOKUP($G2761,[1]Conceptos!$B$2:$I$588,6,FALSE)</f>
        <v>1</v>
      </c>
      <c r="Q2761" s="179">
        <f>VLOOKUP($G2761,[1]Conceptos!$B$2:$I$588,7,FALSE)</f>
        <v>1</v>
      </c>
      <c r="R2761" s="179">
        <f>VLOOKUP($G2761,[1]Conceptos!$B$2:$I$588,8,FALSE)</f>
        <v>1</v>
      </c>
      <c r="S2761" s="229" t="b">
        <f>VLOOKUP(G2761,[1]Conceptos!$B$2:$E$587,4,FALSE)</f>
        <v>1</v>
      </c>
      <c r="V2761" s="231">
        <f t="shared" si="501"/>
        <v>0</v>
      </c>
    </row>
    <row r="2762" spans="1:22" s="231" customFormat="1" hidden="1">
      <c r="A2762" s="172">
        <f>VLOOKUP(G2762,[1]Conceptos!$B$2:$F$587,5,FALSE)</f>
        <v>346</v>
      </c>
      <c r="B2762" s="236"/>
      <c r="C2762" s="237"/>
      <c r="D2762" s="238"/>
      <c r="E2762" s="225">
        <v>5</v>
      </c>
      <c r="F2762" s="174"/>
      <c r="G2762" s="264" t="str">
        <f t="shared" si="505"/>
        <v>A.4.2</v>
      </c>
      <c r="H2762" s="235" t="e">
        <f t="shared" si="506"/>
        <v>#N/A</v>
      </c>
      <c r="I2762" s="239"/>
      <c r="J2762" s="239"/>
      <c r="K2762" s="239"/>
      <c r="L2762" s="239"/>
      <c r="M2762" s="240"/>
      <c r="N2762" s="231">
        <f t="shared" si="500"/>
        <v>1</v>
      </c>
      <c r="O2762" s="231">
        <f t="shared" si="502"/>
        <v>0</v>
      </c>
      <c r="P2762" s="179">
        <f>VLOOKUP($G2762,[1]Conceptos!$B$2:$I$588,6,FALSE)</f>
        <v>1</v>
      </c>
      <c r="Q2762" s="179">
        <f>VLOOKUP($G2762,[1]Conceptos!$B$2:$I$588,7,FALSE)</f>
        <v>1</v>
      </c>
      <c r="R2762" s="179">
        <f>VLOOKUP($G2762,[1]Conceptos!$B$2:$I$588,8,FALSE)</f>
        <v>1</v>
      </c>
      <c r="S2762" s="229" t="b">
        <f>VLOOKUP(G2762,[1]Conceptos!$B$2:$E$587,4,FALSE)</f>
        <v>1</v>
      </c>
      <c r="V2762" s="231">
        <f t="shared" si="501"/>
        <v>0</v>
      </c>
    </row>
    <row r="2763" spans="1:22" s="231" customFormat="1" hidden="1">
      <c r="A2763" s="172">
        <f>VLOOKUP(G2763,[1]Conceptos!$B$2:$F$587,5,FALSE)</f>
        <v>346</v>
      </c>
      <c r="B2763" s="236"/>
      <c r="C2763" s="237"/>
      <c r="D2763" s="238"/>
      <c r="E2763" s="225">
        <v>6</v>
      </c>
      <c r="F2763" s="174"/>
      <c r="G2763" s="264" t="str">
        <f t="shared" si="505"/>
        <v>A.4.2</v>
      </c>
      <c r="H2763" s="235" t="e">
        <f t="shared" si="506"/>
        <v>#N/A</v>
      </c>
      <c r="I2763" s="239"/>
      <c r="J2763" s="239"/>
      <c r="K2763" s="239"/>
      <c r="L2763" s="239"/>
      <c r="M2763" s="240"/>
      <c r="N2763" s="231">
        <f t="shared" si="500"/>
        <v>1</v>
      </c>
      <c r="O2763" s="231">
        <f t="shared" si="502"/>
        <v>0</v>
      </c>
      <c r="P2763" s="179">
        <f>VLOOKUP($G2763,[1]Conceptos!$B$2:$I$588,6,FALSE)</f>
        <v>1</v>
      </c>
      <c r="Q2763" s="179">
        <f>VLOOKUP($G2763,[1]Conceptos!$B$2:$I$588,7,FALSE)</f>
        <v>1</v>
      </c>
      <c r="R2763" s="179">
        <f>VLOOKUP($G2763,[1]Conceptos!$B$2:$I$588,8,FALSE)</f>
        <v>1</v>
      </c>
      <c r="S2763" s="229" t="b">
        <f>VLOOKUP(G2763,[1]Conceptos!$B$2:$E$587,4,FALSE)</f>
        <v>1</v>
      </c>
      <c r="V2763" s="231">
        <f t="shared" si="501"/>
        <v>0</v>
      </c>
    </row>
    <row r="2764" spans="1:22" s="231" customFormat="1" hidden="1">
      <c r="A2764" s="172">
        <f>VLOOKUP(G2764,[1]Conceptos!$B$2:$F$587,5,FALSE)</f>
        <v>346</v>
      </c>
      <c r="B2764" s="236"/>
      <c r="C2764" s="237"/>
      <c r="D2764" s="238"/>
      <c r="E2764" s="225">
        <v>7</v>
      </c>
      <c r="F2764" s="174"/>
      <c r="G2764" s="264" t="str">
        <f t="shared" si="505"/>
        <v>A.4.2</v>
      </c>
      <c r="H2764" s="235" t="e">
        <f t="shared" si="506"/>
        <v>#N/A</v>
      </c>
      <c r="I2764" s="239"/>
      <c r="J2764" s="239"/>
      <c r="K2764" s="239"/>
      <c r="L2764" s="239"/>
      <c r="M2764" s="240"/>
      <c r="N2764" s="231">
        <f t="shared" si="500"/>
        <v>1</v>
      </c>
      <c r="O2764" s="231">
        <f t="shared" si="502"/>
        <v>0</v>
      </c>
      <c r="P2764" s="179">
        <f>VLOOKUP($G2764,[1]Conceptos!$B$2:$I$588,6,FALSE)</f>
        <v>1</v>
      </c>
      <c r="Q2764" s="179">
        <f>VLOOKUP($G2764,[1]Conceptos!$B$2:$I$588,7,FALSE)</f>
        <v>1</v>
      </c>
      <c r="R2764" s="179">
        <f>VLOOKUP($G2764,[1]Conceptos!$B$2:$I$588,8,FALSE)</f>
        <v>1</v>
      </c>
      <c r="S2764" s="229" t="b">
        <f>VLOOKUP(G2764,[1]Conceptos!$B$2:$E$587,4,FALSE)</f>
        <v>1</v>
      </c>
      <c r="V2764" s="231">
        <f t="shared" si="501"/>
        <v>0</v>
      </c>
    </row>
    <row r="2765" spans="1:22" s="231" customFormat="1" hidden="1">
      <c r="A2765" s="172">
        <f>VLOOKUP(G2765,[1]Conceptos!$B$2:$F$587,5,FALSE)</f>
        <v>346</v>
      </c>
      <c r="B2765" s="236"/>
      <c r="C2765" s="237"/>
      <c r="D2765" s="238"/>
      <c r="E2765" s="225">
        <v>8</v>
      </c>
      <c r="F2765" s="174"/>
      <c r="G2765" s="264" t="str">
        <f t="shared" si="505"/>
        <v>A.4.2</v>
      </c>
      <c r="H2765" s="235" t="e">
        <f t="shared" si="506"/>
        <v>#N/A</v>
      </c>
      <c r="I2765" s="239"/>
      <c r="J2765" s="239"/>
      <c r="K2765" s="239"/>
      <c r="L2765" s="239"/>
      <c r="M2765" s="240"/>
      <c r="N2765" s="231">
        <f t="shared" si="500"/>
        <v>1</v>
      </c>
      <c r="O2765" s="231">
        <f t="shared" si="502"/>
        <v>0</v>
      </c>
      <c r="P2765" s="179">
        <f>VLOOKUP($G2765,[1]Conceptos!$B$2:$I$588,6,FALSE)</f>
        <v>1</v>
      </c>
      <c r="Q2765" s="179">
        <f>VLOOKUP($G2765,[1]Conceptos!$B$2:$I$588,7,FALSE)</f>
        <v>1</v>
      </c>
      <c r="R2765" s="179">
        <f>VLOOKUP($G2765,[1]Conceptos!$B$2:$I$588,8,FALSE)</f>
        <v>1</v>
      </c>
      <c r="S2765" s="229" t="b">
        <f>VLOOKUP(G2765,[1]Conceptos!$B$2:$E$587,4,FALSE)</f>
        <v>1</v>
      </c>
      <c r="V2765" s="231">
        <f t="shared" si="501"/>
        <v>0</v>
      </c>
    </row>
    <row r="2766" spans="1:22" s="231" customFormat="1" hidden="1">
      <c r="A2766" s="172">
        <f>VLOOKUP(G2766,[1]Conceptos!$B$2:$F$587,5,FALSE)</f>
        <v>346</v>
      </c>
      <c r="B2766" s="236"/>
      <c r="C2766" s="237"/>
      <c r="D2766" s="238"/>
      <c r="E2766" s="225">
        <v>9</v>
      </c>
      <c r="F2766" s="174"/>
      <c r="G2766" s="264" t="str">
        <f t="shared" si="505"/>
        <v>A.4.2</v>
      </c>
      <c r="H2766" s="235" t="e">
        <f t="shared" si="506"/>
        <v>#N/A</v>
      </c>
      <c r="I2766" s="239"/>
      <c r="J2766" s="239"/>
      <c r="K2766" s="239"/>
      <c r="L2766" s="239"/>
      <c r="M2766" s="240"/>
      <c r="N2766" s="231">
        <f t="shared" si="500"/>
        <v>1</v>
      </c>
      <c r="O2766" s="231">
        <f t="shared" si="502"/>
        <v>0</v>
      </c>
      <c r="P2766" s="179">
        <f>VLOOKUP($G2766,[1]Conceptos!$B$2:$I$588,6,FALSE)</f>
        <v>1</v>
      </c>
      <c r="Q2766" s="179">
        <f>VLOOKUP($G2766,[1]Conceptos!$B$2:$I$588,7,FALSE)</f>
        <v>1</v>
      </c>
      <c r="R2766" s="179">
        <f>VLOOKUP($G2766,[1]Conceptos!$B$2:$I$588,8,FALSE)</f>
        <v>1</v>
      </c>
      <c r="S2766" s="229" t="b">
        <f>VLOOKUP(G2766,[1]Conceptos!$B$2:$E$587,4,FALSE)</f>
        <v>1</v>
      </c>
      <c r="V2766" s="231">
        <f t="shared" si="501"/>
        <v>0</v>
      </c>
    </row>
    <row r="2767" spans="1:22" s="231" customFormat="1" hidden="1">
      <c r="A2767" s="172">
        <f>VLOOKUP(G2767,[1]Conceptos!$B$2:$F$587,5,FALSE)</f>
        <v>346</v>
      </c>
      <c r="B2767" s="236"/>
      <c r="C2767" s="237"/>
      <c r="D2767" s="238"/>
      <c r="E2767" s="225">
        <v>10</v>
      </c>
      <c r="F2767" s="174"/>
      <c r="G2767" s="264" t="str">
        <f t="shared" si="505"/>
        <v>A.4.2</v>
      </c>
      <c r="H2767" s="235" t="e">
        <f t="shared" si="506"/>
        <v>#N/A</v>
      </c>
      <c r="I2767" s="239"/>
      <c r="J2767" s="239"/>
      <c r="K2767" s="239"/>
      <c r="L2767" s="239"/>
      <c r="M2767" s="240"/>
      <c r="N2767" s="231">
        <f t="shared" si="500"/>
        <v>1</v>
      </c>
      <c r="O2767" s="231">
        <f t="shared" si="502"/>
        <v>0</v>
      </c>
      <c r="P2767" s="179">
        <f>VLOOKUP($G2767,[1]Conceptos!$B$2:$I$588,6,FALSE)</f>
        <v>1</v>
      </c>
      <c r="Q2767" s="179">
        <f>VLOOKUP($G2767,[1]Conceptos!$B$2:$I$588,7,FALSE)</f>
        <v>1</v>
      </c>
      <c r="R2767" s="179">
        <f>VLOOKUP($G2767,[1]Conceptos!$B$2:$I$588,8,FALSE)</f>
        <v>1</v>
      </c>
      <c r="S2767" s="229" t="b">
        <f>VLOOKUP(G2767,[1]Conceptos!$B$2:$E$587,4,FALSE)</f>
        <v>1</v>
      </c>
      <c r="V2767" s="231">
        <f t="shared" si="501"/>
        <v>0</v>
      </c>
    </row>
    <row r="2768" spans="1:22" s="231" customFormat="1" ht="38.25">
      <c r="A2768" s="172">
        <f>VLOOKUP(G2768,[1]Conceptos!$B$2:$F$587,5,FALSE)</f>
        <v>347</v>
      </c>
      <c r="B2768" s="219" t="s">
        <v>490</v>
      </c>
      <c r="C2768" s="220" t="str">
        <f>VLOOKUP(B2768,[1]Conceptos!$B$2:$D$587,2,FALSE)</f>
        <v>DOTACIÓN DE ESCENARIOS DEPORTIVOS E IMPLEMENTOS PARA LA PRACTICA DEL DEPORTE</v>
      </c>
      <c r="D2768" s="221" t="str">
        <f>VLOOKUP(B2768,[1]Conceptos!$B$2:$D$587,3,FALSE)</f>
        <v>RECURSOS ORIENTADOS A LA COMPRA DE IMPLEMENTOS Y EQUIPOS PARA LA DOTACIÓN DE ESCENARIOS DEPORTIVOS Y LA PRÁCTICA DEL DEPORTE</v>
      </c>
      <c r="E2768" s="222" t="s">
        <v>136</v>
      </c>
      <c r="F2768" s="223"/>
      <c r="G2768" s="263" t="str">
        <f t="shared" si="505"/>
        <v>A.4.3</v>
      </c>
      <c r="H2768" s="225"/>
      <c r="I2768" s="226">
        <f>SUM(I2769:I2778)</f>
        <v>0</v>
      </c>
      <c r="J2768" s="226">
        <f>SUM(J2769:J2778)</f>
        <v>0</v>
      </c>
      <c r="K2768" s="226">
        <f>SUM(K2769:K2778)</f>
        <v>0</v>
      </c>
      <c r="L2768" s="226">
        <f>SUM(L2769:L2778)</f>
        <v>0</v>
      </c>
      <c r="M2768" s="227">
        <f>SUM(M2769:M2778)</f>
        <v>0</v>
      </c>
      <c r="N2768" s="228">
        <f>IF(AND(E2768&lt;&gt;"", E2768&lt;&gt;"Registrar Detalle",E2768&lt;&gt;"Ocultar Detalle"),1,0)</f>
        <v>0</v>
      </c>
      <c r="O2768" s="228">
        <f t="shared" si="502"/>
        <v>0</v>
      </c>
      <c r="P2768" s="179">
        <f>VLOOKUP($G2768,[1]Conceptos!$B$2:$I$588,6,FALSE)</f>
        <v>1</v>
      </c>
      <c r="Q2768" s="179">
        <f>VLOOKUP($G2768,[1]Conceptos!$B$2:$I$588,7,FALSE)</f>
        <v>1</v>
      </c>
      <c r="R2768" s="179">
        <f>VLOOKUP($G2768,[1]Conceptos!$B$2:$I$588,8,FALSE)</f>
        <v>1</v>
      </c>
      <c r="S2768" s="229" t="b">
        <f>VLOOKUP(G2768,[1]Conceptos!$B$2:$E$588,4,FALSE)</f>
        <v>1</v>
      </c>
      <c r="T2768" s="230">
        <f>FIND(".",B2768,LEN(B2768)-2)</f>
        <v>4</v>
      </c>
      <c r="U2768" s="230" t="str">
        <f>MID(B2768,1,T2768-1)</f>
        <v>A.4</v>
      </c>
      <c r="V2768" s="231">
        <f t="shared" si="501"/>
        <v>4</v>
      </c>
    </row>
    <row r="2769" spans="1:22" s="231" customFormat="1">
      <c r="A2769" s="172">
        <f>VLOOKUP(G2769,[1]Conceptos!$B$2:$F$587,5,FALSE)</f>
        <v>347</v>
      </c>
      <c r="B2769" s="234"/>
      <c r="C2769" s="220"/>
      <c r="D2769" s="221"/>
      <c r="E2769" s="225">
        <v>1</v>
      </c>
      <c r="F2769" s="174"/>
      <c r="G2769" s="264" t="str">
        <f t="shared" si="505"/>
        <v>A.4.3</v>
      </c>
      <c r="H2769" s="235" t="e">
        <f t="shared" ref="H2769:H2778" si="507">VLOOKUP(F2769,$W$7:$X$48,2,FALSE)</f>
        <v>#N/A</v>
      </c>
      <c r="I2769" s="239"/>
      <c r="J2769" s="239"/>
      <c r="K2769" s="239"/>
      <c r="L2769" s="239"/>
      <c r="M2769" s="240"/>
      <c r="N2769" s="231">
        <f t="shared" si="500"/>
        <v>1</v>
      </c>
      <c r="O2769" s="231">
        <f t="shared" si="502"/>
        <v>0</v>
      </c>
      <c r="P2769" s="179">
        <f>VLOOKUP($G2769,[1]Conceptos!$B$2:$I$588,6,FALSE)</f>
        <v>1</v>
      </c>
      <c r="Q2769" s="179">
        <f>VLOOKUP($G2769,[1]Conceptos!$B$2:$I$588,7,FALSE)</f>
        <v>1</v>
      </c>
      <c r="R2769" s="179">
        <f>VLOOKUP($G2769,[1]Conceptos!$B$2:$I$588,8,FALSE)</f>
        <v>1</v>
      </c>
      <c r="S2769" s="229" t="b">
        <f>VLOOKUP(G2769,[1]Conceptos!$B$2:$E$588,4,FALSE)</f>
        <v>1</v>
      </c>
      <c r="V2769" s="231">
        <f t="shared" si="501"/>
        <v>4</v>
      </c>
    </row>
    <row r="2770" spans="1:22" s="231" customFormat="1" hidden="1">
      <c r="A2770" s="172">
        <f>VLOOKUP(G2770,[1]Conceptos!$B$2:$F$587,5,FALSE)</f>
        <v>347</v>
      </c>
      <c r="B2770" s="236"/>
      <c r="C2770" s="237"/>
      <c r="D2770" s="238"/>
      <c r="E2770" s="225">
        <v>2</v>
      </c>
      <c r="F2770" s="174"/>
      <c r="G2770" s="264" t="str">
        <f t="shared" si="505"/>
        <v>A.4.3</v>
      </c>
      <c r="H2770" s="235" t="e">
        <f t="shared" si="507"/>
        <v>#N/A</v>
      </c>
      <c r="I2770" s="239"/>
      <c r="J2770" s="239"/>
      <c r="K2770" s="239"/>
      <c r="L2770" s="239"/>
      <c r="M2770" s="240"/>
      <c r="N2770" s="231">
        <f t="shared" si="500"/>
        <v>1</v>
      </c>
      <c r="O2770" s="231">
        <f t="shared" si="502"/>
        <v>0</v>
      </c>
      <c r="P2770" s="179">
        <f>VLOOKUP($G2770,[1]Conceptos!$B$2:$I$588,6,FALSE)</f>
        <v>1</v>
      </c>
      <c r="Q2770" s="179">
        <f>VLOOKUP($G2770,[1]Conceptos!$B$2:$I$588,7,FALSE)</f>
        <v>1</v>
      </c>
      <c r="R2770" s="179">
        <f>VLOOKUP($G2770,[1]Conceptos!$B$2:$I$588,8,FALSE)</f>
        <v>1</v>
      </c>
      <c r="S2770" s="229" t="b">
        <f>VLOOKUP(G2770,[1]Conceptos!$B$2:$E$587,4,FALSE)</f>
        <v>1</v>
      </c>
      <c r="V2770" s="231">
        <f t="shared" si="501"/>
        <v>0</v>
      </c>
    </row>
    <row r="2771" spans="1:22" s="231" customFormat="1" hidden="1">
      <c r="A2771" s="172">
        <f>VLOOKUP(G2771,[1]Conceptos!$B$2:$F$587,5,FALSE)</f>
        <v>347</v>
      </c>
      <c r="B2771" s="236"/>
      <c r="C2771" s="237"/>
      <c r="D2771" s="238"/>
      <c r="E2771" s="225">
        <v>3</v>
      </c>
      <c r="F2771" s="174"/>
      <c r="G2771" s="264" t="str">
        <f t="shared" si="505"/>
        <v>A.4.3</v>
      </c>
      <c r="H2771" s="235" t="e">
        <f t="shared" si="507"/>
        <v>#N/A</v>
      </c>
      <c r="I2771" s="239"/>
      <c r="J2771" s="239"/>
      <c r="K2771" s="239"/>
      <c r="L2771" s="239"/>
      <c r="M2771" s="240"/>
      <c r="N2771" s="231">
        <f t="shared" si="500"/>
        <v>1</v>
      </c>
      <c r="O2771" s="231">
        <f t="shared" si="502"/>
        <v>0</v>
      </c>
      <c r="P2771" s="179">
        <f>VLOOKUP($G2771,[1]Conceptos!$B$2:$I$588,6,FALSE)</f>
        <v>1</v>
      </c>
      <c r="Q2771" s="179">
        <f>VLOOKUP($G2771,[1]Conceptos!$B$2:$I$588,7,FALSE)</f>
        <v>1</v>
      </c>
      <c r="R2771" s="179">
        <f>VLOOKUP($G2771,[1]Conceptos!$B$2:$I$588,8,FALSE)</f>
        <v>1</v>
      </c>
      <c r="S2771" s="229" t="b">
        <f>VLOOKUP(G2771,[1]Conceptos!$B$2:$E$587,4,FALSE)</f>
        <v>1</v>
      </c>
      <c r="V2771" s="231">
        <f t="shared" si="501"/>
        <v>0</v>
      </c>
    </row>
    <row r="2772" spans="1:22" s="231" customFormat="1" hidden="1">
      <c r="A2772" s="172">
        <f>VLOOKUP(G2772,[1]Conceptos!$B$2:$F$587,5,FALSE)</f>
        <v>347</v>
      </c>
      <c r="B2772" s="236"/>
      <c r="C2772" s="237"/>
      <c r="D2772" s="238"/>
      <c r="E2772" s="225">
        <v>4</v>
      </c>
      <c r="F2772" s="174"/>
      <c r="G2772" s="264" t="str">
        <f t="shared" si="505"/>
        <v>A.4.3</v>
      </c>
      <c r="H2772" s="235" t="e">
        <f t="shared" si="507"/>
        <v>#N/A</v>
      </c>
      <c r="I2772" s="239"/>
      <c r="J2772" s="239"/>
      <c r="K2772" s="239"/>
      <c r="L2772" s="239"/>
      <c r="M2772" s="240"/>
      <c r="N2772" s="231">
        <f t="shared" si="500"/>
        <v>1</v>
      </c>
      <c r="O2772" s="231">
        <f t="shared" si="502"/>
        <v>0</v>
      </c>
      <c r="P2772" s="179">
        <f>VLOOKUP($G2772,[1]Conceptos!$B$2:$I$588,6,FALSE)</f>
        <v>1</v>
      </c>
      <c r="Q2772" s="179">
        <f>VLOOKUP($G2772,[1]Conceptos!$B$2:$I$588,7,FALSE)</f>
        <v>1</v>
      </c>
      <c r="R2772" s="179">
        <f>VLOOKUP($G2772,[1]Conceptos!$B$2:$I$588,8,FALSE)</f>
        <v>1</v>
      </c>
      <c r="S2772" s="229" t="b">
        <f>VLOOKUP(G2772,[1]Conceptos!$B$2:$E$587,4,FALSE)</f>
        <v>1</v>
      </c>
      <c r="V2772" s="231">
        <f t="shared" si="501"/>
        <v>0</v>
      </c>
    </row>
    <row r="2773" spans="1:22" s="231" customFormat="1" hidden="1">
      <c r="A2773" s="172">
        <f>VLOOKUP(G2773,[1]Conceptos!$B$2:$F$587,5,FALSE)</f>
        <v>347</v>
      </c>
      <c r="B2773" s="236"/>
      <c r="C2773" s="237"/>
      <c r="D2773" s="238"/>
      <c r="E2773" s="225">
        <v>5</v>
      </c>
      <c r="F2773" s="174"/>
      <c r="G2773" s="264" t="str">
        <f t="shared" si="505"/>
        <v>A.4.3</v>
      </c>
      <c r="H2773" s="235" t="e">
        <f t="shared" si="507"/>
        <v>#N/A</v>
      </c>
      <c r="I2773" s="239"/>
      <c r="J2773" s="239"/>
      <c r="K2773" s="239"/>
      <c r="L2773" s="239"/>
      <c r="M2773" s="240"/>
      <c r="N2773" s="231">
        <f t="shared" si="500"/>
        <v>1</v>
      </c>
      <c r="O2773" s="231">
        <f t="shared" si="502"/>
        <v>0</v>
      </c>
      <c r="P2773" s="179">
        <f>VLOOKUP($G2773,[1]Conceptos!$B$2:$I$588,6,FALSE)</f>
        <v>1</v>
      </c>
      <c r="Q2773" s="179">
        <f>VLOOKUP($G2773,[1]Conceptos!$B$2:$I$588,7,FALSE)</f>
        <v>1</v>
      </c>
      <c r="R2773" s="179">
        <f>VLOOKUP($G2773,[1]Conceptos!$B$2:$I$588,8,FALSE)</f>
        <v>1</v>
      </c>
      <c r="S2773" s="229" t="b">
        <f>VLOOKUP(G2773,[1]Conceptos!$B$2:$E$587,4,FALSE)</f>
        <v>1</v>
      </c>
      <c r="V2773" s="231">
        <f t="shared" si="501"/>
        <v>0</v>
      </c>
    </row>
    <row r="2774" spans="1:22" s="231" customFormat="1" hidden="1">
      <c r="A2774" s="172">
        <f>VLOOKUP(G2774,[1]Conceptos!$B$2:$F$587,5,FALSE)</f>
        <v>347</v>
      </c>
      <c r="B2774" s="236"/>
      <c r="C2774" s="237"/>
      <c r="D2774" s="238"/>
      <c r="E2774" s="225">
        <v>6</v>
      </c>
      <c r="F2774" s="174"/>
      <c r="G2774" s="264" t="str">
        <f t="shared" si="505"/>
        <v>A.4.3</v>
      </c>
      <c r="H2774" s="235" t="e">
        <f t="shared" si="507"/>
        <v>#N/A</v>
      </c>
      <c r="I2774" s="239"/>
      <c r="J2774" s="239"/>
      <c r="K2774" s="239"/>
      <c r="L2774" s="239"/>
      <c r="M2774" s="240"/>
      <c r="N2774" s="231">
        <f t="shared" si="500"/>
        <v>1</v>
      </c>
      <c r="O2774" s="231">
        <f t="shared" si="502"/>
        <v>0</v>
      </c>
      <c r="P2774" s="179">
        <f>VLOOKUP($G2774,[1]Conceptos!$B$2:$I$588,6,FALSE)</f>
        <v>1</v>
      </c>
      <c r="Q2774" s="179">
        <f>VLOOKUP($G2774,[1]Conceptos!$B$2:$I$588,7,FALSE)</f>
        <v>1</v>
      </c>
      <c r="R2774" s="179">
        <f>VLOOKUP($G2774,[1]Conceptos!$B$2:$I$588,8,FALSE)</f>
        <v>1</v>
      </c>
      <c r="S2774" s="229" t="b">
        <f>VLOOKUP(G2774,[1]Conceptos!$B$2:$E$587,4,FALSE)</f>
        <v>1</v>
      </c>
      <c r="V2774" s="231">
        <f t="shared" si="501"/>
        <v>0</v>
      </c>
    </row>
    <row r="2775" spans="1:22" s="231" customFormat="1" hidden="1">
      <c r="A2775" s="172">
        <f>VLOOKUP(G2775,[1]Conceptos!$B$2:$F$587,5,FALSE)</f>
        <v>347</v>
      </c>
      <c r="B2775" s="236"/>
      <c r="C2775" s="237"/>
      <c r="D2775" s="238"/>
      <c r="E2775" s="225">
        <v>7</v>
      </c>
      <c r="F2775" s="174"/>
      <c r="G2775" s="264" t="str">
        <f t="shared" si="505"/>
        <v>A.4.3</v>
      </c>
      <c r="H2775" s="235" t="e">
        <f t="shared" si="507"/>
        <v>#N/A</v>
      </c>
      <c r="I2775" s="239"/>
      <c r="J2775" s="239"/>
      <c r="K2775" s="239"/>
      <c r="L2775" s="239"/>
      <c r="M2775" s="240"/>
      <c r="N2775" s="231">
        <f t="shared" si="500"/>
        <v>1</v>
      </c>
      <c r="O2775" s="231">
        <f t="shared" si="502"/>
        <v>0</v>
      </c>
      <c r="P2775" s="179">
        <f>VLOOKUP($G2775,[1]Conceptos!$B$2:$I$588,6,FALSE)</f>
        <v>1</v>
      </c>
      <c r="Q2775" s="179">
        <f>VLOOKUP($G2775,[1]Conceptos!$B$2:$I$588,7,FALSE)</f>
        <v>1</v>
      </c>
      <c r="R2775" s="179">
        <f>VLOOKUP($G2775,[1]Conceptos!$B$2:$I$588,8,FALSE)</f>
        <v>1</v>
      </c>
      <c r="S2775" s="229" t="b">
        <f>VLOOKUP(G2775,[1]Conceptos!$B$2:$E$587,4,FALSE)</f>
        <v>1</v>
      </c>
      <c r="V2775" s="231">
        <f t="shared" si="501"/>
        <v>0</v>
      </c>
    </row>
    <row r="2776" spans="1:22" s="231" customFormat="1" hidden="1">
      <c r="A2776" s="172">
        <f>VLOOKUP(G2776,[1]Conceptos!$B$2:$F$587,5,FALSE)</f>
        <v>347</v>
      </c>
      <c r="B2776" s="236"/>
      <c r="C2776" s="237"/>
      <c r="D2776" s="238"/>
      <c r="E2776" s="225">
        <v>8</v>
      </c>
      <c r="F2776" s="174"/>
      <c r="G2776" s="264" t="str">
        <f t="shared" si="505"/>
        <v>A.4.3</v>
      </c>
      <c r="H2776" s="235" t="e">
        <f t="shared" si="507"/>
        <v>#N/A</v>
      </c>
      <c r="I2776" s="239"/>
      <c r="J2776" s="239"/>
      <c r="K2776" s="239"/>
      <c r="L2776" s="239"/>
      <c r="M2776" s="240"/>
      <c r="N2776" s="231">
        <f t="shared" si="500"/>
        <v>1</v>
      </c>
      <c r="O2776" s="231">
        <f t="shared" si="502"/>
        <v>0</v>
      </c>
      <c r="P2776" s="179">
        <f>VLOOKUP($G2776,[1]Conceptos!$B$2:$I$588,6,FALSE)</f>
        <v>1</v>
      </c>
      <c r="Q2776" s="179">
        <f>VLOOKUP($G2776,[1]Conceptos!$B$2:$I$588,7,FALSE)</f>
        <v>1</v>
      </c>
      <c r="R2776" s="179">
        <f>VLOOKUP($G2776,[1]Conceptos!$B$2:$I$588,8,FALSE)</f>
        <v>1</v>
      </c>
      <c r="S2776" s="229" t="b">
        <f>VLOOKUP(G2776,[1]Conceptos!$B$2:$E$587,4,FALSE)</f>
        <v>1</v>
      </c>
      <c r="V2776" s="231">
        <f t="shared" si="501"/>
        <v>0</v>
      </c>
    </row>
    <row r="2777" spans="1:22" s="231" customFormat="1" hidden="1">
      <c r="A2777" s="172">
        <f>VLOOKUP(G2777,[1]Conceptos!$B$2:$F$587,5,FALSE)</f>
        <v>347</v>
      </c>
      <c r="B2777" s="236"/>
      <c r="C2777" s="237"/>
      <c r="D2777" s="238"/>
      <c r="E2777" s="225">
        <v>9</v>
      </c>
      <c r="F2777" s="174"/>
      <c r="G2777" s="264" t="str">
        <f t="shared" si="505"/>
        <v>A.4.3</v>
      </c>
      <c r="H2777" s="235" t="e">
        <f t="shared" si="507"/>
        <v>#N/A</v>
      </c>
      <c r="I2777" s="239"/>
      <c r="J2777" s="239"/>
      <c r="K2777" s="239"/>
      <c r="L2777" s="239"/>
      <c r="M2777" s="240"/>
      <c r="N2777" s="231">
        <f t="shared" si="500"/>
        <v>1</v>
      </c>
      <c r="O2777" s="231">
        <f t="shared" si="502"/>
        <v>0</v>
      </c>
      <c r="P2777" s="179">
        <f>VLOOKUP($G2777,[1]Conceptos!$B$2:$I$588,6,FALSE)</f>
        <v>1</v>
      </c>
      <c r="Q2777" s="179">
        <f>VLOOKUP($G2777,[1]Conceptos!$B$2:$I$588,7,FALSE)</f>
        <v>1</v>
      </c>
      <c r="R2777" s="179">
        <f>VLOOKUP($G2777,[1]Conceptos!$B$2:$I$588,8,FALSE)</f>
        <v>1</v>
      </c>
      <c r="S2777" s="229" t="b">
        <f>VLOOKUP(G2777,[1]Conceptos!$B$2:$E$587,4,FALSE)</f>
        <v>1</v>
      </c>
      <c r="V2777" s="231">
        <f t="shared" si="501"/>
        <v>0</v>
      </c>
    </row>
    <row r="2778" spans="1:22" s="231" customFormat="1" hidden="1">
      <c r="A2778" s="172">
        <f>VLOOKUP(G2778,[1]Conceptos!$B$2:$F$587,5,FALSE)</f>
        <v>347</v>
      </c>
      <c r="B2778" s="236"/>
      <c r="C2778" s="237"/>
      <c r="D2778" s="238"/>
      <c r="E2778" s="225">
        <v>10</v>
      </c>
      <c r="F2778" s="174"/>
      <c r="G2778" s="264" t="str">
        <f t="shared" si="505"/>
        <v>A.4.3</v>
      </c>
      <c r="H2778" s="235" t="e">
        <f t="shared" si="507"/>
        <v>#N/A</v>
      </c>
      <c r="I2778" s="239"/>
      <c r="J2778" s="239"/>
      <c r="K2778" s="239"/>
      <c r="L2778" s="239"/>
      <c r="M2778" s="240"/>
      <c r="N2778" s="231">
        <f t="shared" si="500"/>
        <v>1</v>
      </c>
      <c r="O2778" s="231">
        <f t="shared" si="502"/>
        <v>0</v>
      </c>
      <c r="P2778" s="179">
        <f>VLOOKUP($G2778,[1]Conceptos!$B$2:$I$588,6,FALSE)</f>
        <v>1</v>
      </c>
      <c r="Q2778" s="179">
        <f>VLOOKUP($G2778,[1]Conceptos!$B$2:$I$588,7,FALSE)</f>
        <v>1</v>
      </c>
      <c r="R2778" s="179">
        <f>VLOOKUP($G2778,[1]Conceptos!$B$2:$I$588,8,FALSE)</f>
        <v>1</v>
      </c>
      <c r="S2778" s="229" t="b">
        <f>VLOOKUP(G2778,[1]Conceptos!$B$2:$E$587,4,FALSE)</f>
        <v>1</v>
      </c>
      <c r="V2778" s="231">
        <f t="shared" si="501"/>
        <v>0</v>
      </c>
    </row>
    <row r="2779" spans="1:22" s="231" customFormat="1" ht="25.5">
      <c r="A2779" s="172">
        <f>VLOOKUP(G2779,[1]Conceptos!$B$2:$F$587,5,FALSE)</f>
        <v>348</v>
      </c>
      <c r="B2779" s="219" t="s">
        <v>491</v>
      </c>
      <c r="C2779" s="220" t="str">
        <f>VLOOKUP(B2779,[1]Conceptos!$B$2:$D$587,2,FALSE)</f>
        <v>PREINVERSIÓN EN INFRAESTRUCTURA</v>
      </c>
      <c r="D2779" s="221" t="str">
        <f>VLOOKUP(B2779,[1]Conceptos!$B$2:$D$587,3,FALSE)</f>
        <v xml:space="preserve">RECURSOS ORIENTADOS A LA REALIZACIÓN DE LOS ESTUDIOS NECESARIOS PARA TOMAR LA DECISIÓN DE REALIZAR UN PROYECTO EN EL SECTOR. </v>
      </c>
      <c r="E2779" s="222" t="s">
        <v>136</v>
      </c>
      <c r="F2779" s="223"/>
      <c r="G2779" s="263" t="str">
        <f t="shared" si="505"/>
        <v>A.4.4</v>
      </c>
      <c r="H2779" s="225"/>
      <c r="I2779" s="226">
        <f>SUM(I2780:I2789)</f>
        <v>0</v>
      </c>
      <c r="J2779" s="226">
        <f>SUM(J2780:J2789)</f>
        <v>0</v>
      </c>
      <c r="K2779" s="226">
        <f>SUM(K2780:K2789)</f>
        <v>0</v>
      </c>
      <c r="L2779" s="226">
        <f>SUM(L2780:L2789)</f>
        <v>0</v>
      </c>
      <c r="M2779" s="227">
        <f>SUM(M2780:M2789)</f>
        <v>0</v>
      </c>
      <c r="N2779" s="228">
        <f>IF(AND(E2779&lt;&gt;"", E2779&lt;&gt;"Registrar Detalle",E2779&lt;&gt;"Ocultar Detalle"),1,0)</f>
        <v>0</v>
      </c>
      <c r="O2779" s="228">
        <f t="shared" si="502"/>
        <v>0</v>
      </c>
      <c r="P2779" s="179">
        <f>VLOOKUP($G2779,[1]Conceptos!$B$2:$I$588,6,FALSE)</f>
        <v>1</v>
      </c>
      <c r="Q2779" s="179">
        <f>VLOOKUP($G2779,[1]Conceptos!$B$2:$I$588,7,FALSE)</f>
        <v>1</v>
      </c>
      <c r="R2779" s="179">
        <f>VLOOKUP($G2779,[1]Conceptos!$B$2:$I$588,8,FALSE)</f>
        <v>1</v>
      </c>
      <c r="S2779" s="229" t="b">
        <f>VLOOKUP(G2779,[1]Conceptos!$B$2:$E$588,4,FALSE)</f>
        <v>1</v>
      </c>
      <c r="T2779" s="230">
        <f>FIND(".",B2779,LEN(B2779)-2)</f>
        <v>4</v>
      </c>
      <c r="U2779" s="230" t="str">
        <f>MID(B2779,1,T2779-1)</f>
        <v>A.4</v>
      </c>
      <c r="V2779" s="231">
        <f t="shared" si="501"/>
        <v>4</v>
      </c>
    </row>
    <row r="2780" spans="1:22" s="231" customFormat="1">
      <c r="A2780" s="172">
        <f>VLOOKUP(G2780,[1]Conceptos!$B$2:$F$587,5,FALSE)</f>
        <v>348</v>
      </c>
      <c r="B2780" s="234"/>
      <c r="C2780" s="220"/>
      <c r="D2780" s="221"/>
      <c r="E2780" s="225">
        <v>1</v>
      </c>
      <c r="F2780" s="174"/>
      <c r="G2780" s="264" t="str">
        <f t="shared" si="505"/>
        <v>A.4.4</v>
      </c>
      <c r="H2780" s="235" t="e">
        <f t="shared" ref="H2780:H2789" si="508">VLOOKUP(F2780,$W$7:$X$48,2,FALSE)</f>
        <v>#N/A</v>
      </c>
      <c r="I2780" s="239"/>
      <c r="J2780" s="239"/>
      <c r="K2780" s="239"/>
      <c r="L2780" s="239"/>
      <c r="M2780" s="240"/>
      <c r="N2780" s="231">
        <f t="shared" si="500"/>
        <v>1</v>
      </c>
      <c r="O2780" s="231">
        <f t="shared" si="502"/>
        <v>0</v>
      </c>
      <c r="P2780" s="179">
        <f>VLOOKUP($G2780,[1]Conceptos!$B$2:$I$588,6,FALSE)</f>
        <v>1</v>
      </c>
      <c r="Q2780" s="179">
        <f>VLOOKUP($G2780,[1]Conceptos!$B$2:$I$588,7,FALSE)</f>
        <v>1</v>
      </c>
      <c r="R2780" s="179">
        <f>VLOOKUP($G2780,[1]Conceptos!$B$2:$I$588,8,FALSE)</f>
        <v>1</v>
      </c>
      <c r="S2780" s="229" t="b">
        <f>VLOOKUP(G2780,[1]Conceptos!$B$2:$E$588,4,FALSE)</f>
        <v>1</v>
      </c>
      <c r="V2780" s="231">
        <f t="shared" si="501"/>
        <v>4</v>
      </c>
    </row>
    <row r="2781" spans="1:22" s="231" customFormat="1" hidden="1">
      <c r="A2781" s="172">
        <f>VLOOKUP(G2781,[1]Conceptos!$B$2:$F$587,5,FALSE)</f>
        <v>348</v>
      </c>
      <c r="B2781" s="236"/>
      <c r="C2781" s="237"/>
      <c r="D2781" s="238"/>
      <c r="E2781" s="225">
        <v>2</v>
      </c>
      <c r="F2781" s="174"/>
      <c r="G2781" s="264" t="str">
        <f t="shared" si="505"/>
        <v>A.4.4</v>
      </c>
      <c r="H2781" s="235" t="e">
        <f t="shared" si="508"/>
        <v>#N/A</v>
      </c>
      <c r="I2781" s="239"/>
      <c r="J2781" s="239"/>
      <c r="K2781" s="239"/>
      <c r="L2781" s="239"/>
      <c r="M2781" s="240"/>
      <c r="N2781" s="231">
        <f t="shared" si="500"/>
        <v>1</v>
      </c>
      <c r="O2781" s="231">
        <f t="shared" si="502"/>
        <v>0</v>
      </c>
      <c r="P2781" s="179">
        <f>VLOOKUP($G2781,[1]Conceptos!$B$2:$I$588,6,FALSE)</f>
        <v>1</v>
      </c>
      <c r="Q2781" s="179">
        <f>VLOOKUP($G2781,[1]Conceptos!$B$2:$I$588,7,FALSE)</f>
        <v>1</v>
      </c>
      <c r="R2781" s="179">
        <f>VLOOKUP($G2781,[1]Conceptos!$B$2:$I$588,8,FALSE)</f>
        <v>1</v>
      </c>
      <c r="S2781" s="229" t="b">
        <f>VLOOKUP(G2781,[1]Conceptos!$B$2:$E$587,4,FALSE)</f>
        <v>1</v>
      </c>
      <c r="V2781" s="231">
        <f t="shared" si="501"/>
        <v>0</v>
      </c>
    </row>
    <row r="2782" spans="1:22" s="231" customFormat="1" hidden="1">
      <c r="A2782" s="172">
        <f>VLOOKUP(G2782,[1]Conceptos!$B$2:$F$587,5,FALSE)</f>
        <v>348</v>
      </c>
      <c r="B2782" s="236"/>
      <c r="C2782" s="237"/>
      <c r="D2782" s="238"/>
      <c r="E2782" s="225">
        <v>3</v>
      </c>
      <c r="F2782" s="174"/>
      <c r="G2782" s="264" t="str">
        <f t="shared" si="505"/>
        <v>A.4.4</v>
      </c>
      <c r="H2782" s="235" t="e">
        <f t="shared" si="508"/>
        <v>#N/A</v>
      </c>
      <c r="I2782" s="239"/>
      <c r="J2782" s="239"/>
      <c r="K2782" s="239"/>
      <c r="L2782" s="239"/>
      <c r="M2782" s="240"/>
      <c r="N2782" s="231">
        <f t="shared" si="500"/>
        <v>1</v>
      </c>
      <c r="O2782" s="231">
        <f t="shared" si="502"/>
        <v>0</v>
      </c>
      <c r="P2782" s="179">
        <f>VLOOKUP($G2782,[1]Conceptos!$B$2:$I$588,6,FALSE)</f>
        <v>1</v>
      </c>
      <c r="Q2782" s="179">
        <f>VLOOKUP($G2782,[1]Conceptos!$B$2:$I$588,7,FALSE)</f>
        <v>1</v>
      </c>
      <c r="R2782" s="179">
        <f>VLOOKUP($G2782,[1]Conceptos!$B$2:$I$588,8,FALSE)</f>
        <v>1</v>
      </c>
      <c r="S2782" s="229" t="b">
        <f>VLOOKUP(G2782,[1]Conceptos!$B$2:$E$587,4,FALSE)</f>
        <v>1</v>
      </c>
      <c r="V2782" s="231">
        <f t="shared" si="501"/>
        <v>0</v>
      </c>
    </row>
    <row r="2783" spans="1:22" s="231" customFormat="1" hidden="1">
      <c r="A2783" s="172">
        <f>VLOOKUP(G2783,[1]Conceptos!$B$2:$F$587,5,FALSE)</f>
        <v>348</v>
      </c>
      <c r="B2783" s="236"/>
      <c r="C2783" s="237"/>
      <c r="D2783" s="238"/>
      <c r="E2783" s="225">
        <v>4</v>
      </c>
      <c r="F2783" s="174"/>
      <c r="G2783" s="264" t="str">
        <f t="shared" si="505"/>
        <v>A.4.4</v>
      </c>
      <c r="H2783" s="235" t="e">
        <f t="shared" si="508"/>
        <v>#N/A</v>
      </c>
      <c r="I2783" s="239"/>
      <c r="J2783" s="239"/>
      <c r="K2783" s="239"/>
      <c r="L2783" s="239"/>
      <c r="M2783" s="240"/>
      <c r="N2783" s="231">
        <f t="shared" si="500"/>
        <v>1</v>
      </c>
      <c r="O2783" s="231">
        <f t="shared" si="502"/>
        <v>0</v>
      </c>
      <c r="P2783" s="179">
        <f>VLOOKUP($G2783,[1]Conceptos!$B$2:$I$588,6,FALSE)</f>
        <v>1</v>
      </c>
      <c r="Q2783" s="179">
        <f>VLOOKUP($G2783,[1]Conceptos!$B$2:$I$588,7,FALSE)</f>
        <v>1</v>
      </c>
      <c r="R2783" s="179">
        <f>VLOOKUP($G2783,[1]Conceptos!$B$2:$I$588,8,FALSE)</f>
        <v>1</v>
      </c>
      <c r="S2783" s="229" t="b">
        <f>VLOOKUP(G2783,[1]Conceptos!$B$2:$E$587,4,FALSE)</f>
        <v>1</v>
      </c>
      <c r="V2783" s="231">
        <f t="shared" si="501"/>
        <v>0</v>
      </c>
    </row>
    <row r="2784" spans="1:22" s="231" customFormat="1" hidden="1">
      <c r="A2784" s="172">
        <f>VLOOKUP(G2784,[1]Conceptos!$B$2:$F$587,5,FALSE)</f>
        <v>348</v>
      </c>
      <c r="B2784" s="236"/>
      <c r="C2784" s="237"/>
      <c r="D2784" s="238"/>
      <c r="E2784" s="225">
        <v>5</v>
      </c>
      <c r="F2784" s="174"/>
      <c r="G2784" s="264" t="str">
        <f t="shared" si="505"/>
        <v>A.4.4</v>
      </c>
      <c r="H2784" s="235" t="e">
        <f t="shared" si="508"/>
        <v>#N/A</v>
      </c>
      <c r="I2784" s="239"/>
      <c r="J2784" s="239"/>
      <c r="K2784" s="239"/>
      <c r="L2784" s="239"/>
      <c r="M2784" s="240"/>
      <c r="N2784" s="231">
        <f t="shared" si="500"/>
        <v>1</v>
      </c>
      <c r="O2784" s="231">
        <f t="shared" si="502"/>
        <v>0</v>
      </c>
      <c r="P2784" s="179">
        <f>VLOOKUP($G2784,[1]Conceptos!$B$2:$I$588,6,FALSE)</f>
        <v>1</v>
      </c>
      <c r="Q2784" s="179">
        <f>VLOOKUP($G2784,[1]Conceptos!$B$2:$I$588,7,FALSE)</f>
        <v>1</v>
      </c>
      <c r="R2784" s="179">
        <f>VLOOKUP($G2784,[1]Conceptos!$B$2:$I$588,8,FALSE)</f>
        <v>1</v>
      </c>
      <c r="S2784" s="229" t="b">
        <f>VLOOKUP(G2784,[1]Conceptos!$B$2:$E$587,4,FALSE)</f>
        <v>1</v>
      </c>
      <c r="V2784" s="231">
        <f t="shared" si="501"/>
        <v>0</v>
      </c>
    </row>
    <row r="2785" spans="1:22" s="231" customFormat="1" hidden="1">
      <c r="A2785" s="172">
        <f>VLOOKUP(G2785,[1]Conceptos!$B$2:$F$587,5,FALSE)</f>
        <v>348</v>
      </c>
      <c r="B2785" s="236"/>
      <c r="C2785" s="237"/>
      <c r="D2785" s="238"/>
      <c r="E2785" s="225">
        <v>6</v>
      </c>
      <c r="F2785" s="174"/>
      <c r="G2785" s="264" t="str">
        <f t="shared" si="505"/>
        <v>A.4.4</v>
      </c>
      <c r="H2785" s="235" t="e">
        <f t="shared" si="508"/>
        <v>#N/A</v>
      </c>
      <c r="I2785" s="239"/>
      <c r="J2785" s="239"/>
      <c r="K2785" s="239"/>
      <c r="L2785" s="239"/>
      <c r="M2785" s="240"/>
      <c r="N2785" s="231">
        <f t="shared" si="500"/>
        <v>1</v>
      </c>
      <c r="O2785" s="231">
        <f t="shared" si="502"/>
        <v>0</v>
      </c>
      <c r="P2785" s="179">
        <f>VLOOKUP($G2785,[1]Conceptos!$B$2:$I$588,6,FALSE)</f>
        <v>1</v>
      </c>
      <c r="Q2785" s="179">
        <f>VLOOKUP($G2785,[1]Conceptos!$B$2:$I$588,7,FALSE)</f>
        <v>1</v>
      </c>
      <c r="R2785" s="179">
        <f>VLOOKUP($G2785,[1]Conceptos!$B$2:$I$588,8,FALSE)</f>
        <v>1</v>
      </c>
      <c r="S2785" s="229" t="b">
        <f>VLOOKUP(G2785,[1]Conceptos!$B$2:$E$587,4,FALSE)</f>
        <v>1</v>
      </c>
      <c r="V2785" s="231">
        <f t="shared" si="501"/>
        <v>0</v>
      </c>
    </row>
    <row r="2786" spans="1:22" s="231" customFormat="1" hidden="1">
      <c r="A2786" s="172">
        <f>VLOOKUP(G2786,[1]Conceptos!$B$2:$F$587,5,FALSE)</f>
        <v>348</v>
      </c>
      <c r="B2786" s="236"/>
      <c r="C2786" s="237"/>
      <c r="D2786" s="238"/>
      <c r="E2786" s="225">
        <v>7</v>
      </c>
      <c r="F2786" s="174"/>
      <c r="G2786" s="264" t="str">
        <f t="shared" si="505"/>
        <v>A.4.4</v>
      </c>
      <c r="H2786" s="235" t="e">
        <f t="shared" si="508"/>
        <v>#N/A</v>
      </c>
      <c r="I2786" s="239"/>
      <c r="J2786" s="239"/>
      <c r="K2786" s="239"/>
      <c r="L2786" s="239"/>
      <c r="M2786" s="240"/>
      <c r="N2786" s="231">
        <f t="shared" si="500"/>
        <v>1</v>
      </c>
      <c r="O2786" s="231">
        <f t="shared" si="502"/>
        <v>0</v>
      </c>
      <c r="P2786" s="179">
        <f>VLOOKUP($G2786,[1]Conceptos!$B$2:$I$588,6,FALSE)</f>
        <v>1</v>
      </c>
      <c r="Q2786" s="179">
        <f>VLOOKUP($G2786,[1]Conceptos!$B$2:$I$588,7,FALSE)</f>
        <v>1</v>
      </c>
      <c r="R2786" s="179">
        <f>VLOOKUP($G2786,[1]Conceptos!$B$2:$I$588,8,FALSE)</f>
        <v>1</v>
      </c>
      <c r="S2786" s="229" t="b">
        <f>VLOOKUP(G2786,[1]Conceptos!$B$2:$E$587,4,FALSE)</f>
        <v>1</v>
      </c>
      <c r="V2786" s="231">
        <f t="shared" si="501"/>
        <v>0</v>
      </c>
    </row>
    <row r="2787" spans="1:22" s="231" customFormat="1" hidden="1">
      <c r="A2787" s="172">
        <f>VLOOKUP(G2787,[1]Conceptos!$B$2:$F$587,5,FALSE)</f>
        <v>348</v>
      </c>
      <c r="B2787" s="236"/>
      <c r="C2787" s="237"/>
      <c r="D2787" s="238"/>
      <c r="E2787" s="225">
        <v>8</v>
      </c>
      <c r="F2787" s="174"/>
      <c r="G2787" s="264" t="str">
        <f t="shared" si="505"/>
        <v>A.4.4</v>
      </c>
      <c r="H2787" s="235" t="e">
        <f t="shared" si="508"/>
        <v>#N/A</v>
      </c>
      <c r="I2787" s="239"/>
      <c r="J2787" s="239"/>
      <c r="K2787" s="239"/>
      <c r="L2787" s="239"/>
      <c r="M2787" s="240"/>
      <c r="N2787" s="231">
        <f t="shared" si="500"/>
        <v>1</v>
      </c>
      <c r="O2787" s="231">
        <f t="shared" si="502"/>
        <v>0</v>
      </c>
      <c r="P2787" s="179">
        <f>VLOOKUP($G2787,[1]Conceptos!$B$2:$I$588,6,FALSE)</f>
        <v>1</v>
      </c>
      <c r="Q2787" s="179">
        <f>VLOOKUP($G2787,[1]Conceptos!$B$2:$I$588,7,FALSE)</f>
        <v>1</v>
      </c>
      <c r="R2787" s="179">
        <f>VLOOKUP($G2787,[1]Conceptos!$B$2:$I$588,8,FALSE)</f>
        <v>1</v>
      </c>
      <c r="S2787" s="229" t="b">
        <f>VLOOKUP(G2787,[1]Conceptos!$B$2:$E$587,4,FALSE)</f>
        <v>1</v>
      </c>
      <c r="V2787" s="231">
        <f t="shared" si="501"/>
        <v>0</v>
      </c>
    </row>
    <row r="2788" spans="1:22" s="231" customFormat="1" hidden="1">
      <c r="A2788" s="172">
        <f>VLOOKUP(G2788,[1]Conceptos!$B$2:$F$587,5,FALSE)</f>
        <v>348</v>
      </c>
      <c r="B2788" s="236"/>
      <c r="C2788" s="237"/>
      <c r="D2788" s="238"/>
      <c r="E2788" s="225">
        <v>9</v>
      </c>
      <c r="F2788" s="174"/>
      <c r="G2788" s="264" t="str">
        <f t="shared" si="505"/>
        <v>A.4.4</v>
      </c>
      <c r="H2788" s="235" t="e">
        <f t="shared" si="508"/>
        <v>#N/A</v>
      </c>
      <c r="I2788" s="239"/>
      <c r="J2788" s="239"/>
      <c r="K2788" s="239"/>
      <c r="L2788" s="239"/>
      <c r="M2788" s="240"/>
      <c r="N2788" s="231">
        <f t="shared" si="500"/>
        <v>1</v>
      </c>
      <c r="O2788" s="231">
        <f t="shared" si="502"/>
        <v>0</v>
      </c>
      <c r="P2788" s="179">
        <f>VLOOKUP($G2788,[1]Conceptos!$B$2:$I$588,6,FALSE)</f>
        <v>1</v>
      </c>
      <c r="Q2788" s="179">
        <f>VLOOKUP($G2788,[1]Conceptos!$B$2:$I$588,7,FALSE)</f>
        <v>1</v>
      </c>
      <c r="R2788" s="179">
        <f>VLOOKUP($G2788,[1]Conceptos!$B$2:$I$588,8,FALSE)</f>
        <v>1</v>
      </c>
      <c r="S2788" s="229" t="b">
        <f>VLOOKUP(G2788,[1]Conceptos!$B$2:$E$587,4,FALSE)</f>
        <v>1</v>
      </c>
      <c r="V2788" s="231">
        <f t="shared" si="501"/>
        <v>0</v>
      </c>
    </row>
    <row r="2789" spans="1:22" s="231" customFormat="1" hidden="1">
      <c r="A2789" s="172">
        <f>VLOOKUP(G2789,[1]Conceptos!$B$2:$F$587,5,FALSE)</f>
        <v>348</v>
      </c>
      <c r="B2789" s="236"/>
      <c r="C2789" s="237"/>
      <c r="D2789" s="238"/>
      <c r="E2789" s="225">
        <v>10</v>
      </c>
      <c r="F2789" s="174"/>
      <c r="G2789" s="264" t="str">
        <f t="shared" si="505"/>
        <v>A.4.4</v>
      </c>
      <c r="H2789" s="235" t="e">
        <f t="shared" si="508"/>
        <v>#N/A</v>
      </c>
      <c r="I2789" s="239"/>
      <c r="J2789" s="239"/>
      <c r="K2789" s="239"/>
      <c r="L2789" s="239"/>
      <c r="M2789" s="240"/>
      <c r="N2789" s="231">
        <f>IF(E2789&lt;&gt;"",1,0)</f>
        <v>1</v>
      </c>
      <c r="O2789" s="231">
        <f t="shared" si="502"/>
        <v>0</v>
      </c>
      <c r="P2789" s="179">
        <f>VLOOKUP($G2789,[1]Conceptos!$B$2:$I$588,6,FALSE)</f>
        <v>1</v>
      </c>
      <c r="Q2789" s="179">
        <f>VLOOKUP($G2789,[1]Conceptos!$B$2:$I$588,7,FALSE)</f>
        <v>1</v>
      </c>
      <c r="R2789" s="179">
        <f>VLOOKUP($G2789,[1]Conceptos!$B$2:$I$588,8,FALSE)</f>
        <v>1</v>
      </c>
      <c r="S2789" s="229" t="b">
        <f>VLOOKUP(G2789,[1]Conceptos!$B$2:$E$587,4,FALSE)</f>
        <v>1</v>
      </c>
      <c r="V2789" s="231">
        <f t="shared" si="501"/>
        <v>0</v>
      </c>
    </row>
    <row r="2790" spans="1:22" s="231" customFormat="1" ht="38.25">
      <c r="A2790" s="172">
        <f>VLOOKUP(G2790,[1]Conceptos!$B$2:$F$587,5,FALSE)</f>
        <v>349</v>
      </c>
      <c r="B2790" s="219" t="s">
        <v>492</v>
      </c>
      <c r="C2790" s="220" t="str">
        <f>VLOOKUP(B2790,[1]Conceptos!$B$2:$D$587,2,FALSE)</f>
        <v>PAGO DE INSTRUCTORES CONTRATADOS PARA LA PRÁCTICA DEL DEPORTE Y LA RECREACIÓN</v>
      </c>
      <c r="D2790" s="221" t="str">
        <f>VLOOKUP(B2790,[1]Conceptos!$B$2:$D$587,3,FALSE)</f>
        <v>RECURSOS ORIENTADOS AL PAGO DE LOS INSTRUCTORES CONTRATADOS PARA LA PRÁCTICA DEL DEPORTE Y LA RECREACIÓN</v>
      </c>
      <c r="E2790" s="222" t="s">
        <v>136</v>
      </c>
      <c r="F2790" s="223"/>
      <c r="G2790" s="263" t="str">
        <f t="shared" si="505"/>
        <v>A.4.5</v>
      </c>
      <c r="H2790" s="225"/>
      <c r="I2790" s="226">
        <f>SUM(I2791:I2800)</f>
        <v>0</v>
      </c>
      <c r="J2790" s="226">
        <f>SUM(J2791:J2800)</f>
        <v>0</v>
      </c>
      <c r="K2790" s="226">
        <f>SUM(K2791:K2800)</f>
        <v>0</v>
      </c>
      <c r="L2790" s="226">
        <f>SUM(L2791:L2800)</f>
        <v>0</v>
      </c>
      <c r="M2790" s="227">
        <f>SUM(M2791:M2800)</f>
        <v>0</v>
      </c>
      <c r="N2790" s="228">
        <f>IF(AND(E2790&lt;&gt;"", E2790&lt;&gt;"Registrar Detalle",E2790&lt;&gt;"Ocultar Detalle"),1,0)</f>
        <v>0</v>
      </c>
      <c r="O2790" s="228">
        <f t="shared" si="502"/>
        <v>0</v>
      </c>
      <c r="P2790" s="179">
        <f>VLOOKUP($G2790,[1]Conceptos!$B$2:$I$588,6,FALSE)</f>
        <v>1</v>
      </c>
      <c r="Q2790" s="179">
        <f>VLOOKUP($G2790,[1]Conceptos!$B$2:$I$588,7,FALSE)</f>
        <v>1</v>
      </c>
      <c r="R2790" s="179">
        <f>VLOOKUP($G2790,[1]Conceptos!$B$2:$I$588,8,FALSE)</f>
        <v>1</v>
      </c>
      <c r="S2790" s="229" t="b">
        <f>VLOOKUP(G2790,[1]Conceptos!$B$2:$E$588,4,FALSE)</f>
        <v>1</v>
      </c>
      <c r="T2790" s="230">
        <f>FIND(".",B2790,LEN(B2790)-2)</f>
        <v>4</v>
      </c>
      <c r="U2790" s="230" t="str">
        <f>MID(B2790,1,T2790-1)</f>
        <v>A.4</v>
      </c>
      <c r="V2790" s="231">
        <f t="shared" si="501"/>
        <v>4</v>
      </c>
    </row>
    <row r="2791" spans="1:22" s="231" customFormat="1">
      <c r="A2791" s="172">
        <f>VLOOKUP(G2791,[1]Conceptos!$B$2:$F$587,5,FALSE)</f>
        <v>349</v>
      </c>
      <c r="B2791" s="234"/>
      <c r="C2791" s="220"/>
      <c r="D2791" s="221"/>
      <c r="E2791" s="225">
        <v>1</v>
      </c>
      <c r="F2791" s="174"/>
      <c r="G2791" s="264" t="str">
        <f t="shared" si="505"/>
        <v>A.4.5</v>
      </c>
      <c r="H2791" s="235" t="e">
        <f t="shared" ref="H2791:H2800" si="509">VLOOKUP(F2791,$W$7:$X$48,2,FALSE)</f>
        <v>#N/A</v>
      </c>
      <c r="I2791" s="239"/>
      <c r="J2791" s="239"/>
      <c r="K2791" s="239"/>
      <c r="L2791" s="239"/>
      <c r="M2791" s="240"/>
      <c r="N2791" s="231">
        <f t="shared" ref="N2791:N2800" si="510">IF(E2791&lt;&gt;"",1,0)</f>
        <v>1</v>
      </c>
      <c r="O2791" s="231">
        <f t="shared" si="502"/>
        <v>0</v>
      </c>
      <c r="P2791" s="179">
        <f>VLOOKUP($G2791,[1]Conceptos!$B$2:$I$588,6,FALSE)</f>
        <v>1</v>
      </c>
      <c r="Q2791" s="179">
        <f>VLOOKUP($G2791,[1]Conceptos!$B$2:$I$588,7,FALSE)</f>
        <v>1</v>
      </c>
      <c r="R2791" s="179">
        <f>VLOOKUP($G2791,[1]Conceptos!$B$2:$I$588,8,FALSE)</f>
        <v>1</v>
      </c>
      <c r="S2791" s="229" t="b">
        <f>VLOOKUP(G2791,[1]Conceptos!$B$2:$E$588,4,FALSE)</f>
        <v>1</v>
      </c>
      <c r="V2791" s="231">
        <f t="shared" si="501"/>
        <v>4</v>
      </c>
    </row>
    <row r="2792" spans="1:22" s="231" customFormat="1" hidden="1">
      <c r="A2792" s="172">
        <f>VLOOKUP(G2792,[1]Conceptos!$B$2:$F$587,5,FALSE)</f>
        <v>349</v>
      </c>
      <c r="B2792" s="236"/>
      <c r="C2792" s="237"/>
      <c r="D2792" s="238"/>
      <c r="E2792" s="225">
        <v>2</v>
      </c>
      <c r="F2792" s="174"/>
      <c r="G2792" s="264" t="str">
        <f t="shared" si="505"/>
        <v>A.4.5</v>
      </c>
      <c r="H2792" s="235" t="e">
        <f t="shared" si="509"/>
        <v>#N/A</v>
      </c>
      <c r="I2792" s="239"/>
      <c r="J2792" s="239"/>
      <c r="K2792" s="239"/>
      <c r="L2792" s="239"/>
      <c r="M2792" s="240"/>
      <c r="N2792" s="231">
        <f t="shared" si="510"/>
        <v>1</v>
      </c>
      <c r="O2792" s="231">
        <f t="shared" si="502"/>
        <v>0</v>
      </c>
      <c r="P2792" s="179">
        <f>VLOOKUP($G2792,[1]Conceptos!$B$2:$I$588,6,FALSE)</f>
        <v>1</v>
      </c>
      <c r="Q2792" s="179">
        <f>VLOOKUP($G2792,[1]Conceptos!$B$2:$I$588,7,FALSE)</f>
        <v>1</v>
      </c>
      <c r="R2792" s="179">
        <f>VLOOKUP($G2792,[1]Conceptos!$B$2:$I$588,8,FALSE)</f>
        <v>1</v>
      </c>
      <c r="S2792" s="229" t="b">
        <f>VLOOKUP(G2792,[1]Conceptos!$B$2:$E$587,4,FALSE)</f>
        <v>1</v>
      </c>
      <c r="V2792" s="231">
        <f t="shared" si="501"/>
        <v>0</v>
      </c>
    </row>
    <row r="2793" spans="1:22" s="231" customFormat="1" hidden="1">
      <c r="A2793" s="172">
        <f>VLOOKUP(G2793,[1]Conceptos!$B$2:$F$587,5,FALSE)</f>
        <v>349</v>
      </c>
      <c r="B2793" s="236"/>
      <c r="C2793" s="237"/>
      <c r="D2793" s="238"/>
      <c r="E2793" s="225">
        <v>3</v>
      </c>
      <c r="F2793" s="174"/>
      <c r="G2793" s="264" t="str">
        <f t="shared" si="505"/>
        <v>A.4.5</v>
      </c>
      <c r="H2793" s="235" t="e">
        <f t="shared" si="509"/>
        <v>#N/A</v>
      </c>
      <c r="I2793" s="239"/>
      <c r="J2793" s="239"/>
      <c r="K2793" s="239"/>
      <c r="L2793" s="239"/>
      <c r="M2793" s="240"/>
      <c r="N2793" s="231">
        <f t="shared" si="510"/>
        <v>1</v>
      </c>
      <c r="O2793" s="231">
        <f t="shared" si="502"/>
        <v>0</v>
      </c>
      <c r="P2793" s="179">
        <f>VLOOKUP($G2793,[1]Conceptos!$B$2:$I$588,6,FALSE)</f>
        <v>1</v>
      </c>
      <c r="Q2793" s="179">
        <f>VLOOKUP($G2793,[1]Conceptos!$B$2:$I$588,7,FALSE)</f>
        <v>1</v>
      </c>
      <c r="R2793" s="179">
        <f>VLOOKUP($G2793,[1]Conceptos!$B$2:$I$588,8,FALSE)</f>
        <v>1</v>
      </c>
      <c r="S2793" s="229" t="b">
        <f>VLOOKUP(G2793,[1]Conceptos!$B$2:$E$587,4,FALSE)</f>
        <v>1</v>
      </c>
      <c r="V2793" s="231">
        <f t="shared" si="501"/>
        <v>0</v>
      </c>
    </row>
    <row r="2794" spans="1:22" s="231" customFormat="1" hidden="1">
      <c r="A2794" s="172">
        <f>VLOOKUP(G2794,[1]Conceptos!$B$2:$F$587,5,FALSE)</f>
        <v>349</v>
      </c>
      <c r="B2794" s="236"/>
      <c r="C2794" s="237"/>
      <c r="D2794" s="238"/>
      <c r="E2794" s="225">
        <v>4</v>
      </c>
      <c r="F2794" s="174"/>
      <c r="G2794" s="264" t="str">
        <f t="shared" si="505"/>
        <v>A.4.5</v>
      </c>
      <c r="H2794" s="235" t="e">
        <f t="shared" si="509"/>
        <v>#N/A</v>
      </c>
      <c r="I2794" s="239"/>
      <c r="J2794" s="239"/>
      <c r="K2794" s="239"/>
      <c r="L2794" s="239"/>
      <c r="M2794" s="240"/>
      <c r="N2794" s="231">
        <f t="shared" si="510"/>
        <v>1</v>
      </c>
      <c r="O2794" s="231">
        <f t="shared" si="502"/>
        <v>0</v>
      </c>
      <c r="P2794" s="179">
        <f>VLOOKUP($G2794,[1]Conceptos!$B$2:$I$588,6,FALSE)</f>
        <v>1</v>
      </c>
      <c r="Q2794" s="179">
        <f>VLOOKUP($G2794,[1]Conceptos!$B$2:$I$588,7,FALSE)</f>
        <v>1</v>
      </c>
      <c r="R2794" s="179">
        <f>VLOOKUP($G2794,[1]Conceptos!$B$2:$I$588,8,FALSE)</f>
        <v>1</v>
      </c>
      <c r="S2794" s="229" t="b">
        <f>VLOOKUP(G2794,[1]Conceptos!$B$2:$E$587,4,FALSE)</f>
        <v>1</v>
      </c>
      <c r="V2794" s="231">
        <f t="shared" si="501"/>
        <v>0</v>
      </c>
    </row>
    <row r="2795" spans="1:22" s="231" customFormat="1" hidden="1">
      <c r="A2795" s="172">
        <f>VLOOKUP(G2795,[1]Conceptos!$B$2:$F$587,5,FALSE)</f>
        <v>349</v>
      </c>
      <c r="B2795" s="236"/>
      <c r="C2795" s="237"/>
      <c r="D2795" s="238"/>
      <c r="E2795" s="225">
        <v>5</v>
      </c>
      <c r="F2795" s="174"/>
      <c r="G2795" s="264" t="str">
        <f t="shared" si="505"/>
        <v>A.4.5</v>
      </c>
      <c r="H2795" s="235" t="e">
        <f t="shared" si="509"/>
        <v>#N/A</v>
      </c>
      <c r="I2795" s="239"/>
      <c r="J2795" s="239"/>
      <c r="K2795" s="239"/>
      <c r="L2795" s="239"/>
      <c r="M2795" s="240"/>
      <c r="N2795" s="231">
        <f t="shared" si="510"/>
        <v>1</v>
      </c>
      <c r="O2795" s="231">
        <f t="shared" si="502"/>
        <v>0</v>
      </c>
      <c r="P2795" s="179">
        <f>VLOOKUP($G2795,[1]Conceptos!$B$2:$I$588,6,FALSE)</f>
        <v>1</v>
      </c>
      <c r="Q2795" s="179">
        <f>VLOOKUP($G2795,[1]Conceptos!$B$2:$I$588,7,FALSE)</f>
        <v>1</v>
      </c>
      <c r="R2795" s="179">
        <f>VLOOKUP($G2795,[1]Conceptos!$B$2:$I$588,8,FALSE)</f>
        <v>1</v>
      </c>
      <c r="S2795" s="229" t="b">
        <f>VLOOKUP(G2795,[1]Conceptos!$B$2:$E$587,4,FALSE)</f>
        <v>1</v>
      </c>
      <c r="V2795" s="231">
        <f t="shared" si="501"/>
        <v>0</v>
      </c>
    </row>
    <row r="2796" spans="1:22" s="231" customFormat="1" hidden="1">
      <c r="A2796" s="172">
        <f>VLOOKUP(G2796,[1]Conceptos!$B$2:$F$587,5,FALSE)</f>
        <v>349</v>
      </c>
      <c r="B2796" s="236"/>
      <c r="C2796" s="237"/>
      <c r="D2796" s="238"/>
      <c r="E2796" s="225">
        <v>6</v>
      </c>
      <c r="F2796" s="174"/>
      <c r="G2796" s="264" t="str">
        <f t="shared" si="505"/>
        <v>A.4.5</v>
      </c>
      <c r="H2796" s="235" t="e">
        <f t="shared" si="509"/>
        <v>#N/A</v>
      </c>
      <c r="I2796" s="239"/>
      <c r="J2796" s="239"/>
      <c r="K2796" s="239"/>
      <c r="L2796" s="239"/>
      <c r="M2796" s="240"/>
      <c r="N2796" s="231">
        <f t="shared" si="510"/>
        <v>1</v>
      </c>
      <c r="O2796" s="231">
        <f t="shared" ref="O2796:O2811" si="511">SUM(I2796:M2796)</f>
        <v>0</v>
      </c>
      <c r="P2796" s="179">
        <f>VLOOKUP($G2796,[1]Conceptos!$B$2:$I$588,6,FALSE)</f>
        <v>1</v>
      </c>
      <c r="Q2796" s="179">
        <f>VLOOKUP($G2796,[1]Conceptos!$B$2:$I$588,7,FALSE)</f>
        <v>1</v>
      </c>
      <c r="R2796" s="179">
        <f>VLOOKUP($G2796,[1]Conceptos!$B$2:$I$588,8,FALSE)</f>
        <v>1</v>
      </c>
      <c r="S2796" s="229" t="b">
        <f>VLOOKUP(G2796,[1]Conceptos!$B$2:$E$587,4,FALSE)</f>
        <v>1</v>
      </c>
      <c r="V2796" s="231">
        <f t="shared" si="501"/>
        <v>0</v>
      </c>
    </row>
    <row r="2797" spans="1:22" s="231" customFormat="1" hidden="1">
      <c r="A2797" s="172">
        <f>VLOOKUP(G2797,[1]Conceptos!$B$2:$F$587,5,FALSE)</f>
        <v>349</v>
      </c>
      <c r="B2797" s="236"/>
      <c r="C2797" s="237"/>
      <c r="D2797" s="238"/>
      <c r="E2797" s="225">
        <v>7</v>
      </c>
      <c r="F2797" s="174"/>
      <c r="G2797" s="264" t="str">
        <f t="shared" si="505"/>
        <v>A.4.5</v>
      </c>
      <c r="H2797" s="235" t="e">
        <f t="shared" si="509"/>
        <v>#N/A</v>
      </c>
      <c r="I2797" s="239"/>
      <c r="J2797" s="239"/>
      <c r="K2797" s="239"/>
      <c r="L2797" s="239"/>
      <c r="M2797" s="240"/>
      <c r="N2797" s="231">
        <f t="shared" si="510"/>
        <v>1</v>
      </c>
      <c r="O2797" s="231">
        <f t="shared" si="511"/>
        <v>0</v>
      </c>
      <c r="P2797" s="179">
        <f>VLOOKUP($G2797,[1]Conceptos!$B$2:$I$588,6,FALSE)</f>
        <v>1</v>
      </c>
      <c r="Q2797" s="179">
        <f>VLOOKUP($G2797,[1]Conceptos!$B$2:$I$588,7,FALSE)</f>
        <v>1</v>
      </c>
      <c r="R2797" s="179">
        <f>VLOOKUP($G2797,[1]Conceptos!$B$2:$I$588,8,FALSE)</f>
        <v>1</v>
      </c>
      <c r="S2797" s="229" t="b">
        <f>VLOOKUP(G2797,[1]Conceptos!$B$2:$E$587,4,FALSE)</f>
        <v>1</v>
      </c>
      <c r="V2797" s="231">
        <f t="shared" si="501"/>
        <v>0</v>
      </c>
    </row>
    <row r="2798" spans="1:22" s="231" customFormat="1" hidden="1">
      <c r="A2798" s="172">
        <f>VLOOKUP(G2798,[1]Conceptos!$B$2:$F$587,5,FALSE)</f>
        <v>349</v>
      </c>
      <c r="B2798" s="236"/>
      <c r="C2798" s="237"/>
      <c r="D2798" s="238"/>
      <c r="E2798" s="225">
        <v>8</v>
      </c>
      <c r="F2798" s="174"/>
      <c r="G2798" s="264" t="str">
        <f t="shared" si="505"/>
        <v>A.4.5</v>
      </c>
      <c r="H2798" s="235" t="e">
        <f t="shared" si="509"/>
        <v>#N/A</v>
      </c>
      <c r="I2798" s="239"/>
      <c r="J2798" s="239"/>
      <c r="K2798" s="239"/>
      <c r="L2798" s="239"/>
      <c r="M2798" s="240"/>
      <c r="N2798" s="231">
        <f t="shared" si="510"/>
        <v>1</v>
      </c>
      <c r="O2798" s="231">
        <f t="shared" si="511"/>
        <v>0</v>
      </c>
      <c r="P2798" s="179">
        <f>VLOOKUP($G2798,[1]Conceptos!$B$2:$I$588,6,FALSE)</f>
        <v>1</v>
      </c>
      <c r="Q2798" s="179">
        <f>VLOOKUP($G2798,[1]Conceptos!$B$2:$I$588,7,FALSE)</f>
        <v>1</v>
      </c>
      <c r="R2798" s="179">
        <f>VLOOKUP($G2798,[1]Conceptos!$B$2:$I$588,8,FALSE)</f>
        <v>1</v>
      </c>
      <c r="S2798" s="229" t="b">
        <f>VLOOKUP(G2798,[1]Conceptos!$B$2:$E$587,4,FALSE)</f>
        <v>1</v>
      </c>
      <c r="V2798" s="231">
        <f t="shared" si="501"/>
        <v>0</v>
      </c>
    </row>
    <row r="2799" spans="1:22" s="231" customFormat="1" hidden="1">
      <c r="A2799" s="172">
        <f>VLOOKUP(G2799,[1]Conceptos!$B$2:$F$587,5,FALSE)</f>
        <v>349</v>
      </c>
      <c r="B2799" s="236"/>
      <c r="C2799" s="237"/>
      <c r="D2799" s="238"/>
      <c r="E2799" s="225">
        <v>9</v>
      </c>
      <c r="F2799" s="174"/>
      <c r="G2799" s="264" t="str">
        <f t="shared" si="505"/>
        <v>A.4.5</v>
      </c>
      <c r="H2799" s="235" t="e">
        <f t="shared" si="509"/>
        <v>#N/A</v>
      </c>
      <c r="I2799" s="239"/>
      <c r="J2799" s="239"/>
      <c r="K2799" s="239"/>
      <c r="L2799" s="239"/>
      <c r="M2799" s="240"/>
      <c r="N2799" s="231">
        <f t="shared" si="510"/>
        <v>1</v>
      </c>
      <c r="O2799" s="231">
        <f t="shared" si="511"/>
        <v>0</v>
      </c>
      <c r="P2799" s="179">
        <f>VLOOKUP($G2799,[1]Conceptos!$B$2:$I$588,6,FALSE)</f>
        <v>1</v>
      </c>
      <c r="Q2799" s="179">
        <f>VLOOKUP($G2799,[1]Conceptos!$B$2:$I$588,7,FALSE)</f>
        <v>1</v>
      </c>
      <c r="R2799" s="179">
        <f>VLOOKUP($G2799,[1]Conceptos!$B$2:$I$588,8,FALSE)</f>
        <v>1</v>
      </c>
      <c r="S2799" s="229" t="b">
        <f>VLOOKUP(G2799,[1]Conceptos!$B$2:$E$587,4,FALSE)</f>
        <v>1</v>
      </c>
      <c r="V2799" s="231">
        <f t="shared" ref="V2799:V2862" si="512">IF(T2799=0,T2798,T2799)</f>
        <v>0</v>
      </c>
    </row>
    <row r="2800" spans="1:22" s="231" customFormat="1" hidden="1">
      <c r="A2800" s="172">
        <f>VLOOKUP(G2800,[1]Conceptos!$B$2:$F$587,5,FALSE)</f>
        <v>349</v>
      </c>
      <c r="B2800" s="236"/>
      <c r="C2800" s="237"/>
      <c r="D2800" s="238"/>
      <c r="E2800" s="225">
        <v>10</v>
      </c>
      <c r="F2800" s="174"/>
      <c r="G2800" s="264" t="str">
        <f t="shared" si="505"/>
        <v>A.4.5</v>
      </c>
      <c r="H2800" s="235" t="e">
        <f t="shared" si="509"/>
        <v>#N/A</v>
      </c>
      <c r="I2800" s="239"/>
      <c r="J2800" s="239"/>
      <c r="K2800" s="239"/>
      <c r="L2800" s="239"/>
      <c r="M2800" s="240"/>
      <c r="N2800" s="231">
        <f t="shared" si="510"/>
        <v>1</v>
      </c>
      <c r="O2800" s="231">
        <f t="shared" si="511"/>
        <v>0</v>
      </c>
      <c r="P2800" s="179">
        <f>VLOOKUP($G2800,[1]Conceptos!$B$2:$I$588,6,FALSE)</f>
        <v>1</v>
      </c>
      <c r="Q2800" s="179">
        <f>VLOOKUP($G2800,[1]Conceptos!$B$2:$I$588,7,FALSE)</f>
        <v>1</v>
      </c>
      <c r="R2800" s="179">
        <f>VLOOKUP($G2800,[1]Conceptos!$B$2:$I$588,8,FALSE)</f>
        <v>1</v>
      </c>
      <c r="S2800" s="229" t="b">
        <f>VLOOKUP(G2800,[1]Conceptos!$B$2:$E$587,4,FALSE)</f>
        <v>1</v>
      </c>
      <c r="V2800" s="231">
        <f t="shared" si="512"/>
        <v>0</v>
      </c>
    </row>
    <row r="2801" spans="1:22" s="231" customFormat="1" ht="25.5">
      <c r="A2801" s="172">
        <f>VLOOKUP(G2801,[1]Conceptos!$B$2:$F$587,5,FALSE)</f>
        <v>350</v>
      </c>
      <c r="B2801" s="219" t="s">
        <v>493</v>
      </c>
      <c r="C2801" s="220" t="str">
        <f>VLOOKUP(B2801,[1]Conceptos!$B$2:$D$587,2,FALSE)</f>
        <v>PAGO DE DÉFICIT DE INVERSIÓN EN DEPORTE Y RECREACIÓN</v>
      </c>
      <c r="D2801" s="221" t="str">
        <f>VLOOKUP(B2801,[1]Conceptos!$B$2:$D$587,3,FALSE)</f>
        <v>RECURSOS DESTINADOS AL PAGO DE DÉFICIT DE INVERSIÓN EN EL SECTOR DEPORTE Y RECREACION</v>
      </c>
      <c r="E2801" s="222" t="s">
        <v>136</v>
      </c>
      <c r="F2801" s="223"/>
      <c r="G2801" s="263" t="str">
        <f t="shared" si="505"/>
        <v>A.4.8</v>
      </c>
      <c r="H2801" s="225"/>
      <c r="I2801" s="226">
        <f>SUM(I2802:I2811)</f>
        <v>0</v>
      </c>
      <c r="J2801" s="226">
        <f>SUM(J2802:J2811)</f>
        <v>0</v>
      </c>
      <c r="K2801" s="226">
        <f>SUM(K2802:K2811)</f>
        <v>0</v>
      </c>
      <c r="L2801" s="226">
        <f>SUM(L2802:L2811)</f>
        <v>0</v>
      </c>
      <c r="M2801" s="227">
        <f>SUM(M2802:M2811)</f>
        <v>0</v>
      </c>
      <c r="N2801" s="228">
        <f>IF(AND(E2801&lt;&gt;"", E2801&lt;&gt;"Registrar Detalle",E2801&lt;&gt;"Ocultar Detalle"),1,0)</f>
        <v>0</v>
      </c>
      <c r="O2801" s="228">
        <f t="shared" si="511"/>
        <v>0</v>
      </c>
      <c r="P2801" s="179">
        <f>VLOOKUP($G2801,[1]Conceptos!$B$2:$I$588,6,FALSE)</f>
        <v>1</v>
      </c>
      <c r="Q2801" s="179">
        <f>VLOOKUP($G2801,[1]Conceptos!$B$2:$I$588,7,FALSE)</f>
        <v>1</v>
      </c>
      <c r="R2801" s="179">
        <f>VLOOKUP($G2801,[1]Conceptos!$B$2:$I$588,8,FALSE)</f>
        <v>1</v>
      </c>
      <c r="S2801" s="229" t="b">
        <f>VLOOKUP(G2801,[1]Conceptos!$B$2:$E$588,4,FALSE)</f>
        <v>1</v>
      </c>
      <c r="T2801" s="230">
        <f>FIND(".",B2801,LEN(B2801)-2)</f>
        <v>4</v>
      </c>
      <c r="U2801" s="230" t="str">
        <f>MID(B2801,1,T2801-1)</f>
        <v>A.4</v>
      </c>
      <c r="V2801" s="231">
        <f>IF(T2801=0,#REF!,T2801)</f>
        <v>4</v>
      </c>
    </row>
    <row r="2802" spans="1:22" s="231" customFormat="1">
      <c r="A2802" s="172">
        <f>VLOOKUP(G2802,[1]Conceptos!$B$2:$F$587,5,FALSE)</f>
        <v>350</v>
      </c>
      <c r="B2802" s="234"/>
      <c r="C2802" s="220"/>
      <c r="D2802" s="221"/>
      <c r="E2802" s="225">
        <v>1</v>
      </c>
      <c r="F2802" s="174"/>
      <c r="G2802" s="264" t="str">
        <f t="shared" si="505"/>
        <v>A.4.8</v>
      </c>
      <c r="H2802" s="235" t="e">
        <f t="shared" ref="H2802:H2811" si="513">VLOOKUP(F2802,$W$7:$X$48,2,FALSE)</f>
        <v>#N/A</v>
      </c>
      <c r="I2802" s="239"/>
      <c r="J2802" s="239"/>
      <c r="K2802" s="239"/>
      <c r="L2802" s="239"/>
      <c r="M2802" s="240"/>
      <c r="N2802" s="231">
        <f t="shared" ref="N2802:N2811" si="514">IF(E2802&lt;&gt;"",1,0)</f>
        <v>1</v>
      </c>
      <c r="O2802" s="231">
        <f t="shared" si="511"/>
        <v>0</v>
      </c>
      <c r="P2802" s="179">
        <f>VLOOKUP($G2802,[1]Conceptos!$B$2:$I$588,6,FALSE)</f>
        <v>1</v>
      </c>
      <c r="Q2802" s="179">
        <f>VLOOKUP($G2802,[1]Conceptos!$B$2:$I$588,7,FALSE)</f>
        <v>1</v>
      </c>
      <c r="R2802" s="179">
        <f>VLOOKUP($G2802,[1]Conceptos!$B$2:$I$588,8,FALSE)</f>
        <v>1</v>
      </c>
      <c r="S2802" s="229" t="b">
        <f>VLOOKUP(G2802,[1]Conceptos!$B$2:$E$588,4,FALSE)</f>
        <v>1</v>
      </c>
      <c r="V2802" s="231">
        <f t="shared" si="512"/>
        <v>4</v>
      </c>
    </row>
    <row r="2803" spans="1:22" s="231" customFormat="1" hidden="1">
      <c r="A2803" s="172">
        <f>VLOOKUP(G2803,[1]Conceptos!$B$2:$F$587,5,FALSE)</f>
        <v>350</v>
      </c>
      <c r="B2803" s="236"/>
      <c r="C2803" s="237"/>
      <c r="D2803" s="238"/>
      <c r="E2803" s="225">
        <v>2</v>
      </c>
      <c r="F2803" s="174"/>
      <c r="G2803" s="264" t="str">
        <f t="shared" si="505"/>
        <v>A.4.8</v>
      </c>
      <c r="H2803" s="235" t="e">
        <f t="shared" si="513"/>
        <v>#N/A</v>
      </c>
      <c r="I2803" s="239"/>
      <c r="J2803" s="239"/>
      <c r="K2803" s="239"/>
      <c r="L2803" s="239"/>
      <c r="M2803" s="240"/>
      <c r="N2803" s="231">
        <f t="shared" si="514"/>
        <v>1</v>
      </c>
      <c r="O2803" s="231">
        <f t="shared" si="511"/>
        <v>0</v>
      </c>
      <c r="P2803" s="179">
        <f>VLOOKUP($G2803,[1]Conceptos!$B$2:$I$588,6,FALSE)</f>
        <v>1</v>
      </c>
      <c r="Q2803" s="179">
        <f>VLOOKUP($G2803,[1]Conceptos!$B$2:$I$588,7,FALSE)</f>
        <v>1</v>
      </c>
      <c r="R2803" s="179">
        <f>VLOOKUP($G2803,[1]Conceptos!$B$2:$I$588,8,FALSE)</f>
        <v>1</v>
      </c>
      <c r="S2803" s="229" t="b">
        <f>VLOOKUP(G2803,[1]Conceptos!$B$2:$E$587,4,FALSE)</f>
        <v>1</v>
      </c>
      <c r="V2803" s="231">
        <f t="shared" si="512"/>
        <v>0</v>
      </c>
    </row>
    <row r="2804" spans="1:22" s="231" customFormat="1" hidden="1">
      <c r="A2804" s="172">
        <f>VLOOKUP(G2804,[1]Conceptos!$B$2:$F$587,5,FALSE)</f>
        <v>350</v>
      </c>
      <c r="B2804" s="236"/>
      <c r="C2804" s="237"/>
      <c r="D2804" s="238"/>
      <c r="E2804" s="225">
        <v>3</v>
      </c>
      <c r="F2804" s="174"/>
      <c r="G2804" s="264" t="str">
        <f t="shared" si="505"/>
        <v>A.4.8</v>
      </c>
      <c r="H2804" s="235" t="e">
        <f t="shared" si="513"/>
        <v>#N/A</v>
      </c>
      <c r="I2804" s="239"/>
      <c r="J2804" s="239"/>
      <c r="K2804" s="239"/>
      <c r="L2804" s="239"/>
      <c r="M2804" s="240"/>
      <c r="N2804" s="231">
        <f t="shared" si="514"/>
        <v>1</v>
      </c>
      <c r="O2804" s="231">
        <f t="shared" si="511"/>
        <v>0</v>
      </c>
      <c r="P2804" s="179">
        <f>VLOOKUP($G2804,[1]Conceptos!$B$2:$I$588,6,FALSE)</f>
        <v>1</v>
      </c>
      <c r="Q2804" s="179">
        <f>VLOOKUP($G2804,[1]Conceptos!$B$2:$I$588,7,FALSE)</f>
        <v>1</v>
      </c>
      <c r="R2804" s="179">
        <f>VLOOKUP($G2804,[1]Conceptos!$B$2:$I$588,8,FALSE)</f>
        <v>1</v>
      </c>
      <c r="S2804" s="229" t="b">
        <f>VLOOKUP(G2804,[1]Conceptos!$B$2:$E$587,4,FALSE)</f>
        <v>1</v>
      </c>
      <c r="V2804" s="231">
        <f t="shared" si="512"/>
        <v>0</v>
      </c>
    </row>
    <row r="2805" spans="1:22" s="231" customFormat="1" hidden="1">
      <c r="A2805" s="172">
        <f>VLOOKUP(G2805,[1]Conceptos!$B$2:$F$587,5,FALSE)</f>
        <v>350</v>
      </c>
      <c r="B2805" s="236"/>
      <c r="C2805" s="237"/>
      <c r="D2805" s="238"/>
      <c r="E2805" s="225">
        <v>4</v>
      </c>
      <c r="F2805" s="174"/>
      <c r="G2805" s="264" t="str">
        <f t="shared" si="505"/>
        <v>A.4.8</v>
      </c>
      <c r="H2805" s="235" t="e">
        <f t="shared" si="513"/>
        <v>#N/A</v>
      </c>
      <c r="I2805" s="239"/>
      <c r="J2805" s="239"/>
      <c r="K2805" s="239"/>
      <c r="L2805" s="239"/>
      <c r="M2805" s="240"/>
      <c r="N2805" s="231">
        <f t="shared" si="514"/>
        <v>1</v>
      </c>
      <c r="O2805" s="231">
        <f t="shared" si="511"/>
        <v>0</v>
      </c>
      <c r="P2805" s="179">
        <f>VLOOKUP($G2805,[1]Conceptos!$B$2:$I$588,6,FALSE)</f>
        <v>1</v>
      </c>
      <c r="Q2805" s="179">
        <f>VLOOKUP($G2805,[1]Conceptos!$B$2:$I$588,7,FALSE)</f>
        <v>1</v>
      </c>
      <c r="R2805" s="179">
        <f>VLOOKUP($G2805,[1]Conceptos!$B$2:$I$588,8,FALSE)</f>
        <v>1</v>
      </c>
      <c r="S2805" s="229" t="b">
        <f>VLOOKUP(G2805,[1]Conceptos!$B$2:$E$587,4,FALSE)</f>
        <v>1</v>
      </c>
      <c r="V2805" s="231">
        <f t="shared" si="512"/>
        <v>0</v>
      </c>
    </row>
    <row r="2806" spans="1:22" s="231" customFormat="1" hidden="1">
      <c r="A2806" s="172">
        <f>VLOOKUP(G2806,[1]Conceptos!$B$2:$F$587,5,FALSE)</f>
        <v>350</v>
      </c>
      <c r="B2806" s="236"/>
      <c r="C2806" s="237"/>
      <c r="D2806" s="238"/>
      <c r="E2806" s="225">
        <v>5</v>
      </c>
      <c r="F2806" s="174"/>
      <c r="G2806" s="264" t="str">
        <f t="shared" si="505"/>
        <v>A.4.8</v>
      </c>
      <c r="H2806" s="235" t="e">
        <f t="shared" si="513"/>
        <v>#N/A</v>
      </c>
      <c r="I2806" s="239"/>
      <c r="J2806" s="239"/>
      <c r="K2806" s="239"/>
      <c r="L2806" s="239"/>
      <c r="M2806" s="240"/>
      <c r="N2806" s="231">
        <f t="shared" si="514"/>
        <v>1</v>
      </c>
      <c r="O2806" s="231">
        <f t="shared" si="511"/>
        <v>0</v>
      </c>
      <c r="P2806" s="179">
        <f>VLOOKUP($G2806,[1]Conceptos!$B$2:$I$588,6,FALSE)</f>
        <v>1</v>
      </c>
      <c r="Q2806" s="179">
        <f>VLOOKUP($G2806,[1]Conceptos!$B$2:$I$588,7,FALSE)</f>
        <v>1</v>
      </c>
      <c r="R2806" s="179">
        <f>VLOOKUP($G2806,[1]Conceptos!$B$2:$I$588,8,FALSE)</f>
        <v>1</v>
      </c>
      <c r="S2806" s="229" t="b">
        <f>VLOOKUP(G2806,[1]Conceptos!$B$2:$E$587,4,FALSE)</f>
        <v>1</v>
      </c>
      <c r="V2806" s="231">
        <f t="shared" si="512"/>
        <v>0</v>
      </c>
    </row>
    <row r="2807" spans="1:22" s="231" customFormat="1" hidden="1">
      <c r="A2807" s="172">
        <f>VLOOKUP(G2807,[1]Conceptos!$B$2:$F$587,5,FALSE)</f>
        <v>350</v>
      </c>
      <c r="B2807" s="236"/>
      <c r="C2807" s="237"/>
      <c r="D2807" s="238"/>
      <c r="E2807" s="225">
        <v>6</v>
      </c>
      <c r="F2807" s="174"/>
      <c r="G2807" s="264" t="str">
        <f t="shared" si="505"/>
        <v>A.4.8</v>
      </c>
      <c r="H2807" s="235" t="e">
        <f t="shared" si="513"/>
        <v>#N/A</v>
      </c>
      <c r="I2807" s="239"/>
      <c r="J2807" s="239"/>
      <c r="K2807" s="239"/>
      <c r="L2807" s="239"/>
      <c r="M2807" s="240"/>
      <c r="N2807" s="231">
        <f t="shared" si="514"/>
        <v>1</v>
      </c>
      <c r="O2807" s="231">
        <f t="shared" si="511"/>
        <v>0</v>
      </c>
      <c r="P2807" s="179">
        <f>VLOOKUP($G2807,[1]Conceptos!$B$2:$I$588,6,FALSE)</f>
        <v>1</v>
      </c>
      <c r="Q2807" s="179">
        <f>VLOOKUP($G2807,[1]Conceptos!$B$2:$I$588,7,FALSE)</f>
        <v>1</v>
      </c>
      <c r="R2807" s="179">
        <f>VLOOKUP($G2807,[1]Conceptos!$B$2:$I$588,8,FALSE)</f>
        <v>1</v>
      </c>
      <c r="S2807" s="229" t="b">
        <f>VLOOKUP(G2807,[1]Conceptos!$B$2:$E$587,4,FALSE)</f>
        <v>1</v>
      </c>
      <c r="V2807" s="231">
        <f t="shared" si="512"/>
        <v>0</v>
      </c>
    </row>
    <row r="2808" spans="1:22" s="231" customFormat="1" hidden="1">
      <c r="A2808" s="172">
        <f>VLOOKUP(G2808,[1]Conceptos!$B$2:$F$587,5,FALSE)</f>
        <v>350</v>
      </c>
      <c r="B2808" s="236"/>
      <c r="C2808" s="237"/>
      <c r="D2808" s="238"/>
      <c r="E2808" s="225">
        <v>7</v>
      </c>
      <c r="F2808" s="174"/>
      <c r="G2808" s="264" t="str">
        <f t="shared" si="505"/>
        <v>A.4.8</v>
      </c>
      <c r="H2808" s="235" t="e">
        <f t="shared" si="513"/>
        <v>#N/A</v>
      </c>
      <c r="I2808" s="239"/>
      <c r="J2808" s="239"/>
      <c r="K2808" s="239"/>
      <c r="L2808" s="239"/>
      <c r="M2808" s="240"/>
      <c r="N2808" s="231">
        <f t="shared" si="514"/>
        <v>1</v>
      </c>
      <c r="O2808" s="231">
        <f t="shared" si="511"/>
        <v>0</v>
      </c>
      <c r="P2808" s="179">
        <f>VLOOKUP($G2808,[1]Conceptos!$B$2:$I$588,6,FALSE)</f>
        <v>1</v>
      </c>
      <c r="Q2808" s="179">
        <f>VLOOKUP($G2808,[1]Conceptos!$B$2:$I$588,7,FALSE)</f>
        <v>1</v>
      </c>
      <c r="R2808" s="179">
        <f>VLOOKUP($G2808,[1]Conceptos!$B$2:$I$588,8,FALSE)</f>
        <v>1</v>
      </c>
      <c r="S2808" s="229" t="b">
        <f>VLOOKUP(G2808,[1]Conceptos!$B$2:$E$587,4,FALSE)</f>
        <v>1</v>
      </c>
      <c r="V2808" s="231">
        <f t="shared" si="512"/>
        <v>0</v>
      </c>
    </row>
    <row r="2809" spans="1:22" s="231" customFormat="1" hidden="1">
      <c r="A2809" s="172">
        <f>VLOOKUP(G2809,[1]Conceptos!$B$2:$F$587,5,FALSE)</f>
        <v>350</v>
      </c>
      <c r="B2809" s="236"/>
      <c r="C2809" s="237"/>
      <c r="D2809" s="238"/>
      <c r="E2809" s="225">
        <v>8</v>
      </c>
      <c r="F2809" s="174"/>
      <c r="G2809" s="264" t="str">
        <f t="shared" si="505"/>
        <v>A.4.8</v>
      </c>
      <c r="H2809" s="235" t="e">
        <f t="shared" si="513"/>
        <v>#N/A</v>
      </c>
      <c r="I2809" s="239"/>
      <c r="J2809" s="239"/>
      <c r="K2809" s="239"/>
      <c r="L2809" s="239"/>
      <c r="M2809" s="240"/>
      <c r="N2809" s="231">
        <f t="shared" si="514"/>
        <v>1</v>
      </c>
      <c r="O2809" s="231">
        <f t="shared" si="511"/>
        <v>0</v>
      </c>
      <c r="P2809" s="179">
        <f>VLOOKUP($G2809,[1]Conceptos!$B$2:$I$588,6,FALSE)</f>
        <v>1</v>
      </c>
      <c r="Q2809" s="179">
        <f>VLOOKUP($G2809,[1]Conceptos!$B$2:$I$588,7,FALSE)</f>
        <v>1</v>
      </c>
      <c r="R2809" s="179">
        <f>VLOOKUP($G2809,[1]Conceptos!$B$2:$I$588,8,FALSE)</f>
        <v>1</v>
      </c>
      <c r="S2809" s="229" t="b">
        <f>VLOOKUP(G2809,[1]Conceptos!$B$2:$E$587,4,FALSE)</f>
        <v>1</v>
      </c>
      <c r="V2809" s="231">
        <f t="shared" si="512"/>
        <v>0</v>
      </c>
    </row>
    <row r="2810" spans="1:22" s="231" customFormat="1" hidden="1">
      <c r="A2810" s="172">
        <f>VLOOKUP(G2810,[1]Conceptos!$B$2:$F$587,5,FALSE)</f>
        <v>350</v>
      </c>
      <c r="B2810" s="236"/>
      <c r="C2810" s="237"/>
      <c r="D2810" s="238"/>
      <c r="E2810" s="225">
        <v>9</v>
      </c>
      <c r="F2810" s="174"/>
      <c r="G2810" s="264" t="str">
        <f t="shared" si="505"/>
        <v>A.4.8</v>
      </c>
      <c r="H2810" s="235" t="e">
        <f t="shared" si="513"/>
        <v>#N/A</v>
      </c>
      <c r="I2810" s="239"/>
      <c r="J2810" s="239"/>
      <c r="K2810" s="239"/>
      <c r="L2810" s="239"/>
      <c r="M2810" s="240"/>
      <c r="N2810" s="231">
        <f t="shared" si="514"/>
        <v>1</v>
      </c>
      <c r="O2810" s="231">
        <f t="shared" si="511"/>
        <v>0</v>
      </c>
      <c r="P2810" s="179">
        <f>VLOOKUP($G2810,[1]Conceptos!$B$2:$I$588,6,FALSE)</f>
        <v>1</v>
      </c>
      <c r="Q2810" s="179">
        <f>VLOOKUP($G2810,[1]Conceptos!$B$2:$I$588,7,FALSE)</f>
        <v>1</v>
      </c>
      <c r="R2810" s="179">
        <f>VLOOKUP($G2810,[1]Conceptos!$B$2:$I$588,8,FALSE)</f>
        <v>1</v>
      </c>
      <c r="S2810" s="229" t="b">
        <f>VLOOKUP(G2810,[1]Conceptos!$B$2:$E$587,4,FALSE)</f>
        <v>1</v>
      </c>
      <c r="V2810" s="231">
        <f t="shared" si="512"/>
        <v>0</v>
      </c>
    </row>
    <row r="2811" spans="1:22" s="231" customFormat="1" hidden="1">
      <c r="A2811" s="172">
        <f>VLOOKUP(G2811,[1]Conceptos!$B$2:$F$587,5,FALSE)</f>
        <v>350</v>
      </c>
      <c r="B2811" s="236"/>
      <c r="C2811" s="237"/>
      <c r="D2811" s="238"/>
      <c r="E2811" s="225">
        <v>10</v>
      </c>
      <c r="F2811" s="174"/>
      <c r="G2811" s="264" t="str">
        <f t="shared" si="505"/>
        <v>A.4.8</v>
      </c>
      <c r="H2811" s="235" t="e">
        <f t="shared" si="513"/>
        <v>#N/A</v>
      </c>
      <c r="I2811" s="239"/>
      <c r="J2811" s="239"/>
      <c r="K2811" s="239"/>
      <c r="L2811" s="239"/>
      <c r="M2811" s="240"/>
      <c r="N2811" s="231">
        <f t="shared" si="514"/>
        <v>1</v>
      </c>
      <c r="O2811" s="231">
        <f t="shared" si="511"/>
        <v>0</v>
      </c>
      <c r="P2811" s="179">
        <f>VLOOKUP($G2811,[1]Conceptos!$B$2:$I$588,6,FALSE)</f>
        <v>1</v>
      </c>
      <c r="Q2811" s="179">
        <f>VLOOKUP($G2811,[1]Conceptos!$B$2:$I$588,7,FALSE)</f>
        <v>1</v>
      </c>
      <c r="R2811" s="179">
        <f>VLOOKUP($G2811,[1]Conceptos!$B$2:$I$588,8,FALSE)</f>
        <v>1</v>
      </c>
      <c r="S2811" s="229" t="b">
        <f>VLOOKUP(G2811,[1]Conceptos!$B$2:$E$587,4,FALSE)</f>
        <v>1</v>
      </c>
      <c r="V2811" s="231">
        <f t="shared" si="512"/>
        <v>0</v>
      </c>
    </row>
    <row r="2812" spans="1:22" s="231" customFormat="1" ht="51">
      <c r="A2812" s="172">
        <f>VLOOKUP(G2812,[1]Conceptos!$B$2:$F$587,5,FALSE)</f>
        <v>351</v>
      </c>
      <c r="B2812" s="216" t="s">
        <v>494</v>
      </c>
      <c r="C2812" s="217" t="str">
        <f>VLOOKUP(B2812,[1]Conceptos!$B$2:$D$587,2,FALSE)</f>
        <v>CULTURA</v>
      </c>
      <c r="D2812" s="218" t="str">
        <f>VLOOKUP(B2812,[1]Conceptos!$B$2:$D$587,3,FALSE)</f>
        <v>RECURSOS ORIENTADOS A LA FINANCIACIÓN DE LOS PROYECTOS Y ACTIVIDADES, CON EL OBJETO DE PROMOVER, CONSERVAR, REHABILITAR Y DIVULGAR EL PATRIMONIO CULTURAL DE LA NACIÓN, EN SUS DIFERENTES EXPRESIONES, ASÍ COMO LAS EXPRESIONES ARTÍSTICAS Y CULTURALES.</v>
      </c>
      <c r="E2812" s="249"/>
      <c r="F2812" s="210"/>
      <c r="G2812" s="262" t="str">
        <f t="shared" si="505"/>
        <v>A.5</v>
      </c>
      <c r="H2812" s="249"/>
      <c r="I2812" s="213">
        <f>I2813+I2824+I2835+I2846+I2857+I2868+I2891+I2902+I2913+I2924+I2935</f>
        <v>0</v>
      </c>
      <c r="J2812" s="213">
        <f>J2813+J2824+J2835+J2846+J2857+J2868+J2891+J2902+J2913+J2924+J2935</f>
        <v>0</v>
      </c>
      <c r="K2812" s="213">
        <f>K2813+K2824+K2835+K2846+K2857+K2868+K2891+K2902+K2913+K2924+K2935</f>
        <v>0</v>
      </c>
      <c r="L2812" s="213">
        <f>L2813+L2824+L2835+L2846+L2857+L2868+L2891+L2902+L2913+L2924+L2935</f>
        <v>0</v>
      </c>
      <c r="M2812" s="214">
        <f>M2813+M2824+M2835+M2846+M2857+M2868+M2891+M2902+M2913+M2924+M2935</f>
        <v>0</v>
      </c>
      <c r="N2812" s="250">
        <f>IF(E2812&lt;&gt;"",1,0)</f>
        <v>0</v>
      </c>
      <c r="O2812" s="250">
        <f>SUM(I2812:M2812)</f>
        <v>0</v>
      </c>
      <c r="P2812" s="179">
        <f>VLOOKUP($G2812,[1]Conceptos!$B$2:$I$588,6,FALSE)</f>
        <v>1</v>
      </c>
      <c r="Q2812" s="179">
        <f>VLOOKUP($G2812,[1]Conceptos!$B$2:$I$588,7,FALSE)</f>
        <v>1</v>
      </c>
      <c r="R2812" s="179">
        <f>VLOOKUP($G2812,[1]Conceptos!$B$2:$I$588,8,FALSE)</f>
        <v>1</v>
      </c>
      <c r="S2812" s="229" t="b">
        <f>VLOOKUP(G2812,[1]Conceptos!$B$2:$E$588,4,FALSE)</f>
        <v>0</v>
      </c>
      <c r="T2812" s="230">
        <f>FIND(".",B2812,LEN(B2812)-2)</f>
        <v>2</v>
      </c>
      <c r="U2812" s="230" t="str">
        <f>MID(B2812,1,T2812-1)</f>
        <v>A</v>
      </c>
      <c r="V2812" s="231">
        <f t="shared" si="512"/>
        <v>2</v>
      </c>
    </row>
    <row r="2813" spans="1:22" s="231" customFormat="1" ht="38.25">
      <c r="A2813" s="172">
        <f>VLOOKUP(G2813,[1]Conceptos!$B$2:$F$587,5,FALSE)</f>
        <v>352</v>
      </c>
      <c r="B2813" s="219" t="s">
        <v>495</v>
      </c>
      <c r="C2813" s="220" t="str">
        <f>VLOOKUP(B2813,[1]Conceptos!$B$2:$D$587,2,FALSE)</f>
        <v>FOMENTO, APOYO Y DIFUSIÓN DE EVENTOS Y EXPRESIONES ARTÍSTICAS Y CULTURALES</v>
      </c>
      <c r="D2813" s="221" t="str">
        <f>VLOOKUP(B2813,[1]Conceptos!$B$2:$D$587,3,FALSE)</f>
        <v>RECURSOS ORIENTADOS A LA FINANCIACIÓN DE ACTIVIDADES Y ESTÍMULOS REALIZADOS POR LA ENTIDAD TERRITORIAL PARA FOMENTAR, APOYAR Y DIFUNDIR EVENTOS Y EXPRESIONES ARTÍSTICAS Y CULTURALES.</v>
      </c>
      <c r="E2813" s="222" t="s">
        <v>136</v>
      </c>
      <c r="F2813" s="223"/>
      <c r="G2813" s="263" t="str">
        <f t="shared" ref="G2813:G2876" si="515">IF(ISBLANK(B2813),G2812,B2813)</f>
        <v>A.5.1</v>
      </c>
      <c r="H2813" s="225"/>
      <c r="I2813" s="226">
        <f>SUM(I2814:I2823)</f>
        <v>0</v>
      </c>
      <c r="J2813" s="226">
        <f>SUM(J2814:J2823)</f>
        <v>0</v>
      </c>
      <c r="K2813" s="226">
        <f>SUM(K2814:K2823)</f>
        <v>0</v>
      </c>
      <c r="L2813" s="226">
        <f>SUM(L2814:L2823)</f>
        <v>0</v>
      </c>
      <c r="M2813" s="227">
        <f>SUM(M2814:M2823)</f>
        <v>0</v>
      </c>
      <c r="N2813" s="228">
        <f>IF(AND(E2813&lt;&gt;"", E2813&lt;&gt;"Registrar Detalle",E2813&lt;&gt;"Ocultar Detalle"),1,0)</f>
        <v>0</v>
      </c>
      <c r="O2813" s="228">
        <f>SUM(I2813:M2813)</f>
        <v>0</v>
      </c>
      <c r="P2813" s="179">
        <f>VLOOKUP($G2813,[1]Conceptos!$B$2:$I$588,6,FALSE)</f>
        <v>1</v>
      </c>
      <c r="Q2813" s="179">
        <f>VLOOKUP($G2813,[1]Conceptos!$B$2:$I$588,7,FALSE)</f>
        <v>1</v>
      </c>
      <c r="R2813" s="179">
        <f>VLOOKUP($G2813,[1]Conceptos!$B$2:$I$588,8,FALSE)</f>
        <v>1</v>
      </c>
      <c r="S2813" s="229" t="b">
        <f>VLOOKUP(G2813,[1]Conceptos!$B$2:$E$588,4,FALSE)</f>
        <v>1</v>
      </c>
      <c r="T2813" s="230">
        <f>FIND(".",B2813,LEN(B2813)-2)</f>
        <v>4</v>
      </c>
      <c r="U2813" s="230" t="str">
        <f>MID(B2813,1,T2813-1)</f>
        <v>A.5</v>
      </c>
      <c r="V2813" s="231">
        <f t="shared" si="512"/>
        <v>4</v>
      </c>
    </row>
    <row r="2814" spans="1:22" s="231" customFormat="1">
      <c r="A2814" s="172">
        <f>VLOOKUP(G2814,[1]Conceptos!$B$2:$F$587,5,FALSE)</f>
        <v>352</v>
      </c>
      <c r="B2814" s="234"/>
      <c r="C2814" s="220"/>
      <c r="D2814" s="221"/>
      <c r="E2814" s="225">
        <v>1</v>
      </c>
      <c r="F2814" s="174"/>
      <c r="G2814" s="264" t="str">
        <f t="shared" si="515"/>
        <v>A.5.1</v>
      </c>
      <c r="H2814" s="235" t="e">
        <f t="shared" ref="H2814:H2823" si="516">VLOOKUP(F2814,$W$7:$X$48,2,FALSE)</f>
        <v>#N/A</v>
      </c>
      <c r="I2814" s="239"/>
      <c r="J2814" s="239"/>
      <c r="K2814" s="239"/>
      <c r="L2814" s="239"/>
      <c r="M2814" s="240"/>
      <c r="N2814" s="231">
        <f>IF(E2814&lt;&gt;"",1,0)</f>
        <v>1</v>
      </c>
      <c r="O2814" s="231">
        <f>SUM(I2814:M2814)</f>
        <v>0</v>
      </c>
      <c r="P2814" s="179">
        <f>VLOOKUP($G2814,[1]Conceptos!$B$2:$I$588,6,FALSE)</f>
        <v>1</v>
      </c>
      <c r="Q2814" s="179">
        <f>VLOOKUP($G2814,[1]Conceptos!$B$2:$I$588,7,FALSE)</f>
        <v>1</v>
      </c>
      <c r="R2814" s="179">
        <f>VLOOKUP($G2814,[1]Conceptos!$B$2:$I$588,8,FALSE)</f>
        <v>1</v>
      </c>
      <c r="S2814" s="229" t="b">
        <f>VLOOKUP(G2814,[1]Conceptos!$B$2:$E$588,4,FALSE)</f>
        <v>1</v>
      </c>
      <c r="V2814" s="231">
        <f t="shared" si="512"/>
        <v>4</v>
      </c>
    </row>
    <row r="2815" spans="1:22" s="231" customFormat="1" hidden="1">
      <c r="A2815" s="172">
        <f>VLOOKUP(G2815,[1]Conceptos!$B$2:$F$587,5,FALSE)</f>
        <v>352</v>
      </c>
      <c r="B2815" s="236"/>
      <c r="C2815" s="237"/>
      <c r="D2815" s="238"/>
      <c r="E2815" s="225">
        <v>2</v>
      </c>
      <c r="F2815" s="174"/>
      <c r="G2815" s="264" t="str">
        <f t="shared" si="515"/>
        <v>A.5.1</v>
      </c>
      <c r="H2815" s="235" t="e">
        <f t="shared" si="516"/>
        <v>#N/A</v>
      </c>
      <c r="I2815" s="239"/>
      <c r="J2815" s="239"/>
      <c r="K2815" s="239"/>
      <c r="L2815" s="239"/>
      <c r="M2815" s="240"/>
      <c r="N2815" s="231">
        <f>IF(E2815&lt;&gt;"",1,0)</f>
        <v>1</v>
      </c>
      <c r="O2815" s="231">
        <f>SUM(I2815:M2815)</f>
        <v>0</v>
      </c>
      <c r="P2815" s="179">
        <f>VLOOKUP($G2815,[1]Conceptos!$B$2:$I$588,6,FALSE)</f>
        <v>1</v>
      </c>
      <c r="Q2815" s="179">
        <f>VLOOKUP($G2815,[1]Conceptos!$B$2:$I$588,7,FALSE)</f>
        <v>1</v>
      </c>
      <c r="R2815" s="179">
        <f>VLOOKUP($G2815,[1]Conceptos!$B$2:$I$588,8,FALSE)</f>
        <v>1</v>
      </c>
      <c r="S2815" s="229" t="b">
        <f>VLOOKUP(G2815,[1]Conceptos!$B$2:$E$587,4,FALSE)</f>
        <v>1</v>
      </c>
      <c r="V2815" s="231">
        <f t="shared" si="512"/>
        <v>0</v>
      </c>
    </row>
    <row r="2816" spans="1:22" s="231" customFormat="1" hidden="1">
      <c r="A2816" s="172">
        <f>VLOOKUP(G2816,[1]Conceptos!$B$2:$F$587,5,FALSE)</f>
        <v>352</v>
      </c>
      <c r="B2816" s="236"/>
      <c r="C2816" s="237"/>
      <c r="D2816" s="238"/>
      <c r="E2816" s="225">
        <v>3</v>
      </c>
      <c r="F2816" s="174"/>
      <c r="G2816" s="264" t="str">
        <f t="shared" si="515"/>
        <v>A.5.1</v>
      </c>
      <c r="H2816" s="235" t="e">
        <f t="shared" si="516"/>
        <v>#N/A</v>
      </c>
      <c r="I2816" s="239"/>
      <c r="J2816" s="239"/>
      <c r="K2816" s="239"/>
      <c r="L2816" s="239"/>
      <c r="M2816" s="240"/>
      <c r="N2816" s="231">
        <f t="shared" ref="N2816:N2879" si="517">IF(E2816&lt;&gt;"",1,0)</f>
        <v>1</v>
      </c>
      <c r="O2816" s="231">
        <f t="shared" ref="O2816:O2879" si="518">SUM(I2816:M2816)</f>
        <v>0</v>
      </c>
      <c r="P2816" s="179">
        <f>VLOOKUP($G2816,[1]Conceptos!$B$2:$I$588,6,FALSE)</f>
        <v>1</v>
      </c>
      <c r="Q2816" s="179">
        <f>VLOOKUP($G2816,[1]Conceptos!$B$2:$I$588,7,FALSE)</f>
        <v>1</v>
      </c>
      <c r="R2816" s="179">
        <f>VLOOKUP($G2816,[1]Conceptos!$B$2:$I$588,8,FALSE)</f>
        <v>1</v>
      </c>
      <c r="S2816" s="229" t="b">
        <f>VLOOKUP(G2816,[1]Conceptos!$B$2:$E$587,4,FALSE)</f>
        <v>1</v>
      </c>
      <c r="V2816" s="231">
        <f t="shared" si="512"/>
        <v>0</v>
      </c>
    </row>
    <row r="2817" spans="1:22" s="231" customFormat="1" hidden="1">
      <c r="A2817" s="172">
        <f>VLOOKUP(G2817,[1]Conceptos!$B$2:$F$587,5,FALSE)</f>
        <v>352</v>
      </c>
      <c r="B2817" s="236"/>
      <c r="C2817" s="237"/>
      <c r="D2817" s="238"/>
      <c r="E2817" s="225">
        <v>4</v>
      </c>
      <c r="F2817" s="174"/>
      <c r="G2817" s="264" t="str">
        <f t="shared" si="515"/>
        <v>A.5.1</v>
      </c>
      <c r="H2817" s="235" t="e">
        <f t="shared" si="516"/>
        <v>#N/A</v>
      </c>
      <c r="I2817" s="239"/>
      <c r="J2817" s="239"/>
      <c r="K2817" s="239"/>
      <c r="L2817" s="239"/>
      <c r="M2817" s="240"/>
      <c r="N2817" s="231">
        <f t="shared" si="517"/>
        <v>1</v>
      </c>
      <c r="O2817" s="231">
        <f t="shared" si="518"/>
        <v>0</v>
      </c>
      <c r="P2817" s="179">
        <f>VLOOKUP($G2817,[1]Conceptos!$B$2:$I$588,6,FALSE)</f>
        <v>1</v>
      </c>
      <c r="Q2817" s="179">
        <f>VLOOKUP($G2817,[1]Conceptos!$B$2:$I$588,7,FALSE)</f>
        <v>1</v>
      </c>
      <c r="R2817" s="179">
        <f>VLOOKUP($G2817,[1]Conceptos!$B$2:$I$588,8,FALSE)</f>
        <v>1</v>
      </c>
      <c r="S2817" s="229" t="b">
        <f>VLOOKUP(G2817,[1]Conceptos!$B$2:$E$587,4,FALSE)</f>
        <v>1</v>
      </c>
      <c r="V2817" s="231">
        <f t="shared" si="512"/>
        <v>0</v>
      </c>
    </row>
    <row r="2818" spans="1:22" s="231" customFormat="1" hidden="1">
      <c r="A2818" s="172">
        <f>VLOOKUP(G2818,[1]Conceptos!$B$2:$F$587,5,FALSE)</f>
        <v>352</v>
      </c>
      <c r="B2818" s="236"/>
      <c r="C2818" s="237"/>
      <c r="D2818" s="238"/>
      <c r="E2818" s="225">
        <v>5</v>
      </c>
      <c r="F2818" s="174"/>
      <c r="G2818" s="264" t="str">
        <f t="shared" si="515"/>
        <v>A.5.1</v>
      </c>
      <c r="H2818" s="235" t="e">
        <f t="shared" si="516"/>
        <v>#N/A</v>
      </c>
      <c r="I2818" s="239"/>
      <c r="J2818" s="239"/>
      <c r="K2818" s="239"/>
      <c r="L2818" s="239"/>
      <c r="M2818" s="240"/>
      <c r="N2818" s="231">
        <f t="shared" si="517"/>
        <v>1</v>
      </c>
      <c r="O2818" s="231">
        <f t="shared" si="518"/>
        <v>0</v>
      </c>
      <c r="P2818" s="179">
        <f>VLOOKUP($G2818,[1]Conceptos!$B$2:$I$588,6,FALSE)</f>
        <v>1</v>
      </c>
      <c r="Q2818" s="179">
        <f>VLOOKUP($G2818,[1]Conceptos!$B$2:$I$588,7,FALSE)</f>
        <v>1</v>
      </c>
      <c r="R2818" s="179">
        <f>VLOOKUP($G2818,[1]Conceptos!$B$2:$I$588,8,FALSE)</f>
        <v>1</v>
      </c>
      <c r="S2818" s="229" t="b">
        <f>VLOOKUP(G2818,[1]Conceptos!$B$2:$E$587,4,FALSE)</f>
        <v>1</v>
      </c>
      <c r="V2818" s="231">
        <f t="shared" si="512"/>
        <v>0</v>
      </c>
    </row>
    <row r="2819" spans="1:22" s="231" customFormat="1" hidden="1">
      <c r="A2819" s="172">
        <f>VLOOKUP(G2819,[1]Conceptos!$B$2:$F$587,5,FALSE)</f>
        <v>352</v>
      </c>
      <c r="B2819" s="236"/>
      <c r="C2819" s="237"/>
      <c r="D2819" s="238"/>
      <c r="E2819" s="225">
        <v>6</v>
      </c>
      <c r="F2819" s="174"/>
      <c r="G2819" s="264" t="str">
        <f t="shared" si="515"/>
        <v>A.5.1</v>
      </c>
      <c r="H2819" s="235" t="e">
        <f t="shared" si="516"/>
        <v>#N/A</v>
      </c>
      <c r="I2819" s="239"/>
      <c r="J2819" s="239"/>
      <c r="K2819" s="239"/>
      <c r="L2819" s="239"/>
      <c r="M2819" s="240"/>
      <c r="N2819" s="231">
        <f t="shared" si="517"/>
        <v>1</v>
      </c>
      <c r="O2819" s="231">
        <f t="shared" si="518"/>
        <v>0</v>
      </c>
      <c r="P2819" s="179">
        <f>VLOOKUP($G2819,[1]Conceptos!$B$2:$I$588,6,FALSE)</f>
        <v>1</v>
      </c>
      <c r="Q2819" s="179">
        <f>VLOOKUP($G2819,[1]Conceptos!$B$2:$I$588,7,FALSE)</f>
        <v>1</v>
      </c>
      <c r="R2819" s="179">
        <f>VLOOKUP($G2819,[1]Conceptos!$B$2:$I$588,8,FALSE)</f>
        <v>1</v>
      </c>
      <c r="S2819" s="229" t="b">
        <f>VLOOKUP(G2819,[1]Conceptos!$B$2:$E$587,4,FALSE)</f>
        <v>1</v>
      </c>
      <c r="V2819" s="231">
        <f t="shared" si="512"/>
        <v>0</v>
      </c>
    </row>
    <row r="2820" spans="1:22" s="231" customFormat="1" hidden="1">
      <c r="A2820" s="172">
        <f>VLOOKUP(G2820,[1]Conceptos!$B$2:$F$587,5,FALSE)</f>
        <v>352</v>
      </c>
      <c r="B2820" s="236"/>
      <c r="C2820" s="237"/>
      <c r="D2820" s="238"/>
      <c r="E2820" s="225">
        <v>7</v>
      </c>
      <c r="F2820" s="174"/>
      <c r="G2820" s="264" t="str">
        <f t="shared" si="515"/>
        <v>A.5.1</v>
      </c>
      <c r="H2820" s="235" t="e">
        <f t="shared" si="516"/>
        <v>#N/A</v>
      </c>
      <c r="I2820" s="239"/>
      <c r="J2820" s="239"/>
      <c r="K2820" s="239"/>
      <c r="L2820" s="239"/>
      <c r="M2820" s="240"/>
      <c r="N2820" s="231">
        <f t="shared" si="517"/>
        <v>1</v>
      </c>
      <c r="O2820" s="231">
        <f t="shared" si="518"/>
        <v>0</v>
      </c>
      <c r="P2820" s="179">
        <f>VLOOKUP($G2820,[1]Conceptos!$B$2:$I$588,6,FALSE)</f>
        <v>1</v>
      </c>
      <c r="Q2820" s="179">
        <f>VLOOKUP($G2820,[1]Conceptos!$B$2:$I$588,7,FALSE)</f>
        <v>1</v>
      </c>
      <c r="R2820" s="179">
        <f>VLOOKUP($G2820,[1]Conceptos!$B$2:$I$588,8,FALSE)</f>
        <v>1</v>
      </c>
      <c r="S2820" s="229" t="b">
        <f>VLOOKUP(G2820,[1]Conceptos!$B$2:$E$587,4,FALSE)</f>
        <v>1</v>
      </c>
      <c r="V2820" s="231">
        <f t="shared" si="512"/>
        <v>0</v>
      </c>
    </row>
    <row r="2821" spans="1:22" s="231" customFormat="1" hidden="1">
      <c r="A2821" s="172">
        <f>VLOOKUP(G2821,[1]Conceptos!$B$2:$F$587,5,FALSE)</f>
        <v>352</v>
      </c>
      <c r="B2821" s="236"/>
      <c r="C2821" s="237"/>
      <c r="D2821" s="238"/>
      <c r="E2821" s="225">
        <v>8</v>
      </c>
      <c r="F2821" s="174"/>
      <c r="G2821" s="264" t="str">
        <f t="shared" si="515"/>
        <v>A.5.1</v>
      </c>
      <c r="H2821" s="235" t="e">
        <f t="shared" si="516"/>
        <v>#N/A</v>
      </c>
      <c r="I2821" s="239"/>
      <c r="J2821" s="239"/>
      <c r="K2821" s="239"/>
      <c r="L2821" s="239"/>
      <c r="M2821" s="240"/>
      <c r="N2821" s="231">
        <f t="shared" si="517"/>
        <v>1</v>
      </c>
      <c r="O2821" s="231">
        <f t="shared" si="518"/>
        <v>0</v>
      </c>
      <c r="P2821" s="179">
        <f>VLOOKUP($G2821,[1]Conceptos!$B$2:$I$588,6,FALSE)</f>
        <v>1</v>
      </c>
      <c r="Q2821" s="179">
        <f>VLOOKUP($G2821,[1]Conceptos!$B$2:$I$588,7,FALSE)</f>
        <v>1</v>
      </c>
      <c r="R2821" s="179">
        <f>VLOOKUP($G2821,[1]Conceptos!$B$2:$I$588,8,FALSE)</f>
        <v>1</v>
      </c>
      <c r="S2821" s="229" t="b">
        <f>VLOOKUP(G2821,[1]Conceptos!$B$2:$E$587,4,FALSE)</f>
        <v>1</v>
      </c>
      <c r="V2821" s="231">
        <f t="shared" si="512"/>
        <v>0</v>
      </c>
    </row>
    <row r="2822" spans="1:22" s="231" customFormat="1" hidden="1">
      <c r="A2822" s="172">
        <f>VLOOKUP(G2822,[1]Conceptos!$B$2:$F$587,5,FALSE)</f>
        <v>352</v>
      </c>
      <c r="B2822" s="236"/>
      <c r="C2822" s="237"/>
      <c r="D2822" s="238"/>
      <c r="E2822" s="225">
        <v>9</v>
      </c>
      <c r="F2822" s="174"/>
      <c r="G2822" s="264" t="str">
        <f t="shared" si="515"/>
        <v>A.5.1</v>
      </c>
      <c r="H2822" s="235" t="e">
        <f t="shared" si="516"/>
        <v>#N/A</v>
      </c>
      <c r="I2822" s="239"/>
      <c r="J2822" s="239"/>
      <c r="K2822" s="239"/>
      <c r="L2822" s="239"/>
      <c r="M2822" s="240"/>
      <c r="N2822" s="231">
        <f t="shared" si="517"/>
        <v>1</v>
      </c>
      <c r="O2822" s="231">
        <f t="shared" si="518"/>
        <v>0</v>
      </c>
      <c r="P2822" s="179">
        <f>VLOOKUP($G2822,[1]Conceptos!$B$2:$I$588,6,FALSE)</f>
        <v>1</v>
      </c>
      <c r="Q2822" s="179">
        <f>VLOOKUP($G2822,[1]Conceptos!$B$2:$I$588,7,FALSE)</f>
        <v>1</v>
      </c>
      <c r="R2822" s="179">
        <f>VLOOKUP($G2822,[1]Conceptos!$B$2:$I$588,8,FALSE)</f>
        <v>1</v>
      </c>
      <c r="S2822" s="229" t="b">
        <f>VLOOKUP(G2822,[1]Conceptos!$B$2:$E$587,4,FALSE)</f>
        <v>1</v>
      </c>
      <c r="V2822" s="231">
        <f t="shared" si="512"/>
        <v>0</v>
      </c>
    </row>
    <row r="2823" spans="1:22" s="231" customFormat="1" hidden="1">
      <c r="A2823" s="172">
        <f>VLOOKUP(G2823,[1]Conceptos!$B$2:$F$587,5,FALSE)</f>
        <v>352</v>
      </c>
      <c r="B2823" s="236"/>
      <c r="C2823" s="237"/>
      <c r="D2823" s="238"/>
      <c r="E2823" s="225">
        <v>10</v>
      </c>
      <c r="F2823" s="174"/>
      <c r="G2823" s="264" t="str">
        <f t="shared" si="515"/>
        <v>A.5.1</v>
      </c>
      <c r="H2823" s="235" t="e">
        <f t="shared" si="516"/>
        <v>#N/A</v>
      </c>
      <c r="I2823" s="239"/>
      <c r="J2823" s="239"/>
      <c r="K2823" s="239"/>
      <c r="L2823" s="239"/>
      <c r="M2823" s="240"/>
      <c r="N2823" s="231">
        <f t="shared" si="517"/>
        <v>1</v>
      </c>
      <c r="O2823" s="231">
        <f t="shared" si="518"/>
        <v>0</v>
      </c>
      <c r="P2823" s="179">
        <f>VLOOKUP($G2823,[1]Conceptos!$B$2:$I$588,6,FALSE)</f>
        <v>1</v>
      </c>
      <c r="Q2823" s="179">
        <f>VLOOKUP($G2823,[1]Conceptos!$B$2:$I$588,7,FALSE)</f>
        <v>1</v>
      </c>
      <c r="R2823" s="179">
        <f>VLOOKUP($G2823,[1]Conceptos!$B$2:$I$588,8,FALSE)</f>
        <v>1</v>
      </c>
      <c r="S2823" s="229" t="b">
        <f>VLOOKUP(G2823,[1]Conceptos!$B$2:$E$587,4,FALSE)</f>
        <v>1</v>
      </c>
      <c r="V2823" s="231">
        <f t="shared" si="512"/>
        <v>0</v>
      </c>
    </row>
    <row r="2824" spans="1:22" s="231" customFormat="1" ht="38.25">
      <c r="A2824" s="172">
        <f>VLOOKUP(G2824,[1]Conceptos!$B$2:$F$587,5,FALSE)</f>
        <v>353</v>
      </c>
      <c r="B2824" s="219" t="s">
        <v>496</v>
      </c>
      <c r="C2824" s="220" t="str">
        <f>VLOOKUP(B2824,[1]Conceptos!$B$2:$D$587,2,FALSE)</f>
        <v>FORMACIÓN, CAPACITACIÓN E INVESTIGACIÓN ARTÍSTICA Y CULTURAL</v>
      </c>
      <c r="D2824" s="221" t="str">
        <f>VLOOKUP(B2824,[1]Conceptos!$B$2:$D$587,3,FALSE)</f>
        <v>RECURSOS ORIENTADOS A LA FINANCIACIÓN DE ACTIVIDADES REALIZADAS POR LA ENTIDAD TERRITORIAL EN LAS ÁREAS DE FORMACIÓN, CAPACITACIÓN E INVESTIGACIÓN ARTÍSTICA Y CULTURAL.</v>
      </c>
      <c r="E2824" s="222" t="s">
        <v>136</v>
      </c>
      <c r="F2824" s="223"/>
      <c r="G2824" s="263" t="str">
        <f t="shared" si="515"/>
        <v>A.5.2</v>
      </c>
      <c r="H2824" s="225"/>
      <c r="I2824" s="226">
        <f>SUM(I2825:I2834)</f>
        <v>0</v>
      </c>
      <c r="J2824" s="226">
        <f>SUM(J2825:J2834)</f>
        <v>0</v>
      </c>
      <c r="K2824" s="226">
        <f>SUM(K2825:K2834)</f>
        <v>0</v>
      </c>
      <c r="L2824" s="226">
        <f>SUM(L2825:L2834)</f>
        <v>0</v>
      </c>
      <c r="M2824" s="227">
        <f>SUM(M2825:M2834)</f>
        <v>0</v>
      </c>
      <c r="N2824" s="228">
        <f>IF(AND(E2824&lt;&gt;"", E2824&lt;&gt;"Registrar Detalle",E2824&lt;&gt;"Ocultar Detalle"),1,0)</f>
        <v>0</v>
      </c>
      <c r="O2824" s="228">
        <f t="shared" si="518"/>
        <v>0</v>
      </c>
      <c r="P2824" s="179">
        <f>VLOOKUP($G2824,[1]Conceptos!$B$2:$I$588,6,FALSE)</f>
        <v>1</v>
      </c>
      <c r="Q2824" s="179">
        <f>VLOOKUP($G2824,[1]Conceptos!$B$2:$I$588,7,FALSE)</f>
        <v>1</v>
      </c>
      <c r="R2824" s="179">
        <f>VLOOKUP($G2824,[1]Conceptos!$B$2:$I$588,8,FALSE)</f>
        <v>1</v>
      </c>
      <c r="S2824" s="229" t="b">
        <f>VLOOKUP(G2824,[1]Conceptos!$B$2:$E$588,4,FALSE)</f>
        <v>1</v>
      </c>
      <c r="T2824" s="230">
        <f>FIND(".",B2824,LEN(B2824)-2)</f>
        <v>4</v>
      </c>
      <c r="U2824" s="230" t="str">
        <f>MID(B2824,1,T2824-1)</f>
        <v>A.5</v>
      </c>
      <c r="V2824" s="231">
        <f t="shared" si="512"/>
        <v>4</v>
      </c>
    </row>
    <row r="2825" spans="1:22" s="231" customFormat="1">
      <c r="A2825" s="172">
        <f>VLOOKUP(G2825,[1]Conceptos!$B$2:$F$587,5,FALSE)</f>
        <v>353</v>
      </c>
      <c r="B2825" s="234"/>
      <c r="C2825" s="220"/>
      <c r="D2825" s="221"/>
      <c r="E2825" s="225">
        <v>1</v>
      </c>
      <c r="F2825" s="174"/>
      <c r="G2825" s="264" t="str">
        <f t="shared" si="515"/>
        <v>A.5.2</v>
      </c>
      <c r="H2825" s="235" t="e">
        <f t="shared" ref="H2825:H2834" si="519">VLOOKUP(F2825,$W$7:$X$48,2,FALSE)</f>
        <v>#N/A</v>
      </c>
      <c r="I2825" s="239"/>
      <c r="J2825" s="239"/>
      <c r="K2825" s="239"/>
      <c r="L2825" s="239"/>
      <c r="M2825" s="240"/>
      <c r="N2825" s="231">
        <f t="shared" si="517"/>
        <v>1</v>
      </c>
      <c r="O2825" s="231">
        <f t="shared" si="518"/>
        <v>0</v>
      </c>
      <c r="P2825" s="179">
        <f>VLOOKUP($G2825,[1]Conceptos!$B$2:$I$588,6,FALSE)</f>
        <v>1</v>
      </c>
      <c r="Q2825" s="179">
        <f>VLOOKUP($G2825,[1]Conceptos!$B$2:$I$588,7,FALSE)</f>
        <v>1</v>
      </c>
      <c r="R2825" s="179">
        <f>VLOOKUP($G2825,[1]Conceptos!$B$2:$I$588,8,FALSE)</f>
        <v>1</v>
      </c>
      <c r="S2825" s="229" t="b">
        <f>VLOOKUP(G2825,[1]Conceptos!$B$2:$E$588,4,FALSE)</f>
        <v>1</v>
      </c>
      <c r="V2825" s="231">
        <f t="shared" si="512"/>
        <v>4</v>
      </c>
    </row>
    <row r="2826" spans="1:22" s="231" customFormat="1" hidden="1">
      <c r="A2826" s="172">
        <f>VLOOKUP(G2826,[1]Conceptos!$B$2:$F$587,5,FALSE)</f>
        <v>353</v>
      </c>
      <c r="B2826" s="236"/>
      <c r="C2826" s="237"/>
      <c r="D2826" s="238"/>
      <c r="E2826" s="225">
        <v>2</v>
      </c>
      <c r="F2826" s="174"/>
      <c r="G2826" s="264" t="str">
        <f t="shared" si="515"/>
        <v>A.5.2</v>
      </c>
      <c r="H2826" s="235" t="e">
        <f t="shared" si="519"/>
        <v>#N/A</v>
      </c>
      <c r="I2826" s="239"/>
      <c r="J2826" s="239"/>
      <c r="K2826" s="239"/>
      <c r="L2826" s="239"/>
      <c r="M2826" s="240"/>
      <c r="N2826" s="231">
        <f t="shared" si="517"/>
        <v>1</v>
      </c>
      <c r="O2826" s="231">
        <f t="shared" si="518"/>
        <v>0</v>
      </c>
      <c r="P2826" s="179">
        <f>VLOOKUP($G2826,[1]Conceptos!$B$2:$I$588,6,FALSE)</f>
        <v>1</v>
      </c>
      <c r="Q2826" s="179">
        <f>VLOOKUP($G2826,[1]Conceptos!$B$2:$I$588,7,FALSE)</f>
        <v>1</v>
      </c>
      <c r="R2826" s="179">
        <f>VLOOKUP($G2826,[1]Conceptos!$B$2:$I$588,8,FALSE)</f>
        <v>1</v>
      </c>
      <c r="S2826" s="229" t="b">
        <f>VLOOKUP(G2826,[1]Conceptos!$B$2:$E$587,4,FALSE)</f>
        <v>1</v>
      </c>
      <c r="V2826" s="231">
        <f t="shared" si="512"/>
        <v>0</v>
      </c>
    </row>
    <row r="2827" spans="1:22" s="231" customFormat="1" hidden="1">
      <c r="A2827" s="172">
        <f>VLOOKUP(G2827,[1]Conceptos!$B$2:$F$587,5,FALSE)</f>
        <v>353</v>
      </c>
      <c r="B2827" s="236"/>
      <c r="C2827" s="237"/>
      <c r="D2827" s="238"/>
      <c r="E2827" s="225">
        <v>3</v>
      </c>
      <c r="F2827" s="174"/>
      <c r="G2827" s="264" t="str">
        <f t="shared" si="515"/>
        <v>A.5.2</v>
      </c>
      <c r="H2827" s="235" t="e">
        <f t="shared" si="519"/>
        <v>#N/A</v>
      </c>
      <c r="I2827" s="239"/>
      <c r="J2827" s="239"/>
      <c r="K2827" s="239"/>
      <c r="L2827" s="239"/>
      <c r="M2827" s="240"/>
      <c r="N2827" s="231">
        <f t="shared" si="517"/>
        <v>1</v>
      </c>
      <c r="O2827" s="231">
        <f t="shared" si="518"/>
        <v>0</v>
      </c>
      <c r="P2827" s="179">
        <f>VLOOKUP($G2827,[1]Conceptos!$B$2:$I$588,6,FALSE)</f>
        <v>1</v>
      </c>
      <c r="Q2827" s="179">
        <f>VLOOKUP($G2827,[1]Conceptos!$B$2:$I$588,7,FALSE)</f>
        <v>1</v>
      </c>
      <c r="R2827" s="179">
        <f>VLOOKUP($G2827,[1]Conceptos!$B$2:$I$588,8,FALSE)</f>
        <v>1</v>
      </c>
      <c r="S2827" s="229" t="b">
        <f>VLOOKUP(G2827,[1]Conceptos!$B$2:$E$587,4,FALSE)</f>
        <v>1</v>
      </c>
      <c r="V2827" s="231">
        <f t="shared" si="512"/>
        <v>0</v>
      </c>
    </row>
    <row r="2828" spans="1:22" s="231" customFormat="1" hidden="1">
      <c r="A2828" s="172">
        <f>VLOOKUP(G2828,[1]Conceptos!$B$2:$F$587,5,FALSE)</f>
        <v>353</v>
      </c>
      <c r="B2828" s="236"/>
      <c r="C2828" s="237"/>
      <c r="D2828" s="238"/>
      <c r="E2828" s="225">
        <v>4</v>
      </c>
      <c r="F2828" s="174"/>
      <c r="G2828" s="264" t="str">
        <f t="shared" si="515"/>
        <v>A.5.2</v>
      </c>
      <c r="H2828" s="235" t="e">
        <f t="shared" si="519"/>
        <v>#N/A</v>
      </c>
      <c r="I2828" s="239"/>
      <c r="J2828" s="239"/>
      <c r="K2828" s="239"/>
      <c r="L2828" s="239"/>
      <c r="M2828" s="240"/>
      <c r="N2828" s="231">
        <f t="shared" si="517"/>
        <v>1</v>
      </c>
      <c r="O2828" s="231">
        <f t="shared" si="518"/>
        <v>0</v>
      </c>
      <c r="P2828" s="179">
        <f>VLOOKUP($G2828,[1]Conceptos!$B$2:$I$588,6,FALSE)</f>
        <v>1</v>
      </c>
      <c r="Q2828" s="179">
        <f>VLOOKUP($G2828,[1]Conceptos!$B$2:$I$588,7,FALSE)</f>
        <v>1</v>
      </c>
      <c r="R2828" s="179">
        <f>VLOOKUP($G2828,[1]Conceptos!$B$2:$I$588,8,FALSE)</f>
        <v>1</v>
      </c>
      <c r="S2828" s="229" t="b">
        <f>VLOOKUP(G2828,[1]Conceptos!$B$2:$E$587,4,FALSE)</f>
        <v>1</v>
      </c>
      <c r="V2828" s="231">
        <f t="shared" si="512"/>
        <v>0</v>
      </c>
    </row>
    <row r="2829" spans="1:22" s="231" customFormat="1" hidden="1">
      <c r="A2829" s="172">
        <f>VLOOKUP(G2829,[1]Conceptos!$B$2:$F$587,5,FALSE)</f>
        <v>353</v>
      </c>
      <c r="B2829" s="236"/>
      <c r="C2829" s="237"/>
      <c r="D2829" s="238"/>
      <c r="E2829" s="225">
        <v>5</v>
      </c>
      <c r="F2829" s="174"/>
      <c r="G2829" s="264" t="str">
        <f t="shared" si="515"/>
        <v>A.5.2</v>
      </c>
      <c r="H2829" s="235" t="e">
        <f t="shared" si="519"/>
        <v>#N/A</v>
      </c>
      <c r="I2829" s="239"/>
      <c r="J2829" s="239"/>
      <c r="K2829" s="239"/>
      <c r="L2829" s="239"/>
      <c r="M2829" s="240"/>
      <c r="N2829" s="231">
        <f t="shared" si="517"/>
        <v>1</v>
      </c>
      <c r="O2829" s="231">
        <f t="shared" si="518"/>
        <v>0</v>
      </c>
      <c r="P2829" s="179">
        <f>VLOOKUP($G2829,[1]Conceptos!$B$2:$I$588,6,FALSE)</f>
        <v>1</v>
      </c>
      <c r="Q2829" s="179">
        <f>VLOOKUP($G2829,[1]Conceptos!$B$2:$I$588,7,FALSE)</f>
        <v>1</v>
      </c>
      <c r="R2829" s="179">
        <f>VLOOKUP($G2829,[1]Conceptos!$B$2:$I$588,8,FALSE)</f>
        <v>1</v>
      </c>
      <c r="S2829" s="229" t="b">
        <f>VLOOKUP(G2829,[1]Conceptos!$B$2:$E$587,4,FALSE)</f>
        <v>1</v>
      </c>
      <c r="V2829" s="231">
        <f t="shared" si="512"/>
        <v>0</v>
      </c>
    </row>
    <row r="2830" spans="1:22" s="231" customFormat="1" hidden="1">
      <c r="A2830" s="172">
        <f>VLOOKUP(G2830,[1]Conceptos!$B$2:$F$587,5,FALSE)</f>
        <v>353</v>
      </c>
      <c r="B2830" s="236"/>
      <c r="C2830" s="237"/>
      <c r="D2830" s="238"/>
      <c r="E2830" s="225">
        <v>6</v>
      </c>
      <c r="F2830" s="174"/>
      <c r="G2830" s="264" t="str">
        <f t="shared" si="515"/>
        <v>A.5.2</v>
      </c>
      <c r="H2830" s="235" t="e">
        <f t="shared" si="519"/>
        <v>#N/A</v>
      </c>
      <c r="I2830" s="239"/>
      <c r="J2830" s="239"/>
      <c r="K2830" s="239"/>
      <c r="L2830" s="239"/>
      <c r="M2830" s="240"/>
      <c r="N2830" s="231">
        <f t="shared" si="517"/>
        <v>1</v>
      </c>
      <c r="O2830" s="231">
        <f t="shared" si="518"/>
        <v>0</v>
      </c>
      <c r="P2830" s="179">
        <f>VLOOKUP($G2830,[1]Conceptos!$B$2:$I$588,6,FALSE)</f>
        <v>1</v>
      </c>
      <c r="Q2830" s="179">
        <f>VLOOKUP($G2830,[1]Conceptos!$B$2:$I$588,7,FALSE)</f>
        <v>1</v>
      </c>
      <c r="R2830" s="179">
        <f>VLOOKUP($G2830,[1]Conceptos!$B$2:$I$588,8,FALSE)</f>
        <v>1</v>
      </c>
      <c r="S2830" s="229" t="b">
        <f>VLOOKUP(G2830,[1]Conceptos!$B$2:$E$587,4,FALSE)</f>
        <v>1</v>
      </c>
      <c r="V2830" s="231">
        <f t="shared" si="512"/>
        <v>0</v>
      </c>
    </row>
    <row r="2831" spans="1:22" s="231" customFormat="1" hidden="1">
      <c r="A2831" s="172">
        <f>VLOOKUP(G2831,[1]Conceptos!$B$2:$F$587,5,FALSE)</f>
        <v>353</v>
      </c>
      <c r="B2831" s="236"/>
      <c r="C2831" s="237"/>
      <c r="D2831" s="238"/>
      <c r="E2831" s="225">
        <v>7</v>
      </c>
      <c r="F2831" s="174"/>
      <c r="G2831" s="264" t="str">
        <f t="shared" si="515"/>
        <v>A.5.2</v>
      </c>
      <c r="H2831" s="235" t="e">
        <f t="shared" si="519"/>
        <v>#N/A</v>
      </c>
      <c r="I2831" s="239"/>
      <c r="J2831" s="239"/>
      <c r="K2831" s="239"/>
      <c r="L2831" s="239"/>
      <c r="M2831" s="240"/>
      <c r="N2831" s="231">
        <f t="shared" si="517"/>
        <v>1</v>
      </c>
      <c r="O2831" s="231">
        <f t="shared" si="518"/>
        <v>0</v>
      </c>
      <c r="P2831" s="179">
        <f>VLOOKUP($G2831,[1]Conceptos!$B$2:$I$588,6,FALSE)</f>
        <v>1</v>
      </c>
      <c r="Q2831" s="179">
        <f>VLOOKUP($G2831,[1]Conceptos!$B$2:$I$588,7,FALSE)</f>
        <v>1</v>
      </c>
      <c r="R2831" s="179">
        <f>VLOOKUP($G2831,[1]Conceptos!$B$2:$I$588,8,FALSE)</f>
        <v>1</v>
      </c>
      <c r="S2831" s="229" t="b">
        <f>VLOOKUP(G2831,[1]Conceptos!$B$2:$E$587,4,FALSE)</f>
        <v>1</v>
      </c>
      <c r="V2831" s="231">
        <f t="shared" si="512"/>
        <v>0</v>
      </c>
    </row>
    <row r="2832" spans="1:22" s="231" customFormat="1" hidden="1">
      <c r="A2832" s="172">
        <f>VLOOKUP(G2832,[1]Conceptos!$B$2:$F$587,5,FALSE)</f>
        <v>353</v>
      </c>
      <c r="B2832" s="236"/>
      <c r="C2832" s="237"/>
      <c r="D2832" s="238"/>
      <c r="E2832" s="225">
        <v>8</v>
      </c>
      <c r="F2832" s="174"/>
      <c r="G2832" s="264" t="str">
        <f t="shared" si="515"/>
        <v>A.5.2</v>
      </c>
      <c r="H2832" s="235" t="e">
        <f t="shared" si="519"/>
        <v>#N/A</v>
      </c>
      <c r="I2832" s="239"/>
      <c r="J2832" s="239"/>
      <c r="K2832" s="239"/>
      <c r="L2832" s="239"/>
      <c r="M2832" s="240"/>
      <c r="N2832" s="231">
        <f t="shared" si="517"/>
        <v>1</v>
      </c>
      <c r="O2832" s="231">
        <f t="shared" si="518"/>
        <v>0</v>
      </c>
      <c r="P2832" s="179">
        <f>VLOOKUP($G2832,[1]Conceptos!$B$2:$I$588,6,FALSE)</f>
        <v>1</v>
      </c>
      <c r="Q2832" s="179">
        <f>VLOOKUP($G2832,[1]Conceptos!$B$2:$I$588,7,FALSE)</f>
        <v>1</v>
      </c>
      <c r="R2832" s="179">
        <f>VLOOKUP($G2832,[1]Conceptos!$B$2:$I$588,8,FALSE)</f>
        <v>1</v>
      </c>
      <c r="S2832" s="229" t="b">
        <f>VLOOKUP(G2832,[1]Conceptos!$B$2:$E$587,4,FALSE)</f>
        <v>1</v>
      </c>
      <c r="V2832" s="231">
        <f t="shared" si="512"/>
        <v>0</v>
      </c>
    </row>
    <row r="2833" spans="1:22" s="231" customFormat="1" hidden="1">
      <c r="A2833" s="172">
        <f>VLOOKUP(G2833,[1]Conceptos!$B$2:$F$587,5,FALSE)</f>
        <v>353</v>
      </c>
      <c r="B2833" s="236"/>
      <c r="C2833" s="237"/>
      <c r="D2833" s="238"/>
      <c r="E2833" s="225">
        <v>9</v>
      </c>
      <c r="F2833" s="174"/>
      <c r="G2833" s="264" t="str">
        <f t="shared" si="515"/>
        <v>A.5.2</v>
      </c>
      <c r="H2833" s="235" t="e">
        <f t="shared" si="519"/>
        <v>#N/A</v>
      </c>
      <c r="I2833" s="239"/>
      <c r="J2833" s="239"/>
      <c r="K2833" s="239"/>
      <c r="L2833" s="239"/>
      <c r="M2833" s="240"/>
      <c r="N2833" s="231">
        <f t="shared" si="517"/>
        <v>1</v>
      </c>
      <c r="O2833" s="231">
        <f t="shared" si="518"/>
        <v>0</v>
      </c>
      <c r="P2833" s="179">
        <f>VLOOKUP($G2833,[1]Conceptos!$B$2:$I$588,6,FALSE)</f>
        <v>1</v>
      </c>
      <c r="Q2833" s="179">
        <f>VLOOKUP($G2833,[1]Conceptos!$B$2:$I$588,7,FALSE)</f>
        <v>1</v>
      </c>
      <c r="R2833" s="179">
        <f>VLOOKUP($G2833,[1]Conceptos!$B$2:$I$588,8,FALSE)</f>
        <v>1</v>
      </c>
      <c r="S2833" s="229" t="b">
        <f>VLOOKUP(G2833,[1]Conceptos!$B$2:$E$587,4,FALSE)</f>
        <v>1</v>
      </c>
      <c r="V2833" s="231">
        <f t="shared" si="512"/>
        <v>0</v>
      </c>
    </row>
    <row r="2834" spans="1:22" s="231" customFormat="1" hidden="1">
      <c r="A2834" s="172">
        <f>VLOOKUP(G2834,[1]Conceptos!$B$2:$F$587,5,FALSE)</f>
        <v>353</v>
      </c>
      <c r="B2834" s="236"/>
      <c r="C2834" s="237"/>
      <c r="D2834" s="238"/>
      <c r="E2834" s="225">
        <v>10</v>
      </c>
      <c r="F2834" s="174"/>
      <c r="G2834" s="264" t="str">
        <f t="shared" si="515"/>
        <v>A.5.2</v>
      </c>
      <c r="H2834" s="235" t="e">
        <f t="shared" si="519"/>
        <v>#N/A</v>
      </c>
      <c r="I2834" s="239"/>
      <c r="J2834" s="239"/>
      <c r="K2834" s="239"/>
      <c r="L2834" s="239"/>
      <c r="M2834" s="240"/>
      <c r="N2834" s="231">
        <f t="shared" si="517"/>
        <v>1</v>
      </c>
      <c r="O2834" s="231">
        <f t="shared" si="518"/>
        <v>0</v>
      </c>
      <c r="P2834" s="179">
        <f>VLOOKUP($G2834,[1]Conceptos!$B$2:$I$588,6,FALSE)</f>
        <v>1</v>
      </c>
      <c r="Q2834" s="179">
        <f>VLOOKUP($G2834,[1]Conceptos!$B$2:$I$588,7,FALSE)</f>
        <v>1</v>
      </c>
      <c r="R2834" s="179">
        <f>VLOOKUP($G2834,[1]Conceptos!$B$2:$I$588,8,FALSE)</f>
        <v>1</v>
      </c>
      <c r="S2834" s="229" t="b">
        <f>VLOOKUP(G2834,[1]Conceptos!$B$2:$E$587,4,FALSE)</f>
        <v>1</v>
      </c>
      <c r="V2834" s="231">
        <f t="shared" si="512"/>
        <v>0</v>
      </c>
    </row>
    <row r="2835" spans="1:22" s="231" customFormat="1" ht="38.25">
      <c r="A2835" s="172">
        <f>VLOOKUP(G2835,[1]Conceptos!$B$2:$F$587,5,FALSE)</f>
        <v>354</v>
      </c>
      <c r="B2835" s="219" t="s">
        <v>497</v>
      </c>
      <c r="C2835" s="220" t="str">
        <f>VLOOKUP(B2835,[1]Conceptos!$B$2:$D$587,2,FALSE)</f>
        <v xml:space="preserve">PROTECCIÓN DEL PATRIMONIO CULTURAL </v>
      </c>
      <c r="D2835" s="221" t="str">
        <f>VLOOKUP(B2835,[1]Conceptos!$B$2:$D$587,3,FALSE)</f>
        <v>RECURSOS ORIENTADOS A LA FINANCIACIÓN DE ACTIVIDADES Y PLANES DE PROTECCIÓN ORIENTADOS A LA CONSERVACIÓN Y REHABILITACIÓN DEL PATRIMONIO CULTURAL.</v>
      </c>
      <c r="E2835" s="222" t="s">
        <v>136</v>
      </c>
      <c r="F2835" s="223"/>
      <c r="G2835" s="263" t="str">
        <f t="shared" si="515"/>
        <v>A.5.3</v>
      </c>
      <c r="H2835" s="225"/>
      <c r="I2835" s="226">
        <f>SUM(I2836:I2845)</f>
        <v>0</v>
      </c>
      <c r="J2835" s="226">
        <f>SUM(J2836:J2845)</f>
        <v>0</v>
      </c>
      <c r="K2835" s="226">
        <f>SUM(K2836:K2845)</f>
        <v>0</v>
      </c>
      <c r="L2835" s="226">
        <f>SUM(L2836:L2845)</f>
        <v>0</v>
      </c>
      <c r="M2835" s="227">
        <f>SUM(M2836:M2845)</f>
        <v>0</v>
      </c>
      <c r="N2835" s="228">
        <f>IF(AND(E2835&lt;&gt;"", E2835&lt;&gt;"Registrar Detalle",E2835&lt;&gt;"Ocultar Detalle"),1,0)</f>
        <v>0</v>
      </c>
      <c r="O2835" s="228">
        <f t="shared" si="518"/>
        <v>0</v>
      </c>
      <c r="P2835" s="179">
        <f>VLOOKUP($G2835,[1]Conceptos!$B$2:$I$588,6,FALSE)</f>
        <v>1</v>
      </c>
      <c r="Q2835" s="179">
        <f>VLOOKUP($G2835,[1]Conceptos!$B$2:$I$588,7,FALSE)</f>
        <v>1</v>
      </c>
      <c r="R2835" s="179">
        <f>VLOOKUP($G2835,[1]Conceptos!$B$2:$I$588,8,FALSE)</f>
        <v>1</v>
      </c>
      <c r="S2835" s="229" t="b">
        <f>VLOOKUP(G2835,[1]Conceptos!$B$2:$E$588,4,FALSE)</f>
        <v>1</v>
      </c>
      <c r="T2835" s="230">
        <f>FIND(".",B2835,LEN(B2835)-2)</f>
        <v>4</v>
      </c>
      <c r="U2835" s="230" t="str">
        <f>MID(B2835,1,T2835-1)</f>
        <v>A.5</v>
      </c>
      <c r="V2835" s="231">
        <f t="shared" si="512"/>
        <v>4</v>
      </c>
    </row>
    <row r="2836" spans="1:22" s="231" customFormat="1">
      <c r="A2836" s="172">
        <f>VLOOKUP(G2836,[1]Conceptos!$B$2:$F$587,5,FALSE)</f>
        <v>354</v>
      </c>
      <c r="B2836" s="234"/>
      <c r="C2836" s="220"/>
      <c r="D2836" s="221"/>
      <c r="E2836" s="225">
        <v>1</v>
      </c>
      <c r="F2836" s="174"/>
      <c r="G2836" s="264" t="str">
        <f t="shared" si="515"/>
        <v>A.5.3</v>
      </c>
      <c r="H2836" s="235" t="e">
        <f t="shared" ref="H2836:H2845" si="520">VLOOKUP(F2836,$W$7:$X$48,2,FALSE)</f>
        <v>#N/A</v>
      </c>
      <c r="I2836" s="239"/>
      <c r="J2836" s="239"/>
      <c r="K2836" s="239"/>
      <c r="L2836" s="239"/>
      <c r="M2836" s="240"/>
      <c r="N2836" s="231">
        <f t="shared" si="517"/>
        <v>1</v>
      </c>
      <c r="O2836" s="231">
        <f t="shared" si="518"/>
        <v>0</v>
      </c>
      <c r="P2836" s="179">
        <f>VLOOKUP($G2836,[1]Conceptos!$B$2:$I$588,6,FALSE)</f>
        <v>1</v>
      </c>
      <c r="Q2836" s="179">
        <f>VLOOKUP($G2836,[1]Conceptos!$B$2:$I$588,7,FALSE)</f>
        <v>1</v>
      </c>
      <c r="R2836" s="179">
        <f>VLOOKUP($G2836,[1]Conceptos!$B$2:$I$588,8,FALSE)</f>
        <v>1</v>
      </c>
      <c r="S2836" s="229" t="b">
        <f>VLOOKUP(G2836,[1]Conceptos!$B$2:$E$588,4,FALSE)</f>
        <v>1</v>
      </c>
      <c r="V2836" s="231">
        <f t="shared" si="512"/>
        <v>4</v>
      </c>
    </row>
    <row r="2837" spans="1:22" s="231" customFormat="1" hidden="1">
      <c r="A2837" s="172">
        <f>VLOOKUP(G2837,[1]Conceptos!$B$2:$F$587,5,FALSE)</f>
        <v>354</v>
      </c>
      <c r="B2837" s="236"/>
      <c r="C2837" s="237"/>
      <c r="D2837" s="238"/>
      <c r="E2837" s="225">
        <v>2</v>
      </c>
      <c r="F2837" s="174"/>
      <c r="G2837" s="264" t="str">
        <f t="shared" si="515"/>
        <v>A.5.3</v>
      </c>
      <c r="H2837" s="235" t="e">
        <f t="shared" si="520"/>
        <v>#N/A</v>
      </c>
      <c r="I2837" s="239"/>
      <c r="J2837" s="239"/>
      <c r="K2837" s="239"/>
      <c r="L2837" s="239"/>
      <c r="M2837" s="240"/>
      <c r="N2837" s="231">
        <f t="shared" si="517"/>
        <v>1</v>
      </c>
      <c r="O2837" s="231">
        <f t="shared" si="518"/>
        <v>0</v>
      </c>
      <c r="P2837" s="179">
        <f>VLOOKUP($G2837,[1]Conceptos!$B$2:$I$588,6,FALSE)</f>
        <v>1</v>
      </c>
      <c r="Q2837" s="179">
        <f>VLOOKUP($G2837,[1]Conceptos!$B$2:$I$588,7,FALSE)</f>
        <v>1</v>
      </c>
      <c r="R2837" s="179">
        <f>VLOOKUP($G2837,[1]Conceptos!$B$2:$I$588,8,FALSE)</f>
        <v>1</v>
      </c>
      <c r="S2837" s="229" t="b">
        <f>VLOOKUP(G2837,[1]Conceptos!$B$2:$E$587,4,FALSE)</f>
        <v>1</v>
      </c>
      <c r="V2837" s="231">
        <f t="shared" si="512"/>
        <v>0</v>
      </c>
    </row>
    <row r="2838" spans="1:22" s="231" customFormat="1" hidden="1">
      <c r="A2838" s="172">
        <f>VLOOKUP(G2838,[1]Conceptos!$B$2:$F$587,5,FALSE)</f>
        <v>354</v>
      </c>
      <c r="B2838" s="236"/>
      <c r="C2838" s="237"/>
      <c r="D2838" s="238"/>
      <c r="E2838" s="225">
        <v>3</v>
      </c>
      <c r="F2838" s="174"/>
      <c r="G2838" s="264" t="str">
        <f t="shared" si="515"/>
        <v>A.5.3</v>
      </c>
      <c r="H2838" s="235" t="e">
        <f t="shared" si="520"/>
        <v>#N/A</v>
      </c>
      <c r="I2838" s="239"/>
      <c r="J2838" s="239"/>
      <c r="K2838" s="239"/>
      <c r="L2838" s="239"/>
      <c r="M2838" s="240"/>
      <c r="N2838" s="231">
        <f t="shared" si="517"/>
        <v>1</v>
      </c>
      <c r="O2838" s="231">
        <f t="shared" si="518"/>
        <v>0</v>
      </c>
      <c r="P2838" s="179">
        <f>VLOOKUP($G2838,[1]Conceptos!$B$2:$I$588,6,FALSE)</f>
        <v>1</v>
      </c>
      <c r="Q2838" s="179">
        <f>VLOOKUP($G2838,[1]Conceptos!$B$2:$I$588,7,FALSE)</f>
        <v>1</v>
      </c>
      <c r="R2838" s="179">
        <f>VLOOKUP($G2838,[1]Conceptos!$B$2:$I$588,8,FALSE)</f>
        <v>1</v>
      </c>
      <c r="S2838" s="229" t="b">
        <f>VLOOKUP(G2838,[1]Conceptos!$B$2:$E$587,4,FALSE)</f>
        <v>1</v>
      </c>
      <c r="V2838" s="231">
        <f t="shared" si="512"/>
        <v>0</v>
      </c>
    </row>
    <row r="2839" spans="1:22" s="231" customFormat="1" hidden="1">
      <c r="A2839" s="172">
        <f>VLOOKUP(G2839,[1]Conceptos!$B$2:$F$587,5,FALSE)</f>
        <v>354</v>
      </c>
      <c r="B2839" s="236"/>
      <c r="C2839" s="237"/>
      <c r="D2839" s="238"/>
      <c r="E2839" s="225">
        <v>4</v>
      </c>
      <c r="F2839" s="174"/>
      <c r="G2839" s="264" t="str">
        <f t="shared" si="515"/>
        <v>A.5.3</v>
      </c>
      <c r="H2839" s="235" t="e">
        <f t="shared" si="520"/>
        <v>#N/A</v>
      </c>
      <c r="I2839" s="239"/>
      <c r="J2839" s="239"/>
      <c r="K2839" s="239"/>
      <c r="L2839" s="239"/>
      <c r="M2839" s="240"/>
      <c r="N2839" s="231">
        <f t="shared" si="517"/>
        <v>1</v>
      </c>
      <c r="O2839" s="231">
        <f t="shared" si="518"/>
        <v>0</v>
      </c>
      <c r="P2839" s="179">
        <f>VLOOKUP($G2839,[1]Conceptos!$B$2:$I$588,6,FALSE)</f>
        <v>1</v>
      </c>
      <c r="Q2839" s="179">
        <f>VLOOKUP($G2839,[1]Conceptos!$B$2:$I$588,7,FALSE)</f>
        <v>1</v>
      </c>
      <c r="R2839" s="179">
        <f>VLOOKUP($G2839,[1]Conceptos!$B$2:$I$588,8,FALSE)</f>
        <v>1</v>
      </c>
      <c r="S2839" s="229" t="b">
        <f>VLOOKUP(G2839,[1]Conceptos!$B$2:$E$587,4,FALSE)</f>
        <v>1</v>
      </c>
      <c r="V2839" s="231">
        <f t="shared" si="512"/>
        <v>0</v>
      </c>
    </row>
    <row r="2840" spans="1:22" s="231" customFormat="1" hidden="1">
      <c r="A2840" s="172">
        <f>VLOOKUP(G2840,[1]Conceptos!$B$2:$F$587,5,FALSE)</f>
        <v>354</v>
      </c>
      <c r="B2840" s="236"/>
      <c r="C2840" s="237"/>
      <c r="D2840" s="238"/>
      <c r="E2840" s="225">
        <v>5</v>
      </c>
      <c r="F2840" s="174"/>
      <c r="G2840" s="264" t="str">
        <f t="shared" si="515"/>
        <v>A.5.3</v>
      </c>
      <c r="H2840" s="235" t="e">
        <f t="shared" si="520"/>
        <v>#N/A</v>
      </c>
      <c r="I2840" s="239"/>
      <c r="J2840" s="239"/>
      <c r="K2840" s="239"/>
      <c r="L2840" s="239"/>
      <c r="M2840" s="240"/>
      <c r="N2840" s="231">
        <f t="shared" si="517"/>
        <v>1</v>
      </c>
      <c r="O2840" s="231">
        <f t="shared" si="518"/>
        <v>0</v>
      </c>
      <c r="P2840" s="179">
        <f>VLOOKUP($G2840,[1]Conceptos!$B$2:$I$588,6,FALSE)</f>
        <v>1</v>
      </c>
      <c r="Q2840" s="179">
        <f>VLOOKUP($G2840,[1]Conceptos!$B$2:$I$588,7,FALSE)</f>
        <v>1</v>
      </c>
      <c r="R2840" s="179">
        <f>VLOOKUP($G2840,[1]Conceptos!$B$2:$I$588,8,FALSE)</f>
        <v>1</v>
      </c>
      <c r="S2840" s="229" t="b">
        <f>VLOOKUP(G2840,[1]Conceptos!$B$2:$E$587,4,FALSE)</f>
        <v>1</v>
      </c>
      <c r="V2840" s="231">
        <f t="shared" si="512"/>
        <v>0</v>
      </c>
    </row>
    <row r="2841" spans="1:22" s="231" customFormat="1" hidden="1">
      <c r="A2841" s="172">
        <f>VLOOKUP(G2841,[1]Conceptos!$B$2:$F$587,5,FALSE)</f>
        <v>354</v>
      </c>
      <c r="B2841" s="236"/>
      <c r="C2841" s="237"/>
      <c r="D2841" s="238"/>
      <c r="E2841" s="225">
        <v>6</v>
      </c>
      <c r="F2841" s="174"/>
      <c r="G2841" s="264" t="str">
        <f t="shared" si="515"/>
        <v>A.5.3</v>
      </c>
      <c r="H2841" s="235" t="e">
        <f t="shared" si="520"/>
        <v>#N/A</v>
      </c>
      <c r="I2841" s="239"/>
      <c r="J2841" s="239"/>
      <c r="K2841" s="239"/>
      <c r="L2841" s="239"/>
      <c r="M2841" s="240"/>
      <c r="N2841" s="231">
        <f t="shared" si="517"/>
        <v>1</v>
      </c>
      <c r="O2841" s="231">
        <f t="shared" si="518"/>
        <v>0</v>
      </c>
      <c r="P2841" s="179">
        <f>VLOOKUP($G2841,[1]Conceptos!$B$2:$I$588,6,FALSE)</f>
        <v>1</v>
      </c>
      <c r="Q2841" s="179">
        <f>VLOOKUP($G2841,[1]Conceptos!$B$2:$I$588,7,FALSE)</f>
        <v>1</v>
      </c>
      <c r="R2841" s="179">
        <f>VLOOKUP($G2841,[1]Conceptos!$B$2:$I$588,8,FALSE)</f>
        <v>1</v>
      </c>
      <c r="S2841" s="229" t="b">
        <f>VLOOKUP(G2841,[1]Conceptos!$B$2:$E$587,4,FALSE)</f>
        <v>1</v>
      </c>
      <c r="V2841" s="231">
        <f t="shared" si="512"/>
        <v>0</v>
      </c>
    </row>
    <row r="2842" spans="1:22" s="231" customFormat="1" hidden="1">
      <c r="A2842" s="172">
        <f>VLOOKUP(G2842,[1]Conceptos!$B$2:$F$587,5,FALSE)</f>
        <v>354</v>
      </c>
      <c r="B2842" s="236"/>
      <c r="C2842" s="237"/>
      <c r="D2842" s="238"/>
      <c r="E2842" s="225">
        <v>7</v>
      </c>
      <c r="F2842" s="174"/>
      <c r="G2842" s="264" t="str">
        <f t="shared" si="515"/>
        <v>A.5.3</v>
      </c>
      <c r="H2842" s="235" t="e">
        <f t="shared" si="520"/>
        <v>#N/A</v>
      </c>
      <c r="I2842" s="239"/>
      <c r="J2842" s="239"/>
      <c r="K2842" s="239"/>
      <c r="L2842" s="239"/>
      <c r="M2842" s="240"/>
      <c r="N2842" s="231">
        <f t="shared" si="517"/>
        <v>1</v>
      </c>
      <c r="O2842" s="231">
        <f t="shared" si="518"/>
        <v>0</v>
      </c>
      <c r="P2842" s="179">
        <f>VLOOKUP($G2842,[1]Conceptos!$B$2:$I$588,6,FALSE)</f>
        <v>1</v>
      </c>
      <c r="Q2842" s="179">
        <f>VLOOKUP($G2842,[1]Conceptos!$B$2:$I$588,7,FALSE)</f>
        <v>1</v>
      </c>
      <c r="R2842" s="179">
        <f>VLOOKUP($G2842,[1]Conceptos!$B$2:$I$588,8,FALSE)</f>
        <v>1</v>
      </c>
      <c r="S2842" s="229" t="b">
        <f>VLOOKUP(G2842,[1]Conceptos!$B$2:$E$587,4,FALSE)</f>
        <v>1</v>
      </c>
      <c r="V2842" s="231">
        <f t="shared" si="512"/>
        <v>0</v>
      </c>
    </row>
    <row r="2843" spans="1:22" s="231" customFormat="1" hidden="1">
      <c r="A2843" s="172">
        <f>VLOOKUP(G2843,[1]Conceptos!$B$2:$F$587,5,FALSE)</f>
        <v>354</v>
      </c>
      <c r="B2843" s="236"/>
      <c r="C2843" s="237"/>
      <c r="D2843" s="238"/>
      <c r="E2843" s="225">
        <v>8</v>
      </c>
      <c r="F2843" s="174"/>
      <c r="G2843" s="264" t="str">
        <f t="shared" si="515"/>
        <v>A.5.3</v>
      </c>
      <c r="H2843" s="235" t="e">
        <f t="shared" si="520"/>
        <v>#N/A</v>
      </c>
      <c r="I2843" s="239"/>
      <c r="J2843" s="239"/>
      <c r="K2843" s="239"/>
      <c r="L2843" s="239"/>
      <c r="M2843" s="240"/>
      <c r="N2843" s="231">
        <f t="shared" si="517"/>
        <v>1</v>
      </c>
      <c r="O2843" s="231">
        <f t="shared" si="518"/>
        <v>0</v>
      </c>
      <c r="P2843" s="179">
        <f>VLOOKUP($G2843,[1]Conceptos!$B$2:$I$588,6,FALSE)</f>
        <v>1</v>
      </c>
      <c r="Q2843" s="179">
        <f>VLOOKUP($G2843,[1]Conceptos!$B$2:$I$588,7,FALSE)</f>
        <v>1</v>
      </c>
      <c r="R2843" s="179">
        <f>VLOOKUP($G2843,[1]Conceptos!$B$2:$I$588,8,FALSE)</f>
        <v>1</v>
      </c>
      <c r="S2843" s="229" t="b">
        <f>VLOOKUP(G2843,[1]Conceptos!$B$2:$E$587,4,FALSE)</f>
        <v>1</v>
      </c>
      <c r="V2843" s="231">
        <f t="shared" si="512"/>
        <v>0</v>
      </c>
    </row>
    <row r="2844" spans="1:22" s="231" customFormat="1" hidden="1">
      <c r="A2844" s="172">
        <f>VLOOKUP(G2844,[1]Conceptos!$B$2:$F$587,5,FALSE)</f>
        <v>354</v>
      </c>
      <c r="B2844" s="236"/>
      <c r="C2844" s="237"/>
      <c r="D2844" s="238"/>
      <c r="E2844" s="225">
        <v>9</v>
      </c>
      <c r="F2844" s="174"/>
      <c r="G2844" s="264" t="str">
        <f t="shared" si="515"/>
        <v>A.5.3</v>
      </c>
      <c r="H2844" s="235" t="e">
        <f t="shared" si="520"/>
        <v>#N/A</v>
      </c>
      <c r="I2844" s="239"/>
      <c r="J2844" s="239"/>
      <c r="K2844" s="239"/>
      <c r="L2844" s="239"/>
      <c r="M2844" s="240"/>
      <c r="N2844" s="231">
        <f t="shared" si="517"/>
        <v>1</v>
      </c>
      <c r="O2844" s="231">
        <f t="shared" si="518"/>
        <v>0</v>
      </c>
      <c r="P2844" s="179">
        <f>VLOOKUP($G2844,[1]Conceptos!$B$2:$I$588,6,FALSE)</f>
        <v>1</v>
      </c>
      <c r="Q2844" s="179">
        <f>VLOOKUP($G2844,[1]Conceptos!$B$2:$I$588,7,FALSE)</f>
        <v>1</v>
      </c>
      <c r="R2844" s="179">
        <f>VLOOKUP($G2844,[1]Conceptos!$B$2:$I$588,8,FALSE)</f>
        <v>1</v>
      </c>
      <c r="S2844" s="229" t="b">
        <f>VLOOKUP(G2844,[1]Conceptos!$B$2:$E$587,4,FALSE)</f>
        <v>1</v>
      </c>
      <c r="V2844" s="231">
        <f t="shared" si="512"/>
        <v>0</v>
      </c>
    </row>
    <row r="2845" spans="1:22" s="231" customFormat="1" hidden="1">
      <c r="A2845" s="172">
        <f>VLOOKUP(G2845,[1]Conceptos!$B$2:$F$587,5,FALSE)</f>
        <v>354</v>
      </c>
      <c r="B2845" s="236"/>
      <c r="C2845" s="237"/>
      <c r="D2845" s="238"/>
      <c r="E2845" s="225">
        <v>10</v>
      </c>
      <c r="F2845" s="174"/>
      <c r="G2845" s="264" t="str">
        <f t="shared" si="515"/>
        <v>A.5.3</v>
      </c>
      <c r="H2845" s="235" t="e">
        <f t="shared" si="520"/>
        <v>#N/A</v>
      </c>
      <c r="I2845" s="239"/>
      <c r="J2845" s="239"/>
      <c r="K2845" s="239"/>
      <c r="L2845" s="239"/>
      <c r="M2845" s="240"/>
      <c r="N2845" s="231">
        <f t="shared" si="517"/>
        <v>1</v>
      </c>
      <c r="O2845" s="231">
        <f t="shared" si="518"/>
        <v>0</v>
      </c>
      <c r="P2845" s="179">
        <f>VLOOKUP($G2845,[1]Conceptos!$B$2:$I$588,6,FALSE)</f>
        <v>1</v>
      </c>
      <c r="Q2845" s="179">
        <f>VLOOKUP($G2845,[1]Conceptos!$B$2:$I$588,7,FALSE)</f>
        <v>1</v>
      </c>
      <c r="R2845" s="179">
        <f>VLOOKUP($G2845,[1]Conceptos!$B$2:$I$588,8,FALSE)</f>
        <v>1</v>
      </c>
      <c r="S2845" s="229" t="b">
        <f>VLOOKUP(G2845,[1]Conceptos!$B$2:$E$587,4,FALSE)</f>
        <v>1</v>
      </c>
      <c r="V2845" s="231">
        <f t="shared" si="512"/>
        <v>0</v>
      </c>
    </row>
    <row r="2846" spans="1:22" s="231" customFormat="1" ht="51">
      <c r="A2846" s="172">
        <f>VLOOKUP(G2846,[1]Conceptos!$B$2:$F$587,5,FALSE)</f>
        <v>355</v>
      </c>
      <c r="B2846" s="219" t="s">
        <v>498</v>
      </c>
      <c r="C2846" s="220" t="str">
        <f>VLOOKUP(B2846,[1]Conceptos!$B$2:$D$587,2,FALSE)</f>
        <v>PREINVERSIÓN EN INFRAESTRUCTURA</v>
      </c>
      <c r="D2846" s="221" t="str">
        <f>VLOOKUP(B2846,[1]Conceptos!$B$2:$D$587,3,FALSE)</f>
        <v>RECURSOS ORIENTADOS POR LA ENTIDAD TERRITORIAL PARA REALIZAR LOS ESTUDIOS NECESARIOS PARA TOMAR LA DECISIÓN DE REALIZAR UN PROYECTO DE CONSTRUCCIÓN, MANTENIMIENTO, MEJORAMIENTO Y ADECUACIÓN DE LA INFRAESTRUCTURA CULTURAL.</v>
      </c>
      <c r="E2846" s="222" t="s">
        <v>136</v>
      </c>
      <c r="F2846" s="223"/>
      <c r="G2846" s="263" t="str">
        <f t="shared" si="515"/>
        <v>A.5.4</v>
      </c>
      <c r="H2846" s="225"/>
      <c r="I2846" s="226">
        <f>SUM(I2847:I2856)</f>
        <v>0</v>
      </c>
      <c r="J2846" s="226">
        <f>SUM(J2847:J2856)</f>
        <v>0</v>
      </c>
      <c r="K2846" s="226">
        <f>SUM(K2847:K2856)</f>
        <v>0</v>
      </c>
      <c r="L2846" s="226">
        <f>SUM(L2847:L2856)</f>
        <v>0</v>
      </c>
      <c r="M2846" s="227">
        <f>SUM(M2847:M2856)</f>
        <v>0</v>
      </c>
      <c r="N2846" s="228">
        <f>IF(AND(E2846&lt;&gt;"", E2846&lt;&gt;"Registrar Detalle",E2846&lt;&gt;"Ocultar Detalle"),1,0)</f>
        <v>0</v>
      </c>
      <c r="O2846" s="228">
        <f t="shared" si="518"/>
        <v>0</v>
      </c>
      <c r="P2846" s="179">
        <f>VLOOKUP($G2846,[1]Conceptos!$B$2:$I$588,6,FALSE)</f>
        <v>1</v>
      </c>
      <c r="Q2846" s="179">
        <f>VLOOKUP($G2846,[1]Conceptos!$B$2:$I$588,7,FALSE)</f>
        <v>1</v>
      </c>
      <c r="R2846" s="179">
        <f>VLOOKUP($G2846,[1]Conceptos!$B$2:$I$588,8,FALSE)</f>
        <v>1</v>
      </c>
      <c r="S2846" s="229" t="b">
        <f>VLOOKUP(G2846,[1]Conceptos!$B$2:$E$588,4,FALSE)</f>
        <v>1</v>
      </c>
      <c r="T2846" s="230">
        <f>FIND(".",B2846,LEN(B2846)-2)</f>
        <v>4</v>
      </c>
      <c r="U2846" s="230" t="str">
        <f>MID(B2846,1,T2846-1)</f>
        <v>A.5</v>
      </c>
      <c r="V2846" s="231">
        <f t="shared" si="512"/>
        <v>4</v>
      </c>
    </row>
    <row r="2847" spans="1:22" s="231" customFormat="1">
      <c r="A2847" s="172">
        <f>VLOOKUP(G2847,[1]Conceptos!$B$2:$F$587,5,FALSE)</f>
        <v>355</v>
      </c>
      <c r="B2847" s="234"/>
      <c r="C2847" s="220"/>
      <c r="D2847" s="221"/>
      <c r="E2847" s="225">
        <v>1</v>
      </c>
      <c r="F2847" s="174"/>
      <c r="G2847" s="264" t="str">
        <f t="shared" si="515"/>
        <v>A.5.4</v>
      </c>
      <c r="H2847" s="235" t="e">
        <f t="shared" ref="H2847:H2856" si="521">VLOOKUP(F2847,$W$7:$X$48,2,FALSE)</f>
        <v>#N/A</v>
      </c>
      <c r="I2847" s="239"/>
      <c r="J2847" s="239"/>
      <c r="K2847" s="239"/>
      <c r="L2847" s="239"/>
      <c r="M2847" s="240"/>
      <c r="N2847" s="231">
        <f t="shared" si="517"/>
        <v>1</v>
      </c>
      <c r="O2847" s="231">
        <f t="shared" si="518"/>
        <v>0</v>
      </c>
      <c r="P2847" s="179">
        <f>VLOOKUP($G2847,[1]Conceptos!$B$2:$I$588,6,FALSE)</f>
        <v>1</v>
      </c>
      <c r="Q2847" s="179">
        <f>VLOOKUP($G2847,[1]Conceptos!$B$2:$I$588,7,FALSE)</f>
        <v>1</v>
      </c>
      <c r="R2847" s="179">
        <f>VLOOKUP($G2847,[1]Conceptos!$B$2:$I$588,8,FALSE)</f>
        <v>1</v>
      </c>
      <c r="S2847" s="229" t="b">
        <f>VLOOKUP(G2847,[1]Conceptos!$B$2:$E$588,4,FALSE)</f>
        <v>1</v>
      </c>
      <c r="V2847" s="231">
        <f t="shared" si="512"/>
        <v>4</v>
      </c>
    </row>
    <row r="2848" spans="1:22" s="231" customFormat="1" hidden="1">
      <c r="A2848" s="172">
        <f>VLOOKUP(G2848,[1]Conceptos!$B$2:$F$587,5,FALSE)</f>
        <v>355</v>
      </c>
      <c r="B2848" s="236"/>
      <c r="C2848" s="237"/>
      <c r="D2848" s="238"/>
      <c r="E2848" s="225">
        <v>2</v>
      </c>
      <c r="F2848" s="174"/>
      <c r="G2848" s="264" t="str">
        <f t="shared" si="515"/>
        <v>A.5.4</v>
      </c>
      <c r="H2848" s="235" t="e">
        <f t="shared" si="521"/>
        <v>#N/A</v>
      </c>
      <c r="I2848" s="239"/>
      <c r="J2848" s="239"/>
      <c r="K2848" s="239"/>
      <c r="L2848" s="239"/>
      <c r="M2848" s="240"/>
      <c r="N2848" s="231">
        <f t="shared" si="517"/>
        <v>1</v>
      </c>
      <c r="O2848" s="231">
        <f t="shared" si="518"/>
        <v>0</v>
      </c>
      <c r="P2848" s="179">
        <f>VLOOKUP($G2848,[1]Conceptos!$B$2:$I$588,6,FALSE)</f>
        <v>1</v>
      </c>
      <c r="Q2848" s="179">
        <f>VLOOKUP($G2848,[1]Conceptos!$B$2:$I$588,7,FALSE)</f>
        <v>1</v>
      </c>
      <c r="R2848" s="179">
        <f>VLOOKUP($G2848,[1]Conceptos!$B$2:$I$588,8,FALSE)</f>
        <v>1</v>
      </c>
      <c r="S2848" s="229" t="b">
        <f>VLOOKUP(G2848,[1]Conceptos!$B$2:$E$587,4,FALSE)</f>
        <v>1</v>
      </c>
      <c r="V2848" s="231">
        <f t="shared" si="512"/>
        <v>0</v>
      </c>
    </row>
    <row r="2849" spans="1:22" s="231" customFormat="1" hidden="1">
      <c r="A2849" s="172">
        <f>VLOOKUP(G2849,[1]Conceptos!$B$2:$F$587,5,FALSE)</f>
        <v>355</v>
      </c>
      <c r="B2849" s="236"/>
      <c r="C2849" s="237"/>
      <c r="D2849" s="238"/>
      <c r="E2849" s="225">
        <v>3</v>
      </c>
      <c r="F2849" s="174"/>
      <c r="G2849" s="264" t="str">
        <f t="shared" si="515"/>
        <v>A.5.4</v>
      </c>
      <c r="H2849" s="235" t="e">
        <f t="shared" si="521"/>
        <v>#N/A</v>
      </c>
      <c r="I2849" s="239"/>
      <c r="J2849" s="239"/>
      <c r="K2849" s="239"/>
      <c r="L2849" s="239"/>
      <c r="M2849" s="240"/>
      <c r="N2849" s="231">
        <f t="shared" si="517"/>
        <v>1</v>
      </c>
      <c r="O2849" s="231">
        <f t="shared" si="518"/>
        <v>0</v>
      </c>
      <c r="P2849" s="179">
        <f>VLOOKUP($G2849,[1]Conceptos!$B$2:$I$588,6,FALSE)</f>
        <v>1</v>
      </c>
      <c r="Q2849" s="179">
        <f>VLOOKUP($G2849,[1]Conceptos!$B$2:$I$588,7,FALSE)</f>
        <v>1</v>
      </c>
      <c r="R2849" s="179">
        <f>VLOOKUP($G2849,[1]Conceptos!$B$2:$I$588,8,FALSE)</f>
        <v>1</v>
      </c>
      <c r="S2849" s="229" t="b">
        <f>VLOOKUP(G2849,[1]Conceptos!$B$2:$E$587,4,FALSE)</f>
        <v>1</v>
      </c>
      <c r="V2849" s="231">
        <f t="shared" si="512"/>
        <v>0</v>
      </c>
    </row>
    <row r="2850" spans="1:22" s="231" customFormat="1" hidden="1">
      <c r="A2850" s="172">
        <f>VLOOKUP(G2850,[1]Conceptos!$B$2:$F$587,5,FALSE)</f>
        <v>355</v>
      </c>
      <c r="B2850" s="236"/>
      <c r="C2850" s="237"/>
      <c r="D2850" s="238"/>
      <c r="E2850" s="225">
        <v>4</v>
      </c>
      <c r="F2850" s="174"/>
      <c r="G2850" s="264" t="str">
        <f t="shared" si="515"/>
        <v>A.5.4</v>
      </c>
      <c r="H2850" s="235" t="e">
        <f t="shared" si="521"/>
        <v>#N/A</v>
      </c>
      <c r="I2850" s="239"/>
      <c r="J2850" s="239"/>
      <c r="K2850" s="239"/>
      <c r="L2850" s="239"/>
      <c r="M2850" s="240"/>
      <c r="N2850" s="231">
        <f t="shared" si="517"/>
        <v>1</v>
      </c>
      <c r="O2850" s="231">
        <f t="shared" si="518"/>
        <v>0</v>
      </c>
      <c r="P2850" s="179">
        <f>VLOOKUP($G2850,[1]Conceptos!$B$2:$I$588,6,FALSE)</f>
        <v>1</v>
      </c>
      <c r="Q2850" s="179">
        <f>VLOOKUP($G2850,[1]Conceptos!$B$2:$I$588,7,FALSE)</f>
        <v>1</v>
      </c>
      <c r="R2850" s="179">
        <f>VLOOKUP($G2850,[1]Conceptos!$B$2:$I$588,8,FALSE)</f>
        <v>1</v>
      </c>
      <c r="S2850" s="229" t="b">
        <f>VLOOKUP(G2850,[1]Conceptos!$B$2:$E$587,4,FALSE)</f>
        <v>1</v>
      </c>
      <c r="V2850" s="231">
        <f t="shared" si="512"/>
        <v>0</v>
      </c>
    </row>
    <row r="2851" spans="1:22" s="231" customFormat="1" hidden="1">
      <c r="A2851" s="172">
        <f>VLOOKUP(G2851,[1]Conceptos!$B$2:$F$587,5,FALSE)</f>
        <v>355</v>
      </c>
      <c r="B2851" s="236"/>
      <c r="C2851" s="237"/>
      <c r="D2851" s="238"/>
      <c r="E2851" s="225">
        <v>5</v>
      </c>
      <c r="F2851" s="174"/>
      <c r="G2851" s="264" t="str">
        <f t="shared" si="515"/>
        <v>A.5.4</v>
      </c>
      <c r="H2851" s="235" t="e">
        <f t="shared" si="521"/>
        <v>#N/A</v>
      </c>
      <c r="I2851" s="239"/>
      <c r="J2851" s="239"/>
      <c r="K2851" s="239"/>
      <c r="L2851" s="239"/>
      <c r="M2851" s="240"/>
      <c r="N2851" s="231">
        <f t="shared" si="517"/>
        <v>1</v>
      </c>
      <c r="O2851" s="231">
        <f t="shared" si="518"/>
        <v>0</v>
      </c>
      <c r="P2851" s="179">
        <f>VLOOKUP($G2851,[1]Conceptos!$B$2:$I$588,6,FALSE)</f>
        <v>1</v>
      </c>
      <c r="Q2851" s="179">
        <f>VLOOKUP($G2851,[1]Conceptos!$B$2:$I$588,7,FALSE)</f>
        <v>1</v>
      </c>
      <c r="R2851" s="179">
        <f>VLOOKUP($G2851,[1]Conceptos!$B$2:$I$588,8,FALSE)</f>
        <v>1</v>
      </c>
      <c r="S2851" s="229" t="b">
        <f>VLOOKUP(G2851,[1]Conceptos!$B$2:$E$587,4,FALSE)</f>
        <v>1</v>
      </c>
      <c r="V2851" s="231">
        <f t="shared" si="512"/>
        <v>0</v>
      </c>
    </row>
    <row r="2852" spans="1:22" s="231" customFormat="1" hidden="1">
      <c r="A2852" s="172">
        <f>VLOOKUP(G2852,[1]Conceptos!$B$2:$F$587,5,FALSE)</f>
        <v>355</v>
      </c>
      <c r="B2852" s="236"/>
      <c r="C2852" s="237"/>
      <c r="D2852" s="238"/>
      <c r="E2852" s="225">
        <v>6</v>
      </c>
      <c r="F2852" s="174"/>
      <c r="G2852" s="264" t="str">
        <f t="shared" si="515"/>
        <v>A.5.4</v>
      </c>
      <c r="H2852" s="235" t="e">
        <f t="shared" si="521"/>
        <v>#N/A</v>
      </c>
      <c r="I2852" s="239"/>
      <c r="J2852" s="239"/>
      <c r="K2852" s="239"/>
      <c r="L2852" s="239"/>
      <c r="M2852" s="240"/>
      <c r="N2852" s="231">
        <f t="shared" si="517"/>
        <v>1</v>
      </c>
      <c r="O2852" s="231">
        <f t="shared" si="518"/>
        <v>0</v>
      </c>
      <c r="P2852" s="179">
        <f>VLOOKUP($G2852,[1]Conceptos!$B$2:$I$588,6,FALSE)</f>
        <v>1</v>
      </c>
      <c r="Q2852" s="179">
        <f>VLOOKUP($G2852,[1]Conceptos!$B$2:$I$588,7,FALSE)</f>
        <v>1</v>
      </c>
      <c r="R2852" s="179">
        <f>VLOOKUP($G2852,[1]Conceptos!$B$2:$I$588,8,FALSE)</f>
        <v>1</v>
      </c>
      <c r="S2852" s="229" t="b">
        <f>VLOOKUP(G2852,[1]Conceptos!$B$2:$E$587,4,FALSE)</f>
        <v>1</v>
      </c>
      <c r="V2852" s="231">
        <f t="shared" si="512"/>
        <v>0</v>
      </c>
    </row>
    <row r="2853" spans="1:22" s="231" customFormat="1" hidden="1">
      <c r="A2853" s="172">
        <f>VLOOKUP(G2853,[1]Conceptos!$B$2:$F$587,5,FALSE)</f>
        <v>355</v>
      </c>
      <c r="B2853" s="236"/>
      <c r="C2853" s="237"/>
      <c r="D2853" s="238"/>
      <c r="E2853" s="225">
        <v>7</v>
      </c>
      <c r="F2853" s="174"/>
      <c r="G2853" s="264" t="str">
        <f t="shared" si="515"/>
        <v>A.5.4</v>
      </c>
      <c r="H2853" s="235" t="e">
        <f t="shared" si="521"/>
        <v>#N/A</v>
      </c>
      <c r="I2853" s="239"/>
      <c r="J2853" s="239"/>
      <c r="K2853" s="239"/>
      <c r="L2853" s="239"/>
      <c r="M2853" s="240"/>
      <c r="N2853" s="231">
        <f t="shared" si="517"/>
        <v>1</v>
      </c>
      <c r="O2853" s="231">
        <f t="shared" si="518"/>
        <v>0</v>
      </c>
      <c r="P2853" s="179">
        <f>VLOOKUP($G2853,[1]Conceptos!$B$2:$I$588,6,FALSE)</f>
        <v>1</v>
      </c>
      <c r="Q2853" s="179">
        <f>VLOOKUP($G2853,[1]Conceptos!$B$2:$I$588,7,FALSE)</f>
        <v>1</v>
      </c>
      <c r="R2853" s="179">
        <f>VLOOKUP($G2853,[1]Conceptos!$B$2:$I$588,8,FALSE)</f>
        <v>1</v>
      </c>
      <c r="S2853" s="229" t="b">
        <f>VLOOKUP(G2853,[1]Conceptos!$B$2:$E$587,4,FALSE)</f>
        <v>1</v>
      </c>
      <c r="V2853" s="231">
        <f t="shared" si="512"/>
        <v>0</v>
      </c>
    </row>
    <row r="2854" spans="1:22" s="231" customFormat="1" hidden="1">
      <c r="A2854" s="172">
        <f>VLOOKUP(G2854,[1]Conceptos!$B$2:$F$587,5,FALSE)</f>
        <v>355</v>
      </c>
      <c r="B2854" s="236"/>
      <c r="C2854" s="237"/>
      <c r="D2854" s="238"/>
      <c r="E2854" s="225">
        <v>8</v>
      </c>
      <c r="F2854" s="174"/>
      <c r="G2854" s="264" t="str">
        <f t="shared" si="515"/>
        <v>A.5.4</v>
      </c>
      <c r="H2854" s="235" t="e">
        <f t="shared" si="521"/>
        <v>#N/A</v>
      </c>
      <c r="I2854" s="239"/>
      <c r="J2854" s="239"/>
      <c r="K2854" s="239"/>
      <c r="L2854" s="239"/>
      <c r="M2854" s="240"/>
      <c r="N2854" s="231">
        <f t="shared" si="517"/>
        <v>1</v>
      </c>
      <c r="O2854" s="231">
        <f t="shared" si="518"/>
        <v>0</v>
      </c>
      <c r="P2854" s="179">
        <f>VLOOKUP($G2854,[1]Conceptos!$B$2:$I$588,6,FALSE)</f>
        <v>1</v>
      </c>
      <c r="Q2854" s="179">
        <f>VLOOKUP($G2854,[1]Conceptos!$B$2:$I$588,7,FALSE)</f>
        <v>1</v>
      </c>
      <c r="R2854" s="179">
        <f>VLOOKUP($G2854,[1]Conceptos!$B$2:$I$588,8,FALSE)</f>
        <v>1</v>
      </c>
      <c r="S2854" s="229" t="b">
        <f>VLOOKUP(G2854,[1]Conceptos!$B$2:$E$587,4,FALSE)</f>
        <v>1</v>
      </c>
      <c r="V2854" s="231">
        <f t="shared" si="512"/>
        <v>0</v>
      </c>
    </row>
    <row r="2855" spans="1:22" s="231" customFormat="1" hidden="1">
      <c r="A2855" s="172">
        <f>VLOOKUP(G2855,[1]Conceptos!$B$2:$F$587,5,FALSE)</f>
        <v>355</v>
      </c>
      <c r="B2855" s="236"/>
      <c r="C2855" s="237"/>
      <c r="D2855" s="238"/>
      <c r="E2855" s="225">
        <v>9</v>
      </c>
      <c r="F2855" s="174"/>
      <c r="G2855" s="264" t="str">
        <f t="shared" si="515"/>
        <v>A.5.4</v>
      </c>
      <c r="H2855" s="235" t="e">
        <f t="shared" si="521"/>
        <v>#N/A</v>
      </c>
      <c r="I2855" s="239"/>
      <c r="J2855" s="239"/>
      <c r="K2855" s="239"/>
      <c r="L2855" s="239"/>
      <c r="M2855" s="240"/>
      <c r="N2855" s="231">
        <f t="shared" si="517"/>
        <v>1</v>
      </c>
      <c r="O2855" s="231">
        <f t="shared" si="518"/>
        <v>0</v>
      </c>
      <c r="P2855" s="179">
        <f>VLOOKUP($G2855,[1]Conceptos!$B$2:$I$588,6,FALSE)</f>
        <v>1</v>
      </c>
      <c r="Q2855" s="179">
        <f>VLOOKUP($G2855,[1]Conceptos!$B$2:$I$588,7,FALSE)</f>
        <v>1</v>
      </c>
      <c r="R2855" s="179">
        <f>VLOOKUP($G2855,[1]Conceptos!$B$2:$I$588,8,FALSE)</f>
        <v>1</v>
      </c>
      <c r="S2855" s="229" t="b">
        <f>VLOOKUP(G2855,[1]Conceptos!$B$2:$E$587,4,FALSE)</f>
        <v>1</v>
      </c>
      <c r="V2855" s="231">
        <f t="shared" si="512"/>
        <v>0</v>
      </c>
    </row>
    <row r="2856" spans="1:22" s="231" customFormat="1" hidden="1">
      <c r="A2856" s="172">
        <f>VLOOKUP(G2856,[1]Conceptos!$B$2:$F$587,5,FALSE)</f>
        <v>355</v>
      </c>
      <c r="B2856" s="236"/>
      <c r="C2856" s="237"/>
      <c r="D2856" s="238"/>
      <c r="E2856" s="225">
        <v>10</v>
      </c>
      <c r="F2856" s="174"/>
      <c r="G2856" s="264" t="str">
        <f t="shared" si="515"/>
        <v>A.5.4</v>
      </c>
      <c r="H2856" s="235" t="e">
        <f t="shared" si="521"/>
        <v>#N/A</v>
      </c>
      <c r="I2856" s="239"/>
      <c r="J2856" s="239"/>
      <c r="K2856" s="239"/>
      <c r="L2856" s="239"/>
      <c r="M2856" s="240"/>
      <c r="N2856" s="231">
        <f t="shared" si="517"/>
        <v>1</v>
      </c>
      <c r="O2856" s="231">
        <f t="shared" si="518"/>
        <v>0</v>
      </c>
      <c r="P2856" s="179">
        <f>VLOOKUP($G2856,[1]Conceptos!$B$2:$I$588,6,FALSE)</f>
        <v>1</v>
      </c>
      <c r="Q2856" s="179">
        <f>VLOOKUP($G2856,[1]Conceptos!$B$2:$I$588,7,FALSE)</f>
        <v>1</v>
      </c>
      <c r="R2856" s="179">
        <f>VLOOKUP($G2856,[1]Conceptos!$B$2:$I$588,8,FALSE)</f>
        <v>1</v>
      </c>
      <c r="S2856" s="229" t="b">
        <f>VLOOKUP(G2856,[1]Conceptos!$B$2:$E$587,4,FALSE)</f>
        <v>1</v>
      </c>
      <c r="V2856" s="231">
        <f t="shared" si="512"/>
        <v>0</v>
      </c>
    </row>
    <row r="2857" spans="1:22" s="231" customFormat="1" ht="51">
      <c r="A2857" s="172">
        <f>VLOOKUP(G2857,[1]Conceptos!$B$2:$F$587,5,FALSE)</f>
        <v>356</v>
      </c>
      <c r="B2857" s="219" t="s">
        <v>499</v>
      </c>
      <c r="C2857" s="220" t="str">
        <f>VLOOKUP(B2857,[1]Conceptos!$B$2:$D$587,2,FALSE)</f>
        <v>CONSTRUCCIÓN, MANTENIMIENTO Y ADECUACIÓN DE LA INFRAESTRUCTURA ARTÍSTICA Y CULTURAL</v>
      </c>
      <c r="D2857" s="221" t="str">
        <f>VLOOKUP(B2857,[1]Conceptos!$B$2:$D$587,3,FALSE)</f>
        <v>RECURSOS ORIENTADOS POR LA ENTIDAD TERRITORIAL PARA EJECUTAR PROYECTOS DE CONSTRUCCIÓN, MANTENIMIENTO, MEJORAMIENTO Y ADECUACIÓN DE LA INFRAESTRUCTURA CULTURAL.</v>
      </c>
      <c r="E2857" s="222" t="s">
        <v>136</v>
      </c>
      <c r="F2857" s="223"/>
      <c r="G2857" s="263" t="str">
        <f t="shared" si="515"/>
        <v>A.5.5</v>
      </c>
      <c r="H2857" s="225"/>
      <c r="I2857" s="226">
        <f>SUM(I2858:I2867)</f>
        <v>0</v>
      </c>
      <c r="J2857" s="226">
        <f>SUM(J2858:J2867)</f>
        <v>0</v>
      </c>
      <c r="K2857" s="226">
        <f>SUM(K2858:K2867)</f>
        <v>0</v>
      </c>
      <c r="L2857" s="226">
        <f>SUM(L2858:L2867)</f>
        <v>0</v>
      </c>
      <c r="M2857" s="227">
        <f>SUM(M2858:M2867)</f>
        <v>0</v>
      </c>
      <c r="N2857" s="228">
        <f>IF(AND(E2857&lt;&gt;"", E2857&lt;&gt;"Registrar Detalle",E2857&lt;&gt;"Ocultar Detalle"),1,0)</f>
        <v>0</v>
      </c>
      <c r="O2857" s="228">
        <f t="shared" si="518"/>
        <v>0</v>
      </c>
      <c r="P2857" s="179">
        <f>VLOOKUP($G2857,[1]Conceptos!$B$2:$I$588,6,FALSE)</f>
        <v>1</v>
      </c>
      <c r="Q2857" s="179">
        <f>VLOOKUP($G2857,[1]Conceptos!$B$2:$I$588,7,FALSE)</f>
        <v>1</v>
      </c>
      <c r="R2857" s="179">
        <f>VLOOKUP($G2857,[1]Conceptos!$B$2:$I$588,8,FALSE)</f>
        <v>1</v>
      </c>
      <c r="S2857" s="229" t="b">
        <f>VLOOKUP(G2857,[1]Conceptos!$B$2:$E$588,4,FALSE)</f>
        <v>1</v>
      </c>
      <c r="T2857" s="230">
        <f>FIND(".",B2857,LEN(B2857)-2)</f>
        <v>4</v>
      </c>
      <c r="U2857" s="230" t="str">
        <f>MID(B2857,1,T2857-1)</f>
        <v>A.5</v>
      </c>
      <c r="V2857" s="231">
        <f t="shared" si="512"/>
        <v>4</v>
      </c>
    </row>
    <row r="2858" spans="1:22" s="231" customFormat="1">
      <c r="A2858" s="172">
        <f>VLOOKUP(G2858,[1]Conceptos!$B$2:$F$587,5,FALSE)</f>
        <v>356</v>
      </c>
      <c r="B2858" s="234"/>
      <c r="C2858" s="220"/>
      <c r="D2858" s="221"/>
      <c r="E2858" s="225">
        <v>1</v>
      </c>
      <c r="F2858" s="174"/>
      <c r="G2858" s="264" t="str">
        <f t="shared" si="515"/>
        <v>A.5.5</v>
      </c>
      <c r="H2858" s="235" t="e">
        <f t="shared" ref="H2858:H2867" si="522">VLOOKUP(F2858,$W$7:$X$48,2,FALSE)</f>
        <v>#N/A</v>
      </c>
      <c r="I2858" s="239"/>
      <c r="J2858" s="239"/>
      <c r="K2858" s="239"/>
      <c r="L2858" s="239"/>
      <c r="M2858" s="240"/>
      <c r="N2858" s="231">
        <f t="shared" si="517"/>
        <v>1</v>
      </c>
      <c r="O2858" s="231">
        <f t="shared" si="518"/>
        <v>0</v>
      </c>
      <c r="P2858" s="179">
        <f>VLOOKUP($G2858,[1]Conceptos!$B$2:$I$588,6,FALSE)</f>
        <v>1</v>
      </c>
      <c r="Q2858" s="179">
        <f>VLOOKUP($G2858,[1]Conceptos!$B$2:$I$588,7,FALSE)</f>
        <v>1</v>
      </c>
      <c r="R2858" s="179">
        <f>VLOOKUP($G2858,[1]Conceptos!$B$2:$I$588,8,FALSE)</f>
        <v>1</v>
      </c>
      <c r="S2858" s="229" t="b">
        <f>VLOOKUP(G2858,[1]Conceptos!$B$2:$E$588,4,FALSE)</f>
        <v>1</v>
      </c>
      <c r="V2858" s="231">
        <f t="shared" si="512"/>
        <v>4</v>
      </c>
    </row>
    <row r="2859" spans="1:22" s="231" customFormat="1" hidden="1">
      <c r="A2859" s="172">
        <f>VLOOKUP(G2859,[1]Conceptos!$B$2:$F$587,5,FALSE)</f>
        <v>356</v>
      </c>
      <c r="B2859" s="236"/>
      <c r="C2859" s="237"/>
      <c r="D2859" s="238"/>
      <c r="E2859" s="225">
        <v>2</v>
      </c>
      <c r="F2859" s="174"/>
      <c r="G2859" s="264" t="str">
        <f t="shared" si="515"/>
        <v>A.5.5</v>
      </c>
      <c r="H2859" s="235" t="e">
        <f t="shared" si="522"/>
        <v>#N/A</v>
      </c>
      <c r="I2859" s="239"/>
      <c r="J2859" s="239"/>
      <c r="K2859" s="239"/>
      <c r="L2859" s="239"/>
      <c r="M2859" s="240"/>
      <c r="N2859" s="231">
        <f t="shared" si="517"/>
        <v>1</v>
      </c>
      <c r="O2859" s="231">
        <f t="shared" si="518"/>
        <v>0</v>
      </c>
      <c r="P2859" s="179">
        <f>VLOOKUP($G2859,[1]Conceptos!$B$2:$I$588,6,FALSE)</f>
        <v>1</v>
      </c>
      <c r="Q2859" s="179">
        <f>VLOOKUP($G2859,[1]Conceptos!$B$2:$I$588,7,FALSE)</f>
        <v>1</v>
      </c>
      <c r="R2859" s="179">
        <f>VLOOKUP($G2859,[1]Conceptos!$B$2:$I$588,8,FALSE)</f>
        <v>1</v>
      </c>
      <c r="S2859" s="229" t="b">
        <f>VLOOKUP(G2859,[1]Conceptos!$B$2:$E$587,4,FALSE)</f>
        <v>1</v>
      </c>
      <c r="V2859" s="231">
        <f t="shared" si="512"/>
        <v>0</v>
      </c>
    </row>
    <row r="2860" spans="1:22" s="231" customFormat="1" hidden="1">
      <c r="A2860" s="172">
        <f>VLOOKUP(G2860,[1]Conceptos!$B$2:$F$587,5,FALSE)</f>
        <v>356</v>
      </c>
      <c r="B2860" s="236"/>
      <c r="C2860" s="237"/>
      <c r="D2860" s="238"/>
      <c r="E2860" s="225">
        <v>3</v>
      </c>
      <c r="F2860" s="174"/>
      <c r="G2860" s="264" t="str">
        <f t="shared" si="515"/>
        <v>A.5.5</v>
      </c>
      <c r="H2860" s="235" t="e">
        <f t="shared" si="522"/>
        <v>#N/A</v>
      </c>
      <c r="I2860" s="239"/>
      <c r="J2860" s="239"/>
      <c r="K2860" s="239"/>
      <c r="L2860" s="239"/>
      <c r="M2860" s="240"/>
      <c r="N2860" s="231">
        <f t="shared" si="517"/>
        <v>1</v>
      </c>
      <c r="O2860" s="231">
        <f t="shared" si="518"/>
        <v>0</v>
      </c>
      <c r="P2860" s="179">
        <f>VLOOKUP($G2860,[1]Conceptos!$B$2:$I$588,6,FALSE)</f>
        <v>1</v>
      </c>
      <c r="Q2860" s="179">
        <f>VLOOKUP($G2860,[1]Conceptos!$B$2:$I$588,7,FALSE)</f>
        <v>1</v>
      </c>
      <c r="R2860" s="179">
        <f>VLOOKUP($G2860,[1]Conceptos!$B$2:$I$588,8,FALSE)</f>
        <v>1</v>
      </c>
      <c r="S2860" s="229" t="b">
        <f>VLOOKUP(G2860,[1]Conceptos!$B$2:$E$587,4,FALSE)</f>
        <v>1</v>
      </c>
      <c r="V2860" s="231">
        <f t="shared" si="512"/>
        <v>0</v>
      </c>
    </row>
    <row r="2861" spans="1:22" s="231" customFormat="1" hidden="1">
      <c r="A2861" s="172">
        <f>VLOOKUP(G2861,[1]Conceptos!$B$2:$F$587,5,FALSE)</f>
        <v>356</v>
      </c>
      <c r="B2861" s="236"/>
      <c r="C2861" s="237"/>
      <c r="D2861" s="238"/>
      <c r="E2861" s="225">
        <v>4</v>
      </c>
      <c r="F2861" s="174"/>
      <c r="G2861" s="264" t="str">
        <f t="shared" si="515"/>
        <v>A.5.5</v>
      </c>
      <c r="H2861" s="235" t="e">
        <f t="shared" si="522"/>
        <v>#N/A</v>
      </c>
      <c r="I2861" s="239"/>
      <c r="J2861" s="239"/>
      <c r="K2861" s="239"/>
      <c r="L2861" s="239"/>
      <c r="M2861" s="240"/>
      <c r="N2861" s="231">
        <f t="shared" si="517"/>
        <v>1</v>
      </c>
      <c r="O2861" s="231">
        <f t="shared" si="518"/>
        <v>0</v>
      </c>
      <c r="P2861" s="179">
        <f>VLOOKUP($G2861,[1]Conceptos!$B$2:$I$588,6,FALSE)</f>
        <v>1</v>
      </c>
      <c r="Q2861" s="179">
        <f>VLOOKUP($G2861,[1]Conceptos!$B$2:$I$588,7,FALSE)</f>
        <v>1</v>
      </c>
      <c r="R2861" s="179">
        <f>VLOOKUP($G2861,[1]Conceptos!$B$2:$I$588,8,FALSE)</f>
        <v>1</v>
      </c>
      <c r="S2861" s="229" t="b">
        <f>VLOOKUP(G2861,[1]Conceptos!$B$2:$E$587,4,FALSE)</f>
        <v>1</v>
      </c>
      <c r="V2861" s="231">
        <f t="shared" si="512"/>
        <v>0</v>
      </c>
    </row>
    <row r="2862" spans="1:22" s="231" customFormat="1" hidden="1">
      <c r="A2862" s="172">
        <f>VLOOKUP(G2862,[1]Conceptos!$B$2:$F$587,5,FALSE)</f>
        <v>356</v>
      </c>
      <c r="B2862" s="236"/>
      <c r="C2862" s="237"/>
      <c r="D2862" s="238"/>
      <c r="E2862" s="225">
        <v>5</v>
      </c>
      <c r="F2862" s="174"/>
      <c r="G2862" s="264" t="str">
        <f t="shared" si="515"/>
        <v>A.5.5</v>
      </c>
      <c r="H2862" s="235" t="e">
        <f t="shared" si="522"/>
        <v>#N/A</v>
      </c>
      <c r="I2862" s="239"/>
      <c r="J2862" s="239"/>
      <c r="K2862" s="239"/>
      <c r="L2862" s="239"/>
      <c r="M2862" s="240"/>
      <c r="N2862" s="231">
        <f t="shared" si="517"/>
        <v>1</v>
      </c>
      <c r="O2862" s="231">
        <f t="shared" si="518"/>
        <v>0</v>
      </c>
      <c r="P2862" s="179">
        <f>VLOOKUP($G2862,[1]Conceptos!$B$2:$I$588,6,FALSE)</f>
        <v>1</v>
      </c>
      <c r="Q2862" s="179">
        <f>VLOOKUP($G2862,[1]Conceptos!$B$2:$I$588,7,FALSE)</f>
        <v>1</v>
      </c>
      <c r="R2862" s="179">
        <f>VLOOKUP($G2862,[1]Conceptos!$B$2:$I$588,8,FALSE)</f>
        <v>1</v>
      </c>
      <c r="S2862" s="229" t="b">
        <f>VLOOKUP(G2862,[1]Conceptos!$B$2:$E$587,4,FALSE)</f>
        <v>1</v>
      </c>
      <c r="V2862" s="231">
        <f t="shared" si="512"/>
        <v>0</v>
      </c>
    </row>
    <row r="2863" spans="1:22" s="231" customFormat="1" hidden="1">
      <c r="A2863" s="172">
        <f>VLOOKUP(G2863,[1]Conceptos!$B$2:$F$587,5,FALSE)</f>
        <v>356</v>
      </c>
      <c r="B2863" s="236"/>
      <c r="C2863" s="237"/>
      <c r="D2863" s="238"/>
      <c r="E2863" s="225">
        <v>6</v>
      </c>
      <c r="F2863" s="174"/>
      <c r="G2863" s="264" t="str">
        <f t="shared" si="515"/>
        <v>A.5.5</v>
      </c>
      <c r="H2863" s="235" t="e">
        <f t="shared" si="522"/>
        <v>#N/A</v>
      </c>
      <c r="I2863" s="239"/>
      <c r="J2863" s="239"/>
      <c r="K2863" s="239"/>
      <c r="L2863" s="239"/>
      <c r="M2863" s="240"/>
      <c r="N2863" s="231">
        <f t="shared" si="517"/>
        <v>1</v>
      </c>
      <c r="O2863" s="231">
        <f t="shared" si="518"/>
        <v>0</v>
      </c>
      <c r="P2863" s="179">
        <f>VLOOKUP($G2863,[1]Conceptos!$B$2:$I$588,6,FALSE)</f>
        <v>1</v>
      </c>
      <c r="Q2863" s="179">
        <f>VLOOKUP($G2863,[1]Conceptos!$B$2:$I$588,7,FALSE)</f>
        <v>1</v>
      </c>
      <c r="R2863" s="179">
        <f>VLOOKUP($G2863,[1]Conceptos!$B$2:$I$588,8,FALSE)</f>
        <v>1</v>
      </c>
      <c r="S2863" s="229" t="b">
        <f>VLOOKUP(G2863,[1]Conceptos!$B$2:$E$587,4,FALSE)</f>
        <v>1</v>
      </c>
      <c r="V2863" s="231">
        <f t="shared" ref="V2863:V2938" si="523">IF(T2863=0,T2862,T2863)</f>
        <v>0</v>
      </c>
    </row>
    <row r="2864" spans="1:22" s="231" customFormat="1" hidden="1">
      <c r="A2864" s="172">
        <f>VLOOKUP(G2864,[1]Conceptos!$B$2:$F$587,5,FALSE)</f>
        <v>356</v>
      </c>
      <c r="B2864" s="236"/>
      <c r="C2864" s="237"/>
      <c r="D2864" s="238"/>
      <c r="E2864" s="225">
        <v>7</v>
      </c>
      <c r="F2864" s="174"/>
      <c r="G2864" s="264" t="str">
        <f t="shared" si="515"/>
        <v>A.5.5</v>
      </c>
      <c r="H2864" s="235" t="e">
        <f t="shared" si="522"/>
        <v>#N/A</v>
      </c>
      <c r="I2864" s="239"/>
      <c r="J2864" s="239"/>
      <c r="K2864" s="239"/>
      <c r="L2864" s="239"/>
      <c r="M2864" s="240"/>
      <c r="N2864" s="231">
        <f t="shared" si="517"/>
        <v>1</v>
      </c>
      <c r="O2864" s="231">
        <f t="shared" si="518"/>
        <v>0</v>
      </c>
      <c r="P2864" s="179">
        <f>VLOOKUP($G2864,[1]Conceptos!$B$2:$I$588,6,FALSE)</f>
        <v>1</v>
      </c>
      <c r="Q2864" s="179">
        <f>VLOOKUP($G2864,[1]Conceptos!$B$2:$I$588,7,FALSE)</f>
        <v>1</v>
      </c>
      <c r="R2864" s="179">
        <f>VLOOKUP($G2864,[1]Conceptos!$B$2:$I$588,8,FALSE)</f>
        <v>1</v>
      </c>
      <c r="S2864" s="229" t="b">
        <f>VLOOKUP(G2864,[1]Conceptos!$B$2:$E$587,4,FALSE)</f>
        <v>1</v>
      </c>
      <c r="V2864" s="231">
        <f t="shared" si="523"/>
        <v>0</v>
      </c>
    </row>
    <row r="2865" spans="1:22" s="231" customFormat="1" hidden="1">
      <c r="A2865" s="172">
        <f>VLOOKUP(G2865,[1]Conceptos!$B$2:$F$587,5,FALSE)</f>
        <v>356</v>
      </c>
      <c r="B2865" s="236"/>
      <c r="C2865" s="237"/>
      <c r="D2865" s="238"/>
      <c r="E2865" s="225">
        <v>8</v>
      </c>
      <c r="F2865" s="174"/>
      <c r="G2865" s="264" t="str">
        <f t="shared" si="515"/>
        <v>A.5.5</v>
      </c>
      <c r="H2865" s="235" t="e">
        <f t="shared" si="522"/>
        <v>#N/A</v>
      </c>
      <c r="I2865" s="239"/>
      <c r="J2865" s="239"/>
      <c r="K2865" s="239"/>
      <c r="L2865" s="239"/>
      <c r="M2865" s="240"/>
      <c r="N2865" s="231">
        <f t="shared" si="517"/>
        <v>1</v>
      </c>
      <c r="O2865" s="231">
        <f t="shared" si="518"/>
        <v>0</v>
      </c>
      <c r="P2865" s="179">
        <f>VLOOKUP($G2865,[1]Conceptos!$B$2:$I$588,6,FALSE)</f>
        <v>1</v>
      </c>
      <c r="Q2865" s="179">
        <f>VLOOKUP($G2865,[1]Conceptos!$B$2:$I$588,7,FALSE)</f>
        <v>1</v>
      </c>
      <c r="R2865" s="179">
        <f>VLOOKUP($G2865,[1]Conceptos!$B$2:$I$588,8,FALSE)</f>
        <v>1</v>
      </c>
      <c r="S2865" s="229" t="b">
        <f>VLOOKUP(G2865,[1]Conceptos!$B$2:$E$587,4,FALSE)</f>
        <v>1</v>
      </c>
      <c r="V2865" s="231">
        <f t="shared" si="523"/>
        <v>0</v>
      </c>
    </row>
    <row r="2866" spans="1:22" s="231" customFormat="1" hidden="1">
      <c r="A2866" s="172">
        <f>VLOOKUP(G2866,[1]Conceptos!$B$2:$F$587,5,FALSE)</f>
        <v>356</v>
      </c>
      <c r="B2866" s="236"/>
      <c r="C2866" s="237"/>
      <c r="D2866" s="238"/>
      <c r="E2866" s="225">
        <v>9</v>
      </c>
      <c r="F2866" s="174"/>
      <c r="G2866" s="264" t="str">
        <f t="shared" si="515"/>
        <v>A.5.5</v>
      </c>
      <c r="H2866" s="235" t="e">
        <f t="shared" si="522"/>
        <v>#N/A</v>
      </c>
      <c r="I2866" s="239"/>
      <c r="J2866" s="239"/>
      <c r="K2866" s="239"/>
      <c r="L2866" s="239"/>
      <c r="M2866" s="240"/>
      <c r="N2866" s="231">
        <f t="shared" si="517"/>
        <v>1</v>
      </c>
      <c r="O2866" s="231">
        <f t="shared" si="518"/>
        <v>0</v>
      </c>
      <c r="P2866" s="179">
        <f>VLOOKUP($G2866,[1]Conceptos!$B$2:$I$588,6,FALSE)</f>
        <v>1</v>
      </c>
      <c r="Q2866" s="179">
        <f>VLOOKUP($G2866,[1]Conceptos!$B$2:$I$588,7,FALSE)</f>
        <v>1</v>
      </c>
      <c r="R2866" s="179">
        <f>VLOOKUP($G2866,[1]Conceptos!$B$2:$I$588,8,FALSE)</f>
        <v>1</v>
      </c>
      <c r="S2866" s="229" t="b">
        <f>VLOOKUP(G2866,[1]Conceptos!$B$2:$E$587,4,FALSE)</f>
        <v>1</v>
      </c>
      <c r="V2866" s="231">
        <f t="shared" si="523"/>
        <v>0</v>
      </c>
    </row>
    <row r="2867" spans="1:22" s="231" customFormat="1" hidden="1">
      <c r="A2867" s="172">
        <f>VLOOKUP(G2867,[1]Conceptos!$B$2:$F$587,5,FALSE)</f>
        <v>356</v>
      </c>
      <c r="B2867" s="236"/>
      <c r="C2867" s="237"/>
      <c r="D2867" s="238"/>
      <c r="E2867" s="225">
        <v>10</v>
      </c>
      <c r="F2867" s="174"/>
      <c r="G2867" s="264" t="str">
        <f t="shared" si="515"/>
        <v>A.5.5</v>
      </c>
      <c r="H2867" s="235" t="e">
        <f t="shared" si="522"/>
        <v>#N/A</v>
      </c>
      <c r="I2867" s="239"/>
      <c r="J2867" s="239"/>
      <c r="K2867" s="239"/>
      <c r="L2867" s="239"/>
      <c r="M2867" s="240"/>
      <c r="N2867" s="231">
        <f t="shared" si="517"/>
        <v>1</v>
      </c>
      <c r="O2867" s="231">
        <f t="shared" si="518"/>
        <v>0</v>
      </c>
      <c r="P2867" s="179">
        <f>VLOOKUP($G2867,[1]Conceptos!$B$2:$I$588,6,FALSE)</f>
        <v>1</v>
      </c>
      <c r="Q2867" s="179">
        <f>VLOOKUP($G2867,[1]Conceptos!$B$2:$I$588,7,FALSE)</f>
        <v>1</v>
      </c>
      <c r="R2867" s="179">
        <f>VLOOKUP($G2867,[1]Conceptos!$B$2:$I$588,8,FALSE)</f>
        <v>1</v>
      </c>
      <c r="S2867" s="229" t="b">
        <f>VLOOKUP(G2867,[1]Conceptos!$B$2:$E$587,4,FALSE)</f>
        <v>1</v>
      </c>
      <c r="V2867" s="231">
        <f t="shared" si="523"/>
        <v>0</v>
      </c>
    </row>
    <row r="2868" spans="1:22" s="231" customFormat="1" ht="51">
      <c r="A2868" s="172">
        <f>VLOOKUP(G2868,[1]Conceptos!$B$2:$F$587,5,FALSE)</f>
        <v>357</v>
      </c>
      <c r="B2868" s="216" t="s">
        <v>500</v>
      </c>
      <c r="C2868" s="217" t="str">
        <f>VLOOKUP(B2868,[1]Conceptos!$B$2:$D$587,2,FALSE)</f>
        <v>MANTENIMIENTO Y DOTACIÓN DE BIBLIOTECAS</v>
      </c>
      <c r="D2868" s="218" t="str">
        <f>VLOOKUP(B2868,[1]Conceptos!$B$2:$D$587,3,FALSE)</f>
        <v>GASTOS DIRIGIDOS AL MANTENIMIENTO DE LA INFRAESTRUCTURA FÍSICA Y SUMINISTRO DE LIBROS, MOBILIARIO Y DEMÁS ELEMENTOS REQUERIDOS  PARA EL DESARROLLO DE LAS ACTIVIDADES PROPIAS DE LAS BIBLIOTECAS MUNICIPALES.</v>
      </c>
      <c r="E2868" s="249"/>
      <c r="F2868" s="210"/>
      <c r="G2868" s="262" t="str">
        <f t="shared" si="515"/>
        <v>A.5.6</v>
      </c>
      <c r="H2868" s="249"/>
      <c r="I2868" s="213">
        <f>I2869+I2880</f>
        <v>0</v>
      </c>
      <c r="J2868" s="213">
        <f>J2869+J2880</f>
        <v>0</v>
      </c>
      <c r="K2868" s="213">
        <f>K2869+K2880</f>
        <v>0</v>
      </c>
      <c r="L2868" s="213">
        <f>L2869+L2880</f>
        <v>0</v>
      </c>
      <c r="M2868" s="214">
        <f>M2869+M2880</f>
        <v>0</v>
      </c>
      <c r="N2868" s="250">
        <f t="shared" si="517"/>
        <v>0</v>
      </c>
      <c r="O2868" s="250">
        <f t="shared" si="518"/>
        <v>0</v>
      </c>
      <c r="P2868" s="179">
        <f>VLOOKUP($G2868,[1]Conceptos!$B$2:$I$588,6,FALSE)</f>
        <v>1</v>
      </c>
      <c r="Q2868" s="179">
        <f>VLOOKUP($G2868,[1]Conceptos!$B$2:$I$588,7,FALSE)</f>
        <v>1</v>
      </c>
      <c r="R2868" s="179">
        <f>VLOOKUP($G2868,[1]Conceptos!$B$2:$I$588,8,FALSE)</f>
        <v>1</v>
      </c>
      <c r="S2868" s="229" t="b">
        <f>VLOOKUP(G2868,[1]Conceptos!$B$2:$E$588,4,FALSE)</f>
        <v>0</v>
      </c>
      <c r="T2868" s="230">
        <f>FIND(".",B2868,LEN(B2868)-2)</f>
        <v>4</v>
      </c>
      <c r="U2868" s="230" t="str">
        <f>MID(B2868,1,T2868-1)</f>
        <v>A.5</v>
      </c>
      <c r="V2868" s="231">
        <f t="shared" si="523"/>
        <v>4</v>
      </c>
    </row>
    <row r="2869" spans="1:22" s="231" customFormat="1" ht="38.25">
      <c r="A2869" s="172">
        <f>VLOOKUP(G2869,[1]Conceptos!$B$2:$F$587,5,FALSE)</f>
        <v>358</v>
      </c>
      <c r="B2869" s="219" t="s">
        <v>501</v>
      </c>
      <c r="C2869" s="220" t="str">
        <f>VLOOKUP(B2869,[1]Conceptos!$B$2:$D$587,2,FALSE)</f>
        <v>DOTACIÓN DE BIBLIOTECAS</v>
      </c>
      <c r="D2869" s="221" t="str">
        <f>VLOOKUP(B2869,[1]Conceptos!$B$2:$D$587,3,FALSE)</f>
        <v>GASTOS DIRIGIDOS AL SUMINISTRO DE LIBROS, MOBILIARIO Y DEMÁS ELEMENTOS REQUERIDOS  PARA EL DESARROLLO DE LAS ACTIVIDADES PROPIAS DE LAS BIBLIOTECAS MUNICIPALES.</v>
      </c>
      <c r="E2869" s="222" t="s">
        <v>136</v>
      </c>
      <c r="F2869" s="223"/>
      <c r="G2869" s="263" t="str">
        <f t="shared" si="515"/>
        <v>A.5.6.1</v>
      </c>
      <c r="H2869" s="225"/>
      <c r="I2869" s="226">
        <f>SUM(I2870:I2879)</f>
        <v>0</v>
      </c>
      <c r="J2869" s="226">
        <f>SUM(J2870:J2879)</f>
        <v>0</v>
      </c>
      <c r="K2869" s="226">
        <f>SUM(K2870:K2879)</f>
        <v>0</v>
      </c>
      <c r="L2869" s="226">
        <f>SUM(L2870:L2879)</f>
        <v>0</v>
      </c>
      <c r="M2869" s="227">
        <f>SUM(M2870:M2879)</f>
        <v>0</v>
      </c>
      <c r="N2869" s="228">
        <f>IF(AND(E2869&lt;&gt;"", E2869&lt;&gt;"Registrar Detalle",E2869&lt;&gt;"Ocultar Detalle"),1,0)</f>
        <v>0</v>
      </c>
      <c r="O2869" s="228">
        <f t="shared" si="518"/>
        <v>0</v>
      </c>
      <c r="P2869" s="179">
        <f>VLOOKUP($G2869,[1]Conceptos!$B$2:$I$588,6,FALSE)</f>
        <v>1</v>
      </c>
      <c r="Q2869" s="179">
        <f>VLOOKUP($G2869,[1]Conceptos!$B$2:$I$588,7,FALSE)</f>
        <v>1</v>
      </c>
      <c r="R2869" s="179">
        <f>VLOOKUP($G2869,[1]Conceptos!$B$2:$I$588,8,FALSE)</f>
        <v>1</v>
      </c>
      <c r="S2869" s="229" t="b">
        <f>VLOOKUP(G2869,[1]Conceptos!$B$2:$E$588,4,FALSE)</f>
        <v>1</v>
      </c>
      <c r="T2869" s="230">
        <f>FIND(".",B2869,LEN(B2869)-2)</f>
        <v>6</v>
      </c>
      <c r="U2869" s="230" t="str">
        <f>MID(B2869,1,T2869-1)</f>
        <v>A.5.6</v>
      </c>
      <c r="V2869" s="231">
        <f>IF(T2869=0,T2867,T2869)</f>
        <v>6</v>
      </c>
    </row>
    <row r="2870" spans="1:22" s="231" customFormat="1">
      <c r="A2870" s="172">
        <f>VLOOKUP(G2870,[1]Conceptos!$B$2:$F$587,5,FALSE)</f>
        <v>358</v>
      </c>
      <c r="B2870" s="234"/>
      <c r="C2870" s="220"/>
      <c r="D2870" s="221"/>
      <c r="E2870" s="225">
        <v>1</v>
      </c>
      <c r="F2870" s="174"/>
      <c r="G2870" s="263" t="str">
        <f t="shared" si="515"/>
        <v>A.5.6.1</v>
      </c>
      <c r="H2870" s="235" t="e">
        <f t="shared" ref="H2870:H2879" si="524">VLOOKUP(F2870,$W$7:$X$48,2,FALSE)</f>
        <v>#N/A</v>
      </c>
      <c r="I2870" s="239"/>
      <c r="J2870" s="239"/>
      <c r="K2870" s="239"/>
      <c r="L2870" s="239"/>
      <c r="M2870" s="240"/>
      <c r="N2870" s="231">
        <f t="shared" si="517"/>
        <v>1</v>
      </c>
      <c r="O2870" s="231">
        <f t="shared" si="518"/>
        <v>0</v>
      </c>
      <c r="P2870" s="179">
        <f>VLOOKUP($G2870,[1]Conceptos!$B$2:$I$588,6,FALSE)</f>
        <v>1</v>
      </c>
      <c r="Q2870" s="179">
        <f>VLOOKUP($G2870,[1]Conceptos!$B$2:$I$588,7,FALSE)</f>
        <v>1</v>
      </c>
      <c r="R2870" s="179">
        <f>VLOOKUP($G2870,[1]Conceptos!$B$2:$I$588,8,FALSE)</f>
        <v>1</v>
      </c>
      <c r="S2870" s="229" t="b">
        <f>VLOOKUP(G2870,[1]Conceptos!$B$2:$E$588,4,FALSE)</f>
        <v>1</v>
      </c>
      <c r="V2870" s="231">
        <f t="shared" si="523"/>
        <v>6</v>
      </c>
    </row>
    <row r="2871" spans="1:22" s="231" customFormat="1" hidden="1">
      <c r="A2871" s="172">
        <f>VLOOKUP(G2871,[1]Conceptos!$B$2:$F$587,5,FALSE)</f>
        <v>358</v>
      </c>
      <c r="B2871" s="236"/>
      <c r="C2871" s="237"/>
      <c r="D2871" s="238"/>
      <c r="E2871" s="225">
        <v>2</v>
      </c>
      <c r="F2871" s="174"/>
      <c r="G2871" s="263" t="str">
        <f t="shared" si="515"/>
        <v>A.5.6.1</v>
      </c>
      <c r="H2871" s="235" t="e">
        <f t="shared" si="524"/>
        <v>#N/A</v>
      </c>
      <c r="I2871" s="239"/>
      <c r="J2871" s="239"/>
      <c r="K2871" s="239"/>
      <c r="L2871" s="239"/>
      <c r="M2871" s="240"/>
      <c r="N2871" s="231">
        <f t="shared" si="517"/>
        <v>1</v>
      </c>
      <c r="O2871" s="231">
        <f t="shared" si="518"/>
        <v>0</v>
      </c>
      <c r="P2871" s="179">
        <f>VLOOKUP($G2871,[1]Conceptos!$B$2:$I$588,6,FALSE)</f>
        <v>1</v>
      </c>
      <c r="Q2871" s="179">
        <f>VLOOKUP($G2871,[1]Conceptos!$B$2:$I$588,7,FALSE)</f>
        <v>1</v>
      </c>
      <c r="R2871" s="179">
        <f>VLOOKUP($G2871,[1]Conceptos!$B$2:$I$588,8,FALSE)</f>
        <v>1</v>
      </c>
      <c r="S2871" s="229" t="b">
        <f>VLOOKUP(G2871,[1]Conceptos!$B$2:$E$587,4,FALSE)</f>
        <v>1</v>
      </c>
      <c r="V2871" s="231">
        <f t="shared" si="523"/>
        <v>0</v>
      </c>
    </row>
    <row r="2872" spans="1:22" s="231" customFormat="1" hidden="1">
      <c r="A2872" s="172">
        <f>VLOOKUP(G2872,[1]Conceptos!$B$2:$F$587,5,FALSE)</f>
        <v>358</v>
      </c>
      <c r="B2872" s="236"/>
      <c r="C2872" s="237"/>
      <c r="D2872" s="238"/>
      <c r="E2872" s="225">
        <v>3</v>
      </c>
      <c r="F2872" s="174"/>
      <c r="G2872" s="263" t="str">
        <f t="shared" si="515"/>
        <v>A.5.6.1</v>
      </c>
      <c r="H2872" s="235" t="e">
        <f t="shared" si="524"/>
        <v>#N/A</v>
      </c>
      <c r="I2872" s="239"/>
      <c r="J2872" s="239"/>
      <c r="K2872" s="239"/>
      <c r="L2872" s="239"/>
      <c r="M2872" s="240"/>
      <c r="N2872" s="231">
        <f t="shared" si="517"/>
        <v>1</v>
      </c>
      <c r="O2872" s="231">
        <f t="shared" si="518"/>
        <v>0</v>
      </c>
      <c r="P2872" s="179">
        <f>VLOOKUP($G2872,[1]Conceptos!$B$2:$I$588,6,FALSE)</f>
        <v>1</v>
      </c>
      <c r="Q2872" s="179">
        <f>VLOOKUP($G2872,[1]Conceptos!$B$2:$I$588,7,FALSE)</f>
        <v>1</v>
      </c>
      <c r="R2872" s="179">
        <f>VLOOKUP($G2872,[1]Conceptos!$B$2:$I$588,8,FALSE)</f>
        <v>1</v>
      </c>
      <c r="S2872" s="229" t="b">
        <f>VLOOKUP(G2872,[1]Conceptos!$B$2:$E$587,4,FALSE)</f>
        <v>1</v>
      </c>
      <c r="V2872" s="231">
        <f t="shared" si="523"/>
        <v>0</v>
      </c>
    </row>
    <row r="2873" spans="1:22" s="231" customFormat="1" hidden="1">
      <c r="A2873" s="172">
        <f>VLOOKUP(G2873,[1]Conceptos!$B$2:$F$587,5,FALSE)</f>
        <v>358</v>
      </c>
      <c r="B2873" s="236"/>
      <c r="C2873" s="237"/>
      <c r="D2873" s="238"/>
      <c r="E2873" s="225">
        <v>4</v>
      </c>
      <c r="F2873" s="174"/>
      <c r="G2873" s="263" t="str">
        <f t="shared" si="515"/>
        <v>A.5.6.1</v>
      </c>
      <c r="H2873" s="235" t="e">
        <f t="shared" si="524"/>
        <v>#N/A</v>
      </c>
      <c r="I2873" s="239"/>
      <c r="J2873" s="239"/>
      <c r="K2873" s="239"/>
      <c r="L2873" s="239"/>
      <c r="M2873" s="240"/>
      <c r="N2873" s="231">
        <f t="shared" si="517"/>
        <v>1</v>
      </c>
      <c r="O2873" s="231">
        <f t="shared" si="518"/>
        <v>0</v>
      </c>
      <c r="P2873" s="179">
        <f>VLOOKUP($G2873,[1]Conceptos!$B$2:$I$588,6,FALSE)</f>
        <v>1</v>
      </c>
      <c r="Q2873" s="179">
        <f>VLOOKUP($G2873,[1]Conceptos!$B$2:$I$588,7,FALSE)</f>
        <v>1</v>
      </c>
      <c r="R2873" s="179">
        <f>VLOOKUP($G2873,[1]Conceptos!$B$2:$I$588,8,FALSE)</f>
        <v>1</v>
      </c>
      <c r="S2873" s="229" t="b">
        <f>VLOOKUP(G2873,[1]Conceptos!$B$2:$E$587,4,FALSE)</f>
        <v>1</v>
      </c>
      <c r="V2873" s="231">
        <f t="shared" si="523"/>
        <v>0</v>
      </c>
    </row>
    <row r="2874" spans="1:22" s="231" customFormat="1" hidden="1">
      <c r="A2874" s="172">
        <f>VLOOKUP(G2874,[1]Conceptos!$B$2:$F$587,5,FALSE)</f>
        <v>358</v>
      </c>
      <c r="B2874" s="236"/>
      <c r="C2874" s="237"/>
      <c r="D2874" s="238"/>
      <c r="E2874" s="225">
        <v>5</v>
      </c>
      <c r="F2874" s="174"/>
      <c r="G2874" s="263" t="str">
        <f t="shared" si="515"/>
        <v>A.5.6.1</v>
      </c>
      <c r="H2874" s="235" t="e">
        <f t="shared" si="524"/>
        <v>#N/A</v>
      </c>
      <c r="I2874" s="239"/>
      <c r="J2874" s="239"/>
      <c r="K2874" s="239"/>
      <c r="L2874" s="239"/>
      <c r="M2874" s="240"/>
      <c r="N2874" s="231">
        <f t="shared" si="517"/>
        <v>1</v>
      </c>
      <c r="O2874" s="231">
        <f t="shared" si="518"/>
        <v>0</v>
      </c>
      <c r="P2874" s="179">
        <f>VLOOKUP($G2874,[1]Conceptos!$B$2:$I$588,6,FALSE)</f>
        <v>1</v>
      </c>
      <c r="Q2874" s="179">
        <f>VLOOKUP($G2874,[1]Conceptos!$B$2:$I$588,7,FALSE)</f>
        <v>1</v>
      </c>
      <c r="R2874" s="179">
        <f>VLOOKUP($G2874,[1]Conceptos!$B$2:$I$588,8,FALSE)</f>
        <v>1</v>
      </c>
      <c r="S2874" s="229" t="b">
        <f>VLOOKUP(G2874,[1]Conceptos!$B$2:$E$587,4,FALSE)</f>
        <v>1</v>
      </c>
      <c r="V2874" s="231">
        <f t="shared" si="523"/>
        <v>0</v>
      </c>
    </row>
    <row r="2875" spans="1:22" s="231" customFormat="1" hidden="1">
      <c r="A2875" s="172">
        <f>VLOOKUP(G2875,[1]Conceptos!$B$2:$F$587,5,FALSE)</f>
        <v>358</v>
      </c>
      <c r="B2875" s="236"/>
      <c r="C2875" s="237"/>
      <c r="D2875" s="238"/>
      <c r="E2875" s="225">
        <v>6</v>
      </c>
      <c r="F2875" s="174"/>
      <c r="G2875" s="263" t="str">
        <f t="shared" si="515"/>
        <v>A.5.6.1</v>
      </c>
      <c r="H2875" s="235" t="e">
        <f t="shared" si="524"/>
        <v>#N/A</v>
      </c>
      <c r="I2875" s="239"/>
      <c r="J2875" s="239"/>
      <c r="K2875" s="239"/>
      <c r="L2875" s="239"/>
      <c r="M2875" s="240"/>
      <c r="N2875" s="231">
        <f t="shared" si="517"/>
        <v>1</v>
      </c>
      <c r="O2875" s="231">
        <f t="shared" si="518"/>
        <v>0</v>
      </c>
      <c r="P2875" s="179">
        <f>VLOOKUP($G2875,[1]Conceptos!$B$2:$I$588,6,FALSE)</f>
        <v>1</v>
      </c>
      <c r="Q2875" s="179">
        <f>VLOOKUP($G2875,[1]Conceptos!$B$2:$I$588,7,FALSE)</f>
        <v>1</v>
      </c>
      <c r="R2875" s="179">
        <f>VLOOKUP($G2875,[1]Conceptos!$B$2:$I$588,8,FALSE)</f>
        <v>1</v>
      </c>
      <c r="S2875" s="229" t="b">
        <f>VLOOKUP(G2875,[1]Conceptos!$B$2:$E$587,4,FALSE)</f>
        <v>1</v>
      </c>
      <c r="V2875" s="231">
        <f t="shared" si="523"/>
        <v>0</v>
      </c>
    </row>
    <row r="2876" spans="1:22" s="231" customFormat="1" hidden="1">
      <c r="A2876" s="172">
        <f>VLOOKUP(G2876,[1]Conceptos!$B$2:$F$587,5,FALSE)</f>
        <v>358</v>
      </c>
      <c r="B2876" s="236"/>
      <c r="C2876" s="237"/>
      <c r="D2876" s="238"/>
      <c r="E2876" s="225">
        <v>7</v>
      </c>
      <c r="F2876" s="174"/>
      <c r="G2876" s="263" t="str">
        <f t="shared" si="515"/>
        <v>A.5.6.1</v>
      </c>
      <c r="H2876" s="235" t="e">
        <f t="shared" si="524"/>
        <v>#N/A</v>
      </c>
      <c r="I2876" s="239"/>
      <c r="J2876" s="239"/>
      <c r="K2876" s="239"/>
      <c r="L2876" s="239"/>
      <c r="M2876" s="240"/>
      <c r="N2876" s="231">
        <f t="shared" si="517"/>
        <v>1</v>
      </c>
      <c r="O2876" s="231">
        <f t="shared" si="518"/>
        <v>0</v>
      </c>
      <c r="P2876" s="179">
        <f>VLOOKUP($G2876,[1]Conceptos!$B$2:$I$588,6,FALSE)</f>
        <v>1</v>
      </c>
      <c r="Q2876" s="179">
        <f>VLOOKUP($G2876,[1]Conceptos!$B$2:$I$588,7,FALSE)</f>
        <v>1</v>
      </c>
      <c r="R2876" s="179">
        <f>VLOOKUP($G2876,[1]Conceptos!$B$2:$I$588,8,FALSE)</f>
        <v>1</v>
      </c>
      <c r="S2876" s="229" t="b">
        <f>VLOOKUP(G2876,[1]Conceptos!$B$2:$E$587,4,FALSE)</f>
        <v>1</v>
      </c>
      <c r="V2876" s="231">
        <f t="shared" si="523"/>
        <v>0</v>
      </c>
    </row>
    <row r="2877" spans="1:22" s="231" customFormat="1" hidden="1">
      <c r="A2877" s="172">
        <f>VLOOKUP(G2877,[1]Conceptos!$B$2:$F$587,5,FALSE)</f>
        <v>358</v>
      </c>
      <c r="B2877" s="236"/>
      <c r="C2877" s="237"/>
      <c r="D2877" s="238"/>
      <c r="E2877" s="225">
        <v>8</v>
      </c>
      <c r="F2877" s="174"/>
      <c r="G2877" s="263" t="str">
        <f t="shared" ref="G2877:G2940" si="525">IF(ISBLANK(B2877),G2876,B2877)</f>
        <v>A.5.6.1</v>
      </c>
      <c r="H2877" s="235" t="e">
        <f t="shared" si="524"/>
        <v>#N/A</v>
      </c>
      <c r="I2877" s="239"/>
      <c r="J2877" s="239"/>
      <c r="K2877" s="239"/>
      <c r="L2877" s="239"/>
      <c r="M2877" s="240"/>
      <c r="N2877" s="231">
        <f t="shared" si="517"/>
        <v>1</v>
      </c>
      <c r="O2877" s="231">
        <f t="shared" si="518"/>
        <v>0</v>
      </c>
      <c r="P2877" s="179">
        <f>VLOOKUP($G2877,[1]Conceptos!$B$2:$I$588,6,FALSE)</f>
        <v>1</v>
      </c>
      <c r="Q2877" s="179">
        <f>VLOOKUP($G2877,[1]Conceptos!$B$2:$I$588,7,FALSE)</f>
        <v>1</v>
      </c>
      <c r="R2877" s="179">
        <f>VLOOKUP($G2877,[1]Conceptos!$B$2:$I$588,8,FALSE)</f>
        <v>1</v>
      </c>
      <c r="S2877" s="229" t="b">
        <f>VLOOKUP(G2877,[1]Conceptos!$B$2:$E$587,4,FALSE)</f>
        <v>1</v>
      </c>
      <c r="V2877" s="231">
        <f t="shared" si="523"/>
        <v>0</v>
      </c>
    </row>
    <row r="2878" spans="1:22" s="231" customFormat="1" hidden="1">
      <c r="A2878" s="172">
        <f>VLOOKUP(G2878,[1]Conceptos!$B$2:$F$587,5,FALSE)</f>
        <v>358</v>
      </c>
      <c r="B2878" s="236"/>
      <c r="C2878" s="237"/>
      <c r="D2878" s="238"/>
      <c r="E2878" s="225">
        <v>9</v>
      </c>
      <c r="F2878" s="174"/>
      <c r="G2878" s="263" t="str">
        <f t="shared" si="525"/>
        <v>A.5.6.1</v>
      </c>
      <c r="H2878" s="235" t="e">
        <f t="shared" si="524"/>
        <v>#N/A</v>
      </c>
      <c r="I2878" s="239"/>
      <c r="J2878" s="239"/>
      <c r="K2878" s="239"/>
      <c r="L2878" s="239"/>
      <c r="M2878" s="240"/>
      <c r="N2878" s="231">
        <f t="shared" si="517"/>
        <v>1</v>
      </c>
      <c r="O2878" s="231">
        <f t="shared" si="518"/>
        <v>0</v>
      </c>
      <c r="P2878" s="179">
        <f>VLOOKUP($G2878,[1]Conceptos!$B$2:$I$588,6,FALSE)</f>
        <v>1</v>
      </c>
      <c r="Q2878" s="179">
        <f>VLOOKUP($G2878,[1]Conceptos!$B$2:$I$588,7,FALSE)</f>
        <v>1</v>
      </c>
      <c r="R2878" s="179">
        <f>VLOOKUP($G2878,[1]Conceptos!$B$2:$I$588,8,FALSE)</f>
        <v>1</v>
      </c>
      <c r="S2878" s="229" t="b">
        <f>VLOOKUP(G2878,[1]Conceptos!$B$2:$E$587,4,FALSE)</f>
        <v>1</v>
      </c>
      <c r="V2878" s="231">
        <f t="shared" si="523"/>
        <v>0</v>
      </c>
    </row>
    <row r="2879" spans="1:22" s="231" customFormat="1" hidden="1">
      <c r="A2879" s="172">
        <f>VLOOKUP(G2879,[1]Conceptos!$B$2:$F$587,5,FALSE)</f>
        <v>358</v>
      </c>
      <c r="B2879" s="236"/>
      <c r="C2879" s="237"/>
      <c r="D2879" s="238"/>
      <c r="E2879" s="225">
        <v>10</v>
      </c>
      <c r="F2879" s="174"/>
      <c r="G2879" s="263" t="str">
        <f t="shared" si="525"/>
        <v>A.5.6.1</v>
      </c>
      <c r="H2879" s="235" t="e">
        <f t="shared" si="524"/>
        <v>#N/A</v>
      </c>
      <c r="I2879" s="239"/>
      <c r="J2879" s="239"/>
      <c r="K2879" s="239"/>
      <c r="L2879" s="239"/>
      <c r="M2879" s="240"/>
      <c r="N2879" s="231">
        <f t="shared" si="517"/>
        <v>1</v>
      </c>
      <c r="O2879" s="231">
        <f t="shared" si="518"/>
        <v>0</v>
      </c>
      <c r="P2879" s="179">
        <f>VLOOKUP($G2879,[1]Conceptos!$B$2:$I$588,6,FALSE)</f>
        <v>1</v>
      </c>
      <c r="Q2879" s="179">
        <f>VLOOKUP($G2879,[1]Conceptos!$B$2:$I$588,7,FALSE)</f>
        <v>1</v>
      </c>
      <c r="R2879" s="179">
        <f>VLOOKUP($G2879,[1]Conceptos!$B$2:$I$588,8,FALSE)</f>
        <v>1</v>
      </c>
      <c r="S2879" s="229" t="b">
        <f>VLOOKUP(G2879,[1]Conceptos!$B$2:$E$587,4,FALSE)</f>
        <v>1</v>
      </c>
      <c r="V2879" s="231">
        <f t="shared" si="523"/>
        <v>0</v>
      </c>
    </row>
    <row r="2880" spans="1:22" s="231" customFormat="1" ht="25.5">
      <c r="A2880" s="172">
        <f>VLOOKUP(G2880,[1]Conceptos!$B$2:$F$587,5,FALSE)</f>
        <v>359</v>
      </c>
      <c r="B2880" s="219" t="s">
        <v>502</v>
      </c>
      <c r="C2880" s="220" t="str">
        <f>VLOOKUP(B2880,[1]Conceptos!$B$2:$D$587,2,FALSE)</f>
        <v>MANTENIMIENTO DE BIBLIOTECAS</v>
      </c>
      <c r="D2880" s="221" t="str">
        <f>VLOOKUP(B2880,[1]Conceptos!$B$2:$D$587,3,FALSE)</f>
        <v>GASTOS DIRIGIDOS AL MANTENIMIENTO DE LA INFRAESTRUCTURA FÍSICA  DE LAS BIBLIOTECAS MUNICIPALES.</v>
      </c>
      <c r="E2880" s="222" t="s">
        <v>136</v>
      </c>
      <c r="F2880" s="223"/>
      <c r="G2880" s="263" t="str">
        <f t="shared" si="525"/>
        <v>A.5.6.2</v>
      </c>
      <c r="H2880" s="225"/>
      <c r="I2880" s="226">
        <f>SUM(I2881:I2890)</f>
        <v>0</v>
      </c>
      <c r="J2880" s="226">
        <f>SUM(J2881:J2890)</f>
        <v>0</v>
      </c>
      <c r="K2880" s="226">
        <f>SUM(K2881:K2890)</f>
        <v>0</v>
      </c>
      <c r="L2880" s="226">
        <f>SUM(L2881:L2890)</f>
        <v>0</v>
      </c>
      <c r="M2880" s="227">
        <f>SUM(M2881:M2890)</f>
        <v>0</v>
      </c>
      <c r="N2880" s="228">
        <f>IF(AND(E2880&lt;&gt;"", E2880&lt;&gt;"Registrar Detalle",E2880&lt;&gt;"Ocultar Detalle"),1,0)</f>
        <v>0</v>
      </c>
      <c r="O2880" s="228">
        <f t="shared" ref="O2880:O2943" si="526">SUM(I2880:M2880)</f>
        <v>0</v>
      </c>
      <c r="P2880" s="179">
        <f>VLOOKUP($G2880,[1]Conceptos!$B$2:$I$588,6,FALSE)</f>
        <v>1</v>
      </c>
      <c r="Q2880" s="179">
        <f>VLOOKUP($G2880,[1]Conceptos!$B$2:$I$588,7,FALSE)</f>
        <v>1</v>
      </c>
      <c r="R2880" s="179">
        <f>VLOOKUP($G2880,[1]Conceptos!$B$2:$I$588,8,FALSE)</f>
        <v>1</v>
      </c>
      <c r="S2880" s="229" t="b">
        <f>VLOOKUP(G2880,[1]Conceptos!$B$2:$E$588,4,FALSE)</f>
        <v>1</v>
      </c>
      <c r="T2880" s="230">
        <f>FIND(".",B2880,LEN(B2880)-2)</f>
        <v>6</v>
      </c>
      <c r="U2880" s="230" t="str">
        <f>MID(B2880,1,T2880-1)</f>
        <v>A.5.6</v>
      </c>
      <c r="V2880" s="231">
        <f>IF(T2880=0,T2878,T2880)</f>
        <v>6</v>
      </c>
    </row>
    <row r="2881" spans="1:22" s="231" customFormat="1">
      <c r="A2881" s="172">
        <f>VLOOKUP(G2881,[1]Conceptos!$B$2:$F$587,5,FALSE)</f>
        <v>359</v>
      </c>
      <c r="B2881" s="234"/>
      <c r="C2881" s="220"/>
      <c r="D2881" s="221"/>
      <c r="E2881" s="225">
        <v>1</v>
      </c>
      <c r="F2881" s="174"/>
      <c r="G2881" s="263" t="str">
        <f t="shared" si="525"/>
        <v>A.5.6.2</v>
      </c>
      <c r="H2881" s="235" t="e">
        <f t="shared" ref="H2881:H2890" si="527">VLOOKUP(F2881,$W$7:$X$48,2,FALSE)</f>
        <v>#N/A</v>
      </c>
      <c r="I2881" s="239"/>
      <c r="J2881" s="239"/>
      <c r="K2881" s="239"/>
      <c r="L2881" s="239"/>
      <c r="M2881" s="240"/>
      <c r="N2881" s="231">
        <f t="shared" ref="N2881:N2890" si="528">IF(E2881&lt;&gt;"",1,0)</f>
        <v>1</v>
      </c>
      <c r="O2881" s="231">
        <f t="shared" si="526"/>
        <v>0</v>
      </c>
      <c r="P2881" s="179">
        <f>VLOOKUP($G2881,[1]Conceptos!$B$2:$I$588,6,FALSE)</f>
        <v>1</v>
      </c>
      <c r="Q2881" s="179">
        <f>VLOOKUP($G2881,[1]Conceptos!$B$2:$I$588,7,FALSE)</f>
        <v>1</v>
      </c>
      <c r="R2881" s="179">
        <f>VLOOKUP($G2881,[1]Conceptos!$B$2:$I$588,8,FALSE)</f>
        <v>1</v>
      </c>
      <c r="S2881" s="229" t="b">
        <f>VLOOKUP(G2881,[1]Conceptos!$B$2:$E$588,4,FALSE)</f>
        <v>1</v>
      </c>
      <c r="V2881" s="231">
        <f t="shared" ref="V2881:V2890" si="529">IF(T2881=0,T2880,T2881)</f>
        <v>6</v>
      </c>
    </row>
    <row r="2882" spans="1:22" s="231" customFormat="1" hidden="1">
      <c r="A2882" s="172">
        <f>VLOOKUP(G2882,[1]Conceptos!$B$2:$F$587,5,FALSE)</f>
        <v>359</v>
      </c>
      <c r="B2882" s="236"/>
      <c r="C2882" s="237"/>
      <c r="D2882" s="238"/>
      <c r="E2882" s="225">
        <v>2</v>
      </c>
      <c r="F2882" s="174"/>
      <c r="G2882" s="263" t="str">
        <f t="shared" si="525"/>
        <v>A.5.6.2</v>
      </c>
      <c r="H2882" s="235" t="e">
        <f t="shared" si="527"/>
        <v>#N/A</v>
      </c>
      <c r="I2882" s="239"/>
      <c r="J2882" s="239"/>
      <c r="K2882" s="239"/>
      <c r="L2882" s="239"/>
      <c r="M2882" s="240"/>
      <c r="N2882" s="231">
        <f t="shared" si="528"/>
        <v>1</v>
      </c>
      <c r="O2882" s="231">
        <f t="shared" si="526"/>
        <v>0</v>
      </c>
      <c r="P2882" s="179">
        <f>VLOOKUP($G2882,[1]Conceptos!$B$2:$I$588,6,FALSE)</f>
        <v>1</v>
      </c>
      <c r="Q2882" s="179">
        <f>VLOOKUP($G2882,[1]Conceptos!$B$2:$I$588,7,FALSE)</f>
        <v>1</v>
      </c>
      <c r="R2882" s="179">
        <f>VLOOKUP($G2882,[1]Conceptos!$B$2:$I$588,8,FALSE)</f>
        <v>1</v>
      </c>
      <c r="S2882" s="229" t="b">
        <f>VLOOKUP(G2882,[1]Conceptos!$B$2:$E$587,4,FALSE)</f>
        <v>1</v>
      </c>
      <c r="V2882" s="231">
        <f t="shared" si="529"/>
        <v>0</v>
      </c>
    </row>
    <row r="2883" spans="1:22" s="231" customFormat="1" hidden="1">
      <c r="A2883" s="172">
        <f>VLOOKUP(G2883,[1]Conceptos!$B$2:$F$587,5,FALSE)</f>
        <v>359</v>
      </c>
      <c r="B2883" s="236"/>
      <c r="C2883" s="237"/>
      <c r="D2883" s="238"/>
      <c r="E2883" s="225">
        <v>3</v>
      </c>
      <c r="F2883" s="174"/>
      <c r="G2883" s="263" t="str">
        <f t="shared" si="525"/>
        <v>A.5.6.2</v>
      </c>
      <c r="H2883" s="235" t="e">
        <f t="shared" si="527"/>
        <v>#N/A</v>
      </c>
      <c r="I2883" s="239"/>
      <c r="J2883" s="239"/>
      <c r="K2883" s="239"/>
      <c r="L2883" s="239"/>
      <c r="M2883" s="240"/>
      <c r="N2883" s="231">
        <f t="shared" si="528"/>
        <v>1</v>
      </c>
      <c r="O2883" s="231">
        <f t="shared" si="526"/>
        <v>0</v>
      </c>
      <c r="P2883" s="179">
        <f>VLOOKUP($G2883,[1]Conceptos!$B$2:$I$588,6,FALSE)</f>
        <v>1</v>
      </c>
      <c r="Q2883" s="179">
        <f>VLOOKUP($G2883,[1]Conceptos!$B$2:$I$588,7,FALSE)</f>
        <v>1</v>
      </c>
      <c r="R2883" s="179">
        <f>VLOOKUP($G2883,[1]Conceptos!$B$2:$I$588,8,FALSE)</f>
        <v>1</v>
      </c>
      <c r="S2883" s="229" t="b">
        <f>VLOOKUP(G2883,[1]Conceptos!$B$2:$E$587,4,FALSE)</f>
        <v>1</v>
      </c>
      <c r="V2883" s="231">
        <f t="shared" si="529"/>
        <v>0</v>
      </c>
    </row>
    <row r="2884" spans="1:22" s="231" customFormat="1" hidden="1">
      <c r="A2884" s="172">
        <f>VLOOKUP(G2884,[1]Conceptos!$B$2:$F$587,5,FALSE)</f>
        <v>359</v>
      </c>
      <c r="B2884" s="236"/>
      <c r="C2884" s="237"/>
      <c r="D2884" s="238"/>
      <c r="E2884" s="225">
        <v>4</v>
      </c>
      <c r="F2884" s="174"/>
      <c r="G2884" s="263" t="str">
        <f t="shared" si="525"/>
        <v>A.5.6.2</v>
      </c>
      <c r="H2884" s="235" t="e">
        <f t="shared" si="527"/>
        <v>#N/A</v>
      </c>
      <c r="I2884" s="239"/>
      <c r="J2884" s="239"/>
      <c r="K2884" s="239"/>
      <c r="L2884" s="239"/>
      <c r="M2884" s="240"/>
      <c r="N2884" s="231">
        <f t="shared" si="528"/>
        <v>1</v>
      </c>
      <c r="O2884" s="231">
        <f t="shared" si="526"/>
        <v>0</v>
      </c>
      <c r="P2884" s="179">
        <f>VLOOKUP($G2884,[1]Conceptos!$B$2:$I$588,6,FALSE)</f>
        <v>1</v>
      </c>
      <c r="Q2884" s="179">
        <f>VLOOKUP($G2884,[1]Conceptos!$B$2:$I$588,7,FALSE)</f>
        <v>1</v>
      </c>
      <c r="R2884" s="179">
        <f>VLOOKUP($G2884,[1]Conceptos!$B$2:$I$588,8,FALSE)</f>
        <v>1</v>
      </c>
      <c r="S2884" s="229" t="b">
        <f>VLOOKUP(G2884,[1]Conceptos!$B$2:$E$587,4,FALSE)</f>
        <v>1</v>
      </c>
      <c r="V2884" s="231">
        <f t="shared" si="529"/>
        <v>0</v>
      </c>
    </row>
    <row r="2885" spans="1:22" s="231" customFormat="1" hidden="1">
      <c r="A2885" s="172">
        <f>VLOOKUP(G2885,[1]Conceptos!$B$2:$F$587,5,FALSE)</f>
        <v>359</v>
      </c>
      <c r="B2885" s="236"/>
      <c r="C2885" s="237"/>
      <c r="D2885" s="238"/>
      <c r="E2885" s="225">
        <v>5</v>
      </c>
      <c r="F2885" s="174"/>
      <c r="G2885" s="263" t="str">
        <f t="shared" si="525"/>
        <v>A.5.6.2</v>
      </c>
      <c r="H2885" s="235" t="e">
        <f t="shared" si="527"/>
        <v>#N/A</v>
      </c>
      <c r="I2885" s="239"/>
      <c r="J2885" s="239"/>
      <c r="K2885" s="239"/>
      <c r="L2885" s="239"/>
      <c r="M2885" s="240"/>
      <c r="N2885" s="231">
        <f t="shared" si="528"/>
        <v>1</v>
      </c>
      <c r="O2885" s="231">
        <f t="shared" si="526"/>
        <v>0</v>
      </c>
      <c r="P2885" s="179">
        <f>VLOOKUP($G2885,[1]Conceptos!$B$2:$I$588,6,FALSE)</f>
        <v>1</v>
      </c>
      <c r="Q2885" s="179">
        <f>VLOOKUP($G2885,[1]Conceptos!$B$2:$I$588,7,FALSE)</f>
        <v>1</v>
      </c>
      <c r="R2885" s="179">
        <f>VLOOKUP($G2885,[1]Conceptos!$B$2:$I$588,8,FALSE)</f>
        <v>1</v>
      </c>
      <c r="S2885" s="229" t="b">
        <f>VLOOKUP(G2885,[1]Conceptos!$B$2:$E$587,4,FALSE)</f>
        <v>1</v>
      </c>
      <c r="V2885" s="231">
        <f t="shared" si="529"/>
        <v>0</v>
      </c>
    </row>
    <row r="2886" spans="1:22" s="231" customFormat="1" hidden="1">
      <c r="A2886" s="172">
        <f>VLOOKUP(G2886,[1]Conceptos!$B$2:$F$587,5,FALSE)</f>
        <v>359</v>
      </c>
      <c r="B2886" s="236"/>
      <c r="C2886" s="237"/>
      <c r="D2886" s="238"/>
      <c r="E2886" s="225">
        <v>6</v>
      </c>
      <c r="F2886" s="174"/>
      <c r="G2886" s="263" t="str">
        <f t="shared" si="525"/>
        <v>A.5.6.2</v>
      </c>
      <c r="H2886" s="235" t="e">
        <f t="shared" si="527"/>
        <v>#N/A</v>
      </c>
      <c r="I2886" s="239"/>
      <c r="J2886" s="239"/>
      <c r="K2886" s="239"/>
      <c r="L2886" s="239"/>
      <c r="M2886" s="240"/>
      <c r="N2886" s="231">
        <f t="shared" si="528"/>
        <v>1</v>
      </c>
      <c r="O2886" s="231">
        <f t="shared" si="526"/>
        <v>0</v>
      </c>
      <c r="P2886" s="179">
        <f>VLOOKUP($G2886,[1]Conceptos!$B$2:$I$588,6,FALSE)</f>
        <v>1</v>
      </c>
      <c r="Q2886" s="179">
        <f>VLOOKUP($G2886,[1]Conceptos!$B$2:$I$588,7,FALSE)</f>
        <v>1</v>
      </c>
      <c r="R2886" s="179">
        <f>VLOOKUP($G2886,[1]Conceptos!$B$2:$I$588,8,FALSE)</f>
        <v>1</v>
      </c>
      <c r="S2886" s="229" t="b">
        <f>VLOOKUP(G2886,[1]Conceptos!$B$2:$E$587,4,FALSE)</f>
        <v>1</v>
      </c>
      <c r="V2886" s="231">
        <f t="shared" si="529"/>
        <v>0</v>
      </c>
    </row>
    <row r="2887" spans="1:22" s="231" customFormat="1" hidden="1">
      <c r="A2887" s="172">
        <f>VLOOKUP(G2887,[1]Conceptos!$B$2:$F$587,5,FALSE)</f>
        <v>359</v>
      </c>
      <c r="B2887" s="236"/>
      <c r="C2887" s="237"/>
      <c r="D2887" s="238"/>
      <c r="E2887" s="225">
        <v>7</v>
      </c>
      <c r="F2887" s="174"/>
      <c r="G2887" s="263" t="str">
        <f t="shared" si="525"/>
        <v>A.5.6.2</v>
      </c>
      <c r="H2887" s="235" t="e">
        <f t="shared" si="527"/>
        <v>#N/A</v>
      </c>
      <c r="I2887" s="239"/>
      <c r="J2887" s="239"/>
      <c r="K2887" s="239"/>
      <c r="L2887" s="239"/>
      <c r="M2887" s="240"/>
      <c r="N2887" s="231">
        <f t="shared" si="528"/>
        <v>1</v>
      </c>
      <c r="O2887" s="231">
        <f t="shared" si="526"/>
        <v>0</v>
      </c>
      <c r="P2887" s="179">
        <f>VLOOKUP($G2887,[1]Conceptos!$B$2:$I$588,6,FALSE)</f>
        <v>1</v>
      </c>
      <c r="Q2887" s="179">
        <f>VLOOKUP($G2887,[1]Conceptos!$B$2:$I$588,7,FALSE)</f>
        <v>1</v>
      </c>
      <c r="R2887" s="179">
        <f>VLOOKUP($G2887,[1]Conceptos!$B$2:$I$588,8,FALSE)</f>
        <v>1</v>
      </c>
      <c r="S2887" s="229" t="b">
        <f>VLOOKUP(G2887,[1]Conceptos!$B$2:$E$587,4,FALSE)</f>
        <v>1</v>
      </c>
      <c r="V2887" s="231">
        <f t="shared" si="529"/>
        <v>0</v>
      </c>
    </row>
    <row r="2888" spans="1:22" s="231" customFormat="1" hidden="1">
      <c r="A2888" s="172">
        <f>VLOOKUP(G2888,[1]Conceptos!$B$2:$F$587,5,FALSE)</f>
        <v>359</v>
      </c>
      <c r="B2888" s="236"/>
      <c r="C2888" s="237"/>
      <c r="D2888" s="238"/>
      <c r="E2888" s="225">
        <v>8</v>
      </c>
      <c r="F2888" s="174"/>
      <c r="G2888" s="263" t="str">
        <f t="shared" si="525"/>
        <v>A.5.6.2</v>
      </c>
      <c r="H2888" s="235" t="e">
        <f t="shared" si="527"/>
        <v>#N/A</v>
      </c>
      <c r="I2888" s="239"/>
      <c r="J2888" s="239"/>
      <c r="K2888" s="239"/>
      <c r="L2888" s="239"/>
      <c r="M2888" s="240"/>
      <c r="N2888" s="231">
        <f t="shared" si="528"/>
        <v>1</v>
      </c>
      <c r="O2888" s="231">
        <f t="shared" si="526"/>
        <v>0</v>
      </c>
      <c r="P2888" s="179">
        <f>VLOOKUP($G2888,[1]Conceptos!$B$2:$I$588,6,FALSE)</f>
        <v>1</v>
      </c>
      <c r="Q2888" s="179">
        <f>VLOOKUP($G2888,[1]Conceptos!$B$2:$I$588,7,FALSE)</f>
        <v>1</v>
      </c>
      <c r="R2888" s="179">
        <f>VLOOKUP($G2888,[1]Conceptos!$B$2:$I$588,8,FALSE)</f>
        <v>1</v>
      </c>
      <c r="S2888" s="229" t="b">
        <f>VLOOKUP(G2888,[1]Conceptos!$B$2:$E$587,4,FALSE)</f>
        <v>1</v>
      </c>
      <c r="V2888" s="231">
        <f t="shared" si="529"/>
        <v>0</v>
      </c>
    </row>
    <row r="2889" spans="1:22" s="231" customFormat="1" hidden="1">
      <c r="A2889" s="172">
        <f>VLOOKUP(G2889,[1]Conceptos!$B$2:$F$587,5,FALSE)</f>
        <v>359</v>
      </c>
      <c r="B2889" s="236"/>
      <c r="C2889" s="237"/>
      <c r="D2889" s="238"/>
      <c r="E2889" s="225">
        <v>9</v>
      </c>
      <c r="F2889" s="174"/>
      <c r="G2889" s="263" t="str">
        <f t="shared" si="525"/>
        <v>A.5.6.2</v>
      </c>
      <c r="H2889" s="235" t="e">
        <f t="shared" si="527"/>
        <v>#N/A</v>
      </c>
      <c r="I2889" s="239"/>
      <c r="J2889" s="239"/>
      <c r="K2889" s="239"/>
      <c r="L2889" s="239"/>
      <c r="M2889" s="240"/>
      <c r="N2889" s="231">
        <f t="shared" si="528"/>
        <v>1</v>
      </c>
      <c r="O2889" s="231">
        <f t="shared" si="526"/>
        <v>0</v>
      </c>
      <c r="P2889" s="179">
        <f>VLOOKUP($G2889,[1]Conceptos!$B$2:$I$588,6,FALSE)</f>
        <v>1</v>
      </c>
      <c r="Q2889" s="179">
        <f>VLOOKUP($G2889,[1]Conceptos!$B$2:$I$588,7,FALSE)</f>
        <v>1</v>
      </c>
      <c r="R2889" s="179">
        <f>VLOOKUP($G2889,[1]Conceptos!$B$2:$I$588,8,FALSE)</f>
        <v>1</v>
      </c>
      <c r="S2889" s="229" t="b">
        <f>VLOOKUP(G2889,[1]Conceptos!$B$2:$E$587,4,FALSE)</f>
        <v>1</v>
      </c>
      <c r="V2889" s="231">
        <f t="shared" si="529"/>
        <v>0</v>
      </c>
    </row>
    <row r="2890" spans="1:22" s="231" customFormat="1" hidden="1">
      <c r="A2890" s="172">
        <f>VLOOKUP(G2890,[1]Conceptos!$B$2:$F$587,5,FALSE)</f>
        <v>359</v>
      </c>
      <c r="B2890" s="236"/>
      <c r="C2890" s="237"/>
      <c r="D2890" s="238"/>
      <c r="E2890" s="225">
        <v>10</v>
      </c>
      <c r="F2890" s="174"/>
      <c r="G2890" s="263" t="str">
        <f t="shared" si="525"/>
        <v>A.5.6.2</v>
      </c>
      <c r="H2890" s="235" t="e">
        <f t="shared" si="527"/>
        <v>#N/A</v>
      </c>
      <c r="I2890" s="239"/>
      <c r="J2890" s="239"/>
      <c r="K2890" s="239"/>
      <c r="L2890" s="239"/>
      <c r="M2890" s="240"/>
      <c r="N2890" s="231">
        <f t="shared" si="528"/>
        <v>1</v>
      </c>
      <c r="O2890" s="231">
        <f t="shared" si="526"/>
        <v>0</v>
      </c>
      <c r="P2890" s="179">
        <f>VLOOKUP($G2890,[1]Conceptos!$B$2:$I$588,6,FALSE)</f>
        <v>1</v>
      </c>
      <c r="Q2890" s="179">
        <f>VLOOKUP($G2890,[1]Conceptos!$B$2:$I$588,7,FALSE)</f>
        <v>1</v>
      </c>
      <c r="R2890" s="179">
        <f>VLOOKUP($G2890,[1]Conceptos!$B$2:$I$588,8,FALSE)</f>
        <v>1</v>
      </c>
      <c r="S2890" s="229" t="b">
        <f>VLOOKUP(G2890,[1]Conceptos!$B$2:$E$587,4,FALSE)</f>
        <v>1</v>
      </c>
      <c r="V2890" s="231">
        <f t="shared" si="529"/>
        <v>0</v>
      </c>
    </row>
    <row r="2891" spans="1:22" s="231" customFormat="1" ht="38.25">
      <c r="A2891" s="172">
        <f>VLOOKUP(G2891,[1]Conceptos!$B$2:$F$587,5,FALSE)</f>
        <v>360</v>
      </c>
      <c r="B2891" s="219" t="s">
        <v>503</v>
      </c>
      <c r="C2891" s="220" t="str">
        <f>VLOOKUP(B2891,[1]Conceptos!$B$2:$D$587,2,FALSE)</f>
        <v xml:space="preserve">DOTACIÓN DE LA INFRAESTRUCTURA ARTÍSTICA Y CULTURAL  </v>
      </c>
      <c r="D2891" s="221" t="str">
        <f>VLOOKUP(B2891,[1]Conceptos!$B$2:$D$587,3,FALSE)</f>
        <v xml:space="preserve">RECURSOS ORIENTADOS POR LA ENTIDAD TERRITORIAL PARA LA ADQUISICIÓN DE EQUIPOS Y MATERIALES PARA DOTAR LA INFRAESTRUCTURA ARTÍSTICA Y CULTURAL </v>
      </c>
      <c r="E2891" s="222" t="s">
        <v>136</v>
      </c>
      <c r="F2891" s="223"/>
      <c r="G2891" s="263" t="str">
        <f t="shared" si="525"/>
        <v>A.5.7</v>
      </c>
      <c r="H2891" s="225"/>
      <c r="I2891" s="226">
        <f>SUM(I2892:I2901)</f>
        <v>0</v>
      </c>
      <c r="J2891" s="226">
        <f>SUM(J2892:J2901)</f>
        <v>0</v>
      </c>
      <c r="K2891" s="226">
        <f>SUM(K2892:K2901)</f>
        <v>0</v>
      </c>
      <c r="L2891" s="226">
        <f>SUM(L2892:L2901)</f>
        <v>0</v>
      </c>
      <c r="M2891" s="227">
        <f>SUM(M2892:M2901)</f>
        <v>0</v>
      </c>
      <c r="N2891" s="228">
        <f>IF(AND(E2891&lt;&gt;"", E2891&lt;&gt;"Registrar Detalle",E2891&lt;&gt;"Ocultar Detalle"),1,0)</f>
        <v>0</v>
      </c>
      <c r="O2891" s="228">
        <f t="shared" si="526"/>
        <v>0</v>
      </c>
      <c r="P2891" s="179">
        <f>VLOOKUP($G2891,[1]Conceptos!$B$2:$I$588,6,FALSE)</f>
        <v>1</v>
      </c>
      <c r="Q2891" s="179">
        <f>VLOOKUP($G2891,[1]Conceptos!$B$2:$I$588,7,FALSE)</f>
        <v>1</v>
      </c>
      <c r="R2891" s="179">
        <f>VLOOKUP($G2891,[1]Conceptos!$B$2:$I$588,8,FALSE)</f>
        <v>1</v>
      </c>
      <c r="S2891" s="229" t="b">
        <f>VLOOKUP(G2891,[1]Conceptos!$B$2:$E$588,4,FALSE)</f>
        <v>1</v>
      </c>
      <c r="T2891" s="230">
        <f>FIND(".",B2891,LEN(B2891)-2)</f>
        <v>4</v>
      </c>
      <c r="U2891" s="230" t="str">
        <f>MID(B2891,1,T2891-1)</f>
        <v>A.5</v>
      </c>
      <c r="V2891" s="231">
        <f>IF(T2891=0,T2879,T2891)</f>
        <v>4</v>
      </c>
    </row>
    <row r="2892" spans="1:22" s="231" customFormat="1">
      <c r="A2892" s="172">
        <f>VLOOKUP(G2892,[1]Conceptos!$B$2:$F$587,5,FALSE)</f>
        <v>360</v>
      </c>
      <c r="B2892" s="234"/>
      <c r="C2892" s="220"/>
      <c r="D2892" s="221"/>
      <c r="E2892" s="225">
        <v>1</v>
      </c>
      <c r="F2892" s="174"/>
      <c r="G2892" s="264" t="str">
        <f t="shared" si="525"/>
        <v>A.5.7</v>
      </c>
      <c r="H2892" s="235" t="e">
        <f t="shared" ref="H2892:H2901" si="530">VLOOKUP(F2892,$W$7:$X$48,2,FALSE)</f>
        <v>#N/A</v>
      </c>
      <c r="I2892" s="239"/>
      <c r="J2892" s="239"/>
      <c r="K2892" s="239"/>
      <c r="L2892" s="239"/>
      <c r="M2892" s="240"/>
      <c r="N2892" s="231">
        <f t="shared" ref="N2892:N2955" si="531">IF(E2892&lt;&gt;"",1,0)</f>
        <v>1</v>
      </c>
      <c r="O2892" s="231">
        <f t="shared" si="526"/>
        <v>0</v>
      </c>
      <c r="P2892" s="179">
        <f>VLOOKUP($G2892,[1]Conceptos!$B$2:$I$588,6,FALSE)</f>
        <v>1</v>
      </c>
      <c r="Q2892" s="179">
        <f>VLOOKUP($G2892,[1]Conceptos!$B$2:$I$588,7,FALSE)</f>
        <v>1</v>
      </c>
      <c r="R2892" s="179">
        <f>VLOOKUP($G2892,[1]Conceptos!$B$2:$I$588,8,FALSE)</f>
        <v>1</v>
      </c>
      <c r="S2892" s="229" t="b">
        <f>VLOOKUP(G2892,[1]Conceptos!$B$2:$E$588,4,FALSE)</f>
        <v>1</v>
      </c>
      <c r="V2892" s="231">
        <f t="shared" si="523"/>
        <v>4</v>
      </c>
    </row>
    <row r="2893" spans="1:22" s="231" customFormat="1" hidden="1">
      <c r="A2893" s="172">
        <f>VLOOKUP(G2893,[1]Conceptos!$B$2:$F$587,5,FALSE)</f>
        <v>360</v>
      </c>
      <c r="B2893" s="236"/>
      <c r="C2893" s="237"/>
      <c r="D2893" s="238"/>
      <c r="E2893" s="225">
        <v>2</v>
      </c>
      <c r="F2893" s="174"/>
      <c r="G2893" s="264" t="str">
        <f t="shared" si="525"/>
        <v>A.5.7</v>
      </c>
      <c r="H2893" s="235" t="e">
        <f t="shared" si="530"/>
        <v>#N/A</v>
      </c>
      <c r="I2893" s="239"/>
      <c r="J2893" s="239"/>
      <c r="K2893" s="239"/>
      <c r="L2893" s="239"/>
      <c r="M2893" s="240"/>
      <c r="N2893" s="231">
        <f t="shared" si="531"/>
        <v>1</v>
      </c>
      <c r="O2893" s="231">
        <f t="shared" si="526"/>
        <v>0</v>
      </c>
      <c r="P2893" s="179">
        <f>VLOOKUP($G2893,[1]Conceptos!$B$2:$I$588,6,FALSE)</f>
        <v>1</v>
      </c>
      <c r="Q2893" s="179">
        <f>VLOOKUP($G2893,[1]Conceptos!$B$2:$I$588,7,FALSE)</f>
        <v>1</v>
      </c>
      <c r="R2893" s="179">
        <f>VLOOKUP($G2893,[1]Conceptos!$B$2:$I$588,8,FALSE)</f>
        <v>1</v>
      </c>
      <c r="S2893" s="229" t="b">
        <f>VLOOKUP(G2893,[1]Conceptos!$B$2:$E$587,4,FALSE)</f>
        <v>1</v>
      </c>
      <c r="V2893" s="231">
        <f t="shared" si="523"/>
        <v>0</v>
      </c>
    </row>
    <row r="2894" spans="1:22" s="231" customFormat="1" hidden="1">
      <c r="A2894" s="172">
        <f>VLOOKUP(G2894,[1]Conceptos!$B$2:$F$587,5,FALSE)</f>
        <v>360</v>
      </c>
      <c r="B2894" s="236"/>
      <c r="C2894" s="237"/>
      <c r="D2894" s="238"/>
      <c r="E2894" s="225">
        <v>3</v>
      </c>
      <c r="F2894" s="174"/>
      <c r="G2894" s="264" t="str">
        <f t="shared" si="525"/>
        <v>A.5.7</v>
      </c>
      <c r="H2894" s="235" t="e">
        <f t="shared" si="530"/>
        <v>#N/A</v>
      </c>
      <c r="I2894" s="239"/>
      <c r="J2894" s="239"/>
      <c r="K2894" s="239"/>
      <c r="L2894" s="239"/>
      <c r="M2894" s="240"/>
      <c r="N2894" s="231">
        <f t="shared" si="531"/>
        <v>1</v>
      </c>
      <c r="O2894" s="231">
        <f t="shared" si="526"/>
        <v>0</v>
      </c>
      <c r="P2894" s="179">
        <f>VLOOKUP($G2894,[1]Conceptos!$B$2:$I$588,6,FALSE)</f>
        <v>1</v>
      </c>
      <c r="Q2894" s="179">
        <f>VLOOKUP($G2894,[1]Conceptos!$B$2:$I$588,7,FALSE)</f>
        <v>1</v>
      </c>
      <c r="R2894" s="179">
        <f>VLOOKUP($G2894,[1]Conceptos!$B$2:$I$588,8,FALSE)</f>
        <v>1</v>
      </c>
      <c r="S2894" s="229" t="b">
        <f>VLOOKUP(G2894,[1]Conceptos!$B$2:$E$587,4,FALSE)</f>
        <v>1</v>
      </c>
      <c r="V2894" s="231">
        <f t="shared" si="523"/>
        <v>0</v>
      </c>
    </row>
    <row r="2895" spans="1:22" s="231" customFormat="1" hidden="1">
      <c r="A2895" s="172">
        <f>VLOOKUP(G2895,[1]Conceptos!$B$2:$F$587,5,FALSE)</f>
        <v>360</v>
      </c>
      <c r="B2895" s="236"/>
      <c r="C2895" s="237"/>
      <c r="D2895" s="238"/>
      <c r="E2895" s="225">
        <v>4</v>
      </c>
      <c r="F2895" s="174"/>
      <c r="G2895" s="264" t="str">
        <f t="shared" si="525"/>
        <v>A.5.7</v>
      </c>
      <c r="H2895" s="235" t="e">
        <f t="shared" si="530"/>
        <v>#N/A</v>
      </c>
      <c r="I2895" s="239"/>
      <c r="J2895" s="239"/>
      <c r="K2895" s="239"/>
      <c r="L2895" s="239"/>
      <c r="M2895" s="240"/>
      <c r="N2895" s="231">
        <f t="shared" si="531"/>
        <v>1</v>
      </c>
      <c r="O2895" s="231">
        <f t="shared" si="526"/>
        <v>0</v>
      </c>
      <c r="P2895" s="179">
        <f>VLOOKUP($G2895,[1]Conceptos!$B$2:$I$588,6,FALSE)</f>
        <v>1</v>
      </c>
      <c r="Q2895" s="179">
        <f>VLOOKUP($G2895,[1]Conceptos!$B$2:$I$588,7,FALSE)</f>
        <v>1</v>
      </c>
      <c r="R2895" s="179">
        <f>VLOOKUP($G2895,[1]Conceptos!$B$2:$I$588,8,FALSE)</f>
        <v>1</v>
      </c>
      <c r="S2895" s="229" t="b">
        <f>VLOOKUP(G2895,[1]Conceptos!$B$2:$E$587,4,FALSE)</f>
        <v>1</v>
      </c>
      <c r="V2895" s="231">
        <f t="shared" si="523"/>
        <v>0</v>
      </c>
    </row>
    <row r="2896" spans="1:22" s="231" customFormat="1" hidden="1">
      <c r="A2896" s="172">
        <f>VLOOKUP(G2896,[1]Conceptos!$B$2:$F$587,5,FALSE)</f>
        <v>360</v>
      </c>
      <c r="B2896" s="236"/>
      <c r="C2896" s="237"/>
      <c r="D2896" s="238"/>
      <c r="E2896" s="225">
        <v>5</v>
      </c>
      <c r="F2896" s="174"/>
      <c r="G2896" s="264" t="str">
        <f t="shared" si="525"/>
        <v>A.5.7</v>
      </c>
      <c r="H2896" s="235" t="e">
        <f t="shared" si="530"/>
        <v>#N/A</v>
      </c>
      <c r="I2896" s="239"/>
      <c r="J2896" s="239"/>
      <c r="K2896" s="239"/>
      <c r="L2896" s="239"/>
      <c r="M2896" s="240"/>
      <c r="N2896" s="231">
        <f t="shared" si="531"/>
        <v>1</v>
      </c>
      <c r="O2896" s="231">
        <f t="shared" si="526"/>
        <v>0</v>
      </c>
      <c r="P2896" s="179">
        <f>VLOOKUP($G2896,[1]Conceptos!$B$2:$I$588,6,FALSE)</f>
        <v>1</v>
      </c>
      <c r="Q2896" s="179">
        <f>VLOOKUP($G2896,[1]Conceptos!$B$2:$I$588,7,FALSE)</f>
        <v>1</v>
      </c>
      <c r="R2896" s="179">
        <f>VLOOKUP($G2896,[1]Conceptos!$B$2:$I$588,8,FALSE)</f>
        <v>1</v>
      </c>
      <c r="S2896" s="229" t="b">
        <f>VLOOKUP(G2896,[1]Conceptos!$B$2:$E$587,4,FALSE)</f>
        <v>1</v>
      </c>
      <c r="V2896" s="231">
        <f t="shared" si="523"/>
        <v>0</v>
      </c>
    </row>
    <row r="2897" spans="1:22" s="231" customFormat="1" hidden="1">
      <c r="A2897" s="172">
        <f>VLOOKUP(G2897,[1]Conceptos!$B$2:$F$587,5,FALSE)</f>
        <v>360</v>
      </c>
      <c r="B2897" s="236"/>
      <c r="C2897" s="237"/>
      <c r="D2897" s="238"/>
      <c r="E2897" s="225">
        <v>6</v>
      </c>
      <c r="F2897" s="174"/>
      <c r="G2897" s="264" t="str">
        <f t="shared" si="525"/>
        <v>A.5.7</v>
      </c>
      <c r="H2897" s="235" t="e">
        <f t="shared" si="530"/>
        <v>#N/A</v>
      </c>
      <c r="I2897" s="239"/>
      <c r="J2897" s="239"/>
      <c r="K2897" s="239"/>
      <c r="L2897" s="239"/>
      <c r="M2897" s="240"/>
      <c r="N2897" s="231">
        <f t="shared" si="531"/>
        <v>1</v>
      </c>
      <c r="O2897" s="231">
        <f t="shared" si="526"/>
        <v>0</v>
      </c>
      <c r="P2897" s="179">
        <f>VLOOKUP($G2897,[1]Conceptos!$B$2:$I$588,6,FALSE)</f>
        <v>1</v>
      </c>
      <c r="Q2897" s="179">
        <f>VLOOKUP($G2897,[1]Conceptos!$B$2:$I$588,7,FALSE)</f>
        <v>1</v>
      </c>
      <c r="R2897" s="179">
        <f>VLOOKUP($G2897,[1]Conceptos!$B$2:$I$588,8,FALSE)</f>
        <v>1</v>
      </c>
      <c r="S2897" s="229" t="b">
        <f>VLOOKUP(G2897,[1]Conceptos!$B$2:$E$587,4,FALSE)</f>
        <v>1</v>
      </c>
      <c r="V2897" s="231">
        <f t="shared" si="523"/>
        <v>0</v>
      </c>
    </row>
    <row r="2898" spans="1:22" s="231" customFormat="1" hidden="1">
      <c r="A2898" s="172">
        <f>VLOOKUP(G2898,[1]Conceptos!$B$2:$F$587,5,FALSE)</f>
        <v>360</v>
      </c>
      <c r="B2898" s="236"/>
      <c r="C2898" s="237"/>
      <c r="D2898" s="238"/>
      <c r="E2898" s="225">
        <v>7</v>
      </c>
      <c r="F2898" s="174"/>
      <c r="G2898" s="264" t="str">
        <f t="shared" si="525"/>
        <v>A.5.7</v>
      </c>
      <c r="H2898" s="235" t="e">
        <f t="shared" si="530"/>
        <v>#N/A</v>
      </c>
      <c r="I2898" s="239"/>
      <c r="J2898" s="239"/>
      <c r="K2898" s="239"/>
      <c r="L2898" s="239"/>
      <c r="M2898" s="240"/>
      <c r="N2898" s="231">
        <f t="shared" si="531"/>
        <v>1</v>
      </c>
      <c r="O2898" s="231">
        <f t="shared" si="526"/>
        <v>0</v>
      </c>
      <c r="P2898" s="179">
        <f>VLOOKUP($G2898,[1]Conceptos!$B$2:$I$588,6,FALSE)</f>
        <v>1</v>
      </c>
      <c r="Q2898" s="179">
        <f>VLOOKUP($G2898,[1]Conceptos!$B$2:$I$588,7,FALSE)</f>
        <v>1</v>
      </c>
      <c r="R2898" s="179">
        <f>VLOOKUP($G2898,[1]Conceptos!$B$2:$I$588,8,FALSE)</f>
        <v>1</v>
      </c>
      <c r="S2898" s="229" t="b">
        <f>VLOOKUP(G2898,[1]Conceptos!$B$2:$E$587,4,FALSE)</f>
        <v>1</v>
      </c>
      <c r="V2898" s="231">
        <f t="shared" si="523"/>
        <v>0</v>
      </c>
    </row>
    <row r="2899" spans="1:22" s="231" customFormat="1" hidden="1">
      <c r="A2899" s="172">
        <f>VLOOKUP(G2899,[1]Conceptos!$B$2:$F$587,5,FALSE)</f>
        <v>360</v>
      </c>
      <c r="B2899" s="236"/>
      <c r="C2899" s="237"/>
      <c r="D2899" s="238"/>
      <c r="E2899" s="225">
        <v>8</v>
      </c>
      <c r="F2899" s="174"/>
      <c r="G2899" s="264" t="str">
        <f t="shared" si="525"/>
        <v>A.5.7</v>
      </c>
      <c r="H2899" s="235" t="e">
        <f t="shared" si="530"/>
        <v>#N/A</v>
      </c>
      <c r="I2899" s="239"/>
      <c r="J2899" s="239"/>
      <c r="K2899" s="239"/>
      <c r="L2899" s="239"/>
      <c r="M2899" s="240"/>
      <c r="N2899" s="231">
        <f t="shared" si="531"/>
        <v>1</v>
      </c>
      <c r="O2899" s="231">
        <f t="shared" si="526"/>
        <v>0</v>
      </c>
      <c r="P2899" s="179">
        <f>VLOOKUP($G2899,[1]Conceptos!$B$2:$I$588,6,FALSE)</f>
        <v>1</v>
      </c>
      <c r="Q2899" s="179">
        <f>VLOOKUP($G2899,[1]Conceptos!$B$2:$I$588,7,FALSE)</f>
        <v>1</v>
      </c>
      <c r="R2899" s="179">
        <f>VLOOKUP($G2899,[1]Conceptos!$B$2:$I$588,8,FALSE)</f>
        <v>1</v>
      </c>
      <c r="S2899" s="229" t="b">
        <f>VLOOKUP(G2899,[1]Conceptos!$B$2:$E$587,4,FALSE)</f>
        <v>1</v>
      </c>
      <c r="V2899" s="231">
        <f t="shared" si="523"/>
        <v>0</v>
      </c>
    </row>
    <row r="2900" spans="1:22" s="231" customFormat="1" hidden="1">
      <c r="A2900" s="172">
        <f>VLOOKUP(G2900,[1]Conceptos!$B$2:$F$587,5,FALSE)</f>
        <v>360</v>
      </c>
      <c r="B2900" s="236"/>
      <c r="C2900" s="237"/>
      <c r="D2900" s="238"/>
      <c r="E2900" s="225">
        <v>9</v>
      </c>
      <c r="F2900" s="174"/>
      <c r="G2900" s="264" t="str">
        <f t="shared" si="525"/>
        <v>A.5.7</v>
      </c>
      <c r="H2900" s="235" t="e">
        <f t="shared" si="530"/>
        <v>#N/A</v>
      </c>
      <c r="I2900" s="239"/>
      <c r="J2900" s="239"/>
      <c r="K2900" s="239"/>
      <c r="L2900" s="239"/>
      <c r="M2900" s="240"/>
      <c r="N2900" s="231">
        <f t="shared" si="531"/>
        <v>1</v>
      </c>
      <c r="O2900" s="231">
        <f t="shared" si="526"/>
        <v>0</v>
      </c>
      <c r="P2900" s="179">
        <f>VLOOKUP($G2900,[1]Conceptos!$B$2:$I$588,6,FALSE)</f>
        <v>1</v>
      </c>
      <c r="Q2900" s="179">
        <f>VLOOKUP($G2900,[1]Conceptos!$B$2:$I$588,7,FALSE)</f>
        <v>1</v>
      </c>
      <c r="R2900" s="179">
        <f>VLOOKUP($G2900,[1]Conceptos!$B$2:$I$588,8,FALSE)</f>
        <v>1</v>
      </c>
      <c r="S2900" s="229" t="b">
        <f>VLOOKUP(G2900,[1]Conceptos!$B$2:$E$587,4,FALSE)</f>
        <v>1</v>
      </c>
      <c r="V2900" s="231">
        <f t="shared" si="523"/>
        <v>0</v>
      </c>
    </row>
    <row r="2901" spans="1:22" s="231" customFormat="1" hidden="1">
      <c r="A2901" s="172">
        <f>VLOOKUP(G2901,[1]Conceptos!$B$2:$F$587,5,FALSE)</f>
        <v>360</v>
      </c>
      <c r="B2901" s="236"/>
      <c r="C2901" s="237"/>
      <c r="D2901" s="238"/>
      <c r="E2901" s="225">
        <v>10</v>
      </c>
      <c r="F2901" s="174"/>
      <c r="G2901" s="264" t="str">
        <f t="shared" si="525"/>
        <v>A.5.7</v>
      </c>
      <c r="H2901" s="235" t="e">
        <f t="shared" si="530"/>
        <v>#N/A</v>
      </c>
      <c r="I2901" s="239"/>
      <c r="J2901" s="239"/>
      <c r="K2901" s="239"/>
      <c r="L2901" s="239"/>
      <c r="M2901" s="240"/>
      <c r="N2901" s="231">
        <f t="shared" si="531"/>
        <v>1</v>
      </c>
      <c r="O2901" s="231">
        <f t="shared" si="526"/>
        <v>0</v>
      </c>
      <c r="P2901" s="179">
        <f>VLOOKUP($G2901,[1]Conceptos!$B$2:$I$588,6,FALSE)</f>
        <v>1</v>
      </c>
      <c r="Q2901" s="179">
        <f>VLOOKUP($G2901,[1]Conceptos!$B$2:$I$588,7,FALSE)</f>
        <v>1</v>
      </c>
      <c r="R2901" s="179">
        <f>VLOOKUP($G2901,[1]Conceptos!$B$2:$I$588,8,FALSE)</f>
        <v>1</v>
      </c>
      <c r="S2901" s="229" t="b">
        <f>VLOOKUP(G2901,[1]Conceptos!$B$2:$E$587,4,FALSE)</f>
        <v>1</v>
      </c>
      <c r="V2901" s="231">
        <f t="shared" si="523"/>
        <v>0</v>
      </c>
    </row>
    <row r="2902" spans="1:22" s="231" customFormat="1" ht="38.25">
      <c r="A2902" s="172">
        <f>VLOOKUP(G2902,[1]Conceptos!$B$2:$F$587,5,FALSE)</f>
        <v>361</v>
      </c>
      <c r="B2902" s="219" t="s">
        <v>504</v>
      </c>
      <c r="C2902" s="220" t="str">
        <f>VLOOKUP(B2902,[1]Conceptos!$B$2:$D$587,2,FALSE)</f>
        <v xml:space="preserve">PAGO DE INSTRUCTORES CONTRATADOS PARA LAS BANDAS MUSICALES </v>
      </c>
      <c r="D2902" s="221" t="str">
        <f>VLOOKUP(B2902,[1]Conceptos!$B$2:$D$587,3,FALSE)</f>
        <v>RECURSOS ORIENTADOS POR LA ENTIDAD TERRITORIAL PARA EL PAGO DE LOS INSTRUCTORES CONTRATADOS PARA LAS BANDAS MUSICALES</v>
      </c>
      <c r="E2902" s="222" t="s">
        <v>136</v>
      </c>
      <c r="F2902" s="223"/>
      <c r="G2902" s="263" t="str">
        <f t="shared" si="525"/>
        <v>A.5.8</v>
      </c>
      <c r="H2902" s="225"/>
      <c r="I2902" s="226">
        <f>SUM(I2903:I2912)</f>
        <v>0</v>
      </c>
      <c r="J2902" s="226">
        <f>SUM(J2903:J2912)</f>
        <v>0</v>
      </c>
      <c r="K2902" s="226">
        <f>SUM(K2903:K2912)</f>
        <v>0</v>
      </c>
      <c r="L2902" s="226">
        <f>SUM(L2903:L2912)</f>
        <v>0</v>
      </c>
      <c r="M2902" s="227">
        <f>SUM(M2903:M2912)</f>
        <v>0</v>
      </c>
      <c r="N2902" s="228">
        <f>IF(AND(E2902&lt;&gt;"", E2902&lt;&gt;"Registrar Detalle",E2902&lt;&gt;"Ocultar Detalle"),1,0)</f>
        <v>0</v>
      </c>
      <c r="O2902" s="228">
        <f t="shared" si="526"/>
        <v>0</v>
      </c>
      <c r="P2902" s="179">
        <f>VLOOKUP($G2902,[1]Conceptos!$B$2:$I$588,6,FALSE)</f>
        <v>1</v>
      </c>
      <c r="Q2902" s="179">
        <f>VLOOKUP($G2902,[1]Conceptos!$B$2:$I$588,7,FALSE)</f>
        <v>1</v>
      </c>
      <c r="R2902" s="179">
        <f>VLOOKUP($G2902,[1]Conceptos!$B$2:$I$588,8,FALSE)</f>
        <v>1</v>
      </c>
      <c r="S2902" s="229" t="b">
        <f>VLOOKUP(G2902,[1]Conceptos!$B$2:$E$588,4,FALSE)</f>
        <v>1</v>
      </c>
      <c r="T2902" s="230">
        <f>FIND(".",B2902,LEN(B2902)-2)</f>
        <v>4</v>
      </c>
      <c r="U2902" s="230" t="str">
        <f>MID(B2902,1,T2902-1)</f>
        <v>A.5</v>
      </c>
      <c r="V2902" s="231">
        <f>IF(T2902=0,T2901,T2902)</f>
        <v>4</v>
      </c>
    </row>
    <row r="2903" spans="1:22" s="231" customFormat="1">
      <c r="A2903" s="172">
        <f>VLOOKUP(G2903,[1]Conceptos!$B$2:$F$587,5,FALSE)</f>
        <v>361</v>
      </c>
      <c r="B2903" s="234"/>
      <c r="C2903" s="220"/>
      <c r="D2903" s="221"/>
      <c r="E2903" s="225">
        <v>1</v>
      </c>
      <c r="F2903" s="174"/>
      <c r="G2903" s="264" t="str">
        <f t="shared" si="525"/>
        <v>A.5.8</v>
      </c>
      <c r="H2903" s="235" t="e">
        <f t="shared" ref="H2903:H2912" si="532">VLOOKUP(F2903,$W$7:$X$48,2,FALSE)</f>
        <v>#N/A</v>
      </c>
      <c r="I2903" s="239"/>
      <c r="J2903" s="239"/>
      <c r="K2903" s="239"/>
      <c r="L2903" s="239"/>
      <c r="M2903" s="240"/>
      <c r="N2903" s="231">
        <f t="shared" si="531"/>
        <v>1</v>
      </c>
      <c r="O2903" s="231">
        <f t="shared" si="526"/>
        <v>0</v>
      </c>
      <c r="P2903" s="179">
        <f>VLOOKUP($G2903,[1]Conceptos!$B$2:$I$588,6,FALSE)</f>
        <v>1</v>
      </c>
      <c r="Q2903" s="179">
        <f>VLOOKUP($G2903,[1]Conceptos!$B$2:$I$588,7,FALSE)</f>
        <v>1</v>
      </c>
      <c r="R2903" s="179">
        <f>VLOOKUP($G2903,[1]Conceptos!$B$2:$I$588,8,FALSE)</f>
        <v>1</v>
      </c>
      <c r="S2903" s="229" t="b">
        <f>VLOOKUP(G2903,[1]Conceptos!$B$2:$E$588,4,FALSE)</f>
        <v>1</v>
      </c>
      <c r="V2903" s="231">
        <f t="shared" si="523"/>
        <v>4</v>
      </c>
    </row>
    <row r="2904" spans="1:22" s="231" customFormat="1" hidden="1">
      <c r="A2904" s="172">
        <f>VLOOKUP(G2904,[1]Conceptos!$B$2:$F$587,5,FALSE)</f>
        <v>361</v>
      </c>
      <c r="B2904" s="236"/>
      <c r="C2904" s="237"/>
      <c r="D2904" s="238"/>
      <c r="E2904" s="225">
        <v>2</v>
      </c>
      <c r="F2904" s="174"/>
      <c r="G2904" s="264" t="str">
        <f t="shared" si="525"/>
        <v>A.5.8</v>
      </c>
      <c r="H2904" s="235" t="e">
        <f t="shared" si="532"/>
        <v>#N/A</v>
      </c>
      <c r="I2904" s="239"/>
      <c r="J2904" s="239"/>
      <c r="K2904" s="239"/>
      <c r="L2904" s="239"/>
      <c r="M2904" s="240"/>
      <c r="N2904" s="231">
        <f t="shared" si="531"/>
        <v>1</v>
      </c>
      <c r="O2904" s="231">
        <f t="shared" si="526"/>
        <v>0</v>
      </c>
      <c r="P2904" s="179">
        <f>VLOOKUP($G2904,[1]Conceptos!$B$2:$I$588,6,FALSE)</f>
        <v>1</v>
      </c>
      <c r="Q2904" s="179">
        <f>VLOOKUP($G2904,[1]Conceptos!$B$2:$I$588,7,FALSE)</f>
        <v>1</v>
      </c>
      <c r="R2904" s="179">
        <f>VLOOKUP($G2904,[1]Conceptos!$B$2:$I$588,8,FALSE)</f>
        <v>1</v>
      </c>
      <c r="S2904" s="229" t="b">
        <f>VLOOKUP(G2904,[1]Conceptos!$B$2:$E$587,4,FALSE)</f>
        <v>1</v>
      </c>
      <c r="V2904" s="231">
        <f t="shared" si="523"/>
        <v>0</v>
      </c>
    </row>
    <row r="2905" spans="1:22" s="231" customFormat="1" hidden="1">
      <c r="A2905" s="172">
        <f>VLOOKUP(G2905,[1]Conceptos!$B$2:$F$587,5,FALSE)</f>
        <v>361</v>
      </c>
      <c r="B2905" s="236"/>
      <c r="C2905" s="237"/>
      <c r="D2905" s="238"/>
      <c r="E2905" s="225">
        <v>3</v>
      </c>
      <c r="F2905" s="174"/>
      <c r="G2905" s="264" t="str">
        <f t="shared" si="525"/>
        <v>A.5.8</v>
      </c>
      <c r="H2905" s="235" t="e">
        <f t="shared" si="532"/>
        <v>#N/A</v>
      </c>
      <c r="I2905" s="239"/>
      <c r="J2905" s="239"/>
      <c r="K2905" s="239"/>
      <c r="L2905" s="239"/>
      <c r="M2905" s="240"/>
      <c r="N2905" s="231">
        <f t="shared" si="531"/>
        <v>1</v>
      </c>
      <c r="O2905" s="231">
        <f t="shared" si="526"/>
        <v>0</v>
      </c>
      <c r="P2905" s="179">
        <f>VLOOKUP($G2905,[1]Conceptos!$B$2:$I$588,6,FALSE)</f>
        <v>1</v>
      </c>
      <c r="Q2905" s="179">
        <f>VLOOKUP($G2905,[1]Conceptos!$B$2:$I$588,7,FALSE)</f>
        <v>1</v>
      </c>
      <c r="R2905" s="179">
        <f>VLOOKUP($G2905,[1]Conceptos!$B$2:$I$588,8,FALSE)</f>
        <v>1</v>
      </c>
      <c r="S2905" s="229" t="b">
        <f>VLOOKUP(G2905,[1]Conceptos!$B$2:$E$587,4,FALSE)</f>
        <v>1</v>
      </c>
      <c r="V2905" s="231">
        <f t="shared" si="523"/>
        <v>0</v>
      </c>
    </row>
    <row r="2906" spans="1:22" s="231" customFormat="1" hidden="1">
      <c r="A2906" s="172">
        <f>VLOOKUP(G2906,[1]Conceptos!$B$2:$F$587,5,FALSE)</f>
        <v>361</v>
      </c>
      <c r="B2906" s="236"/>
      <c r="C2906" s="237"/>
      <c r="D2906" s="238"/>
      <c r="E2906" s="225">
        <v>4</v>
      </c>
      <c r="F2906" s="174"/>
      <c r="G2906" s="264" t="str">
        <f t="shared" si="525"/>
        <v>A.5.8</v>
      </c>
      <c r="H2906" s="235" t="e">
        <f t="shared" si="532"/>
        <v>#N/A</v>
      </c>
      <c r="I2906" s="239"/>
      <c r="J2906" s="239"/>
      <c r="K2906" s="239"/>
      <c r="L2906" s="239"/>
      <c r="M2906" s="240"/>
      <c r="N2906" s="231">
        <f t="shared" si="531"/>
        <v>1</v>
      </c>
      <c r="O2906" s="231">
        <f t="shared" si="526"/>
        <v>0</v>
      </c>
      <c r="P2906" s="179">
        <f>VLOOKUP($G2906,[1]Conceptos!$B$2:$I$588,6,FALSE)</f>
        <v>1</v>
      </c>
      <c r="Q2906" s="179">
        <f>VLOOKUP($G2906,[1]Conceptos!$B$2:$I$588,7,FALSE)</f>
        <v>1</v>
      </c>
      <c r="R2906" s="179">
        <f>VLOOKUP($G2906,[1]Conceptos!$B$2:$I$588,8,FALSE)</f>
        <v>1</v>
      </c>
      <c r="S2906" s="229" t="b">
        <f>VLOOKUP(G2906,[1]Conceptos!$B$2:$E$587,4,FALSE)</f>
        <v>1</v>
      </c>
      <c r="V2906" s="231">
        <f t="shared" si="523"/>
        <v>0</v>
      </c>
    </row>
    <row r="2907" spans="1:22" s="231" customFormat="1" hidden="1">
      <c r="A2907" s="172">
        <f>VLOOKUP(G2907,[1]Conceptos!$B$2:$F$587,5,FALSE)</f>
        <v>361</v>
      </c>
      <c r="B2907" s="236"/>
      <c r="C2907" s="237"/>
      <c r="D2907" s="238"/>
      <c r="E2907" s="225">
        <v>5</v>
      </c>
      <c r="F2907" s="174"/>
      <c r="G2907" s="264" t="str">
        <f t="shared" si="525"/>
        <v>A.5.8</v>
      </c>
      <c r="H2907" s="235" t="e">
        <f t="shared" si="532"/>
        <v>#N/A</v>
      </c>
      <c r="I2907" s="239"/>
      <c r="J2907" s="239"/>
      <c r="K2907" s="239"/>
      <c r="L2907" s="239"/>
      <c r="M2907" s="240"/>
      <c r="N2907" s="231">
        <f t="shared" si="531"/>
        <v>1</v>
      </c>
      <c r="O2907" s="231">
        <f t="shared" si="526"/>
        <v>0</v>
      </c>
      <c r="P2907" s="179">
        <f>VLOOKUP($G2907,[1]Conceptos!$B$2:$I$588,6,FALSE)</f>
        <v>1</v>
      </c>
      <c r="Q2907" s="179">
        <f>VLOOKUP($G2907,[1]Conceptos!$B$2:$I$588,7,FALSE)</f>
        <v>1</v>
      </c>
      <c r="R2907" s="179">
        <f>VLOOKUP($G2907,[1]Conceptos!$B$2:$I$588,8,FALSE)</f>
        <v>1</v>
      </c>
      <c r="S2907" s="229" t="b">
        <f>VLOOKUP(G2907,[1]Conceptos!$B$2:$E$587,4,FALSE)</f>
        <v>1</v>
      </c>
      <c r="V2907" s="231">
        <f t="shared" si="523"/>
        <v>0</v>
      </c>
    </row>
    <row r="2908" spans="1:22" s="231" customFormat="1" hidden="1">
      <c r="A2908" s="172">
        <f>VLOOKUP(G2908,[1]Conceptos!$B$2:$F$587,5,FALSE)</f>
        <v>361</v>
      </c>
      <c r="B2908" s="236"/>
      <c r="C2908" s="237"/>
      <c r="D2908" s="238"/>
      <c r="E2908" s="225">
        <v>6</v>
      </c>
      <c r="F2908" s="174"/>
      <c r="G2908" s="264" t="str">
        <f t="shared" si="525"/>
        <v>A.5.8</v>
      </c>
      <c r="H2908" s="235" t="e">
        <f t="shared" si="532"/>
        <v>#N/A</v>
      </c>
      <c r="I2908" s="239"/>
      <c r="J2908" s="239"/>
      <c r="K2908" s="239"/>
      <c r="L2908" s="239"/>
      <c r="M2908" s="240"/>
      <c r="N2908" s="231">
        <f t="shared" si="531"/>
        <v>1</v>
      </c>
      <c r="O2908" s="231">
        <f t="shared" si="526"/>
        <v>0</v>
      </c>
      <c r="P2908" s="179">
        <f>VLOOKUP($G2908,[1]Conceptos!$B$2:$I$588,6,FALSE)</f>
        <v>1</v>
      </c>
      <c r="Q2908" s="179">
        <f>VLOOKUP($G2908,[1]Conceptos!$B$2:$I$588,7,FALSE)</f>
        <v>1</v>
      </c>
      <c r="R2908" s="179">
        <f>VLOOKUP($G2908,[1]Conceptos!$B$2:$I$588,8,FALSE)</f>
        <v>1</v>
      </c>
      <c r="S2908" s="229" t="b">
        <f>VLOOKUP(G2908,[1]Conceptos!$B$2:$E$587,4,FALSE)</f>
        <v>1</v>
      </c>
      <c r="V2908" s="231">
        <f t="shared" si="523"/>
        <v>0</v>
      </c>
    </row>
    <row r="2909" spans="1:22" s="231" customFormat="1" hidden="1">
      <c r="A2909" s="172">
        <f>VLOOKUP(G2909,[1]Conceptos!$B$2:$F$587,5,FALSE)</f>
        <v>361</v>
      </c>
      <c r="B2909" s="236"/>
      <c r="C2909" s="237"/>
      <c r="D2909" s="238"/>
      <c r="E2909" s="225">
        <v>7</v>
      </c>
      <c r="F2909" s="174"/>
      <c r="G2909" s="264" t="str">
        <f t="shared" si="525"/>
        <v>A.5.8</v>
      </c>
      <c r="H2909" s="235" t="e">
        <f t="shared" si="532"/>
        <v>#N/A</v>
      </c>
      <c r="I2909" s="239"/>
      <c r="J2909" s="239"/>
      <c r="K2909" s="239"/>
      <c r="L2909" s="239"/>
      <c r="M2909" s="240"/>
      <c r="N2909" s="231">
        <f t="shared" si="531"/>
        <v>1</v>
      </c>
      <c r="O2909" s="231">
        <f t="shared" si="526"/>
        <v>0</v>
      </c>
      <c r="P2909" s="179">
        <f>VLOOKUP($G2909,[1]Conceptos!$B$2:$I$588,6,FALSE)</f>
        <v>1</v>
      </c>
      <c r="Q2909" s="179">
        <f>VLOOKUP($G2909,[1]Conceptos!$B$2:$I$588,7,FALSE)</f>
        <v>1</v>
      </c>
      <c r="R2909" s="179">
        <f>VLOOKUP($G2909,[1]Conceptos!$B$2:$I$588,8,FALSE)</f>
        <v>1</v>
      </c>
      <c r="S2909" s="229" t="b">
        <f>VLOOKUP(G2909,[1]Conceptos!$B$2:$E$587,4,FALSE)</f>
        <v>1</v>
      </c>
      <c r="V2909" s="231">
        <f t="shared" si="523"/>
        <v>0</v>
      </c>
    </row>
    <row r="2910" spans="1:22" s="231" customFormat="1" hidden="1">
      <c r="A2910" s="172">
        <f>VLOOKUP(G2910,[1]Conceptos!$B$2:$F$587,5,FALSE)</f>
        <v>361</v>
      </c>
      <c r="B2910" s="236"/>
      <c r="C2910" s="237"/>
      <c r="D2910" s="238"/>
      <c r="E2910" s="225">
        <v>8</v>
      </c>
      <c r="F2910" s="174"/>
      <c r="G2910" s="264" t="str">
        <f t="shared" si="525"/>
        <v>A.5.8</v>
      </c>
      <c r="H2910" s="235" t="e">
        <f t="shared" si="532"/>
        <v>#N/A</v>
      </c>
      <c r="I2910" s="239"/>
      <c r="J2910" s="239"/>
      <c r="K2910" s="239"/>
      <c r="L2910" s="239"/>
      <c r="M2910" s="240"/>
      <c r="N2910" s="231">
        <f t="shared" si="531"/>
        <v>1</v>
      </c>
      <c r="O2910" s="231">
        <f t="shared" si="526"/>
        <v>0</v>
      </c>
      <c r="P2910" s="179">
        <f>VLOOKUP($G2910,[1]Conceptos!$B$2:$I$588,6,FALSE)</f>
        <v>1</v>
      </c>
      <c r="Q2910" s="179">
        <f>VLOOKUP($G2910,[1]Conceptos!$B$2:$I$588,7,FALSE)</f>
        <v>1</v>
      </c>
      <c r="R2910" s="179">
        <f>VLOOKUP($G2910,[1]Conceptos!$B$2:$I$588,8,FALSE)</f>
        <v>1</v>
      </c>
      <c r="S2910" s="229" t="b">
        <f>VLOOKUP(G2910,[1]Conceptos!$B$2:$E$587,4,FALSE)</f>
        <v>1</v>
      </c>
      <c r="V2910" s="231">
        <f t="shared" si="523"/>
        <v>0</v>
      </c>
    </row>
    <row r="2911" spans="1:22" s="231" customFormat="1" hidden="1">
      <c r="A2911" s="172">
        <f>VLOOKUP(G2911,[1]Conceptos!$B$2:$F$587,5,FALSE)</f>
        <v>361</v>
      </c>
      <c r="B2911" s="236"/>
      <c r="C2911" s="237"/>
      <c r="D2911" s="238"/>
      <c r="E2911" s="225">
        <v>9</v>
      </c>
      <c r="F2911" s="174"/>
      <c r="G2911" s="264" t="str">
        <f t="shared" si="525"/>
        <v>A.5.8</v>
      </c>
      <c r="H2911" s="235" t="e">
        <f t="shared" si="532"/>
        <v>#N/A</v>
      </c>
      <c r="I2911" s="239"/>
      <c r="J2911" s="239"/>
      <c r="K2911" s="239"/>
      <c r="L2911" s="239"/>
      <c r="M2911" s="240"/>
      <c r="N2911" s="231">
        <f t="shared" si="531"/>
        <v>1</v>
      </c>
      <c r="O2911" s="231">
        <f t="shared" si="526"/>
        <v>0</v>
      </c>
      <c r="P2911" s="179">
        <f>VLOOKUP($G2911,[1]Conceptos!$B$2:$I$588,6,FALSE)</f>
        <v>1</v>
      </c>
      <c r="Q2911" s="179">
        <f>VLOOKUP($G2911,[1]Conceptos!$B$2:$I$588,7,FALSE)</f>
        <v>1</v>
      </c>
      <c r="R2911" s="179">
        <f>VLOOKUP($G2911,[1]Conceptos!$B$2:$I$588,8,FALSE)</f>
        <v>1</v>
      </c>
      <c r="S2911" s="229" t="b">
        <f>VLOOKUP(G2911,[1]Conceptos!$B$2:$E$587,4,FALSE)</f>
        <v>1</v>
      </c>
      <c r="V2911" s="231">
        <f t="shared" si="523"/>
        <v>0</v>
      </c>
    </row>
    <row r="2912" spans="1:22" s="231" customFormat="1" hidden="1">
      <c r="A2912" s="172">
        <f>VLOOKUP(G2912,[1]Conceptos!$B$2:$F$587,5,FALSE)</f>
        <v>361</v>
      </c>
      <c r="B2912" s="236"/>
      <c r="C2912" s="237"/>
      <c r="D2912" s="238"/>
      <c r="E2912" s="225">
        <v>10</v>
      </c>
      <c r="F2912" s="174"/>
      <c r="G2912" s="264" t="str">
        <f t="shared" si="525"/>
        <v>A.5.8</v>
      </c>
      <c r="H2912" s="235" t="e">
        <f t="shared" si="532"/>
        <v>#N/A</v>
      </c>
      <c r="I2912" s="239"/>
      <c r="J2912" s="239"/>
      <c r="K2912" s="239"/>
      <c r="L2912" s="239"/>
      <c r="M2912" s="240"/>
      <c r="N2912" s="231">
        <f t="shared" si="531"/>
        <v>1</v>
      </c>
      <c r="O2912" s="231">
        <f t="shared" si="526"/>
        <v>0</v>
      </c>
      <c r="P2912" s="179">
        <f>VLOOKUP($G2912,[1]Conceptos!$B$2:$I$588,6,FALSE)</f>
        <v>1</v>
      </c>
      <c r="Q2912" s="179">
        <f>VLOOKUP($G2912,[1]Conceptos!$B$2:$I$588,7,FALSE)</f>
        <v>1</v>
      </c>
      <c r="R2912" s="179">
        <f>VLOOKUP($G2912,[1]Conceptos!$B$2:$I$588,8,FALSE)</f>
        <v>1</v>
      </c>
      <c r="S2912" s="229" t="b">
        <f>VLOOKUP(G2912,[1]Conceptos!$B$2:$E$587,4,FALSE)</f>
        <v>1</v>
      </c>
      <c r="V2912" s="231">
        <f t="shared" si="523"/>
        <v>0</v>
      </c>
    </row>
    <row r="2913" spans="1:22" s="231" customFormat="1" ht="51">
      <c r="A2913" s="172">
        <f>VLOOKUP(G2913,[1]Conceptos!$B$2:$F$587,5,FALSE)</f>
        <v>362</v>
      </c>
      <c r="B2913" s="219" t="s">
        <v>505</v>
      </c>
      <c r="C2913" s="220" t="str">
        <f>VLOOKUP(B2913,[1]Conceptos!$B$2:$D$587,2,FALSE)</f>
        <v>EJECUCIÓN DE PROGRAMAS Y PROYECTOS ARTÍSTICOS Y CULTURALES</v>
      </c>
      <c r="D2913" s="221" t="str">
        <f>VLOOKUP(B2913,[1]Conceptos!$B$2:$D$587,3,FALSE)</f>
        <v>RECURSOS ORIENTADOS POR LA ENTIDAD TERRITORIAL PARA EL PAGO DE LOS INSTRUCTORES Y BIBLIOTECÓLOGOS CONTRATADOS PARA LA EJECUCIÓN DE PROGRAMAS Y PROYECTOS ARTÍSTICOS Y CULTURALES (INCLUYE INSTRUCTORES CONTRATADOS PARA LAS BANDAS MUSICALES).</v>
      </c>
      <c r="E2913" s="222" t="s">
        <v>136</v>
      </c>
      <c r="F2913" s="223"/>
      <c r="G2913" s="263" t="str">
        <f t="shared" si="525"/>
        <v>A.5.9</v>
      </c>
      <c r="H2913" s="225"/>
      <c r="I2913" s="226">
        <f>SUM(I2914:I2923)</f>
        <v>0</v>
      </c>
      <c r="J2913" s="226">
        <f>SUM(J2914:J2923)</f>
        <v>0</v>
      </c>
      <c r="K2913" s="226">
        <f>SUM(K2914:K2923)</f>
        <v>0</v>
      </c>
      <c r="L2913" s="226">
        <f>SUM(L2914:L2923)</f>
        <v>0</v>
      </c>
      <c r="M2913" s="227">
        <f>SUM(M2914:M2923)</f>
        <v>0</v>
      </c>
      <c r="N2913" s="228">
        <f>IF(AND(E2913&lt;&gt;"", E2913&lt;&gt;"Registrar Detalle",E2913&lt;&gt;"Ocultar Detalle"),1,0)</f>
        <v>0</v>
      </c>
      <c r="O2913" s="228">
        <f t="shared" si="526"/>
        <v>0</v>
      </c>
      <c r="P2913" s="179">
        <f>VLOOKUP($G2913,[1]Conceptos!$B$2:$I$588,6,FALSE)</f>
        <v>1</v>
      </c>
      <c r="Q2913" s="179">
        <f>VLOOKUP($G2913,[1]Conceptos!$B$2:$I$588,7,FALSE)</f>
        <v>1</v>
      </c>
      <c r="R2913" s="179">
        <f>VLOOKUP($G2913,[1]Conceptos!$B$2:$I$588,8,FALSE)</f>
        <v>1</v>
      </c>
      <c r="S2913" s="229" t="b">
        <f>VLOOKUP(G2913,[1]Conceptos!$B$2:$E$588,4,FALSE)</f>
        <v>1</v>
      </c>
      <c r="T2913" s="230">
        <f>FIND(".",B2913,LEN(B2913)-2)</f>
        <v>4</v>
      </c>
      <c r="U2913" s="230" t="str">
        <f>MID(B2913,1,T2913-1)</f>
        <v>A.5</v>
      </c>
      <c r="V2913" s="231">
        <f t="shared" si="523"/>
        <v>4</v>
      </c>
    </row>
    <row r="2914" spans="1:22" s="231" customFormat="1">
      <c r="A2914" s="172">
        <f>VLOOKUP(G2914,[1]Conceptos!$B$2:$F$587,5,FALSE)</f>
        <v>362</v>
      </c>
      <c r="B2914" s="234"/>
      <c r="C2914" s="220"/>
      <c r="D2914" s="221"/>
      <c r="E2914" s="225">
        <v>1</v>
      </c>
      <c r="F2914" s="174"/>
      <c r="G2914" s="264" t="str">
        <f t="shared" si="525"/>
        <v>A.5.9</v>
      </c>
      <c r="H2914" s="235" t="e">
        <f t="shared" ref="H2914:H2923" si="533">VLOOKUP(F2914,$W$7:$X$48,2,FALSE)</f>
        <v>#N/A</v>
      </c>
      <c r="I2914" s="239"/>
      <c r="J2914" s="239"/>
      <c r="K2914" s="239"/>
      <c r="L2914" s="239"/>
      <c r="M2914" s="240"/>
      <c r="N2914" s="231">
        <f t="shared" si="531"/>
        <v>1</v>
      </c>
      <c r="O2914" s="231">
        <f t="shared" si="526"/>
        <v>0</v>
      </c>
      <c r="P2914" s="179">
        <f>VLOOKUP($G2914,[1]Conceptos!$B$2:$I$588,6,FALSE)</f>
        <v>1</v>
      </c>
      <c r="Q2914" s="179">
        <f>VLOOKUP($G2914,[1]Conceptos!$B$2:$I$588,7,FALSE)</f>
        <v>1</v>
      </c>
      <c r="R2914" s="179">
        <f>VLOOKUP($G2914,[1]Conceptos!$B$2:$I$588,8,FALSE)</f>
        <v>1</v>
      </c>
      <c r="S2914" s="229" t="b">
        <f>VLOOKUP(G2914,[1]Conceptos!$B$2:$E$588,4,FALSE)</f>
        <v>1</v>
      </c>
      <c r="V2914" s="231">
        <f t="shared" si="523"/>
        <v>4</v>
      </c>
    </row>
    <row r="2915" spans="1:22" s="231" customFormat="1" hidden="1">
      <c r="A2915" s="172">
        <f>VLOOKUP(G2915,[1]Conceptos!$B$2:$F$587,5,FALSE)</f>
        <v>362</v>
      </c>
      <c r="B2915" s="236"/>
      <c r="C2915" s="237"/>
      <c r="D2915" s="238"/>
      <c r="E2915" s="225">
        <v>2</v>
      </c>
      <c r="F2915" s="174"/>
      <c r="G2915" s="264" t="str">
        <f t="shared" si="525"/>
        <v>A.5.9</v>
      </c>
      <c r="H2915" s="235" t="e">
        <f t="shared" si="533"/>
        <v>#N/A</v>
      </c>
      <c r="I2915" s="239"/>
      <c r="J2915" s="239"/>
      <c r="K2915" s="239"/>
      <c r="L2915" s="239"/>
      <c r="M2915" s="240"/>
      <c r="N2915" s="231">
        <f t="shared" si="531"/>
        <v>1</v>
      </c>
      <c r="O2915" s="231">
        <f t="shared" si="526"/>
        <v>0</v>
      </c>
      <c r="P2915" s="179">
        <f>VLOOKUP($G2915,[1]Conceptos!$B$2:$I$588,6,FALSE)</f>
        <v>1</v>
      </c>
      <c r="Q2915" s="179">
        <f>VLOOKUP($G2915,[1]Conceptos!$B$2:$I$588,7,FALSE)</f>
        <v>1</v>
      </c>
      <c r="R2915" s="179">
        <f>VLOOKUP($G2915,[1]Conceptos!$B$2:$I$588,8,FALSE)</f>
        <v>1</v>
      </c>
      <c r="S2915" s="229" t="b">
        <f>VLOOKUP(G2915,[1]Conceptos!$B$2:$E$587,4,FALSE)</f>
        <v>1</v>
      </c>
      <c r="V2915" s="231">
        <f t="shared" si="523"/>
        <v>0</v>
      </c>
    </row>
    <row r="2916" spans="1:22" s="231" customFormat="1" hidden="1">
      <c r="A2916" s="172">
        <f>VLOOKUP(G2916,[1]Conceptos!$B$2:$F$587,5,FALSE)</f>
        <v>362</v>
      </c>
      <c r="B2916" s="236"/>
      <c r="C2916" s="237"/>
      <c r="D2916" s="238"/>
      <c r="E2916" s="225">
        <v>3</v>
      </c>
      <c r="F2916" s="174"/>
      <c r="G2916" s="264" t="str">
        <f t="shared" si="525"/>
        <v>A.5.9</v>
      </c>
      <c r="H2916" s="235" t="e">
        <f t="shared" si="533"/>
        <v>#N/A</v>
      </c>
      <c r="I2916" s="239"/>
      <c r="J2916" s="239"/>
      <c r="K2916" s="239"/>
      <c r="L2916" s="239"/>
      <c r="M2916" s="240"/>
      <c r="N2916" s="231">
        <f t="shared" si="531"/>
        <v>1</v>
      </c>
      <c r="O2916" s="231">
        <f t="shared" si="526"/>
        <v>0</v>
      </c>
      <c r="P2916" s="179">
        <f>VLOOKUP($G2916,[1]Conceptos!$B$2:$I$588,6,FALSE)</f>
        <v>1</v>
      </c>
      <c r="Q2916" s="179">
        <f>VLOOKUP($G2916,[1]Conceptos!$B$2:$I$588,7,FALSE)</f>
        <v>1</v>
      </c>
      <c r="R2916" s="179">
        <f>VLOOKUP($G2916,[1]Conceptos!$B$2:$I$588,8,FALSE)</f>
        <v>1</v>
      </c>
      <c r="S2916" s="229" t="b">
        <f>VLOOKUP(G2916,[1]Conceptos!$B$2:$E$587,4,FALSE)</f>
        <v>1</v>
      </c>
      <c r="V2916" s="231">
        <f t="shared" si="523"/>
        <v>0</v>
      </c>
    </row>
    <row r="2917" spans="1:22" s="231" customFormat="1" hidden="1">
      <c r="A2917" s="172">
        <f>VLOOKUP(G2917,[1]Conceptos!$B$2:$F$587,5,FALSE)</f>
        <v>362</v>
      </c>
      <c r="B2917" s="236"/>
      <c r="C2917" s="237"/>
      <c r="D2917" s="238"/>
      <c r="E2917" s="225">
        <v>4</v>
      </c>
      <c r="F2917" s="174"/>
      <c r="G2917" s="264" t="str">
        <f t="shared" si="525"/>
        <v>A.5.9</v>
      </c>
      <c r="H2917" s="235" t="e">
        <f t="shared" si="533"/>
        <v>#N/A</v>
      </c>
      <c r="I2917" s="239"/>
      <c r="J2917" s="239"/>
      <c r="K2917" s="239"/>
      <c r="L2917" s="239"/>
      <c r="M2917" s="240"/>
      <c r="N2917" s="231">
        <f t="shared" si="531"/>
        <v>1</v>
      </c>
      <c r="O2917" s="231">
        <f t="shared" si="526"/>
        <v>0</v>
      </c>
      <c r="P2917" s="179">
        <f>VLOOKUP($G2917,[1]Conceptos!$B$2:$I$588,6,FALSE)</f>
        <v>1</v>
      </c>
      <c r="Q2917" s="179">
        <f>VLOOKUP($G2917,[1]Conceptos!$B$2:$I$588,7,FALSE)</f>
        <v>1</v>
      </c>
      <c r="R2917" s="179">
        <f>VLOOKUP($G2917,[1]Conceptos!$B$2:$I$588,8,FALSE)</f>
        <v>1</v>
      </c>
      <c r="S2917" s="229" t="b">
        <f>VLOOKUP(G2917,[1]Conceptos!$B$2:$E$587,4,FALSE)</f>
        <v>1</v>
      </c>
      <c r="V2917" s="231">
        <f t="shared" si="523"/>
        <v>0</v>
      </c>
    </row>
    <row r="2918" spans="1:22" s="231" customFormat="1" hidden="1">
      <c r="A2918" s="172">
        <f>VLOOKUP(G2918,[1]Conceptos!$B$2:$F$587,5,FALSE)</f>
        <v>362</v>
      </c>
      <c r="B2918" s="236"/>
      <c r="C2918" s="237"/>
      <c r="D2918" s="238"/>
      <c r="E2918" s="225">
        <v>5</v>
      </c>
      <c r="F2918" s="174"/>
      <c r="G2918" s="264" t="str">
        <f t="shared" si="525"/>
        <v>A.5.9</v>
      </c>
      <c r="H2918" s="235" t="e">
        <f t="shared" si="533"/>
        <v>#N/A</v>
      </c>
      <c r="I2918" s="239"/>
      <c r="J2918" s="239"/>
      <c r="K2918" s="239"/>
      <c r="L2918" s="239"/>
      <c r="M2918" s="240"/>
      <c r="N2918" s="231">
        <f t="shared" si="531"/>
        <v>1</v>
      </c>
      <c r="O2918" s="231">
        <f t="shared" si="526"/>
        <v>0</v>
      </c>
      <c r="P2918" s="179">
        <f>VLOOKUP($G2918,[1]Conceptos!$B$2:$I$588,6,FALSE)</f>
        <v>1</v>
      </c>
      <c r="Q2918" s="179">
        <f>VLOOKUP($G2918,[1]Conceptos!$B$2:$I$588,7,FALSE)</f>
        <v>1</v>
      </c>
      <c r="R2918" s="179">
        <f>VLOOKUP($G2918,[1]Conceptos!$B$2:$I$588,8,FALSE)</f>
        <v>1</v>
      </c>
      <c r="S2918" s="229" t="b">
        <f>VLOOKUP(G2918,[1]Conceptos!$B$2:$E$587,4,FALSE)</f>
        <v>1</v>
      </c>
      <c r="V2918" s="231">
        <f t="shared" si="523"/>
        <v>0</v>
      </c>
    </row>
    <row r="2919" spans="1:22" s="231" customFormat="1" hidden="1">
      <c r="A2919" s="172">
        <f>VLOOKUP(G2919,[1]Conceptos!$B$2:$F$587,5,FALSE)</f>
        <v>362</v>
      </c>
      <c r="B2919" s="236"/>
      <c r="C2919" s="237"/>
      <c r="D2919" s="238"/>
      <c r="E2919" s="225">
        <v>6</v>
      </c>
      <c r="F2919" s="174"/>
      <c r="G2919" s="264" t="str">
        <f t="shared" si="525"/>
        <v>A.5.9</v>
      </c>
      <c r="H2919" s="235" t="e">
        <f t="shared" si="533"/>
        <v>#N/A</v>
      </c>
      <c r="I2919" s="239"/>
      <c r="J2919" s="239"/>
      <c r="K2919" s="239"/>
      <c r="L2919" s="239"/>
      <c r="M2919" s="240"/>
      <c r="N2919" s="231">
        <f t="shared" si="531"/>
        <v>1</v>
      </c>
      <c r="O2919" s="231">
        <f t="shared" si="526"/>
        <v>0</v>
      </c>
      <c r="P2919" s="179">
        <f>VLOOKUP($G2919,[1]Conceptos!$B$2:$I$588,6,FALSE)</f>
        <v>1</v>
      </c>
      <c r="Q2919" s="179">
        <f>VLOOKUP($G2919,[1]Conceptos!$B$2:$I$588,7,FALSE)</f>
        <v>1</v>
      </c>
      <c r="R2919" s="179">
        <f>VLOOKUP($G2919,[1]Conceptos!$B$2:$I$588,8,FALSE)</f>
        <v>1</v>
      </c>
      <c r="S2919" s="229" t="b">
        <f>VLOOKUP(G2919,[1]Conceptos!$B$2:$E$587,4,FALSE)</f>
        <v>1</v>
      </c>
      <c r="V2919" s="231">
        <f t="shared" si="523"/>
        <v>0</v>
      </c>
    </row>
    <row r="2920" spans="1:22" s="231" customFormat="1" hidden="1">
      <c r="A2920" s="172">
        <f>VLOOKUP(G2920,[1]Conceptos!$B$2:$F$587,5,FALSE)</f>
        <v>362</v>
      </c>
      <c r="B2920" s="236"/>
      <c r="C2920" s="237"/>
      <c r="D2920" s="238"/>
      <c r="E2920" s="225">
        <v>7</v>
      </c>
      <c r="F2920" s="174"/>
      <c r="G2920" s="264" t="str">
        <f t="shared" si="525"/>
        <v>A.5.9</v>
      </c>
      <c r="H2920" s="235" t="e">
        <f t="shared" si="533"/>
        <v>#N/A</v>
      </c>
      <c r="I2920" s="239"/>
      <c r="J2920" s="239"/>
      <c r="K2920" s="239"/>
      <c r="L2920" s="239"/>
      <c r="M2920" s="240"/>
      <c r="N2920" s="231">
        <f t="shared" si="531"/>
        <v>1</v>
      </c>
      <c r="O2920" s="231">
        <f t="shared" si="526"/>
        <v>0</v>
      </c>
      <c r="P2920" s="179">
        <f>VLOOKUP($G2920,[1]Conceptos!$B$2:$I$588,6,FALSE)</f>
        <v>1</v>
      </c>
      <c r="Q2920" s="179">
        <f>VLOOKUP($G2920,[1]Conceptos!$B$2:$I$588,7,FALSE)</f>
        <v>1</v>
      </c>
      <c r="R2920" s="179">
        <f>VLOOKUP($G2920,[1]Conceptos!$B$2:$I$588,8,FALSE)</f>
        <v>1</v>
      </c>
      <c r="S2920" s="229" t="b">
        <f>VLOOKUP(G2920,[1]Conceptos!$B$2:$E$587,4,FALSE)</f>
        <v>1</v>
      </c>
      <c r="V2920" s="231">
        <f t="shared" si="523"/>
        <v>0</v>
      </c>
    </row>
    <row r="2921" spans="1:22" s="231" customFormat="1" hidden="1">
      <c r="A2921" s="172">
        <f>VLOOKUP(G2921,[1]Conceptos!$B$2:$F$587,5,FALSE)</f>
        <v>362</v>
      </c>
      <c r="B2921" s="236"/>
      <c r="C2921" s="237"/>
      <c r="D2921" s="238"/>
      <c r="E2921" s="225">
        <v>8</v>
      </c>
      <c r="F2921" s="174"/>
      <c r="G2921" s="264" t="str">
        <f t="shared" si="525"/>
        <v>A.5.9</v>
      </c>
      <c r="H2921" s="235" t="e">
        <f t="shared" si="533"/>
        <v>#N/A</v>
      </c>
      <c r="I2921" s="239"/>
      <c r="J2921" s="239"/>
      <c r="K2921" s="239"/>
      <c r="L2921" s="239"/>
      <c r="M2921" s="240"/>
      <c r="N2921" s="231">
        <f t="shared" si="531"/>
        <v>1</v>
      </c>
      <c r="O2921" s="231">
        <f t="shared" si="526"/>
        <v>0</v>
      </c>
      <c r="P2921" s="179">
        <f>VLOOKUP($G2921,[1]Conceptos!$B$2:$I$588,6,FALSE)</f>
        <v>1</v>
      </c>
      <c r="Q2921" s="179">
        <f>VLOOKUP($G2921,[1]Conceptos!$B$2:$I$588,7,FALSE)</f>
        <v>1</v>
      </c>
      <c r="R2921" s="179">
        <f>VLOOKUP($G2921,[1]Conceptos!$B$2:$I$588,8,FALSE)</f>
        <v>1</v>
      </c>
      <c r="S2921" s="229" t="b">
        <f>VLOOKUP(G2921,[1]Conceptos!$B$2:$E$587,4,FALSE)</f>
        <v>1</v>
      </c>
      <c r="V2921" s="231">
        <f t="shared" si="523"/>
        <v>0</v>
      </c>
    </row>
    <row r="2922" spans="1:22" s="231" customFormat="1" hidden="1">
      <c r="A2922" s="172">
        <f>VLOOKUP(G2922,[1]Conceptos!$B$2:$F$587,5,FALSE)</f>
        <v>362</v>
      </c>
      <c r="B2922" s="236"/>
      <c r="C2922" s="237"/>
      <c r="D2922" s="238"/>
      <c r="E2922" s="225">
        <v>9</v>
      </c>
      <c r="F2922" s="174"/>
      <c r="G2922" s="264" t="str">
        <f t="shared" si="525"/>
        <v>A.5.9</v>
      </c>
      <c r="H2922" s="235" t="e">
        <f t="shared" si="533"/>
        <v>#N/A</v>
      </c>
      <c r="I2922" s="239"/>
      <c r="J2922" s="239"/>
      <c r="K2922" s="239"/>
      <c r="L2922" s="239"/>
      <c r="M2922" s="240"/>
      <c r="N2922" s="231">
        <f t="shared" si="531"/>
        <v>1</v>
      </c>
      <c r="O2922" s="231">
        <f t="shared" si="526"/>
        <v>0</v>
      </c>
      <c r="P2922" s="179">
        <f>VLOOKUP($G2922,[1]Conceptos!$B$2:$I$588,6,FALSE)</f>
        <v>1</v>
      </c>
      <c r="Q2922" s="179">
        <f>VLOOKUP($G2922,[1]Conceptos!$B$2:$I$588,7,FALSE)</f>
        <v>1</v>
      </c>
      <c r="R2922" s="179">
        <f>VLOOKUP($G2922,[1]Conceptos!$B$2:$I$588,8,FALSE)</f>
        <v>1</v>
      </c>
      <c r="S2922" s="229" t="b">
        <f>VLOOKUP(G2922,[1]Conceptos!$B$2:$E$587,4,FALSE)</f>
        <v>1</v>
      </c>
      <c r="V2922" s="231">
        <f t="shared" si="523"/>
        <v>0</v>
      </c>
    </row>
    <row r="2923" spans="1:22" s="231" customFormat="1" hidden="1">
      <c r="A2923" s="172">
        <f>VLOOKUP(G2923,[1]Conceptos!$B$2:$F$587,5,FALSE)</f>
        <v>362</v>
      </c>
      <c r="B2923" s="236"/>
      <c r="C2923" s="237"/>
      <c r="D2923" s="238"/>
      <c r="E2923" s="225">
        <v>10</v>
      </c>
      <c r="F2923" s="174"/>
      <c r="G2923" s="264" t="str">
        <f t="shared" si="525"/>
        <v>A.5.9</v>
      </c>
      <c r="H2923" s="235" t="e">
        <f t="shared" si="533"/>
        <v>#N/A</v>
      </c>
      <c r="I2923" s="239"/>
      <c r="J2923" s="239"/>
      <c r="K2923" s="239"/>
      <c r="L2923" s="239"/>
      <c r="M2923" s="240"/>
      <c r="N2923" s="231">
        <f t="shared" si="531"/>
        <v>1</v>
      </c>
      <c r="O2923" s="231">
        <f t="shared" si="526"/>
        <v>0</v>
      </c>
      <c r="P2923" s="179">
        <f>VLOOKUP($G2923,[1]Conceptos!$B$2:$I$588,6,FALSE)</f>
        <v>1</v>
      </c>
      <c r="Q2923" s="179">
        <f>VLOOKUP($G2923,[1]Conceptos!$B$2:$I$588,7,FALSE)</f>
        <v>1</v>
      </c>
      <c r="R2923" s="179">
        <f>VLOOKUP($G2923,[1]Conceptos!$B$2:$I$588,8,FALSE)</f>
        <v>1</v>
      </c>
      <c r="S2923" s="229" t="b">
        <f>VLOOKUP(G2923,[1]Conceptos!$B$2:$E$587,4,FALSE)</f>
        <v>1</v>
      </c>
      <c r="V2923" s="231">
        <f t="shared" si="523"/>
        <v>0</v>
      </c>
    </row>
    <row r="2924" spans="1:22" s="231" customFormat="1" ht="25.5">
      <c r="A2924" s="172">
        <f>VLOOKUP(G2924,[1]Conceptos!$B$2:$F$587,5,FALSE)</f>
        <v>363</v>
      </c>
      <c r="B2924" s="219" t="s">
        <v>506</v>
      </c>
      <c r="C2924" s="220" t="str">
        <f>VLOOKUP(B2924,[1]Conceptos!$B$2:$D$587,2,FALSE)</f>
        <v>SEGURIDAD SOCIAL DEL CREADOR Y GESTOR CULTURAL</v>
      </c>
      <c r="D2924" s="221" t="str">
        <f>VLOOKUP(B2924,[1]Conceptos!$B$2:$D$587,3,FALSE)</f>
        <v>RECURSOS ORIENTADOS A GARANTIZAR LA SEGURIDAD SOCIAL DEL CREADOR Y GESTOR CULTURAL</v>
      </c>
      <c r="E2924" s="222" t="s">
        <v>136</v>
      </c>
      <c r="F2924" s="223"/>
      <c r="G2924" s="263" t="str">
        <f t="shared" si="525"/>
        <v>A.5.12</v>
      </c>
      <c r="H2924" s="225"/>
      <c r="I2924" s="226">
        <f>SUM(I2925:I2934)</f>
        <v>0</v>
      </c>
      <c r="J2924" s="226">
        <f>SUM(J2925:J2934)</f>
        <v>0</v>
      </c>
      <c r="K2924" s="226">
        <f>SUM(K2925:K2934)</f>
        <v>0</v>
      </c>
      <c r="L2924" s="226">
        <f>SUM(L2925:L2934)</f>
        <v>0</v>
      </c>
      <c r="M2924" s="227">
        <f>SUM(M2925:M2934)</f>
        <v>0</v>
      </c>
      <c r="N2924" s="228">
        <f>IF(AND(E2924&lt;&gt;"", E2924&lt;&gt;"Registrar Detalle",E2924&lt;&gt;"Ocultar Detalle"),1,0)</f>
        <v>0</v>
      </c>
      <c r="O2924" s="228">
        <f t="shared" si="526"/>
        <v>0</v>
      </c>
      <c r="P2924" s="179">
        <f>VLOOKUP($G2924,[1]Conceptos!$B$2:$I$588,6,FALSE)</f>
        <v>1</v>
      </c>
      <c r="Q2924" s="179">
        <f>VLOOKUP($G2924,[1]Conceptos!$B$2:$I$588,7,FALSE)</f>
        <v>1</v>
      </c>
      <c r="R2924" s="179">
        <f>VLOOKUP($G2924,[1]Conceptos!$B$2:$I$588,8,FALSE)</f>
        <v>1</v>
      </c>
      <c r="S2924" s="229" t="b">
        <f>VLOOKUP(G2924,[1]Conceptos!$B$2:$E$588,4,FALSE)</f>
        <v>1</v>
      </c>
      <c r="T2924" s="230">
        <f>FIND(".",B2924,LEN(B2924)-2)</f>
        <v>4</v>
      </c>
      <c r="U2924" s="230" t="str">
        <f>MID(B2924,1,T2924-1)</f>
        <v>A.5</v>
      </c>
      <c r="V2924" s="231">
        <f>IF(T2924=0,#REF!,T2924)</f>
        <v>4</v>
      </c>
    </row>
    <row r="2925" spans="1:22" s="231" customFormat="1">
      <c r="A2925" s="172">
        <f>VLOOKUP(G2925,[1]Conceptos!$B$2:$F$587,5,FALSE)</f>
        <v>363</v>
      </c>
      <c r="B2925" s="234"/>
      <c r="C2925" s="220"/>
      <c r="D2925" s="221"/>
      <c r="E2925" s="225">
        <v>1</v>
      </c>
      <c r="F2925" s="174"/>
      <c r="G2925" s="264" t="str">
        <f t="shared" si="525"/>
        <v>A.5.12</v>
      </c>
      <c r="H2925" s="235" t="e">
        <f t="shared" ref="H2925:H2934" si="534">VLOOKUP(F2925,$W$7:$X$48,2,FALSE)</f>
        <v>#N/A</v>
      </c>
      <c r="I2925" s="239"/>
      <c r="J2925" s="239"/>
      <c r="K2925" s="239"/>
      <c r="L2925" s="239"/>
      <c r="M2925" s="240"/>
      <c r="N2925" s="231">
        <f t="shared" ref="N2925:N2945" si="535">IF(E2925&lt;&gt;"",1,0)</f>
        <v>1</v>
      </c>
      <c r="O2925" s="231">
        <f t="shared" si="526"/>
        <v>0</v>
      </c>
      <c r="P2925" s="179">
        <f>VLOOKUP($G2925,[1]Conceptos!$B$2:$I$588,6,FALSE)</f>
        <v>1</v>
      </c>
      <c r="Q2925" s="179">
        <f>VLOOKUP($G2925,[1]Conceptos!$B$2:$I$588,7,FALSE)</f>
        <v>1</v>
      </c>
      <c r="R2925" s="179">
        <f>VLOOKUP($G2925,[1]Conceptos!$B$2:$I$588,8,FALSE)</f>
        <v>1</v>
      </c>
      <c r="S2925" s="229" t="b">
        <f>VLOOKUP(G2925,[1]Conceptos!$B$2:$E$588,4,FALSE)</f>
        <v>1</v>
      </c>
      <c r="V2925" s="231">
        <f t="shared" si="523"/>
        <v>4</v>
      </c>
    </row>
    <row r="2926" spans="1:22" s="231" customFormat="1" hidden="1">
      <c r="A2926" s="172">
        <f>VLOOKUP(G2926,[1]Conceptos!$B$2:$F$587,5,FALSE)</f>
        <v>363</v>
      </c>
      <c r="B2926" s="236"/>
      <c r="C2926" s="237"/>
      <c r="D2926" s="238"/>
      <c r="E2926" s="225">
        <v>2</v>
      </c>
      <c r="F2926" s="174"/>
      <c r="G2926" s="264" t="str">
        <f t="shared" si="525"/>
        <v>A.5.12</v>
      </c>
      <c r="H2926" s="235" t="e">
        <f t="shared" si="534"/>
        <v>#N/A</v>
      </c>
      <c r="I2926" s="239"/>
      <c r="J2926" s="239"/>
      <c r="K2926" s="239"/>
      <c r="L2926" s="239"/>
      <c r="M2926" s="240"/>
      <c r="N2926" s="231">
        <f t="shared" si="535"/>
        <v>1</v>
      </c>
      <c r="O2926" s="231">
        <f t="shared" si="526"/>
        <v>0</v>
      </c>
      <c r="P2926" s="179">
        <f>VLOOKUP($G2926,[1]Conceptos!$B$2:$I$588,6,FALSE)</f>
        <v>1</v>
      </c>
      <c r="Q2926" s="179">
        <f>VLOOKUP($G2926,[1]Conceptos!$B$2:$I$588,7,FALSE)</f>
        <v>1</v>
      </c>
      <c r="R2926" s="179">
        <f>VLOOKUP($G2926,[1]Conceptos!$B$2:$I$588,8,FALSE)</f>
        <v>1</v>
      </c>
      <c r="S2926" s="229" t="b">
        <f>VLOOKUP(G2926,[1]Conceptos!$B$2:$E$587,4,FALSE)</f>
        <v>1</v>
      </c>
      <c r="V2926" s="231">
        <f t="shared" si="523"/>
        <v>0</v>
      </c>
    </row>
    <row r="2927" spans="1:22" s="231" customFormat="1" hidden="1">
      <c r="A2927" s="172">
        <f>VLOOKUP(G2927,[1]Conceptos!$B$2:$F$587,5,FALSE)</f>
        <v>363</v>
      </c>
      <c r="B2927" s="236"/>
      <c r="C2927" s="237"/>
      <c r="D2927" s="238"/>
      <c r="E2927" s="225">
        <v>3</v>
      </c>
      <c r="F2927" s="174"/>
      <c r="G2927" s="264" t="str">
        <f t="shared" si="525"/>
        <v>A.5.12</v>
      </c>
      <c r="H2927" s="235" t="e">
        <f t="shared" si="534"/>
        <v>#N/A</v>
      </c>
      <c r="I2927" s="239"/>
      <c r="J2927" s="239"/>
      <c r="K2927" s="239"/>
      <c r="L2927" s="239"/>
      <c r="M2927" s="240"/>
      <c r="N2927" s="231">
        <f t="shared" si="535"/>
        <v>1</v>
      </c>
      <c r="O2927" s="231">
        <f t="shared" si="526"/>
        <v>0</v>
      </c>
      <c r="P2927" s="179">
        <f>VLOOKUP($G2927,[1]Conceptos!$B$2:$I$588,6,FALSE)</f>
        <v>1</v>
      </c>
      <c r="Q2927" s="179">
        <f>VLOOKUP($G2927,[1]Conceptos!$B$2:$I$588,7,FALSE)</f>
        <v>1</v>
      </c>
      <c r="R2927" s="179">
        <f>VLOOKUP($G2927,[1]Conceptos!$B$2:$I$588,8,FALSE)</f>
        <v>1</v>
      </c>
      <c r="S2927" s="229" t="b">
        <f>VLOOKUP(G2927,[1]Conceptos!$B$2:$E$587,4,FALSE)</f>
        <v>1</v>
      </c>
      <c r="V2927" s="231">
        <f t="shared" si="523"/>
        <v>0</v>
      </c>
    </row>
    <row r="2928" spans="1:22" s="231" customFormat="1" hidden="1">
      <c r="A2928" s="172">
        <f>VLOOKUP(G2928,[1]Conceptos!$B$2:$F$587,5,FALSE)</f>
        <v>363</v>
      </c>
      <c r="B2928" s="236"/>
      <c r="C2928" s="237"/>
      <c r="D2928" s="238"/>
      <c r="E2928" s="225">
        <v>4</v>
      </c>
      <c r="F2928" s="174"/>
      <c r="G2928" s="264" t="str">
        <f t="shared" si="525"/>
        <v>A.5.12</v>
      </c>
      <c r="H2928" s="235" t="e">
        <f t="shared" si="534"/>
        <v>#N/A</v>
      </c>
      <c r="I2928" s="239"/>
      <c r="J2928" s="239"/>
      <c r="K2928" s="239"/>
      <c r="L2928" s="239"/>
      <c r="M2928" s="240"/>
      <c r="N2928" s="231">
        <f t="shared" si="535"/>
        <v>1</v>
      </c>
      <c r="O2928" s="231">
        <f t="shared" si="526"/>
        <v>0</v>
      </c>
      <c r="P2928" s="179">
        <f>VLOOKUP($G2928,[1]Conceptos!$B$2:$I$588,6,FALSE)</f>
        <v>1</v>
      </c>
      <c r="Q2928" s="179">
        <f>VLOOKUP($G2928,[1]Conceptos!$B$2:$I$588,7,FALSE)</f>
        <v>1</v>
      </c>
      <c r="R2928" s="179">
        <f>VLOOKUP($G2928,[1]Conceptos!$B$2:$I$588,8,FALSE)</f>
        <v>1</v>
      </c>
      <c r="S2928" s="229" t="b">
        <f>VLOOKUP(G2928,[1]Conceptos!$B$2:$E$587,4,FALSE)</f>
        <v>1</v>
      </c>
      <c r="V2928" s="231">
        <f t="shared" si="523"/>
        <v>0</v>
      </c>
    </row>
    <row r="2929" spans="1:22" s="231" customFormat="1" hidden="1">
      <c r="A2929" s="172">
        <f>VLOOKUP(G2929,[1]Conceptos!$B$2:$F$587,5,FALSE)</f>
        <v>363</v>
      </c>
      <c r="B2929" s="236"/>
      <c r="C2929" s="237"/>
      <c r="D2929" s="238"/>
      <c r="E2929" s="225">
        <v>5</v>
      </c>
      <c r="F2929" s="174"/>
      <c r="G2929" s="264" t="str">
        <f t="shared" si="525"/>
        <v>A.5.12</v>
      </c>
      <c r="H2929" s="235" t="e">
        <f t="shared" si="534"/>
        <v>#N/A</v>
      </c>
      <c r="I2929" s="239"/>
      <c r="J2929" s="239"/>
      <c r="K2929" s="239"/>
      <c r="L2929" s="239"/>
      <c r="M2929" s="240"/>
      <c r="N2929" s="231">
        <f t="shared" si="535"/>
        <v>1</v>
      </c>
      <c r="O2929" s="231">
        <f t="shared" si="526"/>
        <v>0</v>
      </c>
      <c r="P2929" s="179">
        <f>VLOOKUP($G2929,[1]Conceptos!$B$2:$I$588,6,FALSE)</f>
        <v>1</v>
      </c>
      <c r="Q2929" s="179">
        <f>VLOOKUP($G2929,[1]Conceptos!$B$2:$I$588,7,FALSE)</f>
        <v>1</v>
      </c>
      <c r="R2929" s="179">
        <f>VLOOKUP($G2929,[1]Conceptos!$B$2:$I$588,8,FALSE)</f>
        <v>1</v>
      </c>
      <c r="S2929" s="229" t="b">
        <f>VLOOKUP(G2929,[1]Conceptos!$B$2:$E$587,4,FALSE)</f>
        <v>1</v>
      </c>
      <c r="V2929" s="231">
        <f t="shared" si="523"/>
        <v>0</v>
      </c>
    </row>
    <row r="2930" spans="1:22" s="231" customFormat="1" hidden="1">
      <c r="A2930" s="172">
        <f>VLOOKUP(G2930,[1]Conceptos!$B$2:$F$587,5,FALSE)</f>
        <v>363</v>
      </c>
      <c r="B2930" s="236"/>
      <c r="C2930" s="237"/>
      <c r="D2930" s="238"/>
      <c r="E2930" s="225">
        <v>6</v>
      </c>
      <c r="F2930" s="174"/>
      <c r="G2930" s="264" t="str">
        <f t="shared" si="525"/>
        <v>A.5.12</v>
      </c>
      <c r="H2930" s="235" t="e">
        <f t="shared" si="534"/>
        <v>#N/A</v>
      </c>
      <c r="I2930" s="239"/>
      <c r="J2930" s="239"/>
      <c r="K2930" s="239"/>
      <c r="L2930" s="239"/>
      <c r="M2930" s="240"/>
      <c r="N2930" s="231">
        <f t="shared" si="535"/>
        <v>1</v>
      </c>
      <c r="O2930" s="231">
        <f t="shared" si="526"/>
        <v>0</v>
      </c>
      <c r="P2930" s="179">
        <f>VLOOKUP($G2930,[1]Conceptos!$B$2:$I$588,6,FALSE)</f>
        <v>1</v>
      </c>
      <c r="Q2930" s="179">
        <f>VLOOKUP($G2930,[1]Conceptos!$B$2:$I$588,7,FALSE)</f>
        <v>1</v>
      </c>
      <c r="R2930" s="179">
        <f>VLOOKUP($G2930,[1]Conceptos!$B$2:$I$588,8,FALSE)</f>
        <v>1</v>
      </c>
      <c r="S2930" s="229" t="b">
        <f>VLOOKUP(G2930,[1]Conceptos!$B$2:$E$587,4,FALSE)</f>
        <v>1</v>
      </c>
      <c r="V2930" s="231">
        <f t="shared" si="523"/>
        <v>0</v>
      </c>
    </row>
    <row r="2931" spans="1:22" s="231" customFormat="1" hidden="1">
      <c r="A2931" s="172">
        <f>VLOOKUP(G2931,[1]Conceptos!$B$2:$F$587,5,FALSE)</f>
        <v>363</v>
      </c>
      <c r="B2931" s="236"/>
      <c r="C2931" s="237"/>
      <c r="D2931" s="238"/>
      <c r="E2931" s="225">
        <v>7</v>
      </c>
      <c r="F2931" s="174"/>
      <c r="G2931" s="264" t="str">
        <f t="shared" si="525"/>
        <v>A.5.12</v>
      </c>
      <c r="H2931" s="235" t="e">
        <f t="shared" si="534"/>
        <v>#N/A</v>
      </c>
      <c r="I2931" s="239"/>
      <c r="J2931" s="239"/>
      <c r="K2931" s="239"/>
      <c r="L2931" s="239"/>
      <c r="M2931" s="240"/>
      <c r="N2931" s="231">
        <f t="shared" si="535"/>
        <v>1</v>
      </c>
      <c r="O2931" s="231">
        <f t="shared" si="526"/>
        <v>0</v>
      </c>
      <c r="P2931" s="179">
        <f>VLOOKUP($G2931,[1]Conceptos!$B$2:$I$588,6,FALSE)</f>
        <v>1</v>
      </c>
      <c r="Q2931" s="179">
        <f>VLOOKUP($G2931,[1]Conceptos!$B$2:$I$588,7,FALSE)</f>
        <v>1</v>
      </c>
      <c r="R2931" s="179">
        <f>VLOOKUP($G2931,[1]Conceptos!$B$2:$I$588,8,FALSE)</f>
        <v>1</v>
      </c>
      <c r="S2931" s="229" t="b">
        <f>VLOOKUP(G2931,[1]Conceptos!$B$2:$E$587,4,FALSE)</f>
        <v>1</v>
      </c>
      <c r="V2931" s="231">
        <f t="shared" si="523"/>
        <v>0</v>
      </c>
    </row>
    <row r="2932" spans="1:22" s="231" customFormat="1" hidden="1">
      <c r="A2932" s="172">
        <f>VLOOKUP(G2932,[1]Conceptos!$B$2:$F$587,5,FALSE)</f>
        <v>363</v>
      </c>
      <c r="B2932" s="236"/>
      <c r="C2932" s="237"/>
      <c r="D2932" s="238"/>
      <c r="E2932" s="225">
        <v>8</v>
      </c>
      <c r="F2932" s="174"/>
      <c r="G2932" s="264" t="str">
        <f t="shared" si="525"/>
        <v>A.5.12</v>
      </c>
      <c r="H2932" s="235" t="e">
        <f t="shared" si="534"/>
        <v>#N/A</v>
      </c>
      <c r="I2932" s="239"/>
      <c r="J2932" s="239"/>
      <c r="K2932" s="239"/>
      <c r="L2932" s="239"/>
      <c r="M2932" s="240"/>
      <c r="N2932" s="231">
        <f t="shared" si="535"/>
        <v>1</v>
      </c>
      <c r="O2932" s="231">
        <f t="shared" si="526"/>
        <v>0</v>
      </c>
      <c r="P2932" s="179">
        <f>VLOOKUP($G2932,[1]Conceptos!$B$2:$I$588,6,FALSE)</f>
        <v>1</v>
      </c>
      <c r="Q2932" s="179">
        <f>VLOOKUP($G2932,[1]Conceptos!$B$2:$I$588,7,FALSE)</f>
        <v>1</v>
      </c>
      <c r="R2932" s="179">
        <f>VLOOKUP($G2932,[1]Conceptos!$B$2:$I$588,8,FALSE)</f>
        <v>1</v>
      </c>
      <c r="S2932" s="229" t="b">
        <f>VLOOKUP(G2932,[1]Conceptos!$B$2:$E$587,4,FALSE)</f>
        <v>1</v>
      </c>
      <c r="V2932" s="231">
        <f t="shared" si="523"/>
        <v>0</v>
      </c>
    </row>
    <row r="2933" spans="1:22" s="231" customFormat="1" hidden="1">
      <c r="A2933" s="172">
        <f>VLOOKUP(G2933,[1]Conceptos!$B$2:$F$587,5,FALSE)</f>
        <v>363</v>
      </c>
      <c r="B2933" s="236"/>
      <c r="C2933" s="237"/>
      <c r="D2933" s="238"/>
      <c r="E2933" s="225">
        <v>9</v>
      </c>
      <c r="F2933" s="174"/>
      <c r="G2933" s="264" t="str">
        <f t="shared" si="525"/>
        <v>A.5.12</v>
      </c>
      <c r="H2933" s="235" t="e">
        <f t="shared" si="534"/>
        <v>#N/A</v>
      </c>
      <c r="I2933" s="239"/>
      <c r="J2933" s="239"/>
      <c r="K2933" s="239"/>
      <c r="L2933" s="239"/>
      <c r="M2933" s="240"/>
      <c r="N2933" s="231">
        <f t="shared" si="535"/>
        <v>1</v>
      </c>
      <c r="O2933" s="231">
        <f t="shared" si="526"/>
        <v>0</v>
      </c>
      <c r="P2933" s="179">
        <f>VLOOKUP($G2933,[1]Conceptos!$B$2:$I$588,6,FALSE)</f>
        <v>1</v>
      </c>
      <c r="Q2933" s="179">
        <f>VLOOKUP($G2933,[1]Conceptos!$B$2:$I$588,7,FALSE)</f>
        <v>1</v>
      </c>
      <c r="R2933" s="179">
        <f>VLOOKUP($G2933,[1]Conceptos!$B$2:$I$588,8,FALSE)</f>
        <v>1</v>
      </c>
      <c r="S2933" s="229" t="b">
        <f>VLOOKUP(G2933,[1]Conceptos!$B$2:$E$587,4,FALSE)</f>
        <v>1</v>
      </c>
      <c r="V2933" s="231">
        <f t="shared" si="523"/>
        <v>0</v>
      </c>
    </row>
    <row r="2934" spans="1:22" s="231" customFormat="1" hidden="1">
      <c r="A2934" s="172">
        <f>VLOOKUP(G2934,[1]Conceptos!$B$2:$F$587,5,FALSE)</f>
        <v>363</v>
      </c>
      <c r="B2934" s="236"/>
      <c r="C2934" s="237"/>
      <c r="D2934" s="238"/>
      <c r="E2934" s="225">
        <v>10</v>
      </c>
      <c r="F2934" s="174"/>
      <c r="G2934" s="264" t="str">
        <f t="shared" si="525"/>
        <v>A.5.12</v>
      </c>
      <c r="H2934" s="235" t="e">
        <f t="shared" si="534"/>
        <v>#N/A</v>
      </c>
      <c r="I2934" s="239"/>
      <c r="J2934" s="239"/>
      <c r="K2934" s="239"/>
      <c r="L2934" s="239"/>
      <c r="M2934" s="240"/>
      <c r="N2934" s="231">
        <f t="shared" si="535"/>
        <v>1</v>
      </c>
      <c r="O2934" s="231">
        <f t="shared" si="526"/>
        <v>0</v>
      </c>
      <c r="P2934" s="179">
        <f>VLOOKUP($G2934,[1]Conceptos!$B$2:$I$588,6,FALSE)</f>
        <v>1</v>
      </c>
      <c r="Q2934" s="179">
        <f>VLOOKUP($G2934,[1]Conceptos!$B$2:$I$588,7,FALSE)</f>
        <v>1</v>
      </c>
      <c r="R2934" s="179">
        <f>VLOOKUP($G2934,[1]Conceptos!$B$2:$I$588,8,FALSE)</f>
        <v>1</v>
      </c>
      <c r="S2934" s="229" t="b">
        <f>VLOOKUP(G2934,[1]Conceptos!$B$2:$E$587,4,FALSE)</f>
        <v>1</v>
      </c>
      <c r="V2934" s="231">
        <f t="shared" si="523"/>
        <v>0</v>
      </c>
    </row>
    <row r="2935" spans="1:22" s="231" customFormat="1" ht="25.5">
      <c r="A2935" s="172">
        <f>VLOOKUP(G2935,[1]Conceptos!$B$2:$F$587,5,FALSE)</f>
        <v>364</v>
      </c>
      <c r="B2935" s="219" t="s">
        <v>507</v>
      </c>
      <c r="C2935" s="220" t="str">
        <f>VLOOKUP(B2935,[1]Conceptos!$B$2:$D$587,2,FALSE)</f>
        <v>PAGO DE DÉFICIT DE INVERSIÓN EN CULTURA</v>
      </c>
      <c r="D2935" s="221" t="str">
        <f>VLOOKUP(B2935,[1]Conceptos!$B$2:$D$587,3,FALSE)</f>
        <v>RECURSOS DESTINADOS AL PAGO DE DÉFICIT DE INVERSIÓN EN EL SECTOR DEPORTE Y RECREACION</v>
      </c>
      <c r="E2935" s="222" t="s">
        <v>136</v>
      </c>
      <c r="F2935" s="223"/>
      <c r="G2935" s="263" t="str">
        <f t="shared" si="525"/>
        <v>A.5.13</v>
      </c>
      <c r="H2935" s="225"/>
      <c r="I2935" s="226">
        <f>SUM(I2936:I2945)</f>
        <v>0</v>
      </c>
      <c r="J2935" s="226">
        <f>SUM(J2936:J2945)</f>
        <v>0</v>
      </c>
      <c r="K2935" s="226">
        <f>SUM(K2936:K2945)</f>
        <v>0</v>
      </c>
      <c r="L2935" s="226">
        <f>SUM(L2936:L2945)</f>
        <v>0</v>
      </c>
      <c r="M2935" s="227">
        <f>SUM(M2936:M2945)</f>
        <v>0</v>
      </c>
      <c r="N2935" s="228">
        <f>IF(AND(E2935&lt;&gt;"", E2935&lt;&gt;"Registrar Detalle",E2935&lt;&gt;"Ocultar Detalle"),1,0)</f>
        <v>0</v>
      </c>
      <c r="O2935" s="228">
        <f t="shared" si="526"/>
        <v>0</v>
      </c>
      <c r="P2935" s="179">
        <f>VLOOKUP($G2935,[1]Conceptos!$B$2:$I$588,6,FALSE)</f>
        <v>1</v>
      </c>
      <c r="Q2935" s="179">
        <f>VLOOKUP($G2935,[1]Conceptos!$B$2:$I$588,7,FALSE)</f>
        <v>1</v>
      </c>
      <c r="R2935" s="179">
        <f>VLOOKUP($G2935,[1]Conceptos!$B$2:$I$588,8,FALSE)</f>
        <v>1</v>
      </c>
      <c r="S2935" s="229" t="b">
        <f>VLOOKUP(G2935,[1]Conceptos!$B$2:$E$588,4,FALSE)</f>
        <v>1</v>
      </c>
      <c r="T2935" s="230">
        <f>FIND(".",B2935,LEN(B2935)-2)</f>
        <v>4</v>
      </c>
      <c r="U2935" s="230" t="str">
        <f>MID(B2935,1,T2935-1)</f>
        <v>A.5</v>
      </c>
      <c r="V2935" s="231">
        <f t="shared" si="523"/>
        <v>4</v>
      </c>
    </row>
    <row r="2936" spans="1:22" s="231" customFormat="1">
      <c r="A2936" s="172">
        <f>VLOOKUP(G2936,[1]Conceptos!$B$2:$F$587,5,FALSE)</f>
        <v>364</v>
      </c>
      <c r="B2936" s="234"/>
      <c r="C2936" s="220"/>
      <c r="D2936" s="221"/>
      <c r="E2936" s="225">
        <v>1</v>
      </c>
      <c r="F2936" s="174"/>
      <c r="G2936" s="264" t="str">
        <f t="shared" si="525"/>
        <v>A.5.13</v>
      </c>
      <c r="H2936" s="235" t="e">
        <f t="shared" ref="H2936:H2945" si="536">VLOOKUP(F2936,$W$7:$X$48,2,FALSE)</f>
        <v>#N/A</v>
      </c>
      <c r="I2936" s="239"/>
      <c r="J2936" s="239"/>
      <c r="K2936" s="239"/>
      <c r="L2936" s="239"/>
      <c r="M2936" s="240"/>
      <c r="N2936" s="231">
        <f t="shared" si="535"/>
        <v>1</v>
      </c>
      <c r="O2936" s="231">
        <f t="shared" si="526"/>
        <v>0</v>
      </c>
      <c r="P2936" s="179">
        <f>VLOOKUP($G2936,[1]Conceptos!$B$2:$I$588,6,FALSE)</f>
        <v>1</v>
      </c>
      <c r="Q2936" s="179">
        <f>VLOOKUP($G2936,[1]Conceptos!$B$2:$I$588,7,FALSE)</f>
        <v>1</v>
      </c>
      <c r="R2936" s="179">
        <f>VLOOKUP($G2936,[1]Conceptos!$B$2:$I$588,8,FALSE)</f>
        <v>1</v>
      </c>
      <c r="S2936" s="229" t="b">
        <f>VLOOKUP(G2936,[1]Conceptos!$B$2:$E$588,4,FALSE)</f>
        <v>1</v>
      </c>
      <c r="V2936" s="231">
        <f t="shared" si="523"/>
        <v>4</v>
      </c>
    </row>
    <row r="2937" spans="1:22" s="231" customFormat="1" hidden="1">
      <c r="A2937" s="172">
        <f>VLOOKUP(G2937,[1]Conceptos!$B$2:$F$587,5,FALSE)</f>
        <v>364</v>
      </c>
      <c r="B2937" s="236"/>
      <c r="C2937" s="237"/>
      <c r="D2937" s="238"/>
      <c r="E2937" s="225">
        <v>2</v>
      </c>
      <c r="F2937" s="174"/>
      <c r="G2937" s="264" t="str">
        <f t="shared" si="525"/>
        <v>A.5.13</v>
      </c>
      <c r="H2937" s="235" t="e">
        <f t="shared" si="536"/>
        <v>#N/A</v>
      </c>
      <c r="I2937" s="239"/>
      <c r="J2937" s="239"/>
      <c r="K2937" s="239"/>
      <c r="L2937" s="239"/>
      <c r="M2937" s="240"/>
      <c r="N2937" s="231">
        <f t="shared" si="535"/>
        <v>1</v>
      </c>
      <c r="O2937" s="231">
        <f t="shared" si="526"/>
        <v>0</v>
      </c>
      <c r="P2937" s="179">
        <f>VLOOKUP($G2937,[1]Conceptos!$B$2:$I$588,6,FALSE)</f>
        <v>1</v>
      </c>
      <c r="Q2937" s="179">
        <f>VLOOKUP($G2937,[1]Conceptos!$B$2:$I$588,7,FALSE)</f>
        <v>1</v>
      </c>
      <c r="R2937" s="179">
        <f>VLOOKUP($G2937,[1]Conceptos!$B$2:$I$588,8,FALSE)</f>
        <v>1</v>
      </c>
      <c r="S2937" s="229" t="b">
        <f>VLOOKUP(G2937,[1]Conceptos!$B$2:$E$587,4,FALSE)</f>
        <v>1</v>
      </c>
      <c r="V2937" s="231">
        <f t="shared" si="523"/>
        <v>0</v>
      </c>
    </row>
    <row r="2938" spans="1:22" s="231" customFormat="1" hidden="1">
      <c r="A2938" s="172">
        <f>VLOOKUP(G2938,[1]Conceptos!$B$2:$F$587,5,FALSE)</f>
        <v>364</v>
      </c>
      <c r="B2938" s="236"/>
      <c r="C2938" s="237"/>
      <c r="D2938" s="238"/>
      <c r="E2938" s="225">
        <v>3</v>
      </c>
      <c r="F2938" s="174"/>
      <c r="G2938" s="264" t="str">
        <f t="shared" si="525"/>
        <v>A.5.13</v>
      </c>
      <c r="H2938" s="235" t="e">
        <f t="shared" si="536"/>
        <v>#N/A</v>
      </c>
      <c r="I2938" s="239"/>
      <c r="J2938" s="239"/>
      <c r="K2938" s="239"/>
      <c r="L2938" s="239"/>
      <c r="M2938" s="240"/>
      <c r="N2938" s="231">
        <f t="shared" si="535"/>
        <v>1</v>
      </c>
      <c r="O2938" s="231">
        <f t="shared" si="526"/>
        <v>0</v>
      </c>
      <c r="P2938" s="179">
        <f>VLOOKUP($G2938,[1]Conceptos!$B$2:$I$588,6,FALSE)</f>
        <v>1</v>
      </c>
      <c r="Q2938" s="179">
        <f>VLOOKUP($G2938,[1]Conceptos!$B$2:$I$588,7,FALSE)</f>
        <v>1</v>
      </c>
      <c r="R2938" s="179">
        <f>VLOOKUP($G2938,[1]Conceptos!$B$2:$I$588,8,FALSE)</f>
        <v>1</v>
      </c>
      <c r="S2938" s="229" t="b">
        <f>VLOOKUP(G2938,[1]Conceptos!$B$2:$E$587,4,FALSE)</f>
        <v>1</v>
      </c>
      <c r="V2938" s="231">
        <f t="shared" si="523"/>
        <v>0</v>
      </c>
    </row>
    <row r="2939" spans="1:22" s="231" customFormat="1" hidden="1">
      <c r="A2939" s="172">
        <f>VLOOKUP(G2939,[1]Conceptos!$B$2:$F$587,5,FALSE)</f>
        <v>364</v>
      </c>
      <c r="B2939" s="236"/>
      <c r="C2939" s="237"/>
      <c r="D2939" s="238"/>
      <c r="E2939" s="225">
        <v>4</v>
      </c>
      <c r="F2939" s="174"/>
      <c r="G2939" s="264" t="str">
        <f t="shared" si="525"/>
        <v>A.5.13</v>
      </c>
      <c r="H2939" s="235" t="e">
        <f t="shared" si="536"/>
        <v>#N/A</v>
      </c>
      <c r="I2939" s="239"/>
      <c r="J2939" s="239"/>
      <c r="K2939" s="239"/>
      <c r="L2939" s="239"/>
      <c r="M2939" s="240"/>
      <c r="N2939" s="231">
        <f t="shared" si="535"/>
        <v>1</v>
      </c>
      <c r="O2939" s="231">
        <f t="shared" si="526"/>
        <v>0</v>
      </c>
      <c r="P2939" s="179">
        <f>VLOOKUP($G2939,[1]Conceptos!$B$2:$I$588,6,FALSE)</f>
        <v>1</v>
      </c>
      <c r="Q2939" s="179">
        <f>VLOOKUP($G2939,[1]Conceptos!$B$2:$I$588,7,FALSE)</f>
        <v>1</v>
      </c>
      <c r="R2939" s="179">
        <f>VLOOKUP($G2939,[1]Conceptos!$B$2:$I$588,8,FALSE)</f>
        <v>1</v>
      </c>
      <c r="S2939" s="229" t="b">
        <f>VLOOKUP(G2939,[1]Conceptos!$B$2:$E$587,4,FALSE)</f>
        <v>1</v>
      </c>
      <c r="V2939" s="231">
        <f t="shared" ref="V2939:V3002" si="537">IF(T2939=0,T2938,T2939)</f>
        <v>0</v>
      </c>
    </row>
    <row r="2940" spans="1:22" s="231" customFormat="1" hidden="1">
      <c r="A2940" s="172">
        <f>VLOOKUP(G2940,[1]Conceptos!$B$2:$F$587,5,FALSE)</f>
        <v>364</v>
      </c>
      <c r="B2940" s="236"/>
      <c r="C2940" s="237"/>
      <c r="D2940" s="238"/>
      <c r="E2940" s="225">
        <v>5</v>
      </c>
      <c r="F2940" s="174"/>
      <c r="G2940" s="264" t="str">
        <f t="shared" si="525"/>
        <v>A.5.13</v>
      </c>
      <c r="H2940" s="235" t="e">
        <f t="shared" si="536"/>
        <v>#N/A</v>
      </c>
      <c r="I2940" s="239"/>
      <c r="J2940" s="239"/>
      <c r="K2940" s="239"/>
      <c r="L2940" s="239"/>
      <c r="M2940" s="240"/>
      <c r="N2940" s="231">
        <f t="shared" si="535"/>
        <v>1</v>
      </c>
      <c r="O2940" s="231">
        <f t="shared" si="526"/>
        <v>0</v>
      </c>
      <c r="P2940" s="179">
        <f>VLOOKUP($G2940,[1]Conceptos!$B$2:$I$588,6,FALSE)</f>
        <v>1</v>
      </c>
      <c r="Q2940" s="179">
        <f>VLOOKUP($G2940,[1]Conceptos!$B$2:$I$588,7,FALSE)</f>
        <v>1</v>
      </c>
      <c r="R2940" s="179">
        <f>VLOOKUP($G2940,[1]Conceptos!$B$2:$I$588,8,FALSE)</f>
        <v>1</v>
      </c>
      <c r="S2940" s="229" t="b">
        <f>VLOOKUP(G2940,[1]Conceptos!$B$2:$E$587,4,FALSE)</f>
        <v>1</v>
      </c>
      <c r="V2940" s="231">
        <f t="shared" si="537"/>
        <v>0</v>
      </c>
    </row>
    <row r="2941" spans="1:22" s="231" customFormat="1" hidden="1">
      <c r="A2941" s="172">
        <f>VLOOKUP(G2941,[1]Conceptos!$B$2:$F$587,5,FALSE)</f>
        <v>364</v>
      </c>
      <c r="B2941" s="236"/>
      <c r="C2941" s="237"/>
      <c r="D2941" s="238"/>
      <c r="E2941" s="225">
        <v>6</v>
      </c>
      <c r="F2941" s="174"/>
      <c r="G2941" s="264" t="str">
        <f t="shared" ref="G2941:G3004" si="538">IF(ISBLANK(B2941),G2940,B2941)</f>
        <v>A.5.13</v>
      </c>
      <c r="H2941" s="235" t="e">
        <f t="shared" si="536"/>
        <v>#N/A</v>
      </c>
      <c r="I2941" s="239"/>
      <c r="J2941" s="239"/>
      <c r="K2941" s="239"/>
      <c r="L2941" s="239"/>
      <c r="M2941" s="240"/>
      <c r="N2941" s="231">
        <f t="shared" si="535"/>
        <v>1</v>
      </c>
      <c r="O2941" s="231">
        <f t="shared" si="526"/>
        <v>0</v>
      </c>
      <c r="P2941" s="179">
        <f>VLOOKUP($G2941,[1]Conceptos!$B$2:$I$588,6,FALSE)</f>
        <v>1</v>
      </c>
      <c r="Q2941" s="179">
        <f>VLOOKUP($G2941,[1]Conceptos!$B$2:$I$588,7,FALSE)</f>
        <v>1</v>
      </c>
      <c r="R2941" s="179">
        <f>VLOOKUP($G2941,[1]Conceptos!$B$2:$I$588,8,FALSE)</f>
        <v>1</v>
      </c>
      <c r="S2941" s="229" t="b">
        <f>VLOOKUP(G2941,[1]Conceptos!$B$2:$E$587,4,FALSE)</f>
        <v>1</v>
      </c>
      <c r="V2941" s="231">
        <f t="shared" si="537"/>
        <v>0</v>
      </c>
    </row>
    <row r="2942" spans="1:22" s="231" customFormat="1" hidden="1">
      <c r="A2942" s="172">
        <f>VLOOKUP(G2942,[1]Conceptos!$B$2:$F$587,5,FALSE)</f>
        <v>364</v>
      </c>
      <c r="B2942" s="236"/>
      <c r="C2942" s="237"/>
      <c r="D2942" s="238"/>
      <c r="E2942" s="225">
        <v>7</v>
      </c>
      <c r="F2942" s="174"/>
      <c r="G2942" s="264" t="str">
        <f t="shared" si="538"/>
        <v>A.5.13</v>
      </c>
      <c r="H2942" s="235" t="e">
        <f t="shared" si="536"/>
        <v>#N/A</v>
      </c>
      <c r="I2942" s="239"/>
      <c r="J2942" s="239"/>
      <c r="K2942" s="239"/>
      <c r="L2942" s="239"/>
      <c r="M2942" s="240"/>
      <c r="N2942" s="231">
        <f t="shared" si="535"/>
        <v>1</v>
      </c>
      <c r="O2942" s="231">
        <f t="shared" si="526"/>
        <v>0</v>
      </c>
      <c r="P2942" s="179">
        <f>VLOOKUP($G2942,[1]Conceptos!$B$2:$I$588,6,FALSE)</f>
        <v>1</v>
      </c>
      <c r="Q2942" s="179">
        <f>VLOOKUP($G2942,[1]Conceptos!$B$2:$I$588,7,FALSE)</f>
        <v>1</v>
      </c>
      <c r="R2942" s="179">
        <f>VLOOKUP($G2942,[1]Conceptos!$B$2:$I$588,8,FALSE)</f>
        <v>1</v>
      </c>
      <c r="S2942" s="229" t="b">
        <f>VLOOKUP(G2942,[1]Conceptos!$B$2:$E$587,4,FALSE)</f>
        <v>1</v>
      </c>
      <c r="V2942" s="231">
        <f t="shared" si="537"/>
        <v>0</v>
      </c>
    </row>
    <row r="2943" spans="1:22" s="231" customFormat="1" hidden="1">
      <c r="A2943" s="172">
        <f>VLOOKUP(G2943,[1]Conceptos!$B$2:$F$587,5,FALSE)</f>
        <v>364</v>
      </c>
      <c r="B2943" s="236"/>
      <c r="C2943" s="237"/>
      <c r="D2943" s="238"/>
      <c r="E2943" s="225">
        <v>8</v>
      </c>
      <c r="F2943" s="174"/>
      <c r="G2943" s="264" t="str">
        <f t="shared" si="538"/>
        <v>A.5.13</v>
      </c>
      <c r="H2943" s="235" t="e">
        <f t="shared" si="536"/>
        <v>#N/A</v>
      </c>
      <c r="I2943" s="239"/>
      <c r="J2943" s="239"/>
      <c r="K2943" s="239"/>
      <c r="L2943" s="239"/>
      <c r="M2943" s="240"/>
      <c r="N2943" s="231">
        <f t="shared" si="535"/>
        <v>1</v>
      </c>
      <c r="O2943" s="231">
        <f t="shared" si="526"/>
        <v>0</v>
      </c>
      <c r="P2943" s="179">
        <f>VLOOKUP($G2943,[1]Conceptos!$B$2:$I$588,6,FALSE)</f>
        <v>1</v>
      </c>
      <c r="Q2943" s="179">
        <f>VLOOKUP($G2943,[1]Conceptos!$B$2:$I$588,7,FALSE)</f>
        <v>1</v>
      </c>
      <c r="R2943" s="179">
        <f>VLOOKUP($G2943,[1]Conceptos!$B$2:$I$588,8,FALSE)</f>
        <v>1</v>
      </c>
      <c r="S2943" s="229" t="b">
        <f>VLOOKUP(G2943,[1]Conceptos!$B$2:$E$587,4,FALSE)</f>
        <v>1</v>
      </c>
      <c r="V2943" s="231">
        <f t="shared" si="537"/>
        <v>0</v>
      </c>
    </row>
    <row r="2944" spans="1:22" s="231" customFormat="1" hidden="1">
      <c r="A2944" s="172">
        <f>VLOOKUP(G2944,[1]Conceptos!$B$2:$F$587,5,FALSE)</f>
        <v>364</v>
      </c>
      <c r="B2944" s="236"/>
      <c r="C2944" s="237"/>
      <c r="D2944" s="238"/>
      <c r="E2944" s="225">
        <v>9</v>
      </c>
      <c r="F2944" s="174"/>
      <c r="G2944" s="264" t="str">
        <f t="shared" si="538"/>
        <v>A.5.13</v>
      </c>
      <c r="H2944" s="235" t="e">
        <f t="shared" si="536"/>
        <v>#N/A</v>
      </c>
      <c r="I2944" s="239"/>
      <c r="J2944" s="239"/>
      <c r="K2944" s="239"/>
      <c r="L2944" s="239"/>
      <c r="M2944" s="240"/>
      <c r="N2944" s="231">
        <f t="shared" si="535"/>
        <v>1</v>
      </c>
      <c r="O2944" s="231">
        <f t="shared" ref="O2944:O3007" si="539">SUM(I2944:M2944)</f>
        <v>0</v>
      </c>
      <c r="P2944" s="179">
        <f>VLOOKUP($G2944,[1]Conceptos!$B$2:$I$588,6,FALSE)</f>
        <v>1</v>
      </c>
      <c r="Q2944" s="179">
        <f>VLOOKUP($G2944,[1]Conceptos!$B$2:$I$588,7,FALSE)</f>
        <v>1</v>
      </c>
      <c r="R2944" s="179">
        <f>VLOOKUP($G2944,[1]Conceptos!$B$2:$I$588,8,FALSE)</f>
        <v>1</v>
      </c>
      <c r="S2944" s="229" t="b">
        <f>VLOOKUP(G2944,[1]Conceptos!$B$2:$E$587,4,FALSE)</f>
        <v>1</v>
      </c>
      <c r="V2944" s="231">
        <f t="shared" si="537"/>
        <v>0</v>
      </c>
    </row>
    <row r="2945" spans="1:22" s="231" customFormat="1" hidden="1">
      <c r="A2945" s="172">
        <f>VLOOKUP(G2945,[1]Conceptos!$B$2:$F$587,5,FALSE)</f>
        <v>364</v>
      </c>
      <c r="B2945" s="236"/>
      <c r="C2945" s="237"/>
      <c r="D2945" s="238"/>
      <c r="E2945" s="225">
        <v>10</v>
      </c>
      <c r="F2945" s="174"/>
      <c r="G2945" s="264" t="str">
        <f t="shared" si="538"/>
        <v>A.5.13</v>
      </c>
      <c r="H2945" s="235" t="e">
        <f t="shared" si="536"/>
        <v>#N/A</v>
      </c>
      <c r="I2945" s="239"/>
      <c r="J2945" s="239"/>
      <c r="K2945" s="239"/>
      <c r="L2945" s="239"/>
      <c r="M2945" s="240"/>
      <c r="N2945" s="231">
        <f t="shared" si="535"/>
        <v>1</v>
      </c>
      <c r="O2945" s="231">
        <f t="shared" si="539"/>
        <v>0</v>
      </c>
      <c r="P2945" s="179">
        <f>VLOOKUP($G2945,[1]Conceptos!$B$2:$I$588,6,FALSE)</f>
        <v>1</v>
      </c>
      <c r="Q2945" s="179">
        <f>VLOOKUP($G2945,[1]Conceptos!$B$2:$I$588,7,FALSE)</f>
        <v>1</v>
      </c>
      <c r="R2945" s="179">
        <f>VLOOKUP($G2945,[1]Conceptos!$B$2:$I$588,8,FALSE)</f>
        <v>1</v>
      </c>
      <c r="S2945" s="229" t="b">
        <f>VLOOKUP(G2945,[1]Conceptos!$B$2:$E$587,4,FALSE)</f>
        <v>1</v>
      </c>
      <c r="V2945" s="231">
        <f t="shared" si="537"/>
        <v>0</v>
      </c>
    </row>
    <row r="2946" spans="1:22" s="231" customFormat="1" ht="51">
      <c r="A2946" s="172">
        <f>VLOOKUP(G2946,[1]Conceptos!$B$2:$F$587,5,FALSE)</f>
        <v>365</v>
      </c>
      <c r="B2946" s="216" t="s">
        <v>508</v>
      </c>
      <c r="C2946" s="217" t="str">
        <f>VLOOKUP(B2946,[1]Conceptos!$B$2:$D$587,2,FALSE)</f>
        <v>SERVICIOS PÚBLICOS DIFERENTES A ACUEDUCTO ALCANTARILLADO Y ASEO (SIN INCLUIR PROYECTOS DE VIVIENDA DE INTERÉS SOCIAL)</v>
      </c>
      <c r="D2946" s="218" t="str">
        <f>VLOOKUP(B2946,[1]Conceptos!$B$2:$D$587,3,FALSE)</f>
        <v>SUMATORIA DE LOS RECURSOS ORIENTADOS A LA FINANCIACIÓN DE LOS SERVICIOS PÚBLICOS DE ALUMBRADO PÚBLICO, GAS COMBUSTIBLE, TELEFONÍA PUBLICA CONMUTADA, TELEFONÍA LOCAL MÓVIL EN EL SECTOR RURAL</v>
      </c>
      <c r="E2946" s="249"/>
      <c r="F2946" s="210"/>
      <c r="G2946" s="262" t="str">
        <f t="shared" si="538"/>
        <v>A.6</v>
      </c>
      <c r="H2946" s="249"/>
      <c r="I2946" s="213">
        <f>I2947+I2958+I2981+I2992+I3003+I3014+I3025+I3036+I3047+I3058</f>
        <v>0</v>
      </c>
      <c r="J2946" s="213">
        <f>J2947+J2958+J2981+J2992+J3003+J3014+J3025+J3036+J3047+J3058</f>
        <v>0</v>
      </c>
      <c r="K2946" s="213">
        <f>K2947+K2958+K2981+K2992+K3003+K3014+K3025+K3036+K3047+K3058</f>
        <v>0</v>
      </c>
      <c r="L2946" s="213">
        <f>L2947+L2958+L2981+L2992+L3003+L3014+L3025+L3036+L3047+L3058</f>
        <v>0</v>
      </c>
      <c r="M2946" s="214">
        <f>M2947+M2958+M2981+M2992+M3003+M3014+M3025+M3036+M3047+M3058</f>
        <v>0</v>
      </c>
      <c r="N2946" s="250">
        <f t="shared" si="531"/>
        <v>0</v>
      </c>
      <c r="O2946" s="250">
        <f t="shared" si="539"/>
        <v>0</v>
      </c>
      <c r="P2946" s="179">
        <f>VLOOKUP($G2946,[1]Conceptos!$B$2:$I$588,6,FALSE)</f>
        <v>1</v>
      </c>
      <c r="Q2946" s="179">
        <f>VLOOKUP($G2946,[1]Conceptos!$B$2:$I$588,7,FALSE)</f>
        <v>1</v>
      </c>
      <c r="R2946" s="179">
        <f>VLOOKUP($G2946,[1]Conceptos!$B$2:$I$588,8,FALSE)</f>
        <v>1</v>
      </c>
      <c r="S2946" s="229" t="b">
        <f>VLOOKUP(G2946,[1]Conceptos!$B$2:$E$588,4,FALSE)</f>
        <v>0</v>
      </c>
      <c r="T2946" s="230">
        <f>FIND(".",B2946,LEN(B2946)-2)</f>
        <v>2</v>
      </c>
      <c r="U2946" s="230" t="str">
        <f>MID(B2946,1,T2946-1)</f>
        <v>A</v>
      </c>
      <c r="V2946" s="231">
        <f t="shared" si="537"/>
        <v>2</v>
      </c>
    </row>
    <row r="2947" spans="1:22" s="231" customFormat="1" ht="51">
      <c r="A2947" s="172">
        <f>VLOOKUP(G2947,[1]Conceptos!$B$2:$F$587,5,FALSE)</f>
        <v>366</v>
      </c>
      <c r="B2947" s="219" t="s">
        <v>509</v>
      </c>
      <c r="C2947" s="220" t="str">
        <f>VLOOKUP(B2947,[1]Conceptos!$B$2:$D$587,2,FALSE)</f>
        <v>SUBSIDIOS PARA USUARIOS DE MENORES INGRESOS - FONDO DE SOLIDARIDAD Y REDISTRIBUCIÓN DEL INGRESO</v>
      </c>
      <c r="D2947" s="221" t="str">
        <f>VLOOKUP(B2947,[1]Conceptos!$B$2:$D$587,3,FALSE)</f>
        <v>RECURSOS ORIENTADOS POR LA ENTIDAD TERRITORIAL PARA LA FINANCIACIÓN DE LOS SUBSIDIOS A LOS USUARIOS DE ESTRATOS 1, 2 Y 3 EN LOS SERVICIOS PÚBLICOS DIFERENTES A LOS DE ACUEDUCTO, ALCANTARILLADO Y ASEO, SEGÚN LO DISPUESTO POR LA LEY 142/94</v>
      </c>
      <c r="E2947" s="222" t="s">
        <v>136</v>
      </c>
      <c r="F2947" s="223"/>
      <c r="G2947" s="263" t="str">
        <f t="shared" si="538"/>
        <v>A.6.1</v>
      </c>
      <c r="H2947" s="225"/>
      <c r="I2947" s="226">
        <f>SUM(I2948:I2957)</f>
        <v>0</v>
      </c>
      <c r="J2947" s="226">
        <f>SUM(J2948:J2957)</f>
        <v>0</v>
      </c>
      <c r="K2947" s="226">
        <f>SUM(K2948:K2957)</f>
        <v>0</v>
      </c>
      <c r="L2947" s="226">
        <f>SUM(L2948:L2957)</f>
        <v>0</v>
      </c>
      <c r="M2947" s="227">
        <f>SUM(M2948:M2957)</f>
        <v>0</v>
      </c>
      <c r="N2947" s="228">
        <f>IF(AND(E2947&lt;&gt;"", E2947&lt;&gt;"Registrar Detalle",E2947&lt;&gt;"Ocultar Detalle"),1,0)</f>
        <v>0</v>
      </c>
      <c r="O2947" s="228">
        <f t="shared" si="539"/>
        <v>0</v>
      </c>
      <c r="P2947" s="179">
        <f>VLOOKUP($G2947,[1]Conceptos!$B$2:$I$588,6,FALSE)</f>
        <v>1</v>
      </c>
      <c r="Q2947" s="179">
        <f>VLOOKUP($G2947,[1]Conceptos!$B$2:$I$588,7,FALSE)</f>
        <v>1</v>
      </c>
      <c r="R2947" s="179">
        <f>VLOOKUP($G2947,[1]Conceptos!$B$2:$I$588,8,FALSE)</f>
        <v>1</v>
      </c>
      <c r="S2947" s="229" t="b">
        <f>VLOOKUP(G2947,[1]Conceptos!$B$2:$E$588,4,FALSE)</f>
        <v>1</v>
      </c>
      <c r="T2947" s="230">
        <f>FIND(".",B2947,LEN(B2947)-2)</f>
        <v>4</v>
      </c>
      <c r="U2947" s="230" t="str">
        <f>MID(B2947,1,T2947-1)</f>
        <v>A.6</v>
      </c>
      <c r="V2947" s="231">
        <f t="shared" si="537"/>
        <v>4</v>
      </c>
    </row>
    <row r="2948" spans="1:22" s="231" customFormat="1">
      <c r="A2948" s="172">
        <f>VLOOKUP(G2948,[1]Conceptos!$B$2:$F$587,5,FALSE)</f>
        <v>366</v>
      </c>
      <c r="B2948" s="234"/>
      <c r="C2948" s="220"/>
      <c r="D2948" s="221"/>
      <c r="E2948" s="225">
        <v>1</v>
      </c>
      <c r="F2948" s="174"/>
      <c r="G2948" s="264" t="str">
        <f t="shared" si="538"/>
        <v>A.6.1</v>
      </c>
      <c r="H2948" s="235" t="e">
        <f t="shared" ref="H2948:H2957" si="540">VLOOKUP(F2948,$W$7:$X$48,2,FALSE)</f>
        <v>#N/A</v>
      </c>
      <c r="I2948" s="239"/>
      <c r="J2948" s="239"/>
      <c r="K2948" s="239"/>
      <c r="L2948" s="239"/>
      <c r="M2948" s="240"/>
      <c r="N2948" s="231">
        <f t="shared" si="531"/>
        <v>1</v>
      </c>
      <c r="O2948" s="231">
        <f t="shared" si="539"/>
        <v>0</v>
      </c>
      <c r="P2948" s="179">
        <f>VLOOKUP($G2948,[1]Conceptos!$B$2:$I$588,6,FALSE)</f>
        <v>1</v>
      </c>
      <c r="Q2948" s="179">
        <f>VLOOKUP($G2948,[1]Conceptos!$B$2:$I$588,7,FALSE)</f>
        <v>1</v>
      </c>
      <c r="R2948" s="179">
        <f>VLOOKUP($G2948,[1]Conceptos!$B$2:$I$588,8,FALSE)</f>
        <v>1</v>
      </c>
      <c r="S2948" s="229" t="b">
        <f>VLOOKUP(G2948,[1]Conceptos!$B$2:$E$588,4,FALSE)</f>
        <v>1</v>
      </c>
      <c r="V2948" s="231">
        <f t="shared" si="537"/>
        <v>4</v>
      </c>
    </row>
    <row r="2949" spans="1:22" s="231" customFormat="1" hidden="1">
      <c r="A2949" s="172">
        <f>VLOOKUP(G2949,[1]Conceptos!$B$2:$F$587,5,FALSE)</f>
        <v>366</v>
      </c>
      <c r="B2949" s="236"/>
      <c r="C2949" s="237"/>
      <c r="D2949" s="238"/>
      <c r="E2949" s="225">
        <v>2</v>
      </c>
      <c r="F2949" s="174"/>
      <c r="G2949" s="264" t="str">
        <f t="shared" si="538"/>
        <v>A.6.1</v>
      </c>
      <c r="H2949" s="235" t="e">
        <f t="shared" si="540"/>
        <v>#N/A</v>
      </c>
      <c r="I2949" s="239"/>
      <c r="J2949" s="239"/>
      <c r="K2949" s="239"/>
      <c r="L2949" s="239"/>
      <c r="M2949" s="240"/>
      <c r="N2949" s="231">
        <f t="shared" si="531"/>
        <v>1</v>
      </c>
      <c r="O2949" s="231">
        <f t="shared" si="539"/>
        <v>0</v>
      </c>
      <c r="P2949" s="179">
        <f>VLOOKUP($G2949,[1]Conceptos!$B$2:$I$588,6,FALSE)</f>
        <v>1</v>
      </c>
      <c r="Q2949" s="179">
        <f>VLOOKUP($G2949,[1]Conceptos!$B$2:$I$588,7,FALSE)</f>
        <v>1</v>
      </c>
      <c r="R2949" s="179">
        <f>VLOOKUP($G2949,[1]Conceptos!$B$2:$I$588,8,FALSE)</f>
        <v>1</v>
      </c>
      <c r="S2949" s="229" t="b">
        <f>VLOOKUP(G2949,[1]Conceptos!$B$2:$E$587,4,FALSE)</f>
        <v>1</v>
      </c>
      <c r="V2949" s="231">
        <f t="shared" si="537"/>
        <v>0</v>
      </c>
    </row>
    <row r="2950" spans="1:22" s="231" customFormat="1" hidden="1">
      <c r="A2950" s="172">
        <f>VLOOKUP(G2950,[1]Conceptos!$B$2:$F$587,5,FALSE)</f>
        <v>366</v>
      </c>
      <c r="B2950" s="236"/>
      <c r="C2950" s="237"/>
      <c r="D2950" s="238"/>
      <c r="E2950" s="225">
        <v>3</v>
      </c>
      <c r="F2950" s="174"/>
      <c r="G2950" s="264" t="str">
        <f t="shared" si="538"/>
        <v>A.6.1</v>
      </c>
      <c r="H2950" s="235" t="e">
        <f t="shared" si="540"/>
        <v>#N/A</v>
      </c>
      <c r="I2950" s="239"/>
      <c r="J2950" s="239"/>
      <c r="K2950" s="239"/>
      <c r="L2950" s="239"/>
      <c r="M2950" s="240"/>
      <c r="N2950" s="231">
        <f t="shared" si="531"/>
        <v>1</v>
      </c>
      <c r="O2950" s="231">
        <f t="shared" si="539"/>
        <v>0</v>
      </c>
      <c r="P2950" s="179">
        <f>VLOOKUP($G2950,[1]Conceptos!$B$2:$I$588,6,FALSE)</f>
        <v>1</v>
      </c>
      <c r="Q2950" s="179">
        <f>VLOOKUP($G2950,[1]Conceptos!$B$2:$I$588,7,FALSE)</f>
        <v>1</v>
      </c>
      <c r="R2950" s="179">
        <f>VLOOKUP($G2950,[1]Conceptos!$B$2:$I$588,8,FALSE)</f>
        <v>1</v>
      </c>
      <c r="S2950" s="229" t="b">
        <f>VLOOKUP(G2950,[1]Conceptos!$B$2:$E$587,4,FALSE)</f>
        <v>1</v>
      </c>
      <c r="V2950" s="231">
        <f t="shared" si="537"/>
        <v>0</v>
      </c>
    </row>
    <row r="2951" spans="1:22" s="231" customFormat="1" hidden="1">
      <c r="A2951" s="172">
        <f>VLOOKUP(G2951,[1]Conceptos!$B$2:$F$587,5,FALSE)</f>
        <v>366</v>
      </c>
      <c r="B2951" s="236"/>
      <c r="C2951" s="237"/>
      <c r="D2951" s="238"/>
      <c r="E2951" s="225">
        <v>4</v>
      </c>
      <c r="F2951" s="174"/>
      <c r="G2951" s="264" t="str">
        <f t="shared" si="538"/>
        <v>A.6.1</v>
      </c>
      <c r="H2951" s="235" t="e">
        <f t="shared" si="540"/>
        <v>#N/A</v>
      </c>
      <c r="I2951" s="239"/>
      <c r="J2951" s="239"/>
      <c r="K2951" s="239"/>
      <c r="L2951" s="239"/>
      <c r="M2951" s="240"/>
      <c r="N2951" s="231">
        <f t="shared" si="531"/>
        <v>1</v>
      </c>
      <c r="O2951" s="231">
        <f t="shared" si="539"/>
        <v>0</v>
      </c>
      <c r="P2951" s="179">
        <f>VLOOKUP($G2951,[1]Conceptos!$B$2:$I$588,6,FALSE)</f>
        <v>1</v>
      </c>
      <c r="Q2951" s="179">
        <f>VLOOKUP($G2951,[1]Conceptos!$B$2:$I$588,7,FALSE)</f>
        <v>1</v>
      </c>
      <c r="R2951" s="179">
        <f>VLOOKUP($G2951,[1]Conceptos!$B$2:$I$588,8,FALSE)</f>
        <v>1</v>
      </c>
      <c r="S2951" s="229" t="b">
        <f>VLOOKUP(G2951,[1]Conceptos!$B$2:$E$587,4,FALSE)</f>
        <v>1</v>
      </c>
      <c r="V2951" s="231">
        <f t="shared" si="537"/>
        <v>0</v>
      </c>
    </row>
    <row r="2952" spans="1:22" s="231" customFormat="1" hidden="1">
      <c r="A2952" s="172">
        <f>VLOOKUP(G2952,[1]Conceptos!$B$2:$F$587,5,FALSE)</f>
        <v>366</v>
      </c>
      <c r="B2952" s="236"/>
      <c r="C2952" s="237"/>
      <c r="D2952" s="238"/>
      <c r="E2952" s="225">
        <v>5</v>
      </c>
      <c r="F2952" s="174"/>
      <c r="G2952" s="264" t="str">
        <f t="shared" si="538"/>
        <v>A.6.1</v>
      </c>
      <c r="H2952" s="235" t="e">
        <f t="shared" si="540"/>
        <v>#N/A</v>
      </c>
      <c r="I2952" s="239"/>
      <c r="J2952" s="239"/>
      <c r="K2952" s="239"/>
      <c r="L2952" s="239"/>
      <c r="M2952" s="240"/>
      <c r="N2952" s="231">
        <f t="shared" si="531"/>
        <v>1</v>
      </c>
      <c r="O2952" s="231">
        <f t="shared" si="539"/>
        <v>0</v>
      </c>
      <c r="P2952" s="179">
        <f>VLOOKUP($G2952,[1]Conceptos!$B$2:$I$588,6,FALSE)</f>
        <v>1</v>
      </c>
      <c r="Q2952" s="179">
        <f>VLOOKUP($G2952,[1]Conceptos!$B$2:$I$588,7,FALSE)</f>
        <v>1</v>
      </c>
      <c r="R2952" s="179">
        <f>VLOOKUP($G2952,[1]Conceptos!$B$2:$I$588,8,FALSE)</f>
        <v>1</v>
      </c>
      <c r="S2952" s="229" t="b">
        <f>VLOOKUP(G2952,[1]Conceptos!$B$2:$E$587,4,FALSE)</f>
        <v>1</v>
      </c>
      <c r="V2952" s="231">
        <f t="shared" si="537"/>
        <v>0</v>
      </c>
    </row>
    <row r="2953" spans="1:22" s="231" customFormat="1" hidden="1">
      <c r="A2953" s="172">
        <f>VLOOKUP(G2953,[1]Conceptos!$B$2:$F$587,5,FALSE)</f>
        <v>366</v>
      </c>
      <c r="B2953" s="236"/>
      <c r="C2953" s="237"/>
      <c r="D2953" s="238"/>
      <c r="E2953" s="225">
        <v>6</v>
      </c>
      <c r="F2953" s="174"/>
      <c r="G2953" s="264" t="str">
        <f t="shared" si="538"/>
        <v>A.6.1</v>
      </c>
      <c r="H2953" s="235" t="e">
        <f t="shared" si="540"/>
        <v>#N/A</v>
      </c>
      <c r="I2953" s="239"/>
      <c r="J2953" s="239"/>
      <c r="K2953" s="239"/>
      <c r="L2953" s="239"/>
      <c r="M2953" s="240"/>
      <c r="N2953" s="231">
        <f t="shared" si="531"/>
        <v>1</v>
      </c>
      <c r="O2953" s="231">
        <f t="shared" si="539"/>
        <v>0</v>
      </c>
      <c r="P2953" s="179">
        <f>VLOOKUP($G2953,[1]Conceptos!$B$2:$I$588,6,FALSE)</f>
        <v>1</v>
      </c>
      <c r="Q2953" s="179">
        <f>VLOOKUP($G2953,[1]Conceptos!$B$2:$I$588,7,FALSE)</f>
        <v>1</v>
      </c>
      <c r="R2953" s="179">
        <f>VLOOKUP($G2953,[1]Conceptos!$B$2:$I$588,8,FALSE)</f>
        <v>1</v>
      </c>
      <c r="S2953" s="229" t="b">
        <f>VLOOKUP(G2953,[1]Conceptos!$B$2:$E$587,4,FALSE)</f>
        <v>1</v>
      </c>
      <c r="V2953" s="231">
        <f t="shared" si="537"/>
        <v>0</v>
      </c>
    </row>
    <row r="2954" spans="1:22" s="231" customFormat="1" hidden="1">
      <c r="A2954" s="172">
        <f>VLOOKUP(G2954,[1]Conceptos!$B$2:$F$587,5,FALSE)</f>
        <v>366</v>
      </c>
      <c r="B2954" s="236"/>
      <c r="C2954" s="237"/>
      <c r="D2954" s="238"/>
      <c r="E2954" s="225">
        <v>7</v>
      </c>
      <c r="F2954" s="174"/>
      <c r="G2954" s="264" t="str">
        <f t="shared" si="538"/>
        <v>A.6.1</v>
      </c>
      <c r="H2954" s="235" t="e">
        <f t="shared" si="540"/>
        <v>#N/A</v>
      </c>
      <c r="I2954" s="239"/>
      <c r="J2954" s="239"/>
      <c r="K2954" s="239"/>
      <c r="L2954" s="239"/>
      <c r="M2954" s="240"/>
      <c r="N2954" s="231">
        <f t="shared" si="531"/>
        <v>1</v>
      </c>
      <c r="O2954" s="231">
        <f t="shared" si="539"/>
        <v>0</v>
      </c>
      <c r="P2954" s="179">
        <f>VLOOKUP($G2954,[1]Conceptos!$B$2:$I$588,6,FALSE)</f>
        <v>1</v>
      </c>
      <c r="Q2954" s="179">
        <f>VLOOKUP($G2954,[1]Conceptos!$B$2:$I$588,7,FALSE)</f>
        <v>1</v>
      </c>
      <c r="R2954" s="179">
        <f>VLOOKUP($G2954,[1]Conceptos!$B$2:$I$588,8,FALSE)</f>
        <v>1</v>
      </c>
      <c r="S2954" s="229" t="b">
        <f>VLOOKUP(G2954,[1]Conceptos!$B$2:$E$587,4,FALSE)</f>
        <v>1</v>
      </c>
      <c r="V2954" s="231">
        <f t="shared" si="537"/>
        <v>0</v>
      </c>
    </row>
    <row r="2955" spans="1:22" s="231" customFormat="1" hidden="1">
      <c r="A2955" s="172">
        <f>VLOOKUP(G2955,[1]Conceptos!$B$2:$F$587,5,FALSE)</f>
        <v>366</v>
      </c>
      <c r="B2955" s="236"/>
      <c r="C2955" s="237"/>
      <c r="D2955" s="238"/>
      <c r="E2955" s="225">
        <v>8</v>
      </c>
      <c r="F2955" s="174"/>
      <c r="G2955" s="264" t="str">
        <f t="shared" si="538"/>
        <v>A.6.1</v>
      </c>
      <c r="H2955" s="235" t="e">
        <f t="shared" si="540"/>
        <v>#N/A</v>
      </c>
      <c r="I2955" s="239"/>
      <c r="J2955" s="239"/>
      <c r="K2955" s="239"/>
      <c r="L2955" s="239"/>
      <c r="M2955" s="240"/>
      <c r="N2955" s="231">
        <f t="shared" si="531"/>
        <v>1</v>
      </c>
      <c r="O2955" s="231">
        <f t="shared" si="539"/>
        <v>0</v>
      </c>
      <c r="P2955" s="179">
        <f>VLOOKUP($G2955,[1]Conceptos!$B$2:$I$588,6,FALSE)</f>
        <v>1</v>
      </c>
      <c r="Q2955" s="179">
        <f>VLOOKUP($G2955,[1]Conceptos!$B$2:$I$588,7,FALSE)</f>
        <v>1</v>
      </c>
      <c r="R2955" s="179">
        <f>VLOOKUP($G2955,[1]Conceptos!$B$2:$I$588,8,FALSE)</f>
        <v>1</v>
      </c>
      <c r="S2955" s="229" t="b">
        <f>VLOOKUP(G2955,[1]Conceptos!$B$2:$E$587,4,FALSE)</f>
        <v>1</v>
      </c>
      <c r="V2955" s="231">
        <f t="shared" si="537"/>
        <v>0</v>
      </c>
    </row>
    <row r="2956" spans="1:22" s="231" customFormat="1" hidden="1">
      <c r="A2956" s="172">
        <f>VLOOKUP(G2956,[1]Conceptos!$B$2:$F$587,5,FALSE)</f>
        <v>366</v>
      </c>
      <c r="B2956" s="236"/>
      <c r="C2956" s="237"/>
      <c r="D2956" s="238"/>
      <c r="E2956" s="225">
        <v>9</v>
      </c>
      <c r="F2956" s="174"/>
      <c r="G2956" s="264" t="str">
        <f t="shared" si="538"/>
        <v>A.6.1</v>
      </c>
      <c r="H2956" s="235" t="e">
        <f t="shared" si="540"/>
        <v>#N/A</v>
      </c>
      <c r="I2956" s="239"/>
      <c r="J2956" s="239"/>
      <c r="K2956" s="239"/>
      <c r="L2956" s="239"/>
      <c r="M2956" s="240"/>
      <c r="N2956" s="231">
        <f t="shared" ref="N2956:N3031" si="541">IF(E2956&lt;&gt;"",1,0)</f>
        <v>1</v>
      </c>
      <c r="O2956" s="231">
        <f t="shared" si="539"/>
        <v>0</v>
      </c>
      <c r="P2956" s="179">
        <f>VLOOKUP($G2956,[1]Conceptos!$B$2:$I$588,6,FALSE)</f>
        <v>1</v>
      </c>
      <c r="Q2956" s="179">
        <f>VLOOKUP($G2956,[1]Conceptos!$B$2:$I$588,7,FALSE)</f>
        <v>1</v>
      </c>
      <c r="R2956" s="179">
        <f>VLOOKUP($G2956,[1]Conceptos!$B$2:$I$588,8,FALSE)</f>
        <v>1</v>
      </c>
      <c r="S2956" s="229" t="b">
        <f>VLOOKUP(G2956,[1]Conceptos!$B$2:$E$587,4,FALSE)</f>
        <v>1</v>
      </c>
      <c r="V2956" s="231">
        <f t="shared" si="537"/>
        <v>0</v>
      </c>
    </row>
    <row r="2957" spans="1:22" s="231" customFormat="1" hidden="1">
      <c r="A2957" s="172">
        <f>VLOOKUP(G2957,[1]Conceptos!$B$2:$F$587,5,FALSE)</f>
        <v>366</v>
      </c>
      <c r="B2957" s="236"/>
      <c r="C2957" s="237"/>
      <c r="D2957" s="238"/>
      <c r="E2957" s="225">
        <v>10</v>
      </c>
      <c r="F2957" s="174"/>
      <c r="G2957" s="264" t="str">
        <f t="shared" si="538"/>
        <v>A.6.1</v>
      </c>
      <c r="H2957" s="235" t="e">
        <f t="shared" si="540"/>
        <v>#N/A</v>
      </c>
      <c r="I2957" s="239"/>
      <c r="J2957" s="239"/>
      <c r="K2957" s="239"/>
      <c r="L2957" s="239"/>
      <c r="M2957" s="240"/>
      <c r="N2957" s="231">
        <f t="shared" si="541"/>
        <v>1</v>
      </c>
      <c r="O2957" s="231">
        <f t="shared" si="539"/>
        <v>0</v>
      </c>
      <c r="P2957" s="179">
        <f>VLOOKUP($G2957,[1]Conceptos!$B$2:$I$588,6,FALSE)</f>
        <v>1</v>
      </c>
      <c r="Q2957" s="179">
        <f>VLOOKUP($G2957,[1]Conceptos!$B$2:$I$588,7,FALSE)</f>
        <v>1</v>
      </c>
      <c r="R2957" s="179">
        <f>VLOOKUP($G2957,[1]Conceptos!$B$2:$I$588,8,FALSE)</f>
        <v>1</v>
      </c>
      <c r="S2957" s="229" t="b">
        <f>VLOOKUP(G2957,[1]Conceptos!$B$2:$E$587,4,FALSE)</f>
        <v>1</v>
      </c>
      <c r="V2957" s="231">
        <f t="shared" si="537"/>
        <v>0</v>
      </c>
    </row>
    <row r="2958" spans="1:22" s="231" customFormat="1" ht="51">
      <c r="A2958" s="172">
        <f>VLOOKUP(G2958,[1]Conceptos!$B$2:$F$587,5,FALSE)</f>
        <v>367</v>
      </c>
      <c r="B2958" s="216" t="s">
        <v>510</v>
      </c>
      <c r="C2958" s="217" t="str">
        <f>VLOOKUP(B2958,[1]Conceptos!$B$2:$D$587,2,FALSE)</f>
        <v xml:space="preserve">MANTENIMIENTO Y EXPANSIÓN DEL SERVICIO DE ALUMBRADO PÚBLICO </v>
      </c>
      <c r="D2958" s="218" t="str">
        <f>VLOOKUP(B2958,[1]Conceptos!$B$2:$D$587,3,FALSE)</f>
        <v>RECURSOS ORIENTADOS A LA FINANCIACIÓN DE LA REVISIÓN Y REPARACIÓN DE LOS DISPOSITIVOS Y REDES INVOLUCRADAS EN EL SERVICIO Y DE LA EXTENSIÓN DE NUEVAS REDES Y TRANSFORMADORES EXCLUSIVOS PARA ALUMBRADO PÚBLICO.</v>
      </c>
      <c r="E2958" s="249"/>
      <c r="F2958" s="210"/>
      <c r="G2958" s="262" t="str">
        <f t="shared" si="538"/>
        <v>A.6.2</v>
      </c>
      <c r="H2958" s="249"/>
      <c r="I2958" s="213">
        <f>I2959+I2970</f>
        <v>0</v>
      </c>
      <c r="J2958" s="213">
        <f>J2959+J2970</f>
        <v>0</v>
      </c>
      <c r="K2958" s="213">
        <f>K2959+K2970</f>
        <v>0</v>
      </c>
      <c r="L2958" s="213">
        <f>L2959+L2970</f>
        <v>0</v>
      </c>
      <c r="M2958" s="214">
        <f>M2959+M2970</f>
        <v>0</v>
      </c>
      <c r="N2958" s="250">
        <f>IF(E2958&lt;&gt;"",1,0)</f>
        <v>0</v>
      </c>
      <c r="O2958" s="250">
        <f>SUM(I2958:M2958)</f>
        <v>0</v>
      </c>
      <c r="P2958" s="179">
        <f>VLOOKUP($G2958,[1]Conceptos!$B$2:$I$588,6,FALSE)</f>
        <v>1</v>
      </c>
      <c r="Q2958" s="179">
        <f>VLOOKUP($G2958,[1]Conceptos!$B$2:$I$588,7,FALSE)</f>
        <v>1</v>
      </c>
      <c r="R2958" s="179">
        <f>VLOOKUP($G2958,[1]Conceptos!$B$2:$I$588,8,FALSE)</f>
        <v>1</v>
      </c>
      <c r="S2958" s="229" t="b">
        <f>VLOOKUP(G2958,[1]Conceptos!$B$2:$E$588,4,FALSE)</f>
        <v>0</v>
      </c>
      <c r="T2958" s="230">
        <f>FIND(".",B2958,LEN(B2958)-2)</f>
        <v>4</v>
      </c>
      <c r="U2958" s="230" t="str">
        <f>MID(B2958,1,T2958-1)</f>
        <v>A.6</v>
      </c>
      <c r="V2958" s="231">
        <f>IF(T2958=0,T2957,T2958)</f>
        <v>4</v>
      </c>
    </row>
    <row r="2959" spans="1:22" s="231" customFormat="1" ht="25.5">
      <c r="A2959" s="172">
        <f>VLOOKUP(G2959,[1]Conceptos!$B$2:$F$587,5,FALSE)</f>
        <v>368</v>
      </c>
      <c r="B2959" s="219" t="s">
        <v>511</v>
      </c>
      <c r="C2959" s="220" t="str">
        <f>VLOOKUP(B2959,[1]Conceptos!$B$2:$D$587,2,FALSE)</f>
        <v xml:space="preserve">EXPANSIÓN DEL SERVICIO DE ALUMBRADO PÚBLICO </v>
      </c>
      <c r="D2959" s="221" t="str">
        <f>VLOOKUP(B2959,[1]Conceptos!$B$2:$D$587,3,FALSE)</f>
        <v>RECURSOS ORIENTADOS A LA FINANCIACIÓN DE EXTENSIÓN DE NUEVAS REDES Y TRANSFORMADORES EXCLUSIVOS PARA ALUMBRADO PÚBLICO.</v>
      </c>
      <c r="E2959" s="222" t="s">
        <v>136</v>
      </c>
      <c r="F2959" s="223"/>
      <c r="G2959" s="263" t="str">
        <f t="shared" si="538"/>
        <v>A.6.2.1</v>
      </c>
      <c r="H2959" s="225"/>
      <c r="I2959" s="226">
        <f>SUM(I2960:I2969)</f>
        <v>0</v>
      </c>
      <c r="J2959" s="226">
        <f>SUM(J2960:J2969)</f>
        <v>0</v>
      </c>
      <c r="K2959" s="226">
        <f>SUM(K2960:K2969)</f>
        <v>0</v>
      </c>
      <c r="L2959" s="226">
        <f>SUM(L2960:L2969)</f>
        <v>0</v>
      </c>
      <c r="M2959" s="227">
        <f>SUM(M2960:M2969)</f>
        <v>0</v>
      </c>
      <c r="N2959" s="228">
        <f>IF(AND(E2959&lt;&gt;"", E2959&lt;&gt;"Registrar Detalle",E2959&lt;&gt;"Ocultar Detalle"),1,0)</f>
        <v>0</v>
      </c>
      <c r="O2959" s="228">
        <f t="shared" si="539"/>
        <v>0</v>
      </c>
      <c r="P2959" s="179">
        <f>VLOOKUP($G2959,[1]Conceptos!$B$2:$I$588,6,FALSE)</f>
        <v>1</v>
      </c>
      <c r="Q2959" s="179">
        <f>VLOOKUP($G2959,[1]Conceptos!$B$2:$I$588,7,FALSE)</f>
        <v>1</v>
      </c>
      <c r="R2959" s="179">
        <f>VLOOKUP($G2959,[1]Conceptos!$B$2:$I$588,8,FALSE)</f>
        <v>1</v>
      </c>
      <c r="S2959" s="229" t="b">
        <f>VLOOKUP(G2959,[1]Conceptos!$B$2:$E$588,4,FALSE)</f>
        <v>1</v>
      </c>
      <c r="T2959" s="230">
        <f>FIND(".",B2959,LEN(B2959)-2)</f>
        <v>6</v>
      </c>
      <c r="U2959" s="230" t="str">
        <f>MID(B2959,1,T2959-1)</f>
        <v>A.6.2</v>
      </c>
      <c r="V2959" s="231">
        <f>IF(T2959=0,T2957,T2959)</f>
        <v>6</v>
      </c>
    </row>
    <row r="2960" spans="1:22" s="231" customFormat="1">
      <c r="A2960" s="172">
        <f>VLOOKUP(G2960,[1]Conceptos!$B$2:$F$587,5,FALSE)</f>
        <v>368</v>
      </c>
      <c r="B2960" s="234"/>
      <c r="C2960" s="220"/>
      <c r="D2960" s="221"/>
      <c r="E2960" s="225">
        <v>1</v>
      </c>
      <c r="F2960" s="174"/>
      <c r="G2960" s="263" t="str">
        <f t="shared" si="538"/>
        <v>A.6.2.1</v>
      </c>
      <c r="H2960" s="235" t="e">
        <f t="shared" ref="H2960:H2969" si="542">VLOOKUP(F2960,$W$7:$X$48,2,FALSE)</f>
        <v>#N/A</v>
      </c>
      <c r="I2960" s="239"/>
      <c r="J2960" s="239"/>
      <c r="K2960" s="239"/>
      <c r="L2960" s="239"/>
      <c r="M2960" s="240"/>
      <c r="N2960" s="231">
        <f t="shared" si="541"/>
        <v>1</v>
      </c>
      <c r="O2960" s="231">
        <f t="shared" si="539"/>
        <v>0</v>
      </c>
      <c r="P2960" s="179">
        <f>VLOOKUP($G2960,[1]Conceptos!$B$2:$I$588,6,FALSE)</f>
        <v>1</v>
      </c>
      <c r="Q2960" s="179">
        <f>VLOOKUP($G2960,[1]Conceptos!$B$2:$I$588,7,FALSE)</f>
        <v>1</v>
      </c>
      <c r="R2960" s="179">
        <f>VLOOKUP($G2960,[1]Conceptos!$B$2:$I$588,8,FALSE)</f>
        <v>1</v>
      </c>
      <c r="S2960" s="229" t="b">
        <f>VLOOKUP(G2960,[1]Conceptos!$B$2:$E$588,4,FALSE)</f>
        <v>1</v>
      </c>
      <c r="V2960" s="231">
        <f t="shared" si="537"/>
        <v>6</v>
      </c>
    </row>
    <row r="2961" spans="1:22" s="231" customFormat="1" hidden="1">
      <c r="A2961" s="172">
        <f>VLOOKUP(G2961,[1]Conceptos!$B$2:$F$587,5,FALSE)</f>
        <v>368</v>
      </c>
      <c r="B2961" s="236"/>
      <c r="C2961" s="237"/>
      <c r="D2961" s="238"/>
      <c r="E2961" s="225">
        <v>2</v>
      </c>
      <c r="F2961" s="174"/>
      <c r="G2961" s="263" t="str">
        <f t="shared" si="538"/>
        <v>A.6.2.1</v>
      </c>
      <c r="H2961" s="235" t="e">
        <f t="shared" si="542"/>
        <v>#N/A</v>
      </c>
      <c r="I2961" s="239"/>
      <c r="J2961" s="239"/>
      <c r="K2961" s="239"/>
      <c r="L2961" s="239"/>
      <c r="M2961" s="240"/>
      <c r="N2961" s="231">
        <f t="shared" si="541"/>
        <v>1</v>
      </c>
      <c r="O2961" s="231">
        <f t="shared" si="539"/>
        <v>0</v>
      </c>
      <c r="P2961" s="179">
        <f>VLOOKUP($G2961,[1]Conceptos!$B$2:$I$588,6,FALSE)</f>
        <v>1</v>
      </c>
      <c r="Q2961" s="179">
        <f>VLOOKUP($G2961,[1]Conceptos!$B$2:$I$588,7,FALSE)</f>
        <v>1</v>
      </c>
      <c r="R2961" s="179">
        <f>VLOOKUP($G2961,[1]Conceptos!$B$2:$I$588,8,FALSE)</f>
        <v>1</v>
      </c>
      <c r="S2961" s="229" t="b">
        <f>VLOOKUP(G2961,[1]Conceptos!$B$2:$E$587,4,FALSE)</f>
        <v>1</v>
      </c>
      <c r="V2961" s="231">
        <f t="shared" si="537"/>
        <v>0</v>
      </c>
    </row>
    <row r="2962" spans="1:22" s="231" customFormat="1" hidden="1">
      <c r="A2962" s="172">
        <f>VLOOKUP(G2962,[1]Conceptos!$B$2:$F$587,5,FALSE)</f>
        <v>368</v>
      </c>
      <c r="B2962" s="236"/>
      <c r="C2962" s="237"/>
      <c r="D2962" s="238"/>
      <c r="E2962" s="225">
        <v>3</v>
      </c>
      <c r="F2962" s="174"/>
      <c r="G2962" s="263" t="str">
        <f t="shared" si="538"/>
        <v>A.6.2.1</v>
      </c>
      <c r="H2962" s="235" t="e">
        <f t="shared" si="542"/>
        <v>#N/A</v>
      </c>
      <c r="I2962" s="239"/>
      <c r="J2962" s="239"/>
      <c r="K2962" s="239"/>
      <c r="L2962" s="239"/>
      <c r="M2962" s="240"/>
      <c r="N2962" s="231">
        <f t="shared" si="541"/>
        <v>1</v>
      </c>
      <c r="O2962" s="231">
        <f t="shared" si="539"/>
        <v>0</v>
      </c>
      <c r="P2962" s="179">
        <f>VLOOKUP($G2962,[1]Conceptos!$B$2:$I$588,6,FALSE)</f>
        <v>1</v>
      </c>
      <c r="Q2962" s="179">
        <f>VLOOKUP($G2962,[1]Conceptos!$B$2:$I$588,7,FALSE)</f>
        <v>1</v>
      </c>
      <c r="R2962" s="179">
        <f>VLOOKUP($G2962,[1]Conceptos!$B$2:$I$588,8,FALSE)</f>
        <v>1</v>
      </c>
      <c r="S2962" s="229" t="b">
        <f>VLOOKUP(G2962,[1]Conceptos!$B$2:$E$587,4,FALSE)</f>
        <v>1</v>
      </c>
      <c r="V2962" s="231">
        <f t="shared" si="537"/>
        <v>0</v>
      </c>
    </row>
    <row r="2963" spans="1:22" s="231" customFormat="1" hidden="1">
      <c r="A2963" s="172">
        <f>VLOOKUP(G2963,[1]Conceptos!$B$2:$F$587,5,FALSE)</f>
        <v>368</v>
      </c>
      <c r="B2963" s="236"/>
      <c r="C2963" s="237"/>
      <c r="D2963" s="238"/>
      <c r="E2963" s="225">
        <v>4</v>
      </c>
      <c r="F2963" s="174"/>
      <c r="G2963" s="263" t="str">
        <f t="shared" si="538"/>
        <v>A.6.2.1</v>
      </c>
      <c r="H2963" s="235" t="e">
        <f t="shared" si="542"/>
        <v>#N/A</v>
      </c>
      <c r="I2963" s="239"/>
      <c r="J2963" s="239"/>
      <c r="K2963" s="239"/>
      <c r="L2963" s="239"/>
      <c r="M2963" s="240"/>
      <c r="N2963" s="231">
        <f t="shared" si="541"/>
        <v>1</v>
      </c>
      <c r="O2963" s="231">
        <f t="shared" si="539"/>
        <v>0</v>
      </c>
      <c r="P2963" s="179">
        <f>VLOOKUP($G2963,[1]Conceptos!$B$2:$I$588,6,FALSE)</f>
        <v>1</v>
      </c>
      <c r="Q2963" s="179">
        <f>VLOOKUP($G2963,[1]Conceptos!$B$2:$I$588,7,FALSE)</f>
        <v>1</v>
      </c>
      <c r="R2963" s="179">
        <f>VLOOKUP($G2963,[1]Conceptos!$B$2:$I$588,8,FALSE)</f>
        <v>1</v>
      </c>
      <c r="S2963" s="229" t="b">
        <f>VLOOKUP(G2963,[1]Conceptos!$B$2:$E$587,4,FALSE)</f>
        <v>1</v>
      </c>
      <c r="V2963" s="231">
        <f t="shared" si="537"/>
        <v>0</v>
      </c>
    </row>
    <row r="2964" spans="1:22" s="231" customFormat="1" hidden="1">
      <c r="A2964" s="172">
        <f>VLOOKUP(G2964,[1]Conceptos!$B$2:$F$587,5,FALSE)</f>
        <v>368</v>
      </c>
      <c r="B2964" s="236"/>
      <c r="C2964" s="237"/>
      <c r="D2964" s="238"/>
      <c r="E2964" s="225">
        <v>5</v>
      </c>
      <c r="F2964" s="174"/>
      <c r="G2964" s="263" t="str">
        <f t="shared" si="538"/>
        <v>A.6.2.1</v>
      </c>
      <c r="H2964" s="235" t="e">
        <f t="shared" si="542"/>
        <v>#N/A</v>
      </c>
      <c r="I2964" s="239"/>
      <c r="J2964" s="239"/>
      <c r="K2964" s="239"/>
      <c r="L2964" s="239"/>
      <c r="M2964" s="240"/>
      <c r="N2964" s="231">
        <f t="shared" si="541"/>
        <v>1</v>
      </c>
      <c r="O2964" s="231">
        <f t="shared" si="539"/>
        <v>0</v>
      </c>
      <c r="P2964" s="179">
        <f>VLOOKUP($G2964,[1]Conceptos!$B$2:$I$588,6,FALSE)</f>
        <v>1</v>
      </c>
      <c r="Q2964" s="179">
        <f>VLOOKUP($G2964,[1]Conceptos!$B$2:$I$588,7,FALSE)</f>
        <v>1</v>
      </c>
      <c r="R2964" s="179">
        <f>VLOOKUP($G2964,[1]Conceptos!$B$2:$I$588,8,FALSE)</f>
        <v>1</v>
      </c>
      <c r="S2964" s="229" t="b">
        <f>VLOOKUP(G2964,[1]Conceptos!$B$2:$E$587,4,FALSE)</f>
        <v>1</v>
      </c>
      <c r="V2964" s="231">
        <f t="shared" si="537"/>
        <v>0</v>
      </c>
    </row>
    <row r="2965" spans="1:22" s="231" customFormat="1" hidden="1">
      <c r="A2965" s="172">
        <f>VLOOKUP(G2965,[1]Conceptos!$B$2:$F$587,5,FALSE)</f>
        <v>368</v>
      </c>
      <c r="B2965" s="236"/>
      <c r="C2965" s="237"/>
      <c r="D2965" s="238"/>
      <c r="E2965" s="225">
        <v>6</v>
      </c>
      <c r="F2965" s="174"/>
      <c r="G2965" s="263" t="str">
        <f t="shared" si="538"/>
        <v>A.6.2.1</v>
      </c>
      <c r="H2965" s="235" t="e">
        <f t="shared" si="542"/>
        <v>#N/A</v>
      </c>
      <c r="I2965" s="239"/>
      <c r="J2965" s="239"/>
      <c r="K2965" s="239"/>
      <c r="L2965" s="239"/>
      <c r="M2965" s="240"/>
      <c r="N2965" s="231">
        <f t="shared" si="541"/>
        <v>1</v>
      </c>
      <c r="O2965" s="231">
        <f t="shared" si="539"/>
        <v>0</v>
      </c>
      <c r="P2965" s="179">
        <f>VLOOKUP($G2965,[1]Conceptos!$B$2:$I$588,6,FALSE)</f>
        <v>1</v>
      </c>
      <c r="Q2965" s="179">
        <f>VLOOKUP($G2965,[1]Conceptos!$B$2:$I$588,7,FALSE)</f>
        <v>1</v>
      </c>
      <c r="R2965" s="179">
        <f>VLOOKUP($G2965,[1]Conceptos!$B$2:$I$588,8,FALSE)</f>
        <v>1</v>
      </c>
      <c r="S2965" s="229" t="b">
        <f>VLOOKUP(G2965,[1]Conceptos!$B$2:$E$587,4,FALSE)</f>
        <v>1</v>
      </c>
      <c r="V2965" s="231">
        <f t="shared" si="537"/>
        <v>0</v>
      </c>
    </row>
    <row r="2966" spans="1:22" s="231" customFormat="1" hidden="1">
      <c r="A2966" s="172">
        <f>VLOOKUP(G2966,[1]Conceptos!$B$2:$F$587,5,FALSE)</f>
        <v>368</v>
      </c>
      <c r="B2966" s="236"/>
      <c r="C2966" s="237"/>
      <c r="D2966" s="238"/>
      <c r="E2966" s="225">
        <v>7</v>
      </c>
      <c r="F2966" s="174"/>
      <c r="G2966" s="263" t="str">
        <f t="shared" si="538"/>
        <v>A.6.2.1</v>
      </c>
      <c r="H2966" s="235" t="e">
        <f t="shared" si="542"/>
        <v>#N/A</v>
      </c>
      <c r="I2966" s="239"/>
      <c r="J2966" s="239"/>
      <c r="K2966" s="239"/>
      <c r="L2966" s="239"/>
      <c r="M2966" s="240"/>
      <c r="N2966" s="231">
        <f t="shared" si="541"/>
        <v>1</v>
      </c>
      <c r="O2966" s="231">
        <f t="shared" si="539"/>
        <v>0</v>
      </c>
      <c r="P2966" s="179">
        <f>VLOOKUP($G2966,[1]Conceptos!$B$2:$I$588,6,FALSE)</f>
        <v>1</v>
      </c>
      <c r="Q2966" s="179">
        <f>VLOOKUP($G2966,[1]Conceptos!$B$2:$I$588,7,FALSE)</f>
        <v>1</v>
      </c>
      <c r="R2966" s="179">
        <f>VLOOKUP($G2966,[1]Conceptos!$B$2:$I$588,8,FALSE)</f>
        <v>1</v>
      </c>
      <c r="S2966" s="229" t="b">
        <f>VLOOKUP(G2966,[1]Conceptos!$B$2:$E$587,4,FALSE)</f>
        <v>1</v>
      </c>
      <c r="V2966" s="231">
        <f t="shared" si="537"/>
        <v>0</v>
      </c>
    </row>
    <row r="2967" spans="1:22" s="231" customFormat="1" hidden="1">
      <c r="A2967" s="172">
        <f>VLOOKUP(G2967,[1]Conceptos!$B$2:$F$587,5,FALSE)</f>
        <v>368</v>
      </c>
      <c r="B2967" s="236"/>
      <c r="C2967" s="237"/>
      <c r="D2967" s="238"/>
      <c r="E2967" s="225">
        <v>8</v>
      </c>
      <c r="F2967" s="174"/>
      <c r="G2967" s="263" t="str">
        <f t="shared" si="538"/>
        <v>A.6.2.1</v>
      </c>
      <c r="H2967" s="235" t="e">
        <f t="shared" si="542"/>
        <v>#N/A</v>
      </c>
      <c r="I2967" s="239"/>
      <c r="J2967" s="239"/>
      <c r="K2967" s="239"/>
      <c r="L2967" s="239"/>
      <c r="M2967" s="240"/>
      <c r="N2967" s="231">
        <f t="shared" si="541"/>
        <v>1</v>
      </c>
      <c r="O2967" s="231">
        <f t="shared" si="539"/>
        <v>0</v>
      </c>
      <c r="P2967" s="179">
        <f>VLOOKUP($G2967,[1]Conceptos!$B$2:$I$588,6,FALSE)</f>
        <v>1</v>
      </c>
      <c r="Q2967" s="179">
        <f>VLOOKUP($G2967,[1]Conceptos!$B$2:$I$588,7,FALSE)</f>
        <v>1</v>
      </c>
      <c r="R2967" s="179">
        <f>VLOOKUP($G2967,[1]Conceptos!$B$2:$I$588,8,FALSE)</f>
        <v>1</v>
      </c>
      <c r="S2967" s="229" t="b">
        <f>VLOOKUP(G2967,[1]Conceptos!$B$2:$E$587,4,FALSE)</f>
        <v>1</v>
      </c>
      <c r="V2967" s="231">
        <f t="shared" si="537"/>
        <v>0</v>
      </c>
    </row>
    <row r="2968" spans="1:22" s="231" customFormat="1" hidden="1">
      <c r="A2968" s="172">
        <f>VLOOKUP(G2968,[1]Conceptos!$B$2:$F$587,5,FALSE)</f>
        <v>368</v>
      </c>
      <c r="B2968" s="236"/>
      <c r="C2968" s="237"/>
      <c r="D2968" s="238"/>
      <c r="E2968" s="225">
        <v>9</v>
      </c>
      <c r="F2968" s="174"/>
      <c r="G2968" s="263" t="str">
        <f t="shared" si="538"/>
        <v>A.6.2.1</v>
      </c>
      <c r="H2968" s="235" t="e">
        <f t="shared" si="542"/>
        <v>#N/A</v>
      </c>
      <c r="I2968" s="239"/>
      <c r="J2968" s="239"/>
      <c r="K2968" s="239"/>
      <c r="L2968" s="239"/>
      <c r="M2968" s="240"/>
      <c r="N2968" s="231">
        <f t="shared" si="541"/>
        <v>1</v>
      </c>
      <c r="O2968" s="231">
        <f t="shared" si="539"/>
        <v>0</v>
      </c>
      <c r="P2968" s="179">
        <f>VLOOKUP($G2968,[1]Conceptos!$B$2:$I$588,6,FALSE)</f>
        <v>1</v>
      </c>
      <c r="Q2968" s="179">
        <f>VLOOKUP($G2968,[1]Conceptos!$B$2:$I$588,7,FALSE)</f>
        <v>1</v>
      </c>
      <c r="R2968" s="179">
        <f>VLOOKUP($G2968,[1]Conceptos!$B$2:$I$588,8,FALSE)</f>
        <v>1</v>
      </c>
      <c r="S2968" s="229" t="b">
        <f>VLOOKUP(G2968,[1]Conceptos!$B$2:$E$587,4,FALSE)</f>
        <v>1</v>
      </c>
      <c r="V2968" s="231">
        <f t="shared" si="537"/>
        <v>0</v>
      </c>
    </row>
    <row r="2969" spans="1:22" s="231" customFormat="1" hidden="1">
      <c r="A2969" s="172">
        <f>VLOOKUP(G2969,[1]Conceptos!$B$2:$F$587,5,FALSE)</f>
        <v>368</v>
      </c>
      <c r="B2969" s="236"/>
      <c r="C2969" s="237"/>
      <c r="D2969" s="238"/>
      <c r="E2969" s="225">
        <v>10</v>
      </c>
      <c r="F2969" s="174"/>
      <c r="G2969" s="263" t="str">
        <f t="shared" si="538"/>
        <v>A.6.2.1</v>
      </c>
      <c r="H2969" s="235" t="e">
        <f t="shared" si="542"/>
        <v>#N/A</v>
      </c>
      <c r="I2969" s="239"/>
      <c r="J2969" s="239"/>
      <c r="K2969" s="239"/>
      <c r="L2969" s="239"/>
      <c r="M2969" s="240"/>
      <c r="N2969" s="231">
        <f t="shared" si="541"/>
        <v>1</v>
      </c>
      <c r="O2969" s="231">
        <f t="shared" si="539"/>
        <v>0</v>
      </c>
      <c r="P2969" s="179">
        <f>VLOOKUP($G2969,[1]Conceptos!$B$2:$I$588,6,FALSE)</f>
        <v>1</v>
      </c>
      <c r="Q2969" s="179">
        <f>VLOOKUP($G2969,[1]Conceptos!$B$2:$I$588,7,FALSE)</f>
        <v>1</v>
      </c>
      <c r="R2969" s="179">
        <f>VLOOKUP($G2969,[1]Conceptos!$B$2:$I$588,8,FALSE)</f>
        <v>1</v>
      </c>
      <c r="S2969" s="229" t="b">
        <f>VLOOKUP(G2969,[1]Conceptos!$B$2:$E$587,4,FALSE)</f>
        <v>1</v>
      </c>
      <c r="V2969" s="231">
        <f t="shared" si="537"/>
        <v>0</v>
      </c>
    </row>
    <row r="2970" spans="1:22" s="231" customFormat="1" ht="25.5">
      <c r="A2970" s="172">
        <f>VLOOKUP(G2970,[1]Conceptos!$B$2:$F$587,5,FALSE)</f>
        <v>369</v>
      </c>
      <c r="B2970" s="219" t="s">
        <v>512</v>
      </c>
      <c r="C2970" s="220" t="str">
        <f>VLOOKUP(B2970,[1]Conceptos!$B$2:$D$587,2,FALSE)</f>
        <v xml:space="preserve">MANTENIMIENTO DEL SERVICIO DE ALUMBRADO PÚBLICO </v>
      </c>
      <c r="D2970" s="221" t="str">
        <f>VLOOKUP(B2970,[1]Conceptos!$B$2:$D$587,3,FALSE)</f>
        <v xml:space="preserve">RECURSOS ORIENTADOS A LA FINANCIACIÓN DE LA REVISIÓN Y REPARACIÓN DE LOS DISPOSITIVOS Y REDES INVOLUCRADAS EN EL SERVICIO </v>
      </c>
      <c r="E2970" s="222" t="s">
        <v>136</v>
      </c>
      <c r="F2970" s="223"/>
      <c r="G2970" s="263" t="str">
        <f t="shared" si="538"/>
        <v>A.6.2.2</v>
      </c>
      <c r="H2970" s="225"/>
      <c r="I2970" s="226">
        <f>SUM(I2971:I2980)</f>
        <v>0</v>
      </c>
      <c r="J2970" s="226">
        <f>SUM(J2971:J2980)</f>
        <v>0</v>
      </c>
      <c r="K2970" s="226">
        <f>SUM(K2971:K2980)</f>
        <v>0</v>
      </c>
      <c r="L2970" s="226">
        <f>SUM(L2971:L2980)</f>
        <v>0</v>
      </c>
      <c r="M2970" s="227">
        <f>SUM(M2971:M2980)</f>
        <v>0</v>
      </c>
      <c r="N2970" s="228">
        <f>IF(AND(E2970&lt;&gt;"", E2970&lt;&gt;"Registrar Detalle",E2970&lt;&gt;"Ocultar Detalle"),1,0)</f>
        <v>0</v>
      </c>
      <c r="O2970" s="228">
        <f t="shared" si="539"/>
        <v>0</v>
      </c>
      <c r="P2970" s="179">
        <f>VLOOKUP($G2970,[1]Conceptos!$B$2:$I$588,6,FALSE)</f>
        <v>1</v>
      </c>
      <c r="Q2970" s="179">
        <f>VLOOKUP($G2970,[1]Conceptos!$B$2:$I$588,7,FALSE)</f>
        <v>1</v>
      </c>
      <c r="R2970" s="179">
        <f>VLOOKUP($G2970,[1]Conceptos!$B$2:$I$588,8,FALSE)</f>
        <v>1</v>
      </c>
      <c r="S2970" s="229" t="b">
        <f>VLOOKUP(G2970,[1]Conceptos!$B$2:$E$588,4,FALSE)</f>
        <v>1</v>
      </c>
      <c r="T2970" s="230">
        <f>FIND(".",B2970,LEN(B2970)-2)</f>
        <v>6</v>
      </c>
      <c r="U2970" s="230" t="str">
        <f>MID(B2970,1,T2970-1)</f>
        <v>A.6.2</v>
      </c>
      <c r="V2970" s="231">
        <f>IF(T2970=0,T2968,T2970)</f>
        <v>6</v>
      </c>
    </row>
    <row r="2971" spans="1:22" s="231" customFormat="1">
      <c r="A2971" s="172">
        <f>VLOOKUP(G2971,[1]Conceptos!$B$2:$F$587,5,FALSE)</f>
        <v>369</v>
      </c>
      <c r="B2971" s="234"/>
      <c r="C2971" s="220"/>
      <c r="D2971" s="221"/>
      <c r="E2971" s="225">
        <v>1</v>
      </c>
      <c r="F2971" s="174"/>
      <c r="G2971" s="263" t="str">
        <f t="shared" si="538"/>
        <v>A.6.2.2</v>
      </c>
      <c r="H2971" s="235" t="e">
        <f t="shared" ref="H2971:H2980" si="543">VLOOKUP(F2971,$W$7:$X$48,2,FALSE)</f>
        <v>#N/A</v>
      </c>
      <c r="I2971" s="239"/>
      <c r="J2971" s="239"/>
      <c r="K2971" s="239"/>
      <c r="L2971" s="239"/>
      <c r="M2971" s="240"/>
      <c r="N2971" s="231">
        <f t="shared" ref="N2971:N2980" si="544">IF(E2971&lt;&gt;"",1,0)</f>
        <v>1</v>
      </c>
      <c r="O2971" s="231">
        <f t="shared" si="539"/>
        <v>0</v>
      </c>
      <c r="P2971" s="179">
        <f>VLOOKUP($G2971,[1]Conceptos!$B$2:$I$588,6,FALSE)</f>
        <v>1</v>
      </c>
      <c r="Q2971" s="179">
        <f>VLOOKUP($G2971,[1]Conceptos!$B$2:$I$588,7,FALSE)</f>
        <v>1</v>
      </c>
      <c r="R2971" s="179">
        <f>VLOOKUP($G2971,[1]Conceptos!$B$2:$I$588,8,FALSE)</f>
        <v>1</v>
      </c>
      <c r="S2971" s="229" t="b">
        <f>VLOOKUP(G2971,[1]Conceptos!$B$2:$E$588,4,FALSE)</f>
        <v>1</v>
      </c>
      <c r="V2971" s="231">
        <f t="shared" ref="V2971:V2980" si="545">IF(T2971=0,T2970,T2971)</f>
        <v>6</v>
      </c>
    </row>
    <row r="2972" spans="1:22" s="231" customFormat="1" hidden="1">
      <c r="A2972" s="172">
        <f>VLOOKUP(G2972,[1]Conceptos!$B$2:$F$587,5,FALSE)</f>
        <v>369</v>
      </c>
      <c r="B2972" s="236"/>
      <c r="C2972" s="237"/>
      <c r="D2972" s="238"/>
      <c r="E2972" s="225">
        <v>2</v>
      </c>
      <c r="F2972" s="174"/>
      <c r="G2972" s="263" t="str">
        <f t="shared" si="538"/>
        <v>A.6.2.2</v>
      </c>
      <c r="H2972" s="235" t="e">
        <f t="shared" si="543"/>
        <v>#N/A</v>
      </c>
      <c r="I2972" s="239"/>
      <c r="J2972" s="239"/>
      <c r="K2972" s="239"/>
      <c r="L2972" s="239"/>
      <c r="M2972" s="240"/>
      <c r="N2972" s="231">
        <f t="shared" si="544"/>
        <v>1</v>
      </c>
      <c r="O2972" s="231">
        <f t="shared" si="539"/>
        <v>0</v>
      </c>
      <c r="P2972" s="179">
        <f>VLOOKUP($G2972,[1]Conceptos!$B$2:$I$588,6,FALSE)</f>
        <v>1</v>
      </c>
      <c r="Q2972" s="179">
        <f>VLOOKUP($G2972,[1]Conceptos!$B$2:$I$588,7,FALSE)</f>
        <v>1</v>
      </c>
      <c r="R2972" s="179">
        <f>VLOOKUP($G2972,[1]Conceptos!$B$2:$I$588,8,FALSE)</f>
        <v>1</v>
      </c>
      <c r="S2972" s="229" t="b">
        <f>VLOOKUP(G2972,[1]Conceptos!$B$2:$E$587,4,FALSE)</f>
        <v>1</v>
      </c>
      <c r="V2972" s="231">
        <f t="shared" si="545"/>
        <v>0</v>
      </c>
    </row>
    <row r="2973" spans="1:22" s="231" customFormat="1" hidden="1">
      <c r="A2973" s="172">
        <f>VLOOKUP(G2973,[1]Conceptos!$B$2:$F$587,5,FALSE)</f>
        <v>369</v>
      </c>
      <c r="B2973" s="236"/>
      <c r="C2973" s="237"/>
      <c r="D2973" s="238"/>
      <c r="E2973" s="225">
        <v>3</v>
      </c>
      <c r="F2973" s="174"/>
      <c r="G2973" s="263" t="str">
        <f t="shared" si="538"/>
        <v>A.6.2.2</v>
      </c>
      <c r="H2973" s="235" t="e">
        <f t="shared" si="543"/>
        <v>#N/A</v>
      </c>
      <c r="I2973" s="239"/>
      <c r="J2973" s="239"/>
      <c r="K2973" s="239"/>
      <c r="L2973" s="239"/>
      <c r="M2973" s="240"/>
      <c r="N2973" s="231">
        <f t="shared" si="544"/>
        <v>1</v>
      </c>
      <c r="O2973" s="231">
        <f t="shared" si="539"/>
        <v>0</v>
      </c>
      <c r="P2973" s="179">
        <f>VLOOKUP($G2973,[1]Conceptos!$B$2:$I$588,6,FALSE)</f>
        <v>1</v>
      </c>
      <c r="Q2973" s="179">
        <f>VLOOKUP($G2973,[1]Conceptos!$B$2:$I$588,7,FALSE)</f>
        <v>1</v>
      </c>
      <c r="R2973" s="179">
        <f>VLOOKUP($G2973,[1]Conceptos!$B$2:$I$588,8,FALSE)</f>
        <v>1</v>
      </c>
      <c r="S2973" s="229" t="b">
        <f>VLOOKUP(G2973,[1]Conceptos!$B$2:$E$587,4,FALSE)</f>
        <v>1</v>
      </c>
      <c r="V2973" s="231">
        <f t="shared" si="545"/>
        <v>0</v>
      </c>
    </row>
    <row r="2974" spans="1:22" s="231" customFormat="1" hidden="1">
      <c r="A2974" s="172">
        <f>VLOOKUP(G2974,[1]Conceptos!$B$2:$F$587,5,FALSE)</f>
        <v>369</v>
      </c>
      <c r="B2974" s="236"/>
      <c r="C2974" s="237"/>
      <c r="D2974" s="238"/>
      <c r="E2974" s="225">
        <v>4</v>
      </c>
      <c r="F2974" s="174"/>
      <c r="G2974" s="263" t="str">
        <f t="shared" si="538"/>
        <v>A.6.2.2</v>
      </c>
      <c r="H2974" s="235" t="e">
        <f t="shared" si="543"/>
        <v>#N/A</v>
      </c>
      <c r="I2974" s="239"/>
      <c r="J2974" s="239"/>
      <c r="K2974" s="239"/>
      <c r="L2974" s="239"/>
      <c r="M2974" s="240"/>
      <c r="N2974" s="231">
        <f t="shared" si="544"/>
        <v>1</v>
      </c>
      <c r="O2974" s="231">
        <f t="shared" si="539"/>
        <v>0</v>
      </c>
      <c r="P2974" s="179">
        <f>VLOOKUP($G2974,[1]Conceptos!$B$2:$I$588,6,FALSE)</f>
        <v>1</v>
      </c>
      <c r="Q2974" s="179">
        <f>VLOOKUP($G2974,[1]Conceptos!$B$2:$I$588,7,FALSE)</f>
        <v>1</v>
      </c>
      <c r="R2974" s="179">
        <f>VLOOKUP($G2974,[1]Conceptos!$B$2:$I$588,8,FALSE)</f>
        <v>1</v>
      </c>
      <c r="S2974" s="229" t="b">
        <f>VLOOKUP(G2974,[1]Conceptos!$B$2:$E$587,4,FALSE)</f>
        <v>1</v>
      </c>
      <c r="V2974" s="231">
        <f t="shared" si="545"/>
        <v>0</v>
      </c>
    </row>
    <row r="2975" spans="1:22" s="231" customFormat="1" hidden="1">
      <c r="A2975" s="172">
        <f>VLOOKUP(G2975,[1]Conceptos!$B$2:$F$587,5,FALSE)</f>
        <v>369</v>
      </c>
      <c r="B2975" s="236"/>
      <c r="C2975" s="237"/>
      <c r="D2975" s="238"/>
      <c r="E2975" s="225">
        <v>5</v>
      </c>
      <c r="F2975" s="174"/>
      <c r="G2975" s="263" t="str">
        <f t="shared" si="538"/>
        <v>A.6.2.2</v>
      </c>
      <c r="H2975" s="235" t="e">
        <f t="shared" si="543"/>
        <v>#N/A</v>
      </c>
      <c r="I2975" s="239"/>
      <c r="J2975" s="239"/>
      <c r="K2975" s="239"/>
      <c r="L2975" s="239"/>
      <c r="M2975" s="240"/>
      <c r="N2975" s="231">
        <f t="shared" si="544"/>
        <v>1</v>
      </c>
      <c r="O2975" s="231">
        <f t="shared" si="539"/>
        <v>0</v>
      </c>
      <c r="P2975" s="179">
        <f>VLOOKUP($G2975,[1]Conceptos!$B$2:$I$588,6,FALSE)</f>
        <v>1</v>
      </c>
      <c r="Q2975" s="179">
        <f>VLOOKUP($G2975,[1]Conceptos!$B$2:$I$588,7,FALSE)</f>
        <v>1</v>
      </c>
      <c r="R2975" s="179">
        <f>VLOOKUP($G2975,[1]Conceptos!$B$2:$I$588,8,FALSE)</f>
        <v>1</v>
      </c>
      <c r="S2975" s="229" t="b">
        <f>VLOOKUP(G2975,[1]Conceptos!$B$2:$E$587,4,FALSE)</f>
        <v>1</v>
      </c>
      <c r="V2975" s="231">
        <f t="shared" si="545"/>
        <v>0</v>
      </c>
    </row>
    <row r="2976" spans="1:22" s="231" customFormat="1" hidden="1">
      <c r="A2976" s="172">
        <f>VLOOKUP(G2976,[1]Conceptos!$B$2:$F$587,5,FALSE)</f>
        <v>369</v>
      </c>
      <c r="B2976" s="236"/>
      <c r="C2976" s="237"/>
      <c r="D2976" s="238"/>
      <c r="E2976" s="225">
        <v>6</v>
      </c>
      <c r="F2976" s="174"/>
      <c r="G2976" s="263" t="str">
        <f t="shared" si="538"/>
        <v>A.6.2.2</v>
      </c>
      <c r="H2976" s="235" t="e">
        <f t="shared" si="543"/>
        <v>#N/A</v>
      </c>
      <c r="I2976" s="239"/>
      <c r="J2976" s="239"/>
      <c r="K2976" s="239"/>
      <c r="L2976" s="239"/>
      <c r="M2976" s="240"/>
      <c r="N2976" s="231">
        <f t="shared" si="544"/>
        <v>1</v>
      </c>
      <c r="O2976" s="231">
        <f t="shared" si="539"/>
        <v>0</v>
      </c>
      <c r="P2976" s="179">
        <f>VLOOKUP($G2976,[1]Conceptos!$B$2:$I$588,6,FALSE)</f>
        <v>1</v>
      </c>
      <c r="Q2976" s="179">
        <f>VLOOKUP($G2976,[1]Conceptos!$B$2:$I$588,7,FALSE)</f>
        <v>1</v>
      </c>
      <c r="R2976" s="179">
        <f>VLOOKUP($G2976,[1]Conceptos!$B$2:$I$588,8,FALSE)</f>
        <v>1</v>
      </c>
      <c r="S2976" s="229" t="b">
        <f>VLOOKUP(G2976,[1]Conceptos!$B$2:$E$587,4,FALSE)</f>
        <v>1</v>
      </c>
      <c r="V2976" s="231">
        <f t="shared" si="545"/>
        <v>0</v>
      </c>
    </row>
    <row r="2977" spans="1:22" s="231" customFormat="1" hidden="1">
      <c r="A2977" s="172">
        <f>VLOOKUP(G2977,[1]Conceptos!$B$2:$F$587,5,FALSE)</f>
        <v>369</v>
      </c>
      <c r="B2977" s="236"/>
      <c r="C2977" s="237"/>
      <c r="D2977" s="238"/>
      <c r="E2977" s="225">
        <v>7</v>
      </c>
      <c r="F2977" s="174"/>
      <c r="G2977" s="263" t="str">
        <f t="shared" si="538"/>
        <v>A.6.2.2</v>
      </c>
      <c r="H2977" s="235" t="e">
        <f t="shared" si="543"/>
        <v>#N/A</v>
      </c>
      <c r="I2977" s="239"/>
      <c r="J2977" s="239"/>
      <c r="K2977" s="239"/>
      <c r="L2977" s="239"/>
      <c r="M2977" s="240"/>
      <c r="N2977" s="231">
        <f t="shared" si="544"/>
        <v>1</v>
      </c>
      <c r="O2977" s="231">
        <f t="shared" si="539"/>
        <v>0</v>
      </c>
      <c r="P2977" s="179">
        <f>VLOOKUP($G2977,[1]Conceptos!$B$2:$I$588,6,FALSE)</f>
        <v>1</v>
      </c>
      <c r="Q2977" s="179">
        <f>VLOOKUP($G2977,[1]Conceptos!$B$2:$I$588,7,FALSE)</f>
        <v>1</v>
      </c>
      <c r="R2977" s="179">
        <f>VLOOKUP($G2977,[1]Conceptos!$B$2:$I$588,8,FALSE)</f>
        <v>1</v>
      </c>
      <c r="S2977" s="229" t="b">
        <f>VLOOKUP(G2977,[1]Conceptos!$B$2:$E$587,4,FALSE)</f>
        <v>1</v>
      </c>
      <c r="V2977" s="231">
        <f t="shared" si="545"/>
        <v>0</v>
      </c>
    </row>
    <row r="2978" spans="1:22" s="231" customFormat="1" hidden="1">
      <c r="A2978" s="172">
        <f>VLOOKUP(G2978,[1]Conceptos!$B$2:$F$587,5,FALSE)</f>
        <v>369</v>
      </c>
      <c r="B2978" s="236"/>
      <c r="C2978" s="237"/>
      <c r="D2978" s="238"/>
      <c r="E2978" s="225">
        <v>8</v>
      </c>
      <c r="F2978" s="174"/>
      <c r="G2978" s="263" t="str">
        <f t="shared" si="538"/>
        <v>A.6.2.2</v>
      </c>
      <c r="H2978" s="235" t="e">
        <f t="shared" si="543"/>
        <v>#N/A</v>
      </c>
      <c r="I2978" s="239"/>
      <c r="J2978" s="239"/>
      <c r="K2978" s="239"/>
      <c r="L2978" s="239"/>
      <c r="M2978" s="240"/>
      <c r="N2978" s="231">
        <f t="shared" si="544"/>
        <v>1</v>
      </c>
      <c r="O2978" s="231">
        <f t="shared" si="539"/>
        <v>0</v>
      </c>
      <c r="P2978" s="179">
        <f>VLOOKUP($G2978,[1]Conceptos!$B$2:$I$588,6,FALSE)</f>
        <v>1</v>
      </c>
      <c r="Q2978" s="179">
        <f>VLOOKUP($G2978,[1]Conceptos!$B$2:$I$588,7,FALSE)</f>
        <v>1</v>
      </c>
      <c r="R2978" s="179">
        <f>VLOOKUP($G2978,[1]Conceptos!$B$2:$I$588,8,FALSE)</f>
        <v>1</v>
      </c>
      <c r="S2978" s="229" t="b">
        <f>VLOOKUP(G2978,[1]Conceptos!$B$2:$E$587,4,FALSE)</f>
        <v>1</v>
      </c>
      <c r="V2978" s="231">
        <f t="shared" si="545"/>
        <v>0</v>
      </c>
    </row>
    <row r="2979" spans="1:22" s="231" customFormat="1" hidden="1">
      <c r="A2979" s="172">
        <f>VLOOKUP(G2979,[1]Conceptos!$B$2:$F$587,5,FALSE)</f>
        <v>369</v>
      </c>
      <c r="B2979" s="236"/>
      <c r="C2979" s="237"/>
      <c r="D2979" s="238"/>
      <c r="E2979" s="225">
        <v>9</v>
      </c>
      <c r="F2979" s="174"/>
      <c r="G2979" s="263" t="str">
        <f t="shared" si="538"/>
        <v>A.6.2.2</v>
      </c>
      <c r="H2979" s="235" t="e">
        <f t="shared" si="543"/>
        <v>#N/A</v>
      </c>
      <c r="I2979" s="239"/>
      <c r="J2979" s="239"/>
      <c r="K2979" s="239"/>
      <c r="L2979" s="239"/>
      <c r="M2979" s="240"/>
      <c r="N2979" s="231">
        <f t="shared" si="544"/>
        <v>1</v>
      </c>
      <c r="O2979" s="231">
        <f t="shared" si="539"/>
        <v>0</v>
      </c>
      <c r="P2979" s="179">
        <f>VLOOKUP($G2979,[1]Conceptos!$B$2:$I$588,6,FALSE)</f>
        <v>1</v>
      </c>
      <c r="Q2979" s="179">
        <f>VLOOKUP($G2979,[1]Conceptos!$B$2:$I$588,7,FALSE)</f>
        <v>1</v>
      </c>
      <c r="R2979" s="179">
        <f>VLOOKUP($G2979,[1]Conceptos!$B$2:$I$588,8,FALSE)</f>
        <v>1</v>
      </c>
      <c r="S2979" s="229" t="b">
        <f>VLOOKUP(G2979,[1]Conceptos!$B$2:$E$587,4,FALSE)</f>
        <v>1</v>
      </c>
      <c r="V2979" s="231">
        <f t="shared" si="545"/>
        <v>0</v>
      </c>
    </row>
    <row r="2980" spans="1:22" s="231" customFormat="1" hidden="1">
      <c r="A2980" s="172">
        <f>VLOOKUP(G2980,[1]Conceptos!$B$2:$F$587,5,FALSE)</f>
        <v>369</v>
      </c>
      <c r="B2980" s="236"/>
      <c r="C2980" s="237"/>
      <c r="D2980" s="238"/>
      <c r="E2980" s="225">
        <v>10</v>
      </c>
      <c r="F2980" s="174"/>
      <c r="G2980" s="263" t="str">
        <f t="shared" si="538"/>
        <v>A.6.2.2</v>
      </c>
      <c r="H2980" s="235" t="e">
        <f t="shared" si="543"/>
        <v>#N/A</v>
      </c>
      <c r="I2980" s="239"/>
      <c r="J2980" s="239"/>
      <c r="K2980" s="239"/>
      <c r="L2980" s="239"/>
      <c r="M2980" s="240"/>
      <c r="N2980" s="231">
        <f t="shared" si="544"/>
        <v>1</v>
      </c>
      <c r="O2980" s="231">
        <f t="shared" si="539"/>
        <v>0</v>
      </c>
      <c r="P2980" s="179">
        <f>VLOOKUP($G2980,[1]Conceptos!$B$2:$I$588,6,FALSE)</f>
        <v>1</v>
      </c>
      <c r="Q2980" s="179">
        <f>VLOOKUP($G2980,[1]Conceptos!$B$2:$I$588,7,FALSE)</f>
        <v>1</v>
      </c>
      <c r="R2980" s="179">
        <f>VLOOKUP($G2980,[1]Conceptos!$B$2:$I$588,8,FALSE)</f>
        <v>1</v>
      </c>
      <c r="S2980" s="229" t="b">
        <f>VLOOKUP(G2980,[1]Conceptos!$B$2:$E$587,4,FALSE)</f>
        <v>1</v>
      </c>
      <c r="V2980" s="231">
        <f t="shared" si="545"/>
        <v>0</v>
      </c>
    </row>
    <row r="2981" spans="1:22" s="231" customFormat="1" ht="76.5">
      <c r="A2981" s="172">
        <f>VLOOKUP(G2981,[1]Conceptos!$B$2:$F$587,5,FALSE)</f>
        <v>370</v>
      </c>
      <c r="B2981" s="219" t="s">
        <v>513</v>
      </c>
      <c r="C2981" s="220" t="str">
        <f>VLOOKUP(B2981,[1]Conceptos!$B$2:$D$587,2,FALSE)</f>
        <v>PAGO DE CONVENIOS O CONTRATOS DE SUMINISTRO DE ENERGÍA ELÉCTRICA PARA EL SERVICIO DE ALUMBRADO PÚBLICO O PARA EL MANTENIMIENTO Y EXPANSIÓN DEL SERVICIO DE ALUMBRADO PÚBLICO</v>
      </c>
      <c r="D2981" s="221" t="str">
        <f>VLOOKUP(B2981,[1]Conceptos!$B$2:$D$587,3,FALSE)</f>
        <v>RECURSOS PARA EL PAGO DE CONVENIOS O CONTRATOS CELEBRADOS CON EMPRESAS DE SERVICIOS PÚBLICO PARA EL SUMINISTRO DE ENERGÍA ELÉCTRICA Y/O MANTENIMIENTO Y EXPANSIÓN DEL SERVICIO DE ALUMBRADO PÚBLICO</v>
      </c>
      <c r="E2981" s="222" t="s">
        <v>136</v>
      </c>
      <c r="F2981" s="223"/>
      <c r="G2981" s="263" t="str">
        <f t="shared" si="538"/>
        <v>A.6.3</v>
      </c>
      <c r="H2981" s="225"/>
      <c r="I2981" s="226">
        <f>SUM(I2982:I2991)</f>
        <v>0</v>
      </c>
      <c r="J2981" s="226">
        <f>SUM(J2982:J2991)</f>
        <v>0</v>
      </c>
      <c r="K2981" s="226">
        <f>SUM(K2982:K2991)</f>
        <v>0</v>
      </c>
      <c r="L2981" s="226">
        <f>SUM(L2982:L2991)</f>
        <v>0</v>
      </c>
      <c r="M2981" s="227">
        <f>SUM(M2982:M2991)</f>
        <v>0</v>
      </c>
      <c r="N2981" s="228">
        <f>IF(AND(E2981&lt;&gt;"", E2981&lt;&gt;"Registrar Detalle",E2981&lt;&gt;"Ocultar Detalle"),1,0)</f>
        <v>0</v>
      </c>
      <c r="O2981" s="228">
        <f t="shared" si="539"/>
        <v>0</v>
      </c>
      <c r="P2981" s="179">
        <f>VLOOKUP($G2981,[1]Conceptos!$B$2:$I$588,6,FALSE)</f>
        <v>1</v>
      </c>
      <c r="Q2981" s="179">
        <f>VLOOKUP($G2981,[1]Conceptos!$B$2:$I$588,7,FALSE)</f>
        <v>1</v>
      </c>
      <c r="R2981" s="179">
        <f>VLOOKUP($G2981,[1]Conceptos!$B$2:$I$588,8,FALSE)</f>
        <v>1</v>
      </c>
      <c r="S2981" s="229" t="b">
        <f>VLOOKUP(G2981,[1]Conceptos!$B$2:$E$588,4,FALSE)</f>
        <v>1</v>
      </c>
      <c r="T2981" s="230">
        <f>FIND(".",B2981,LEN(B2981)-2)</f>
        <v>4</v>
      </c>
      <c r="U2981" s="230" t="str">
        <f>MID(B2981,1,T2981-1)</f>
        <v>A.6</v>
      </c>
      <c r="V2981" s="231">
        <f>IF(T2981=0,T2969,T2981)</f>
        <v>4</v>
      </c>
    </row>
    <row r="2982" spans="1:22" s="231" customFormat="1">
      <c r="A2982" s="172">
        <f>VLOOKUP(G2982,[1]Conceptos!$B$2:$F$587,5,FALSE)</f>
        <v>370</v>
      </c>
      <c r="B2982" s="234"/>
      <c r="C2982" s="220"/>
      <c r="D2982" s="221"/>
      <c r="E2982" s="225">
        <v>1</v>
      </c>
      <c r="F2982" s="174"/>
      <c r="G2982" s="264" t="str">
        <f t="shared" si="538"/>
        <v>A.6.3</v>
      </c>
      <c r="H2982" s="235" t="e">
        <f t="shared" ref="H2982:H2991" si="546">VLOOKUP(F2982,$W$7:$X$48,2,FALSE)</f>
        <v>#N/A</v>
      </c>
      <c r="I2982" s="239"/>
      <c r="J2982" s="239"/>
      <c r="K2982" s="239"/>
      <c r="L2982" s="239"/>
      <c r="M2982" s="240"/>
      <c r="N2982" s="231">
        <f t="shared" si="541"/>
        <v>1</v>
      </c>
      <c r="O2982" s="231">
        <f t="shared" si="539"/>
        <v>0</v>
      </c>
      <c r="P2982" s="179">
        <f>VLOOKUP($G2982,[1]Conceptos!$B$2:$I$588,6,FALSE)</f>
        <v>1</v>
      </c>
      <c r="Q2982" s="179">
        <f>VLOOKUP($G2982,[1]Conceptos!$B$2:$I$588,7,FALSE)</f>
        <v>1</v>
      </c>
      <c r="R2982" s="179">
        <f>VLOOKUP($G2982,[1]Conceptos!$B$2:$I$588,8,FALSE)</f>
        <v>1</v>
      </c>
      <c r="S2982" s="229" t="b">
        <f>VLOOKUP(G2982,[1]Conceptos!$B$2:$E$588,4,FALSE)</f>
        <v>1</v>
      </c>
      <c r="V2982" s="231">
        <f t="shared" si="537"/>
        <v>4</v>
      </c>
    </row>
    <row r="2983" spans="1:22" s="231" customFormat="1" hidden="1">
      <c r="A2983" s="172">
        <f>VLOOKUP(G2983,[1]Conceptos!$B$2:$F$587,5,FALSE)</f>
        <v>370</v>
      </c>
      <c r="B2983" s="236"/>
      <c r="C2983" s="237"/>
      <c r="D2983" s="238"/>
      <c r="E2983" s="225">
        <v>2</v>
      </c>
      <c r="F2983" s="174"/>
      <c r="G2983" s="264" t="str">
        <f t="shared" si="538"/>
        <v>A.6.3</v>
      </c>
      <c r="H2983" s="235" t="e">
        <f t="shared" si="546"/>
        <v>#N/A</v>
      </c>
      <c r="I2983" s="239"/>
      <c r="J2983" s="239"/>
      <c r="K2983" s="239"/>
      <c r="L2983" s="239"/>
      <c r="M2983" s="240"/>
      <c r="N2983" s="231">
        <f t="shared" si="541"/>
        <v>1</v>
      </c>
      <c r="O2983" s="231">
        <f t="shared" si="539"/>
        <v>0</v>
      </c>
      <c r="P2983" s="179">
        <f>VLOOKUP($G2983,[1]Conceptos!$B$2:$I$588,6,FALSE)</f>
        <v>1</v>
      </c>
      <c r="Q2983" s="179">
        <f>VLOOKUP($G2983,[1]Conceptos!$B$2:$I$588,7,FALSE)</f>
        <v>1</v>
      </c>
      <c r="R2983" s="179">
        <f>VLOOKUP($G2983,[1]Conceptos!$B$2:$I$588,8,FALSE)</f>
        <v>1</v>
      </c>
      <c r="S2983" s="229" t="b">
        <f>VLOOKUP(G2983,[1]Conceptos!$B$2:$E$587,4,FALSE)</f>
        <v>1</v>
      </c>
      <c r="V2983" s="231">
        <f t="shared" si="537"/>
        <v>0</v>
      </c>
    </row>
    <row r="2984" spans="1:22" s="231" customFormat="1" hidden="1">
      <c r="A2984" s="172">
        <f>VLOOKUP(G2984,[1]Conceptos!$B$2:$F$587,5,FALSE)</f>
        <v>370</v>
      </c>
      <c r="B2984" s="236"/>
      <c r="C2984" s="237"/>
      <c r="D2984" s="238"/>
      <c r="E2984" s="225">
        <v>3</v>
      </c>
      <c r="F2984" s="174"/>
      <c r="G2984" s="264" t="str">
        <f t="shared" si="538"/>
        <v>A.6.3</v>
      </c>
      <c r="H2984" s="235" t="e">
        <f t="shared" si="546"/>
        <v>#N/A</v>
      </c>
      <c r="I2984" s="239"/>
      <c r="J2984" s="239"/>
      <c r="K2984" s="239"/>
      <c r="L2984" s="239"/>
      <c r="M2984" s="240"/>
      <c r="N2984" s="231">
        <f t="shared" si="541"/>
        <v>1</v>
      </c>
      <c r="O2984" s="231">
        <f t="shared" si="539"/>
        <v>0</v>
      </c>
      <c r="P2984" s="179">
        <f>VLOOKUP($G2984,[1]Conceptos!$B$2:$I$588,6,FALSE)</f>
        <v>1</v>
      </c>
      <c r="Q2984" s="179">
        <f>VLOOKUP($G2984,[1]Conceptos!$B$2:$I$588,7,FALSE)</f>
        <v>1</v>
      </c>
      <c r="R2984" s="179">
        <f>VLOOKUP($G2984,[1]Conceptos!$B$2:$I$588,8,FALSE)</f>
        <v>1</v>
      </c>
      <c r="S2984" s="229" t="b">
        <f>VLOOKUP(G2984,[1]Conceptos!$B$2:$E$587,4,FALSE)</f>
        <v>1</v>
      </c>
      <c r="V2984" s="231">
        <f t="shared" si="537"/>
        <v>0</v>
      </c>
    </row>
    <row r="2985" spans="1:22" s="231" customFormat="1" hidden="1">
      <c r="A2985" s="172">
        <f>VLOOKUP(G2985,[1]Conceptos!$B$2:$F$587,5,FALSE)</f>
        <v>370</v>
      </c>
      <c r="B2985" s="236"/>
      <c r="C2985" s="237"/>
      <c r="D2985" s="238"/>
      <c r="E2985" s="225">
        <v>4</v>
      </c>
      <c r="F2985" s="174"/>
      <c r="G2985" s="264" t="str">
        <f t="shared" si="538"/>
        <v>A.6.3</v>
      </c>
      <c r="H2985" s="235" t="e">
        <f t="shared" si="546"/>
        <v>#N/A</v>
      </c>
      <c r="I2985" s="239"/>
      <c r="J2985" s="239"/>
      <c r="K2985" s="239"/>
      <c r="L2985" s="239"/>
      <c r="M2985" s="240"/>
      <c r="N2985" s="231">
        <f t="shared" si="541"/>
        <v>1</v>
      </c>
      <c r="O2985" s="231">
        <f t="shared" si="539"/>
        <v>0</v>
      </c>
      <c r="P2985" s="179">
        <f>VLOOKUP($G2985,[1]Conceptos!$B$2:$I$588,6,FALSE)</f>
        <v>1</v>
      </c>
      <c r="Q2985" s="179">
        <f>VLOOKUP($G2985,[1]Conceptos!$B$2:$I$588,7,FALSE)</f>
        <v>1</v>
      </c>
      <c r="R2985" s="179">
        <f>VLOOKUP($G2985,[1]Conceptos!$B$2:$I$588,8,FALSE)</f>
        <v>1</v>
      </c>
      <c r="S2985" s="229" t="b">
        <f>VLOOKUP(G2985,[1]Conceptos!$B$2:$E$587,4,FALSE)</f>
        <v>1</v>
      </c>
      <c r="V2985" s="231">
        <f t="shared" si="537"/>
        <v>0</v>
      </c>
    </row>
    <row r="2986" spans="1:22" s="231" customFormat="1" hidden="1">
      <c r="A2986" s="172">
        <f>VLOOKUP(G2986,[1]Conceptos!$B$2:$F$587,5,FALSE)</f>
        <v>370</v>
      </c>
      <c r="B2986" s="236"/>
      <c r="C2986" s="237"/>
      <c r="D2986" s="238"/>
      <c r="E2986" s="225">
        <v>5</v>
      </c>
      <c r="F2986" s="174"/>
      <c r="G2986" s="264" t="str">
        <f t="shared" si="538"/>
        <v>A.6.3</v>
      </c>
      <c r="H2986" s="235" t="e">
        <f t="shared" si="546"/>
        <v>#N/A</v>
      </c>
      <c r="I2986" s="239"/>
      <c r="J2986" s="239"/>
      <c r="K2986" s="239"/>
      <c r="L2986" s="239"/>
      <c r="M2986" s="240"/>
      <c r="N2986" s="231">
        <f t="shared" si="541"/>
        <v>1</v>
      </c>
      <c r="O2986" s="231">
        <f t="shared" si="539"/>
        <v>0</v>
      </c>
      <c r="P2986" s="179">
        <f>VLOOKUP($G2986,[1]Conceptos!$B$2:$I$588,6,FALSE)</f>
        <v>1</v>
      </c>
      <c r="Q2986" s="179">
        <f>VLOOKUP($G2986,[1]Conceptos!$B$2:$I$588,7,FALSE)</f>
        <v>1</v>
      </c>
      <c r="R2986" s="179">
        <f>VLOOKUP($G2986,[1]Conceptos!$B$2:$I$588,8,FALSE)</f>
        <v>1</v>
      </c>
      <c r="S2986" s="229" t="b">
        <f>VLOOKUP(G2986,[1]Conceptos!$B$2:$E$587,4,FALSE)</f>
        <v>1</v>
      </c>
      <c r="V2986" s="231">
        <f t="shared" si="537"/>
        <v>0</v>
      </c>
    </row>
    <row r="2987" spans="1:22" s="231" customFormat="1" hidden="1">
      <c r="A2987" s="172">
        <f>VLOOKUP(G2987,[1]Conceptos!$B$2:$F$587,5,FALSE)</f>
        <v>370</v>
      </c>
      <c r="B2987" s="236"/>
      <c r="C2987" s="237"/>
      <c r="D2987" s="238"/>
      <c r="E2987" s="225">
        <v>6</v>
      </c>
      <c r="F2987" s="174"/>
      <c r="G2987" s="264" t="str">
        <f t="shared" si="538"/>
        <v>A.6.3</v>
      </c>
      <c r="H2987" s="235" t="e">
        <f t="shared" si="546"/>
        <v>#N/A</v>
      </c>
      <c r="I2987" s="239"/>
      <c r="J2987" s="239"/>
      <c r="K2987" s="239"/>
      <c r="L2987" s="239"/>
      <c r="M2987" s="240"/>
      <c r="N2987" s="231">
        <f t="shared" si="541"/>
        <v>1</v>
      </c>
      <c r="O2987" s="231">
        <f t="shared" si="539"/>
        <v>0</v>
      </c>
      <c r="P2987" s="179">
        <f>VLOOKUP($G2987,[1]Conceptos!$B$2:$I$588,6,FALSE)</f>
        <v>1</v>
      </c>
      <c r="Q2987" s="179">
        <f>VLOOKUP($G2987,[1]Conceptos!$B$2:$I$588,7,FALSE)</f>
        <v>1</v>
      </c>
      <c r="R2987" s="179">
        <f>VLOOKUP($G2987,[1]Conceptos!$B$2:$I$588,8,FALSE)</f>
        <v>1</v>
      </c>
      <c r="S2987" s="229" t="b">
        <f>VLOOKUP(G2987,[1]Conceptos!$B$2:$E$587,4,FALSE)</f>
        <v>1</v>
      </c>
      <c r="V2987" s="231">
        <f t="shared" si="537"/>
        <v>0</v>
      </c>
    </row>
    <row r="2988" spans="1:22" s="231" customFormat="1" hidden="1">
      <c r="A2988" s="172">
        <f>VLOOKUP(G2988,[1]Conceptos!$B$2:$F$587,5,FALSE)</f>
        <v>370</v>
      </c>
      <c r="B2988" s="236"/>
      <c r="C2988" s="237"/>
      <c r="D2988" s="238"/>
      <c r="E2988" s="225">
        <v>7</v>
      </c>
      <c r="F2988" s="174"/>
      <c r="G2988" s="264" t="str">
        <f t="shared" si="538"/>
        <v>A.6.3</v>
      </c>
      <c r="H2988" s="235" t="e">
        <f t="shared" si="546"/>
        <v>#N/A</v>
      </c>
      <c r="I2988" s="239"/>
      <c r="J2988" s="239"/>
      <c r="K2988" s="239"/>
      <c r="L2988" s="239"/>
      <c r="M2988" s="240"/>
      <c r="N2988" s="231">
        <f t="shared" si="541"/>
        <v>1</v>
      </c>
      <c r="O2988" s="231">
        <f t="shared" si="539"/>
        <v>0</v>
      </c>
      <c r="P2988" s="179">
        <f>VLOOKUP($G2988,[1]Conceptos!$B$2:$I$588,6,FALSE)</f>
        <v>1</v>
      </c>
      <c r="Q2988" s="179">
        <f>VLOOKUP($G2988,[1]Conceptos!$B$2:$I$588,7,FALSE)</f>
        <v>1</v>
      </c>
      <c r="R2988" s="179">
        <f>VLOOKUP($G2988,[1]Conceptos!$B$2:$I$588,8,FALSE)</f>
        <v>1</v>
      </c>
      <c r="S2988" s="229" t="b">
        <f>VLOOKUP(G2988,[1]Conceptos!$B$2:$E$587,4,FALSE)</f>
        <v>1</v>
      </c>
      <c r="V2988" s="231">
        <f t="shared" si="537"/>
        <v>0</v>
      </c>
    </row>
    <row r="2989" spans="1:22" s="231" customFormat="1" hidden="1">
      <c r="A2989" s="172">
        <f>VLOOKUP(G2989,[1]Conceptos!$B$2:$F$587,5,FALSE)</f>
        <v>370</v>
      </c>
      <c r="B2989" s="236"/>
      <c r="C2989" s="237"/>
      <c r="D2989" s="238"/>
      <c r="E2989" s="225">
        <v>8</v>
      </c>
      <c r="F2989" s="174"/>
      <c r="G2989" s="264" t="str">
        <f t="shared" si="538"/>
        <v>A.6.3</v>
      </c>
      <c r="H2989" s="235" t="e">
        <f t="shared" si="546"/>
        <v>#N/A</v>
      </c>
      <c r="I2989" s="239"/>
      <c r="J2989" s="239"/>
      <c r="K2989" s="239"/>
      <c r="L2989" s="239"/>
      <c r="M2989" s="240"/>
      <c r="N2989" s="231">
        <f t="shared" si="541"/>
        <v>1</v>
      </c>
      <c r="O2989" s="231">
        <f t="shared" si="539"/>
        <v>0</v>
      </c>
      <c r="P2989" s="179">
        <f>VLOOKUP($G2989,[1]Conceptos!$B$2:$I$588,6,FALSE)</f>
        <v>1</v>
      </c>
      <c r="Q2989" s="179">
        <f>VLOOKUP($G2989,[1]Conceptos!$B$2:$I$588,7,FALSE)</f>
        <v>1</v>
      </c>
      <c r="R2989" s="179">
        <f>VLOOKUP($G2989,[1]Conceptos!$B$2:$I$588,8,FALSE)</f>
        <v>1</v>
      </c>
      <c r="S2989" s="229" t="b">
        <f>VLOOKUP(G2989,[1]Conceptos!$B$2:$E$587,4,FALSE)</f>
        <v>1</v>
      </c>
      <c r="V2989" s="231">
        <f t="shared" si="537"/>
        <v>0</v>
      </c>
    </row>
    <row r="2990" spans="1:22" s="231" customFormat="1" hidden="1">
      <c r="A2990" s="172">
        <f>VLOOKUP(G2990,[1]Conceptos!$B$2:$F$587,5,FALSE)</f>
        <v>370</v>
      </c>
      <c r="B2990" s="236"/>
      <c r="C2990" s="237"/>
      <c r="D2990" s="238"/>
      <c r="E2990" s="225">
        <v>9</v>
      </c>
      <c r="F2990" s="174"/>
      <c r="G2990" s="264" t="str">
        <f t="shared" si="538"/>
        <v>A.6.3</v>
      </c>
      <c r="H2990" s="235" t="e">
        <f t="shared" si="546"/>
        <v>#N/A</v>
      </c>
      <c r="I2990" s="239"/>
      <c r="J2990" s="239"/>
      <c r="K2990" s="239"/>
      <c r="L2990" s="239"/>
      <c r="M2990" s="240"/>
      <c r="N2990" s="231">
        <f t="shared" si="541"/>
        <v>1</v>
      </c>
      <c r="O2990" s="231">
        <f t="shared" si="539"/>
        <v>0</v>
      </c>
      <c r="P2990" s="179">
        <f>VLOOKUP($G2990,[1]Conceptos!$B$2:$I$588,6,FALSE)</f>
        <v>1</v>
      </c>
      <c r="Q2990" s="179">
        <f>VLOOKUP($G2990,[1]Conceptos!$B$2:$I$588,7,FALSE)</f>
        <v>1</v>
      </c>
      <c r="R2990" s="179">
        <f>VLOOKUP($G2990,[1]Conceptos!$B$2:$I$588,8,FALSE)</f>
        <v>1</v>
      </c>
      <c r="S2990" s="229" t="b">
        <f>VLOOKUP(G2990,[1]Conceptos!$B$2:$E$587,4,FALSE)</f>
        <v>1</v>
      </c>
      <c r="V2990" s="231">
        <f t="shared" si="537"/>
        <v>0</v>
      </c>
    </row>
    <row r="2991" spans="1:22" s="231" customFormat="1" hidden="1">
      <c r="A2991" s="172">
        <f>VLOOKUP(G2991,[1]Conceptos!$B$2:$F$587,5,FALSE)</f>
        <v>370</v>
      </c>
      <c r="B2991" s="236"/>
      <c r="C2991" s="237"/>
      <c r="D2991" s="238"/>
      <c r="E2991" s="225">
        <v>10</v>
      </c>
      <c r="F2991" s="174"/>
      <c r="G2991" s="264" t="str">
        <f t="shared" si="538"/>
        <v>A.6.3</v>
      </c>
      <c r="H2991" s="235" t="e">
        <f t="shared" si="546"/>
        <v>#N/A</v>
      </c>
      <c r="I2991" s="239"/>
      <c r="J2991" s="239"/>
      <c r="K2991" s="239"/>
      <c r="L2991" s="239"/>
      <c r="M2991" s="240"/>
      <c r="N2991" s="231">
        <f t="shared" si="541"/>
        <v>1</v>
      </c>
      <c r="O2991" s="231">
        <f t="shared" si="539"/>
        <v>0</v>
      </c>
      <c r="P2991" s="179">
        <f>VLOOKUP($G2991,[1]Conceptos!$B$2:$I$588,6,FALSE)</f>
        <v>1</v>
      </c>
      <c r="Q2991" s="179">
        <f>VLOOKUP($G2991,[1]Conceptos!$B$2:$I$588,7,FALSE)</f>
        <v>1</v>
      </c>
      <c r="R2991" s="179">
        <f>VLOOKUP($G2991,[1]Conceptos!$B$2:$I$588,8,FALSE)</f>
        <v>1</v>
      </c>
      <c r="S2991" s="229" t="b">
        <f>VLOOKUP(G2991,[1]Conceptos!$B$2:$E$587,4,FALSE)</f>
        <v>1</v>
      </c>
      <c r="V2991" s="231">
        <f t="shared" si="537"/>
        <v>0</v>
      </c>
    </row>
    <row r="2992" spans="1:22" s="231" customFormat="1" ht="38.25">
      <c r="A2992" s="172">
        <f>VLOOKUP(G2992,[1]Conceptos!$B$2:$F$587,5,FALSE)</f>
        <v>371</v>
      </c>
      <c r="B2992" s="219" t="s">
        <v>514</v>
      </c>
      <c r="C2992" s="220" t="str">
        <f>VLOOKUP(B2992,[1]Conceptos!$B$2:$D$587,2,FALSE)</f>
        <v>PREINVERSIÓN EN INFRAESTRUCTURA</v>
      </c>
      <c r="D2992" s="221" t="str">
        <f>VLOOKUP(B2992,[1]Conceptos!$B$2:$D$587,3,FALSE)</f>
        <v>GASTOS RELACIONADOS CON ESTUDIOS QUE PERMITAN ESTABLECER LA FACTIBILIDAD TÉCNICA, ECONÓMICA, FINANCIERA Y AMBIENTAL DE LOS PROYECTOS A REALIZAR</v>
      </c>
      <c r="E2992" s="222" t="s">
        <v>136</v>
      </c>
      <c r="F2992" s="223"/>
      <c r="G2992" s="263" t="str">
        <f t="shared" si="538"/>
        <v>A.6.4</v>
      </c>
      <c r="H2992" s="225"/>
      <c r="I2992" s="226">
        <f>SUM(I2993:I3002)</f>
        <v>0</v>
      </c>
      <c r="J2992" s="226">
        <f>SUM(J2993:J3002)</f>
        <v>0</v>
      </c>
      <c r="K2992" s="226">
        <f>SUM(K2993:K3002)</f>
        <v>0</v>
      </c>
      <c r="L2992" s="226">
        <f>SUM(L2993:L3002)</f>
        <v>0</v>
      </c>
      <c r="M2992" s="227">
        <f>SUM(M2993:M3002)</f>
        <v>0</v>
      </c>
      <c r="N2992" s="228">
        <f>IF(AND(E2992&lt;&gt;"", E2992&lt;&gt;"Registrar Detalle",E2992&lt;&gt;"Ocultar Detalle"),1,0)</f>
        <v>0</v>
      </c>
      <c r="O2992" s="228">
        <f t="shared" si="539"/>
        <v>0</v>
      </c>
      <c r="P2992" s="179">
        <f>VLOOKUP($G2992,[1]Conceptos!$B$2:$I$588,6,FALSE)</f>
        <v>1</v>
      </c>
      <c r="Q2992" s="179">
        <f>VLOOKUP($G2992,[1]Conceptos!$B$2:$I$588,7,FALSE)</f>
        <v>1</v>
      </c>
      <c r="R2992" s="179">
        <f>VLOOKUP($G2992,[1]Conceptos!$B$2:$I$588,8,FALSE)</f>
        <v>1</v>
      </c>
      <c r="S2992" s="229" t="b">
        <f>VLOOKUP(G2992,[1]Conceptos!$B$2:$E$588,4,FALSE)</f>
        <v>1</v>
      </c>
      <c r="T2992" s="230">
        <f>FIND(".",B2992,LEN(B2992)-2)</f>
        <v>4</v>
      </c>
      <c r="U2992" s="230" t="str">
        <f>MID(B2992,1,T2992-1)</f>
        <v>A.6</v>
      </c>
      <c r="V2992" s="231">
        <f t="shared" si="537"/>
        <v>4</v>
      </c>
    </row>
    <row r="2993" spans="1:22" s="231" customFormat="1">
      <c r="A2993" s="172">
        <f>VLOOKUP(G2993,[1]Conceptos!$B$2:$F$587,5,FALSE)</f>
        <v>371</v>
      </c>
      <c r="B2993" s="234"/>
      <c r="C2993" s="220"/>
      <c r="D2993" s="221"/>
      <c r="E2993" s="225">
        <v>1</v>
      </c>
      <c r="F2993" s="174"/>
      <c r="G2993" s="264" t="str">
        <f t="shared" si="538"/>
        <v>A.6.4</v>
      </c>
      <c r="H2993" s="235" t="e">
        <f t="shared" ref="H2993:H3002" si="547">VLOOKUP(F2993,$W$7:$X$48,2,FALSE)</f>
        <v>#N/A</v>
      </c>
      <c r="I2993" s="239"/>
      <c r="J2993" s="239"/>
      <c r="K2993" s="239"/>
      <c r="L2993" s="239"/>
      <c r="M2993" s="240"/>
      <c r="N2993" s="231">
        <f t="shared" si="541"/>
        <v>1</v>
      </c>
      <c r="O2993" s="231">
        <f t="shared" si="539"/>
        <v>0</v>
      </c>
      <c r="P2993" s="179">
        <f>VLOOKUP($G2993,[1]Conceptos!$B$2:$I$588,6,FALSE)</f>
        <v>1</v>
      </c>
      <c r="Q2993" s="179">
        <f>VLOOKUP($G2993,[1]Conceptos!$B$2:$I$588,7,FALSE)</f>
        <v>1</v>
      </c>
      <c r="R2993" s="179">
        <f>VLOOKUP($G2993,[1]Conceptos!$B$2:$I$588,8,FALSE)</f>
        <v>1</v>
      </c>
      <c r="S2993" s="229" t="b">
        <f>VLOOKUP(G2993,[1]Conceptos!$B$2:$E$588,4,FALSE)</f>
        <v>1</v>
      </c>
      <c r="V2993" s="231">
        <f t="shared" si="537"/>
        <v>4</v>
      </c>
    </row>
    <row r="2994" spans="1:22" s="231" customFormat="1" hidden="1">
      <c r="A2994" s="172">
        <f>VLOOKUP(G2994,[1]Conceptos!$B$2:$F$587,5,FALSE)</f>
        <v>371</v>
      </c>
      <c r="B2994" s="236"/>
      <c r="C2994" s="237"/>
      <c r="D2994" s="238"/>
      <c r="E2994" s="225">
        <v>2</v>
      </c>
      <c r="F2994" s="174"/>
      <c r="G2994" s="264" t="str">
        <f t="shared" si="538"/>
        <v>A.6.4</v>
      </c>
      <c r="H2994" s="235" t="e">
        <f t="shared" si="547"/>
        <v>#N/A</v>
      </c>
      <c r="I2994" s="239"/>
      <c r="J2994" s="239"/>
      <c r="K2994" s="239"/>
      <c r="L2994" s="239"/>
      <c r="M2994" s="240"/>
      <c r="N2994" s="231">
        <f t="shared" si="541"/>
        <v>1</v>
      </c>
      <c r="O2994" s="231">
        <f t="shared" si="539"/>
        <v>0</v>
      </c>
      <c r="P2994" s="179">
        <f>VLOOKUP($G2994,[1]Conceptos!$B$2:$I$588,6,FALSE)</f>
        <v>1</v>
      </c>
      <c r="Q2994" s="179">
        <f>VLOOKUP($G2994,[1]Conceptos!$B$2:$I$588,7,FALSE)</f>
        <v>1</v>
      </c>
      <c r="R2994" s="179">
        <f>VLOOKUP($G2994,[1]Conceptos!$B$2:$I$588,8,FALSE)</f>
        <v>1</v>
      </c>
      <c r="S2994" s="229" t="b">
        <f>VLOOKUP(G2994,[1]Conceptos!$B$2:$E$587,4,FALSE)</f>
        <v>1</v>
      </c>
      <c r="V2994" s="231">
        <f t="shared" si="537"/>
        <v>0</v>
      </c>
    </row>
    <row r="2995" spans="1:22" s="231" customFormat="1" hidden="1">
      <c r="A2995" s="172">
        <f>VLOOKUP(G2995,[1]Conceptos!$B$2:$F$587,5,FALSE)</f>
        <v>371</v>
      </c>
      <c r="B2995" s="236"/>
      <c r="C2995" s="237"/>
      <c r="D2995" s="238"/>
      <c r="E2995" s="225">
        <v>3</v>
      </c>
      <c r="F2995" s="174"/>
      <c r="G2995" s="264" t="str">
        <f t="shared" si="538"/>
        <v>A.6.4</v>
      </c>
      <c r="H2995" s="235" t="e">
        <f t="shared" si="547"/>
        <v>#N/A</v>
      </c>
      <c r="I2995" s="239"/>
      <c r="J2995" s="239"/>
      <c r="K2995" s="239"/>
      <c r="L2995" s="239"/>
      <c r="M2995" s="240"/>
      <c r="N2995" s="231">
        <f t="shared" si="541"/>
        <v>1</v>
      </c>
      <c r="O2995" s="231">
        <f t="shared" si="539"/>
        <v>0</v>
      </c>
      <c r="P2995" s="179">
        <f>VLOOKUP($G2995,[1]Conceptos!$B$2:$I$588,6,FALSE)</f>
        <v>1</v>
      </c>
      <c r="Q2995" s="179">
        <f>VLOOKUP($G2995,[1]Conceptos!$B$2:$I$588,7,FALSE)</f>
        <v>1</v>
      </c>
      <c r="R2995" s="179">
        <f>VLOOKUP($G2995,[1]Conceptos!$B$2:$I$588,8,FALSE)</f>
        <v>1</v>
      </c>
      <c r="S2995" s="229" t="b">
        <f>VLOOKUP(G2995,[1]Conceptos!$B$2:$E$587,4,FALSE)</f>
        <v>1</v>
      </c>
      <c r="V2995" s="231">
        <f t="shared" si="537"/>
        <v>0</v>
      </c>
    </row>
    <row r="2996" spans="1:22" s="231" customFormat="1" hidden="1">
      <c r="A2996" s="172">
        <f>VLOOKUP(G2996,[1]Conceptos!$B$2:$F$587,5,FALSE)</f>
        <v>371</v>
      </c>
      <c r="B2996" s="236"/>
      <c r="C2996" s="237"/>
      <c r="D2996" s="238"/>
      <c r="E2996" s="225">
        <v>4</v>
      </c>
      <c r="F2996" s="174"/>
      <c r="G2996" s="264" t="str">
        <f t="shared" si="538"/>
        <v>A.6.4</v>
      </c>
      <c r="H2996" s="235" t="e">
        <f t="shared" si="547"/>
        <v>#N/A</v>
      </c>
      <c r="I2996" s="239"/>
      <c r="J2996" s="239"/>
      <c r="K2996" s="239"/>
      <c r="L2996" s="239"/>
      <c r="M2996" s="240"/>
      <c r="N2996" s="231">
        <f t="shared" si="541"/>
        <v>1</v>
      </c>
      <c r="O2996" s="231">
        <f t="shared" si="539"/>
        <v>0</v>
      </c>
      <c r="P2996" s="179">
        <f>VLOOKUP($G2996,[1]Conceptos!$B$2:$I$588,6,FALSE)</f>
        <v>1</v>
      </c>
      <c r="Q2996" s="179">
        <f>VLOOKUP($G2996,[1]Conceptos!$B$2:$I$588,7,FALSE)</f>
        <v>1</v>
      </c>
      <c r="R2996" s="179">
        <f>VLOOKUP($G2996,[1]Conceptos!$B$2:$I$588,8,FALSE)</f>
        <v>1</v>
      </c>
      <c r="S2996" s="229" t="b">
        <f>VLOOKUP(G2996,[1]Conceptos!$B$2:$E$587,4,FALSE)</f>
        <v>1</v>
      </c>
      <c r="V2996" s="231">
        <f t="shared" si="537"/>
        <v>0</v>
      </c>
    </row>
    <row r="2997" spans="1:22" s="231" customFormat="1" hidden="1">
      <c r="A2997" s="172">
        <f>VLOOKUP(G2997,[1]Conceptos!$B$2:$F$587,5,FALSE)</f>
        <v>371</v>
      </c>
      <c r="B2997" s="236"/>
      <c r="C2997" s="237"/>
      <c r="D2997" s="238"/>
      <c r="E2997" s="225">
        <v>5</v>
      </c>
      <c r="F2997" s="174"/>
      <c r="G2997" s="264" t="str">
        <f t="shared" si="538"/>
        <v>A.6.4</v>
      </c>
      <c r="H2997" s="235" t="e">
        <f t="shared" si="547"/>
        <v>#N/A</v>
      </c>
      <c r="I2997" s="239"/>
      <c r="J2997" s="239"/>
      <c r="K2997" s="239"/>
      <c r="L2997" s="239"/>
      <c r="M2997" s="240"/>
      <c r="N2997" s="231">
        <f t="shared" si="541"/>
        <v>1</v>
      </c>
      <c r="O2997" s="231">
        <f t="shared" si="539"/>
        <v>0</v>
      </c>
      <c r="P2997" s="179">
        <f>VLOOKUP($G2997,[1]Conceptos!$B$2:$I$588,6,FALSE)</f>
        <v>1</v>
      </c>
      <c r="Q2997" s="179">
        <f>VLOOKUP($G2997,[1]Conceptos!$B$2:$I$588,7,FALSE)</f>
        <v>1</v>
      </c>
      <c r="R2997" s="179">
        <f>VLOOKUP($G2997,[1]Conceptos!$B$2:$I$588,8,FALSE)</f>
        <v>1</v>
      </c>
      <c r="S2997" s="229" t="b">
        <f>VLOOKUP(G2997,[1]Conceptos!$B$2:$E$587,4,FALSE)</f>
        <v>1</v>
      </c>
      <c r="V2997" s="231">
        <f t="shared" si="537"/>
        <v>0</v>
      </c>
    </row>
    <row r="2998" spans="1:22" s="231" customFormat="1" hidden="1">
      <c r="A2998" s="172">
        <f>VLOOKUP(G2998,[1]Conceptos!$B$2:$F$587,5,FALSE)</f>
        <v>371</v>
      </c>
      <c r="B2998" s="236"/>
      <c r="C2998" s="237"/>
      <c r="D2998" s="238"/>
      <c r="E2998" s="225">
        <v>6</v>
      </c>
      <c r="F2998" s="174"/>
      <c r="G2998" s="264" t="str">
        <f t="shared" si="538"/>
        <v>A.6.4</v>
      </c>
      <c r="H2998" s="235" t="e">
        <f t="shared" si="547"/>
        <v>#N/A</v>
      </c>
      <c r="I2998" s="239"/>
      <c r="J2998" s="239"/>
      <c r="K2998" s="239"/>
      <c r="L2998" s="239"/>
      <c r="M2998" s="240"/>
      <c r="N2998" s="231">
        <f t="shared" si="541"/>
        <v>1</v>
      </c>
      <c r="O2998" s="231">
        <f t="shared" si="539"/>
        <v>0</v>
      </c>
      <c r="P2998" s="179">
        <f>VLOOKUP($G2998,[1]Conceptos!$B$2:$I$588,6,FALSE)</f>
        <v>1</v>
      </c>
      <c r="Q2998" s="179">
        <f>VLOOKUP($G2998,[1]Conceptos!$B$2:$I$588,7,FALSE)</f>
        <v>1</v>
      </c>
      <c r="R2998" s="179">
        <f>VLOOKUP($G2998,[1]Conceptos!$B$2:$I$588,8,FALSE)</f>
        <v>1</v>
      </c>
      <c r="S2998" s="229" t="b">
        <f>VLOOKUP(G2998,[1]Conceptos!$B$2:$E$587,4,FALSE)</f>
        <v>1</v>
      </c>
      <c r="V2998" s="231">
        <f t="shared" si="537"/>
        <v>0</v>
      </c>
    </row>
    <row r="2999" spans="1:22" s="231" customFormat="1" hidden="1">
      <c r="A2999" s="172">
        <f>VLOOKUP(G2999,[1]Conceptos!$B$2:$F$587,5,FALSE)</f>
        <v>371</v>
      </c>
      <c r="B2999" s="236"/>
      <c r="C2999" s="237"/>
      <c r="D2999" s="238"/>
      <c r="E2999" s="225">
        <v>7</v>
      </c>
      <c r="F2999" s="174"/>
      <c r="G2999" s="264" t="str">
        <f t="shared" si="538"/>
        <v>A.6.4</v>
      </c>
      <c r="H2999" s="235" t="e">
        <f t="shared" si="547"/>
        <v>#N/A</v>
      </c>
      <c r="I2999" s="239"/>
      <c r="J2999" s="239"/>
      <c r="K2999" s="239"/>
      <c r="L2999" s="239"/>
      <c r="M2999" s="240"/>
      <c r="N2999" s="231">
        <f t="shared" si="541"/>
        <v>1</v>
      </c>
      <c r="O2999" s="231">
        <f t="shared" si="539"/>
        <v>0</v>
      </c>
      <c r="P2999" s="179">
        <f>VLOOKUP($G2999,[1]Conceptos!$B$2:$I$588,6,FALSE)</f>
        <v>1</v>
      </c>
      <c r="Q2999" s="179">
        <f>VLOOKUP($G2999,[1]Conceptos!$B$2:$I$588,7,FALSE)</f>
        <v>1</v>
      </c>
      <c r="R2999" s="179">
        <f>VLOOKUP($G2999,[1]Conceptos!$B$2:$I$588,8,FALSE)</f>
        <v>1</v>
      </c>
      <c r="S2999" s="229" t="b">
        <f>VLOOKUP(G2999,[1]Conceptos!$B$2:$E$587,4,FALSE)</f>
        <v>1</v>
      </c>
      <c r="V2999" s="231">
        <f t="shared" si="537"/>
        <v>0</v>
      </c>
    </row>
    <row r="3000" spans="1:22" s="231" customFormat="1" hidden="1">
      <c r="A3000" s="172">
        <f>VLOOKUP(G3000,[1]Conceptos!$B$2:$F$587,5,FALSE)</f>
        <v>371</v>
      </c>
      <c r="B3000" s="236"/>
      <c r="C3000" s="237"/>
      <c r="D3000" s="238"/>
      <c r="E3000" s="225">
        <v>8</v>
      </c>
      <c r="F3000" s="174"/>
      <c r="G3000" s="264" t="str">
        <f t="shared" si="538"/>
        <v>A.6.4</v>
      </c>
      <c r="H3000" s="235" t="e">
        <f t="shared" si="547"/>
        <v>#N/A</v>
      </c>
      <c r="I3000" s="239"/>
      <c r="J3000" s="239"/>
      <c r="K3000" s="239"/>
      <c r="L3000" s="239"/>
      <c r="M3000" s="240"/>
      <c r="N3000" s="231">
        <f t="shared" si="541"/>
        <v>1</v>
      </c>
      <c r="O3000" s="231">
        <f t="shared" si="539"/>
        <v>0</v>
      </c>
      <c r="P3000" s="179">
        <f>VLOOKUP($G3000,[1]Conceptos!$B$2:$I$588,6,FALSE)</f>
        <v>1</v>
      </c>
      <c r="Q3000" s="179">
        <f>VLOOKUP($G3000,[1]Conceptos!$B$2:$I$588,7,FALSE)</f>
        <v>1</v>
      </c>
      <c r="R3000" s="179">
        <f>VLOOKUP($G3000,[1]Conceptos!$B$2:$I$588,8,FALSE)</f>
        <v>1</v>
      </c>
      <c r="S3000" s="229" t="b">
        <f>VLOOKUP(G3000,[1]Conceptos!$B$2:$E$587,4,FALSE)</f>
        <v>1</v>
      </c>
      <c r="V3000" s="231">
        <f t="shared" si="537"/>
        <v>0</v>
      </c>
    </row>
    <row r="3001" spans="1:22" s="231" customFormat="1" hidden="1">
      <c r="A3001" s="172">
        <f>VLOOKUP(G3001,[1]Conceptos!$B$2:$F$587,5,FALSE)</f>
        <v>371</v>
      </c>
      <c r="B3001" s="236"/>
      <c r="C3001" s="237"/>
      <c r="D3001" s="238"/>
      <c r="E3001" s="225">
        <v>9</v>
      </c>
      <c r="F3001" s="174"/>
      <c r="G3001" s="264" t="str">
        <f t="shared" si="538"/>
        <v>A.6.4</v>
      </c>
      <c r="H3001" s="235" t="e">
        <f t="shared" si="547"/>
        <v>#N/A</v>
      </c>
      <c r="I3001" s="239"/>
      <c r="J3001" s="239"/>
      <c r="K3001" s="239"/>
      <c r="L3001" s="239"/>
      <c r="M3001" s="240"/>
      <c r="N3001" s="231">
        <f t="shared" si="541"/>
        <v>1</v>
      </c>
      <c r="O3001" s="231">
        <f t="shared" si="539"/>
        <v>0</v>
      </c>
      <c r="P3001" s="179">
        <f>VLOOKUP($G3001,[1]Conceptos!$B$2:$I$588,6,FALSE)</f>
        <v>1</v>
      </c>
      <c r="Q3001" s="179">
        <f>VLOOKUP($G3001,[1]Conceptos!$B$2:$I$588,7,FALSE)</f>
        <v>1</v>
      </c>
      <c r="R3001" s="179">
        <f>VLOOKUP($G3001,[1]Conceptos!$B$2:$I$588,8,FALSE)</f>
        <v>1</v>
      </c>
      <c r="S3001" s="229" t="b">
        <f>VLOOKUP(G3001,[1]Conceptos!$B$2:$E$587,4,FALSE)</f>
        <v>1</v>
      </c>
      <c r="V3001" s="231">
        <f t="shared" si="537"/>
        <v>0</v>
      </c>
    </row>
    <row r="3002" spans="1:22" s="231" customFormat="1" hidden="1">
      <c r="A3002" s="172">
        <f>VLOOKUP(G3002,[1]Conceptos!$B$2:$F$587,5,FALSE)</f>
        <v>371</v>
      </c>
      <c r="B3002" s="236"/>
      <c r="C3002" s="237"/>
      <c r="D3002" s="238"/>
      <c r="E3002" s="225">
        <v>10</v>
      </c>
      <c r="F3002" s="174"/>
      <c r="G3002" s="264" t="str">
        <f t="shared" si="538"/>
        <v>A.6.4</v>
      </c>
      <c r="H3002" s="235" t="e">
        <f t="shared" si="547"/>
        <v>#N/A</v>
      </c>
      <c r="I3002" s="239"/>
      <c r="J3002" s="239"/>
      <c r="K3002" s="239"/>
      <c r="L3002" s="239"/>
      <c r="M3002" s="240"/>
      <c r="N3002" s="231">
        <f t="shared" si="541"/>
        <v>1</v>
      </c>
      <c r="O3002" s="231">
        <f t="shared" si="539"/>
        <v>0</v>
      </c>
      <c r="P3002" s="179">
        <f>VLOOKUP($G3002,[1]Conceptos!$B$2:$I$588,6,FALSE)</f>
        <v>1</v>
      </c>
      <c r="Q3002" s="179">
        <f>VLOOKUP($G3002,[1]Conceptos!$B$2:$I$588,7,FALSE)</f>
        <v>1</v>
      </c>
      <c r="R3002" s="179">
        <f>VLOOKUP($G3002,[1]Conceptos!$B$2:$I$588,8,FALSE)</f>
        <v>1</v>
      </c>
      <c r="S3002" s="229" t="b">
        <f>VLOOKUP(G3002,[1]Conceptos!$B$2:$E$587,4,FALSE)</f>
        <v>1</v>
      </c>
      <c r="V3002" s="231">
        <f t="shared" si="537"/>
        <v>0</v>
      </c>
    </row>
    <row r="3003" spans="1:22" s="231" customFormat="1" ht="51">
      <c r="A3003" s="172">
        <f>VLOOKUP(G3003,[1]Conceptos!$B$2:$F$587,5,FALSE)</f>
        <v>372</v>
      </c>
      <c r="B3003" s="219" t="s">
        <v>515</v>
      </c>
      <c r="C3003" s="220" t="str">
        <f>VLOOKUP(B3003,[1]Conceptos!$B$2:$D$587,2,FALSE)</f>
        <v>CONSTRUCCIÓN, ADECUACIÓN Y MANTENIMIENTO DE INFRAESTRUCTURA DE SERVICIOS PÚBLICOS</v>
      </c>
      <c r="D3003" s="221" t="str">
        <f>VLOOKUP(B3003,[1]Conceptos!$B$2:$D$587,3,FALSE)</f>
        <v>RECURSOS ORIENTADOS A LA CONSTRUCCIÓN, ADECUACIÓN Y MANTENIMIENTO DE LA INFRAESTRUCTURA REQUERIDA PARA LA PRESTACIÓN DE SERVICIOS PÚBLICOS</v>
      </c>
      <c r="E3003" s="222" t="s">
        <v>136</v>
      </c>
      <c r="F3003" s="223"/>
      <c r="G3003" s="263" t="str">
        <f t="shared" si="538"/>
        <v>A.6.5</v>
      </c>
      <c r="H3003" s="225"/>
      <c r="I3003" s="226">
        <f>SUM(I3004:I3013)</f>
        <v>0</v>
      </c>
      <c r="J3003" s="226">
        <f>SUM(J3004:J3013)</f>
        <v>0</v>
      </c>
      <c r="K3003" s="226">
        <f>SUM(K3004:K3013)</f>
        <v>0</v>
      </c>
      <c r="L3003" s="226">
        <f>SUM(L3004:L3013)</f>
        <v>0</v>
      </c>
      <c r="M3003" s="227">
        <f>SUM(M3004:M3013)</f>
        <v>0</v>
      </c>
      <c r="N3003" s="228">
        <f>IF(AND(E3003&lt;&gt;"", E3003&lt;&gt;"Registrar Detalle",E3003&lt;&gt;"Ocultar Detalle"),1,0)</f>
        <v>0</v>
      </c>
      <c r="O3003" s="228">
        <f t="shared" si="539"/>
        <v>0</v>
      </c>
      <c r="P3003" s="179">
        <f>VLOOKUP($G3003,[1]Conceptos!$B$2:$I$588,6,FALSE)</f>
        <v>1</v>
      </c>
      <c r="Q3003" s="179">
        <f>VLOOKUP($G3003,[1]Conceptos!$B$2:$I$588,7,FALSE)</f>
        <v>1</v>
      </c>
      <c r="R3003" s="179">
        <f>VLOOKUP($G3003,[1]Conceptos!$B$2:$I$588,8,FALSE)</f>
        <v>1</v>
      </c>
      <c r="S3003" s="229" t="b">
        <f>VLOOKUP(G3003,[1]Conceptos!$B$2:$E$588,4,FALSE)</f>
        <v>1</v>
      </c>
      <c r="T3003" s="230">
        <f>FIND(".",B3003,LEN(B3003)-2)</f>
        <v>4</v>
      </c>
      <c r="U3003" s="230" t="str">
        <f>MID(B3003,1,T3003-1)</f>
        <v>A.6</v>
      </c>
      <c r="V3003" s="231">
        <f t="shared" ref="V3003:V3077" si="548">IF(T3003=0,T3002,T3003)</f>
        <v>4</v>
      </c>
    </row>
    <row r="3004" spans="1:22" s="231" customFormat="1">
      <c r="A3004" s="172">
        <f>VLOOKUP(G3004,[1]Conceptos!$B$2:$F$587,5,FALSE)</f>
        <v>372</v>
      </c>
      <c r="B3004" s="234"/>
      <c r="C3004" s="220"/>
      <c r="D3004" s="221"/>
      <c r="E3004" s="225">
        <v>1</v>
      </c>
      <c r="F3004" s="174"/>
      <c r="G3004" s="264" t="str">
        <f t="shared" si="538"/>
        <v>A.6.5</v>
      </c>
      <c r="H3004" s="235" t="e">
        <f t="shared" ref="H3004:H3013" si="549">VLOOKUP(F3004,$W$7:$X$48,2,FALSE)</f>
        <v>#N/A</v>
      </c>
      <c r="I3004" s="239"/>
      <c r="J3004" s="239"/>
      <c r="K3004" s="239"/>
      <c r="L3004" s="239"/>
      <c r="M3004" s="240"/>
      <c r="N3004" s="231">
        <f t="shared" si="541"/>
        <v>1</v>
      </c>
      <c r="O3004" s="231">
        <f t="shared" si="539"/>
        <v>0</v>
      </c>
      <c r="P3004" s="179">
        <f>VLOOKUP($G3004,[1]Conceptos!$B$2:$I$588,6,FALSE)</f>
        <v>1</v>
      </c>
      <c r="Q3004" s="179">
        <f>VLOOKUP($G3004,[1]Conceptos!$B$2:$I$588,7,FALSE)</f>
        <v>1</v>
      </c>
      <c r="R3004" s="179">
        <f>VLOOKUP($G3004,[1]Conceptos!$B$2:$I$588,8,FALSE)</f>
        <v>1</v>
      </c>
      <c r="S3004" s="229" t="b">
        <f>VLOOKUP(G3004,[1]Conceptos!$B$2:$E$588,4,FALSE)</f>
        <v>1</v>
      </c>
      <c r="V3004" s="231">
        <f t="shared" si="548"/>
        <v>4</v>
      </c>
    </row>
    <row r="3005" spans="1:22" s="231" customFormat="1" hidden="1">
      <c r="A3005" s="172">
        <f>VLOOKUP(G3005,[1]Conceptos!$B$2:$F$587,5,FALSE)</f>
        <v>372</v>
      </c>
      <c r="B3005" s="236"/>
      <c r="C3005" s="237"/>
      <c r="D3005" s="238"/>
      <c r="E3005" s="225">
        <v>2</v>
      </c>
      <c r="F3005" s="174"/>
      <c r="G3005" s="264" t="str">
        <f t="shared" ref="G3005:G3068" si="550">IF(ISBLANK(B3005),G3004,B3005)</f>
        <v>A.6.5</v>
      </c>
      <c r="H3005" s="235" t="e">
        <f t="shared" si="549"/>
        <v>#N/A</v>
      </c>
      <c r="I3005" s="239"/>
      <c r="J3005" s="239"/>
      <c r="K3005" s="239"/>
      <c r="L3005" s="239"/>
      <c r="M3005" s="240"/>
      <c r="N3005" s="231">
        <f t="shared" si="541"/>
        <v>1</v>
      </c>
      <c r="O3005" s="231">
        <f t="shared" si="539"/>
        <v>0</v>
      </c>
      <c r="P3005" s="179">
        <f>VLOOKUP($G3005,[1]Conceptos!$B$2:$I$588,6,FALSE)</f>
        <v>1</v>
      </c>
      <c r="Q3005" s="179">
        <f>VLOOKUP($G3005,[1]Conceptos!$B$2:$I$588,7,FALSE)</f>
        <v>1</v>
      </c>
      <c r="R3005" s="179">
        <f>VLOOKUP($G3005,[1]Conceptos!$B$2:$I$588,8,FALSE)</f>
        <v>1</v>
      </c>
      <c r="S3005" s="229" t="b">
        <f>VLOOKUP(G3005,[1]Conceptos!$B$2:$E$587,4,FALSE)</f>
        <v>1</v>
      </c>
      <c r="V3005" s="231">
        <f t="shared" si="548"/>
        <v>0</v>
      </c>
    </row>
    <row r="3006" spans="1:22" s="231" customFormat="1" hidden="1">
      <c r="A3006" s="172">
        <f>VLOOKUP(G3006,[1]Conceptos!$B$2:$F$587,5,FALSE)</f>
        <v>372</v>
      </c>
      <c r="B3006" s="236"/>
      <c r="C3006" s="237"/>
      <c r="D3006" s="238"/>
      <c r="E3006" s="225">
        <v>3</v>
      </c>
      <c r="F3006" s="174"/>
      <c r="G3006" s="264" t="str">
        <f t="shared" si="550"/>
        <v>A.6.5</v>
      </c>
      <c r="H3006" s="235" t="e">
        <f t="shared" si="549"/>
        <v>#N/A</v>
      </c>
      <c r="I3006" s="239"/>
      <c r="J3006" s="239"/>
      <c r="K3006" s="239"/>
      <c r="L3006" s="239"/>
      <c r="M3006" s="240"/>
      <c r="N3006" s="231">
        <f t="shared" si="541"/>
        <v>1</v>
      </c>
      <c r="O3006" s="231">
        <f t="shared" si="539"/>
        <v>0</v>
      </c>
      <c r="P3006" s="179">
        <f>VLOOKUP($G3006,[1]Conceptos!$B$2:$I$588,6,FALSE)</f>
        <v>1</v>
      </c>
      <c r="Q3006" s="179">
        <f>VLOOKUP($G3006,[1]Conceptos!$B$2:$I$588,7,FALSE)</f>
        <v>1</v>
      </c>
      <c r="R3006" s="179">
        <f>VLOOKUP($G3006,[1]Conceptos!$B$2:$I$588,8,FALSE)</f>
        <v>1</v>
      </c>
      <c r="S3006" s="229" t="b">
        <f>VLOOKUP(G3006,[1]Conceptos!$B$2:$E$587,4,FALSE)</f>
        <v>1</v>
      </c>
      <c r="V3006" s="231">
        <f t="shared" si="548"/>
        <v>0</v>
      </c>
    </row>
    <row r="3007" spans="1:22" s="231" customFormat="1" hidden="1">
      <c r="A3007" s="172">
        <f>VLOOKUP(G3007,[1]Conceptos!$B$2:$F$587,5,FALSE)</f>
        <v>372</v>
      </c>
      <c r="B3007" s="236"/>
      <c r="C3007" s="237"/>
      <c r="D3007" s="238"/>
      <c r="E3007" s="225">
        <v>4</v>
      </c>
      <c r="F3007" s="174"/>
      <c r="G3007" s="264" t="str">
        <f t="shared" si="550"/>
        <v>A.6.5</v>
      </c>
      <c r="H3007" s="235" t="e">
        <f t="shared" si="549"/>
        <v>#N/A</v>
      </c>
      <c r="I3007" s="239"/>
      <c r="J3007" s="239"/>
      <c r="K3007" s="239"/>
      <c r="L3007" s="239"/>
      <c r="M3007" s="240"/>
      <c r="N3007" s="231">
        <f t="shared" si="541"/>
        <v>1</v>
      </c>
      <c r="O3007" s="231">
        <f t="shared" si="539"/>
        <v>0</v>
      </c>
      <c r="P3007" s="179">
        <f>VLOOKUP($G3007,[1]Conceptos!$B$2:$I$588,6,FALSE)</f>
        <v>1</v>
      </c>
      <c r="Q3007" s="179">
        <f>VLOOKUP($G3007,[1]Conceptos!$B$2:$I$588,7,FALSE)</f>
        <v>1</v>
      </c>
      <c r="R3007" s="179">
        <f>VLOOKUP($G3007,[1]Conceptos!$B$2:$I$588,8,FALSE)</f>
        <v>1</v>
      </c>
      <c r="S3007" s="229" t="b">
        <f>VLOOKUP(G3007,[1]Conceptos!$B$2:$E$587,4,FALSE)</f>
        <v>1</v>
      </c>
      <c r="V3007" s="231">
        <f t="shared" si="548"/>
        <v>0</v>
      </c>
    </row>
    <row r="3008" spans="1:22" s="231" customFormat="1" hidden="1">
      <c r="A3008" s="172">
        <f>VLOOKUP(G3008,[1]Conceptos!$B$2:$F$587,5,FALSE)</f>
        <v>372</v>
      </c>
      <c r="B3008" s="236"/>
      <c r="C3008" s="237"/>
      <c r="D3008" s="238"/>
      <c r="E3008" s="225">
        <v>5</v>
      </c>
      <c r="F3008" s="174"/>
      <c r="G3008" s="264" t="str">
        <f t="shared" si="550"/>
        <v>A.6.5</v>
      </c>
      <c r="H3008" s="235" t="e">
        <f t="shared" si="549"/>
        <v>#N/A</v>
      </c>
      <c r="I3008" s="239"/>
      <c r="J3008" s="239"/>
      <c r="K3008" s="239"/>
      <c r="L3008" s="239"/>
      <c r="M3008" s="240"/>
      <c r="N3008" s="231">
        <f t="shared" si="541"/>
        <v>1</v>
      </c>
      <c r="O3008" s="231">
        <f t="shared" ref="O3008:O3071" si="551">SUM(I3008:M3008)</f>
        <v>0</v>
      </c>
      <c r="P3008" s="179">
        <f>VLOOKUP($G3008,[1]Conceptos!$B$2:$I$588,6,FALSE)</f>
        <v>1</v>
      </c>
      <c r="Q3008" s="179">
        <f>VLOOKUP($G3008,[1]Conceptos!$B$2:$I$588,7,FALSE)</f>
        <v>1</v>
      </c>
      <c r="R3008" s="179">
        <f>VLOOKUP($G3008,[1]Conceptos!$B$2:$I$588,8,FALSE)</f>
        <v>1</v>
      </c>
      <c r="S3008" s="229" t="b">
        <f>VLOOKUP(G3008,[1]Conceptos!$B$2:$E$587,4,FALSE)</f>
        <v>1</v>
      </c>
      <c r="V3008" s="231">
        <f t="shared" si="548"/>
        <v>0</v>
      </c>
    </row>
    <row r="3009" spans="1:22" s="231" customFormat="1" hidden="1">
      <c r="A3009" s="172">
        <f>VLOOKUP(G3009,[1]Conceptos!$B$2:$F$587,5,FALSE)</f>
        <v>372</v>
      </c>
      <c r="B3009" s="236"/>
      <c r="C3009" s="237"/>
      <c r="D3009" s="238"/>
      <c r="E3009" s="225">
        <v>6</v>
      </c>
      <c r="F3009" s="174"/>
      <c r="G3009" s="264" t="str">
        <f t="shared" si="550"/>
        <v>A.6.5</v>
      </c>
      <c r="H3009" s="235" t="e">
        <f t="shared" si="549"/>
        <v>#N/A</v>
      </c>
      <c r="I3009" s="239"/>
      <c r="J3009" s="239"/>
      <c r="K3009" s="239"/>
      <c r="L3009" s="239"/>
      <c r="M3009" s="240"/>
      <c r="N3009" s="231">
        <f t="shared" si="541"/>
        <v>1</v>
      </c>
      <c r="O3009" s="231">
        <f t="shared" si="551"/>
        <v>0</v>
      </c>
      <c r="P3009" s="179">
        <f>VLOOKUP($G3009,[1]Conceptos!$B$2:$I$588,6,FALSE)</f>
        <v>1</v>
      </c>
      <c r="Q3009" s="179">
        <f>VLOOKUP($G3009,[1]Conceptos!$B$2:$I$588,7,FALSE)</f>
        <v>1</v>
      </c>
      <c r="R3009" s="179">
        <f>VLOOKUP($G3009,[1]Conceptos!$B$2:$I$588,8,FALSE)</f>
        <v>1</v>
      </c>
      <c r="S3009" s="229" t="b">
        <f>VLOOKUP(G3009,[1]Conceptos!$B$2:$E$587,4,FALSE)</f>
        <v>1</v>
      </c>
      <c r="V3009" s="231">
        <f t="shared" si="548"/>
        <v>0</v>
      </c>
    </row>
    <row r="3010" spans="1:22" s="231" customFormat="1" hidden="1">
      <c r="A3010" s="172">
        <f>VLOOKUP(G3010,[1]Conceptos!$B$2:$F$587,5,FALSE)</f>
        <v>372</v>
      </c>
      <c r="B3010" s="236"/>
      <c r="C3010" s="237"/>
      <c r="D3010" s="238"/>
      <c r="E3010" s="225">
        <v>7</v>
      </c>
      <c r="F3010" s="174"/>
      <c r="G3010" s="264" t="str">
        <f t="shared" si="550"/>
        <v>A.6.5</v>
      </c>
      <c r="H3010" s="235" t="e">
        <f t="shared" si="549"/>
        <v>#N/A</v>
      </c>
      <c r="I3010" s="239"/>
      <c r="J3010" s="239"/>
      <c r="K3010" s="239"/>
      <c r="L3010" s="239"/>
      <c r="M3010" s="240"/>
      <c r="N3010" s="231">
        <f t="shared" si="541"/>
        <v>1</v>
      </c>
      <c r="O3010" s="231">
        <f t="shared" si="551"/>
        <v>0</v>
      </c>
      <c r="P3010" s="179">
        <f>VLOOKUP($G3010,[1]Conceptos!$B$2:$I$588,6,FALSE)</f>
        <v>1</v>
      </c>
      <c r="Q3010" s="179">
        <f>VLOOKUP($G3010,[1]Conceptos!$B$2:$I$588,7,FALSE)</f>
        <v>1</v>
      </c>
      <c r="R3010" s="179">
        <f>VLOOKUP($G3010,[1]Conceptos!$B$2:$I$588,8,FALSE)</f>
        <v>1</v>
      </c>
      <c r="S3010" s="229" t="b">
        <f>VLOOKUP(G3010,[1]Conceptos!$B$2:$E$587,4,FALSE)</f>
        <v>1</v>
      </c>
      <c r="V3010" s="231">
        <f t="shared" si="548"/>
        <v>0</v>
      </c>
    </row>
    <row r="3011" spans="1:22" s="231" customFormat="1" hidden="1">
      <c r="A3011" s="172">
        <f>VLOOKUP(G3011,[1]Conceptos!$B$2:$F$587,5,FALSE)</f>
        <v>372</v>
      </c>
      <c r="B3011" s="236"/>
      <c r="C3011" s="237"/>
      <c r="D3011" s="238"/>
      <c r="E3011" s="225">
        <v>8</v>
      </c>
      <c r="F3011" s="174"/>
      <c r="G3011" s="264" t="str">
        <f t="shared" si="550"/>
        <v>A.6.5</v>
      </c>
      <c r="H3011" s="235" t="e">
        <f t="shared" si="549"/>
        <v>#N/A</v>
      </c>
      <c r="I3011" s="239"/>
      <c r="J3011" s="239"/>
      <c r="K3011" s="239"/>
      <c r="L3011" s="239"/>
      <c r="M3011" s="240"/>
      <c r="N3011" s="231">
        <f t="shared" si="541"/>
        <v>1</v>
      </c>
      <c r="O3011" s="231">
        <f t="shared" si="551"/>
        <v>0</v>
      </c>
      <c r="P3011" s="179">
        <f>VLOOKUP($G3011,[1]Conceptos!$B$2:$I$588,6,FALSE)</f>
        <v>1</v>
      </c>
      <c r="Q3011" s="179">
        <f>VLOOKUP($G3011,[1]Conceptos!$B$2:$I$588,7,FALSE)</f>
        <v>1</v>
      </c>
      <c r="R3011" s="179">
        <f>VLOOKUP($G3011,[1]Conceptos!$B$2:$I$588,8,FALSE)</f>
        <v>1</v>
      </c>
      <c r="S3011" s="229" t="b">
        <f>VLOOKUP(G3011,[1]Conceptos!$B$2:$E$587,4,FALSE)</f>
        <v>1</v>
      </c>
      <c r="V3011" s="231">
        <f t="shared" si="548"/>
        <v>0</v>
      </c>
    </row>
    <row r="3012" spans="1:22" s="231" customFormat="1" hidden="1">
      <c r="A3012" s="172">
        <f>VLOOKUP(G3012,[1]Conceptos!$B$2:$F$587,5,FALSE)</f>
        <v>372</v>
      </c>
      <c r="B3012" s="236"/>
      <c r="C3012" s="237"/>
      <c r="D3012" s="238"/>
      <c r="E3012" s="225">
        <v>9</v>
      </c>
      <c r="F3012" s="174"/>
      <c r="G3012" s="264" t="str">
        <f t="shared" si="550"/>
        <v>A.6.5</v>
      </c>
      <c r="H3012" s="235" t="e">
        <f t="shared" si="549"/>
        <v>#N/A</v>
      </c>
      <c r="I3012" s="239"/>
      <c r="J3012" s="239"/>
      <c r="K3012" s="239"/>
      <c r="L3012" s="239"/>
      <c r="M3012" s="240"/>
      <c r="N3012" s="231">
        <f t="shared" si="541"/>
        <v>1</v>
      </c>
      <c r="O3012" s="231">
        <f t="shared" si="551"/>
        <v>0</v>
      </c>
      <c r="P3012" s="179">
        <f>VLOOKUP($G3012,[1]Conceptos!$B$2:$I$588,6,FALSE)</f>
        <v>1</v>
      </c>
      <c r="Q3012" s="179">
        <f>VLOOKUP($G3012,[1]Conceptos!$B$2:$I$588,7,FALSE)</f>
        <v>1</v>
      </c>
      <c r="R3012" s="179">
        <f>VLOOKUP($G3012,[1]Conceptos!$B$2:$I$588,8,FALSE)</f>
        <v>1</v>
      </c>
      <c r="S3012" s="229" t="b">
        <f>VLOOKUP(G3012,[1]Conceptos!$B$2:$E$587,4,FALSE)</f>
        <v>1</v>
      </c>
      <c r="V3012" s="231">
        <f t="shared" si="548"/>
        <v>0</v>
      </c>
    </row>
    <row r="3013" spans="1:22" s="231" customFormat="1" hidden="1">
      <c r="A3013" s="172">
        <f>VLOOKUP(G3013,[1]Conceptos!$B$2:$F$587,5,FALSE)</f>
        <v>372</v>
      </c>
      <c r="B3013" s="236"/>
      <c r="C3013" s="237"/>
      <c r="D3013" s="238"/>
      <c r="E3013" s="225">
        <v>10</v>
      </c>
      <c r="F3013" s="174"/>
      <c r="G3013" s="264" t="str">
        <f t="shared" si="550"/>
        <v>A.6.5</v>
      </c>
      <c r="H3013" s="235" t="e">
        <f t="shared" si="549"/>
        <v>#N/A</v>
      </c>
      <c r="I3013" s="239"/>
      <c r="J3013" s="239"/>
      <c r="K3013" s="239"/>
      <c r="L3013" s="239"/>
      <c r="M3013" s="240"/>
      <c r="N3013" s="231">
        <f t="shared" si="541"/>
        <v>1</v>
      </c>
      <c r="O3013" s="231">
        <f t="shared" si="551"/>
        <v>0</v>
      </c>
      <c r="P3013" s="179">
        <f>VLOOKUP($G3013,[1]Conceptos!$B$2:$I$588,6,FALSE)</f>
        <v>1</v>
      </c>
      <c r="Q3013" s="179">
        <f>VLOOKUP($G3013,[1]Conceptos!$B$2:$I$588,7,FALSE)</f>
        <v>1</v>
      </c>
      <c r="R3013" s="179">
        <f>VLOOKUP($G3013,[1]Conceptos!$B$2:$I$588,8,FALSE)</f>
        <v>1</v>
      </c>
      <c r="S3013" s="229" t="b">
        <f>VLOOKUP(G3013,[1]Conceptos!$B$2:$E$587,4,FALSE)</f>
        <v>1</v>
      </c>
      <c r="V3013" s="231">
        <f t="shared" si="548"/>
        <v>0</v>
      </c>
    </row>
    <row r="3014" spans="1:22" s="231" customFormat="1" ht="25.5">
      <c r="A3014" s="172">
        <f>VLOOKUP(G3014,[1]Conceptos!$B$2:$F$587,5,FALSE)</f>
        <v>373</v>
      </c>
      <c r="B3014" s="219" t="s">
        <v>516</v>
      </c>
      <c r="C3014" s="220" t="str">
        <f>VLOOKUP(B3014,[1]Conceptos!$B$2:$D$587,2,FALSE)</f>
        <v>OBRAS DE ELECTRIFICACIÓN RURAL</v>
      </c>
      <c r="D3014" s="221" t="str">
        <f>VLOOKUP(B3014,[1]Conceptos!$B$2:$D$587,3,FALSE)</f>
        <v>RECURSOS ORIENTADOS A LA FINANCIACIÓN DE OBRAS DE ELECTRIFICACIÓN RURAL</v>
      </c>
      <c r="E3014" s="222" t="s">
        <v>136</v>
      </c>
      <c r="F3014" s="223"/>
      <c r="G3014" s="263" t="str">
        <f t="shared" si="550"/>
        <v>A.6.6</v>
      </c>
      <c r="H3014" s="225"/>
      <c r="I3014" s="226">
        <f>SUM(I3015:I3024)</f>
        <v>0</v>
      </c>
      <c r="J3014" s="226">
        <f>SUM(J3015:J3024)</f>
        <v>0</v>
      </c>
      <c r="K3014" s="226">
        <f>SUM(K3015:K3024)</f>
        <v>0</v>
      </c>
      <c r="L3014" s="226">
        <f>SUM(L3015:L3024)</f>
        <v>0</v>
      </c>
      <c r="M3014" s="227">
        <f>SUM(M3015:M3024)</f>
        <v>0</v>
      </c>
      <c r="N3014" s="228">
        <f>IF(AND(E3014&lt;&gt;"", E3014&lt;&gt;"Registrar Detalle",E3014&lt;&gt;"Ocultar Detalle"),1,0)</f>
        <v>0</v>
      </c>
      <c r="O3014" s="228">
        <f t="shared" si="551"/>
        <v>0</v>
      </c>
      <c r="P3014" s="179">
        <f>VLOOKUP($G3014,[1]Conceptos!$B$2:$I$588,6,FALSE)</f>
        <v>1</v>
      </c>
      <c r="Q3014" s="179">
        <f>VLOOKUP($G3014,[1]Conceptos!$B$2:$I$588,7,FALSE)</f>
        <v>1</v>
      </c>
      <c r="R3014" s="179">
        <f>VLOOKUP($G3014,[1]Conceptos!$B$2:$I$588,8,FALSE)</f>
        <v>1</v>
      </c>
      <c r="S3014" s="229" t="b">
        <f>VLOOKUP(G3014,[1]Conceptos!$B$2:$E$588,4,FALSE)</f>
        <v>1</v>
      </c>
      <c r="T3014" s="230">
        <f>FIND(".",B3014,LEN(B3014)-2)</f>
        <v>4</v>
      </c>
      <c r="U3014" s="230" t="str">
        <f>MID(B3014,1,T3014-1)</f>
        <v>A.6</v>
      </c>
      <c r="V3014" s="231">
        <f t="shared" si="548"/>
        <v>4</v>
      </c>
    </row>
    <row r="3015" spans="1:22" s="231" customFormat="1">
      <c r="A3015" s="172">
        <f>VLOOKUP(G3015,[1]Conceptos!$B$2:$F$587,5,FALSE)</f>
        <v>373</v>
      </c>
      <c r="B3015" s="234"/>
      <c r="C3015" s="220"/>
      <c r="D3015" s="221"/>
      <c r="E3015" s="225">
        <v>1</v>
      </c>
      <c r="F3015" s="174"/>
      <c r="G3015" s="264" t="str">
        <f t="shared" si="550"/>
        <v>A.6.6</v>
      </c>
      <c r="H3015" s="235" t="e">
        <f t="shared" ref="H3015:H3024" si="552">VLOOKUP(F3015,$W$7:$X$48,2,FALSE)</f>
        <v>#N/A</v>
      </c>
      <c r="I3015" s="239"/>
      <c r="J3015" s="239"/>
      <c r="K3015" s="239"/>
      <c r="L3015" s="239"/>
      <c r="M3015" s="240"/>
      <c r="N3015" s="231">
        <f t="shared" si="541"/>
        <v>1</v>
      </c>
      <c r="O3015" s="231">
        <f t="shared" si="551"/>
        <v>0</v>
      </c>
      <c r="P3015" s="179">
        <f>VLOOKUP($G3015,[1]Conceptos!$B$2:$I$588,6,FALSE)</f>
        <v>1</v>
      </c>
      <c r="Q3015" s="179">
        <f>VLOOKUP($G3015,[1]Conceptos!$B$2:$I$588,7,FALSE)</f>
        <v>1</v>
      </c>
      <c r="R3015" s="179">
        <f>VLOOKUP($G3015,[1]Conceptos!$B$2:$I$588,8,FALSE)</f>
        <v>1</v>
      </c>
      <c r="S3015" s="229" t="b">
        <f>VLOOKUP(G3015,[1]Conceptos!$B$2:$E$588,4,FALSE)</f>
        <v>1</v>
      </c>
      <c r="V3015" s="231">
        <f t="shared" si="548"/>
        <v>4</v>
      </c>
    </row>
    <row r="3016" spans="1:22" s="231" customFormat="1" hidden="1">
      <c r="A3016" s="172">
        <f>VLOOKUP(G3016,[1]Conceptos!$B$2:$F$587,5,FALSE)</f>
        <v>373</v>
      </c>
      <c r="B3016" s="236"/>
      <c r="C3016" s="237"/>
      <c r="D3016" s="238"/>
      <c r="E3016" s="225">
        <v>2</v>
      </c>
      <c r="F3016" s="174"/>
      <c r="G3016" s="264" t="str">
        <f t="shared" si="550"/>
        <v>A.6.6</v>
      </c>
      <c r="H3016" s="235" t="e">
        <f t="shared" si="552"/>
        <v>#N/A</v>
      </c>
      <c r="I3016" s="239"/>
      <c r="J3016" s="239"/>
      <c r="K3016" s="239"/>
      <c r="L3016" s="239"/>
      <c r="M3016" s="240"/>
      <c r="N3016" s="231">
        <f t="shared" si="541"/>
        <v>1</v>
      </c>
      <c r="O3016" s="231">
        <f t="shared" si="551"/>
        <v>0</v>
      </c>
      <c r="P3016" s="179">
        <f>VLOOKUP($G3016,[1]Conceptos!$B$2:$I$588,6,FALSE)</f>
        <v>1</v>
      </c>
      <c r="Q3016" s="179">
        <f>VLOOKUP($G3016,[1]Conceptos!$B$2:$I$588,7,FALSE)</f>
        <v>1</v>
      </c>
      <c r="R3016" s="179">
        <f>VLOOKUP($G3016,[1]Conceptos!$B$2:$I$588,8,FALSE)</f>
        <v>1</v>
      </c>
      <c r="S3016" s="229" t="b">
        <f>VLOOKUP(G3016,[1]Conceptos!$B$2:$E$587,4,FALSE)</f>
        <v>1</v>
      </c>
      <c r="V3016" s="231">
        <f t="shared" si="548"/>
        <v>0</v>
      </c>
    </row>
    <row r="3017" spans="1:22" s="231" customFormat="1" hidden="1">
      <c r="A3017" s="172">
        <f>VLOOKUP(G3017,[1]Conceptos!$B$2:$F$587,5,FALSE)</f>
        <v>373</v>
      </c>
      <c r="B3017" s="236"/>
      <c r="C3017" s="237"/>
      <c r="D3017" s="238"/>
      <c r="E3017" s="225">
        <v>3</v>
      </c>
      <c r="F3017" s="174"/>
      <c r="G3017" s="264" t="str">
        <f t="shared" si="550"/>
        <v>A.6.6</v>
      </c>
      <c r="H3017" s="235" t="e">
        <f t="shared" si="552"/>
        <v>#N/A</v>
      </c>
      <c r="I3017" s="239"/>
      <c r="J3017" s="239"/>
      <c r="K3017" s="239"/>
      <c r="L3017" s="239"/>
      <c r="M3017" s="240"/>
      <c r="N3017" s="231">
        <f t="shared" si="541"/>
        <v>1</v>
      </c>
      <c r="O3017" s="231">
        <f t="shared" si="551"/>
        <v>0</v>
      </c>
      <c r="P3017" s="179">
        <f>VLOOKUP($G3017,[1]Conceptos!$B$2:$I$588,6,FALSE)</f>
        <v>1</v>
      </c>
      <c r="Q3017" s="179">
        <f>VLOOKUP($G3017,[1]Conceptos!$B$2:$I$588,7,FALSE)</f>
        <v>1</v>
      </c>
      <c r="R3017" s="179">
        <f>VLOOKUP($G3017,[1]Conceptos!$B$2:$I$588,8,FALSE)</f>
        <v>1</v>
      </c>
      <c r="S3017" s="229" t="b">
        <f>VLOOKUP(G3017,[1]Conceptos!$B$2:$E$587,4,FALSE)</f>
        <v>1</v>
      </c>
      <c r="V3017" s="231">
        <f t="shared" si="548"/>
        <v>0</v>
      </c>
    </row>
    <row r="3018" spans="1:22" s="231" customFormat="1" hidden="1">
      <c r="A3018" s="172">
        <f>VLOOKUP(G3018,[1]Conceptos!$B$2:$F$587,5,FALSE)</f>
        <v>373</v>
      </c>
      <c r="B3018" s="236"/>
      <c r="C3018" s="237"/>
      <c r="D3018" s="238"/>
      <c r="E3018" s="225">
        <v>4</v>
      </c>
      <c r="F3018" s="174"/>
      <c r="G3018" s="264" t="str">
        <f t="shared" si="550"/>
        <v>A.6.6</v>
      </c>
      <c r="H3018" s="235" t="e">
        <f t="shared" si="552"/>
        <v>#N/A</v>
      </c>
      <c r="I3018" s="239"/>
      <c r="J3018" s="239"/>
      <c r="K3018" s="239"/>
      <c r="L3018" s="239"/>
      <c r="M3018" s="240"/>
      <c r="N3018" s="231">
        <f t="shared" si="541"/>
        <v>1</v>
      </c>
      <c r="O3018" s="231">
        <f t="shared" si="551"/>
        <v>0</v>
      </c>
      <c r="P3018" s="179">
        <f>VLOOKUP($G3018,[1]Conceptos!$B$2:$I$588,6,FALSE)</f>
        <v>1</v>
      </c>
      <c r="Q3018" s="179">
        <f>VLOOKUP($G3018,[1]Conceptos!$B$2:$I$588,7,FALSE)</f>
        <v>1</v>
      </c>
      <c r="R3018" s="179">
        <f>VLOOKUP($G3018,[1]Conceptos!$B$2:$I$588,8,FALSE)</f>
        <v>1</v>
      </c>
      <c r="S3018" s="229" t="b">
        <f>VLOOKUP(G3018,[1]Conceptos!$B$2:$E$587,4,FALSE)</f>
        <v>1</v>
      </c>
      <c r="V3018" s="231">
        <f t="shared" si="548"/>
        <v>0</v>
      </c>
    </row>
    <row r="3019" spans="1:22" s="231" customFormat="1" hidden="1">
      <c r="A3019" s="172">
        <f>VLOOKUP(G3019,[1]Conceptos!$B$2:$F$587,5,FALSE)</f>
        <v>373</v>
      </c>
      <c r="B3019" s="236"/>
      <c r="C3019" s="237"/>
      <c r="D3019" s="238"/>
      <c r="E3019" s="225">
        <v>5</v>
      </c>
      <c r="F3019" s="174"/>
      <c r="G3019" s="264" t="str">
        <f t="shared" si="550"/>
        <v>A.6.6</v>
      </c>
      <c r="H3019" s="235" t="e">
        <f t="shared" si="552"/>
        <v>#N/A</v>
      </c>
      <c r="I3019" s="239"/>
      <c r="J3019" s="239"/>
      <c r="K3019" s="239"/>
      <c r="L3019" s="239"/>
      <c r="M3019" s="240"/>
      <c r="N3019" s="231">
        <f t="shared" si="541"/>
        <v>1</v>
      </c>
      <c r="O3019" s="231">
        <f t="shared" si="551"/>
        <v>0</v>
      </c>
      <c r="P3019" s="179">
        <f>VLOOKUP($G3019,[1]Conceptos!$B$2:$I$588,6,FALSE)</f>
        <v>1</v>
      </c>
      <c r="Q3019" s="179">
        <f>VLOOKUP($G3019,[1]Conceptos!$B$2:$I$588,7,FALSE)</f>
        <v>1</v>
      </c>
      <c r="R3019" s="179">
        <f>VLOOKUP($G3019,[1]Conceptos!$B$2:$I$588,8,FALSE)</f>
        <v>1</v>
      </c>
      <c r="S3019" s="229" t="b">
        <f>VLOOKUP(G3019,[1]Conceptos!$B$2:$E$587,4,FALSE)</f>
        <v>1</v>
      </c>
      <c r="V3019" s="231">
        <f t="shared" si="548"/>
        <v>0</v>
      </c>
    </row>
    <row r="3020" spans="1:22" s="231" customFormat="1" hidden="1">
      <c r="A3020" s="172">
        <f>VLOOKUP(G3020,[1]Conceptos!$B$2:$F$587,5,FALSE)</f>
        <v>373</v>
      </c>
      <c r="B3020" s="236"/>
      <c r="C3020" s="237"/>
      <c r="D3020" s="238"/>
      <c r="E3020" s="225">
        <v>6</v>
      </c>
      <c r="F3020" s="174"/>
      <c r="G3020" s="264" t="str">
        <f t="shared" si="550"/>
        <v>A.6.6</v>
      </c>
      <c r="H3020" s="235" t="e">
        <f t="shared" si="552"/>
        <v>#N/A</v>
      </c>
      <c r="I3020" s="239"/>
      <c r="J3020" s="239"/>
      <c r="K3020" s="239"/>
      <c r="L3020" s="239"/>
      <c r="M3020" s="240"/>
      <c r="N3020" s="231">
        <f t="shared" si="541"/>
        <v>1</v>
      </c>
      <c r="O3020" s="231">
        <f t="shared" si="551"/>
        <v>0</v>
      </c>
      <c r="P3020" s="179">
        <f>VLOOKUP($G3020,[1]Conceptos!$B$2:$I$588,6,FALSE)</f>
        <v>1</v>
      </c>
      <c r="Q3020" s="179">
        <f>VLOOKUP($G3020,[1]Conceptos!$B$2:$I$588,7,FALSE)</f>
        <v>1</v>
      </c>
      <c r="R3020" s="179">
        <f>VLOOKUP($G3020,[1]Conceptos!$B$2:$I$588,8,FALSE)</f>
        <v>1</v>
      </c>
      <c r="S3020" s="229" t="b">
        <f>VLOOKUP(G3020,[1]Conceptos!$B$2:$E$587,4,FALSE)</f>
        <v>1</v>
      </c>
      <c r="V3020" s="231">
        <f t="shared" si="548"/>
        <v>0</v>
      </c>
    </row>
    <row r="3021" spans="1:22" s="231" customFormat="1" hidden="1">
      <c r="A3021" s="172">
        <f>VLOOKUP(G3021,[1]Conceptos!$B$2:$F$587,5,FALSE)</f>
        <v>373</v>
      </c>
      <c r="B3021" s="236"/>
      <c r="C3021" s="237"/>
      <c r="D3021" s="238"/>
      <c r="E3021" s="225">
        <v>7</v>
      </c>
      <c r="F3021" s="174"/>
      <c r="G3021" s="264" t="str">
        <f t="shared" si="550"/>
        <v>A.6.6</v>
      </c>
      <c r="H3021" s="235" t="e">
        <f t="shared" si="552"/>
        <v>#N/A</v>
      </c>
      <c r="I3021" s="239"/>
      <c r="J3021" s="239"/>
      <c r="K3021" s="239"/>
      <c r="L3021" s="239"/>
      <c r="M3021" s="240"/>
      <c r="N3021" s="231">
        <f t="shared" si="541"/>
        <v>1</v>
      </c>
      <c r="O3021" s="231">
        <f t="shared" si="551"/>
        <v>0</v>
      </c>
      <c r="P3021" s="179">
        <f>VLOOKUP($G3021,[1]Conceptos!$B$2:$I$588,6,FALSE)</f>
        <v>1</v>
      </c>
      <c r="Q3021" s="179">
        <f>VLOOKUP($G3021,[1]Conceptos!$B$2:$I$588,7,FALSE)</f>
        <v>1</v>
      </c>
      <c r="R3021" s="179">
        <f>VLOOKUP($G3021,[1]Conceptos!$B$2:$I$588,8,FALSE)</f>
        <v>1</v>
      </c>
      <c r="S3021" s="229" t="b">
        <f>VLOOKUP(G3021,[1]Conceptos!$B$2:$E$587,4,FALSE)</f>
        <v>1</v>
      </c>
      <c r="V3021" s="231">
        <f t="shared" si="548"/>
        <v>0</v>
      </c>
    </row>
    <row r="3022" spans="1:22" s="231" customFormat="1" hidden="1">
      <c r="A3022" s="172">
        <f>VLOOKUP(G3022,[1]Conceptos!$B$2:$F$587,5,FALSE)</f>
        <v>373</v>
      </c>
      <c r="B3022" s="236"/>
      <c r="C3022" s="237"/>
      <c r="D3022" s="238"/>
      <c r="E3022" s="225">
        <v>8</v>
      </c>
      <c r="F3022" s="174"/>
      <c r="G3022" s="264" t="str">
        <f t="shared" si="550"/>
        <v>A.6.6</v>
      </c>
      <c r="H3022" s="235" t="e">
        <f t="shared" si="552"/>
        <v>#N/A</v>
      </c>
      <c r="I3022" s="239"/>
      <c r="J3022" s="239"/>
      <c r="K3022" s="239"/>
      <c r="L3022" s="239"/>
      <c r="M3022" s="240"/>
      <c r="N3022" s="231">
        <f t="shared" si="541"/>
        <v>1</v>
      </c>
      <c r="O3022" s="231">
        <f t="shared" si="551"/>
        <v>0</v>
      </c>
      <c r="P3022" s="179">
        <f>VLOOKUP($G3022,[1]Conceptos!$B$2:$I$588,6,FALSE)</f>
        <v>1</v>
      </c>
      <c r="Q3022" s="179">
        <f>VLOOKUP($G3022,[1]Conceptos!$B$2:$I$588,7,FALSE)</f>
        <v>1</v>
      </c>
      <c r="R3022" s="179">
        <f>VLOOKUP($G3022,[1]Conceptos!$B$2:$I$588,8,FALSE)</f>
        <v>1</v>
      </c>
      <c r="S3022" s="229" t="b">
        <f>VLOOKUP(G3022,[1]Conceptos!$B$2:$E$587,4,FALSE)</f>
        <v>1</v>
      </c>
      <c r="V3022" s="231">
        <f t="shared" si="548"/>
        <v>0</v>
      </c>
    </row>
    <row r="3023" spans="1:22" s="231" customFormat="1" hidden="1">
      <c r="A3023" s="172">
        <f>VLOOKUP(G3023,[1]Conceptos!$B$2:$F$587,5,FALSE)</f>
        <v>373</v>
      </c>
      <c r="B3023" s="236"/>
      <c r="C3023" s="237"/>
      <c r="D3023" s="238"/>
      <c r="E3023" s="225">
        <v>9</v>
      </c>
      <c r="F3023" s="174"/>
      <c r="G3023" s="264" t="str">
        <f t="shared" si="550"/>
        <v>A.6.6</v>
      </c>
      <c r="H3023" s="235" t="e">
        <f t="shared" si="552"/>
        <v>#N/A</v>
      </c>
      <c r="I3023" s="239"/>
      <c r="J3023" s="239"/>
      <c r="K3023" s="239"/>
      <c r="L3023" s="239"/>
      <c r="M3023" s="240"/>
      <c r="N3023" s="231">
        <f t="shared" si="541"/>
        <v>1</v>
      </c>
      <c r="O3023" s="231">
        <f t="shared" si="551"/>
        <v>0</v>
      </c>
      <c r="P3023" s="179">
        <f>VLOOKUP($G3023,[1]Conceptos!$B$2:$I$588,6,FALSE)</f>
        <v>1</v>
      </c>
      <c r="Q3023" s="179">
        <f>VLOOKUP($G3023,[1]Conceptos!$B$2:$I$588,7,FALSE)</f>
        <v>1</v>
      </c>
      <c r="R3023" s="179">
        <f>VLOOKUP($G3023,[1]Conceptos!$B$2:$I$588,8,FALSE)</f>
        <v>1</v>
      </c>
      <c r="S3023" s="229" t="b">
        <f>VLOOKUP(G3023,[1]Conceptos!$B$2:$E$587,4,FALSE)</f>
        <v>1</v>
      </c>
      <c r="V3023" s="231">
        <f t="shared" si="548"/>
        <v>0</v>
      </c>
    </row>
    <row r="3024" spans="1:22" s="231" customFormat="1" hidden="1">
      <c r="A3024" s="172">
        <f>VLOOKUP(G3024,[1]Conceptos!$B$2:$F$587,5,FALSE)</f>
        <v>373</v>
      </c>
      <c r="B3024" s="236"/>
      <c r="C3024" s="237"/>
      <c r="D3024" s="238"/>
      <c r="E3024" s="225">
        <v>10</v>
      </c>
      <c r="F3024" s="174"/>
      <c r="G3024" s="264" t="str">
        <f t="shared" si="550"/>
        <v>A.6.6</v>
      </c>
      <c r="H3024" s="235" t="e">
        <f t="shared" si="552"/>
        <v>#N/A</v>
      </c>
      <c r="I3024" s="239"/>
      <c r="J3024" s="239"/>
      <c r="K3024" s="239"/>
      <c r="L3024" s="239"/>
      <c r="M3024" s="240"/>
      <c r="N3024" s="231">
        <f t="shared" si="541"/>
        <v>1</v>
      </c>
      <c r="O3024" s="231">
        <f t="shared" si="551"/>
        <v>0</v>
      </c>
      <c r="P3024" s="179">
        <f>VLOOKUP($G3024,[1]Conceptos!$B$2:$I$588,6,FALSE)</f>
        <v>1</v>
      </c>
      <c r="Q3024" s="179">
        <f>VLOOKUP($G3024,[1]Conceptos!$B$2:$I$588,7,FALSE)</f>
        <v>1</v>
      </c>
      <c r="R3024" s="179">
        <f>VLOOKUP($G3024,[1]Conceptos!$B$2:$I$588,8,FALSE)</f>
        <v>1</v>
      </c>
      <c r="S3024" s="229" t="b">
        <f>VLOOKUP(G3024,[1]Conceptos!$B$2:$E$587,4,FALSE)</f>
        <v>1</v>
      </c>
      <c r="V3024" s="231">
        <f t="shared" si="548"/>
        <v>0</v>
      </c>
    </row>
    <row r="3025" spans="1:22" s="231" customFormat="1" ht="51">
      <c r="A3025" s="172">
        <f>VLOOKUP(G3025,[1]Conceptos!$B$2:$F$587,5,FALSE)</f>
        <v>374</v>
      </c>
      <c r="B3025" s="219" t="s">
        <v>517</v>
      </c>
      <c r="C3025" s="220" t="str">
        <f>VLOOKUP(B3025,[1]Conceptos!$B$2:$D$587,2,FALSE)</f>
        <v>DISTRIBUCIÓN DE GAS COMBUSTIBLE</v>
      </c>
      <c r="D3025" s="221" t="str">
        <f>VLOOKUP(B3025,[1]Conceptos!$B$2:$D$587,3,FALSE)</f>
        <v>INVERSIÓNES ORIENTADAS A GARANTIZAR LA DISTRIBUCIÓN DE GAS COMBUSTIBLE, DESDE UN SITIO DE ACOPIO O DESDE UN GASODUCTO CENTRAL HASTA LA INSTALACIÓN DE UN CONSUMIDOR FINAL INCLUYENDO CONEXIÓN Y MEDICIÓN</v>
      </c>
      <c r="E3025" s="222" t="s">
        <v>136</v>
      </c>
      <c r="F3025" s="223"/>
      <c r="G3025" s="263" t="str">
        <f t="shared" si="550"/>
        <v>A.6.7</v>
      </c>
      <c r="H3025" s="225"/>
      <c r="I3025" s="226">
        <f>SUM(I3026:I3035)</f>
        <v>0</v>
      </c>
      <c r="J3025" s="226">
        <f>SUM(J3026:J3035)</f>
        <v>0</v>
      </c>
      <c r="K3025" s="226">
        <f>SUM(K3026:K3035)</f>
        <v>0</v>
      </c>
      <c r="L3025" s="226">
        <f>SUM(L3026:L3035)</f>
        <v>0</v>
      </c>
      <c r="M3025" s="227">
        <f>SUM(M3026:M3035)</f>
        <v>0</v>
      </c>
      <c r="N3025" s="228">
        <f>IF(AND(E3025&lt;&gt;"", E3025&lt;&gt;"Registrar Detalle",E3025&lt;&gt;"Ocultar Detalle"),1,0)</f>
        <v>0</v>
      </c>
      <c r="O3025" s="228">
        <f t="shared" si="551"/>
        <v>0</v>
      </c>
      <c r="P3025" s="179">
        <f>VLOOKUP($G3025,[1]Conceptos!$B$2:$I$588,6,FALSE)</f>
        <v>1</v>
      </c>
      <c r="Q3025" s="179">
        <f>VLOOKUP($G3025,[1]Conceptos!$B$2:$I$588,7,FALSE)</f>
        <v>1</v>
      </c>
      <c r="R3025" s="179">
        <f>VLOOKUP($G3025,[1]Conceptos!$B$2:$I$588,8,FALSE)</f>
        <v>1</v>
      </c>
      <c r="S3025" s="229" t="b">
        <f>VLOOKUP(G3025,[1]Conceptos!$B$2:$E$588,4,FALSE)</f>
        <v>1</v>
      </c>
      <c r="T3025" s="230">
        <f>FIND(".",B3025,LEN(B3025)-2)</f>
        <v>4</v>
      </c>
      <c r="U3025" s="230" t="str">
        <f>MID(B3025,1,T3025-1)</f>
        <v>A.6</v>
      </c>
      <c r="V3025" s="231">
        <f t="shared" si="548"/>
        <v>4</v>
      </c>
    </row>
    <row r="3026" spans="1:22" s="231" customFormat="1">
      <c r="A3026" s="172">
        <f>VLOOKUP(G3026,[1]Conceptos!$B$2:$F$587,5,FALSE)</f>
        <v>374</v>
      </c>
      <c r="B3026" s="234"/>
      <c r="C3026" s="220"/>
      <c r="D3026" s="221"/>
      <c r="E3026" s="225">
        <v>1</v>
      </c>
      <c r="F3026" s="174"/>
      <c r="G3026" s="264" t="str">
        <f t="shared" si="550"/>
        <v>A.6.7</v>
      </c>
      <c r="H3026" s="235" t="e">
        <f t="shared" ref="H3026:H3035" si="553">VLOOKUP(F3026,$W$7:$X$48,2,FALSE)</f>
        <v>#N/A</v>
      </c>
      <c r="I3026" s="239"/>
      <c r="J3026" s="239"/>
      <c r="K3026" s="239"/>
      <c r="L3026" s="239"/>
      <c r="M3026" s="240"/>
      <c r="N3026" s="231">
        <f t="shared" si="541"/>
        <v>1</v>
      </c>
      <c r="O3026" s="231">
        <f t="shared" si="551"/>
        <v>0</v>
      </c>
      <c r="P3026" s="179">
        <f>VLOOKUP($G3026,[1]Conceptos!$B$2:$I$588,6,FALSE)</f>
        <v>1</v>
      </c>
      <c r="Q3026" s="179">
        <f>VLOOKUP($G3026,[1]Conceptos!$B$2:$I$588,7,FALSE)</f>
        <v>1</v>
      </c>
      <c r="R3026" s="179">
        <f>VLOOKUP($G3026,[1]Conceptos!$B$2:$I$588,8,FALSE)</f>
        <v>1</v>
      </c>
      <c r="S3026" s="229" t="b">
        <f>VLOOKUP(G3026,[1]Conceptos!$B$2:$E$588,4,FALSE)</f>
        <v>1</v>
      </c>
      <c r="V3026" s="231">
        <f t="shared" si="548"/>
        <v>4</v>
      </c>
    </row>
    <row r="3027" spans="1:22" s="231" customFormat="1" hidden="1">
      <c r="A3027" s="172">
        <f>VLOOKUP(G3027,[1]Conceptos!$B$2:$F$587,5,FALSE)</f>
        <v>374</v>
      </c>
      <c r="B3027" s="236"/>
      <c r="C3027" s="237"/>
      <c r="D3027" s="238"/>
      <c r="E3027" s="225">
        <v>2</v>
      </c>
      <c r="F3027" s="174"/>
      <c r="G3027" s="264" t="str">
        <f t="shared" si="550"/>
        <v>A.6.7</v>
      </c>
      <c r="H3027" s="235" t="e">
        <f t="shared" si="553"/>
        <v>#N/A</v>
      </c>
      <c r="I3027" s="239"/>
      <c r="J3027" s="239"/>
      <c r="K3027" s="239"/>
      <c r="L3027" s="239"/>
      <c r="M3027" s="240"/>
      <c r="N3027" s="231">
        <f t="shared" si="541"/>
        <v>1</v>
      </c>
      <c r="O3027" s="231">
        <f t="shared" si="551"/>
        <v>0</v>
      </c>
      <c r="P3027" s="179">
        <f>VLOOKUP($G3027,[1]Conceptos!$B$2:$I$588,6,FALSE)</f>
        <v>1</v>
      </c>
      <c r="Q3027" s="179">
        <f>VLOOKUP($G3027,[1]Conceptos!$B$2:$I$588,7,FALSE)</f>
        <v>1</v>
      </c>
      <c r="R3027" s="179">
        <f>VLOOKUP($G3027,[1]Conceptos!$B$2:$I$588,8,FALSE)</f>
        <v>1</v>
      </c>
      <c r="S3027" s="229" t="b">
        <f>VLOOKUP(G3027,[1]Conceptos!$B$2:$E$587,4,FALSE)</f>
        <v>1</v>
      </c>
      <c r="V3027" s="231">
        <f t="shared" si="548"/>
        <v>0</v>
      </c>
    </row>
    <row r="3028" spans="1:22" s="231" customFormat="1" hidden="1">
      <c r="A3028" s="172">
        <f>VLOOKUP(G3028,[1]Conceptos!$B$2:$F$587,5,FALSE)</f>
        <v>374</v>
      </c>
      <c r="B3028" s="236"/>
      <c r="C3028" s="237"/>
      <c r="D3028" s="238"/>
      <c r="E3028" s="225">
        <v>3</v>
      </c>
      <c r="F3028" s="174"/>
      <c r="G3028" s="264" t="str">
        <f t="shared" si="550"/>
        <v>A.6.7</v>
      </c>
      <c r="H3028" s="235" t="e">
        <f t="shared" si="553"/>
        <v>#N/A</v>
      </c>
      <c r="I3028" s="239"/>
      <c r="J3028" s="239"/>
      <c r="K3028" s="239"/>
      <c r="L3028" s="239"/>
      <c r="M3028" s="240"/>
      <c r="N3028" s="231">
        <f t="shared" si="541"/>
        <v>1</v>
      </c>
      <c r="O3028" s="231">
        <f t="shared" si="551"/>
        <v>0</v>
      </c>
      <c r="P3028" s="179">
        <f>VLOOKUP($G3028,[1]Conceptos!$B$2:$I$588,6,FALSE)</f>
        <v>1</v>
      </c>
      <c r="Q3028" s="179">
        <f>VLOOKUP($G3028,[1]Conceptos!$B$2:$I$588,7,FALSE)</f>
        <v>1</v>
      </c>
      <c r="R3028" s="179">
        <f>VLOOKUP($G3028,[1]Conceptos!$B$2:$I$588,8,FALSE)</f>
        <v>1</v>
      </c>
      <c r="S3028" s="229" t="b">
        <f>VLOOKUP(G3028,[1]Conceptos!$B$2:$E$587,4,FALSE)</f>
        <v>1</v>
      </c>
      <c r="V3028" s="231">
        <f t="shared" si="548"/>
        <v>0</v>
      </c>
    </row>
    <row r="3029" spans="1:22" s="231" customFormat="1" hidden="1">
      <c r="A3029" s="172">
        <f>VLOOKUP(G3029,[1]Conceptos!$B$2:$F$587,5,FALSE)</f>
        <v>374</v>
      </c>
      <c r="B3029" s="236"/>
      <c r="C3029" s="237"/>
      <c r="D3029" s="238"/>
      <c r="E3029" s="225">
        <v>4</v>
      </c>
      <c r="F3029" s="174"/>
      <c r="G3029" s="264" t="str">
        <f t="shared" si="550"/>
        <v>A.6.7</v>
      </c>
      <c r="H3029" s="235" t="e">
        <f t="shared" si="553"/>
        <v>#N/A</v>
      </c>
      <c r="I3029" s="239"/>
      <c r="J3029" s="239"/>
      <c r="K3029" s="239"/>
      <c r="L3029" s="239"/>
      <c r="M3029" s="240"/>
      <c r="N3029" s="231">
        <f t="shared" si="541"/>
        <v>1</v>
      </c>
      <c r="O3029" s="231">
        <f t="shared" si="551"/>
        <v>0</v>
      </c>
      <c r="P3029" s="179">
        <f>VLOOKUP($G3029,[1]Conceptos!$B$2:$I$588,6,FALSE)</f>
        <v>1</v>
      </c>
      <c r="Q3029" s="179">
        <f>VLOOKUP($G3029,[1]Conceptos!$B$2:$I$588,7,FALSE)</f>
        <v>1</v>
      </c>
      <c r="R3029" s="179">
        <f>VLOOKUP($G3029,[1]Conceptos!$B$2:$I$588,8,FALSE)</f>
        <v>1</v>
      </c>
      <c r="S3029" s="229" t="b">
        <f>VLOOKUP(G3029,[1]Conceptos!$B$2:$E$587,4,FALSE)</f>
        <v>1</v>
      </c>
      <c r="V3029" s="231">
        <f t="shared" si="548"/>
        <v>0</v>
      </c>
    </row>
    <row r="3030" spans="1:22" s="231" customFormat="1" hidden="1">
      <c r="A3030" s="172">
        <f>VLOOKUP(G3030,[1]Conceptos!$B$2:$F$587,5,FALSE)</f>
        <v>374</v>
      </c>
      <c r="B3030" s="236"/>
      <c r="C3030" s="237"/>
      <c r="D3030" s="238"/>
      <c r="E3030" s="225">
        <v>5</v>
      </c>
      <c r="F3030" s="174"/>
      <c r="G3030" s="264" t="str">
        <f t="shared" si="550"/>
        <v>A.6.7</v>
      </c>
      <c r="H3030" s="235" t="e">
        <f t="shared" si="553"/>
        <v>#N/A</v>
      </c>
      <c r="I3030" s="239"/>
      <c r="J3030" s="239"/>
      <c r="K3030" s="239"/>
      <c r="L3030" s="239"/>
      <c r="M3030" s="240"/>
      <c r="N3030" s="231">
        <f t="shared" si="541"/>
        <v>1</v>
      </c>
      <c r="O3030" s="231">
        <f t="shared" si="551"/>
        <v>0</v>
      </c>
      <c r="P3030" s="179">
        <f>VLOOKUP($G3030,[1]Conceptos!$B$2:$I$588,6,FALSE)</f>
        <v>1</v>
      </c>
      <c r="Q3030" s="179">
        <f>VLOOKUP($G3030,[1]Conceptos!$B$2:$I$588,7,FALSE)</f>
        <v>1</v>
      </c>
      <c r="R3030" s="179">
        <f>VLOOKUP($G3030,[1]Conceptos!$B$2:$I$588,8,FALSE)</f>
        <v>1</v>
      </c>
      <c r="S3030" s="229" t="b">
        <f>VLOOKUP(G3030,[1]Conceptos!$B$2:$E$587,4,FALSE)</f>
        <v>1</v>
      </c>
      <c r="V3030" s="231">
        <f t="shared" si="548"/>
        <v>0</v>
      </c>
    </row>
    <row r="3031" spans="1:22" s="231" customFormat="1" hidden="1">
      <c r="A3031" s="172">
        <f>VLOOKUP(G3031,[1]Conceptos!$B$2:$F$587,5,FALSE)</f>
        <v>374</v>
      </c>
      <c r="B3031" s="236"/>
      <c r="C3031" s="237"/>
      <c r="D3031" s="238"/>
      <c r="E3031" s="225">
        <v>6</v>
      </c>
      <c r="F3031" s="174"/>
      <c r="G3031" s="264" t="str">
        <f t="shared" si="550"/>
        <v>A.6.7</v>
      </c>
      <c r="H3031" s="235" t="e">
        <f t="shared" si="553"/>
        <v>#N/A</v>
      </c>
      <c r="I3031" s="239"/>
      <c r="J3031" s="239"/>
      <c r="K3031" s="239"/>
      <c r="L3031" s="239"/>
      <c r="M3031" s="240"/>
      <c r="N3031" s="231">
        <f t="shared" si="541"/>
        <v>1</v>
      </c>
      <c r="O3031" s="231">
        <f t="shared" si="551"/>
        <v>0</v>
      </c>
      <c r="P3031" s="179">
        <f>VLOOKUP($G3031,[1]Conceptos!$B$2:$I$588,6,FALSE)</f>
        <v>1</v>
      </c>
      <c r="Q3031" s="179">
        <f>VLOOKUP($G3031,[1]Conceptos!$B$2:$I$588,7,FALSE)</f>
        <v>1</v>
      </c>
      <c r="R3031" s="179">
        <f>VLOOKUP($G3031,[1]Conceptos!$B$2:$I$588,8,FALSE)</f>
        <v>1</v>
      </c>
      <c r="S3031" s="229" t="b">
        <f>VLOOKUP(G3031,[1]Conceptos!$B$2:$E$587,4,FALSE)</f>
        <v>1</v>
      </c>
      <c r="V3031" s="231">
        <f t="shared" si="548"/>
        <v>0</v>
      </c>
    </row>
    <row r="3032" spans="1:22" s="231" customFormat="1" hidden="1">
      <c r="A3032" s="172">
        <f>VLOOKUP(G3032,[1]Conceptos!$B$2:$F$587,5,FALSE)</f>
        <v>374</v>
      </c>
      <c r="B3032" s="236"/>
      <c r="C3032" s="237"/>
      <c r="D3032" s="238"/>
      <c r="E3032" s="225">
        <v>7</v>
      </c>
      <c r="F3032" s="174"/>
      <c r="G3032" s="264" t="str">
        <f t="shared" si="550"/>
        <v>A.6.7</v>
      </c>
      <c r="H3032" s="235" t="e">
        <f t="shared" si="553"/>
        <v>#N/A</v>
      </c>
      <c r="I3032" s="239"/>
      <c r="J3032" s="239"/>
      <c r="K3032" s="239"/>
      <c r="L3032" s="239"/>
      <c r="M3032" s="240"/>
      <c r="N3032" s="231">
        <f t="shared" ref="N3032:N3091" si="554">IF(E3032&lt;&gt;"",1,0)</f>
        <v>1</v>
      </c>
      <c r="O3032" s="231">
        <f t="shared" si="551"/>
        <v>0</v>
      </c>
      <c r="P3032" s="179">
        <f>VLOOKUP($G3032,[1]Conceptos!$B$2:$I$588,6,FALSE)</f>
        <v>1</v>
      </c>
      <c r="Q3032" s="179">
        <f>VLOOKUP($G3032,[1]Conceptos!$B$2:$I$588,7,FALSE)</f>
        <v>1</v>
      </c>
      <c r="R3032" s="179">
        <f>VLOOKUP($G3032,[1]Conceptos!$B$2:$I$588,8,FALSE)</f>
        <v>1</v>
      </c>
      <c r="S3032" s="229" t="b">
        <f>VLOOKUP(G3032,[1]Conceptos!$B$2:$E$587,4,FALSE)</f>
        <v>1</v>
      </c>
      <c r="V3032" s="231">
        <f t="shared" si="548"/>
        <v>0</v>
      </c>
    </row>
    <row r="3033" spans="1:22" s="231" customFormat="1" hidden="1">
      <c r="A3033" s="172">
        <f>VLOOKUP(G3033,[1]Conceptos!$B$2:$F$587,5,FALSE)</f>
        <v>374</v>
      </c>
      <c r="B3033" s="236"/>
      <c r="C3033" s="237"/>
      <c r="D3033" s="238"/>
      <c r="E3033" s="225">
        <v>8</v>
      </c>
      <c r="F3033" s="174"/>
      <c r="G3033" s="264" t="str">
        <f t="shared" si="550"/>
        <v>A.6.7</v>
      </c>
      <c r="H3033" s="235" t="e">
        <f t="shared" si="553"/>
        <v>#N/A</v>
      </c>
      <c r="I3033" s="239"/>
      <c r="J3033" s="239"/>
      <c r="K3033" s="239"/>
      <c r="L3033" s="239"/>
      <c r="M3033" s="240"/>
      <c r="N3033" s="231">
        <f t="shared" si="554"/>
        <v>1</v>
      </c>
      <c r="O3033" s="231">
        <f t="shared" si="551"/>
        <v>0</v>
      </c>
      <c r="P3033" s="179">
        <f>VLOOKUP($G3033,[1]Conceptos!$B$2:$I$588,6,FALSE)</f>
        <v>1</v>
      </c>
      <c r="Q3033" s="179">
        <f>VLOOKUP($G3033,[1]Conceptos!$B$2:$I$588,7,FALSE)</f>
        <v>1</v>
      </c>
      <c r="R3033" s="179">
        <f>VLOOKUP($G3033,[1]Conceptos!$B$2:$I$588,8,FALSE)</f>
        <v>1</v>
      </c>
      <c r="S3033" s="229" t="b">
        <f>VLOOKUP(G3033,[1]Conceptos!$B$2:$E$587,4,FALSE)</f>
        <v>1</v>
      </c>
      <c r="V3033" s="231">
        <f t="shared" si="548"/>
        <v>0</v>
      </c>
    </row>
    <row r="3034" spans="1:22" s="231" customFormat="1" hidden="1">
      <c r="A3034" s="172">
        <f>VLOOKUP(G3034,[1]Conceptos!$B$2:$F$587,5,FALSE)</f>
        <v>374</v>
      </c>
      <c r="B3034" s="236"/>
      <c r="C3034" s="237"/>
      <c r="D3034" s="238"/>
      <c r="E3034" s="225">
        <v>9</v>
      </c>
      <c r="F3034" s="174"/>
      <c r="G3034" s="264" t="str">
        <f t="shared" si="550"/>
        <v>A.6.7</v>
      </c>
      <c r="H3034" s="235" t="e">
        <f t="shared" si="553"/>
        <v>#N/A</v>
      </c>
      <c r="I3034" s="239"/>
      <c r="J3034" s="239"/>
      <c r="K3034" s="239"/>
      <c r="L3034" s="239"/>
      <c r="M3034" s="240"/>
      <c r="N3034" s="231">
        <f t="shared" si="554"/>
        <v>1</v>
      </c>
      <c r="O3034" s="231">
        <f t="shared" si="551"/>
        <v>0</v>
      </c>
      <c r="P3034" s="179">
        <f>VLOOKUP($G3034,[1]Conceptos!$B$2:$I$588,6,FALSE)</f>
        <v>1</v>
      </c>
      <c r="Q3034" s="179">
        <f>VLOOKUP($G3034,[1]Conceptos!$B$2:$I$588,7,FALSE)</f>
        <v>1</v>
      </c>
      <c r="R3034" s="179">
        <f>VLOOKUP($G3034,[1]Conceptos!$B$2:$I$588,8,FALSE)</f>
        <v>1</v>
      </c>
      <c r="S3034" s="229" t="b">
        <f>VLOOKUP(G3034,[1]Conceptos!$B$2:$E$587,4,FALSE)</f>
        <v>1</v>
      </c>
      <c r="V3034" s="231">
        <f t="shared" si="548"/>
        <v>0</v>
      </c>
    </row>
    <row r="3035" spans="1:22" s="231" customFormat="1" hidden="1">
      <c r="A3035" s="172">
        <f>VLOOKUP(G3035,[1]Conceptos!$B$2:$F$587,5,FALSE)</f>
        <v>374</v>
      </c>
      <c r="B3035" s="236"/>
      <c r="C3035" s="237"/>
      <c r="D3035" s="238"/>
      <c r="E3035" s="225">
        <v>10</v>
      </c>
      <c r="F3035" s="174"/>
      <c r="G3035" s="264" t="str">
        <f t="shared" si="550"/>
        <v>A.6.7</v>
      </c>
      <c r="H3035" s="235" t="e">
        <f t="shared" si="553"/>
        <v>#N/A</v>
      </c>
      <c r="I3035" s="239"/>
      <c r="J3035" s="239"/>
      <c r="K3035" s="239"/>
      <c r="L3035" s="239"/>
      <c r="M3035" s="240"/>
      <c r="N3035" s="231">
        <f t="shared" si="554"/>
        <v>1</v>
      </c>
      <c r="O3035" s="231">
        <f t="shared" si="551"/>
        <v>0</v>
      </c>
      <c r="P3035" s="179">
        <f>VLOOKUP($G3035,[1]Conceptos!$B$2:$I$588,6,FALSE)</f>
        <v>1</v>
      </c>
      <c r="Q3035" s="179">
        <f>VLOOKUP($G3035,[1]Conceptos!$B$2:$I$588,7,FALSE)</f>
        <v>1</v>
      </c>
      <c r="R3035" s="179">
        <f>VLOOKUP($G3035,[1]Conceptos!$B$2:$I$588,8,FALSE)</f>
        <v>1</v>
      </c>
      <c r="S3035" s="229" t="b">
        <f>VLOOKUP(G3035,[1]Conceptos!$B$2:$E$587,4,FALSE)</f>
        <v>1</v>
      </c>
      <c r="V3035" s="231">
        <f t="shared" si="548"/>
        <v>0</v>
      </c>
    </row>
    <row r="3036" spans="1:22" s="231" customFormat="1" ht="38.25">
      <c r="A3036" s="172">
        <f>VLOOKUP(G3036,[1]Conceptos!$B$2:$F$587,5,FALSE)</f>
        <v>375</v>
      </c>
      <c r="B3036" s="219" t="s">
        <v>518</v>
      </c>
      <c r="C3036" s="220" t="str">
        <f>VLOOKUP(B3036,[1]Conceptos!$B$2:$D$587,2,FALSE)</f>
        <v>TELEFONÍA PUBLICA CONMUTADA</v>
      </c>
      <c r="D3036" s="221" t="str">
        <f>VLOOKUP(B3036,[1]Conceptos!$B$2:$D$587,3,FALSE)</f>
        <v>INVERSIÓNES ORIENTADAS A GARANTIZAR LA PRESTACIÓN DEL SERVICIO DE TRANSMISIÓN CONMUTADA DE VOZ A TRAVÉS DE LA RED TELEFÓNICA CON ACCESO GENERALIZADO AL PÚBLICO</v>
      </c>
      <c r="E3036" s="222" t="s">
        <v>136</v>
      </c>
      <c r="F3036" s="223"/>
      <c r="G3036" s="263" t="str">
        <f t="shared" si="550"/>
        <v>A.6.8</v>
      </c>
      <c r="H3036" s="225"/>
      <c r="I3036" s="226">
        <f>SUM(I3037:I3046)</f>
        <v>0</v>
      </c>
      <c r="J3036" s="226">
        <f>SUM(J3037:J3046)</f>
        <v>0</v>
      </c>
      <c r="K3036" s="226">
        <f>SUM(K3037:K3046)</f>
        <v>0</v>
      </c>
      <c r="L3036" s="226">
        <f>SUM(L3037:L3046)</f>
        <v>0</v>
      </c>
      <c r="M3036" s="227">
        <f>SUM(M3037:M3046)</f>
        <v>0</v>
      </c>
      <c r="N3036" s="228">
        <f>IF(AND(E3036&lt;&gt;"", E3036&lt;&gt;"Registrar Detalle",E3036&lt;&gt;"Ocultar Detalle"),1,0)</f>
        <v>0</v>
      </c>
      <c r="O3036" s="228">
        <f t="shared" si="551"/>
        <v>0</v>
      </c>
      <c r="P3036" s="179">
        <f>VLOOKUP($G3036,[1]Conceptos!$B$2:$I$588,6,FALSE)</f>
        <v>1</v>
      </c>
      <c r="Q3036" s="179">
        <f>VLOOKUP($G3036,[1]Conceptos!$B$2:$I$588,7,FALSE)</f>
        <v>1</v>
      </c>
      <c r="R3036" s="179">
        <f>VLOOKUP($G3036,[1]Conceptos!$B$2:$I$588,8,FALSE)</f>
        <v>1</v>
      </c>
      <c r="S3036" s="229" t="b">
        <f>VLOOKUP(G3036,[1]Conceptos!$B$2:$E$588,4,FALSE)</f>
        <v>1</v>
      </c>
      <c r="T3036" s="230">
        <f>FIND(".",B3036,LEN(B3036)-2)</f>
        <v>4</v>
      </c>
      <c r="U3036" s="230" t="str">
        <f>MID(B3036,1,T3036-1)</f>
        <v>A.6</v>
      </c>
      <c r="V3036" s="231">
        <f t="shared" si="548"/>
        <v>4</v>
      </c>
    </row>
    <row r="3037" spans="1:22" s="231" customFormat="1">
      <c r="A3037" s="172">
        <f>VLOOKUP(G3037,[1]Conceptos!$B$2:$F$587,5,FALSE)</f>
        <v>375</v>
      </c>
      <c r="B3037" s="234"/>
      <c r="C3037" s="220"/>
      <c r="D3037" s="221"/>
      <c r="E3037" s="225">
        <v>1</v>
      </c>
      <c r="F3037" s="174"/>
      <c r="G3037" s="264" t="str">
        <f t="shared" si="550"/>
        <v>A.6.8</v>
      </c>
      <c r="H3037" s="235" t="e">
        <f t="shared" ref="H3037:H3046" si="555">VLOOKUP(F3037,$W$7:$X$48,2,FALSE)</f>
        <v>#N/A</v>
      </c>
      <c r="I3037" s="239"/>
      <c r="J3037" s="239"/>
      <c r="K3037" s="239"/>
      <c r="L3037" s="239"/>
      <c r="M3037" s="240"/>
      <c r="N3037" s="231">
        <f t="shared" si="554"/>
        <v>1</v>
      </c>
      <c r="O3037" s="231">
        <f t="shared" si="551"/>
        <v>0</v>
      </c>
      <c r="P3037" s="179">
        <f>VLOOKUP($G3037,[1]Conceptos!$B$2:$I$588,6,FALSE)</f>
        <v>1</v>
      </c>
      <c r="Q3037" s="179">
        <f>VLOOKUP($G3037,[1]Conceptos!$B$2:$I$588,7,FALSE)</f>
        <v>1</v>
      </c>
      <c r="R3037" s="179">
        <f>VLOOKUP($G3037,[1]Conceptos!$B$2:$I$588,8,FALSE)</f>
        <v>1</v>
      </c>
      <c r="S3037" s="229" t="b">
        <f>VLOOKUP(G3037,[1]Conceptos!$B$2:$E$588,4,FALSE)</f>
        <v>1</v>
      </c>
      <c r="V3037" s="231">
        <f t="shared" si="548"/>
        <v>4</v>
      </c>
    </row>
    <row r="3038" spans="1:22" s="231" customFormat="1" hidden="1">
      <c r="A3038" s="172">
        <f>VLOOKUP(G3038,[1]Conceptos!$B$2:$F$587,5,FALSE)</f>
        <v>375</v>
      </c>
      <c r="B3038" s="236"/>
      <c r="C3038" s="237"/>
      <c r="D3038" s="238"/>
      <c r="E3038" s="225">
        <v>2</v>
      </c>
      <c r="F3038" s="174"/>
      <c r="G3038" s="264" t="str">
        <f t="shared" si="550"/>
        <v>A.6.8</v>
      </c>
      <c r="H3038" s="235" t="e">
        <f t="shared" si="555"/>
        <v>#N/A</v>
      </c>
      <c r="I3038" s="239"/>
      <c r="J3038" s="239"/>
      <c r="K3038" s="239"/>
      <c r="L3038" s="239"/>
      <c r="M3038" s="240"/>
      <c r="N3038" s="231">
        <f t="shared" si="554"/>
        <v>1</v>
      </c>
      <c r="O3038" s="231">
        <f t="shared" si="551"/>
        <v>0</v>
      </c>
      <c r="P3038" s="179">
        <f>VLOOKUP($G3038,[1]Conceptos!$B$2:$I$588,6,FALSE)</f>
        <v>1</v>
      </c>
      <c r="Q3038" s="179">
        <f>VLOOKUP($G3038,[1]Conceptos!$B$2:$I$588,7,FALSE)</f>
        <v>1</v>
      </c>
      <c r="R3038" s="179">
        <f>VLOOKUP($G3038,[1]Conceptos!$B$2:$I$588,8,FALSE)</f>
        <v>1</v>
      </c>
      <c r="S3038" s="229" t="b">
        <f>VLOOKUP(G3038,[1]Conceptos!$B$2:$E$587,4,FALSE)</f>
        <v>1</v>
      </c>
      <c r="V3038" s="231">
        <f t="shared" si="548"/>
        <v>0</v>
      </c>
    </row>
    <row r="3039" spans="1:22" s="231" customFormat="1" hidden="1">
      <c r="A3039" s="172">
        <f>VLOOKUP(G3039,[1]Conceptos!$B$2:$F$587,5,FALSE)</f>
        <v>375</v>
      </c>
      <c r="B3039" s="236"/>
      <c r="C3039" s="237"/>
      <c r="D3039" s="238"/>
      <c r="E3039" s="225">
        <v>3</v>
      </c>
      <c r="F3039" s="174"/>
      <c r="G3039" s="264" t="str">
        <f t="shared" si="550"/>
        <v>A.6.8</v>
      </c>
      <c r="H3039" s="235" t="e">
        <f t="shared" si="555"/>
        <v>#N/A</v>
      </c>
      <c r="I3039" s="239"/>
      <c r="J3039" s="239"/>
      <c r="K3039" s="239"/>
      <c r="L3039" s="239"/>
      <c r="M3039" s="240"/>
      <c r="N3039" s="231">
        <f t="shared" si="554"/>
        <v>1</v>
      </c>
      <c r="O3039" s="231">
        <f t="shared" si="551"/>
        <v>0</v>
      </c>
      <c r="P3039" s="179">
        <f>VLOOKUP($G3039,[1]Conceptos!$B$2:$I$588,6,FALSE)</f>
        <v>1</v>
      </c>
      <c r="Q3039" s="179">
        <f>VLOOKUP($G3039,[1]Conceptos!$B$2:$I$588,7,FALSE)</f>
        <v>1</v>
      </c>
      <c r="R3039" s="179">
        <f>VLOOKUP($G3039,[1]Conceptos!$B$2:$I$588,8,FALSE)</f>
        <v>1</v>
      </c>
      <c r="S3039" s="229" t="b">
        <f>VLOOKUP(G3039,[1]Conceptos!$B$2:$E$587,4,FALSE)</f>
        <v>1</v>
      </c>
      <c r="V3039" s="231">
        <f t="shared" si="548"/>
        <v>0</v>
      </c>
    </row>
    <row r="3040" spans="1:22" s="231" customFormat="1" hidden="1">
      <c r="A3040" s="172">
        <f>VLOOKUP(G3040,[1]Conceptos!$B$2:$F$587,5,FALSE)</f>
        <v>375</v>
      </c>
      <c r="B3040" s="236"/>
      <c r="C3040" s="237"/>
      <c r="D3040" s="238"/>
      <c r="E3040" s="225">
        <v>4</v>
      </c>
      <c r="F3040" s="174"/>
      <c r="G3040" s="264" t="str">
        <f t="shared" si="550"/>
        <v>A.6.8</v>
      </c>
      <c r="H3040" s="235" t="e">
        <f t="shared" si="555"/>
        <v>#N/A</v>
      </c>
      <c r="I3040" s="239"/>
      <c r="J3040" s="239"/>
      <c r="K3040" s="239"/>
      <c r="L3040" s="239"/>
      <c r="M3040" s="240"/>
      <c r="N3040" s="231">
        <f t="shared" si="554"/>
        <v>1</v>
      </c>
      <c r="O3040" s="231">
        <f t="shared" si="551"/>
        <v>0</v>
      </c>
      <c r="P3040" s="179">
        <f>VLOOKUP($G3040,[1]Conceptos!$B$2:$I$588,6,FALSE)</f>
        <v>1</v>
      </c>
      <c r="Q3040" s="179">
        <f>VLOOKUP($G3040,[1]Conceptos!$B$2:$I$588,7,FALSE)</f>
        <v>1</v>
      </c>
      <c r="R3040" s="179">
        <f>VLOOKUP($G3040,[1]Conceptos!$B$2:$I$588,8,FALSE)</f>
        <v>1</v>
      </c>
      <c r="S3040" s="229" t="b">
        <f>VLOOKUP(G3040,[1]Conceptos!$B$2:$E$587,4,FALSE)</f>
        <v>1</v>
      </c>
      <c r="V3040" s="231">
        <f t="shared" si="548"/>
        <v>0</v>
      </c>
    </row>
    <row r="3041" spans="1:22" s="231" customFormat="1" hidden="1">
      <c r="A3041" s="172">
        <f>VLOOKUP(G3041,[1]Conceptos!$B$2:$F$587,5,FALSE)</f>
        <v>375</v>
      </c>
      <c r="B3041" s="236"/>
      <c r="C3041" s="237"/>
      <c r="D3041" s="238"/>
      <c r="E3041" s="225">
        <v>5</v>
      </c>
      <c r="F3041" s="174"/>
      <c r="G3041" s="264" t="str">
        <f t="shared" si="550"/>
        <v>A.6.8</v>
      </c>
      <c r="H3041" s="235" t="e">
        <f t="shared" si="555"/>
        <v>#N/A</v>
      </c>
      <c r="I3041" s="239"/>
      <c r="J3041" s="239"/>
      <c r="K3041" s="239"/>
      <c r="L3041" s="239"/>
      <c r="M3041" s="240"/>
      <c r="N3041" s="231">
        <f t="shared" si="554"/>
        <v>1</v>
      </c>
      <c r="O3041" s="231">
        <f t="shared" si="551"/>
        <v>0</v>
      </c>
      <c r="P3041" s="179">
        <f>VLOOKUP($G3041,[1]Conceptos!$B$2:$I$588,6,FALSE)</f>
        <v>1</v>
      </c>
      <c r="Q3041" s="179">
        <f>VLOOKUP($G3041,[1]Conceptos!$B$2:$I$588,7,FALSE)</f>
        <v>1</v>
      </c>
      <c r="R3041" s="179">
        <f>VLOOKUP($G3041,[1]Conceptos!$B$2:$I$588,8,FALSE)</f>
        <v>1</v>
      </c>
      <c r="S3041" s="229" t="b">
        <f>VLOOKUP(G3041,[1]Conceptos!$B$2:$E$587,4,FALSE)</f>
        <v>1</v>
      </c>
      <c r="V3041" s="231">
        <f t="shared" si="548"/>
        <v>0</v>
      </c>
    </row>
    <row r="3042" spans="1:22" s="231" customFormat="1" hidden="1">
      <c r="A3042" s="172">
        <f>VLOOKUP(G3042,[1]Conceptos!$B$2:$F$587,5,FALSE)</f>
        <v>375</v>
      </c>
      <c r="B3042" s="236"/>
      <c r="C3042" s="237"/>
      <c r="D3042" s="238"/>
      <c r="E3042" s="225">
        <v>6</v>
      </c>
      <c r="F3042" s="174"/>
      <c r="G3042" s="264" t="str">
        <f t="shared" si="550"/>
        <v>A.6.8</v>
      </c>
      <c r="H3042" s="235" t="e">
        <f t="shared" si="555"/>
        <v>#N/A</v>
      </c>
      <c r="I3042" s="239"/>
      <c r="J3042" s="239"/>
      <c r="K3042" s="239"/>
      <c r="L3042" s="239"/>
      <c r="M3042" s="240"/>
      <c r="N3042" s="231">
        <f t="shared" si="554"/>
        <v>1</v>
      </c>
      <c r="O3042" s="231">
        <f t="shared" si="551"/>
        <v>0</v>
      </c>
      <c r="P3042" s="179">
        <f>VLOOKUP($G3042,[1]Conceptos!$B$2:$I$588,6,FALSE)</f>
        <v>1</v>
      </c>
      <c r="Q3042" s="179">
        <f>VLOOKUP($G3042,[1]Conceptos!$B$2:$I$588,7,FALSE)</f>
        <v>1</v>
      </c>
      <c r="R3042" s="179">
        <f>VLOOKUP($G3042,[1]Conceptos!$B$2:$I$588,8,FALSE)</f>
        <v>1</v>
      </c>
      <c r="S3042" s="229" t="b">
        <f>VLOOKUP(G3042,[1]Conceptos!$B$2:$E$587,4,FALSE)</f>
        <v>1</v>
      </c>
      <c r="V3042" s="231">
        <f t="shared" si="548"/>
        <v>0</v>
      </c>
    </row>
    <row r="3043" spans="1:22" s="231" customFormat="1" hidden="1">
      <c r="A3043" s="172">
        <f>VLOOKUP(G3043,[1]Conceptos!$B$2:$F$587,5,FALSE)</f>
        <v>375</v>
      </c>
      <c r="B3043" s="236"/>
      <c r="C3043" s="237"/>
      <c r="D3043" s="238"/>
      <c r="E3043" s="225">
        <v>7</v>
      </c>
      <c r="F3043" s="174"/>
      <c r="G3043" s="264" t="str">
        <f t="shared" si="550"/>
        <v>A.6.8</v>
      </c>
      <c r="H3043" s="235" t="e">
        <f t="shared" si="555"/>
        <v>#N/A</v>
      </c>
      <c r="I3043" s="239"/>
      <c r="J3043" s="239"/>
      <c r="K3043" s="239"/>
      <c r="L3043" s="239"/>
      <c r="M3043" s="240"/>
      <c r="N3043" s="231">
        <f t="shared" si="554"/>
        <v>1</v>
      </c>
      <c r="O3043" s="231">
        <f t="shared" si="551"/>
        <v>0</v>
      </c>
      <c r="P3043" s="179">
        <f>VLOOKUP($G3043,[1]Conceptos!$B$2:$I$588,6,FALSE)</f>
        <v>1</v>
      </c>
      <c r="Q3043" s="179">
        <f>VLOOKUP($G3043,[1]Conceptos!$B$2:$I$588,7,FALSE)</f>
        <v>1</v>
      </c>
      <c r="R3043" s="179">
        <f>VLOOKUP($G3043,[1]Conceptos!$B$2:$I$588,8,FALSE)</f>
        <v>1</v>
      </c>
      <c r="S3043" s="229" t="b">
        <f>VLOOKUP(G3043,[1]Conceptos!$B$2:$E$587,4,FALSE)</f>
        <v>1</v>
      </c>
      <c r="V3043" s="231">
        <f t="shared" si="548"/>
        <v>0</v>
      </c>
    </row>
    <row r="3044" spans="1:22" s="231" customFormat="1" hidden="1">
      <c r="A3044" s="172">
        <f>VLOOKUP(G3044,[1]Conceptos!$B$2:$F$587,5,FALSE)</f>
        <v>375</v>
      </c>
      <c r="B3044" s="236"/>
      <c r="C3044" s="237"/>
      <c r="D3044" s="238"/>
      <c r="E3044" s="225">
        <v>8</v>
      </c>
      <c r="F3044" s="174"/>
      <c r="G3044" s="264" t="str">
        <f t="shared" si="550"/>
        <v>A.6.8</v>
      </c>
      <c r="H3044" s="235" t="e">
        <f t="shared" si="555"/>
        <v>#N/A</v>
      </c>
      <c r="I3044" s="239"/>
      <c r="J3044" s="239"/>
      <c r="K3044" s="239"/>
      <c r="L3044" s="239"/>
      <c r="M3044" s="240"/>
      <c r="N3044" s="231">
        <f t="shared" si="554"/>
        <v>1</v>
      </c>
      <c r="O3044" s="231">
        <f t="shared" si="551"/>
        <v>0</v>
      </c>
      <c r="P3044" s="179">
        <f>VLOOKUP($G3044,[1]Conceptos!$B$2:$I$588,6,FALSE)</f>
        <v>1</v>
      </c>
      <c r="Q3044" s="179">
        <f>VLOOKUP($G3044,[1]Conceptos!$B$2:$I$588,7,FALSE)</f>
        <v>1</v>
      </c>
      <c r="R3044" s="179">
        <f>VLOOKUP($G3044,[1]Conceptos!$B$2:$I$588,8,FALSE)</f>
        <v>1</v>
      </c>
      <c r="S3044" s="229" t="b">
        <f>VLOOKUP(G3044,[1]Conceptos!$B$2:$E$587,4,FALSE)</f>
        <v>1</v>
      </c>
      <c r="V3044" s="231">
        <f t="shared" si="548"/>
        <v>0</v>
      </c>
    </row>
    <row r="3045" spans="1:22" s="231" customFormat="1" hidden="1">
      <c r="A3045" s="172">
        <f>VLOOKUP(G3045,[1]Conceptos!$B$2:$F$587,5,FALSE)</f>
        <v>375</v>
      </c>
      <c r="B3045" s="236"/>
      <c r="C3045" s="237"/>
      <c r="D3045" s="238"/>
      <c r="E3045" s="225">
        <v>9</v>
      </c>
      <c r="F3045" s="174"/>
      <c r="G3045" s="264" t="str">
        <f t="shared" si="550"/>
        <v>A.6.8</v>
      </c>
      <c r="H3045" s="235" t="e">
        <f t="shared" si="555"/>
        <v>#N/A</v>
      </c>
      <c r="I3045" s="239"/>
      <c r="J3045" s="239"/>
      <c r="K3045" s="239"/>
      <c r="L3045" s="239"/>
      <c r="M3045" s="240"/>
      <c r="N3045" s="231">
        <f t="shared" si="554"/>
        <v>1</v>
      </c>
      <c r="O3045" s="231">
        <f t="shared" si="551"/>
        <v>0</v>
      </c>
      <c r="P3045" s="179">
        <f>VLOOKUP($G3045,[1]Conceptos!$B$2:$I$588,6,FALSE)</f>
        <v>1</v>
      </c>
      <c r="Q3045" s="179">
        <f>VLOOKUP($G3045,[1]Conceptos!$B$2:$I$588,7,FALSE)</f>
        <v>1</v>
      </c>
      <c r="R3045" s="179">
        <f>VLOOKUP($G3045,[1]Conceptos!$B$2:$I$588,8,FALSE)</f>
        <v>1</v>
      </c>
      <c r="S3045" s="229" t="b">
        <f>VLOOKUP(G3045,[1]Conceptos!$B$2:$E$587,4,FALSE)</f>
        <v>1</v>
      </c>
      <c r="V3045" s="231">
        <f t="shared" si="548"/>
        <v>0</v>
      </c>
    </row>
    <row r="3046" spans="1:22" s="231" customFormat="1" hidden="1">
      <c r="A3046" s="172">
        <f>VLOOKUP(G3046,[1]Conceptos!$B$2:$F$587,5,FALSE)</f>
        <v>375</v>
      </c>
      <c r="B3046" s="236"/>
      <c r="C3046" s="237"/>
      <c r="D3046" s="238"/>
      <c r="E3046" s="225">
        <v>10</v>
      </c>
      <c r="F3046" s="174"/>
      <c r="G3046" s="264" t="str">
        <f t="shared" si="550"/>
        <v>A.6.8</v>
      </c>
      <c r="H3046" s="235" t="e">
        <f t="shared" si="555"/>
        <v>#N/A</v>
      </c>
      <c r="I3046" s="239"/>
      <c r="J3046" s="239"/>
      <c r="K3046" s="239"/>
      <c r="L3046" s="239"/>
      <c r="M3046" s="240"/>
      <c r="N3046" s="231">
        <f t="shared" si="554"/>
        <v>1</v>
      </c>
      <c r="O3046" s="231">
        <f t="shared" si="551"/>
        <v>0</v>
      </c>
      <c r="P3046" s="179">
        <f>VLOOKUP($G3046,[1]Conceptos!$B$2:$I$588,6,FALSE)</f>
        <v>1</v>
      </c>
      <c r="Q3046" s="179">
        <f>VLOOKUP($G3046,[1]Conceptos!$B$2:$I$588,7,FALSE)</f>
        <v>1</v>
      </c>
      <c r="R3046" s="179">
        <f>VLOOKUP($G3046,[1]Conceptos!$B$2:$I$588,8,FALSE)</f>
        <v>1</v>
      </c>
      <c r="S3046" s="229" t="b">
        <f>VLOOKUP(G3046,[1]Conceptos!$B$2:$E$587,4,FALSE)</f>
        <v>1</v>
      </c>
      <c r="V3046" s="231">
        <f t="shared" si="548"/>
        <v>0</v>
      </c>
    </row>
    <row r="3047" spans="1:22" s="231" customFormat="1" ht="38.25">
      <c r="A3047" s="172">
        <f>VLOOKUP(G3047,[1]Conceptos!$B$2:$F$587,5,FALSE)</f>
        <v>376</v>
      </c>
      <c r="B3047" s="219" t="s">
        <v>519</v>
      </c>
      <c r="C3047" s="220" t="str">
        <f>VLOOKUP(B3047,[1]Conceptos!$B$2:$D$587,2,FALSE)</f>
        <v>TELEFONÍA LOCAL MÓVIL EN EL SECTOR RURAL</v>
      </c>
      <c r="D3047" s="221" t="str">
        <f>VLOOKUP(B3047,[1]Conceptos!$B$2:$D$587,3,FALSE)</f>
        <v>INVERSIÓNES ORIENTADAS A GARANTIZAR LA PRESTACIÓN DEL SERVICIO DE TRANSMISIÓN CONMUTADA DE VOZ A TRAVÉS DEL SERVICIO DE TELEFONÍA MÓVIL RURAL CON ACCESO GENERALIZADO AL PÚBLICO</v>
      </c>
      <c r="E3047" s="222" t="s">
        <v>136</v>
      </c>
      <c r="F3047" s="223"/>
      <c r="G3047" s="263" t="str">
        <f t="shared" si="550"/>
        <v>A.6.9</v>
      </c>
      <c r="H3047" s="225"/>
      <c r="I3047" s="226">
        <f>SUM(I3048:I3057)</f>
        <v>0</v>
      </c>
      <c r="J3047" s="226">
        <f>SUM(J3048:J3057)</f>
        <v>0</v>
      </c>
      <c r="K3047" s="226">
        <f>SUM(K3048:K3057)</f>
        <v>0</v>
      </c>
      <c r="L3047" s="226">
        <f>SUM(L3048:L3057)</f>
        <v>0</v>
      </c>
      <c r="M3047" s="227">
        <f>SUM(M3048:M3057)</f>
        <v>0</v>
      </c>
      <c r="N3047" s="228">
        <f>IF(AND(E3047&lt;&gt;"", E3047&lt;&gt;"Registrar Detalle",E3047&lt;&gt;"Ocultar Detalle"),1,0)</f>
        <v>0</v>
      </c>
      <c r="O3047" s="228">
        <f t="shared" si="551"/>
        <v>0</v>
      </c>
      <c r="P3047" s="179">
        <f>VLOOKUP($G3047,[1]Conceptos!$B$2:$I$588,6,FALSE)</f>
        <v>1</v>
      </c>
      <c r="Q3047" s="179">
        <f>VLOOKUP($G3047,[1]Conceptos!$B$2:$I$588,7,FALSE)</f>
        <v>1</v>
      </c>
      <c r="R3047" s="179">
        <f>VLOOKUP($G3047,[1]Conceptos!$B$2:$I$588,8,FALSE)</f>
        <v>1</v>
      </c>
      <c r="S3047" s="229" t="b">
        <f>VLOOKUP(G3047,[1]Conceptos!$B$2:$E$588,4,FALSE)</f>
        <v>1</v>
      </c>
      <c r="T3047" s="230">
        <f>FIND(".",B3047,LEN(B3047)-2)</f>
        <v>4</v>
      </c>
      <c r="U3047" s="230" t="str">
        <f>MID(B3047,1,T3047-1)</f>
        <v>A.6</v>
      </c>
      <c r="V3047" s="231">
        <f t="shared" si="548"/>
        <v>4</v>
      </c>
    </row>
    <row r="3048" spans="1:22" s="231" customFormat="1">
      <c r="A3048" s="172">
        <f>VLOOKUP(G3048,[1]Conceptos!$B$2:$F$587,5,FALSE)</f>
        <v>376</v>
      </c>
      <c r="B3048" s="234"/>
      <c r="C3048" s="220"/>
      <c r="D3048" s="221"/>
      <c r="E3048" s="225">
        <v>1</v>
      </c>
      <c r="F3048" s="174"/>
      <c r="G3048" s="264" t="str">
        <f t="shared" si="550"/>
        <v>A.6.9</v>
      </c>
      <c r="H3048" s="235" t="e">
        <f t="shared" ref="H3048:H3057" si="556">VLOOKUP(F3048,$W$7:$X$48,2,FALSE)</f>
        <v>#N/A</v>
      </c>
      <c r="I3048" s="239"/>
      <c r="J3048" s="239"/>
      <c r="K3048" s="239"/>
      <c r="L3048" s="239"/>
      <c r="M3048" s="240"/>
      <c r="N3048" s="231">
        <f t="shared" si="554"/>
        <v>1</v>
      </c>
      <c r="O3048" s="231">
        <f t="shared" si="551"/>
        <v>0</v>
      </c>
      <c r="P3048" s="179">
        <f>VLOOKUP($G3048,[1]Conceptos!$B$2:$I$588,6,FALSE)</f>
        <v>1</v>
      </c>
      <c r="Q3048" s="179">
        <f>VLOOKUP($G3048,[1]Conceptos!$B$2:$I$588,7,FALSE)</f>
        <v>1</v>
      </c>
      <c r="R3048" s="179">
        <f>VLOOKUP($G3048,[1]Conceptos!$B$2:$I$588,8,FALSE)</f>
        <v>1</v>
      </c>
      <c r="S3048" s="229" t="b">
        <f>VLOOKUP(G3048,[1]Conceptos!$B$2:$E$588,4,FALSE)</f>
        <v>1</v>
      </c>
      <c r="V3048" s="231">
        <f t="shared" si="548"/>
        <v>4</v>
      </c>
    </row>
    <row r="3049" spans="1:22" s="231" customFormat="1" hidden="1">
      <c r="A3049" s="172">
        <f>VLOOKUP(G3049,[1]Conceptos!$B$2:$F$587,5,FALSE)</f>
        <v>376</v>
      </c>
      <c r="B3049" s="236"/>
      <c r="C3049" s="237"/>
      <c r="D3049" s="238"/>
      <c r="E3049" s="225">
        <v>2</v>
      </c>
      <c r="F3049" s="174"/>
      <c r="G3049" s="264" t="str">
        <f t="shared" si="550"/>
        <v>A.6.9</v>
      </c>
      <c r="H3049" s="235" t="e">
        <f t="shared" si="556"/>
        <v>#N/A</v>
      </c>
      <c r="I3049" s="239"/>
      <c r="J3049" s="239"/>
      <c r="K3049" s="239"/>
      <c r="L3049" s="239"/>
      <c r="M3049" s="240"/>
      <c r="N3049" s="231">
        <f t="shared" si="554"/>
        <v>1</v>
      </c>
      <c r="O3049" s="231">
        <f t="shared" si="551"/>
        <v>0</v>
      </c>
      <c r="P3049" s="179">
        <f>VLOOKUP($G3049,[1]Conceptos!$B$2:$I$588,6,FALSE)</f>
        <v>1</v>
      </c>
      <c r="Q3049" s="179">
        <f>VLOOKUP($G3049,[1]Conceptos!$B$2:$I$588,7,FALSE)</f>
        <v>1</v>
      </c>
      <c r="R3049" s="179">
        <f>VLOOKUP($G3049,[1]Conceptos!$B$2:$I$588,8,FALSE)</f>
        <v>1</v>
      </c>
      <c r="S3049" s="229" t="b">
        <f>VLOOKUP(G3049,[1]Conceptos!$B$2:$E$587,4,FALSE)</f>
        <v>1</v>
      </c>
      <c r="V3049" s="231">
        <f t="shared" si="548"/>
        <v>0</v>
      </c>
    </row>
    <row r="3050" spans="1:22" s="231" customFormat="1" hidden="1">
      <c r="A3050" s="172">
        <f>VLOOKUP(G3050,[1]Conceptos!$B$2:$F$587,5,FALSE)</f>
        <v>376</v>
      </c>
      <c r="B3050" s="236"/>
      <c r="C3050" s="237"/>
      <c r="D3050" s="238"/>
      <c r="E3050" s="225">
        <v>3</v>
      </c>
      <c r="F3050" s="174"/>
      <c r="G3050" s="264" t="str">
        <f t="shared" si="550"/>
        <v>A.6.9</v>
      </c>
      <c r="H3050" s="235" t="e">
        <f t="shared" si="556"/>
        <v>#N/A</v>
      </c>
      <c r="I3050" s="239"/>
      <c r="J3050" s="239"/>
      <c r="K3050" s="239"/>
      <c r="L3050" s="239"/>
      <c r="M3050" s="240"/>
      <c r="N3050" s="231">
        <f t="shared" si="554"/>
        <v>1</v>
      </c>
      <c r="O3050" s="231">
        <f t="shared" si="551"/>
        <v>0</v>
      </c>
      <c r="P3050" s="179">
        <f>VLOOKUP($G3050,[1]Conceptos!$B$2:$I$588,6,FALSE)</f>
        <v>1</v>
      </c>
      <c r="Q3050" s="179">
        <f>VLOOKUP($G3050,[1]Conceptos!$B$2:$I$588,7,FALSE)</f>
        <v>1</v>
      </c>
      <c r="R3050" s="179">
        <f>VLOOKUP($G3050,[1]Conceptos!$B$2:$I$588,8,FALSE)</f>
        <v>1</v>
      </c>
      <c r="S3050" s="229" t="b">
        <f>VLOOKUP(G3050,[1]Conceptos!$B$2:$E$587,4,FALSE)</f>
        <v>1</v>
      </c>
      <c r="V3050" s="231">
        <f t="shared" si="548"/>
        <v>0</v>
      </c>
    </row>
    <row r="3051" spans="1:22" s="231" customFormat="1" hidden="1">
      <c r="A3051" s="172">
        <f>VLOOKUP(G3051,[1]Conceptos!$B$2:$F$587,5,FALSE)</f>
        <v>376</v>
      </c>
      <c r="B3051" s="236"/>
      <c r="C3051" s="237"/>
      <c r="D3051" s="238"/>
      <c r="E3051" s="225">
        <v>4</v>
      </c>
      <c r="F3051" s="174"/>
      <c r="G3051" s="264" t="str">
        <f t="shared" si="550"/>
        <v>A.6.9</v>
      </c>
      <c r="H3051" s="235" t="e">
        <f t="shared" si="556"/>
        <v>#N/A</v>
      </c>
      <c r="I3051" s="239"/>
      <c r="J3051" s="239"/>
      <c r="K3051" s="239"/>
      <c r="L3051" s="239"/>
      <c r="M3051" s="240"/>
      <c r="N3051" s="231">
        <f t="shared" si="554"/>
        <v>1</v>
      </c>
      <c r="O3051" s="231">
        <f t="shared" si="551"/>
        <v>0</v>
      </c>
      <c r="P3051" s="179">
        <f>VLOOKUP($G3051,[1]Conceptos!$B$2:$I$588,6,FALSE)</f>
        <v>1</v>
      </c>
      <c r="Q3051" s="179">
        <f>VLOOKUP($G3051,[1]Conceptos!$B$2:$I$588,7,FALSE)</f>
        <v>1</v>
      </c>
      <c r="R3051" s="179">
        <f>VLOOKUP($G3051,[1]Conceptos!$B$2:$I$588,8,FALSE)</f>
        <v>1</v>
      </c>
      <c r="S3051" s="229" t="b">
        <f>VLOOKUP(G3051,[1]Conceptos!$B$2:$E$587,4,FALSE)</f>
        <v>1</v>
      </c>
      <c r="V3051" s="231">
        <f t="shared" si="548"/>
        <v>0</v>
      </c>
    </row>
    <row r="3052" spans="1:22" s="231" customFormat="1" hidden="1">
      <c r="A3052" s="172">
        <f>VLOOKUP(G3052,[1]Conceptos!$B$2:$F$587,5,FALSE)</f>
        <v>376</v>
      </c>
      <c r="B3052" s="236"/>
      <c r="C3052" s="237"/>
      <c r="D3052" s="238"/>
      <c r="E3052" s="225">
        <v>5</v>
      </c>
      <c r="F3052" s="174"/>
      <c r="G3052" s="264" t="str">
        <f t="shared" si="550"/>
        <v>A.6.9</v>
      </c>
      <c r="H3052" s="235" t="e">
        <f t="shared" si="556"/>
        <v>#N/A</v>
      </c>
      <c r="I3052" s="239"/>
      <c r="J3052" s="239"/>
      <c r="K3052" s="239"/>
      <c r="L3052" s="239"/>
      <c r="M3052" s="240"/>
      <c r="N3052" s="231">
        <f t="shared" si="554"/>
        <v>1</v>
      </c>
      <c r="O3052" s="231">
        <f t="shared" si="551"/>
        <v>0</v>
      </c>
      <c r="P3052" s="179">
        <f>VLOOKUP($G3052,[1]Conceptos!$B$2:$I$588,6,FALSE)</f>
        <v>1</v>
      </c>
      <c r="Q3052" s="179">
        <f>VLOOKUP($G3052,[1]Conceptos!$B$2:$I$588,7,FALSE)</f>
        <v>1</v>
      </c>
      <c r="R3052" s="179">
        <f>VLOOKUP($G3052,[1]Conceptos!$B$2:$I$588,8,FALSE)</f>
        <v>1</v>
      </c>
      <c r="S3052" s="229" t="b">
        <f>VLOOKUP(G3052,[1]Conceptos!$B$2:$E$587,4,FALSE)</f>
        <v>1</v>
      </c>
      <c r="V3052" s="231">
        <f t="shared" si="548"/>
        <v>0</v>
      </c>
    </row>
    <row r="3053" spans="1:22" s="231" customFormat="1" hidden="1">
      <c r="A3053" s="172">
        <f>VLOOKUP(G3053,[1]Conceptos!$B$2:$F$587,5,FALSE)</f>
        <v>376</v>
      </c>
      <c r="B3053" s="236"/>
      <c r="C3053" s="237"/>
      <c r="D3053" s="238"/>
      <c r="E3053" s="225">
        <v>6</v>
      </c>
      <c r="F3053" s="174"/>
      <c r="G3053" s="264" t="str">
        <f t="shared" si="550"/>
        <v>A.6.9</v>
      </c>
      <c r="H3053" s="235" t="e">
        <f t="shared" si="556"/>
        <v>#N/A</v>
      </c>
      <c r="I3053" s="239"/>
      <c r="J3053" s="239"/>
      <c r="K3053" s="239"/>
      <c r="L3053" s="239"/>
      <c r="M3053" s="240"/>
      <c r="N3053" s="231">
        <f t="shared" si="554"/>
        <v>1</v>
      </c>
      <c r="O3053" s="231">
        <f t="shared" si="551"/>
        <v>0</v>
      </c>
      <c r="P3053" s="179">
        <f>VLOOKUP($G3053,[1]Conceptos!$B$2:$I$588,6,FALSE)</f>
        <v>1</v>
      </c>
      <c r="Q3053" s="179">
        <f>VLOOKUP($G3053,[1]Conceptos!$B$2:$I$588,7,FALSE)</f>
        <v>1</v>
      </c>
      <c r="R3053" s="179">
        <f>VLOOKUP($G3053,[1]Conceptos!$B$2:$I$588,8,FALSE)</f>
        <v>1</v>
      </c>
      <c r="S3053" s="229" t="b">
        <f>VLOOKUP(G3053,[1]Conceptos!$B$2:$E$587,4,FALSE)</f>
        <v>1</v>
      </c>
      <c r="V3053" s="231">
        <f t="shared" si="548"/>
        <v>0</v>
      </c>
    </row>
    <row r="3054" spans="1:22" s="231" customFormat="1" hidden="1">
      <c r="A3054" s="172">
        <f>VLOOKUP(G3054,[1]Conceptos!$B$2:$F$587,5,FALSE)</f>
        <v>376</v>
      </c>
      <c r="B3054" s="236"/>
      <c r="C3054" s="237"/>
      <c r="D3054" s="238"/>
      <c r="E3054" s="225">
        <v>7</v>
      </c>
      <c r="F3054" s="174"/>
      <c r="G3054" s="264" t="str">
        <f t="shared" si="550"/>
        <v>A.6.9</v>
      </c>
      <c r="H3054" s="235" t="e">
        <f t="shared" si="556"/>
        <v>#N/A</v>
      </c>
      <c r="I3054" s="239"/>
      <c r="J3054" s="239"/>
      <c r="K3054" s="239"/>
      <c r="L3054" s="239"/>
      <c r="M3054" s="240"/>
      <c r="N3054" s="231">
        <f t="shared" si="554"/>
        <v>1</v>
      </c>
      <c r="O3054" s="231">
        <f t="shared" si="551"/>
        <v>0</v>
      </c>
      <c r="P3054" s="179">
        <f>VLOOKUP($G3054,[1]Conceptos!$B$2:$I$588,6,FALSE)</f>
        <v>1</v>
      </c>
      <c r="Q3054" s="179">
        <f>VLOOKUP($G3054,[1]Conceptos!$B$2:$I$588,7,FALSE)</f>
        <v>1</v>
      </c>
      <c r="R3054" s="179">
        <f>VLOOKUP($G3054,[1]Conceptos!$B$2:$I$588,8,FALSE)</f>
        <v>1</v>
      </c>
      <c r="S3054" s="229" t="b">
        <f>VLOOKUP(G3054,[1]Conceptos!$B$2:$E$587,4,FALSE)</f>
        <v>1</v>
      </c>
      <c r="V3054" s="231">
        <f t="shared" si="548"/>
        <v>0</v>
      </c>
    </row>
    <row r="3055" spans="1:22" s="231" customFormat="1" hidden="1">
      <c r="A3055" s="172">
        <f>VLOOKUP(G3055,[1]Conceptos!$B$2:$F$587,5,FALSE)</f>
        <v>376</v>
      </c>
      <c r="B3055" s="236"/>
      <c r="C3055" s="237"/>
      <c r="D3055" s="238"/>
      <c r="E3055" s="225">
        <v>8</v>
      </c>
      <c r="F3055" s="174"/>
      <c r="G3055" s="264" t="str">
        <f t="shared" si="550"/>
        <v>A.6.9</v>
      </c>
      <c r="H3055" s="235" t="e">
        <f t="shared" si="556"/>
        <v>#N/A</v>
      </c>
      <c r="I3055" s="239"/>
      <c r="J3055" s="239"/>
      <c r="K3055" s="239"/>
      <c r="L3055" s="239"/>
      <c r="M3055" s="240"/>
      <c r="N3055" s="231">
        <f t="shared" si="554"/>
        <v>1</v>
      </c>
      <c r="O3055" s="231">
        <f t="shared" si="551"/>
        <v>0</v>
      </c>
      <c r="P3055" s="179">
        <f>VLOOKUP($G3055,[1]Conceptos!$B$2:$I$588,6,FALSE)</f>
        <v>1</v>
      </c>
      <c r="Q3055" s="179">
        <f>VLOOKUP($G3055,[1]Conceptos!$B$2:$I$588,7,FALSE)</f>
        <v>1</v>
      </c>
      <c r="R3055" s="179">
        <f>VLOOKUP($G3055,[1]Conceptos!$B$2:$I$588,8,FALSE)</f>
        <v>1</v>
      </c>
      <c r="S3055" s="229" t="b">
        <f>VLOOKUP(G3055,[1]Conceptos!$B$2:$E$587,4,FALSE)</f>
        <v>1</v>
      </c>
      <c r="V3055" s="231">
        <f t="shared" si="548"/>
        <v>0</v>
      </c>
    </row>
    <row r="3056" spans="1:22" s="231" customFormat="1" hidden="1">
      <c r="A3056" s="172">
        <f>VLOOKUP(G3056,[1]Conceptos!$B$2:$F$587,5,FALSE)</f>
        <v>376</v>
      </c>
      <c r="B3056" s="236"/>
      <c r="C3056" s="237"/>
      <c r="D3056" s="238"/>
      <c r="E3056" s="225">
        <v>9</v>
      </c>
      <c r="F3056" s="174"/>
      <c r="G3056" s="264" t="str">
        <f t="shared" si="550"/>
        <v>A.6.9</v>
      </c>
      <c r="H3056" s="235" t="e">
        <f t="shared" si="556"/>
        <v>#N/A</v>
      </c>
      <c r="I3056" s="239"/>
      <c r="J3056" s="239"/>
      <c r="K3056" s="239"/>
      <c r="L3056" s="239"/>
      <c r="M3056" s="240"/>
      <c r="N3056" s="231">
        <f t="shared" si="554"/>
        <v>1</v>
      </c>
      <c r="O3056" s="231">
        <f t="shared" si="551"/>
        <v>0</v>
      </c>
      <c r="P3056" s="179">
        <f>VLOOKUP($G3056,[1]Conceptos!$B$2:$I$588,6,FALSE)</f>
        <v>1</v>
      </c>
      <c r="Q3056" s="179">
        <f>VLOOKUP($G3056,[1]Conceptos!$B$2:$I$588,7,FALSE)</f>
        <v>1</v>
      </c>
      <c r="R3056" s="179">
        <f>VLOOKUP($G3056,[1]Conceptos!$B$2:$I$588,8,FALSE)</f>
        <v>1</v>
      </c>
      <c r="S3056" s="229" t="b">
        <f>VLOOKUP(G3056,[1]Conceptos!$B$2:$E$587,4,FALSE)</f>
        <v>1</v>
      </c>
      <c r="V3056" s="231">
        <f t="shared" si="548"/>
        <v>0</v>
      </c>
    </row>
    <row r="3057" spans="1:22" s="231" customFormat="1" hidden="1">
      <c r="A3057" s="172">
        <f>VLOOKUP(G3057,[1]Conceptos!$B$2:$F$587,5,FALSE)</f>
        <v>376</v>
      </c>
      <c r="B3057" s="236"/>
      <c r="C3057" s="237"/>
      <c r="D3057" s="238"/>
      <c r="E3057" s="225">
        <v>10</v>
      </c>
      <c r="F3057" s="174"/>
      <c r="G3057" s="264" t="str">
        <f t="shared" si="550"/>
        <v>A.6.9</v>
      </c>
      <c r="H3057" s="235" t="e">
        <f t="shared" si="556"/>
        <v>#N/A</v>
      </c>
      <c r="I3057" s="239"/>
      <c r="J3057" s="239"/>
      <c r="K3057" s="239"/>
      <c r="L3057" s="239"/>
      <c r="M3057" s="240"/>
      <c r="N3057" s="231">
        <f t="shared" si="554"/>
        <v>1</v>
      </c>
      <c r="O3057" s="231">
        <f t="shared" si="551"/>
        <v>0</v>
      </c>
      <c r="P3057" s="179">
        <f>VLOOKUP($G3057,[1]Conceptos!$B$2:$I$588,6,FALSE)</f>
        <v>1</v>
      </c>
      <c r="Q3057" s="179">
        <f>VLOOKUP($G3057,[1]Conceptos!$B$2:$I$588,7,FALSE)</f>
        <v>1</v>
      </c>
      <c r="R3057" s="179">
        <f>VLOOKUP($G3057,[1]Conceptos!$B$2:$I$588,8,FALSE)</f>
        <v>1</v>
      </c>
      <c r="S3057" s="229" t="b">
        <f>VLOOKUP(G3057,[1]Conceptos!$B$2:$E$587,4,FALSE)</f>
        <v>1</v>
      </c>
      <c r="V3057" s="231">
        <f t="shared" si="548"/>
        <v>0</v>
      </c>
    </row>
    <row r="3058" spans="1:22" s="231" customFormat="1" ht="25.5">
      <c r="A3058" s="172">
        <f>VLOOKUP(G3058,[1]Conceptos!$B$2:$F$587,5,FALSE)</f>
        <v>377</v>
      </c>
      <c r="B3058" s="219" t="s">
        <v>520</v>
      </c>
      <c r="C3058" s="220" t="str">
        <f>VLOOKUP(B3058,[1]Conceptos!$B$2:$D$587,2,FALSE)</f>
        <v>PAGO DE DÉFICIT DE INVERSIÓN EN SERVICIOS PÚBLICOS</v>
      </c>
      <c r="D3058" s="221" t="str">
        <f>VLOOKUP(B3058,[1]Conceptos!$B$2:$D$587,3,FALSE)</f>
        <v>RECURSOS DESTINADOS AL PAGO DE DÉFICIT DE INVERSIÓN EN EL SECTOR SERVICIOS PUBLICOS</v>
      </c>
      <c r="E3058" s="222" t="s">
        <v>136</v>
      </c>
      <c r="F3058" s="223"/>
      <c r="G3058" s="263" t="str">
        <f t="shared" si="550"/>
        <v>A.6.12</v>
      </c>
      <c r="H3058" s="225"/>
      <c r="I3058" s="226">
        <f>SUM(I3059:I3068)</f>
        <v>0</v>
      </c>
      <c r="J3058" s="226">
        <f>SUM(J3059:J3068)</f>
        <v>0</v>
      </c>
      <c r="K3058" s="226">
        <f>SUM(K3059:K3068)</f>
        <v>0</v>
      </c>
      <c r="L3058" s="226">
        <f>SUM(L3059:L3068)</f>
        <v>0</v>
      </c>
      <c r="M3058" s="227">
        <f>SUM(M3059:M3068)</f>
        <v>0</v>
      </c>
      <c r="N3058" s="228">
        <f>IF(AND(E3058&lt;&gt;"", E3058&lt;&gt;"Registrar Detalle",E3058&lt;&gt;"Ocultar Detalle"),1,0)</f>
        <v>0</v>
      </c>
      <c r="O3058" s="228">
        <f t="shared" si="551"/>
        <v>0</v>
      </c>
      <c r="P3058" s="179">
        <f>VLOOKUP($G3058,[1]Conceptos!$B$2:$I$588,6,FALSE)</f>
        <v>1</v>
      </c>
      <c r="Q3058" s="179">
        <f>VLOOKUP($G3058,[1]Conceptos!$B$2:$I$588,7,FALSE)</f>
        <v>1</v>
      </c>
      <c r="R3058" s="179">
        <f>VLOOKUP($G3058,[1]Conceptos!$B$2:$I$588,8,FALSE)</f>
        <v>1</v>
      </c>
      <c r="S3058" s="229" t="b">
        <f>VLOOKUP(G3058,[1]Conceptos!$B$2:$E$588,4,FALSE)</f>
        <v>1</v>
      </c>
      <c r="T3058" s="230">
        <f>FIND(".",B3058,LEN(B3058)-2)</f>
        <v>4</v>
      </c>
      <c r="U3058" s="230" t="str">
        <f>MID(B3058,1,T3058-1)</f>
        <v>A.6</v>
      </c>
      <c r="V3058" s="231">
        <f>IF(T3058=0,#REF!,T3058)</f>
        <v>4</v>
      </c>
    </row>
    <row r="3059" spans="1:22" s="231" customFormat="1">
      <c r="A3059" s="172">
        <f>VLOOKUP(G3059,[1]Conceptos!$B$2:$F$587,5,FALSE)</f>
        <v>377</v>
      </c>
      <c r="B3059" s="234"/>
      <c r="C3059" s="220"/>
      <c r="D3059" s="221"/>
      <c r="E3059" s="225">
        <v>1</v>
      </c>
      <c r="F3059" s="174"/>
      <c r="G3059" s="264" t="str">
        <f t="shared" si="550"/>
        <v>A.6.12</v>
      </c>
      <c r="H3059" s="235" t="e">
        <f t="shared" ref="H3059:H3068" si="557">VLOOKUP(F3059,$W$7:$X$48,2,FALSE)</f>
        <v>#N/A</v>
      </c>
      <c r="I3059" s="239"/>
      <c r="J3059" s="239"/>
      <c r="K3059" s="239"/>
      <c r="L3059" s="239"/>
      <c r="M3059" s="240"/>
      <c r="N3059" s="231">
        <f t="shared" si="554"/>
        <v>1</v>
      </c>
      <c r="O3059" s="231">
        <f t="shared" si="551"/>
        <v>0</v>
      </c>
      <c r="P3059" s="179">
        <f>VLOOKUP($G3059,[1]Conceptos!$B$2:$I$588,6,FALSE)</f>
        <v>1</v>
      </c>
      <c r="Q3059" s="179">
        <f>VLOOKUP($G3059,[1]Conceptos!$B$2:$I$588,7,FALSE)</f>
        <v>1</v>
      </c>
      <c r="R3059" s="179">
        <f>VLOOKUP($G3059,[1]Conceptos!$B$2:$I$588,8,FALSE)</f>
        <v>1</v>
      </c>
      <c r="S3059" s="229" t="b">
        <f>VLOOKUP(G3059,[1]Conceptos!$B$2:$E$588,4,FALSE)</f>
        <v>1</v>
      </c>
      <c r="V3059" s="231">
        <f t="shared" si="548"/>
        <v>4</v>
      </c>
    </row>
    <row r="3060" spans="1:22" s="231" customFormat="1" hidden="1">
      <c r="A3060" s="172">
        <f>VLOOKUP(G3060,[1]Conceptos!$B$2:$F$587,5,FALSE)</f>
        <v>377</v>
      </c>
      <c r="B3060" s="236"/>
      <c r="C3060" s="237"/>
      <c r="D3060" s="238"/>
      <c r="E3060" s="225">
        <v>2</v>
      </c>
      <c r="F3060" s="174"/>
      <c r="G3060" s="264" t="str">
        <f t="shared" si="550"/>
        <v>A.6.12</v>
      </c>
      <c r="H3060" s="235" t="e">
        <f t="shared" si="557"/>
        <v>#N/A</v>
      </c>
      <c r="I3060" s="239"/>
      <c r="J3060" s="239"/>
      <c r="K3060" s="239"/>
      <c r="L3060" s="239"/>
      <c r="M3060" s="240"/>
      <c r="N3060" s="231">
        <f t="shared" si="554"/>
        <v>1</v>
      </c>
      <c r="O3060" s="231">
        <f t="shared" si="551"/>
        <v>0</v>
      </c>
      <c r="P3060" s="179">
        <f>VLOOKUP($G3060,[1]Conceptos!$B$2:$I$588,6,FALSE)</f>
        <v>1</v>
      </c>
      <c r="Q3060" s="179">
        <f>VLOOKUP($G3060,[1]Conceptos!$B$2:$I$588,7,FALSE)</f>
        <v>1</v>
      </c>
      <c r="R3060" s="179">
        <f>VLOOKUP($G3060,[1]Conceptos!$B$2:$I$588,8,FALSE)</f>
        <v>1</v>
      </c>
      <c r="S3060" s="229" t="b">
        <f>VLOOKUP(G3060,[1]Conceptos!$B$2:$E$587,4,FALSE)</f>
        <v>1</v>
      </c>
      <c r="V3060" s="231">
        <f t="shared" si="548"/>
        <v>0</v>
      </c>
    </row>
    <row r="3061" spans="1:22" s="231" customFormat="1" hidden="1">
      <c r="A3061" s="172">
        <f>VLOOKUP(G3061,[1]Conceptos!$B$2:$F$587,5,FALSE)</f>
        <v>377</v>
      </c>
      <c r="B3061" s="236"/>
      <c r="C3061" s="237"/>
      <c r="D3061" s="238"/>
      <c r="E3061" s="225">
        <v>3</v>
      </c>
      <c r="F3061" s="174"/>
      <c r="G3061" s="264" t="str">
        <f t="shared" si="550"/>
        <v>A.6.12</v>
      </c>
      <c r="H3061" s="235" t="e">
        <f t="shared" si="557"/>
        <v>#N/A</v>
      </c>
      <c r="I3061" s="239"/>
      <c r="J3061" s="239"/>
      <c r="K3061" s="239"/>
      <c r="L3061" s="239"/>
      <c r="M3061" s="240"/>
      <c r="N3061" s="231">
        <f t="shared" si="554"/>
        <v>1</v>
      </c>
      <c r="O3061" s="231">
        <f t="shared" si="551"/>
        <v>0</v>
      </c>
      <c r="P3061" s="179">
        <f>VLOOKUP($G3061,[1]Conceptos!$B$2:$I$588,6,FALSE)</f>
        <v>1</v>
      </c>
      <c r="Q3061" s="179">
        <f>VLOOKUP($G3061,[1]Conceptos!$B$2:$I$588,7,FALSE)</f>
        <v>1</v>
      </c>
      <c r="R3061" s="179">
        <f>VLOOKUP($G3061,[1]Conceptos!$B$2:$I$588,8,FALSE)</f>
        <v>1</v>
      </c>
      <c r="S3061" s="229" t="b">
        <f>VLOOKUP(G3061,[1]Conceptos!$B$2:$E$587,4,FALSE)</f>
        <v>1</v>
      </c>
      <c r="V3061" s="231">
        <f t="shared" si="548"/>
        <v>0</v>
      </c>
    </row>
    <row r="3062" spans="1:22" s="231" customFormat="1" hidden="1">
      <c r="A3062" s="172">
        <f>VLOOKUP(G3062,[1]Conceptos!$B$2:$F$587,5,FALSE)</f>
        <v>377</v>
      </c>
      <c r="B3062" s="236"/>
      <c r="C3062" s="237"/>
      <c r="D3062" s="238"/>
      <c r="E3062" s="225">
        <v>4</v>
      </c>
      <c r="F3062" s="174"/>
      <c r="G3062" s="264" t="str">
        <f t="shared" si="550"/>
        <v>A.6.12</v>
      </c>
      <c r="H3062" s="235" t="e">
        <f t="shared" si="557"/>
        <v>#N/A</v>
      </c>
      <c r="I3062" s="239"/>
      <c r="J3062" s="239"/>
      <c r="K3062" s="239"/>
      <c r="L3062" s="239"/>
      <c r="M3062" s="240"/>
      <c r="N3062" s="231">
        <f t="shared" si="554"/>
        <v>1</v>
      </c>
      <c r="O3062" s="231">
        <f t="shared" si="551"/>
        <v>0</v>
      </c>
      <c r="P3062" s="179">
        <f>VLOOKUP($G3062,[1]Conceptos!$B$2:$I$588,6,FALSE)</f>
        <v>1</v>
      </c>
      <c r="Q3062" s="179">
        <f>VLOOKUP($G3062,[1]Conceptos!$B$2:$I$588,7,FALSE)</f>
        <v>1</v>
      </c>
      <c r="R3062" s="179">
        <f>VLOOKUP($G3062,[1]Conceptos!$B$2:$I$588,8,FALSE)</f>
        <v>1</v>
      </c>
      <c r="S3062" s="229" t="b">
        <f>VLOOKUP(G3062,[1]Conceptos!$B$2:$E$587,4,FALSE)</f>
        <v>1</v>
      </c>
      <c r="V3062" s="231">
        <f t="shared" si="548"/>
        <v>0</v>
      </c>
    </row>
    <row r="3063" spans="1:22" s="231" customFormat="1" hidden="1">
      <c r="A3063" s="172">
        <f>VLOOKUP(G3063,[1]Conceptos!$B$2:$F$587,5,FALSE)</f>
        <v>377</v>
      </c>
      <c r="B3063" s="236"/>
      <c r="C3063" s="237"/>
      <c r="D3063" s="238"/>
      <c r="E3063" s="225">
        <v>5</v>
      </c>
      <c r="F3063" s="174"/>
      <c r="G3063" s="264" t="str">
        <f t="shared" si="550"/>
        <v>A.6.12</v>
      </c>
      <c r="H3063" s="235" t="e">
        <f t="shared" si="557"/>
        <v>#N/A</v>
      </c>
      <c r="I3063" s="239"/>
      <c r="J3063" s="239"/>
      <c r="K3063" s="239"/>
      <c r="L3063" s="239"/>
      <c r="M3063" s="240"/>
      <c r="N3063" s="231">
        <f t="shared" si="554"/>
        <v>1</v>
      </c>
      <c r="O3063" s="231">
        <f t="shared" si="551"/>
        <v>0</v>
      </c>
      <c r="P3063" s="179">
        <f>VLOOKUP($G3063,[1]Conceptos!$B$2:$I$588,6,FALSE)</f>
        <v>1</v>
      </c>
      <c r="Q3063" s="179">
        <f>VLOOKUP($G3063,[1]Conceptos!$B$2:$I$588,7,FALSE)</f>
        <v>1</v>
      </c>
      <c r="R3063" s="179">
        <f>VLOOKUP($G3063,[1]Conceptos!$B$2:$I$588,8,FALSE)</f>
        <v>1</v>
      </c>
      <c r="S3063" s="229" t="b">
        <f>VLOOKUP(G3063,[1]Conceptos!$B$2:$E$587,4,FALSE)</f>
        <v>1</v>
      </c>
      <c r="V3063" s="231">
        <f t="shared" si="548"/>
        <v>0</v>
      </c>
    </row>
    <row r="3064" spans="1:22" s="231" customFormat="1" hidden="1">
      <c r="A3064" s="172">
        <f>VLOOKUP(G3064,[1]Conceptos!$B$2:$F$587,5,FALSE)</f>
        <v>377</v>
      </c>
      <c r="B3064" s="236"/>
      <c r="C3064" s="237"/>
      <c r="D3064" s="238"/>
      <c r="E3064" s="225">
        <v>6</v>
      </c>
      <c r="F3064" s="174"/>
      <c r="G3064" s="264" t="str">
        <f t="shared" si="550"/>
        <v>A.6.12</v>
      </c>
      <c r="H3064" s="235" t="e">
        <f t="shared" si="557"/>
        <v>#N/A</v>
      </c>
      <c r="I3064" s="239"/>
      <c r="J3064" s="239"/>
      <c r="K3064" s="239"/>
      <c r="L3064" s="239"/>
      <c r="M3064" s="240"/>
      <c r="N3064" s="231">
        <f t="shared" si="554"/>
        <v>1</v>
      </c>
      <c r="O3064" s="231">
        <f t="shared" si="551"/>
        <v>0</v>
      </c>
      <c r="P3064" s="179">
        <f>VLOOKUP($G3064,[1]Conceptos!$B$2:$I$588,6,FALSE)</f>
        <v>1</v>
      </c>
      <c r="Q3064" s="179">
        <f>VLOOKUP($G3064,[1]Conceptos!$B$2:$I$588,7,FALSE)</f>
        <v>1</v>
      </c>
      <c r="R3064" s="179">
        <f>VLOOKUP($G3064,[1]Conceptos!$B$2:$I$588,8,FALSE)</f>
        <v>1</v>
      </c>
      <c r="S3064" s="229" t="b">
        <f>VLOOKUP(G3064,[1]Conceptos!$B$2:$E$587,4,FALSE)</f>
        <v>1</v>
      </c>
      <c r="V3064" s="231">
        <f t="shared" si="548"/>
        <v>0</v>
      </c>
    </row>
    <row r="3065" spans="1:22" s="231" customFormat="1" hidden="1">
      <c r="A3065" s="172">
        <f>VLOOKUP(G3065,[1]Conceptos!$B$2:$F$587,5,FALSE)</f>
        <v>377</v>
      </c>
      <c r="B3065" s="236"/>
      <c r="C3065" s="237"/>
      <c r="D3065" s="238"/>
      <c r="E3065" s="225">
        <v>7</v>
      </c>
      <c r="F3065" s="174"/>
      <c r="G3065" s="264" t="str">
        <f t="shared" si="550"/>
        <v>A.6.12</v>
      </c>
      <c r="H3065" s="235" t="e">
        <f t="shared" si="557"/>
        <v>#N/A</v>
      </c>
      <c r="I3065" s="239"/>
      <c r="J3065" s="239"/>
      <c r="K3065" s="239"/>
      <c r="L3065" s="239"/>
      <c r="M3065" s="240"/>
      <c r="N3065" s="231">
        <f t="shared" si="554"/>
        <v>1</v>
      </c>
      <c r="O3065" s="231">
        <f t="shared" si="551"/>
        <v>0</v>
      </c>
      <c r="P3065" s="179">
        <f>VLOOKUP($G3065,[1]Conceptos!$B$2:$I$588,6,FALSE)</f>
        <v>1</v>
      </c>
      <c r="Q3065" s="179">
        <f>VLOOKUP($G3065,[1]Conceptos!$B$2:$I$588,7,FALSE)</f>
        <v>1</v>
      </c>
      <c r="R3065" s="179">
        <f>VLOOKUP($G3065,[1]Conceptos!$B$2:$I$588,8,FALSE)</f>
        <v>1</v>
      </c>
      <c r="S3065" s="229" t="b">
        <f>VLOOKUP(G3065,[1]Conceptos!$B$2:$E$587,4,FALSE)</f>
        <v>1</v>
      </c>
      <c r="V3065" s="231">
        <f t="shared" si="548"/>
        <v>0</v>
      </c>
    </row>
    <row r="3066" spans="1:22" s="231" customFormat="1" hidden="1">
      <c r="A3066" s="172">
        <f>VLOOKUP(G3066,[1]Conceptos!$B$2:$F$587,5,FALSE)</f>
        <v>377</v>
      </c>
      <c r="B3066" s="236"/>
      <c r="C3066" s="237"/>
      <c r="D3066" s="238"/>
      <c r="E3066" s="225">
        <v>8</v>
      </c>
      <c r="F3066" s="174"/>
      <c r="G3066" s="264" t="str">
        <f t="shared" si="550"/>
        <v>A.6.12</v>
      </c>
      <c r="H3066" s="235" t="e">
        <f t="shared" si="557"/>
        <v>#N/A</v>
      </c>
      <c r="I3066" s="239"/>
      <c r="J3066" s="239"/>
      <c r="K3066" s="239"/>
      <c r="L3066" s="239"/>
      <c r="M3066" s="240"/>
      <c r="N3066" s="231">
        <f t="shared" si="554"/>
        <v>1</v>
      </c>
      <c r="O3066" s="231">
        <f t="shared" si="551"/>
        <v>0</v>
      </c>
      <c r="P3066" s="179">
        <f>VLOOKUP($G3066,[1]Conceptos!$B$2:$I$588,6,FALSE)</f>
        <v>1</v>
      </c>
      <c r="Q3066" s="179">
        <f>VLOOKUP($G3066,[1]Conceptos!$B$2:$I$588,7,FALSE)</f>
        <v>1</v>
      </c>
      <c r="R3066" s="179">
        <f>VLOOKUP($G3066,[1]Conceptos!$B$2:$I$588,8,FALSE)</f>
        <v>1</v>
      </c>
      <c r="S3066" s="229" t="b">
        <f>VLOOKUP(G3066,[1]Conceptos!$B$2:$E$587,4,FALSE)</f>
        <v>1</v>
      </c>
      <c r="V3066" s="231">
        <f t="shared" si="548"/>
        <v>0</v>
      </c>
    </row>
    <row r="3067" spans="1:22" s="231" customFormat="1" hidden="1">
      <c r="A3067" s="172">
        <f>VLOOKUP(G3067,[1]Conceptos!$B$2:$F$587,5,FALSE)</f>
        <v>377</v>
      </c>
      <c r="B3067" s="236"/>
      <c r="C3067" s="237"/>
      <c r="D3067" s="238"/>
      <c r="E3067" s="225">
        <v>9</v>
      </c>
      <c r="F3067" s="174"/>
      <c r="G3067" s="264" t="str">
        <f t="shared" si="550"/>
        <v>A.6.12</v>
      </c>
      <c r="H3067" s="235" t="e">
        <f t="shared" si="557"/>
        <v>#N/A</v>
      </c>
      <c r="I3067" s="239"/>
      <c r="J3067" s="239"/>
      <c r="K3067" s="239"/>
      <c r="L3067" s="239"/>
      <c r="M3067" s="240"/>
      <c r="N3067" s="231">
        <f t="shared" si="554"/>
        <v>1</v>
      </c>
      <c r="O3067" s="231">
        <f t="shared" si="551"/>
        <v>0</v>
      </c>
      <c r="P3067" s="179">
        <f>VLOOKUP($G3067,[1]Conceptos!$B$2:$I$588,6,FALSE)</f>
        <v>1</v>
      </c>
      <c r="Q3067" s="179">
        <f>VLOOKUP($G3067,[1]Conceptos!$B$2:$I$588,7,FALSE)</f>
        <v>1</v>
      </c>
      <c r="R3067" s="179">
        <f>VLOOKUP($G3067,[1]Conceptos!$B$2:$I$588,8,FALSE)</f>
        <v>1</v>
      </c>
      <c r="S3067" s="229" t="b">
        <f>VLOOKUP(G3067,[1]Conceptos!$B$2:$E$587,4,FALSE)</f>
        <v>1</v>
      </c>
      <c r="V3067" s="231">
        <f t="shared" si="548"/>
        <v>0</v>
      </c>
    </row>
    <row r="3068" spans="1:22" s="231" customFormat="1" hidden="1">
      <c r="A3068" s="172">
        <f>VLOOKUP(G3068,[1]Conceptos!$B$2:$F$587,5,FALSE)</f>
        <v>377</v>
      </c>
      <c r="B3068" s="236"/>
      <c r="C3068" s="237"/>
      <c r="D3068" s="238"/>
      <c r="E3068" s="225">
        <v>10</v>
      </c>
      <c r="F3068" s="174"/>
      <c r="G3068" s="264" t="str">
        <f t="shared" si="550"/>
        <v>A.6.12</v>
      </c>
      <c r="H3068" s="235" t="e">
        <f t="shared" si="557"/>
        <v>#N/A</v>
      </c>
      <c r="I3068" s="239"/>
      <c r="J3068" s="239"/>
      <c r="K3068" s="239"/>
      <c r="L3068" s="239"/>
      <c r="M3068" s="240"/>
      <c r="N3068" s="231">
        <f t="shared" si="554"/>
        <v>1</v>
      </c>
      <c r="O3068" s="231">
        <f t="shared" si="551"/>
        <v>0</v>
      </c>
      <c r="P3068" s="179">
        <f>VLOOKUP($G3068,[1]Conceptos!$B$2:$I$588,6,FALSE)</f>
        <v>1</v>
      </c>
      <c r="Q3068" s="179">
        <f>VLOOKUP($G3068,[1]Conceptos!$B$2:$I$588,7,FALSE)</f>
        <v>1</v>
      </c>
      <c r="R3068" s="179">
        <f>VLOOKUP($G3068,[1]Conceptos!$B$2:$I$588,8,FALSE)</f>
        <v>1</v>
      </c>
      <c r="S3068" s="229" t="b">
        <f>VLOOKUP(G3068,[1]Conceptos!$B$2:$E$587,4,FALSE)</f>
        <v>1</v>
      </c>
      <c r="V3068" s="231">
        <f t="shared" si="548"/>
        <v>0</v>
      </c>
    </row>
    <row r="3069" spans="1:22" s="231" customFormat="1" ht="38.25">
      <c r="A3069" s="172">
        <f>VLOOKUP(G3069,[1]Conceptos!$B$2:$F$587,5,FALSE)</f>
        <v>378</v>
      </c>
      <c r="B3069" s="216" t="s">
        <v>521</v>
      </c>
      <c r="C3069" s="217" t="str">
        <f>VLOOKUP(B3069,[1]Conceptos!$B$2:$D$587,2,FALSE)</f>
        <v>VIVIENDA</v>
      </c>
      <c r="D3069" s="218" t="str">
        <f>VLOOKUP(B3069,[1]Conceptos!$B$2:$D$587,3,FALSE)</f>
        <v>RECURSOS ORIENTADOS A LA FINANCIACIÓN DE LOS PLANES, PROYECTOS Y ACTIVIDADES, CON EL OBJETO DE PROMOVER LA ADQUISICIÓN, CONSTRUCCIÓN Y MEJORAMIENTO DE LA VIVIENDA</v>
      </c>
      <c r="E3069" s="249"/>
      <c r="F3069" s="210"/>
      <c r="G3069" s="262" t="str">
        <f t="shared" ref="G3069:G3132" si="558">IF(ISBLANK(B3069),G3068,B3069)</f>
        <v>A.7</v>
      </c>
      <c r="H3069" s="249"/>
      <c r="I3069" s="213">
        <f>I3070+I3081+I3092+I3103+I3114+I3125+I3136+I3147+I3158</f>
        <v>0</v>
      </c>
      <c r="J3069" s="213">
        <f>J3070+J3081+J3092+J3103+J3114+J3125+J3136+J3147+J3158</f>
        <v>0</v>
      </c>
      <c r="K3069" s="213">
        <f>K3070+K3081+K3092+K3103+K3114+K3125+K3136+K3147+K3158</f>
        <v>0</v>
      </c>
      <c r="L3069" s="213">
        <f>L3070+L3081+L3092+L3103+L3114+L3125+L3136+L3147+L3158</f>
        <v>0</v>
      </c>
      <c r="M3069" s="214">
        <f>M3070+M3081+M3092+M3103+M3114+M3125+M3136+M3147+M3158</f>
        <v>0</v>
      </c>
      <c r="N3069" s="250">
        <f t="shared" si="554"/>
        <v>0</v>
      </c>
      <c r="O3069" s="250">
        <f t="shared" si="551"/>
        <v>0</v>
      </c>
      <c r="P3069" s="179">
        <f>VLOOKUP($G3069,[1]Conceptos!$B$2:$I$588,6,FALSE)</f>
        <v>1</v>
      </c>
      <c r="Q3069" s="179">
        <f>VLOOKUP($G3069,[1]Conceptos!$B$2:$I$588,7,FALSE)</f>
        <v>1</v>
      </c>
      <c r="R3069" s="179">
        <f>VLOOKUP($G3069,[1]Conceptos!$B$2:$I$588,8,FALSE)</f>
        <v>1</v>
      </c>
      <c r="S3069" s="229" t="b">
        <f>VLOOKUP(G3069,[1]Conceptos!$B$2:$E$588,4,FALSE)</f>
        <v>0</v>
      </c>
      <c r="T3069" s="230">
        <f>FIND(".",B3069,LEN(B3069)-2)</f>
        <v>2</v>
      </c>
      <c r="U3069" s="230" t="str">
        <f>MID(B3069,1,T3069-1)</f>
        <v>A</v>
      </c>
      <c r="V3069" s="231">
        <f t="shared" si="548"/>
        <v>2</v>
      </c>
    </row>
    <row r="3070" spans="1:22" s="231" customFormat="1" ht="51">
      <c r="A3070" s="172">
        <f>VLOOKUP(G3070,[1]Conceptos!$B$2:$F$587,5,FALSE)</f>
        <v>379</v>
      </c>
      <c r="B3070" s="219" t="s">
        <v>522</v>
      </c>
      <c r="C3070" s="220" t="str">
        <f>VLOOKUP(B3070,[1]Conceptos!$B$2:$D$587,2,FALSE)</f>
        <v>SUBSIDIOS PARA ADQUISICIÓN DE VIVIENDA DE INTERÉS SOCIAL</v>
      </c>
      <c r="D3070" s="221" t="str">
        <f>VLOOKUP(B3070,[1]Conceptos!$B$2:$D$587,3,FALSE)</f>
        <v>APORTES EN DINERO QUE REALIZA LA ENTIDAD TERRITORIAL, QUE SE OTORGA POR ÚNICA VEZ AL BENEFICIARIO, ATENDIENDO A CRITERIOS DE FOCALIZACIÓN Y QUE CONSTITUYE UN COMPLEMENTO DE SU AHORRO, CRÉDITO U OTROS APORTES PARA FACILITAR LA COMPRA DE VIVIENDA.</v>
      </c>
      <c r="E3070" s="222" t="s">
        <v>136</v>
      </c>
      <c r="F3070" s="223"/>
      <c r="G3070" s="263" t="str">
        <f t="shared" si="558"/>
        <v>A.7.1</v>
      </c>
      <c r="H3070" s="225"/>
      <c r="I3070" s="226">
        <f>SUM(I3071:I3080)</f>
        <v>0</v>
      </c>
      <c r="J3070" s="226">
        <f>SUM(J3071:J3080)</f>
        <v>0</v>
      </c>
      <c r="K3070" s="226">
        <f>SUM(K3071:K3080)</f>
        <v>0</v>
      </c>
      <c r="L3070" s="226">
        <f>SUM(L3071:L3080)</f>
        <v>0</v>
      </c>
      <c r="M3070" s="227">
        <f>SUM(M3071:M3080)</f>
        <v>0</v>
      </c>
      <c r="N3070" s="228">
        <f>IF(AND(E3070&lt;&gt;"", E3070&lt;&gt;"Registrar Detalle",E3070&lt;&gt;"Ocultar Detalle"),1,0)</f>
        <v>0</v>
      </c>
      <c r="O3070" s="228">
        <f t="shared" si="551"/>
        <v>0</v>
      </c>
      <c r="P3070" s="179">
        <f>VLOOKUP($G3070,[1]Conceptos!$B$2:$I$588,6,FALSE)</f>
        <v>1</v>
      </c>
      <c r="Q3070" s="179">
        <f>VLOOKUP($G3070,[1]Conceptos!$B$2:$I$588,7,FALSE)</f>
        <v>1</v>
      </c>
      <c r="R3070" s="179">
        <f>VLOOKUP($G3070,[1]Conceptos!$B$2:$I$588,8,FALSE)</f>
        <v>1</v>
      </c>
      <c r="S3070" s="229" t="b">
        <f>VLOOKUP(G3070,[1]Conceptos!$B$2:$E$588,4,FALSE)</f>
        <v>1</v>
      </c>
      <c r="T3070" s="230">
        <f>FIND(".",B3070,LEN(B3070)-2)</f>
        <v>4</v>
      </c>
      <c r="U3070" s="230" t="str">
        <f>MID(B3070,1,T3070-1)</f>
        <v>A.7</v>
      </c>
      <c r="V3070" s="231">
        <f t="shared" si="548"/>
        <v>4</v>
      </c>
    </row>
    <row r="3071" spans="1:22" s="231" customFormat="1">
      <c r="A3071" s="172">
        <f>VLOOKUP(G3071,[1]Conceptos!$B$2:$F$587,5,FALSE)</f>
        <v>379</v>
      </c>
      <c r="B3071" s="234"/>
      <c r="C3071" s="220"/>
      <c r="D3071" s="221"/>
      <c r="E3071" s="225">
        <v>1</v>
      </c>
      <c r="F3071" s="174"/>
      <c r="G3071" s="264" t="str">
        <f t="shared" si="558"/>
        <v>A.7.1</v>
      </c>
      <c r="H3071" s="235" t="e">
        <f t="shared" ref="H3071:H3080" si="559">VLOOKUP(F3071,$W$7:$X$48,2,FALSE)</f>
        <v>#N/A</v>
      </c>
      <c r="I3071" s="239"/>
      <c r="J3071" s="239"/>
      <c r="K3071" s="239"/>
      <c r="L3071" s="239"/>
      <c r="M3071" s="240"/>
      <c r="N3071" s="231">
        <f t="shared" si="554"/>
        <v>1</v>
      </c>
      <c r="O3071" s="231">
        <f t="shared" si="551"/>
        <v>0</v>
      </c>
      <c r="P3071" s="179">
        <f>VLOOKUP($G3071,[1]Conceptos!$B$2:$I$588,6,FALSE)</f>
        <v>1</v>
      </c>
      <c r="Q3071" s="179">
        <f>VLOOKUP($G3071,[1]Conceptos!$B$2:$I$588,7,FALSE)</f>
        <v>1</v>
      </c>
      <c r="R3071" s="179">
        <f>VLOOKUP($G3071,[1]Conceptos!$B$2:$I$588,8,FALSE)</f>
        <v>1</v>
      </c>
      <c r="S3071" s="229" t="b">
        <f>VLOOKUP(G3071,[1]Conceptos!$B$2:$E$588,4,FALSE)</f>
        <v>1</v>
      </c>
      <c r="V3071" s="231">
        <f t="shared" si="548"/>
        <v>4</v>
      </c>
    </row>
    <row r="3072" spans="1:22" s="231" customFormat="1" hidden="1">
      <c r="A3072" s="172">
        <f>VLOOKUP(G3072,[1]Conceptos!$B$2:$F$587,5,FALSE)</f>
        <v>379</v>
      </c>
      <c r="B3072" s="236"/>
      <c r="C3072" s="237"/>
      <c r="D3072" s="238"/>
      <c r="E3072" s="225">
        <v>2</v>
      </c>
      <c r="F3072" s="174"/>
      <c r="G3072" s="264" t="str">
        <f t="shared" si="558"/>
        <v>A.7.1</v>
      </c>
      <c r="H3072" s="235" t="e">
        <f t="shared" si="559"/>
        <v>#N/A</v>
      </c>
      <c r="I3072" s="239"/>
      <c r="J3072" s="239"/>
      <c r="K3072" s="239"/>
      <c r="L3072" s="239"/>
      <c r="M3072" s="240"/>
      <c r="N3072" s="231">
        <f t="shared" si="554"/>
        <v>1</v>
      </c>
      <c r="O3072" s="231">
        <f t="shared" ref="O3072:O3135" si="560">SUM(I3072:M3072)</f>
        <v>0</v>
      </c>
      <c r="P3072" s="179">
        <f>VLOOKUP($G3072,[1]Conceptos!$B$2:$I$588,6,FALSE)</f>
        <v>1</v>
      </c>
      <c r="Q3072" s="179">
        <f>VLOOKUP($G3072,[1]Conceptos!$B$2:$I$588,7,FALSE)</f>
        <v>1</v>
      </c>
      <c r="R3072" s="179">
        <f>VLOOKUP($G3072,[1]Conceptos!$B$2:$I$588,8,FALSE)</f>
        <v>1</v>
      </c>
      <c r="S3072" s="229" t="b">
        <f>VLOOKUP(G3072,[1]Conceptos!$B$2:$E$587,4,FALSE)</f>
        <v>1</v>
      </c>
      <c r="V3072" s="231">
        <f t="shared" si="548"/>
        <v>0</v>
      </c>
    </row>
    <row r="3073" spans="1:22" s="231" customFormat="1" hidden="1">
      <c r="A3073" s="172">
        <f>VLOOKUP(G3073,[1]Conceptos!$B$2:$F$587,5,FALSE)</f>
        <v>379</v>
      </c>
      <c r="B3073" s="236"/>
      <c r="C3073" s="237"/>
      <c r="D3073" s="238"/>
      <c r="E3073" s="225">
        <v>3</v>
      </c>
      <c r="F3073" s="174"/>
      <c r="G3073" s="264" t="str">
        <f t="shared" si="558"/>
        <v>A.7.1</v>
      </c>
      <c r="H3073" s="235" t="e">
        <f t="shared" si="559"/>
        <v>#N/A</v>
      </c>
      <c r="I3073" s="239"/>
      <c r="J3073" s="239"/>
      <c r="K3073" s="239"/>
      <c r="L3073" s="239"/>
      <c r="M3073" s="240"/>
      <c r="N3073" s="231">
        <f t="shared" si="554"/>
        <v>1</v>
      </c>
      <c r="O3073" s="231">
        <f t="shared" si="560"/>
        <v>0</v>
      </c>
      <c r="P3073" s="179">
        <f>VLOOKUP($G3073,[1]Conceptos!$B$2:$I$588,6,FALSE)</f>
        <v>1</v>
      </c>
      <c r="Q3073" s="179">
        <f>VLOOKUP($G3073,[1]Conceptos!$B$2:$I$588,7,FALSE)</f>
        <v>1</v>
      </c>
      <c r="R3073" s="179">
        <f>VLOOKUP($G3073,[1]Conceptos!$B$2:$I$588,8,FALSE)</f>
        <v>1</v>
      </c>
      <c r="S3073" s="229" t="b">
        <f>VLOOKUP(G3073,[1]Conceptos!$B$2:$E$587,4,FALSE)</f>
        <v>1</v>
      </c>
      <c r="V3073" s="231">
        <f t="shared" si="548"/>
        <v>0</v>
      </c>
    </row>
    <row r="3074" spans="1:22" s="231" customFormat="1" hidden="1">
      <c r="A3074" s="172">
        <f>VLOOKUP(G3074,[1]Conceptos!$B$2:$F$587,5,FALSE)</f>
        <v>379</v>
      </c>
      <c r="B3074" s="236"/>
      <c r="C3074" s="237"/>
      <c r="D3074" s="238"/>
      <c r="E3074" s="225">
        <v>4</v>
      </c>
      <c r="F3074" s="174"/>
      <c r="G3074" s="264" t="str">
        <f t="shared" si="558"/>
        <v>A.7.1</v>
      </c>
      <c r="H3074" s="235" t="e">
        <f t="shared" si="559"/>
        <v>#N/A</v>
      </c>
      <c r="I3074" s="239"/>
      <c r="J3074" s="239"/>
      <c r="K3074" s="239"/>
      <c r="L3074" s="239"/>
      <c r="M3074" s="240"/>
      <c r="N3074" s="231">
        <f t="shared" si="554"/>
        <v>1</v>
      </c>
      <c r="O3074" s="231">
        <f t="shared" si="560"/>
        <v>0</v>
      </c>
      <c r="P3074" s="179">
        <f>VLOOKUP($G3074,[1]Conceptos!$B$2:$I$588,6,FALSE)</f>
        <v>1</v>
      </c>
      <c r="Q3074" s="179">
        <f>VLOOKUP($G3074,[1]Conceptos!$B$2:$I$588,7,FALSE)</f>
        <v>1</v>
      </c>
      <c r="R3074" s="179">
        <f>VLOOKUP($G3074,[1]Conceptos!$B$2:$I$588,8,FALSE)</f>
        <v>1</v>
      </c>
      <c r="S3074" s="229" t="b">
        <f>VLOOKUP(G3074,[1]Conceptos!$B$2:$E$587,4,FALSE)</f>
        <v>1</v>
      </c>
      <c r="V3074" s="231">
        <f t="shared" si="548"/>
        <v>0</v>
      </c>
    </row>
    <row r="3075" spans="1:22" s="231" customFormat="1" hidden="1">
      <c r="A3075" s="172">
        <f>VLOOKUP(G3075,[1]Conceptos!$B$2:$F$587,5,FALSE)</f>
        <v>379</v>
      </c>
      <c r="B3075" s="236"/>
      <c r="C3075" s="237"/>
      <c r="D3075" s="238"/>
      <c r="E3075" s="225">
        <v>5</v>
      </c>
      <c r="F3075" s="174"/>
      <c r="G3075" s="264" t="str">
        <f t="shared" si="558"/>
        <v>A.7.1</v>
      </c>
      <c r="H3075" s="235" t="e">
        <f t="shared" si="559"/>
        <v>#N/A</v>
      </c>
      <c r="I3075" s="239"/>
      <c r="J3075" s="239"/>
      <c r="K3075" s="239"/>
      <c r="L3075" s="239"/>
      <c r="M3075" s="240"/>
      <c r="N3075" s="231">
        <f t="shared" si="554"/>
        <v>1</v>
      </c>
      <c r="O3075" s="231">
        <f t="shared" si="560"/>
        <v>0</v>
      </c>
      <c r="P3075" s="179">
        <f>VLOOKUP($G3075,[1]Conceptos!$B$2:$I$588,6,FALSE)</f>
        <v>1</v>
      </c>
      <c r="Q3075" s="179">
        <f>VLOOKUP($G3075,[1]Conceptos!$B$2:$I$588,7,FALSE)</f>
        <v>1</v>
      </c>
      <c r="R3075" s="179">
        <f>VLOOKUP($G3075,[1]Conceptos!$B$2:$I$588,8,FALSE)</f>
        <v>1</v>
      </c>
      <c r="S3075" s="229" t="b">
        <f>VLOOKUP(G3075,[1]Conceptos!$B$2:$E$587,4,FALSE)</f>
        <v>1</v>
      </c>
      <c r="V3075" s="231">
        <f t="shared" si="548"/>
        <v>0</v>
      </c>
    </row>
    <row r="3076" spans="1:22" s="231" customFormat="1" hidden="1">
      <c r="A3076" s="172">
        <f>VLOOKUP(G3076,[1]Conceptos!$B$2:$F$587,5,FALSE)</f>
        <v>379</v>
      </c>
      <c r="B3076" s="236"/>
      <c r="C3076" s="237"/>
      <c r="D3076" s="238"/>
      <c r="E3076" s="225">
        <v>6</v>
      </c>
      <c r="F3076" s="174"/>
      <c r="G3076" s="264" t="str">
        <f t="shared" si="558"/>
        <v>A.7.1</v>
      </c>
      <c r="H3076" s="235" t="e">
        <f t="shared" si="559"/>
        <v>#N/A</v>
      </c>
      <c r="I3076" s="239"/>
      <c r="J3076" s="239"/>
      <c r="K3076" s="239"/>
      <c r="L3076" s="239"/>
      <c r="M3076" s="240"/>
      <c r="N3076" s="231">
        <f t="shared" si="554"/>
        <v>1</v>
      </c>
      <c r="O3076" s="231">
        <f t="shared" si="560"/>
        <v>0</v>
      </c>
      <c r="P3076" s="179">
        <f>VLOOKUP($G3076,[1]Conceptos!$B$2:$I$588,6,FALSE)</f>
        <v>1</v>
      </c>
      <c r="Q3076" s="179">
        <f>VLOOKUP($G3076,[1]Conceptos!$B$2:$I$588,7,FALSE)</f>
        <v>1</v>
      </c>
      <c r="R3076" s="179">
        <f>VLOOKUP($G3076,[1]Conceptos!$B$2:$I$588,8,FALSE)</f>
        <v>1</v>
      </c>
      <c r="S3076" s="229" t="b">
        <f>VLOOKUP(G3076,[1]Conceptos!$B$2:$E$587,4,FALSE)</f>
        <v>1</v>
      </c>
      <c r="V3076" s="231">
        <f t="shared" si="548"/>
        <v>0</v>
      </c>
    </row>
    <row r="3077" spans="1:22" s="231" customFormat="1" hidden="1">
      <c r="A3077" s="172">
        <f>VLOOKUP(G3077,[1]Conceptos!$B$2:$F$587,5,FALSE)</f>
        <v>379</v>
      </c>
      <c r="B3077" s="236"/>
      <c r="C3077" s="237"/>
      <c r="D3077" s="238"/>
      <c r="E3077" s="225">
        <v>7</v>
      </c>
      <c r="F3077" s="174"/>
      <c r="G3077" s="264" t="str">
        <f t="shared" si="558"/>
        <v>A.7.1</v>
      </c>
      <c r="H3077" s="235" t="e">
        <f t="shared" si="559"/>
        <v>#N/A</v>
      </c>
      <c r="I3077" s="239"/>
      <c r="J3077" s="239"/>
      <c r="K3077" s="239"/>
      <c r="L3077" s="239"/>
      <c r="M3077" s="240"/>
      <c r="N3077" s="231">
        <f t="shared" si="554"/>
        <v>1</v>
      </c>
      <c r="O3077" s="231">
        <f t="shared" si="560"/>
        <v>0</v>
      </c>
      <c r="P3077" s="179">
        <f>VLOOKUP($G3077,[1]Conceptos!$B$2:$I$588,6,FALSE)</f>
        <v>1</v>
      </c>
      <c r="Q3077" s="179">
        <f>VLOOKUP($G3077,[1]Conceptos!$B$2:$I$588,7,FALSE)</f>
        <v>1</v>
      </c>
      <c r="R3077" s="179">
        <f>VLOOKUP($G3077,[1]Conceptos!$B$2:$I$588,8,FALSE)</f>
        <v>1</v>
      </c>
      <c r="S3077" s="229" t="b">
        <f>VLOOKUP(G3077,[1]Conceptos!$B$2:$E$587,4,FALSE)</f>
        <v>1</v>
      </c>
      <c r="V3077" s="231">
        <f t="shared" si="548"/>
        <v>0</v>
      </c>
    </row>
    <row r="3078" spans="1:22" s="231" customFormat="1" hidden="1">
      <c r="A3078" s="172">
        <f>VLOOKUP(G3078,[1]Conceptos!$B$2:$F$587,5,FALSE)</f>
        <v>379</v>
      </c>
      <c r="B3078" s="236"/>
      <c r="C3078" s="237"/>
      <c r="D3078" s="238"/>
      <c r="E3078" s="225">
        <v>8</v>
      </c>
      <c r="F3078" s="174"/>
      <c r="G3078" s="264" t="str">
        <f t="shared" si="558"/>
        <v>A.7.1</v>
      </c>
      <c r="H3078" s="235" t="e">
        <f t="shared" si="559"/>
        <v>#N/A</v>
      </c>
      <c r="I3078" s="239"/>
      <c r="J3078" s="239"/>
      <c r="K3078" s="239"/>
      <c r="L3078" s="239"/>
      <c r="M3078" s="240"/>
      <c r="N3078" s="231">
        <f t="shared" si="554"/>
        <v>1</v>
      </c>
      <c r="O3078" s="231">
        <f t="shared" si="560"/>
        <v>0</v>
      </c>
      <c r="P3078" s="179">
        <f>VLOOKUP($G3078,[1]Conceptos!$B$2:$I$588,6,FALSE)</f>
        <v>1</v>
      </c>
      <c r="Q3078" s="179">
        <f>VLOOKUP($G3078,[1]Conceptos!$B$2:$I$588,7,FALSE)</f>
        <v>1</v>
      </c>
      <c r="R3078" s="179">
        <f>VLOOKUP($G3078,[1]Conceptos!$B$2:$I$588,8,FALSE)</f>
        <v>1</v>
      </c>
      <c r="S3078" s="229" t="b">
        <f>VLOOKUP(G3078,[1]Conceptos!$B$2:$E$587,4,FALSE)</f>
        <v>1</v>
      </c>
      <c r="V3078" s="231">
        <f t="shared" ref="V3078:V3141" si="561">IF(T3078=0,T3077,T3078)</f>
        <v>0</v>
      </c>
    </row>
    <row r="3079" spans="1:22" s="231" customFormat="1" hidden="1">
      <c r="A3079" s="172">
        <f>VLOOKUP(G3079,[1]Conceptos!$B$2:$F$587,5,FALSE)</f>
        <v>379</v>
      </c>
      <c r="B3079" s="236"/>
      <c r="C3079" s="237"/>
      <c r="D3079" s="238"/>
      <c r="E3079" s="225">
        <v>9</v>
      </c>
      <c r="F3079" s="174"/>
      <c r="G3079" s="264" t="str">
        <f t="shared" si="558"/>
        <v>A.7.1</v>
      </c>
      <c r="H3079" s="235" t="e">
        <f t="shared" si="559"/>
        <v>#N/A</v>
      </c>
      <c r="I3079" s="239"/>
      <c r="J3079" s="239"/>
      <c r="K3079" s="239"/>
      <c r="L3079" s="239"/>
      <c r="M3079" s="240"/>
      <c r="N3079" s="231">
        <f t="shared" si="554"/>
        <v>1</v>
      </c>
      <c r="O3079" s="231">
        <f t="shared" si="560"/>
        <v>0</v>
      </c>
      <c r="P3079" s="179">
        <f>VLOOKUP($G3079,[1]Conceptos!$B$2:$I$588,6,FALSE)</f>
        <v>1</v>
      </c>
      <c r="Q3079" s="179">
        <f>VLOOKUP($G3079,[1]Conceptos!$B$2:$I$588,7,FALSE)</f>
        <v>1</v>
      </c>
      <c r="R3079" s="179">
        <f>VLOOKUP($G3079,[1]Conceptos!$B$2:$I$588,8,FALSE)</f>
        <v>1</v>
      </c>
      <c r="S3079" s="229" t="b">
        <f>VLOOKUP(G3079,[1]Conceptos!$B$2:$E$587,4,FALSE)</f>
        <v>1</v>
      </c>
      <c r="V3079" s="231">
        <f t="shared" si="561"/>
        <v>0</v>
      </c>
    </row>
    <row r="3080" spans="1:22" s="231" customFormat="1" hidden="1">
      <c r="A3080" s="172">
        <f>VLOOKUP(G3080,[1]Conceptos!$B$2:$F$587,5,FALSE)</f>
        <v>379</v>
      </c>
      <c r="B3080" s="236"/>
      <c r="C3080" s="237"/>
      <c r="D3080" s="238"/>
      <c r="E3080" s="225">
        <v>10</v>
      </c>
      <c r="F3080" s="174"/>
      <c r="G3080" s="264" t="str">
        <f t="shared" si="558"/>
        <v>A.7.1</v>
      </c>
      <c r="H3080" s="235" t="e">
        <f t="shared" si="559"/>
        <v>#N/A</v>
      </c>
      <c r="I3080" s="239"/>
      <c r="J3080" s="239"/>
      <c r="K3080" s="239"/>
      <c r="L3080" s="239"/>
      <c r="M3080" s="240"/>
      <c r="N3080" s="231">
        <f t="shared" si="554"/>
        <v>1</v>
      </c>
      <c r="O3080" s="231">
        <f t="shared" si="560"/>
        <v>0</v>
      </c>
      <c r="P3080" s="179">
        <f>VLOOKUP($G3080,[1]Conceptos!$B$2:$I$588,6,FALSE)</f>
        <v>1</v>
      </c>
      <c r="Q3080" s="179">
        <f>VLOOKUP($G3080,[1]Conceptos!$B$2:$I$588,7,FALSE)</f>
        <v>1</v>
      </c>
      <c r="R3080" s="179">
        <f>VLOOKUP($G3080,[1]Conceptos!$B$2:$I$588,8,FALSE)</f>
        <v>1</v>
      </c>
      <c r="S3080" s="229" t="b">
        <f>VLOOKUP(G3080,[1]Conceptos!$B$2:$E$587,4,FALSE)</f>
        <v>1</v>
      </c>
      <c r="V3080" s="231">
        <f t="shared" si="561"/>
        <v>0</v>
      </c>
    </row>
    <row r="3081" spans="1:22" s="231" customFormat="1" ht="51">
      <c r="A3081" s="172">
        <f>VLOOKUP(G3081,[1]Conceptos!$B$2:$F$587,5,FALSE)</f>
        <v>380</v>
      </c>
      <c r="B3081" s="219" t="s">
        <v>523</v>
      </c>
      <c r="C3081" s="220" t="str">
        <f>VLOOKUP(B3081,[1]Conceptos!$B$2:$D$587,2,FALSE)</f>
        <v>SUBSIDIOS PARA MEJORAMIENTO DE VIVIENDA DE INTERÉS SOCIAL</v>
      </c>
      <c r="D3081" s="221" t="str">
        <f>VLOOKUP(B3081,[1]Conceptos!$B$2:$D$587,3,FALSE)</f>
        <v>APORTES EN DINERO REALIZADOS POR LA ENTIDAD TERRITORIAL, OTORGADOS POR ÚNICA VEZ AL BENEFICIARIO, ATENDIENDO A CRITERIOS DE FOCALIZACIÓN Y QUE CONSTITUYE UN COMPLEMENTO DE SU AHORRO, CRÉDITO U OTROS APORTES PARA FACILITAR EL MEJORAMIENTO DE VIVIENDA.</v>
      </c>
      <c r="E3081" s="222" t="s">
        <v>136</v>
      </c>
      <c r="F3081" s="223"/>
      <c r="G3081" s="263" t="str">
        <f t="shared" si="558"/>
        <v>A.7.2</v>
      </c>
      <c r="H3081" s="225"/>
      <c r="I3081" s="226">
        <f>SUM(I3082:I3091)</f>
        <v>0</v>
      </c>
      <c r="J3081" s="226">
        <f>SUM(J3082:J3091)</f>
        <v>0</v>
      </c>
      <c r="K3081" s="226">
        <f>SUM(K3082:K3091)</f>
        <v>0</v>
      </c>
      <c r="L3081" s="226">
        <f>SUM(L3082:L3091)</f>
        <v>0</v>
      </c>
      <c r="M3081" s="227">
        <f>SUM(M3082:M3091)</f>
        <v>0</v>
      </c>
      <c r="N3081" s="228">
        <f>IF(AND(E3081&lt;&gt;"", E3081&lt;&gt;"Registrar Detalle",E3081&lt;&gt;"Ocultar Detalle"),1,0)</f>
        <v>0</v>
      </c>
      <c r="O3081" s="228">
        <f t="shared" si="560"/>
        <v>0</v>
      </c>
      <c r="P3081" s="179">
        <f>VLOOKUP($G3081,[1]Conceptos!$B$2:$I$588,6,FALSE)</f>
        <v>1</v>
      </c>
      <c r="Q3081" s="179">
        <f>VLOOKUP($G3081,[1]Conceptos!$B$2:$I$588,7,FALSE)</f>
        <v>1</v>
      </c>
      <c r="R3081" s="179">
        <f>VLOOKUP($G3081,[1]Conceptos!$B$2:$I$588,8,FALSE)</f>
        <v>1</v>
      </c>
      <c r="S3081" s="229" t="b">
        <f>VLOOKUP(G3081,[1]Conceptos!$B$2:$E$588,4,FALSE)</f>
        <v>1</v>
      </c>
      <c r="T3081" s="230">
        <f>FIND(".",B3081,LEN(B3081)-2)</f>
        <v>4</v>
      </c>
      <c r="U3081" s="230" t="str">
        <f>MID(B3081,1,T3081-1)</f>
        <v>A.7</v>
      </c>
      <c r="V3081" s="231">
        <f t="shared" si="561"/>
        <v>4</v>
      </c>
    </row>
    <row r="3082" spans="1:22" s="231" customFormat="1">
      <c r="A3082" s="172">
        <f>VLOOKUP(G3082,[1]Conceptos!$B$2:$F$587,5,FALSE)</f>
        <v>380</v>
      </c>
      <c r="B3082" s="234"/>
      <c r="C3082" s="220"/>
      <c r="D3082" s="221"/>
      <c r="E3082" s="225">
        <v>1</v>
      </c>
      <c r="F3082" s="174"/>
      <c r="G3082" s="264" t="str">
        <f t="shared" si="558"/>
        <v>A.7.2</v>
      </c>
      <c r="H3082" s="235" t="e">
        <f t="shared" ref="H3082:H3091" si="562">VLOOKUP(F3082,$W$7:$X$48,2,FALSE)</f>
        <v>#N/A</v>
      </c>
      <c r="I3082" s="239"/>
      <c r="J3082" s="239"/>
      <c r="K3082" s="239"/>
      <c r="L3082" s="239"/>
      <c r="M3082" s="240"/>
      <c r="N3082" s="231">
        <f t="shared" si="554"/>
        <v>1</v>
      </c>
      <c r="O3082" s="231">
        <f t="shared" si="560"/>
        <v>0</v>
      </c>
      <c r="P3082" s="179">
        <f>VLOOKUP($G3082,[1]Conceptos!$B$2:$I$588,6,FALSE)</f>
        <v>1</v>
      </c>
      <c r="Q3082" s="179">
        <f>VLOOKUP($G3082,[1]Conceptos!$B$2:$I$588,7,FALSE)</f>
        <v>1</v>
      </c>
      <c r="R3082" s="179">
        <f>VLOOKUP($G3082,[1]Conceptos!$B$2:$I$588,8,FALSE)</f>
        <v>1</v>
      </c>
      <c r="S3082" s="229" t="b">
        <f>VLOOKUP(G3082,[1]Conceptos!$B$2:$E$588,4,FALSE)</f>
        <v>1</v>
      </c>
      <c r="V3082" s="231">
        <f t="shared" si="561"/>
        <v>4</v>
      </c>
    </row>
    <row r="3083" spans="1:22" s="231" customFormat="1" hidden="1">
      <c r="A3083" s="172">
        <f>VLOOKUP(G3083,[1]Conceptos!$B$2:$F$587,5,FALSE)</f>
        <v>380</v>
      </c>
      <c r="B3083" s="236"/>
      <c r="C3083" s="237"/>
      <c r="D3083" s="238"/>
      <c r="E3083" s="225">
        <v>2</v>
      </c>
      <c r="F3083" s="174"/>
      <c r="G3083" s="264" t="str">
        <f t="shared" si="558"/>
        <v>A.7.2</v>
      </c>
      <c r="H3083" s="235" t="e">
        <f t="shared" si="562"/>
        <v>#N/A</v>
      </c>
      <c r="I3083" s="239"/>
      <c r="J3083" s="239"/>
      <c r="K3083" s="239"/>
      <c r="L3083" s="239"/>
      <c r="M3083" s="240"/>
      <c r="N3083" s="231">
        <f t="shared" si="554"/>
        <v>1</v>
      </c>
      <c r="O3083" s="231">
        <f t="shared" si="560"/>
        <v>0</v>
      </c>
      <c r="P3083" s="179">
        <f>VLOOKUP($G3083,[1]Conceptos!$B$2:$I$588,6,FALSE)</f>
        <v>1</v>
      </c>
      <c r="Q3083" s="179">
        <f>VLOOKUP($G3083,[1]Conceptos!$B$2:$I$588,7,FALSE)</f>
        <v>1</v>
      </c>
      <c r="R3083" s="179">
        <f>VLOOKUP($G3083,[1]Conceptos!$B$2:$I$588,8,FALSE)</f>
        <v>1</v>
      </c>
      <c r="S3083" s="229" t="b">
        <f>VLOOKUP(G3083,[1]Conceptos!$B$2:$E$587,4,FALSE)</f>
        <v>1</v>
      </c>
      <c r="V3083" s="231">
        <f t="shared" si="561"/>
        <v>0</v>
      </c>
    </row>
    <row r="3084" spans="1:22" s="231" customFormat="1" hidden="1">
      <c r="A3084" s="172">
        <f>VLOOKUP(G3084,[1]Conceptos!$B$2:$F$587,5,FALSE)</f>
        <v>380</v>
      </c>
      <c r="B3084" s="236"/>
      <c r="C3084" s="237"/>
      <c r="D3084" s="238"/>
      <c r="E3084" s="225">
        <v>3</v>
      </c>
      <c r="F3084" s="174"/>
      <c r="G3084" s="264" t="str">
        <f t="shared" si="558"/>
        <v>A.7.2</v>
      </c>
      <c r="H3084" s="235" t="e">
        <f t="shared" si="562"/>
        <v>#N/A</v>
      </c>
      <c r="I3084" s="239"/>
      <c r="J3084" s="239"/>
      <c r="K3084" s="239"/>
      <c r="L3084" s="239"/>
      <c r="M3084" s="240"/>
      <c r="N3084" s="231">
        <f t="shared" si="554"/>
        <v>1</v>
      </c>
      <c r="O3084" s="231">
        <f t="shared" si="560"/>
        <v>0</v>
      </c>
      <c r="P3084" s="179">
        <f>VLOOKUP($G3084,[1]Conceptos!$B$2:$I$588,6,FALSE)</f>
        <v>1</v>
      </c>
      <c r="Q3084" s="179">
        <f>VLOOKUP($G3084,[1]Conceptos!$B$2:$I$588,7,FALSE)</f>
        <v>1</v>
      </c>
      <c r="R3084" s="179">
        <f>VLOOKUP($G3084,[1]Conceptos!$B$2:$I$588,8,FALSE)</f>
        <v>1</v>
      </c>
      <c r="S3084" s="229" t="b">
        <f>VLOOKUP(G3084,[1]Conceptos!$B$2:$E$587,4,FALSE)</f>
        <v>1</v>
      </c>
      <c r="V3084" s="231">
        <f t="shared" si="561"/>
        <v>0</v>
      </c>
    </row>
    <row r="3085" spans="1:22" s="231" customFormat="1" hidden="1">
      <c r="A3085" s="172">
        <f>VLOOKUP(G3085,[1]Conceptos!$B$2:$F$587,5,FALSE)</f>
        <v>380</v>
      </c>
      <c r="B3085" s="236"/>
      <c r="C3085" s="237"/>
      <c r="D3085" s="238"/>
      <c r="E3085" s="225">
        <v>4</v>
      </c>
      <c r="F3085" s="174"/>
      <c r="G3085" s="264" t="str">
        <f t="shared" si="558"/>
        <v>A.7.2</v>
      </c>
      <c r="H3085" s="235" t="e">
        <f t="shared" si="562"/>
        <v>#N/A</v>
      </c>
      <c r="I3085" s="239"/>
      <c r="J3085" s="239"/>
      <c r="K3085" s="239"/>
      <c r="L3085" s="239"/>
      <c r="M3085" s="240"/>
      <c r="N3085" s="231">
        <f t="shared" si="554"/>
        <v>1</v>
      </c>
      <c r="O3085" s="231">
        <f t="shared" si="560"/>
        <v>0</v>
      </c>
      <c r="P3085" s="179">
        <f>VLOOKUP($G3085,[1]Conceptos!$B$2:$I$588,6,FALSE)</f>
        <v>1</v>
      </c>
      <c r="Q3085" s="179">
        <f>VLOOKUP($G3085,[1]Conceptos!$B$2:$I$588,7,FALSE)</f>
        <v>1</v>
      </c>
      <c r="R3085" s="179">
        <f>VLOOKUP($G3085,[1]Conceptos!$B$2:$I$588,8,FALSE)</f>
        <v>1</v>
      </c>
      <c r="S3085" s="229" t="b">
        <f>VLOOKUP(G3085,[1]Conceptos!$B$2:$E$587,4,FALSE)</f>
        <v>1</v>
      </c>
      <c r="V3085" s="231">
        <f t="shared" si="561"/>
        <v>0</v>
      </c>
    </row>
    <row r="3086" spans="1:22" s="231" customFormat="1" hidden="1">
      <c r="A3086" s="172">
        <f>VLOOKUP(G3086,[1]Conceptos!$B$2:$F$587,5,FALSE)</f>
        <v>380</v>
      </c>
      <c r="B3086" s="236"/>
      <c r="C3086" s="237"/>
      <c r="D3086" s="238"/>
      <c r="E3086" s="225">
        <v>5</v>
      </c>
      <c r="F3086" s="174"/>
      <c r="G3086" s="264" t="str">
        <f t="shared" si="558"/>
        <v>A.7.2</v>
      </c>
      <c r="H3086" s="235" t="e">
        <f t="shared" si="562"/>
        <v>#N/A</v>
      </c>
      <c r="I3086" s="239"/>
      <c r="J3086" s="239"/>
      <c r="K3086" s="239"/>
      <c r="L3086" s="239"/>
      <c r="M3086" s="240"/>
      <c r="N3086" s="231">
        <f t="shared" si="554"/>
        <v>1</v>
      </c>
      <c r="O3086" s="231">
        <f t="shared" si="560"/>
        <v>0</v>
      </c>
      <c r="P3086" s="179">
        <f>VLOOKUP($G3086,[1]Conceptos!$B$2:$I$588,6,FALSE)</f>
        <v>1</v>
      </c>
      <c r="Q3086" s="179">
        <f>VLOOKUP($G3086,[1]Conceptos!$B$2:$I$588,7,FALSE)</f>
        <v>1</v>
      </c>
      <c r="R3086" s="179">
        <f>VLOOKUP($G3086,[1]Conceptos!$B$2:$I$588,8,FALSE)</f>
        <v>1</v>
      </c>
      <c r="S3086" s="229" t="b">
        <f>VLOOKUP(G3086,[1]Conceptos!$B$2:$E$587,4,FALSE)</f>
        <v>1</v>
      </c>
      <c r="V3086" s="231">
        <f t="shared" si="561"/>
        <v>0</v>
      </c>
    </row>
    <row r="3087" spans="1:22" s="231" customFormat="1" hidden="1">
      <c r="A3087" s="172">
        <f>VLOOKUP(G3087,[1]Conceptos!$B$2:$F$587,5,FALSE)</f>
        <v>380</v>
      </c>
      <c r="B3087" s="236"/>
      <c r="C3087" s="237"/>
      <c r="D3087" s="238"/>
      <c r="E3087" s="225">
        <v>6</v>
      </c>
      <c r="F3087" s="174"/>
      <c r="G3087" s="264" t="str">
        <f t="shared" si="558"/>
        <v>A.7.2</v>
      </c>
      <c r="H3087" s="235" t="e">
        <f t="shared" si="562"/>
        <v>#N/A</v>
      </c>
      <c r="I3087" s="239"/>
      <c r="J3087" s="239"/>
      <c r="K3087" s="239"/>
      <c r="L3087" s="239"/>
      <c r="M3087" s="240"/>
      <c r="N3087" s="231">
        <f t="shared" si="554"/>
        <v>1</v>
      </c>
      <c r="O3087" s="231">
        <f t="shared" si="560"/>
        <v>0</v>
      </c>
      <c r="P3087" s="179">
        <f>VLOOKUP($G3087,[1]Conceptos!$B$2:$I$588,6,FALSE)</f>
        <v>1</v>
      </c>
      <c r="Q3087" s="179">
        <f>VLOOKUP($G3087,[1]Conceptos!$B$2:$I$588,7,FALSE)</f>
        <v>1</v>
      </c>
      <c r="R3087" s="179">
        <f>VLOOKUP($G3087,[1]Conceptos!$B$2:$I$588,8,FALSE)</f>
        <v>1</v>
      </c>
      <c r="S3087" s="229" t="b">
        <f>VLOOKUP(G3087,[1]Conceptos!$B$2:$E$587,4,FALSE)</f>
        <v>1</v>
      </c>
      <c r="V3087" s="231">
        <f t="shared" si="561"/>
        <v>0</v>
      </c>
    </row>
    <row r="3088" spans="1:22" s="231" customFormat="1" hidden="1">
      <c r="A3088" s="172">
        <f>VLOOKUP(G3088,[1]Conceptos!$B$2:$F$587,5,FALSE)</f>
        <v>380</v>
      </c>
      <c r="B3088" s="236"/>
      <c r="C3088" s="237"/>
      <c r="D3088" s="238"/>
      <c r="E3088" s="225">
        <v>7</v>
      </c>
      <c r="F3088" s="174"/>
      <c r="G3088" s="264" t="str">
        <f t="shared" si="558"/>
        <v>A.7.2</v>
      </c>
      <c r="H3088" s="235" t="e">
        <f t="shared" si="562"/>
        <v>#N/A</v>
      </c>
      <c r="I3088" s="239"/>
      <c r="J3088" s="239"/>
      <c r="K3088" s="239"/>
      <c r="L3088" s="239"/>
      <c r="M3088" s="240"/>
      <c r="N3088" s="231">
        <f t="shared" si="554"/>
        <v>1</v>
      </c>
      <c r="O3088" s="231">
        <f t="shared" si="560"/>
        <v>0</v>
      </c>
      <c r="P3088" s="179">
        <f>VLOOKUP($G3088,[1]Conceptos!$B$2:$I$588,6,FALSE)</f>
        <v>1</v>
      </c>
      <c r="Q3088" s="179">
        <f>VLOOKUP($G3088,[1]Conceptos!$B$2:$I$588,7,FALSE)</f>
        <v>1</v>
      </c>
      <c r="R3088" s="179">
        <f>VLOOKUP($G3088,[1]Conceptos!$B$2:$I$588,8,FALSE)</f>
        <v>1</v>
      </c>
      <c r="S3088" s="229" t="b">
        <f>VLOOKUP(G3088,[1]Conceptos!$B$2:$E$587,4,FALSE)</f>
        <v>1</v>
      </c>
      <c r="V3088" s="231">
        <f t="shared" si="561"/>
        <v>0</v>
      </c>
    </row>
    <row r="3089" spans="1:22" s="231" customFormat="1" hidden="1">
      <c r="A3089" s="172">
        <f>VLOOKUP(G3089,[1]Conceptos!$B$2:$F$587,5,FALSE)</f>
        <v>380</v>
      </c>
      <c r="B3089" s="236"/>
      <c r="C3089" s="237"/>
      <c r="D3089" s="238"/>
      <c r="E3089" s="225">
        <v>8</v>
      </c>
      <c r="F3089" s="174"/>
      <c r="G3089" s="264" t="str">
        <f t="shared" si="558"/>
        <v>A.7.2</v>
      </c>
      <c r="H3089" s="235" t="e">
        <f t="shared" si="562"/>
        <v>#N/A</v>
      </c>
      <c r="I3089" s="239"/>
      <c r="J3089" s="239"/>
      <c r="K3089" s="239"/>
      <c r="L3089" s="239"/>
      <c r="M3089" s="240"/>
      <c r="N3089" s="231">
        <f t="shared" si="554"/>
        <v>1</v>
      </c>
      <c r="O3089" s="231">
        <f t="shared" si="560"/>
        <v>0</v>
      </c>
      <c r="P3089" s="179">
        <f>VLOOKUP($G3089,[1]Conceptos!$B$2:$I$588,6,FALSE)</f>
        <v>1</v>
      </c>
      <c r="Q3089" s="179">
        <f>VLOOKUP($G3089,[1]Conceptos!$B$2:$I$588,7,FALSE)</f>
        <v>1</v>
      </c>
      <c r="R3089" s="179">
        <f>VLOOKUP($G3089,[1]Conceptos!$B$2:$I$588,8,FALSE)</f>
        <v>1</v>
      </c>
      <c r="S3089" s="229" t="b">
        <f>VLOOKUP(G3089,[1]Conceptos!$B$2:$E$587,4,FALSE)</f>
        <v>1</v>
      </c>
      <c r="V3089" s="231">
        <f t="shared" si="561"/>
        <v>0</v>
      </c>
    </row>
    <row r="3090" spans="1:22" s="231" customFormat="1" hidden="1">
      <c r="A3090" s="172">
        <f>VLOOKUP(G3090,[1]Conceptos!$B$2:$F$587,5,FALSE)</f>
        <v>380</v>
      </c>
      <c r="B3090" s="236"/>
      <c r="C3090" s="237"/>
      <c r="D3090" s="238"/>
      <c r="E3090" s="225">
        <v>9</v>
      </c>
      <c r="F3090" s="174"/>
      <c r="G3090" s="264" t="str">
        <f t="shared" si="558"/>
        <v>A.7.2</v>
      </c>
      <c r="H3090" s="235" t="e">
        <f t="shared" si="562"/>
        <v>#N/A</v>
      </c>
      <c r="I3090" s="239"/>
      <c r="J3090" s="239"/>
      <c r="K3090" s="239"/>
      <c r="L3090" s="239"/>
      <c r="M3090" s="240"/>
      <c r="N3090" s="231">
        <f t="shared" si="554"/>
        <v>1</v>
      </c>
      <c r="O3090" s="231">
        <f t="shared" si="560"/>
        <v>0</v>
      </c>
      <c r="P3090" s="179">
        <f>VLOOKUP($G3090,[1]Conceptos!$B$2:$I$588,6,FALSE)</f>
        <v>1</v>
      </c>
      <c r="Q3090" s="179">
        <f>VLOOKUP($G3090,[1]Conceptos!$B$2:$I$588,7,FALSE)</f>
        <v>1</v>
      </c>
      <c r="R3090" s="179">
        <f>VLOOKUP($G3090,[1]Conceptos!$B$2:$I$588,8,FALSE)</f>
        <v>1</v>
      </c>
      <c r="S3090" s="229" t="b">
        <f>VLOOKUP(G3090,[1]Conceptos!$B$2:$E$587,4,FALSE)</f>
        <v>1</v>
      </c>
      <c r="V3090" s="231">
        <f t="shared" si="561"/>
        <v>0</v>
      </c>
    </row>
    <row r="3091" spans="1:22" s="231" customFormat="1" hidden="1">
      <c r="A3091" s="172">
        <f>VLOOKUP(G3091,[1]Conceptos!$B$2:$F$587,5,FALSE)</f>
        <v>380</v>
      </c>
      <c r="B3091" s="236"/>
      <c r="C3091" s="237"/>
      <c r="D3091" s="238"/>
      <c r="E3091" s="225">
        <v>10</v>
      </c>
      <c r="F3091" s="174"/>
      <c r="G3091" s="264" t="str">
        <f t="shared" si="558"/>
        <v>A.7.2</v>
      </c>
      <c r="H3091" s="235" t="e">
        <f t="shared" si="562"/>
        <v>#N/A</v>
      </c>
      <c r="I3091" s="239"/>
      <c r="J3091" s="239"/>
      <c r="K3091" s="239"/>
      <c r="L3091" s="239"/>
      <c r="M3091" s="240"/>
      <c r="N3091" s="231">
        <f t="shared" si="554"/>
        <v>1</v>
      </c>
      <c r="O3091" s="231">
        <f t="shared" si="560"/>
        <v>0</v>
      </c>
      <c r="P3091" s="179">
        <f>VLOOKUP($G3091,[1]Conceptos!$B$2:$I$588,6,FALSE)</f>
        <v>1</v>
      </c>
      <c r="Q3091" s="179">
        <f>VLOOKUP($G3091,[1]Conceptos!$B$2:$I$588,7,FALSE)</f>
        <v>1</v>
      </c>
      <c r="R3091" s="179">
        <f>VLOOKUP($G3091,[1]Conceptos!$B$2:$I$588,8,FALSE)</f>
        <v>1</v>
      </c>
      <c r="S3091" s="229" t="b">
        <f>VLOOKUP(G3091,[1]Conceptos!$B$2:$E$587,4,FALSE)</f>
        <v>1</v>
      </c>
      <c r="V3091" s="231">
        <f t="shared" si="561"/>
        <v>0</v>
      </c>
    </row>
    <row r="3092" spans="1:22" s="231" customFormat="1" ht="38.25">
      <c r="A3092" s="172">
        <f>VLOOKUP(G3092,[1]Conceptos!$B$2:$F$587,5,FALSE)</f>
        <v>381</v>
      </c>
      <c r="B3092" s="219" t="s">
        <v>524</v>
      </c>
      <c r="C3092" s="220" t="str">
        <f>VLOOKUP(B3092,[1]Conceptos!$B$2:$D$587,2,FALSE)</f>
        <v>PLANES Y PROYECTOS DE MEJORAMIENTO DE VIVIENDA Y SANEAMIENTO BÁSICO</v>
      </c>
      <c r="D3092" s="221" t="str">
        <f>VLOOKUP(B3092,[1]Conceptos!$B$2:$D$587,3,FALSE)</f>
        <v>INVERSIÓN REALIZADA POR LA ENTIDAD TERRITORIAL EN EL  DESARROLLO DE PLANES Y PROYECTOS QUE FACILITAN EL MEJORAMIENTO DE VIVIENDA Y SANEAMIENTO BÁSICO</v>
      </c>
      <c r="E3092" s="222" t="s">
        <v>136</v>
      </c>
      <c r="F3092" s="223"/>
      <c r="G3092" s="263" t="str">
        <f t="shared" si="558"/>
        <v>A.7.3</v>
      </c>
      <c r="H3092" s="225"/>
      <c r="I3092" s="226">
        <f>SUM(I3093:I3102)</f>
        <v>0</v>
      </c>
      <c r="J3092" s="226">
        <f>SUM(J3093:J3102)</f>
        <v>0</v>
      </c>
      <c r="K3092" s="226">
        <f>SUM(K3093:K3102)</f>
        <v>0</v>
      </c>
      <c r="L3092" s="226">
        <f>SUM(L3093:L3102)</f>
        <v>0</v>
      </c>
      <c r="M3092" s="227">
        <f>SUM(M3093:M3102)</f>
        <v>0</v>
      </c>
      <c r="N3092" s="228">
        <f>IF(AND(E3092&lt;&gt;"", E3092&lt;&gt;"Registrar Detalle",E3092&lt;&gt;"Ocultar Detalle"),1,0)</f>
        <v>0</v>
      </c>
      <c r="O3092" s="228">
        <f t="shared" si="560"/>
        <v>0</v>
      </c>
      <c r="P3092" s="179">
        <f>VLOOKUP($G3092,[1]Conceptos!$B$2:$I$588,6,FALSE)</f>
        <v>1</v>
      </c>
      <c r="Q3092" s="179">
        <f>VLOOKUP($G3092,[1]Conceptos!$B$2:$I$588,7,FALSE)</f>
        <v>1</v>
      </c>
      <c r="R3092" s="179">
        <f>VLOOKUP($G3092,[1]Conceptos!$B$2:$I$588,8,FALSE)</f>
        <v>1</v>
      </c>
      <c r="S3092" s="229" t="b">
        <f>VLOOKUP(G3092,[1]Conceptos!$B$2:$E$588,4,FALSE)</f>
        <v>1</v>
      </c>
      <c r="T3092" s="230">
        <f>FIND(".",B3092,LEN(B3092)-2)</f>
        <v>4</v>
      </c>
      <c r="U3092" s="230" t="str">
        <f>MID(B3092,1,T3092-1)</f>
        <v>A.7</v>
      </c>
      <c r="V3092" s="231">
        <f t="shared" si="561"/>
        <v>4</v>
      </c>
    </row>
    <row r="3093" spans="1:22" s="231" customFormat="1">
      <c r="A3093" s="172">
        <f>VLOOKUP(G3093,[1]Conceptos!$B$2:$F$587,5,FALSE)</f>
        <v>381</v>
      </c>
      <c r="B3093" s="234"/>
      <c r="C3093" s="220"/>
      <c r="D3093" s="221"/>
      <c r="E3093" s="225">
        <v>1</v>
      </c>
      <c r="F3093" s="174"/>
      <c r="G3093" s="264" t="str">
        <f t="shared" si="558"/>
        <v>A.7.3</v>
      </c>
      <c r="H3093" s="235" t="e">
        <f t="shared" ref="H3093:H3102" si="563">VLOOKUP(F3093,$W$7:$X$48,2,FALSE)</f>
        <v>#N/A</v>
      </c>
      <c r="I3093" s="239"/>
      <c r="J3093" s="239"/>
      <c r="K3093" s="239"/>
      <c r="L3093" s="239"/>
      <c r="M3093" s="240"/>
      <c r="N3093" s="231">
        <f t="shared" ref="N3093:N3156" si="564">IF(E3093&lt;&gt;"",1,0)</f>
        <v>1</v>
      </c>
      <c r="O3093" s="231">
        <f t="shared" si="560"/>
        <v>0</v>
      </c>
      <c r="P3093" s="179">
        <f>VLOOKUP($G3093,[1]Conceptos!$B$2:$I$588,6,FALSE)</f>
        <v>1</v>
      </c>
      <c r="Q3093" s="179">
        <f>VLOOKUP($G3093,[1]Conceptos!$B$2:$I$588,7,FALSE)</f>
        <v>1</v>
      </c>
      <c r="R3093" s="179">
        <f>VLOOKUP($G3093,[1]Conceptos!$B$2:$I$588,8,FALSE)</f>
        <v>1</v>
      </c>
      <c r="S3093" s="229" t="b">
        <f>VLOOKUP(G3093,[1]Conceptos!$B$2:$E$588,4,FALSE)</f>
        <v>1</v>
      </c>
      <c r="V3093" s="231">
        <f t="shared" si="561"/>
        <v>4</v>
      </c>
    </row>
    <row r="3094" spans="1:22" s="231" customFormat="1" hidden="1">
      <c r="A3094" s="172">
        <f>VLOOKUP(G3094,[1]Conceptos!$B$2:$F$587,5,FALSE)</f>
        <v>381</v>
      </c>
      <c r="B3094" s="236"/>
      <c r="C3094" s="237"/>
      <c r="D3094" s="238"/>
      <c r="E3094" s="225">
        <v>2</v>
      </c>
      <c r="F3094" s="174"/>
      <c r="G3094" s="264" t="str">
        <f t="shared" si="558"/>
        <v>A.7.3</v>
      </c>
      <c r="H3094" s="235" t="e">
        <f t="shared" si="563"/>
        <v>#N/A</v>
      </c>
      <c r="I3094" s="239"/>
      <c r="J3094" s="239"/>
      <c r="K3094" s="239"/>
      <c r="L3094" s="239"/>
      <c r="M3094" s="240"/>
      <c r="N3094" s="231">
        <f t="shared" si="564"/>
        <v>1</v>
      </c>
      <c r="O3094" s="231">
        <f t="shared" si="560"/>
        <v>0</v>
      </c>
      <c r="P3094" s="179">
        <f>VLOOKUP($G3094,[1]Conceptos!$B$2:$I$588,6,FALSE)</f>
        <v>1</v>
      </c>
      <c r="Q3094" s="179">
        <f>VLOOKUP($G3094,[1]Conceptos!$B$2:$I$588,7,FALSE)</f>
        <v>1</v>
      </c>
      <c r="R3094" s="179">
        <f>VLOOKUP($G3094,[1]Conceptos!$B$2:$I$588,8,FALSE)</f>
        <v>1</v>
      </c>
      <c r="S3094" s="229" t="b">
        <f>VLOOKUP(G3094,[1]Conceptos!$B$2:$E$587,4,FALSE)</f>
        <v>1</v>
      </c>
      <c r="V3094" s="231">
        <f t="shared" si="561"/>
        <v>0</v>
      </c>
    </row>
    <row r="3095" spans="1:22" s="231" customFormat="1" hidden="1">
      <c r="A3095" s="172">
        <f>VLOOKUP(G3095,[1]Conceptos!$B$2:$F$587,5,FALSE)</f>
        <v>381</v>
      </c>
      <c r="B3095" s="236"/>
      <c r="C3095" s="237"/>
      <c r="D3095" s="238"/>
      <c r="E3095" s="225">
        <v>3</v>
      </c>
      <c r="F3095" s="174"/>
      <c r="G3095" s="264" t="str">
        <f t="shared" si="558"/>
        <v>A.7.3</v>
      </c>
      <c r="H3095" s="235" t="e">
        <f t="shared" si="563"/>
        <v>#N/A</v>
      </c>
      <c r="I3095" s="239"/>
      <c r="J3095" s="239"/>
      <c r="K3095" s="239"/>
      <c r="L3095" s="239"/>
      <c r="M3095" s="240"/>
      <c r="N3095" s="231">
        <f t="shared" si="564"/>
        <v>1</v>
      </c>
      <c r="O3095" s="231">
        <f t="shared" si="560"/>
        <v>0</v>
      </c>
      <c r="P3095" s="179">
        <f>VLOOKUP($G3095,[1]Conceptos!$B$2:$I$588,6,FALSE)</f>
        <v>1</v>
      </c>
      <c r="Q3095" s="179">
        <f>VLOOKUP($G3095,[1]Conceptos!$B$2:$I$588,7,FALSE)</f>
        <v>1</v>
      </c>
      <c r="R3095" s="179">
        <f>VLOOKUP($G3095,[1]Conceptos!$B$2:$I$588,8,FALSE)</f>
        <v>1</v>
      </c>
      <c r="S3095" s="229" t="b">
        <f>VLOOKUP(G3095,[1]Conceptos!$B$2:$E$587,4,FALSE)</f>
        <v>1</v>
      </c>
      <c r="V3095" s="231">
        <f t="shared" si="561"/>
        <v>0</v>
      </c>
    </row>
    <row r="3096" spans="1:22" s="231" customFormat="1" hidden="1">
      <c r="A3096" s="172">
        <f>VLOOKUP(G3096,[1]Conceptos!$B$2:$F$587,5,FALSE)</f>
        <v>381</v>
      </c>
      <c r="B3096" s="236"/>
      <c r="C3096" s="237"/>
      <c r="D3096" s="238"/>
      <c r="E3096" s="225">
        <v>4</v>
      </c>
      <c r="F3096" s="174"/>
      <c r="G3096" s="264" t="str">
        <f t="shared" si="558"/>
        <v>A.7.3</v>
      </c>
      <c r="H3096" s="235" t="e">
        <f t="shared" si="563"/>
        <v>#N/A</v>
      </c>
      <c r="I3096" s="239"/>
      <c r="J3096" s="239"/>
      <c r="K3096" s="239"/>
      <c r="L3096" s="239"/>
      <c r="M3096" s="240"/>
      <c r="N3096" s="231">
        <f t="shared" si="564"/>
        <v>1</v>
      </c>
      <c r="O3096" s="231">
        <f t="shared" si="560"/>
        <v>0</v>
      </c>
      <c r="P3096" s="179">
        <f>VLOOKUP($G3096,[1]Conceptos!$B$2:$I$588,6,FALSE)</f>
        <v>1</v>
      </c>
      <c r="Q3096" s="179">
        <f>VLOOKUP($G3096,[1]Conceptos!$B$2:$I$588,7,FALSE)</f>
        <v>1</v>
      </c>
      <c r="R3096" s="179">
        <f>VLOOKUP($G3096,[1]Conceptos!$B$2:$I$588,8,FALSE)</f>
        <v>1</v>
      </c>
      <c r="S3096" s="229" t="b">
        <f>VLOOKUP(G3096,[1]Conceptos!$B$2:$E$587,4,FALSE)</f>
        <v>1</v>
      </c>
      <c r="V3096" s="231">
        <f t="shared" si="561"/>
        <v>0</v>
      </c>
    </row>
    <row r="3097" spans="1:22" s="231" customFormat="1" hidden="1">
      <c r="A3097" s="172">
        <f>VLOOKUP(G3097,[1]Conceptos!$B$2:$F$587,5,FALSE)</f>
        <v>381</v>
      </c>
      <c r="B3097" s="236"/>
      <c r="C3097" s="237"/>
      <c r="D3097" s="238"/>
      <c r="E3097" s="225">
        <v>5</v>
      </c>
      <c r="F3097" s="174"/>
      <c r="G3097" s="264" t="str">
        <f t="shared" si="558"/>
        <v>A.7.3</v>
      </c>
      <c r="H3097" s="235" t="e">
        <f t="shared" si="563"/>
        <v>#N/A</v>
      </c>
      <c r="I3097" s="239"/>
      <c r="J3097" s="239"/>
      <c r="K3097" s="239"/>
      <c r="L3097" s="239"/>
      <c r="M3097" s="240"/>
      <c r="N3097" s="231">
        <f t="shared" si="564"/>
        <v>1</v>
      </c>
      <c r="O3097" s="231">
        <f t="shared" si="560"/>
        <v>0</v>
      </c>
      <c r="P3097" s="179">
        <f>VLOOKUP($G3097,[1]Conceptos!$B$2:$I$588,6,FALSE)</f>
        <v>1</v>
      </c>
      <c r="Q3097" s="179">
        <f>VLOOKUP($G3097,[1]Conceptos!$B$2:$I$588,7,FALSE)</f>
        <v>1</v>
      </c>
      <c r="R3097" s="179">
        <f>VLOOKUP($G3097,[1]Conceptos!$B$2:$I$588,8,FALSE)</f>
        <v>1</v>
      </c>
      <c r="S3097" s="229" t="b">
        <f>VLOOKUP(G3097,[1]Conceptos!$B$2:$E$587,4,FALSE)</f>
        <v>1</v>
      </c>
      <c r="V3097" s="231">
        <f t="shared" si="561"/>
        <v>0</v>
      </c>
    </row>
    <row r="3098" spans="1:22" s="231" customFormat="1" hidden="1">
      <c r="A3098" s="172">
        <f>VLOOKUP(G3098,[1]Conceptos!$B$2:$F$587,5,FALSE)</f>
        <v>381</v>
      </c>
      <c r="B3098" s="236"/>
      <c r="C3098" s="237"/>
      <c r="D3098" s="238"/>
      <c r="E3098" s="225">
        <v>6</v>
      </c>
      <c r="F3098" s="174"/>
      <c r="G3098" s="264" t="str">
        <f t="shared" si="558"/>
        <v>A.7.3</v>
      </c>
      <c r="H3098" s="235" t="e">
        <f t="shared" si="563"/>
        <v>#N/A</v>
      </c>
      <c r="I3098" s="239"/>
      <c r="J3098" s="239"/>
      <c r="K3098" s="239"/>
      <c r="L3098" s="239"/>
      <c r="M3098" s="240"/>
      <c r="N3098" s="231">
        <f t="shared" si="564"/>
        <v>1</v>
      </c>
      <c r="O3098" s="231">
        <f t="shared" si="560"/>
        <v>0</v>
      </c>
      <c r="P3098" s="179">
        <f>VLOOKUP($G3098,[1]Conceptos!$B$2:$I$588,6,FALSE)</f>
        <v>1</v>
      </c>
      <c r="Q3098" s="179">
        <f>VLOOKUP($G3098,[1]Conceptos!$B$2:$I$588,7,FALSE)</f>
        <v>1</v>
      </c>
      <c r="R3098" s="179">
        <f>VLOOKUP($G3098,[1]Conceptos!$B$2:$I$588,8,FALSE)</f>
        <v>1</v>
      </c>
      <c r="S3098" s="229" t="b">
        <f>VLOOKUP(G3098,[1]Conceptos!$B$2:$E$587,4,FALSE)</f>
        <v>1</v>
      </c>
      <c r="V3098" s="231">
        <f t="shared" si="561"/>
        <v>0</v>
      </c>
    </row>
    <row r="3099" spans="1:22" s="231" customFormat="1" hidden="1">
      <c r="A3099" s="172">
        <f>VLOOKUP(G3099,[1]Conceptos!$B$2:$F$587,5,FALSE)</f>
        <v>381</v>
      </c>
      <c r="B3099" s="236"/>
      <c r="C3099" s="237"/>
      <c r="D3099" s="238"/>
      <c r="E3099" s="225">
        <v>7</v>
      </c>
      <c r="F3099" s="174"/>
      <c r="G3099" s="264" t="str">
        <f t="shared" si="558"/>
        <v>A.7.3</v>
      </c>
      <c r="H3099" s="235" t="e">
        <f t="shared" si="563"/>
        <v>#N/A</v>
      </c>
      <c r="I3099" s="239"/>
      <c r="J3099" s="239"/>
      <c r="K3099" s="239"/>
      <c r="L3099" s="239"/>
      <c r="M3099" s="240"/>
      <c r="N3099" s="231">
        <f t="shared" si="564"/>
        <v>1</v>
      </c>
      <c r="O3099" s="231">
        <f t="shared" si="560"/>
        <v>0</v>
      </c>
      <c r="P3099" s="179">
        <f>VLOOKUP($G3099,[1]Conceptos!$B$2:$I$588,6,FALSE)</f>
        <v>1</v>
      </c>
      <c r="Q3099" s="179">
        <f>VLOOKUP($G3099,[1]Conceptos!$B$2:$I$588,7,FALSE)</f>
        <v>1</v>
      </c>
      <c r="R3099" s="179">
        <f>VLOOKUP($G3099,[1]Conceptos!$B$2:$I$588,8,FALSE)</f>
        <v>1</v>
      </c>
      <c r="S3099" s="229" t="b">
        <f>VLOOKUP(G3099,[1]Conceptos!$B$2:$E$587,4,FALSE)</f>
        <v>1</v>
      </c>
      <c r="V3099" s="231">
        <f t="shared" si="561"/>
        <v>0</v>
      </c>
    </row>
    <row r="3100" spans="1:22" s="231" customFormat="1" hidden="1">
      <c r="A3100" s="172">
        <f>VLOOKUP(G3100,[1]Conceptos!$B$2:$F$587,5,FALSE)</f>
        <v>381</v>
      </c>
      <c r="B3100" s="236"/>
      <c r="C3100" s="237"/>
      <c r="D3100" s="238"/>
      <c r="E3100" s="225">
        <v>8</v>
      </c>
      <c r="F3100" s="174"/>
      <c r="G3100" s="264" t="str">
        <f t="shared" si="558"/>
        <v>A.7.3</v>
      </c>
      <c r="H3100" s="235" t="e">
        <f t="shared" si="563"/>
        <v>#N/A</v>
      </c>
      <c r="I3100" s="239"/>
      <c r="J3100" s="239"/>
      <c r="K3100" s="239"/>
      <c r="L3100" s="239"/>
      <c r="M3100" s="240"/>
      <c r="N3100" s="231">
        <f t="shared" si="564"/>
        <v>1</v>
      </c>
      <c r="O3100" s="231">
        <f t="shared" si="560"/>
        <v>0</v>
      </c>
      <c r="P3100" s="179">
        <f>VLOOKUP($G3100,[1]Conceptos!$B$2:$I$588,6,FALSE)</f>
        <v>1</v>
      </c>
      <c r="Q3100" s="179">
        <f>VLOOKUP($G3100,[1]Conceptos!$B$2:$I$588,7,FALSE)</f>
        <v>1</v>
      </c>
      <c r="R3100" s="179">
        <f>VLOOKUP($G3100,[1]Conceptos!$B$2:$I$588,8,FALSE)</f>
        <v>1</v>
      </c>
      <c r="S3100" s="229" t="b">
        <f>VLOOKUP(G3100,[1]Conceptos!$B$2:$E$587,4,FALSE)</f>
        <v>1</v>
      </c>
      <c r="V3100" s="231">
        <f t="shared" si="561"/>
        <v>0</v>
      </c>
    </row>
    <row r="3101" spans="1:22" s="231" customFormat="1" hidden="1">
      <c r="A3101" s="172">
        <f>VLOOKUP(G3101,[1]Conceptos!$B$2:$F$587,5,FALSE)</f>
        <v>381</v>
      </c>
      <c r="B3101" s="236"/>
      <c r="C3101" s="237"/>
      <c r="D3101" s="238"/>
      <c r="E3101" s="225">
        <v>9</v>
      </c>
      <c r="F3101" s="174"/>
      <c r="G3101" s="264" t="str">
        <f t="shared" si="558"/>
        <v>A.7.3</v>
      </c>
      <c r="H3101" s="235" t="e">
        <f t="shared" si="563"/>
        <v>#N/A</v>
      </c>
      <c r="I3101" s="239"/>
      <c r="J3101" s="239"/>
      <c r="K3101" s="239"/>
      <c r="L3101" s="239"/>
      <c r="M3101" s="240"/>
      <c r="N3101" s="231">
        <f t="shared" si="564"/>
        <v>1</v>
      </c>
      <c r="O3101" s="231">
        <f t="shared" si="560"/>
        <v>0</v>
      </c>
      <c r="P3101" s="179">
        <f>VLOOKUP($G3101,[1]Conceptos!$B$2:$I$588,6,FALSE)</f>
        <v>1</v>
      </c>
      <c r="Q3101" s="179">
        <f>VLOOKUP($G3101,[1]Conceptos!$B$2:$I$588,7,FALSE)</f>
        <v>1</v>
      </c>
      <c r="R3101" s="179">
        <f>VLOOKUP($G3101,[1]Conceptos!$B$2:$I$588,8,FALSE)</f>
        <v>1</v>
      </c>
      <c r="S3101" s="229" t="b">
        <f>VLOOKUP(G3101,[1]Conceptos!$B$2:$E$587,4,FALSE)</f>
        <v>1</v>
      </c>
      <c r="V3101" s="231">
        <f t="shared" si="561"/>
        <v>0</v>
      </c>
    </row>
    <row r="3102" spans="1:22" s="231" customFormat="1" hidden="1">
      <c r="A3102" s="172">
        <f>VLOOKUP(G3102,[1]Conceptos!$B$2:$F$587,5,FALSE)</f>
        <v>381</v>
      </c>
      <c r="B3102" s="236"/>
      <c r="C3102" s="237"/>
      <c r="D3102" s="238"/>
      <c r="E3102" s="225">
        <v>10</v>
      </c>
      <c r="F3102" s="174"/>
      <c r="G3102" s="264" t="str">
        <f t="shared" si="558"/>
        <v>A.7.3</v>
      </c>
      <c r="H3102" s="235" t="e">
        <f t="shared" si="563"/>
        <v>#N/A</v>
      </c>
      <c r="I3102" s="239"/>
      <c r="J3102" s="239"/>
      <c r="K3102" s="239"/>
      <c r="L3102" s="239"/>
      <c r="M3102" s="240"/>
      <c r="N3102" s="231">
        <f t="shared" si="564"/>
        <v>1</v>
      </c>
      <c r="O3102" s="231">
        <f t="shared" si="560"/>
        <v>0</v>
      </c>
      <c r="P3102" s="179">
        <f>VLOOKUP($G3102,[1]Conceptos!$B$2:$I$588,6,FALSE)</f>
        <v>1</v>
      </c>
      <c r="Q3102" s="179">
        <f>VLOOKUP($G3102,[1]Conceptos!$B$2:$I$588,7,FALSE)</f>
        <v>1</v>
      </c>
      <c r="R3102" s="179">
        <f>VLOOKUP($G3102,[1]Conceptos!$B$2:$I$588,8,FALSE)</f>
        <v>1</v>
      </c>
      <c r="S3102" s="229" t="b">
        <f>VLOOKUP(G3102,[1]Conceptos!$B$2:$E$587,4,FALSE)</f>
        <v>1</v>
      </c>
      <c r="V3102" s="231">
        <f t="shared" si="561"/>
        <v>0</v>
      </c>
    </row>
    <row r="3103" spans="1:22" s="231" customFormat="1" ht="38.25">
      <c r="A3103" s="172">
        <f>VLOOKUP(G3103,[1]Conceptos!$B$2:$F$587,5,FALSE)</f>
        <v>382</v>
      </c>
      <c r="B3103" s="219" t="s">
        <v>525</v>
      </c>
      <c r="C3103" s="220" t="str">
        <f>VLOOKUP(B3103,[1]Conceptos!$B$2:$D$587,2,FALSE)</f>
        <v>PLANES Y PROYECTOS DE CONSTRUCCIÓN DE VIVIENDA EN SITIO PROPIO</v>
      </c>
      <c r="D3103" s="221" t="str">
        <f>VLOOKUP(B3103,[1]Conceptos!$B$2:$D$587,3,FALSE)</f>
        <v>INVERSIÓN REALIZADA POR LA ENTIDAD TERRITORIAL EN EL DESARROLLO DE PLANES Y PROYECTOS  QUE FACILITAN LA CONSTRUCCIÓN DE VIVIENDA EN SITIO PROPIO</v>
      </c>
      <c r="E3103" s="222" t="s">
        <v>136</v>
      </c>
      <c r="F3103" s="223"/>
      <c r="G3103" s="263" t="str">
        <f t="shared" si="558"/>
        <v>A.7.4</v>
      </c>
      <c r="H3103" s="225"/>
      <c r="I3103" s="226">
        <f>SUM(I3104:I3113)</f>
        <v>0</v>
      </c>
      <c r="J3103" s="226">
        <f>SUM(J3104:J3113)</f>
        <v>0</v>
      </c>
      <c r="K3103" s="226">
        <f>SUM(K3104:K3113)</f>
        <v>0</v>
      </c>
      <c r="L3103" s="226">
        <f>SUM(L3104:L3113)</f>
        <v>0</v>
      </c>
      <c r="M3103" s="227">
        <f>SUM(M3104:M3113)</f>
        <v>0</v>
      </c>
      <c r="N3103" s="228">
        <f>IF(AND(E3103&lt;&gt;"", E3103&lt;&gt;"Registrar Detalle",E3103&lt;&gt;"Ocultar Detalle"),1,0)</f>
        <v>0</v>
      </c>
      <c r="O3103" s="228">
        <f t="shared" si="560"/>
        <v>0</v>
      </c>
      <c r="P3103" s="179">
        <f>VLOOKUP($G3103,[1]Conceptos!$B$2:$I$588,6,FALSE)</f>
        <v>1</v>
      </c>
      <c r="Q3103" s="179">
        <f>VLOOKUP($G3103,[1]Conceptos!$B$2:$I$588,7,FALSE)</f>
        <v>1</v>
      </c>
      <c r="R3103" s="179">
        <f>VLOOKUP($G3103,[1]Conceptos!$B$2:$I$588,8,FALSE)</f>
        <v>1</v>
      </c>
      <c r="S3103" s="229" t="b">
        <f>VLOOKUP(G3103,[1]Conceptos!$B$2:$E$588,4,FALSE)</f>
        <v>1</v>
      </c>
      <c r="T3103" s="230">
        <f>FIND(".",B3103,LEN(B3103)-2)</f>
        <v>4</v>
      </c>
      <c r="U3103" s="230" t="str">
        <f>MID(B3103,1,T3103-1)</f>
        <v>A.7</v>
      </c>
      <c r="V3103" s="231">
        <f t="shared" si="561"/>
        <v>4</v>
      </c>
    </row>
    <row r="3104" spans="1:22" s="231" customFormat="1">
      <c r="A3104" s="172">
        <f>VLOOKUP(G3104,[1]Conceptos!$B$2:$F$587,5,FALSE)</f>
        <v>382</v>
      </c>
      <c r="B3104" s="234"/>
      <c r="C3104" s="220"/>
      <c r="D3104" s="221"/>
      <c r="E3104" s="225">
        <v>1</v>
      </c>
      <c r="F3104" s="174"/>
      <c r="G3104" s="264" t="str">
        <f t="shared" si="558"/>
        <v>A.7.4</v>
      </c>
      <c r="H3104" s="235" t="e">
        <f t="shared" ref="H3104:H3113" si="565">VLOOKUP(F3104,$W$7:$X$48,2,FALSE)</f>
        <v>#N/A</v>
      </c>
      <c r="I3104" s="239"/>
      <c r="J3104" s="239"/>
      <c r="K3104" s="239"/>
      <c r="L3104" s="239"/>
      <c r="M3104" s="240"/>
      <c r="N3104" s="231">
        <f t="shared" si="564"/>
        <v>1</v>
      </c>
      <c r="O3104" s="231">
        <f t="shared" si="560"/>
        <v>0</v>
      </c>
      <c r="P3104" s="179">
        <f>VLOOKUP($G3104,[1]Conceptos!$B$2:$I$588,6,FALSE)</f>
        <v>1</v>
      </c>
      <c r="Q3104" s="179">
        <f>VLOOKUP($G3104,[1]Conceptos!$B$2:$I$588,7,FALSE)</f>
        <v>1</v>
      </c>
      <c r="R3104" s="179">
        <f>VLOOKUP($G3104,[1]Conceptos!$B$2:$I$588,8,FALSE)</f>
        <v>1</v>
      </c>
      <c r="S3104" s="229" t="b">
        <f>VLOOKUP(G3104,[1]Conceptos!$B$2:$E$588,4,FALSE)</f>
        <v>1</v>
      </c>
      <c r="V3104" s="231">
        <f t="shared" si="561"/>
        <v>4</v>
      </c>
    </row>
    <row r="3105" spans="1:22" s="231" customFormat="1" hidden="1">
      <c r="A3105" s="172">
        <f>VLOOKUP(G3105,[1]Conceptos!$B$2:$F$587,5,FALSE)</f>
        <v>382</v>
      </c>
      <c r="B3105" s="236"/>
      <c r="C3105" s="237"/>
      <c r="D3105" s="238"/>
      <c r="E3105" s="225">
        <v>2</v>
      </c>
      <c r="F3105" s="174"/>
      <c r="G3105" s="264" t="str">
        <f t="shared" si="558"/>
        <v>A.7.4</v>
      </c>
      <c r="H3105" s="235" t="e">
        <f t="shared" si="565"/>
        <v>#N/A</v>
      </c>
      <c r="I3105" s="239"/>
      <c r="J3105" s="239"/>
      <c r="K3105" s="239"/>
      <c r="L3105" s="239"/>
      <c r="M3105" s="240"/>
      <c r="N3105" s="231">
        <f t="shared" si="564"/>
        <v>1</v>
      </c>
      <c r="O3105" s="231">
        <f t="shared" si="560"/>
        <v>0</v>
      </c>
      <c r="P3105" s="179">
        <f>VLOOKUP($G3105,[1]Conceptos!$B$2:$I$588,6,FALSE)</f>
        <v>1</v>
      </c>
      <c r="Q3105" s="179">
        <f>VLOOKUP($G3105,[1]Conceptos!$B$2:$I$588,7,FALSE)</f>
        <v>1</v>
      </c>
      <c r="R3105" s="179">
        <f>VLOOKUP($G3105,[1]Conceptos!$B$2:$I$588,8,FALSE)</f>
        <v>1</v>
      </c>
      <c r="S3105" s="229" t="b">
        <f>VLOOKUP(G3105,[1]Conceptos!$B$2:$E$587,4,FALSE)</f>
        <v>1</v>
      </c>
      <c r="V3105" s="231">
        <f t="shared" si="561"/>
        <v>0</v>
      </c>
    </row>
    <row r="3106" spans="1:22" s="231" customFormat="1" hidden="1">
      <c r="A3106" s="172">
        <f>VLOOKUP(G3106,[1]Conceptos!$B$2:$F$587,5,FALSE)</f>
        <v>382</v>
      </c>
      <c r="B3106" s="236"/>
      <c r="C3106" s="237"/>
      <c r="D3106" s="238"/>
      <c r="E3106" s="225">
        <v>3</v>
      </c>
      <c r="F3106" s="174"/>
      <c r="G3106" s="264" t="str">
        <f t="shared" si="558"/>
        <v>A.7.4</v>
      </c>
      <c r="H3106" s="235" t="e">
        <f t="shared" si="565"/>
        <v>#N/A</v>
      </c>
      <c r="I3106" s="239"/>
      <c r="J3106" s="239"/>
      <c r="K3106" s="239"/>
      <c r="L3106" s="239"/>
      <c r="M3106" s="240"/>
      <c r="N3106" s="231">
        <f t="shared" si="564"/>
        <v>1</v>
      </c>
      <c r="O3106" s="231">
        <f t="shared" si="560"/>
        <v>0</v>
      </c>
      <c r="P3106" s="179">
        <f>VLOOKUP($G3106,[1]Conceptos!$B$2:$I$588,6,FALSE)</f>
        <v>1</v>
      </c>
      <c r="Q3106" s="179">
        <f>VLOOKUP($G3106,[1]Conceptos!$B$2:$I$588,7,FALSE)</f>
        <v>1</v>
      </c>
      <c r="R3106" s="179">
        <f>VLOOKUP($G3106,[1]Conceptos!$B$2:$I$588,8,FALSE)</f>
        <v>1</v>
      </c>
      <c r="S3106" s="229" t="b">
        <f>VLOOKUP(G3106,[1]Conceptos!$B$2:$E$587,4,FALSE)</f>
        <v>1</v>
      </c>
      <c r="V3106" s="231">
        <f t="shared" si="561"/>
        <v>0</v>
      </c>
    </row>
    <row r="3107" spans="1:22" s="231" customFormat="1" hidden="1">
      <c r="A3107" s="172">
        <f>VLOOKUP(G3107,[1]Conceptos!$B$2:$F$587,5,FALSE)</f>
        <v>382</v>
      </c>
      <c r="B3107" s="236"/>
      <c r="C3107" s="237"/>
      <c r="D3107" s="238"/>
      <c r="E3107" s="225">
        <v>4</v>
      </c>
      <c r="F3107" s="174"/>
      <c r="G3107" s="264" t="str">
        <f t="shared" si="558"/>
        <v>A.7.4</v>
      </c>
      <c r="H3107" s="235" t="e">
        <f t="shared" si="565"/>
        <v>#N/A</v>
      </c>
      <c r="I3107" s="239"/>
      <c r="J3107" s="239"/>
      <c r="K3107" s="239"/>
      <c r="L3107" s="239"/>
      <c r="M3107" s="240"/>
      <c r="N3107" s="231">
        <f t="shared" si="564"/>
        <v>1</v>
      </c>
      <c r="O3107" s="231">
        <f t="shared" si="560"/>
        <v>0</v>
      </c>
      <c r="P3107" s="179">
        <f>VLOOKUP($G3107,[1]Conceptos!$B$2:$I$588,6,FALSE)</f>
        <v>1</v>
      </c>
      <c r="Q3107" s="179">
        <f>VLOOKUP($G3107,[1]Conceptos!$B$2:$I$588,7,FALSE)</f>
        <v>1</v>
      </c>
      <c r="R3107" s="179">
        <f>VLOOKUP($G3107,[1]Conceptos!$B$2:$I$588,8,FALSE)</f>
        <v>1</v>
      </c>
      <c r="S3107" s="229" t="b">
        <f>VLOOKUP(G3107,[1]Conceptos!$B$2:$E$587,4,FALSE)</f>
        <v>1</v>
      </c>
      <c r="V3107" s="231">
        <f t="shared" si="561"/>
        <v>0</v>
      </c>
    </row>
    <row r="3108" spans="1:22" s="231" customFormat="1" hidden="1">
      <c r="A3108" s="172">
        <f>VLOOKUP(G3108,[1]Conceptos!$B$2:$F$587,5,FALSE)</f>
        <v>382</v>
      </c>
      <c r="B3108" s="236"/>
      <c r="C3108" s="237"/>
      <c r="D3108" s="238"/>
      <c r="E3108" s="225">
        <v>5</v>
      </c>
      <c r="F3108" s="174"/>
      <c r="G3108" s="264" t="str">
        <f t="shared" si="558"/>
        <v>A.7.4</v>
      </c>
      <c r="H3108" s="235" t="e">
        <f t="shared" si="565"/>
        <v>#N/A</v>
      </c>
      <c r="I3108" s="239"/>
      <c r="J3108" s="239"/>
      <c r="K3108" s="239"/>
      <c r="L3108" s="239"/>
      <c r="M3108" s="240"/>
      <c r="N3108" s="231">
        <f t="shared" si="564"/>
        <v>1</v>
      </c>
      <c r="O3108" s="231">
        <f t="shared" si="560"/>
        <v>0</v>
      </c>
      <c r="P3108" s="179">
        <f>VLOOKUP($G3108,[1]Conceptos!$B$2:$I$588,6,FALSE)</f>
        <v>1</v>
      </c>
      <c r="Q3108" s="179">
        <f>VLOOKUP($G3108,[1]Conceptos!$B$2:$I$588,7,FALSE)</f>
        <v>1</v>
      </c>
      <c r="R3108" s="179">
        <f>VLOOKUP($G3108,[1]Conceptos!$B$2:$I$588,8,FALSE)</f>
        <v>1</v>
      </c>
      <c r="S3108" s="229" t="b">
        <f>VLOOKUP(G3108,[1]Conceptos!$B$2:$E$587,4,FALSE)</f>
        <v>1</v>
      </c>
      <c r="V3108" s="231">
        <f t="shared" si="561"/>
        <v>0</v>
      </c>
    </row>
    <row r="3109" spans="1:22" s="231" customFormat="1" hidden="1">
      <c r="A3109" s="172">
        <f>VLOOKUP(G3109,[1]Conceptos!$B$2:$F$587,5,FALSE)</f>
        <v>382</v>
      </c>
      <c r="B3109" s="236"/>
      <c r="C3109" s="237"/>
      <c r="D3109" s="238"/>
      <c r="E3109" s="225">
        <v>6</v>
      </c>
      <c r="F3109" s="174"/>
      <c r="G3109" s="264" t="str">
        <f t="shared" si="558"/>
        <v>A.7.4</v>
      </c>
      <c r="H3109" s="235" t="e">
        <f t="shared" si="565"/>
        <v>#N/A</v>
      </c>
      <c r="I3109" s="239"/>
      <c r="J3109" s="239"/>
      <c r="K3109" s="239"/>
      <c r="L3109" s="239"/>
      <c r="M3109" s="240"/>
      <c r="N3109" s="231">
        <f t="shared" si="564"/>
        <v>1</v>
      </c>
      <c r="O3109" s="231">
        <f t="shared" si="560"/>
        <v>0</v>
      </c>
      <c r="P3109" s="179">
        <f>VLOOKUP($G3109,[1]Conceptos!$B$2:$I$588,6,FALSE)</f>
        <v>1</v>
      </c>
      <c r="Q3109" s="179">
        <f>VLOOKUP($G3109,[1]Conceptos!$B$2:$I$588,7,FALSE)</f>
        <v>1</v>
      </c>
      <c r="R3109" s="179">
        <f>VLOOKUP($G3109,[1]Conceptos!$B$2:$I$588,8,FALSE)</f>
        <v>1</v>
      </c>
      <c r="S3109" s="229" t="b">
        <f>VLOOKUP(G3109,[1]Conceptos!$B$2:$E$587,4,FALSE)</f>
        <v>1</v>
      </c>
      <c r="V3109" s="231">
        <f t="shared" si="561"/>
        <v>0</v>
      </c>
    </row>
    <row r="3110" spans="1:22" s="231" customFormat="1" hidden="1">
      <c r="A3110" s="172">
        <f>VLOOKUP(G3110,[1]Conceptos!$B$2:$F$587,5,FALSE)</f>
        <v>382</v>
      </c>
      <c r="B3110" s="236"/>
      <c r="C3110" s="237"/>
      <c r="D3110" s="238"/>
      <c r="E3110" s="225">
        <v>7</v>
      </c>
      <c r="F3110" s="174"/>
      <c r="G3110" s="264" t="str">
        <f t="shared" si="558"/>
        <v>A.7.4</v>
      </c>
      <c r="H3110" s="235" t="e">
        <f t="shared" si="565"/>
        <v>#N/A</v>
      </c>
      <c r="I3110" s="239"/>
      <c r="J3110" s="239"/>
      <c r="K3110" s="239"/>
      <c r="L3110" s="239"/>
      <c r="M3110" s="240"/>
      <c r="N3110" s="231">
        <f t="shared" si="564"/>
        <v>1</v>
      </c>
      <c r="O3110" s="231">
        <f t="shared" si="560"/>
        <v>0</v>
      </c>
      <c r="P3110" s="179">
        <f>VLOOKUP($G3110,[1]Conceptos!$B$2:$I$588,6,FALSE)</f>
        <v>1</v>
      </c>
      <c r="Q3110" s="179">
        <f>VLOOKUP($G3110,[1]Conceptos!$B$2:$I$588,7,FALSE)</f>
        <v>1</v>
      </c>
      <c r="R3110" s="179">
        <f>VLOOKUP($G3110,[1]Conceptos!$B$2:$I$588,8,FALSE)</f>
        <v>1</v>
      </c>
      <c r="S3110" s="229" t="b">
        <f>VLOOKUP(G3110,[1]Conceptos!$B$2:$E$587,4,FALSE)</f>
        <v>1</v>
      </c>
      <c r="V3110" s="231">
        <f t="shared" si="561"/>
        <v>0</v>
      </c>
    </row>
    <row r="3111" spans="1:22" s="231" customFormat="1" hidden="1">
      <c r="A3111" s="172">
        <f>VLOOKUP(G3111,[1]Conceptos!$B$2:$F$587,5,FALSE)</f>
        <v>382</v>
      </c>
      <c r="B3111" s="236"/>
      <c r="C3111" s="237"/>
      <c r="D3111" s="238"/>
      <c r="E3111" s="225">
        <v>8</v>
      </c>
      <c r="F3111" s="174"/>
      <c r="G3111" s="264" t="str">
        <f t="shared" si="558"/>
        <v>A.7.4</v>
      </c>
      <c r="H3111" s="235" t="e">
        <f t="shared" si="565"/>
        <v>#N/A</v>
      </c>
      <c r="I3111" s="239"/>
      <c r="J3111" s="239"/>
      <c r="K3111" s="239"/>
      <c r="L3111" s="239"/>
      <c r="M3111" s="240"/>
      <c r="N3111" s="231">
        <f t="shared" si="564"/>
        <v>1</v>
      </c>
      <c r="O3111" s="231">
        <f t="shared" si="560"/>
        <v>0</v>
      </c>
      <c r="P3111" s="179">
        <f>VLOOKUP($G3111,[1]Conceptos!$B$2:$I$588,6,FALSE)</f>
        <v>1</v>
      </c>
      <c r="Q3111" s="179">
        <f>VLOOKUP($G3111,[1]Conceptos!$B$2:$I$588,7,FALSE)</f>
        <v>1</v>
      </c>
      <c r="R3111" s="179">
        <f>VLOOKUP($G3111,[1]Conceptos!$B$2:$I$588,8,FALSE)</f>
        <v>1</v>
      </c>
      <c r="S3111" s="229" t="b">
        <f>VLOOKUP(G3111,[1]Conceptos!$B$2:$E$587,4,FALSE)</f>
        <v>1</v>
      </c>
      <c r="V3111" s="231">
        <f t="shared" si="561"/>
        <v>0</v>
      </c>
    </row>
    <row r="3112" spans="1:22" s="231" customFormat="1" hidden="1">
      <c r="A3112" s="172">
        <f>VLOOKUP(G3112,[1]Conceptos!$B$2:$F$587,5,FALSE)</f>
        <v>382</v>
      </c>
      <c r="B3112" s="236"/>
      <c r="C3112" s="237"/>
      <c r="D3112" s="238"/>
      <c r="E3112" s="225">
        <v>9</v>
      </c>
      <c r="F3112" s="174"/>
      <c r="G3112" s="264" t="str">
        <f t="shared" si="558"/>
        <v>A.7.4</v>
      </c>
      <c r="H3112" s="235" t="e">
        <f t="shared" si="565"/>
        <v>#N/A</v>
      </c>
      <c r="I3112" s="239"/>
      <c r="J3112" s="239"/>
      <c r="K3112" s="239"/>
      <c r="L3112" s="239"/>
      <c r="M3112" s="240"/>
      <c r="N3112" s="231">
        <f t="shared" si="564"/>
        <v>1</v>
      </c>
      <c r="O3112" s="231">
        <f t="shared" si="560"/>
        <v>0</v>
      </c>
      <c r="P3112" s="179">
        <f>VLOOKUP($G3112,[1]Conceptos!$B$2:$I$588,6,FALSE)</f>
        <v>1</v>
      </c>
      <c r="Q3112" s="179">
        <f>VLOOKUP($G3112,[1]Conceptos!$B$2:$I$588,7,FALSE)</f>
        <v>1</v>
      </c>
      <c r="R3112" s="179">
        <f>VLOOKUP($G3112,[1]Conceptos!$B$2:$I$588,8,FALSE)</f>
        <v>1</v>
      </c>
      <c r="S3112" s="229" t="b">
        <f>VLOOKUP(G3112,[1]Conceptos!$B$2:$E$587,4,FALSE)</f>
        <v>1</v>
      </c>
      <c r="V3112" s="231">
        <f t="shared" si="561"/>
        <v>0</v>
      </c>
    </row>
    <row r="3113" spans="1:22" s="231" customFormat="1" hidden="1">
      <c r="A3113" s="172">
        <f>VLOOKUP(G3113,[1]Conceptos!$B$2:$F$587,5,FALSE)</f>
        <v>382</v>
      </c>
      <c r="B3113" s="236"/>
      <c r="C3113" s="237"/>
      <c r="D3113" s="238"/>
      <c r="E3113" s="225">
        <v>10</v>
      </c>
      <c r="F3113" s="174"/>
      <c r="G3113" s="264" t="str">
        <f t="shared" si="558"/>
        <v>A.7.4</v>
      </c>
      <c r="H3113" s="235" t="e">
        <f t="shared" si="565"/>
        <v>#N/A</v>
      </c>
      <c r="I3113" s="239"/>
      <c r="J3113" s="239"/>
      <c r="K3113" s="239"/>
      <c r="L3113" s="239"/>
      <c r="M3113" s="240"/>
      <c r="N3113" s="231">
        <f t="shared" si="564"/>
        <v>1</v>
      </c>
      <c r="O3113" s="231">
        <f t="shared" si="560"/>
        <v>0</v>
      </c>
      <c r="P3113" s="179">
        <f>VLOOKUP($G3113,[1]Conceptos!$B$2:$I$588,6,FALSE)</f>
        <v>1</v>
      </c>
      <c r="Q3113" s="179">
        <f>VLOOKUP($G3113,[1]Conceptos!$B$2:$I$588,7,FALSE)</f>
        <v>1</v>
      </c>
      <c r="R3113" s="179">
        <f>VLOOKUP($G3113,[1]Conceptos!$B$2:$I$588,8,FALSE)</f>
        <v>1</v>
      </c>
      <c r="S3113" s="229" t="b">
        <f>VLOOKUP(G3113,[1]Conceptos!$B$2:$E$587,4,FALSE)</f>
        <v>1</v>
      </c>
      <c r="V3113" s="231">
        <f t="shared" si="561"/>
        <v>0</v>
      </c>
    </row>
    <row r="3114" spans="1:22" s="231" customFormat="1" ht="38.25">
      <c r="A3114" s="172">
        <f>VLOOKUP(G3114,[1]Conceptos!$B$2:$F$587,5,FALSE)</f>
        <v>383</v>
      </c>
      <c r="B3114" s="219" t="s">
        <v>526</v>
      </c>
      <c r="C3114" s="220" t="str">
        <f>VLOOKUP(B3114,[1]Conceptos!$B$2:$D$587,2,FALSE)</f>
        <v>PLANES Y PROYECTOS PARA LA ADQUISICIÓN Y/O CONSTRUCCIÓN DE VIVIENDA</v>
      </c>
      <c r="D3114" s="221" t="str">
        <f>VLOOKUP(B3114,[1]Conceptos!$B$2:$D$587,3,FALSE)</f>
        <v>INVERSIÓN REALIZADA POR LA ENTIDAD TERRITORIAL EN EL DESARROLLO DE PLANES Y PROYECTOS  QUE FACILITAN LA ADQUISICIÓN Y/O CONSTRUCCIÓN DE VIVIENDA</v>
      </c>
      <c r="E3114" s="222" t="s">
        <v>136</v>
      </c>
      <c r="F3114" s="223"/>
      <c r="G3114" s="263" t="str">
        <f t="shared" si="558"/>
        <v>A.7.5</v>
      </c>
      <c r="H3114" s="225"/>
      <c r="I3114" s="226">
        <f>SUM(I3115:I3124)</f>
        <v>0</v>
      </c>
      <c r="J3114" s="226">
        <f>SUM(J3115:J3124)</f>
        <v>0</v>
      </c>
      <c r="K3114" s="226">
        <f>SUM(K3115:K3124)</f>
        <v>0</v>
      </c>
      <c r="L3114" s="226">
        <f>SUM(L3115:L3124)</f>
        <v>0</v>
      </c>
      <c r="M3114" s="227">
        <f>SUM(M3115:M3124)</f>
        <v>0</v>
      </c>
      <c r="N3114" s="228">
        <f>IF(AND(E3114&lt;&gt;"", E3114&lt;&gt;"Registrar Detalle",E3114&lt;&gt;"Ocultar Detalle"),1,0)</f>
        <v>0</v>
      </c>
      <c r="O3114" s="228">
        <f t="shared" si="560"/>
        <v>0</v>
      </c>
      <c r="P3114" s="179">
        <f>VLOOKUP($G3114,[1]Conceptos!$B$2:$I$588,6,FALSE)</f>
        <v>1</v>
      </c>
      <c r="Q3114" s="179">
        <f>VLOOKUP($G3114,[1]Conceptos!$B$2:$I$588,7,FALSE)</f>
        <v>1</v>
      </c>
      <c r="R3114" s="179">
        <f>VLOOKUP($G3114,[1]Conceptos!$B$2:$I$588,8,FALSE)</f>
        <v>1</v>
      </c>
      <c r="S3114" s="229" t="b">
        <f>VLOOKUP(G3114,[1]Conceptos!$B$2:$E$588,4,FALSE)</f>
        <v>1</v>
      </c>
      <c r="T3114" s="230">
        <f>FIND(".",B3114,LEN(B3114)-2)</f>
        <v>4</v>
      </c>
      <c r="U3114" s="230" t="str">
        <f>MID(B3114,1,T3114-1)</f>
        <v>A.7</v>
      </c>
      <c r="V3114" s="231">
        <f t="shared" si="561"/>
        <v>4</v>
      </c>
    </row>
    <row r="3115" spans="1:22" s="231" customFormat="1">
      <c r="A3115" s="172">
        <f>VLOOKUP(G3115,[1]Conceptos!$B$2:$F$587,5,FALSE)</f>
        <v>383</v>
      </c>
      <c r="B3115" s="234"/>
      <c r="C3115" s="220"/>
      <c r="D3115" s="221"/>
      <c r="E3115" s="225">
        <v>1</v>
      </c>
      <c r="F3115" s="174"/>
      <c r="G3115" s="264" t="str">
        <f t="shared" si="558"/>
        <v>A.7.5</v>
      </c>
      <c r="H3115" s="235" t="e">
        <f t="shared" ref="H3115:H3124" si="566">VLOOKUP(F3115,$W$7:$X$48,2,FALSE)</f>
        <v>#N/A</v>
      </c>
      <c r="I3115" s="239"/>
      <c r="J3115" s="239"/>
      <c r="K3115" s="239"/>
      <c r="L3115" s="239"/>
      <c r="M3115" s="240"/>
      <c r="N3115" s="231">
        <f t="shared" si="564"/>
        <v>1</v>
      </c>
      <c r="O3115" s="231">
        <f t="shared" si="560"/>
        <v>0</v>
      </c>
      <c r="P3115" s="179">
        <f>VLOOKUP($G3115,[1]Conceptos!$B$2:$I$588,6,FALSE)</f>
        <v>1</v>
      </c>
      <c r="Q3115" s="179">
        <f>VLOOKUP($G3115,[1]Conceptos!$B$2:$I$588,7,FALSE)</f>
        <v>1</v>
      </c>
      <c r="R3115" s="179">
        <f>VLOOKUP($G3115,[1]Conceptos!$B$2:$I$588,8,FALSE)</f>
        <v>1</v>
      </c>
      <c r="S3115" s="229" t="b">
        <f>VLOOKUP(G3115,[1]Conceptos!$B$2:$E$588,4,FALSE)</f>
        <v>1</v>
      </c>
      <c r="V3115" s="231">
        <f t="shared" si="561"/>
        <v>4</v>
      </c>
    </row>
    <row r="3116" spans="1:22" s="231" customFormat="1" hidden="1">
      <c r="A3116" s="172">
        <f>VLOOKUP(G3116,[1]Conceptos!$B$2:$F$587,5,FALSE)</f>
        <v>383</v>
      </c>
      <c r="B3116" s="236"/>
      <c r="C3116" s="237"/>
      <c r="D3116" s="238"/>
      <c r="E3116" s="225">
        <v>2</v>
      </c>
      <c r="F3116" s="174"/>
      <c r="G3116" s="264" t="str">
        <f t="shared" si="558"/>
        <v>A.7.5</v>
      </c>
      <c r="H3116" s="235" t="e">
        <f t="shared" si="566"/>
        <v>#N/A</v>
      </c>
      <c r="I3116" s="239"/>
      <c r="J3116" s="239"/>
      <c r="K3116" s="239"/>
      <c r="L3116" s="239"/>
      <c r="M3116" s="240"/>
      <c r="N3116" s="231">
        <f t="shared" si="564"/>
        <v>1</v>
      </c>
      <c r="O3116" s="231">
        <f t="shared" si="560"/>
        <v>0</v>
      </c>
      <c r="P3116" s="179">
        <f>VLOOKUP($G3116,[1]Conceptos!$B$2:$I$588,6,FALSE)</f>
        <v>1</v>
      </c>
      <c r="Q3116" s="179">
        <f>VLOOKUP($G3116,[1]Conceptos!$B$2:$I$588,7,FALSE)</f>
        <v>1</v>
      </c>
      <c r="R3116" s="179">
        <f>VLOOKUP($G3116,[1]Conceptos!$B$2:$I$588,8,FALSE)</f>
        <v>1</v>
      </c>
      <c r="S3116" s="229" t="b">
        <f>VLOOKUP(G3116,[1]Conceptos!$B$2:$E$587,4,FALSE)</f>
        <v>1</v>
      </c>
      <c r="V3116" s="231">
        <f t="shared" si="561"/>
        <v>0</v>
      </c>
    </row>
    <row r="3117" spans="1:22" s="231" customFormat="1" hidden="1">
      <c r="A3117" s="172">
        <f>VLOOKUP(G3117,[1]Conceptos!$B$2:$F$587,5,FALSE)</f>
        <v>383</v>
      </c>
      <c r="B3117" s="236"/>
      <c r="C3117" s="237"/>
      <c r="D3117" s="238"/>
      <c r="E3117" s="225">
        <v>3</v>
      </c>
      <c r="F3117" s="174"/>
      <c r="G3117" s="264" t="str">
        <f t="shared" si="558"/>
        <v>A.7.5</v>
      </c>
      <c r="H3117" s="235" t="e">
        <f t="shared" si="566"/>
        <v>#N/A</v>
      </c>
      <c r="I3117" s="239"/>
      <c r="J3117" s="239"/>
      <c r="K3117" s="239"/>
      <c r="L3117" s="239"/>
      <c r="M3117" s="240"/>
      <c r="N3117" s="231">
        <f t="shared" si="564"/>
        <v>1</v>
      </c>
      <c r="O3117" s="231">
        <f t="shared" si="560"/>
        <v>0</v>
      </c>
      <c r="P3117" s="179">
        <f>VLOOKUP($G3117,[1]Conceptos!$B$2:$I$588,6,FALSE)</f>
        <v>1</v>
      </c>
      <c r="Q3117" s="179">
        <f>VLOOKUP($G3117,[1]Conceptos!$B$2:$I$588,7,FALSE)</f>
        <v>1</v>
      </c>
      <c r="R3117" s="179">
        <f>VLOOKUP($G3117,[1]Conceptos!$B$2:$I$588,8,FALSE)</f>
        <v>1</v>
      </c>
      <c r="S3117" s="229" t="b">
        <f>VLOOKUP(G3117,[1]Conceptos!$B$2:$E$587,4,FALSE)</f>
        <v>1</v>
      </c>
      <c r="V3117" s="231">
        <f t="shared" si="561"/>
        <v>0</v>
      </c>
    </row>
    <row r="3118" spans="1:22" s="231" customFormat="1" hidden="1">
      <c r="A3118" s="172">
        <f>VLOOKUP(G3118,[1]Conceptos!$B$2:$F$587,5,FALSE)</f>
        <v>383</v>
      </c>
      <c r="B3118" s="236"/>
      <c r="C3118" s="237"/>
      <c r="D3118" s="238"/>
      <c r="E3118" s="225">
        <v>4</v>
      </c>
      <c r="F3118" s="174"/>
      <c r="G3118" s="264" t="str">
        <f t="shared" si="558"/>
        <v>A.7.5</v>
      </c>
      <c r="H3118" s="235" t="e">
        <f t="shared" si="566"/>
        <v>#N/A</v>
      </c>
      <c r="I3118" s="239"/>
      <c r="J3118" s="239"/>
      <c r="K3118" s="239"/>
      <c r="L3118" s="239"/>
      <c r="M3118" s="240"/>
      <c r="N3118" s="231">
        <f t="shared" si="564"/>
        <v>1</v>
      </c>
      <c r="O3118" s="231">
        <f t="shared" si="560"/>
        <v>0</v>
      </c>
      <c r="P3118" s="179">
        <f>VLOOKUP($G3118,[1]Conceptos!$B$2:$I$588,6,FALSE)</f>
        <v>1</v>
      </c>
      <c r="Q3118" s="179">
        <f>VLOOKUP($G3118,[1]Conceptos!$B$2:$I$588,7,FALSE)</f>
        <v>1</v>
      </c>
      <c r="R3118" s="179">
        <f>VLOOKUP($G3118,[1]Conceptos!$B$2:$I$588,8,FALSE)</f>
        <v>1</v>
      </c>
      <c r="S3118" s="229" t="b">
        <f>VLOOKUP(G3118,[1]Conceptos!$B$2:$E$587,4,FALSE)</f>
        <v>1</v>
      </c>
      <c r="V3118" s="231">
        <f t="shared" si="561"/>
        <v>0</v>
      </c>
    </row>
    <row r="3119" spans="1:22" s="231" customFormat="1" hidden="1">
      <c r="A3119" s="172">
        <f>VLOOKUP(G3119,[1]Conceptos!$B$2:$F$587,5,FALSE)</f>
        <v>383</v>
      </c>
      <c r="B3119" s="236"/>
      <c r="C3119" s="237"/>
      <c r="D3119" s="238"/>
      <c r="E3119" s="225">
        <v>5</v>
      </c>
      <c r="F3119" s="174"/>
      <c r="G3119" s="264" t="str">
        <f t="shared" si="558"/>
        <v>A.7.5</v>
      </c>
      <c r="H3119" s="235" t="e">
        <f t="shared" si="566"/>
        <v>#N/A</v>
      </c>
      <c r="I3119" s="239"/>
      <c r="J3119" s="239"/>
      <c r="K3119" s="239"/>
      <c r="L3119" s="239"/>
      <c r="M3119" s="240"/>
      <c r="N3119" s="231">
        <f t="shared" si="564"/>
        <v>1</v>
      </c>
      <c r="O3119" s="231">
        <f t="shared" si="560"/>
        <v>0</v>
      </c>
      <c r="P3119" s="179">
        <f>VLOOKUP($G3119,[1]Conceptos!$B$2:$I$588,6,FALSE)</f>
        <v>1</v>
      </c>
      <c r="Q3119" s="179">
        <f>VLOOKUP($G3119,[1]Conceptos!$B$2:$I$588,7,FALSE)</f>
        <v>1</v>
      </c>
      <c r="R3119" s="179">
        <f>VLOOKUP($G3119,[1]Conceptos!$B$2:$I$588,8,FALSE)</f>
        <v>1</v>
      </c>
      <c r="S3119" s="229" t="b">
        <f>VLOOKUP(G3119,[1]Conceptos!$B$2:$E$587,4,FALSE)</f>
        <v>1</v>
      </c>
      <c r="V3119" s="231">
        <f t="shared" si="561"/>
        <v>0</v>
      </c>
    </row>
    <row r="3120" spans="1:22" s="231" customFormat="1" hidden="1">
      <c r="A3120" s="172">
        <f>VLOOKUP(G3120,[1]Conceptos!$B$2:$F$587,5,FALSE)</f>
        <v>383</v>
      </c>
      <c r="B3120" s="236"/>
      <c r="C3120" s="237"/>
      <c r="D3120" s="238"/>
      <c r="E3120" s="225">
        <v>6</v>
      </c>
      <c r="F3120" s="174"/>
      <c r="G3120" s="264" t="str">
        <f t="shared" si="558"/>
        <v>A.7.5</v>
      </c>
      <c r="H3120" s="235" t="e">
        <f t="shared" si="566"/>
        <v>#N/A</v>
      </c>
      <c r="I3120" s="239"/>
      <c r="J3120" s="239"/>
      <c r="K3120" s="239"/>
      <c r="L3120" s="239"/>
      <c r="M3120" s="240"/>
      <c r="N3120" s="231">
        <f t="shared" si="564"/>
        <v>1</v>
      </c>
      <c r="O3120" s="231">
        <f t="shared" si="560"/>
        <v>0</v>
      </c>
      <c r="P3120" s="179">
        <f>VLOOKUP($G3120,[1]Conceptos!$B$2:$I$588,6,FALSE)</f>
        <v>1</v>
      </c>
      <c r="Q3120" s="179">
        <f>VLOOKUP($G3120,[1]Conceptos!$B$2:$I$588,7,FALSE)</f>
        <v>1</v>
      </c>
      <c r="R3120" s="179">
        <f>VLOOKUP($G3120,[1]Conceptos!$B$2:$I$588,8,FALSE)</f>
        <v>1</v>
      </c>
      <c r="S3120" s="229" t="b">
        <f>VLOOKUP(G3120,[1]Conceptos!$B$2:$E$587,4,FALSE)</f>
        <v>1</v>
      </c>
      <c r="V3120" s="231">
        <f t="shared" si="561"/>
        <v>0</v>
      </c>
    </row>
    <row r="3121" spans="1:22" s="231" customFormat="1" hidden="1">
      <c r="A3121" s="172">
        <f>VLOOKUP(G3121,[1]Conceptos!$B$2:$F$587,5,FALSE)</f>
        <v>383</v>
      </c>
      <c r="B3121" s="236"/>
      <c r="C3121" s="237"/>
      <c r="D3121" s="238"/>
      <c r="E3121" s="225">
        <v>7</v>
      </c>
      <c r="F3121" s="174"/>
      <c r="G3121" s="264" t="str">
        <f t="shared" si="558"/>
        <v>A.7.5</v>
      </c>
      <c r="H3121" s="235" t="e">
        <f t="shared" si="566"/>
        <v>#N/A</v>
      </c>
      <c r="I3121" s="239"/>
      <c r="J3121" s="239"/>
      <c r="K3121" s="239"/>
      <c r="L3121" s="239"/>
      <c r="M3121" s="240"/>
      <c r="N3121" s="231">
        <f t="shared" si="564"/>
        <v>1</v>
      </c>
      <c r="O3121" s="231">
        <f t="shared" si="560"/>
        <v>0</v>
      </c>
      <c r="P3121" s="179">
        <f>VLOOKUP($G3121,[1]Conceptos!$B$2:$I$588,6,FALSE)</f>
        <v>1</v>
      </c>
      <c r="Q3121" s="179">
        <f>VLOOKUP($G3121,[1]Conceptos!$B$2:$I$588,7,FALSE)</f>
        <v>1</v>
      </c>
      <c r="R3121" s="179">
        <f>VLOOKUP($G3121,[1]Conceptos!$B$2:$I$588,8,FALSE)</f>
        <v>1</v>
      </c>
      <c r="S3121" s="229" t="b">
        <f>VLOOKUP(G3121,[1]Conceptos!$B$2:$E$587,4,FALSE)</f>
        <v>1</v>
      </c>
      <c r="V3121" s="231">
        <f t="shared" si="561"/>
        <v>0</v>
      </c>
    </row>
    <row r="3122" spans="1:22" s="231" customFormat="1" hidden="1">
      <c r="A3122" s="172">
        <f>VLOOKUP(G3122,[1]Conceptos!$B$2:$F$587,5,FALSE)</f>
        <v>383</v>
      </c>
      <c r="B3122" s="236"/>
      <c r="C3122" s="237"/>
      <c r="D3122" s="238"/>
      <c r="E3122" s="225">
        <v>8</v>
      </c>
      <c r="F3122" s="174"/>
      <c r="G3122" s="264" t="str">
        <f t="shared" si="558"/>
        <v>A.7.5</v>
      </c>
      <c r="H3122" s="235" t="e">
        <f t="shared" si="566"/>
        <v>#N/A</v>
      </c>
      <c r="I3122" s="239"/>
      <c r="J3122" s="239"/>
      <c r="K3122" s="239"/>
      <c r="L3122" s="239"/>
      <c r="M3122" s="240"/>
      <c r="N3122" s="231">
        <f t="shared" si="564"/>
        <v>1</v>
      </c>
      <c r="O3122" s="231">
        <f t="shared" si="560"/>
        <v>0</v>
      </c>
      <c r="P3122" s="179">
        <f>VLOOKUP($G3122,[1]Conceptos!$B$2:$I$588,6,FALSE)</f>
        <v>1</v>
      </c>
      <c r="Q3122" s="179">
        <f>VLOOKUP($G3122,[1]Conceptos!$B$2:$I$588,7,FALSE)</f>
        <v>1</v>
      </c>
      <c r="R3122" s="179">
        <f>VLOOKUP($G3122,[1]Conceptos!$B$2:$I$588,8,FALSE)</f>
        <v>1</v>
      </c>
      <c r="S3122" s="229" t="b">
        <f>VLOOKUP(G3122,[1]Conceptos!$B$2:$E$587,4,FALSE)</f>
        <v>1</v>
      </c>
      <c r="V3122" s="231">
        <f t="shared" si="561"/>
        <v>0</v>
      </c>
    </row>
    <row r="3123" spans="1:22" s="231" customFormat="1" hidden="1">
      <c r="A3123" s="172">
        <f>VLOOKUP(G3123,[1]Conceptos!$B$2:$F$587,5,FALSE)</f>
        <v>383</v>
      </c>
      <c r="B3123" s="236"/>
      <c r="C3123" s="237"/>
      <c r="D3123" s="238"/>
      <c r="E3123" s="225">
        <v>9</v>
      </c>
      <c r="F3123" s="174"/>
      <c r="G3123" s="264" t="str">
        <f t="shared" si="558"/>
        <v>A.7.5</v>
      </c>
      <c r="H3123" s="235" t="e">
        <f t="shared" si="566"/>
        <v>#N/A</v>
      </c>
      <c r="I3123" s="239"/>
      <c r="J3123" s="239"/>
      <c r="K3123" s="239"/>
      <c r="L3123" s="239"/>
      <c r="M3123" s="240"/>
      <c r="N3123" s="231">
        <f t="shared" si="564"/>
        <v>1</v>
      </c>
      <c r="O3123" s="231">
        <f t="shared" si="560"/>
        <v>0</v>
      </c>
      <c r="P3123" s="179">
        <f>VLOOKUP($G3123,[1]Conceptos!$B$2:$I$588,6,FALSE)</f>
        <v>1</v>
      </c>
      <c r="Q3123" s="179">
        <f>VLOOKUP($G3123,[1]Conceptos!$B$2:$I$588,7,FALSE)</f>
        <v>1</v>
      </c>
      <c r="R3123" s="179">
        <f>VLOOKUP($G3123,[1]Conceptos!$B$2:$I$588,8,FALSE)</f>
        <v>1</v>
      </c>
      <c r="S3123" s="229" t="b">
        <f>VLOOKUP(G3123,[1]Conceptos!$B$2:$E$587,4,FALSE)</f>
        <v>1</v>
      </c>
      <c r="V3123" s="231">
        <f t="shared" si="561"/>
        <v>0</v>
      </c>
    </row>
    <row r="3124" spans="1:22" s="231" customFormat="1" hidden="1">
      <c r="A3124" s="172">
        <f>VLOOKUP(G3124,[1]Conceptos!$B$2:$F$587,5,FALSE)</f>
        <v>383</v>
      </c>
      <c r="B3124" s="236"/>
      <c r="C3124" s="237"/>
      <c r="D3124" s="238"/>
      <c r="E3124" s="225">
        <v>10</v>
      </c>
      <c r="F3124" s="174"/>
      <c r="G3124" s="264" t="str">
        <f t="shared" si="558"/>
        <v>A.7.5</v>
      </c>
      <c r="H3124" s="235" t="e">
        <f t="shared" si="566"/>
        <v>#N/A</v>
      </c>
      <c r="I3124" s="239"/>
      <c r="J3124" s="239"/>
      <c r="K3124" s="239"/>
      <c r="L3124" s="239"/>
      <c r="M3124" s="240"/>
      <c r="N3124" s="231">
        <f t="shared" si="564"/>
        <v>1</v>
      </c>
      <c r="O3124" s="231">
        <f t="shared" si="560"/>
        <v>0</v>
      </c>
      <c r="P3124" s="179">
        <f>VLOOKUP($G3124,[1]Conceptos!$B$2:$I$588,6,FALSE)</f>
        <v>1</v>
      </c>
      <c r="Q3124" s="179">
        <f>VLOOKUP($G3124,[1]Conceptos!$B$2:$I$588,7,FALSE)</f>
        <v>1</v>
      </c>
      <c r="R3124" s="179">
        <f>VLOOKUP($G3124,[1]Conceptos!$B$2:$I$588,8,FALSE)</f>
        <v>1</v>
      </c>
      <c r="S3124" s="229" t="b">
        <f>VLOOKUP(G3124,[1]Conceptos!$B$2:$E$587,4,FALSE)</f>
        <v>1</v>
      </c>
      <c r="V3124" s="231">
        <f t="shared" si="561"/>
        <v>0</v>
      </c>
    </row>
    <row r="3125" spans="1:22" s="231" customFormat="1" ht="51">
      <c r="A3125" s="172">
        <f>VLOOKUP(G3125,[1]Conceptos!$B$2:$F$587,5,FALSE)</f>
        <v>384</v>
      </c>
      <c r="B3125" s="219" t="s">
        <v>527</v>
      </c>
      <c r="C3125" s="220" t="str">
        <f>VLOOKUP(B3125,[1]Conceptos!$B$2:$D$587,2,FALSE)</f>
        <v>SUBSIDIOS PARA REUBICACIÓN DE VIVIENDAS ASENTADAS EN ZONAS ALTO RIESGO</v>
      </c>
      <c r="D3125" s="221" t="str">
        <f>VLOOKUP(B3125,[1]Conceptos!$B$2:$D$587,3,FALSE)</f>
        <v>PRESTACIÓN PÚBLICA ASISTENCIAL DE CARÁCTER ECONÓMICO Y DE DURACIÓN DETERMINADA PARA PROMOVER Y APOYAR PROGRAMAS DE REUBICACIÓN DE VIVIENDAS UBICADAS EN ZONAS DE ALTO RIESGO ATENDIENDO A CRITERIOS DE FOCALIZACIÓN.</v>
      </c>
      <c r="E3125" s="222" t="s">
        <v>136</v>
      </c>
      <c r="F3125" s="223"/>
      <c r="G3125" s="263" t="str">
        <f t="shared" si="558"/>
        <v>A.7.6</v>
      </c>
      <c r="H3125" s="225"/>
      <c r="I3125" s="226">
        <f>SUM(I3126:I3135)</f>
        <v>0</v>
      </c>
      <c r="J3125" s="226">
        <f>SUM(J3126:J3135)</f>
        <v>0</v>
      </c>
      <c r="K3125" s="226">
        <f>SUM(K3126:K3135)</f>
        <v>0</v>
      </c>
      <c r="L3125" s="226">
        <f>SUM(L3126:L3135)</f>
        <v>0</v>
      </c>
      <c r="M3125" s="227">
        <f>SUM(M3126:M3135)</f>
        <v>0</v>
      </c>
      <c r="N3125" s="228">
        <f>IF(AND(E3125&lt;&gt;"", E3125&lt;&gt;"Registrar Detalle",E3125&lt;&gt;"Ocultar Detalle"),1,0)</f>
        <v>0</v>
      </c>
      <c r="O3125" s="228">
        <f t="shared" si="560"/>
        <v>0</v>
      </c>
      <c r="P3125" s="179">
        <f>VLOOKUP($G3125,[1]Conceptos!$B$2:$I$588,6,FALSE)</f>
        <v>1</v>
      </c>
      <c r="Q3125" s="179">
        <f>VLOOKUP($G3125,[1]Conceptos!$B$2:$I$588,7,FALSE)</f>
        <v>1</v>
      </c>
      <c r="R3125" s="179">
        <f>VLOOKUP($G3125,[1]Conceptos!$B$2:$I$588,8,FALSE)</f>
        <v>1</v>
      </c>
      <c r="S3125" s="229" t="b">
        <f>VLOOKUP(G3125,[1]Conceptos!$B$2:$E$588,4,FALSE)</f>
        <v>1</v>
      </c>
      <c r="T3125" s="230">
        <f>FIND(".",B3125,LEN(B3125)-2)</f>
        <v>4</v>
      </c>
      <c r="U3125" s="230" t="str">
        <f>MID(B3125,1,T3125-1)</f>
        <v>A.7</v>
      </c>
      <c r="V3125" s="231">
        <f t="shared" si="561"/>
        <v>4</v>
      </c>
    </row>
    <row r="3126" spans="1:22" s="231" customFormat="1">
      <c r="A3126" s="172">
        <f>VLOOKUP(G3126,[1]Conceptos!$B$2:$F$587,5,FALSE)</f>
        <v>384</v>
      </c>
      <c r="B3126" s="234"/>
      <c r="C3126" s="220"/>
      <c r="D3126" s="221"/>
      <c r="E3126" s="225">
        <v>1</v>
      </c>
      <c r="F3126" s="174"/>
      <c r="G3126" s="264" t="str">
        <f t="shared" si="558"/>
        <v>A.7.6</v>
      </c>
      <c r="H3126" s="235" t="e">
        <f t="shared" ref="H3126:H3135" si="567">VLOOKUP(F3126,$W$7:$X$48,2,FALSE)</f>
        <v>#N/A</v>
      </c>
      <c r="I3126" s="239"/>
      <c r="J3126" s="239"/>
      <c r="K3126" s="239"/>
      <c r="L3126" s="239"/>
      <c r="M3126" s="240"/>
      <c r="N3126" s="231">
        <f t="shared" si="564"/>
        <v>1</v>
      </c>
      <c r="O3126" s="231">
        <f t="shared" si="560"/>
        <v>0</v>
      </c>
      <c r="P3126" s="179">
        <f>VLOOKUP($G3126,[1]Conceptos!$B$2:$I$588,6,FALSE)</f>
        <v>1</v>
      </c>
      <c r="Q3126" s="179">
        <f>VLOOKUP($G3126,[1]Conceptos!$B$2:$I$588,7,FALSE)</f>
        <v>1</v>
      </c>
      <c r="R3126" s="179">
        <f>VLOOKUP($G3126,[1]Conceptos!$B$2:$I$588,8,FALSE)</f>
        <v>1</v>
      </c>
      <c r="S3126" s="229" t="b">
        <f>VLOOKUP(G3126,[1]Conceptos!$B$2:$E$588,4,FALSE)</f>
        <v>1</v>
      </c>
      <c r="V3126" s="231">
        <f t="shared" si="561"/>
        <v>4</v>
      </c>
    </row>
    <row r="3127" spans="1:22" s="231" customFormat="1" hidden="1">
      <c r="A3127" s="172">
        <f>VLOOKUP(G3127,[1]Conceptos!$B$2:$F$587,5,FALSE)</f>
        <v>384</v>
      </c>
      <c r="B3127" s="236"/>
      <c r="C3127" s="237"/>
      <c r="D3127" s="238"/>
      <c r="E3127" s="225">
        <v>2</v>
      </c>
      <c r="F3127" s="174"/>
      <c r="G3127" s="264" t="str">
        <f t="shared" si="558"/>
        <v>A.7.6</v>
      </c>
      <c r="H3127" s="235" t="e">
        <f t="shared" si="567"/>
        <v>#N/A</v>
      </c>
      <c r="I3127" s="239"/>
      <c r="J3127" s="239"/>
      <c r="K3127" s="239"/>
      <c r="L3127" s="239"/>
      <c r="M3127" s="240"/>
      <c r="N3127" s="231">
        <f t="shared" si="564"/>
        <v>1</v>
      </c>
      <c r="O3127" s="231">
        <f t="shared" si="560"/>
        <v>0</v>
      </c>
      <c r="P3127" s="179">
        <f>VLOOKUP($G3127,[1]Conceptos!$B$2:$I$588,6,FALSE)</f>
        <v>1</v>
      </c>
      <c r="Q3127" s="179">
        <f>VLOOKUP($G3127,[1]Conceptos!$B$2:$I$588,7,FALSE)</f>
        <v>1</v>
      </c>
      <c r="R3127" s="179">
        <f>VLOOKUP($G3127,[1]Conceptos!$B$2:$I$588,8,FALSE)</f>
        <v>1</v>
      </c>
      <c r="S3127" s="229" t="b">
        <f>VLOOKUP(G3127,[1]Conceptos!$B$2:$E$587,4,FALSE)</f>
        <v>1</v>
      </c>
      <c r="V3127" s="231">
        <f t="shared" si="561"/>
        <v>0</v>
      </c>
    </row>
    <row r="3128" spans="1:22" s="231" customFormat="1" hidden="1">
      <c r="A3128" s="172">
        <f>VLOOKUP(G3128,[1]Conceptos!$B$2:$F$587,5,FALSE)</f>
        <v>384</v>
      </c>
      <c r="B3128" s="236"/>
      <c r="C3128" s="237"/>
      <c r="D3128" s="238"/>
      <c r="E3128" s="225">
        <v>3</v>
      </c>
      <c r="F3128" s="174"/>
      <c r="G3128" s="264" t="str">
        <f t="shared" si="558"/>
        <v>A.7.6</v>
      </c>
      <c r="H3128" s="235" t="e">
        <f t="shared" si="567"/>
        <v>#N/A</v>
      </c>
      <c r="I3128" s="239"/>
      <c r="J3128" s="239"/>
      <c r="K3128" s="239"/>
      <c r="L3128" s="239"/>
      <c r="M3128" s="240"/>
      <c r="N3128" s="231">
        <f t="shared" si="564"/>
        <v>1</v>
      </c>
      <c r="O3128" s="231">
        <f t="shared" si="560"/>
        <v>0</v>
      </c>
      <c r="P3128" s="179">
        <f>VLOOKUP($G3128,[1]Conceptos!$B$2:$I$588,6,FALSE)</f>
        <v>1</v>
      </c>
      <c r="Q3128" s="179">
        <f>VLOOKUP($G3128,[1]Conceptos!$B$2:$I$588,7,FALSE)</f>
        <v>1</v>
      </c>
      <c r="R3128" s="179">
        <f>VLOOKUP($G3128,[1]Conceptos!$B$2:$I$588,8,FALSE)</f>
        <v>1</v>
      </c>
      <c r="S3128" s="229" t="b">
        <f>VLOOKUP(G3128,[1]Conceptos!$B$2:$E$587,4,FALSE)</f>
        <v>1</v>
      </c>
      <c r="V3128" s="231">
        <f t="shared" si="561"/>
        <v>0</v>
      </c>
    </row>
    <row r="3129" spans="1:22" s="231" customFormat="1" hidden="1">
      <c r="A3129" s="172">
        <f>VLOOKUP(G3129,[1]Conceptos!$B$2:$F$587,5,FALSE)</f>
        <v>384</v>
      </c>
      <c r="B3129" s="236"/>
      <c r="C3129" s="237"/>
      <c r="D3129" s="238"/>
      <c r="E3129" s="225">
        <v>4</v>
      </c>
      <c r="F3129" s="174"/>
      <c r="G3129" s="264" t="str">
        <f t="shared" si="558"/>
        <v>A.7.6</v>
      </c>
      <c r="H3129" s="235" t="e">
        <f t="shared" si="567"/>
        <v>#N/A</v>
      </c>
      <c r="I3129" s="239"/>
      <c r="J3129" s="239"/>
      <c r="K3129" s="239"/>
      <c r="L3129" s="239"/>
      <c r="M3129" s="240"/>
      <c r="N3129" s="231">
        <f t="shared" si="564"/>
        <v>1</v>
      </c>
      <c r="O3129" s="231">
        <f t="shared" si="560"/>
        <v>0</v>
      </c>
      <c r="P3129" s="179">
        <f>VLOOKUP($G3129,[1]Conceptos!$B$2:$I$588,6,FALSE)</f>
        <v>1</v>
      </c>
      <c r="Q3129" s="179">
        <f>VLOOKUP($G3129,[1]Conceptos!$B$2:$I$588,7,FALSE)</f>
        <v>1</v>
      </c>
      <c r="R3129" s="179">
        <f>VLOOKUP($G3129,[1]Conceptos!$B$2:$I$588,8,FALSE)</f>
        <v>1</v>
      </c>
      <c r="S3129" s="229" t="b">
        <f>VLOOKUP(G3129,[1]Conceptos!$B$2:$E$587,4,FALSE)</f>
        <v>1</v>
      </c>
      <c r="V3129" s="231">
        <f t="shared" si="561"/>
        <v>0</v>
      </c>
    </row>
    <row r="3130" spans="1:22" s="231" customFormat="1" hidden="1">
      <c r="A3130" s="172">
        <f>VLOOKUP(G3130,[1]Conceptos!$B$2:$F$587,5,FALSE)</f>
        <v>384</v>
      </c>
      <c r="B3130" s="236"/>
      <c r="C3130" s="237"/>
      <c r="D3130" s="238"/>
      <c r="E3130" s="225">
        <v>5</v>
      </c>
      <c r="F3130" s="174"/>
      <c r="G3130" s="264" t="str">
        <f t="shared" si="558"/>
        <v>A.7.6</v>
      </c>
      <c r="H3130" s="235" t="e">
        <f t="shared" si="567"/>
        <v>#N/A</v>
      </c>
      <c r="I3130" s="239"/>
      <c r="J3130" s="239"/>
      <c r="K3130" s="239"/>
      <c r="L3130" s="239"/>
      <c r="M3130" s="240"/>
      <c r="N3130" s="231">
        <f t="shared" si="564"/>
        <v>1</v>
      </c>
      <c r="O3130" s="231">
        <f t="shared" si="560"/>
        <v>0</v>
      </c>
      <c r="P3130" s="179">
        <f>VLOOKUP($G3130,[1]Conceptos!$B$2:$I$588,6,FALSE)</f>
        <v>1</v>
      </c>
      <c r="Q3130" s="179">
        <f>VLOOKUP($G3130,[1]Conceptos!$B$2:$I$588,7,FALSE)</f>
        <v>1</v>
      </c>
      <c r="R3130" s="179">
        <f>VLOOKUP($G3130,[1]Conceptos!$B$2:$I$588,8,FALSE)</f>
        <v>1</v>
      </c>
      <c r="S3130" s="229" t="b">
        <f>VLOOKUP(G3130,[1]Conceptos!$B$2:$E$587,4,FALSE)</f>
        <v>1</v>
      </c>
      <c r="V3130" s="231">
        <f t="shared" si="561"/>
        <v>0</v>
      </c>
    </row>
    <row r="3131" spans="1:22" s="231" customFormat="1" hidden="1">
      <c r="A3131" s="172">
        <f>VLOOKUP(G3131,[1]Conceptos!$B$2:$F$587,5,FALSE)</f>
        <v>384</v>
      </c>
      <c r="B3131" s="236"/>
      <c r="C3131" s="237"/>
      <c r="D3131" s="238"/>
      <c r="E3131" s="225">
        <v>6</v>
      </c>
      <c r="F3131" s="174"/>
      <c r="G3131" s="264" t="str">
        <f t="shared" si="558"/>
        <v>A.7.6</v>
      </c>
      <c r="H3131" s="235" t="e">
        <f t="shared" si="567"/>
        <v>#N/A</v>
      </c>
      <c r="I3131" s="239"/>
      <c r="J3131" s="239"/>
      <c r="K3131" s="239"/>
      <c r="L3131" s="239"/>
      <c r="M3131" s="240"/>
      <c r="N3131" s="231">
        <f t="shared" si="564"/>
        <v>1</v>
      </c>
      <c r="O3131" s="231">
        <f t="shared" si="560"/>
        <v>0</v>
      </c>
      <c r="P3131" s="179">
        <f>VLOOKUP($G3131,[1]Conceptos!$B$2:$I$588,6,FALSE)</f>
        <v>1</v>
      </c>
      <c r="Q3131" s="179">
        <f>VLOOKUP($G3131,[1]Conceptos!$B$2:$I$588,7,FALSE)</f>
        <v>1</v>
      </c>
      <c r="R3131" s="179">
        <f>VLOOKUP($G3131,[1]Conceptos!$B$2:$I$588,8,FALSE)</f>
        <v>1</v>
      </c>
      <c r="S3131" s="229" t="b">
        <f>VLOOKUP(G3131,[1]Conceptos!$B$2:$E$587,4,FALSE)</f>
        <v>1</v>
      </c>
      <c r="V3131" s="231">
        <f t="shared" si="561"/>
        <v>0</v>
      </c>
    </row>
    <row r="3132" spans="1:22" s="231" customFormat="1" hidden="1">
      <c r="A3132" s="172">
        <f>VLOOKUP(G3132,[1]Conceptos!$B$2:$F$587,5,FALSE)</f>
        <v>384</v>
      </c>
      <c r="B3132" s="236"/>
      <c r="C3132" s="237"/>
      <c r="D3132" s="238"/>
      <c r="E3132" s="225">
        <v>7</v>
      </c>
      <c r="F3132" s="174"/>
      <c r="G3132" s="264" t="str">
        <f t="shared" si="558"/>
        <v>A.7.6</v>
      </c>
      <c r="H3132" s="235" t="e">
        <f t="shared" si="567"/>
        <v>#N/A</v>
      </c>
      <c r="I3132" s="239"/>
      <c r="J3132" s="239"/>
      <c r="K3132" s="239"/>
      <c r="L3132" s="239"/>
      <c r="M3132" s="240"/>
      <c r="N3132" s="231">
        <f t="shared" si="564"/>
        <v>1</v>
      </c>
      <c r="O3132" s="231">
        <f t="shared" si="560"/>
        <v>0</v>
      </c>
      <c r="P3132" s="179">
        <f>VLOOKUP($G3132,[1]Conceptos!$B$2:$I$588,6,FALSE)</f>
        <v>1</v>
      </c>
      <c r="Q3132" s="179">
        <f>VLOOKUP($G3132,[1]Conceptos!$B$2:$I$588,7,FALSE)</f>
        <v>1</v>
      </c>
      <c r="R3132" s="179">
        <f>VLOOKUP($G3132,[1]Conceptos!$B$2:$I$588,8,FALSE)</f>
        <v>1</v>
      </c>
      <c r="S3132" s="229" t="b">
        <f>VLOOKUP(G3132,[1]Conceptos!$B$2:$E$587,4,FALSE)</f>
        <v>1</v>
      </c>
      <c r="V3132" s="231">
        <f t="shared" si="561"/>
        <v>0</v>
      </c>
    </row>
    <row r="3133" spans="1:22" s="231" customFormat="1" hidden="1">
      <c r="A3133" s="172">
        <f>VLOOKUP(G3133,[1]Conceptos!$B$2:$F$587,5,FALSE)</f>
        <v>384</v>
      </c>
      <c r="B3133" s="236"/>
      <c r="C3133" s="237"/>
      <c r="D3133" s="238"/>
      <c r="E3133" s="225">
        <v>8</v>
      </c>
      <c r="F3133" s="174"/>
      <c r="G3133" s="264" t="str">
        <f t="shared" ref="G3133:G3196" si="568">IF(ISBLANK(B3133),G3132,B3133)</f>
        <v>A.7.6</v>
      </c>
      <c r="H3133" s="235" t="e">
        <f t="shared" si="567"/>
        <v>#N/A</v>
      </c>
      <c r="I3133" s="239"/>
      <c r="J3133" s="239"/>
      <c r="K3133" s="239"/>
      <c r="L3133" s="239"/>
      <c r="M3133" s="240"/>
      <c r="N3133" s="231">
        <f t="shared" si="564"/>
        <v>1</v>
      </c>
      <c r="O3133" s="231">
        <f t="shared" si="560"/>
        <v>0</v>
      </c>
      <c r="P3133" s="179">
        <f>VLOOKUP($G3133,[1]Conceptos!$B$2:$I$588,6,FALSE)</f>
        <v>1</v>
      </c>
      <c r="Q3133" s="179">
        <f>VLOOKUP($G3133,[1]Conceptos!$B$2:$I$588,7,FALSE)</f>
        <v>1</v>
      </c>
      <c r="R3133" s="179">
        <f>VLOOKUP($G3133,[1]Conceptos!$B$2:$I$588,8,FALSE)</f>
        <v>1</v>
      </c>
      <c r="S3133" s="229" t="b">
        <f>VLOOKUP(G3133,[1]Conceptos!$B$2:$E$587,4,FALSE)</f>
        <v>1</v>
      </c>
      <c r="V3133" s="231">
        <f t="shared" si="561"/>
        <v>0</v>
      </c>
    </row>
    <row r="3134" spans="1:22" s="231" customFormat="1" hidden="1">
      <c r="A3134" s="172">
        <f>VLOOKUP(G3134,[1]Conceptos!$B$2:$F$587,5,FALSE)</f>
        <v>384</v>
      </c>
      <c r="B3134" s="236"/>
      <c r="C3134" s="237"/>
      <c r="D3134" s="238"/>
      <c r="E3134" s="225">
        <v>9</v>
      </c>
      <c r="F3134" s="174"/>
      <c r="G3134" s="264" t="str">
        <f t="shared" si="568"/>
        <v>A.7.6</v>
      </c>
      <c r="H3134" s="235" t="e">
        <f t="shared" si="567"/>
        <v>#N/A</v>
      </c>
      <c r="I3134" s="239"/>
      <c r="J3134" s="239"/>
      <c r="K3134" s="239"/>
      <c r="L3134" s="239"/>
      <c r="M3134" s="240"/>
      <c r="N3134" s="231">
        <f t="shared" si="564"/>
        <v>1</v>
      </c>
      <c r="O3134" s="231">
        <f t="shared" si="560"/>
        <v>0</v>
      </c>
      <c r="P3134" s="179">
        <f>VLOOKUP($G3134,[1]Conceptos!$B$2:$I$588,6,FALSE)</f>
        <v>1</v>
      </c>
      <c r="Q3134" s="179">
        <f>VLOOKUP($G3134,[1]Conceptos!$B$2:$I$588,7,FALSE)</f>
        <v>1</v>
      </c>
      <c r="R3134" s="179">
        <f>VLOOKUP($G3134,[1]Conceptos!$B$2:$I$588,8,FALSE)</f>
        <v>1</v>
      </c>
      <c r="S3134" s="229" t="b">
        <f>VLOOKUP(G3134,[1]Conceptos!$B$2:$E$587,4,FALSE)</f>
        <v>1</v>
      </c>
      <c r="V3134" s="231">
        <f t="shared" si="561"/>
        <v>0</v>
      </c>
    </row>
    <row r="3135" spans="1:22" s="231" customFormat="1" hidden="1">
      <c r="A3135" s="172">
        <f>VLOOKUP(G3135,[1]Conceptos!$B$2:$F$587,5,FALSE)</f>
        <v>384</v>
      </c>
      <c r="B3135" s="236"/>
      <c r="C3135" s="237"/>
      <c r="D3135" s="238"/>
      <c r="E3135" s="225">
        <v>10</v>
      </c>
      <c r="F3135" s="174"/>
      <c r="G3135" s="264" t="str">
        <f t="shared" si="568"/>
        <v>A.7.6</v>
      </c>
      <c r="H3135" s="235" t="e">
        <f t="shared" si="567"/>
        <v>#N/A</v>
      </c>
      <c r="I3135" s="239"/>
      <c r="J3135" s="239"/>
      <c r="K3135" s="239"/>
      <c r="L3135" s="239"/>
      <c r="M3135" s="240"/>
      <c r="N3135" s="231">
        <f t="shared" si="564"/>
        <v>1</v>
      </c>
      <c r="O3135" s="231">
        <f t="shared" si="560"/>
        <v>0</v>
      </c>
      <c r="P3135" s="179">
        <f>VLOOKUP($G3135,[1]Conceptos!$B$2:$I$588,6,FALSE)</f>
        <v>1</v>
      </c>
      <c r="Q3135" s="179">
        <f>VLOOKUP($G3135,[1]Conceptos!$B$2:$I$588,7,FALSE)</f>
        <v>1</v>
      </c>
      <c r="R3135" s="179">
        <f>VLOOKUP($G3135,[1]Conceptos!$B$2:$I$588,8,FALSE)</f>
        <v>1</v>
      </c>
      <c r="S3135" s="229" t="b">
        <f>VLOOKUP(G3135,[1]Conceptos!$B$2:$E$587,4,FALSE)</f>
        <v>1</v>
      </c>
      <c r="V3135" s="231">
        <f t="shared" si="561"/>
        <v>0</v>
      </c>
    </row>
    <row r="3136" spans="1:22" s="231" customFormat="1" ht="25.5">
      <c r="A3136" s="172">
        <f>VLOOKUP(G3136,[1]Conceptos!$B$2:$F$587,5,FALSE)</f>
        <v>385</v>
      </c>
      <c r="B3136" s="219" t="s">
        <v>528</v>
      </c>
      <c r="C3136" s="220" t="str">
        <f>VLOOKUP(B3136,[1]Conceptos!$B$2:$D$587,2,FALSE)</f>
        <v>PROYECTOS DE TITULACIÓN Y LEGALIZACIÓN DE PREDIOS</v>
      </c>
      <c r="D3136" s="221" t="str">
        <f>VLOOKUP(B3136,[1]Conceptos!$B$2:$D$587,3,FALSE)</f>
        <v>INVERSIÓN REALIZADA POR LA ENTIDAD TERRITORIAL DESTINADA A LA FINANCIACIÓN DE PROYECTOS DE TITULACIÓN Y LEGALIZACIÓN DE PREDIOS</v>
      </c>
      <c r="E3136" s="222" t="s">
        <v>136</v>
      </c>
      <c r="F3136" s="223"/>
      <c r="G3136" s="263" t="str">
        <f t="shared" si="568"/>
        <v>A.7.7</v>
      </c>
      <c r="H3136" s="225"/>
      <c r="I3136" s="226">
        <f>SUM(I3137:I3146)</f>
        <v>0</v>
      </c>
      <c r="J3136" s="226">
        <f>SUM(J3137:J3146)</f>
        <v>0</v>
      </c>
      <c r="K3136" s="226">
        <f>SUM(K3137:K3146)</f>
        <v>0</v>
      </c>
      <c r="L3136" s="226">
        <f>SUM(L3137:L3146)</f>
        <v>0</v>
      </c>
      <c r="M3136" s="227">
        <f>SUM(M3137:M3146)</f>
        <v>0</v>
      </c>
      <c r="N3136" s="228">
        <f>IF(AND(E3136&lt;&gt;"", E3136&lt;&gt;"Registrar Detalle",E3136&lt;&gt;"Ocultar Detalle"),1,0)</f>
        <v>0</v>
      </c>
      <c r="O3136" s="228">
        <f t="shared" ref="O3136:O3199" si="569">SUM(I3136:M3136)</f>
        <v>0</v>
      </c>
      <c r="P3136" s="179">
        <f>VLOOKUP($G3136,[1]Conceptos!$B$2:$I$588,6,FALSE)</f>
        <v>1</v>
      </c>
      <c r="Q3136" s="179">
        <f>VLOOKUP($G3136,[1]Conceptos!$B$2:$I$588,7,FALSE)</f>
        <v>1</v>
      </c>
      <c r="R3136" s="179">
        <f>VLOOKUP($G3136,[1]Conceptos!$B$2:$I$588,8,FALSE)</f>
        <v>1</v>
      </c>
      <c r="S3136" s="229" t="b">
        <f>VLOOKUP(G3136,[1]Conceptos!$B$2:$E$588,4,FALSE)</f>
        <v>1</v>
      </c>
      <c r="T3136" s="230">
        <f>FIND(".",B3136,LEN(B3136)-2)</f>
        <v>4</v>
      </c>
      <c r="U3136" s="230" t="str">
        <f>MID(B3136,1,T3136-1)</f>
        <v>A.7</v>
      </c>
      <c r="V3136" s="231">
        <f t="shared" si="561"/>
        <v>4</v>
      </c>
    </row>
    <row r="3137" spans="1:22" s="231" customFormat="1">
      <c r="A3137" s="172">
        <f>VLOOKUP(G3137,[1]Conceptos!$B$2:$F$587,5,FALSE)</f>
        <v>385</v>
      </c>
      <c r="B3137" s="234"/>
      <c r="C3137" s="220"/>
      <c r="D3137" s="221"/>
      <c r="E3137" s="225">
        <v>1</v>
      </c>
      <c r="F3137" s="174"/>
      <c r="G3137" s="264" t="str">
        <f t="shared" si="568"/>
        <v>A.7.7</v>
      </c>
      <c r="H3137" s="235" t="e">
        <f t="shared" ref="H3137:H3146" si="570">VLOOKUP(F3137,$W$7:$X$48,2,FALSE)</f>
        <v>#N/A</v>
      </c>
      <c r="I3137" s="239"/>
      <c r="J3137" s="239"/>
      <c r="K3137" s="239"/>
      <c r="L3137" s="239"/>
      <c r="M3137" s="240"/>
      <c r="N3137" s="231">
        <f t="shared" si="564"/>
        <v>1</v>
      </c>
      <c r="O3137" s="231">
        <f t="shared" si="569"/>
        <v>0</v>
      </c>
      <c r="P3137" s="179">
        <f>VLOOKUP($G3137,[1]Conceptos!$B$2:$I$588,6,FALSE)</f>
        <v>1</v>
      </c>
      <c r="Q3137" s="179">
        <f>VLOOKUP($G3137,[1]Conceptos!$B$2:$I$588,7,FALSE)</f>
        <v>1</v>
      </c>
      <c r="R3137" s="179">
        <f>VLOOKUP($G3137,[1]Conceptos!$B$2:$I$588,8,FALSE)</f>
        <v>1</v>
      </c>
      <c r="S3137" s="229" t="b">
        <f>VLOOKUP(G3137,[1]Conceptos!$B$2:$E$588,4,FALSE)</f>
        <v>1</v>
      </c>
      <c r="V3137" s="231">
        <f t="shared" si="561"/>
        <v>4</v>
      </c>
    </row>
    <row r="3138" spans="1:22" s="231" customFormat="1" hidden="1">
      <c r="A3138" s="172">
        <f>VLOOKUP(G3138,[1]Conceptos!$B$2:$F$587,5,FALSE)</f>
        <v>385</v>
      </c>
      <c r="B3138" s="236"/>
      <c r="C3138" s="237"/>
      <c r="D3138" s="238"/>
      <c r="E3138" s="225">
        <v>2</v>
      </c>
      <c r="F3138" s="174"/>
      <c r="G3138" s="264" t="str">
        <f t="shared" si="568"/>
        <v>A.7.7</v>
      </c>
      <c r="H3138" s="235" t="e">
        <f t="shared" si="570"/>
        <v>#N/A</v>
      </c>
      <c r="I3138" s="239"/>
      <c r="J3138" s="239"/>
      <c r="K3138" s="239"/>
      <c r="L3138" s="239"/>
      <c r="M3138" s="240"/>
      <c r="N3138" s="231">
        <f t="shared" si="564"/>
        <v>1</v>
      </c>
      <c r="O3138" s="231">
        <f t="shared" si="569"/>
        <v>0</v>
      </c>
      <c r="P3138" s="179">
        <f>VLOOKUP($G3138,[1]Conceptos!$B$2:$I$588,6,FALSE)</f>
        <v>1</v>
      </c>
      <c r="Q3138" s="179">
        <f>VLOOKUP($G3138,[1]Conceptos!$B$2:$I$588,7,FALSE)</f>
        <v>1</v>
      </c>
      <c r="R3138" s="179">
        <f>VLOOKUP($G3138,[1]Conceptos!$B$2:$I$588,8,FALSE)</f>
        <v>1</v>
      </c>
      <c r="S3138" s="229" t="b">
        <f>VLOOKUP(G3138,[1]Conceptos!$B$2:$E$587,4,FALSE)</f>
        <v>1</v>
      </c>
      <c r="V3138" s="231">
        <f t="shared" si="561"/>
        <v>0</v>
      </c>
    </row>
    <row r="3139" spans="1:22" s="231" customFormat="1" hidden="1">
      <c r="A3139" s="172">
        <f>VLOOKUP(G3139,[1]Conceptos!$B$2:$F$587,5,FALSE)</f>
        <v>385</v>
      </c>
      <c r="B3139" s="236"/>
      <c r="C3139" s="237"/>
      <c r="D3139" s="238"/>
      <c r="E3139" s="225">
        <v>3</v>
      </c>
      <c r="F3139" s="174"/>
      <c r="G3139" s="264" t="str">
        <f t="shared" si="568"/>
        <v>A.7.7</v>
      </c>
      <c r="H3139" s="235" t="e">
        <f t="shared" si="570"/>
        <v>#N/A</v>
      </c>
      <c r="I3139" s="239"/>
      <c r="J3139" s="239"/>
      <c r="K3139" s="239"/>
      <c r="L3139" s="239"/>
      <c r="M3139" s="240"/>
      <c r="N3139" s="231">
        <f t="shared" si="564"/>
        <v>1</v>
      </c>
      <c r="O3139" s="231">
        <f t="shared" si="569"/>
        <v>0</v>
      </c>
      <c r="P3139" s="179">
        <f>VLOOKUP($G3139,[1]Conceptos!$B$2:$I$588,6,FALSE)</f>
        <v>1</v>
      </c>
      <c r="Q3139" s="179">
        <f>VLOOKUP($G3139,[1]Conceptos!$B$2:$I$588,7,FALSE)</f>
        <v>1</v>
      </c>
      <c r="R3139" s="179">
        <f>VLOOKUP($G3139,[1]Conceptos!$B$2:$I$588,8,FALSE)</f>
        <v>1</v>
      </c>
      <c r="S3139" s="229" t="b">
        <f>VLOOKUP(G3139,[1]Conceptos!$B$2:$E$587,4,FALSE)</f>
        <v>1</v>
      </c>
      <c r="V3139" s="231">
        <f t="shared" si="561"/>
        <v>0</v>
      </c>
    </row>
    <row r="3140" spans="1:22" s="231" customFormat="1" hidden="1">
      <c r="A3140" s="172">
        <f>VLOOKUP(G3140,[1]Conceptos!$B$2:$F$587,5,FALSE)</f>
        <v>385</v>
      </c>
      <c r="B3140" s="236"/>
      <c r="C3140" s="237"/>
      <c r="D3140" s="238"/>
      <c r="E3140" s="225">
        <v>4</v>
      </c>
      <c r="F3140" s="174"/>
      <c r="G3140" s="264" t="str">
        <f t="shared" si="568"/>
        <v>A.7.7</v>
      </c>
      <c r="H3140" s="235" t="e">
        <f t="shared" si="570"/>
        <v>#N/A</v>
      </c>
      <c r="I3140" s="239"/>
      <c r="J3140" s="239"/>
      <c r="K3140" s="239"/>
      <c r="L3140" s="239"/>
      <c r="M3140" s="240"/>
      <c r="N3140" s="231">
        <f t="shared" si="564"/>
        <v>1</v>
      </c>
      <c r="O3140" s="231">
        <f t="shared" si="569"/>
        <v>0</v>
      </c>
      <c r="P3140" s="179">
        <f>VLOOKUP($G3140,[1]Conceptos!$B$2:$I$588,6,FALSE)</f>
        <v>1</v>
      </c>
      <c r="Q3140" s="179">
        <f>VLOOKUP($G3140,[1]Conceptos!$B$2:$I$588,7,FALSE)</f>
        <v>1</v>
      </c>
      <c r="R3140" s="179">
        <f>VLOOKUP($G3140,[1]Conceptos!$B$2:$I$588,8,FALSE)</f>
        <v>1</v>
      </c>
      <c r="S3140" s="229" t="b">
        <f>VLOOKUP(G3140,[1]Conceptos!$B$2:$E$587,4,FALSE)</f>
        <v>1</v>
      </c>
      <c r="V3140" s="231">
        <f t="shared" si="561"/>
        <v>0</v>
      </c>
    </row>
    <row r="3141" spans="1:22" s="231" customFormat="1" hidden="1">
      <c r="A3141" s="172">
        <f>VLOOKUP(G3141,[1]Conceptos!$B$2:$F$587,5,FALSE)</f>
        <v>385</v>
      </c>
      <c r="B3141" s="236"/>
      <c r="C3141" s="237"/>
      <c r="D3141" s="238"/>
      <c r="E3141" s="225">
        <v>5</v>
      </c>
      <c r="F3141" s="174"/>
      <c r="G3141" s="264" t="str">
        <f t="shared" si="568"/>
        <v>A.7.7</v>
      </c>
      <c r="H3141" s="235" t="e">
        <f t="shared" si="570"/>
        <v>#N/A</v>
      </c>
      <c r="I3141" s="239"/>
      <c r="J3141" s="239"/>
      <c r="K3141" s="239"/>
      <c r="L3141" s="239"/>
      <c r="M3141" s="240"/>
      <c r="N3141" s="231">
        <f t="shared" si="564"/>
        <v>1</v>
      </c>
      <c r="O3141" s="231">
        <f t="shared" si="569"/>
        <v>0</v>
      </c>
      <c r="P3141" s="179">
        <f>VLOOKUP($G3141,[1]Conceptos!$B$2:$I$588,6,FALSE)</f>
        <v>1</v>
      </c>
      <c r="Q3141" s="179">
        <f>VLOOKUP($G3141,[1]Conceptos!$B$2:$I$588,7,FALSE)</f>
        <v>1</v>
      </c>
      <c r="R3141" s="179">
        <f>VLOOKUP($G3141,[1]Conceptos!$B$2:$I$588,8,FALSE)</f>
        <v>1</v>
      </c>
      <c r="S3141" s="229" t="b">
        <f>VLOOKUP(G3141,[1]Conceptos!$B$2:$E$587,4,FALSE)</f>
        <v>1</v>
      </c>
      <c r="V3141" s="231">
        <f t="shared" si="561"/>
        <v>0</v>
      </c>
    </row>
    <row r="3142" spans="1:22" s="231" customFormat="1" hidden="1">
      <c r="A3142" s="172">
        <f>VLOOKUP(G3142,[1]Conceptos!$B$2:$F$587,5,FALSE)</f>
        <v>385</v>
      </c>
      <c r="B3142" s="236"/>
      <c r="C3142" s="237"/>
      <c r="D3142" s="238"/>
      <c r="E3142" s="225">
        <v>6</v>
      </c>
      <c r="F3142" s="174"/>
      <c r="G3142" s="264" t="str">
        <f t="shared" si="568"/>
        <v>A.7.7</v>
      </c>
      <c r="H3142" s="235" t="e">
        <f t="shared" si="570"/>
        <v>#N/A</v>
      </c>
      <c r="I3142" s="239"/>
      <c r="J3142" s="239"/>
      <c r="K3142" s="239"/>
      <c r="L3142" s="239"/>
      <c r="M3142" s="240"/>
      <c r="N3142" s="231">
        <f t="shared" si="564"/>
        <v>1</v>
      </c>
      <c r="O3142" s="231">
        <f t="shared" si="569"/>
        <v>0</v>
      </c>
      <c r="P3142" s="179">
        <f>VLOOKUP($G3142,[1]Conceptos!$B$2:$I$588,6,FALSE)</f>
        <v>1</v>
      </c>
      <c r="Q3142" s="179">
        <f>VLOOKUP($G3142,[1]Conceptos!$B$2:$I$588,7,FALSE)</f>
        <v>1</v>
      </c>
      <c r="R3142" s="179">
        <f>VLOOKUP($G3142,[1]Conceptos!$B$2:$I$588,8,FALSE)</f>
        <v>1</v>
      </c>
      <c r="S3142" s="229" t="b">
        <f>VLOOKUP(G3142,[1]Conceptos!$B$2:$E$587,4,FALSE)</f>
        <v>1</v>
      </c>
      <c r="V3142" s="231">
        <f t="shared" ref="V3142:V3157" si="571">IF(T3142=0,T3141,T3142)</f>
        <v>0</v>
      </c>
    </row>
    <row r="3143" spans="1:22" s="231" customFormat="1" hidden="1">
      <c r="A3143" s="172">
        <f>VLOOKUP(G3143,[1]Conceptos!$B$2:$F$587,5,FALSE)</f>
        <v>385</v>
      </c>
      <c r="B3143" s="236"/>
      <c r="C3143" s="237"/>
      <c r="D3143" s="238"/>
      <c r="E3143" s="225">
        <v>7</v>
      </c>
      <c r="F3143" s="174"/>
      <c r="G3143" s="264" t="str">
        <f t="shared" si="568"/>
        <v>A.7.7</v>
      </c>
      <c r="H3143" s="235" t="e">
        <f t="shared" si="570"/>
        <v>#N/A</v>
      </c>
      <c r="I3143" s="239"/>
      <c r="J3143" s="239"/>
      <c r="K3143" s="239"/>
      <c r="L3143" s="239"/>
      <c r="M3143" s="240"/>
      <c r="N3143" s="231">
        <f t="shared" si="564"/>
        <v>1</v>
      </c>
      <c r="O3143" s="231">
        <f t="shared" si="569"/>
        <v>0</v>
      </c>
      <c r="P3143" s="179">
        <f>VLOOKUP($G3143,[1]Conceptos!$B$2:$I$588,6,FALSE)</f>
        <v>1</v>
      </c>
      <c r="Q3143" s="179">
        <f>VLOOKUP($G3143,[1]Conceptos!$B$2:$I$588,7,FALSE)</f>
        <v>1</v>
      </c>
      <c r="R3143" s="179">
        <f>VLOOKUP($G3143,[1]Conceptos!$B$2:$I$588,8,FALSE)</f>
        <v>1</v>
      </c>
      <c r="S3143" s="229" t="b">
        <f>VLOOKUP(G3143,[1]Conceptos!$B$2:$E$587,4,FALSE)</f>
        <v>1</v>
      </c>
      <c r="V3143" s="231">
        <f t="shared" si="571"/>
        <v>0</v>
      </c>
    </row>
    <row r="3144" spans="1:22" s="231" customFormat="1" hidden="1">
      <c r="A3144" s="172">
        <f>VLOOKUP(G3144,[1]Conceptos!$B$2:$F$587,5,FALSE)</f>
        <v>385</v>
      </c>
      <c r="B3144" s="236"/>
      <c r="C3144" s="237"/>
      <c r="D3144" s="238"/>
      <c r="E3144" s="225">
        <v>8</v>
      </c>
      <c r="F3144" s="174"/>
      <c r="G3144" s="264" t="str">
        <f t="shared" si="568"/>
        <v>A.7.7</v>
      </c>
      <c r="H3144" s="235" t="e">
        <f t="shared" si="570"/>
        <v>#N/A</v>
      </c>
      <c r="I3144" s="239"/>
      <c r="J3144" s="239"/>
      <c r="K3144" s="239"/>
      <c r="L3144" s="239"/>
      <c r="M3144" s="240"/>
      <c r="N3144" s="231">
        <f t="shared" si="564"/>
        <v>1</v>
      </c>
      <c r="O3144" s="231">
        <f t="shared" si="569"/>
        <v>0</v>
      </c>
      <c r="P3144" s="179">
        <f>VLOOKUP($G3144,[1]Conceptos!$B$2:$I$588,6,FALSE)</f>
        <v>1</v>
      </c>
      <c r="Q3144" s="179">
        <f>VLOOKUP($G3144,[1]Conceptos!$B$2:$I$588,7,FALSE)</f>
        <v>1</v>
      </c>
      <c r="R3144" s="179">
        <f>VLOOKUP($G3144,[1]Conceptos!$B$2:$I$588,8,FALSE)</f>
        <v>1</v>
      </c>
      <c r="S3144" s="229" t="b">
        <f>VLOOKUP(G3144,[1]Conceptos!$B$2:$E$587,4,FALSE)</f>
        <v>1</v>
      </c>
      <c r="V3144" s="231">
        <f t="shared" si="571"/>
        <v>0</v>
      </c>
    </row>
    <row r="3145" spans="1:22" s="231" customFormat="1" hidden="1">
      <c r="A3145" s="172">
        <f>VLOOKUP(G3145,[1]Conceptos!$B$2:$F$587,5,FALSE)</f>
        <v>385</v>
      </c>
      <c r="B3145" s="236"/>
      <c r="C3145" s="237"/>
      <c r="D3145" s="238"/>
      <c r="E3145" s="225">
        <v>9</v>
      </c>
      <c r="F3145" s="174"/>
      <c r="G3145" s="264" t="str">
        <f t="shared" si="568"/>
        <v>A.7.7</v>
      </c>
      <c r="H3145" s="235" t="e">
        <f t="shared" si="570"/>
        <v>#N/A</v>
      </c>
      <c r="I3145" s="239"/>
      <c r="J3145" s="239"/>
      <c r="K3145" s="239"/>
      <c r="L3145" s="239"/>
      <c r="M3145" s="240"/>
      <c r="N3145" s="231">
        <f t="shared" si="564"/>
        <v>1</v>
      </c>
      <c r="O3145" s="231">
        <f t="shared" si="569"/>
        <v>0</v>
      </c>
      <c r="P3145" s="179">
        <f>VLOOKUP($G3145,[1]Conceptos!$B$2:$I$588,6,FALSE)</f>
        <v>1</v>
      </c>
      <c r="Q3145" s="179">
        <f>VLOOKUP($G3145,[1]Conceptos!$B$2:$I$588,7,FALSE)</f>
        <v>1</v>
      </c>
      <c r="R3145" s="179">
        <f>VLOOKUP($G3145,[1]Conceptos!$B$2:$I$588,8,FALSE)</f>
        <v>1</v>
      </c>
      <c r="S3145" s="229" t="b">
        <f>VLOOKUP(G3145,[1]Conceptos!$B$2:$E$587,4,FALSE)</f>
        <v>1</v>
      </c>
      <c r="V3145" s="231">
        <f t="shared" si="571"/>
        <v>0</v>
      </c>
    </row>
    <row r="3146" spans="1:22" s="231" customFormat="1" hidden="1">
      <c r="A3146" s="172">
        <f>VLOOKUP(G3146,[1]Conceptos!$B$2:$F$587,5,FALSE)</f>
        <v>385</v>
      </c>
      <c r="B3146" s="236"/>
      <c r="C3146" s="237"/>
      <c r="D3146" s="238"/>
      <c r="E3146" s="225">
        <v>10</v>
      </c>
      <c r="F3146" s="174"/>
      <c r="G3146" s="264" t="str">
        <f t="shared" si="568"/>
        <v>A.7.7</v>
      </c>
      <c r="H3146" s="235" t="e">
        <f t="shared" si="570"/>
        <v>#N/A</v>
      </c>
      <c r="I3146" s="239"/>
      <c r="J3146" s="239"/>
      <c r="K3146" s="239"/>
      <c r="L3146" s="239"/>
      <c r="M3146" s="240"/>
      <c r="N3146" s="231">
        <f t="shared" si="564"/>
        <v>1</v>
      </c>
      <c r="O3146" s="231">
        <f t="shared" si="569"/>
        <v>0</v>
      </c>
      <c r="P3146" s="179">
        <f>VLOOKUP($G3146,[1]Conceptos!$B$2:$I$588,6,FALSE)</f>
        <v>1</v>
      </c>
      <c r="Q3146" s="179">
        <f>VLOOKUP($G3146,[1]Conceptos!$B$2:$I$588,7,FALSE)</f>
        <v>1</v>
      </c>
      <c r="R3146" s="179">
        <f>VLOOKUP($G3146,[1]Conceptos!$B$2:$I$588,8,FALSE)</f>
        <v>1</v>
      </c>
      <c r="S3146" s="229" t="b">
        <f>VLOOKUP(G3146,[1]Conceptos!$B$2:$E$587,4,FALSE)</f>
        <v>1</v>
      </c>
      <c r="V3146" s="231">
        <f t="shared" si="571"/>
        <v>0</v>
      </c>
    </row>
    <row r="3147" spans="1:22" s="231" customFormat="1" ht="38.25">
      <c r="A3147" s="172">
        <f>VLOOKUP(G3147,[1]Conceptos!$B$2:$F$587,5,FALSE)</f>
        <v>386</v>
      </c>
      <c r="B3147" s="219" t="s">
        <v>529</v>
      </c>
      <c r="C3147" s="220" t="str">
        <f>VLOOKUP(B3147,[1]Conceptos!$B$2:$D$587,2,FALSE)</f>
        <v>PREINVERSIÓN EN INFRAESTRUCTURA</v>
      </c>
      <c r="D3147" s="221" t="str">
        <f>VLOOKUP(B3147,[1]Conceptos!$B$2:$D$587,3,FALSE)</f>
        <v>GASTOS RELACIONADOS CON ESTUDIOS QUE PERMITAN ESTABLECER LA FACTIBILIDAD TÉCNICA, ECONÓMICA, FINANCIERA Y AMBIENTAL DE LOS PROYECTOS A REALIZAR</v>
      </c>
      <c r="E3147" s="222" t="s">
        <v>136</v>
      </c>
      <c r="F3147" s="223"/>
      <c r="G3147" s="263" t="str">
        <f t="shared" si="568"/>
        <v>A.7.8</v>
      </c>
      <c r="H3147" s="225"/>
      <c r="I3147" s="226">
        <f>SUM(I3148:I3157)</f>
        <v>0</v>
      </c>
      <c r="J3147" s="226">
        <f>SUM(J3148:J3157)</f>
        <v>0</v>
      </c>
      <c r="K3147" s="226">
        <f>SUM(K3148:K3157)</f>
        <v>0</v>
      </c>
      <c r="L3147" s="226">
        <f>SUM(L3148:L3157)</f>
        <v>0</v>
      </c>
      <c r="M3147" s="227">
        <f>SUM(M3148:M3157)</f>
        <v>0</v>
      </c>
      <c r="N3147" s="228">
        <f>IF(AND(E3147&lt;&gt;"", E3147&lt;&gt;"Registrar Detalle",E3147&lt;&gt;"Ocultar Detalle"),1,0)</f>
        <v>0</v>
      </c>
      <c r="O3147" s="228">
        <f t="shared" si="569"/>
        <v>0</v>
      </c>
      <c r="P3147" s="179">
        <f>VLOOKUP($G3147,[1]Conceptos!$B$2:$I$588,6,FALSE)</f>
        <v>1</v>
      </c>
      <c r="Q3147" s="179">
        <f>VLOOKUP($G3147,[1]Conceptos!$B$2:$I$588,7,FALSE)</f>
        <v>1</v>
      </c>
      <c r="R3147" s="179">
        <f>VLOOKUP($G3147,[1]Conceptos!$B$2:$I$588,8,FALSE)</f>
        <v>1</v>
      </c>
      <c r="S3147" s="229" t="b">
        <f>VLOOKUP(G3147,[1]Conceptos!$B$2:$E$588,4,FALSE)</f>
        <v>1</v>
      </c>
      <c r="T3147" s="230">
        <f>FIND(".",B3147,LEN(B3147)-2)</f>
        <v>4</v>
      </c>
      <c r="U3147" s="230" t="str">
        <f>MID(B3147,1,T3147-1)</f>
        <v>A.7</v>
      </c>
      <c r="V3147" s="231">
        <f t="shared" si="571"/>
        <v>4</v>
      </c>
    </row>
    <row r="3148" spans="1:22" s="231" customFormat="1">
      <c r="A3148" s="172">
        <f>VLOOKUP(G3148,[1]Conceptos!$B$2:$F$587,5,FALSE)</f>
        <v>386</v>
      </c>
      <c r="B3148" s="234"/>
      <c r="C3148" s="220"/>
      <c r="D3148" s="221"/>
      <c r="E3148" s="225">
        <v>1</v>
      </c>
      <c r="F3148" s="174"/>
      <c r="G3148" s="264" t="str">
        <f t="shared" si="568"/>
        <v>A.7.8</v>
      </c>
      <c r="H3148" s="235" t="e">
        <f t="shared" ref="H3148:H3157" si="572">VLOOKUP(F3148,$W$7:$X$48,2,FALSE)</f>
        <v>#N/A</v>
      </c>
      <c r="I3148" s="239"/>
      <c r="J3148" s="239"/>
      <c r="K3148" s="239"/>
      <c r="L3148" s="239"/>
      <c r="M3148" s="240"/>
      <c r="N3148" s="231">
        <f t="shared" si="564"/>
        <v>1</v>
      </c>
      <c r="O3148" s="231">
        <f t="shared" si="569"/>
        <v>0</v>
      </c>
      <c r="P3148" s="179">
        <f>VLOOKUP($G3148,[1]Conceptos!$B$2:$I$588,6,FALSE)</f>
        <v>1</v>
      </c>
      <c r="Q3148" s="179">
        <f>VLOOKUP($G3148,[1]Conceptos!$B$2:$I$588,7,FALSE)</f>
        <v>1</v>
      </c>
      <c r="R3148" s="179">
        <f>VLOOKUP($G3148,[1]Conceptos!$B$2:$I$588,8,FALSE)</f>
        <v>1</v>
      </c>
      <c r="S3148" s="229" t="b">
        <f>VLOOKUP(G3148,[1]Conceptos!$B$2:$E$588,4,FALSE)</f>
        <v>1</v>
      </c>
      <c r="V3148" s="231">
        <f t="shared" si="571"/>
        <v>4</v>
      </c>
    </row>
    <row r="3149" spans="1:22" s="231" customFormat="1" hidden="1">
      <c r="A3149" s="172">
        <f>VLOOKUP(G3149,[1]Conceptos!$B$2:$F$587,5,FALSE)</f>
        <v>386</v>
      </c>
      <c r="B3149" s="236"/>
      <c r="C3149" s="237"/>
      <c r="D3149" s="238"/>
      <c r="E3149" s="225">
        <v>2</v>
      </c>
      <c r="F3149" s="174"/>
      <c r="G3149" s="264" t="str">
        <f t="shared" si="568"/>
        <v>A.7.8</v>
      </c>
      <c r="H3149" s="235" t="e">
        <f t="shared" si="572"/>
        <v>#N/A</v>
      </c>
      <c r="I3149" s="239"/>
      <c r="J3149" s="239"/>
      <c r="K3149" s="239"/>
      <c r="L3149" s="239"/>
      <c r="M3149" s="240"/>
      <c r="N3149" s="231">
        <f t="shared" si="564"/>
        <v>1</v>
      </c>
      <c r="O3149" s="231">
        <f t="shared" si="569"/>
        <v>0</v>
      </c>
      <c r="P3149" s="179">
        <f>VLOOKUP($G3149,[1]Conceptos!$B$2:$I$588,6,FALSE)</f>
        <v>1</v>
      </c>
      <c r="Q3149" s="179">
        <f>VLOOKUP($G3149,[1]Conceptos!$B$2:$I$588,7,FALSE)</f>
        <v>1</v>
      </c>
      <c r="R3149" s="179">
        <f>VLOOKUP($G3149,[1]Conceptos!$B$2:$I$588,8,FALSE)</f>
        <v>1</v>
      </c>
      <c r="S3149" s="229" t="b">
        <f>VLOOKUP(G3149,[1]Conceptos!$B$2:$E$587,4,FALSE)</f>
        <v>1</v>
      </c>
      <c r="V3149" s="231">
        <f t="shared" si="571"/>
        <v>0</v>
      </c>
    </row>
    <row r="3150" spans="1:22" s="231" customFormat="1" hidden="1">
      <c r="A3150" s="172">
        <f>VLOOKUP(G3150,[1]Conceptos!$B$2:$F$587,5,FALSE)</f>
        <v>386</v>
      </c>
      <c r="B3150" s="236"/>
      <c r="C3150" s="237"/>
      <c r="D3150" s="238"/>
      <c r="E3150" s="225">
        <v>3</v>
      </c>
      <c r="F3150" s="174"/>
      <c r="G3150" s="264" t="str">
        <f t="shared" si="568"/>
        <v>A.7.8</v>
      </c>
      <c r="H3150" s="235" t="e">
        <f t="shared" si="572"/>
        <v>#N/A</v>
      </c>
      <c r="I3150" s="239"/>
      <c r="J3150" s="239"/>
      <c r="K3150" s="239"/>
      <c r="L3150" s="239"/>
      <c r="M3150" s="240"/>
      <c r="N3150" s="231">
        <f t="shared" si="564"/>
        <v>1</v>
      </c>
      <c r="O3150" s="231">
        <f t="shared" si="569"/>
        <v>0</v>
      </c>
      <c r="P3150" s="179">
        <f>VLOOKUP($G3150,[1]Conceptos!$B$2:$I$588,6,FALSE)</f>
        <v>1</v>
      </c>
      <c r="Q3150" s="179">
        <f>VLOOKUP($G3150,[1]Conceptos!$B$2:$I$588,7,FALSE)</f>
        <v>1</v>
      </c>
      <c r="R3150" s="179">
        <f>VLOOKUP($G3150,[1]Conceptos!$B$2:$I$588,8,FALSE)</f>
        <v>1</v>
      </c>
      <c r="S3150" s="229" t="b">
        <f>VLOOKUP(G3150,[1]Conceptos!$B$2:$E$587,4,FALSE)</f>
        <v>1</v>
      </c>
      <c r="V3150" s="231">
        <f t="shared" si="571"/>
        <v>0</v>
      </c>
    </row>
    <row r="3151" spans="1:22" s="231" customFormat="1" hidden="1">
      <c r="A3151" s="172">
        <f>VLOOKUP(G3151,[1]Conceptos!$B$2:$F$587,5,FALSE)</f>
        <v>386</v>
      </c>
      <c r="B3151" s="236"/>
      <c r="C3151" s="237"/>
      <c r="D3151" s="238"/>
      <c r="E3151" s="225">
        <v>4</v>
      </c>
      <c r="F3151" s="174"/>
      <c r="G3151" s="264" t="str">
        <f t="shared" si="568"/>
        <v>A.7.8</v>
      </c>
      <c r="H3151" s="235" t="e">
        <f t="shared" si="572"/>
        <v>#N/A</v>
      </c>
      <c r="I3151" s="239"/>
      <c r="J3151" s="239"/>
      <c r="K3151" s="239"/>
      <c r="L3151" s="239"/>
      <c r="M3151" s="240"/>
      <c r="N3151" s="231">
        <f t="shared" si="564"/>
        <v>1</v>
      </c>
      <c r="O3151" s="231">
        <f t="shared" si="569"/>
        <v>0</v>
      </c>
      <c r="P3151" s="179">
        <f>VLOOKUP($G3151,[1]Conceptos!$B$2:$I$588,6,FALSE)</f>
        <v>1</v>
      </c>
      <c r="Q3151" s="179">
        <f>VLOOKUP($G3151,[1]Conceptos!$B$2:$I$588,7,FALSE)</f>
        <v>1</v>
      </c>
      <c r="R3151" s="179">
        <f>VLOOKUP($G3151,[1]Conceptos!$B$2:$I$588,8,FALSE)</f>
        <v>1</v>
      </c>
      <c r="S3151" s="229" t="b">
        <f>VLOOKUP(G3151,[1]Conceptos!$B$2:$E$587,4,FALSE)</f>
        <v>1</v>
      </c>
      <c r="V3151" s="231">
        <f t="shared" si="571"/>
        <v>0</v>
      </c>
    </row>
    <row r="3152" spans="1:22" s="231" customFormat="1" hidden="1">
      <c r="A3152" s="172">
        <f>VLOOKUP(G3152,[1]Conceptos!$B$2:$F$587,5,FALSE)</f>
        <v>386</v>
      </c>
      <c r="B3152" s="236"/>
      <c r="C3152" s="237"/>
      <c r="D3152" s="238"/>
      <c r="E3152" s="225">
        <v>5</v>
      </c>
      <c r="F3152" s="174"/>
      <c r="G3152" s="264" t="str">
        <f t="shared" si="568"/>
        <v>A.7.8</v>
      </c>
      <c r="H3152" s="235" t="e">
        <f t="shared" si="572"/>
        <v>#N/A</v>
      </c>
      <c r="I3152" s="239"/>
      <c r="J3152" s="239"/>
      <c r="K3152" s="239"/>
      <c r="L3152" s="239"/>
      <c r="M3152" s="240"/>
      <c r="N3152" s="231">
        <f t="shared" si="564"/>
        <v>1</v>
      </c>
      <c r="O3152" s="231">
        <f t="shared" si="569"/>
        <v>0</v>
      </c>
      <c r="P3152" s="179">
        <f>VLOOKUP($G3152,[1]Conceptos!$B$2:$I$588,6,FALSE)</f>
        <v>1</v>
      </c>
      <c r="Q3152" s="179">
        <f>VLOOKUP($G3152,[1]Conceptos!$B$2:$I$588,7,FALSE)</f>
        <v>1</v>
      </c>
      <c r="R3152" s="179">
        <f>VLOOKUP($G3152,[1]Conceptos!$B$2:$I$588,8,FALSE)</f>
        <v>1</v>
      </c>
      <c r="S3152" s="229" t="b">
        <f>VLOOKUP(G3152,[1]Conceptos!$B$2:$E$587,4,FALSE)</f>
        <v>1</v>
      </c>
      <c r="V3152" s="231">
        <f t="shared" si="571"/>
        <v>0</v>
      </c>
    </row>
    <row r="3153" spans="1:22" s="231" customFormat="1" hidden="1">
      <c r="A3153" s="172">
        <f>VLOOKUP(G3153,[1]Conceptos!$B$2:$F$587,5,FALSE)</f>
        <v>386</v>
      </c>
      <c r="B3153" s="236"/>
      <c r="C3153" s="237"/>
      <c r="D3153" s="238"/>
      <c r="E3153" s="225">
        <v>6</v>
      </c>
      <c r="F3153" s="174"/>
      <c r="G3153" s="264" t="str">
        <f t="shared" si="568"/>
        <v>A.7.8</v>
      </c>
      <c r="H3153" s="235" t="e">
        <f t="shared" si="572"/>
        <v>#N/A</v>
      </c>
      <c r="I3153" s="239"/>
      <c r="J3153" s="239"/>
      <c r="K3153" s="239"/>
      <c r="L3153" s="239"/>
      <c r="M3153" s="240"/>
      <c r="N3153" s="231">
        <f t="shared" si="564"/>
        <v>1</v>
      </c>
      <c r="O3153" s="231">
        <f t="shared" si="569"/>
        <v>0</v>
      </c>
      <c r="P3153" s="179">
        <f>VLOOKUP($G3153,[1]Conceptos!$B$2:$I$588,6,FALSE)</f>
        <v>1</v>
      </c>
      <c r="Q3153" s="179">
        <f>VLOOKUP($G3153,[1]Conceptos!$B$2:$I$588,7,FALSE)</f>
        <v>1</v>
      </c>
      <c r="R3153" s="179">
        <f>VLOOKUP($G3153,[1]Conceptos!$B$2:$I$588,8,FALSE)</f>
        <v>1</v>
      </c>
      <c r="S3153" s="229" t="b">
        <f>VLOOKUP(G3153,[1]Conceptos!$B$2:$E$587,4,FALSE)</f>
        <v>1</v>
      </c>
      <c r="V3153" s="231">
        <f t="shared" si="571"/>
        <v>0</v>
      </c>
    </row>
    <row r="3154" spans="1:22" s="231" customFormat="1" hidden="1">
      <c r="A3154" s="172">
        <f>VLOOKUP(G3154,[1]Conceptos!$B$2:$F$587,5,FALSE)</f>
        <v>386</v>
      </c>
      <c r="B3154" s="236"/>
      <c r="C3154" s="237"/>
      <c r="D3154" s="238"/>
      <c r="E3154" s="225">
        <v>7</v>
      </c>
      <c r="F3154" s="174"/>
      <c r="G3154" s="264" t="str">
        <f t="shared" si="568"/>
        <v>A.7.8</v>
      </c>
      <c r="H3154" s="235" t="e">
        <f t="shared" si="572"/>
        <v>#N/A</v>
      </c>
      <c r="I3154" s="239"/>
      <c r="J3154" s="239"/>
      <c r="K3154" s="239"/>
      <c r="L3154" s="239"/>
      <c r="M3154" s="240"/>
      <c r="N3154" s="231">
        <f t="shared" si="564"/>
        <v>1</v>
      </c>
      <c r="O3154" s="231">
        <f t="shared" si="569"/>
        <v>0</v>
      </c>
      <c r="P3154" s="179">
        <f>VLOOKUP($G3154,[1]Conceptos!$B$2:$I$588,6,FALSE)</f>
        <v>1</v>
      </c>
      <c r="Q3154" s="179">
        <f>VLOOKUP($G3154,[1]Conceptos!$B$2:$I$588,7,FALSE)</f>
        <v>1</v>
      </c>
      <c r="R3154" s="179">
        <f>VLOOKUP($G3154,[1]Conceptos!$B$2:$I$588,8,FALSE)</f>
        <v>1</v>
      </c>
      <c r="S3154" s="229" t="b">
        <f>VLOOKUP(G3154,[1]Conceptos!$B$2:$E$587,4,FALSE)</f>
        <v>1</v>
      </c>
      <c r="V3154" s="231">
        <f t="shared" si="571"/>
        <v>0</v>
      </c>
    </row>
    <row r="3155" spans="1:22" s="231" customFormat="1" hidden="1">
      <c r="A3155" s="172">
        <f>VLOOKUP(G3155,[1]Conceptos!$B$2:$F$587,5,FALSE)</f>
        <v>386</v>
      </c>
      <c r="B3155" s="236"/>
      <c r="C3155" s="237"/>
      <c r="D3155" s="238"/>
      <c r="E3155" s="225">
        <v>8</v>
      </c>
      <c r="F3155" s="174"/>
      <c r="G3155" s="264" t="str">
        <f t="shared" si="568"/>
        <v>A.7.8</v>
      </c>
      <c r="H3155" s="235" t="e">
        <f t="shared" si="572"/>
        <v>#N/A</v>
      </c>
      <c r="I3155" s="239"/>
      <c r="J3155" s="239"/>
      <c r="K3155" s="239"/>
      <c r="L3155" s="239"/>
      <c r="M3155" s="240"/>
      <c r="N3155" s="231">
        <f t="shared" si="564"/>
        <v>1</v>
      </c>
      <c r="O3155" s="231">
        <f t="shared" si="569"/>
        <v>0</v>
      </c>
      <c r="P3155" s="179">
        <f>VLOOKUP($G3155,[1]Conceptos!$B$2:$I$588,6,FALSE)</f>
        <v>1</v>
      </c>
      <c r="Q3155" s="179">
        <f>VLOOKUP($G3155,[1]Conceptos!$B$2:$I$588,7,FALSE)</f>
        <v>1</v>
      </c>
      <c r="R3155" s="179">
        <f>VLOOKUP($G3155,[1]Conceptos!$B$2:$I$588,8,FALSE)</f>
        <v>1</v>
      </c>
      <c r="S3155" s="229" t="b">
        <f>VLOOKUP(G3155,[1]Conceptos!$B$2:$E$587,4,FALSE)</f>
        <v>1</v>
      </c>
      <c r="V3155" s="231">
        <f t="shared" si="571"/>
        <v>0</v>
      </c>
    </row>
    <row r="3156" spans="1:22" s="231" customFormat="1" hidden="1">
      <c r="A3156" s="172">
        <f>VLOOKUP(G3156,[1]Conceptos!$B$2:$F$587,5,FALSE)</f>
        <v>386</v>
      </c>
      <c r="B3156" s="236"/>
      <c r="C3156" s="237"/>
      <c r="D3156" s="238"/>
      <c r="E3156" s="225">
        <v>9</v>
      </c>
      <c r="F3156" s="174"/>
      <c r="G3156" s="264" t="str">
        <f t="shared" si="568"/>
        <v>A.7.8</v>
      </c>
      <c r="H3156" s="235" t="e">
        <f t="shared" si="572"/>
        <v>#N/A</v>
      </c>
      <c r="I3156" s="239"/>
      <c r="J3156" s="239"/>
      <c r="K3156" s="239"/>
      <c r="L3156" s="239"/>
      <c r="M3156" s="240"/>
      <c r="N3156" s="231">
        <f t="shared" si="564"/>
        <v>1</v>
      </c>
      <c r="O3156" s="231">
        <f t="shared" si="569"/>
        <v>0</v>
      </c>
      <c r="P3156" s="179">
        <f>VLOOKUP($G3156,[1]Conceptos!$B$2:$I$588,6,FALSE)</f>
        <v>1</v>
      </c>
      <c r="Q3156" s="179">
        <f>VLOOKUP($G3156,[1]Conceptos!$B$2:$I$588,7,FALSE)</f>
        <v>1</v>
      </c>
      <c r="R3156" s="179">
        <f>VLOOKUP($G3156,[1]Conceptos!$B$2:$I$588,8,FALSE)</f>
        <v>1</v>
      </c>
      <c r="S3156" s="229" t="b">
        <f>VLOOKUP(G3156,[1]Conceptos!$B$2:$E$587,4,FALSE)</f>
        <v>1</v>
      </c>
      <c r="V3156" s="231">
        <f t="shared" si="571"/>
        <v>0</v>
      </c>
    </row>
    <row r="3157" spans="1:22" s="231" customFormat="1" hidden="1">
      <c r="A3157" s="172">
        <f>VLOOKUP(G3157,[1]Conceptos!$B$2:$F$587,5,FALSE)</f>
        <v>386</v>
      </c>
      <c r="B3157" s="236"/>
      <c r="C3157" s="237"/>
      <c r="D3157" s="238"/>
      <c r="E3157" s="225">
        <v>10</v>
      </c>
      <c r="F3157" s="174"/>
      <c r="G3157" s="264" t="str">
        <f t="shared" si="568"/>
        <v>A.7.8</v>
      </c>
      <c r="H3157" s="235" t="e">
        <f t="shared" si="572"/>
        <v>#N/A</v>
      </c>
      <c r="I3157" s="239"/>
      <c r="J3157" s="239"/>
      <c r="K3157" s="239"/>
      <c r="L3157" s="239"/>
      <c r="M3157" s="240"/>
      <c r="N3157" s="231">
        <f t="shared" ref="N3157:N3220" si="573">IF(E3157&lt;&gt;"",1,0)</f>
        <v>1</v>
      </c>
      <c r="O3157" s="231">
        <f t="shared" si="569"/>
        <v>0</v>
      </c>
      <c r="P3157" s="179">
        <f>VLOOKUP($G3157,[1]Conceptos!$B$2:$I$588,6,FALSE)</f>
        <v>1</v>
      </c>
      <c r="Q3157" s="179">
        <f>VLOOKUP($G3157,[1]Conceptos!$B$2:$I$588,7,FALSE)</f>
        <v>1</v>
      </c>
      <c r="R3157" s="179">
        <f>VLOOKUP($G3157,[1]Conceptos!$B$2:$I$588,8,FALSE)</f>
        <v>1</v>
      </c>
      <c r="S3157" s="229" t="b">
        <f>VLOOKUP(G3157,[1]Conceptos!$B$2:$E$587,4,FALSE)</f>
        <v>1</v>
      </c>
      <c r="V3157" s="231">
        <f t="shared" si="571"/>
        <v>0</v>
      </c>
    </row>
    <row r="3158" spans="1:22" s="231" customFormat="1" ht="25.5">
      <c r="A3158" s="172">
        <f>VLOOKUP(G3158,[1]Conceptos!$B$2:$F$587,5,FALSE)</f>
        <v>387</v>
      </c>
      <c r="B3158" s="219" t="s">
        <v>530</v>
      </c>
      <c r="C3158" s="220" t="str">
        <f>VLOOKUP(B3158,[1]Conceptos!$B$2:$D$587,2,FALSE)</f>
        <v>PAGO DE DÉFICIT DE INVERSIÓN EN VIVIENDA</v>
      </c>
      <c r="D3158" s="221" t="str">
        <f>VLOOKUP(B3158,[1]Conceptos!$B$2:$D$587,3,FALSE)</f>
        <v>RECURSOS DESTINADOS AL PAGO DE DÉFICIT DE INVERSIÓN EN EL SECTOR VIVIENDA</v>
      </c>
      <c r="E3158" s="222" t="s">
        <v>136</v>
      </c>
      <c r="F3158" s="223"/>
      <c r="G3158" s="263" t="str">
        <f t="shared" si="568"/>
        <v>A.7.11</v>
      </c>
      <c r="H3158" s="225"/>
      <c r="I3158" s="226">
        <f>SUM(I3159:I3168)</f>
        <v>0</v>
      </c>
      <c r="J3158" s="226">
        <f>SUM(J3159:J3168)</f>
        <v>0</v>
      </c>
      <c r="K3158" s="226">
        <f>SUM(K3159:K3168)</f>
        <v>0</v>
      </c>
      <c r="L3158" s="226">
        <f>SUM(L3159:L3168)</f>
        <v>0</v>
      </c>
      <c r="M3158" s="227">
        <f>SUM(M3159:M3168)</f>
        <v>0</v>
      </c>
      <c r="N3158" s="228">
        <f>IF(AND(E3158&lt;&gt;"", E3158&lt;&gt;"Registrar Detalle",E3158&lt;&gt;"Ocultar Detalle"),1,0)</f>
        <v>0</v>
      </c>
      <c r="O3158" s="228">
        <f t="shared" si="569"/>
        <v>0</v>
      </c>
      <c r="P3158" s="179">
        <f>VLOOKUP($G3158,[1]Conceptos!$B$2:$I$588,6,FALSE)</f>
        <v>1</v>
      </c>
      <c r="Q3158" s="179">
        <f>VLOOKUP($G3158,[1]Conceptos!$B$2:$I$588,7,FALSE)</f>
        <v>1</v>
      </c>
      <c r="R3158" s="179">
        <f>VLOOKUP($G3158,[1]Conceptos!$B$2:$I$588,8,FALSE)</f>
        <v>1</v>
      </c>
      <c r="S3158" s="229" t="b">
        <f>VLOOKUP(G3158,[1]Conceptos!$B$2:$E$588,4,FALSE)</f>
        <v>1</v>
      </c>
      <c r="T3158" s="230">
        <f>FIND(".",B3158,LEN(B3158)-2)</f>
        <v>4</v>
      </c>
      <c r="U3158" s="230" t="str">
        <f>MID(B3158,1,T3158-1)</f>
        <v>A.7</v>
      </c>
      <c r="V3158" s="231">
        <f>IF(T3158=0,#REF!,T3158)</f>
        <v>4</v>
      </c>
    </row>
    <row r="3159" spans="1:22" s="231" customFormat="1">
      <c r="A3159" s="172">
        <f>VLOOKUP(G3159,[1]Conceptos!$B$2:$F$587,5,FALSE)</f>
        <v>387</v>
      </c>
      <c r="B3159" s="234"/>
      <c r="C3159" s="220"/>
      <c r="D3159" s="221"/>
      <c r="E3159" s="225">
        <v>1</v>
      </c>
      <c r="F3159" s="174"/>
      <c r="G3159" s="264" t="str">
        <f t="shared" si="568"/>
        <v>A.7.11</v>
      </c>
      <c r="H3159" s="235" t="e">
        <f t="shared" ref="H3159:H3168" si="574">VLOOKUP(F3159,$W$7:$X$48,2,FALSE)</f>
        <v>#N/A</v>
      </c>
      <c r="I3159" s="239"/>
      <c r="J3159" s="239"/>
      <c r="K3159" s="239"/>
      <c r="L3159" s="239"/>
      <c r="M3159" s="240"/>
      <c r="N3159" s="231">
        <f t="shared" si="573"/>
        <v>1</v>
      </c>
      <c r="O3159" s="231">
        <f t="shared" si="569"/>
        <v>0</v>
      </c>
      <c r="P3159" s="179">
        <f>VLOOKUP($G3159,[1]Conceptos!$B$2:$I$588,6,FALSE)</f>
        <v>1</v>
      </c>
      <c r="Q3159" s="179">
        <f>VLOOKUP($G3159,[1]Conceptos!$B$2:$I$588,7,FALSE)</f>
        <v>1</v>
      </c>
      <c r="R3159" s="179">
        <f>VLOOKUP($G3159,[1]Conceptos!$B$2:$I$588,8,FALSE)</f>
        <v>1</v>
      </c>
      <c r="S3159" s="229" t="b">
        <f>VLOOKUP(G3159,[1]Conceptos!$B$2:$E$588,4,FALSE)</f>
        <v>1</v>
      </c>
      <c r="V3159" s="231">
        <f t="shared" ref="V3159:V3223" si="575">IF(T3159=0,T3158,T3159)</f>
        <v>4</v>
      </c>
    </row>
    <row r="3160" spans="1:22" s="231" customFormat="1" hidden="1">
      <c r="A3160" s="172">
        <f>VLOOKUP(G3160,[1]Conceptos!$B$2:$F$587,5,FALSE)</f>
        <v>387</v>
      </c>
      <c r="B3160" s="236"/>
      <c r="C3160" s="237"/>
      <c r="D3160" s="238"/>
      <c r="E3160" s="225">
        <v>2</v>
      </c>
      <c r="F3160" s="174"/>
      <c r="G3160" s="264" t="str">
        <f t="shared" si="568"/>
        <v>A.7.11</v>
      </c>
      <c r="H3160" s="235" t="e">
        <f t="shared" si="574"/>
        <v>#N/A</v>
      </c>
      <c r="I3160" s="239"/>
      <c r="J3160" s="239"/>
      <c r="K3160" s="239"/>
      <c r="L3160" s="239"/>
      <c r="M3160" s="240"/>
      <c r="N3160" s="231">
        <f t="shared" si="573"/>
        <v>1</v>
      </c>
      <c r="O3160" s="231">
        <f t="shared" si="569"/>
        <v>0</v>
      </c>
      <c r="P3160" s="179">
        <f>VLOOKUP($G3160,[1]Conceptos!$B$2:$I$588,6,FALSE)</f>
        <v>1</v>
      </c>
      <c r="Q3160" s="179">
        <f>VLOOKUP($G3160,[1]Conceptos!$B$2:$I$588,7,FALSE)</f>
        <v>1</v>
      </c>
      <c r="R3160" s="179">
        <f>VLOOKUP($G3160,[1]Conceptos!$B$2:$I$588,8,FALSE)</f>
        <v>1</v>
      </c>
      <c r="S3160" s="229" t="b">
        <f>VLOOKUP(G3160,[1]Conceptos!$B$2:$E$587,4,FALSE)</f>
        <v>1</v>
      </c>
      <c r="V3160" s="231">
        <f t="shared" si="575"/>
        <v>0</v>
      </c>
    </row>
    <row r="3161" spans="1:22" s="231" customFormat="1" hidden="1">
      <c r="A3161" s="172">
        <f>VLOOKUP(G3161,[1]Conceptos!$B$2:$F$587,5,FALSE)</f>
        <v>387</v>
      </c>
      <c r="B3161" s="236"/>
      <c r="C3161" s="237"/>
      <c r="D3161" s="238"/>
      <c r="E3161" s="225">
        <v>3</v>
      </c>
      <c r="F3161" s="174"/>
      <c r="G3161" s="264" t="str">
        <f t="shared" si="568"/>
        <v>A.7.11</v>
      </c>
      <c r="H3161" s="235" t="e">
        <f t="shared" si="574"/>
        <v>#N/A</v>
      </c>
      <c r="I3161" s="239"/>
      <c r="J3161" s="239"/>
      <c r="K3161" s="239"/>
      <c r="L3161" s="239"/>
      <c r="M3161" s="240"/>
      <c r="N3161" s="231">
        <f t="shared" si="573"/>
        <v>1</v>
      </c>
      <c r="O3161" s="231">
        <f t="shared" si="569"/>
        <v>0</v>
      </c>
      <c r="P3161" s="179">
        <f>VLOOKUP($G3161,[1]Conceptos!$B$2:$I$588,6,FALSE)</f>
        <v>1</v>
      </c>
      <c r="Q3161" s="179">
        <f>VLOOKUP($G3161,[1]Conceptos!$B$2:$I$588,7,FALSE)</f>
        <v>1</v>
      </c>
      <c r="R3161" s="179">
        <f>VLOOKUP($G3161,[1]Conceptos!$B$2:$I$588,8,FALSE)</f>
        <v>1</v>
      </c>
      <c r="S3161" s="229" t="b">
        <f>VLOOKUP(G3161,[1]Conceptos!$B$2:$E$587,4,FALSE)</f>
        <v>1</v>
      </c>
      <c r="V3161" s="231">
        <f t="shared" si="575"/>
        <v>0</v>
      </c>
    </row>
    <row r="3162" spans="1:22" s="231" customFormat="1" hidden="1">
      <c r="A3162" s="172">
        <f>VLOOKUP(G3162,[1]Conceptos!$B$2:$F$587,5,FALSE)</f>
        <v>387</v>
      </c>
      <c r="B3162" s="236"/>
      <c r="C3162" s="237"/>
      <c r="D3162" s="238"/>
      <c r="E3162" s="225">
        <v>4</v>
      </c>
      <c r="F3162" s="174"/>
      <c r="G3162" s="264" t="str">
        <f t="shared" si="568"/>
        <v>A.7.11</v>
      </c>
      <c r="H3162" s="235" t="e">
        <f t="shared" si="574"/>
        <v>#N/A</v>
      </c>
      <c r="I3162" s="239"/>
      <c r="J3162" s="239"/>
      <c r="K3162" s="239"/>
      <c r="L3162" s="239"/>
      <c r="M3162" s="240"/>
      <c r="N3162" s="231">
        <f t="shared" si="573"/>
        <v>1</v>
      </c>
      <c r="O3162" s="231">
        <f t="shared" si="569"/>
        <v>0</v>
      </c>
      <c r="P3162" s="179">
        <f>VLOOKUP($G3162,[1]Conceptos!$B$2:$I$588,6,FALSE)</f>
        <v>1</v>
      </c>
      <c r="Q3162" s="179">
        <f>VLOOKUP($G3162,[1]Conceptos!$B$2:$I$588,7,FALSE)</f>
        <v>1</v>
      </c>
      <c r="R3162" s="179">
        <f>VLOOKUP($G3162,[1]Conceptos!$B$2:$I$588,8,FALSE)</f>
        <v>1</v>
      </c>
      <c r="S3162" s="229" t="b">
        <f>VLOOKUP(G3162,[1]Conceptos!$B$2:$E$587,4,FALSE)</f>
        <v>1</v>
      </c>
      <c r="V3162" s="231">
        <f t="shared" si="575"/>
        <v>0</v>
      </c>
    </row>
    <row r="3163" spans="1:22" s="231" customFormat="1" hidden="1">
      <c r="A3163" s="172">
        <f>VLOOKUP(G3163,[1]Conceptos!$B$2:$F$587,5,FALSE)</f>
        <v>387</v>
      </c>
      <c r="B3163" s="236"/>
      <c r="C3163" s="237"/>
      <c r="D3163" s="238"/>
      <c r="E3163" s="225">
        <v>5</v>
      </c>
      <c r="F3163" s="174"/>
      <c r="G3163" s="264" t="str">
        <f t="shared" si="568"/>
        <v>A.7.11</v>
      </c>
      <c r="H3163" s="235" t="e">
        <f t="shared" si="574"/>
        <v>#N/A</v>
      </c>
      <c r="I3163" s="239"/>
      <c r="J3163" s="239"/>
      <c r="K3163" s="239"/>
      <c r="L3163" s="239"/>
      <c r="M3163" s="240"/>
      <c r="N3163" s="231">
        <f t="shared" si="573"/>
        <v>1</v>
      </c>
      <c r="O3163" s="231">
        <f t="shared" si="569"/>
        <v>0</v>
      </c>
      <c r="P3163" s="179">
        <f>VLOOKUP($G3163,[1]Conceptos!$B$2:$I$588,6,FALSE)</f>
        <v>1</v>
      </c>
      <c r="Q3163" s="179">
        <f>VLOOKUP($G3163,[1]Conceptos!$B$2:$I$588,7,FALSE)</f>
        <v>1</v>
      </c>
      <c r="R3163" s="179">
        <f>VLOOKUP($G3163,[1]Conceptos!$B$2:$I$588,8,FALSE)</f>
        <v>1</v>
      </c>
      <c r="S3163" s="229" t="b">
        <f>VLOOKUP(G3163,[1]Conceptos!$B$2:$E$587,4,FALSE)</f>
        <v>1</v>
      </c>
      <c r="V3163" s="231">
        <f t="shared" si="575"/>
        <v>0</v>
      </c>
    </row>
    <row r="3164" spans="1:22" s="231" customFormat="1" hidden="1">
      <c r="A3164" s="172">
        <f>VLOOKUP(G3164,[1]Conceptos!$B$2:$F$587,5,FALSE)</f>
        <v>387</v>
      </c>
      <c r="B3164" s="236"/>
      <c r="C3164" s="237"/>
      <c r="D3164" s="238"/>
      <c r="E3164" s="225">
        <v>6</v>
      </c>
      <c r="F3164" s="174"/>
      <c r="G3164" s="264" t="str">
        <f t="shared" si="568"/>
        <v>A.7.11</v>
      </c>
      <c r="H3164" s="235" t="e">
        <f t="shared" si="574"/>
        <v>#N/A</v>
      </c>
      <c r="I3164" s="239"/>
      <c r="J3164" s="239"/>
      <c r="K3164" s="239"/>
      <c r="L3164" s="239"/>
      <c r="M3164" s="240"/>
      <c r="N3164" s="231">
        <f t="shared" si="573"/>
        <v>1</v>
      </c>
      <c r="O3164" s="231">
        <f t="shared" si="569"/>
        <v>0</v>
      </c>
      <c r="P3164" s="179">
        <f>VLOOKUP($G3164,[1]Conceptos!$B$2:$I$588,6,FALSE)</f>
        <v>1</v>
      </c>
      <c r="Q3164" s="179">
        <f>VLOOKUP($G3164,[1]Conceptos!$B$2:$I$588,7,FALSE)</f>
        <v>1</v>
      </c>
      <c r="R3164" s="179">
        <f>VLOOKUP($G3164,[1]Conceptos!$B$2:$I$588,8,FALSE)</f>
        <v>1</v>
      </c>
      <c r="S3164" s="229" t="b">
        <f>VLOOKUP(G3164,[1]Conceptos!$B$2:$E$587,4,FALSE)</f>
        <v>1</v>
      </c>
      <c r="V3164" s="231">
        <f t="shared" si="575"/>
        <v>0</v>
      </c>
    </row>
    <row r="3165" spans="1:22" s="231" customFormat="1" hidden="1">
      <c r="A3165" s="172">
        <f>VLOOKUP(G3165,[1]Conceptos!$B$2:$F$587,5,FALSE)</f>
        <v>387</v>
      </c>
      <c r="B3165" s="236"/>
      <c r="C3165" s="237"/>
      <c r="D3165" s="238"/>
      <c r="E3165" s="225">
        <v>7</v>
      </c>
      <c r="F3165" s="174"/>
      <c r="G3165" s="264" t="str">
        <f t="shared" si="568"/>
        <v>A.7.11</v>
      </c>
      <c r="H3165" s="235" t="e">
        <f t="shared" si="574"/>
        <v>#N/A</v>
      </c>
      <c r="I3165" s="239"/>
      <c r="J3165" s="239"/>
      <c r="K3165" s="239"/>
      <c r="L3165" s="239"/>
      <c r="M3165" s="240"/>
      <c r="N3165" s="231">
        <f t="shared" si="573"/>
        <v>1</v>
      </c>
      <c r="O3165" s="231">
        <f t="shared" si="569"/>
        <v>0</v>
      </c>
      <c r="P3165" s="179">
        <f>VLOOKUP($G3165,[1]Conceptos!$B$2:$I$588,6,FALSE)</f>
        <v>1</v>
      </c>
      <c r="Q3165" s="179">
        <f>VLOOKUP($G3165,[1]Conceptos!$B$2:$I$588,7,FALSE)</f>
        <v>1</v>
      </c>
      <c r="R3165" s="179">
        <f>VLOOKUP($G3165,[1]Conceptos!$B$2:$I$588,8,FALSE)</f>
        <v>1</v>
      </c>
      <c r="S3165" s="229" t="b">
        <f>VLOOKUP(G3165,[1]Conceptos!$B$2:$E$587,4,FALSE)</f>
        <v>1</v>
      </c>
      <c r="V3165" s="231">
        <f t="shared" si="575"/>
        <v>0</v>
      </c>
    </row>
    <row r="3166" spans="1:22" s="231" customFormat="1" hidden="1">
      <c r="A3166" s="172">
        <f>VLOOKUP(G3166,[1]Conceptos!$B$2:$F$587,5,FALSE)</f>
        <v>387</v>
      </c>
      <c r="B3166" s="236"/>
      <c r="C3166" s="237"/>
      <c r="D3166" s="238"/>
      <c r="E3166" s="225">
        <v>8</v>
      </c>
      <c r="F3166" s="174"/>
      <c r="G3166" s="264" t="str">
        <f t="shared" si="568"/>
        <v>A.7.11</v>
      </c>
      <c r="H3166" s="235" t="e">
        <f t="shared" si="574"/>
        <v>#N/A</v>
      </c>
      <c r="I3166" s="239"/>
      <c r="J3166" s="239"/>
      <c r="K3166" s="239"/>
      <c r="L3166" s="239"/>
      <c r="M3166" s="240"/>
      <c r="N3166" s="231">
        <f t="shared" si="573"/>
        <v>1</v>
      </c>
      <c r="O3166" s="231">
        <f t="shared" si="569"/>
        <v>0</v>
      </c>
      <c r="P3166" s="179">
        <f>VLOOKUP($G3166,[1]Conceptos!$B$2:$I$588,6,FALSE)</f>
        <v>1</v>
      </c>
      <c r="Q3166" s="179">
        <f>VLOOKUP($G3166,[1]Conceptos!$B$2:$I$588,7,FALSE)</f>
        <v>1</v>
      </c>
      <c r="R3166" s="179">
        <f>VLOOKUP($G3166,[1]Conceptos!$B$2:$I$588,8,FALSE)</f>
        <v>1</v>
      </c>
      <c r="S3166" s="229" t="b">
        <f>VLOOKUP(G3166,[1]Conceptos!$B$2:$E$587,4,FALSE)</f>
        <v>1</v>
      </c>
      <c r="V3166" s="231">
        <f t="shared" si="575"/>
        <v>0</v>
      </c>
    </row>
    <row r="3167" spans="1:22" s="231" customFormat="1" hidden="1">
      <c r="A3167" s="172">
        <f>VLOOKUP(G3167,[1]Conceptos!$B$2:$F$587,5,FALSE)</f>
        <v>387</v>
      </c>
      <c r="B3167" s="236"/>
      <c r="C3167" s="237"/>
      <c r="D3167" s="238"/>
      <c r="E3167" s="225">
        <v>9</v>
      </c>
      <c r="F3167" s="174"/>
      <c r="G3167" s="264" t="str">
        <f t="shared" si="568"/>
        <v>A.7.11</v>
      </c>
      <c r="H3167" s="235" t="e">
        <f t="shared" si="574"/>
        <v>#N/A</v>
      </c>
      <c r="I3167" s="185"/>
      <c r="J3167" s="239"/>
      <c r="K3167" s="239"/>
      <c r="L3167" s="239"/>
      <c r="M3167" s="240"/>
      <c r="N3167" s="231">
        <f t="shared" si="573"/>
        <v>1</v>
      </c>
      <c r="O3167" s="231">
        <f t="shared" si="569"/>
        <v>0</v>
      </c>
      <c r="P3167" s="179">
        <f>VLOOKUP($G3167,[1]Conceptos!$B$2:$I$588,6,FALSE)</f>
        <v>1</v>
      </c>
      <c r="Q3167" s="179">
        <f>VLOOKUP($G3167,[1]Conceptos!$B$2:$I$588,7,FALSE)</f>
        <v>1</v>
      </c>
      <c r="R3167" s="179">
        <f>VLOOKUP($G3167,[1]Conceptos!$B$2:$I$588,8,FALSE)</f>
        <v>1</v>
      </c>
      <c r="S3167" s="229" t="b">
        <f>VLOOKUP(G3167,[1]Conceptos!$B$2:$E$587,4,FALSE)</f>
        <v>1</v>
      </c>
      <c r="V3167" s="231">
        <f t="shared" si="575"/>
        <v>0</v>
      </c>
    </row>
    <row r="3168" spans="1:22" s="231" customFormat="1" hidden="1">
      <c r="A3168" s="172">
        <f>VLOOKUP(G3168,[1]Conceptos!$B$2:$F$587,5,FALSE)</f>
        <v>387</v>
      </c>
      <c r="B3168" s="236"/>
      <c r="C3168" s="237"/>
      <c r="D3168" s="238"/>
      <c r="E3168" s="225">
        <v>10</v>
      </c>
      <c r="F3168" s="174"/>
      <c r="G3168" s="264" t="str">
        <f t="shared" si="568"/>
        <v>A.7.11</v>
      </c>
      <c r="H3168" s="235" t="e">
        <f t="shared" si="574"/>
        <v>#N/A</v>
      </c>
      <c r="I3168" s="239"/>
      <c r="J3168" s="239"/>
      <c r="K3168" s="239"/>
      <c r="L3168" s="239"/>
      <c r="M3168" s="240"/>
      <c r="N3168" s="231">
        <f t="shared" si="573"/>
        <v>1</v>
      </c>
      <c r="O3168" s="231">
        <f t="shared" si="569"/>
        <v>0</v>
      </c>
      <c r="P3168" s="179">
        <f>VLOOKUP($G3168,[1]Conceptos!$B$2:$I$588,6,FALSE)</f>
        <v>1</v>
      </c>
      <c r="Q3168" s="179">
        <f>VLOOKUP($G3168,[1]Conceptos!$B$2:$I$588,7,FALSE)</f>
        <v>1</v>
      </c>
      <c r="R3168" s="179">
        <f>VLOOKUP($G3168,[1]Conceptos!$B$2:$I$588,8,FALSE)</f>
        <v>1</v>
      </c>
      <c r="S3168" s="229" t="b">
        <f>VLOOKUP(G3168,[1]Conceptos!$B$2:$E$587,4,FALSE)</f>
        <v>1</v>
      </c>
      <c r="V3168" s="231">
        <f t="shared" si="575"/>
        <v>0</v>
      </c>
    </row>
    <row r="3169" spans="1:22" s="231" customFormat="1" ht="25.5">
      <c r="A3169" s="172">
        <f>VLOOKUP(G3169,[1]Conceptos!$B$2:$F$587,5,FALSE)</f>
        <v>388</v>
      </c>
      <c r="B3169" s="216" t="s">
        <v>531</v>
      </c>
      <c r="C3169" s="217" t="str">
        <f>VLOOKUP(B3169,[1]Conceptos!$B$2:$D$587,2,FALSE)</f>
        <v>AGROPECUARIO</v>
      </c>
      <c r="D3169" s="218" t="str">
        <f>VLOOKUP(B3169,[1]Conceptos!$B$2:$D$587,3,FALSE)</f>
        <v xml:space="preserve">SECTOR ORIENTADO AL DESARROLLO DE ACTIVIDADES TENDIENTES A PROMOVER EL DESARROLLO AGROPECUARIO  </v>
      </c>
      <c r="E3169" s="249"/>
      <c r="F3169" s="210"/>
      <c r="G3169" s="262" t="str">
        <f t="shared" si="568"/>
        <v>A.8</v>
      </c>
      <c r="H3169" s="249"/>
      <c r="I3169" s="213">
        <f>I3170+I3181+I3192+I3215+I3226+I3237+I3248+I3259+I3270</f>
        <v>0</v>
      </c>
      <c r="J3169" s="213">
        <f>J3170+J3181+J3192+J3215+J3226+J3237+J3248+J3259+J3270</f>
        <v>0</v>
      </c>
      <c r="K3169" s="213">
        <f>K3170+K3181+K3192+K3215+K3226+K3237+K3248+K3259+K3270</f>
        <v>0</v>
      </c>
      <c r="L3169" s="213">
        <f>L3170+L3181+L3192+L3215+L3226+L3237+L3248+L3259+L3270</f>
        <v>0</v>
      </c>
      <c r="M3169" s="214">
        <f>M3170+M3181+M3192+M3215+M3226+M3237+M3248+M3259+M3270</f>
        <v>0</v>
      </c>
      <c r="N3169" s="250">
        <f t="shared" si="573"/>
        <v>0</v>
      </c>
      <c r="O3169" s="250">
        <f t="shared" si="569"/>
        <v>0</v>
      </c>
      <c r="P3169" s="179">
        <f>VLOOKUP($G3169,[1]Conceptos!$B$2:$I$588,6,FALSE)</f>
        <v>1</v>
      </c>
      <c r="Q3169" s="179">
        <f>VLOOKUP($G3169,[1]Conceptos!$B$2:$I$588,7,FALSE)</f>
        <v>1</v>
      </c>
      <c r="R3169" s="179">
        <f>VLOOKUP($G3169,[1]Conceptos!$B$2:$I$588,8,FALSE)</f>
        <v>1</v>
      </c>
      <c r="S3169" s="229" t="b">
        <f>VLOOKUP(G3169,[1]Conceptos!$B$2:$E$588,4,FALSE)</f>
        <v>0</v>
      </c>
      <c r="T3169" s="230">
        <f>FIND(".",B3169,LEN(B3169)-2)</f>
        <v>2</v>
      </c>
      <c r="U3169" s="230" t="str">
        <f>MID(B3169,1,T3169-1)</f>
        <v>A</v>
      </c>
      <c r="V3169" s="231">
        <f t="shared" si="575"/>
        <v>2</v>
      </c>
    </row>
    <row r="3170" spans="1:22" s="231" customFormat="1" ht="38.25">
      <c r="A3170" s="172">
        <f>VLOOKUP(G3170,[1]Conceptos!$B$2:$F$587,5,FALSE)</f>
        <v>389</v>
      </c>
      <c r="B3170" s="219" t="s">
        <v>532</v>
      </c>
      <c r="C3170" s="220" t="str">
        <f>VLOOKUP(B3170,[1]Conceptos!$B$2:$D$587,2,FALSE)</f>
        <v>PREINVERSIÓN EN INFRAESTRUCTURA</v>
      </c>
      <c r="D3170" s="221" t="str">
        <f>VLOOKUP(B3170,[1]Conceptos!$B$2:$D$587,3,FALSE)</f>
        <v>GASTOS RELACIONADOS CON ESTUDIOS QUE PERMITAN ESTABLECER LA FACTIBILIDAD TÉCNICA, ECONÓMICA, FINANCIERA Y AMBIENTAL DE LOS PROYECTOS A REALIZAR</v>
      </c>
      <c r="E3170" s="222" t="s">
        <v>136</v>
      </c>
      <c r="F3170" s="223"/>
      <c r="G3170" s="263" t="str">
        <f t="shared" si="568"/>
        <v>A.8.1</v>
      </c>
      <c r="H3170" s="225"/>
      <c r="I3170" s="226">
        <f>SUM(I3171:I3180)</f>
        <v>0</v>
      </c>
      <c r="J3170" s="226">
        <f>SUM(J3171:J3180)</f>
        <v>0</v>
      </c>
      <c r="K3170" s="226">
        <f>SUM(K3171:K3180)</f>
        <v>0</v>
      </c>
      <c r="L3170" s="226">
        <f>SUM(L3171:L3180)</f>
        <v>0</v>
      </c>
      <c r="M3170" s="227">
        <f>SUM(M3171:M3180)</f>
        <v>0</v>
      </c>
      <c r="N3170" s="228">
        <f>IF(AND(E3170&lt;&gt;"", E3170&lt;&gt;"Registrar Detalle",E3170&lt;&gt;"Ocultar Detalle"),1,0)</f>
        <v>0</v>
      </c>
      <c r="O3170" s="228">
        <f t="shared" si="569"/>
        <v>0</v>
      </c>
      <c r="P3170" s="179">
        <f>VLOOKUP($G3170,[1]Conceptos!$B$2:$I$588,6,FALSE)</f>
        <v>1</v>
      </c>
      <c r="Q3170" s="179">
        <f>VLOOKUP($G3170,[1]Conceptos!$B$2:$I$588,7,FALSE)</f>
        <v>1</v>
      </c>
      <c r="R3170" s="179">
        <f>VLOOKUP($G3170,[1]Conceptos!$B$2:$I$588,8,FALSE)</f>
        <v>1</v>
      </c>
      <c r="S3170" s="229" t="b">
        <f>VLOOKUP(G3170,[1]Conceptos!$B$2:$E$588,4,FALSE)</f>
        <v>1</v>
      </c>
      <c r="T3170" s="230">
        <f>FIND(".",B3170,LEN(B3170)-2)</f>
        <v>4</v>
      </c>
      <c r="U3170" s="230" t="str">
        <f>MID(B3170,1,T3170-1)</f>
        <v>A.8</v>
      </c>
      <c r="V3170" s="231">
        <f t="shared" si="575"/>
        <v>4</v>
      </c>
    </row>
    <row r="3171" spans="1:22" s="231" customFormat="1">
      <c r="A3171" s="172">
        <f>VLOOKUP(G3171,[1]Conceptos!$B$2:$F$587,5,FALSE)</f>
        <v>389</v>
      </c>
      <c r="B3171" s="234"/>
      <c r="C3171" s="220"/>
      <c r="D3171" s="221"/>
      <c r="E3171" s="225">
        <v>1</v>
      </c>
      <c r="F3171" s="174"/>
      <c r="G3171" s="264" t="str">
        <f t="shared" si="568"/>
        <v>A.8.1</v>
      </c>
      <c r="H3171" s="235" t="e">
        <f t="shared" ref="H3171:H3180" si="576">VLOOKUP(F3171,$W$7:$X$48,2,FALSE)</f>
        <v>#N/A</v>
      </c>
      <c r="I3171" s="239"/>
      <c r="J3171" s="239"/>
      <c r="K3171" s="239"/>
      <c r="L3171" s="239"/>
      <c r="M3171" s="240"/>
      <c r="N3171" s="231">
        <f t="shared" si="573"/>
        <v>1</v>
      </c>
      <c r="O3171" s="231">
        <f t="shared" si="569"/>
        <v>0</v>
      </c>
      <c r="P3171" s="179">
        <f>VLOOKUP($G3171,[1]Conceptos!$B$2:$I$588,6,FALSE)</f>
        <v>1</v>
      </c>
      <c r="Q3171" s="179">
        <f>VLOOKUP($G3171,[1]Conceptos!$B$2:$I$588,7,FALSE)</f>
        <v>1</v>
      </c>
      <c r="R3171" s="179">
        <f>VLOOKUP($G3171,[1]Conceptos!$B$2:$I$588,8,FALSE)</f>
        <v>1</v>
      </c>
      <c r="S3171" s="229" t="b">
        <f>VLOOKUP(G3171,[1]Conceptos!$B$2:$E$588,4,FALSE)</f>
        <v>1</v>
      </c>
      <c r="V3171" s="231">
        <f t="shared" si="575"/>
        <v>4</v>
      </c>
    </row>
    <row r="3172" spans="1:22" s="231" customFormat="1" hidden="1">
      <c r="A3172" s="172">
        <f>VLOOKUP(G3172,[1]Conceptos!$B$2:$F$587,5,FALSE)</f>
        <v>389</v>
      </c>
      <c r="B3172" s="236"/>
      <c r="C3172" s="237"/>
      <c r="D3172" s="238"/>
      <c r="E3172" s="225">
        <v>2</v>
      </c>
      <c r="F3172" s="174"/>
      <c r="G3172" s="264" t="str">
        <f t="shared" si="568"/>
        <v>A.8.1</v>
      </c>
      <c r="H3172" s="235" t="e">
        <f t="shared" si="576"/>
        <v>#N/A</v>
      </c>
      <c r="I3172" s="239"/>
      <c r="J3172" s="239"/>
      <c r="K3172" s="239"/>
      <c r="L3172" s="239"/>
      <c r="M3172" s="240"/>
      <c r="N3172" s="231">
        <f t="shared" si="573"/>
        <v>1</v>
      </c>
      <c r="O3172" s="231">
        <f t="shared" si="569"/>
        <v>0</v>
      </c>
      <c r="P3172" s="179">
        <f>VLOOKUP($G3172,[1]Conceptos!$B$2:$I$588,6,FALSE)</f>
        <v>1</v>
      </c>
      <c r="Q3172" s="179">
        <f>VLOOKUP($G3172,[1]Conceptos!$B$2:$I$588,7,FALSE)</f>
        <v>1</v>
      </c>
      <c r="R3172" s="179">
        <f>VLOOKUP($G3172,[1]Conceptos!$B$2:$I$588,8,FALSE)</f>
        <v>1</v>
      </c>
      <c r="S3172" s="229" t="b">
        <f>VLOOKUP(G3172,[1]Conceptos!$B$2:$E$587,4,FALSE)</f>
        <v>1</v>
      </c>
      <c r="V3172" s="231">
        <f t="shared" si="575"/>
        <v>0</v>
      </c>
    </row>
    <row r="3173" spans="1:22" s="231" customFormat="1" hidden="1">
      <c r="A3173" s="172">
        <f>VLOOKUP(G3173,[1]Conceptos!$B$2:$F$587,5,FALSE)</f>
        <v>389</v>
      </c>
      <c r="B3173" s="236"/>
      <c r="C3173" s="237"/>
      <c r="D3173" s="238"/>
      <c r="E3173" s="225">
        <v>3</v>
      </c>
      <c r="F3173" s="174"/>
      <c r="G3173" s="264" t="str">
        <f t="shared" si="568"/>
        <v>A.8.1</v>
      </c>
      <c r="H3173" s="235" t="e">
        <f t="shared" si="576"/>
        <v>#N/A</v>
      </c>
      <c r="I3173" s="239"/>
      <c r="J3173" s="239"/>
      <c r="K3173" s="239"/>
      <c r="L3173" s="239"/>
      <c r="M3173" s="240"/>
      <c r="N3173" s="231">
        <f t="shared" si="573"/>
        <v>1</v>
      </c>
      <c r="O3173" s="231">
        <f t="shared" si="569"/>
        <v>0</v>
      </c>
      <c r="P3173" s="179">
        <f>VLOOKUP($G3173,[1]Conceptos!$B$2:$I$588,6,FALSE)</f>
        <v>1</v>
      </c>
      <c r="Q3173" s="179">
        <f>VLOOKUP($G3173,[1]Conceptos!$B$2:$I$588,7,FALSE)</f>
        <v>1</v>
      </c>
      <c r="R3173" s="179">
        <f>VLOOKUP($G3173,[1]Conceptos!$B$2:$I$588,8,FALSE)</f>
        <v>1</v>
      </c>
      <c r="S3173" s="229" t="b">
        <f>VLOOKUP(G3173,[1]Conceptos!$B$2:$E$587,4,FALSE)</f>
        <v>1</v>
      </c>
      <c r="V3173" s="231">
        <f t="shared" si="575"/>
        <v>0</v>
      </c>
    </row>
    <row r="3174" spans="1:22" s="231" customFormat="1" hidden="1">
      <c r="A3174" s="172">
        <f>VLOOKUP(G3174,[1]Conceptos!$B$2:$F$587,5,FALSE)</f>
        <v>389</v>
      </c>
      <c r="B3174" s="236"/>
      <c r="C3174" s="237"/>
      <c r="D3174" s="238"/>
      <c r="E3174" s="225">
        <v>4</v>
      </c>
      <c r="F3174" s="174"/>
      <c r="G3174" s="264" t="str">
        <f t="shared" si="568"/>
        <v>A.8.1</v>
      </c>
      <c r="H3174" s="235" t="e">
        <f t="shared" si="576"/>
        <v>#N/A</v>
      </c>
      <c r="I3174" s="239"/>
      <c r="J3174" s="239"/>
      <c r="K3174" s="239"/>
      <c r="L3174" s="239"/>
      <c r="M3174" s="240"/>
      <c r="N3174" s="231">
        <f t="shared" si="573"/>
        <v>1</v>
      </c>
      <c r="O3174" s="231">
        <f t="shared" si="569"/>
        <v>0</v>
      </c>
      <c r="P3174" s="179">
        <f>VLOOKUP($G3174,[1]Conceptos!$B$2:$I$588,6,FALSE)</f>
        <v>1</v>
      </c>
      <c r="Q3174" s="179">
        <f>VLOOKUP($G3174,[1]Conceptos!$B$2:$I$588,7,FALSE)</f>
        <v>1</v>
      </c>
      <c r="R3174" s="179">
        <f>VLOOKUP($G3174,[1]Conceptos!$B$2:$I$588,8,FALSE)</f>
        <v>1</v>
      </c>
      <c r="S3174" s="229" t="b">
        <f>VLOOKUP(G3174,[1]Conceptos!$B$2:$E$587,4,FALSE)</f>
        <v>1</v>
      </c>
      <c r="V3174" s="231">
        <f t="shared" si="575"/>
        <v>0</v>
      </c>
    </row>
    <row r="3175" spans="1:22" s="231" customFormat="1" hidden="1">
      <c r="A3175" s="172">
        <f>VLOOKUP(G3175,[1]Conceptos!$B$2:$F$587,5,FALSE)</f>
        <v>389</v>
      </c>
      <c r="B3175" s="236"/>
      <c r="C3175" s="237"/>
      <c r="D3175" s="238"/>
      <c r="E3175" s="225">
        <v>5</v>
      </c>
      <c r="F3175" s="174"/>
      <c r="G3175" s="264" t="str">
        <f t="shared" si="568"/>
        <v>A.8.1</v>
      </c>
      <c r="H3175" s="235" t="e">
        <f t="shared" si="576"/>
        <v>#N/A</v>
      </c>
      <c r="I3175" s="239"/>
      <c r="J3175" s="239"/>
      <c r="K3175" s="239"/>
      <c r="L3175" s="239"/>
      <c r="M3175" s="240"/>
      <c r="N3175" s="231">
        <f t="shared" si="573"/>
        <v>1</v>
      </c>
      <c r="O3175" s="231">
        <f t="shared" si="569"/>
        <v>0</v>
      </c>
      <c r="P3175" s="179">
        <f>VLOOKUP($G3175,[1]Conceptos!$B$2:$I$588,6,FALSE)</f>
        <v>1</v>
      </c>
      <c r="Q3175" s="179">
        <f>VLOOKUP($G3175,[1]Conceptos!$B$2:$I$588,7,FALSE)</f>
        <v>1</v>
      </c>
      <c r="R3175" s="179">
        <f>VLOOKUP($G3175,[1]Conceptos!$B$2:$I$588,8,FALSE)</f>
        <v>1</v>
      </c>
      <c r="S3175" s="229" t="b">
        <f>VLOOKUP(G3175,[1]Conceptos!$B$2:$E$587,4,FALSE)</f>
        <v>1</v>
      </c>
      <c r="V3175" s="231">
        <f t="shared" si="575"/>
        <v>0</v>
      </c>
    </row>
    <row r="3176" spans="1:22" s="231" customFormat="1" hidden="1">
      <c r="A3176" s="172">
        <f>VLOOKUP(G3176,[1]Conceptos!$B$2:$F$587,5,FALSE)</f>
        <v>389</v>
      </c>
      <c r="B3176" s="236"/>
      <c r="C3176" s="237"/>
      <c r="D3176" s="238"/>
      <c r="E3176" s="225">
        <v>6</v>
      </c>
      <c r="F3176" s="174"/>
      <c r="G3176" s="264" t="str">
        <f t="shared" si="568"/>
        <v>A.8.1</v>
      </c>
      <c r="H3176" s="235" t="e">
        <f t="shared" si="576"/>
        <v>#N/A</v>
      </c>
      <c r="I3176" s="239"/>
      <c r="J3176" s="239"/>
      <c r="K3176" s="239"/>
      <c r="L3176" s="239"/>
      <c r="M3176" s="240"/>
      <c r="N3176" s="231">
        <f t="shared" si="573"/>
        <v>1</v>
      </c>
      <c r="O3176" s="231">
        <f t="shared" si="569"/>
        <v>0</v>
      </c>
      <c r="P3176" s="179">
        <f>VLOOKUP($G3176,[1]Conceptos!$B$2:$I$588,6,FALSE)</f>
        <v>1</v>
      </c>
      <c r="Q3176" s="179">
        <f>VLOOKUP($G3176,[1]Conceptos!$B$2:$I$588,7,FALSE)</f>
        <v>1</v>
      </c>
      <c r="R3176" s="179">
        <f>VLOOKUP($G3176,[1]Conceptos!$B$2:$I$588,8,FALSE)</f>
        <v>1</v>
      </c>
      <c r="S3176" s="229" t="b">
        <f>VLOOKUP(G3176,[1]Conceptos!$B$2:$E$587,4,FALSE)</f>
        <v>1</v>
      </c>
      <c r="V3176" s="231">
        <f t="shared" si="575"/>
        <v>0</v>
      </c>
    </row>
    <row r="3177" spans="1:22" s="231" customFormat="1" hidden="1">
      <c r="A3177" s="172">
        <f>VLOOKUP(G3177,[1]Conceptos!$B$2:$F$587,5,FALSE)</f>
        <v>389</v>
      </c>
      <c r="B3177" s="236"/>
      <c r="C3177" s="237"/>
      <c r="D3177" s="238"/>
      <c r="E3177" s="225">
        <v>7</v>
      </c>
      <c r="F3177" s="174"/>
      <c r="G3177" s="264" t="str">
        <f t="shared" si="568"/>
        <v>A.8.1</v>
      </c>
      <c r="H3177" s="235" t="e">
        <f t="shared" si="576"/>
        <v>#N/A</v>
      </c>
      <c r="I3177" s="239"/>
      <c r="J3177" s="239"/>
      <c r="K3177" s="239"/>
      <c r="L3177" s="239"/>
      <c r="M3177" s="240"/>
      <c r="N3177" s="231">
        <f t="shared" si="573"/>
        <v>1</v>
      </c>
      <c r="O3177" s="231">
        <f t="shared" si="569"/>
        <v>0</v>
      </c>
      <c r="P3177" s="179">
        <f>VLOOKUP($G3177,[1]Conceptos!$B$2:$I$588,6,FALSE)</f>
        <v>1</v>
      </c>
      <c r="Q3177" s="179">
        <f>VLOOKUP($G3177,[1]Conceptos!$B$2:$I$588,7,FALSE)</f>
        <v>1</v>
      </c>
      <c r="R3177" s="179">
        <f>VLOOKUP($G3177,[1]Conceptos!$B$2:$I$588,8,FALSE)</f>
        <v>1</v>
      </c>
      <c r="S3177" s="229" t="b">
        <f>VLOOKUP(G3177,[1]Conceptos!$B$2:$E$587,4,FALSE)</f>
        <v>1</v>
      </c>
      <c r="V3177" s="231">
        <f t="shared" si="575"/>
        <v>0</v>
      </c>
    </row>
    <row r="3178" spans="1:22" s="231" customFormat="1" hidden="1">
      <c r="A3178" s="172">
        <f>VLOOKUP(G3178,[1]Conceptos!$B$2:$F$587,5,FALSE)</f>
        <v>389</v>
      </c>
      <c r="B3178" s="236"/>
      <c r="C3178" s="237"/>
      <c r="D3178" s="238"/>
      <c r="E3178" s="225">
        <v>8</v>
      </c>
      <c r="F3178" s="174"/>
      <c r="G3178" s="264" t="str">
        <f t="shared" si="568"/>
        <v>A.8.1</v>
      </c>
      <c r="H3178" s="235" t="e">
        <f t="shared" si="576"/>
        <v>#N/A</v>
      </c>
      <c r="I3178" s="239"/>
      <c r="J3178" s="239"/>
      <c r="K3178" s="239"/>
      <c r="L3178" s="239"/>
      <c r="M3178" s="240"/>
      <c r="N3178" s="231">
        <f t="shared" si="573"/>
        <v>1</v>
      </c>
      <c r="O3178" s="231">
        <f t="shared" si="569"/>
        <v>0</v>
      </c>
      <c r="P3178" s="179">
        <f>VLOOKUP($G3178,[1]Conceptos!$B$2:$I$588,6,FALSE)</f>
        <v>1</v>
      </c>
      <c r="Q3178" s="179">
        <f>VLOOKUP($G3178,[1]Conceptos!$B$2:$I$588,7,FALSE)</f>
        <v>1</v>
      </c>
      <c r="R3178" s="179">
        <f>VLOOKUP($G3178,[1]Conceptos!$B$2:$I$588,8,FALSE)</f>
        <v>1</v>
      </c>
      <c r="S3178" s="229" t="b">
        <f>VLOOKUP(G3178,[1]Conceptos!$B$2:$E$587,4,FALSE)</f>
        <v>1</v>
      </c>
      <c r="V3178" s="231">
        <f t="shared" si="575"/>
        <v>0</v>
      </c>
    </row>
    <row r="3179" spans="1:22" s="231" customFormat="1" hidden="1">
      <c r="A3179" s="172">
        <f>VLOOKUP(G3179,[1]Conceptos!$B$2:$F$587,5,FALSE)</f>
        <v>389</v>
      </c>
      <c r="B3179" s="236"/>
      <c r="C3179" s="237"/>
      <c r="D3179" s="238"/>
      <c r="E3179" s="225">
        <v>9</v>
      </c>
      <c r="F3179" s="174"/>
      <c r="G3179" s="264" t="str">
        <f t="shared" si="568"/>
        <v>A.8.1</v>
      </c>
      <c r="H3179" s="235" t="e">
        <f t="shared" si="576"/>
        <v>#N/A</v>
      </c>
      <c r="I3179" s="239"/>
      <c r="J3179" s="239"/>
      <c r="K3179" s="239"/>
      <c r="L3179" s="239"/>
      <c r="M3179" s="240"/>
      <c r="N3179" s="231">
        <f t="shared" si="573"/>
        <v>1</v>
      </c>
      <c r="O3179" s="231">
        <f t="shared" si="569"/>
        <v>0</v>
      </c>
      <c r="P3179" s="179">
        <f>VLOOKUP($G3179,[1]Conceptos!$B$2:$I$588,6,FALSE)</f>
        <v>1</v>
      </c>
      <c r="Q3179" s="179">
        <f>VLOOKUP($G3179,[1]Conceptos!$B$2:$I$588,7,FALSE)</f>
        <v>1</v>
      </c>
      <c r="R3179" s="179">
        <f>VLOOKUP($G3179,[1]Conceptos!$B$2:$I$588,8,FALSE)</f>
        <v>1</v>
      </c>
      <c r="S3179" s="229" t="b">
        <f>VLOOKUP(G3179,[1]Conceptos!$B$2:$E$587,4,FALSE)</f>
        <v>1</v>
      </c>
      <c r="V3179" s="231">
        <f t="shared" si="575"/>
        <v>0</v>
      </c>
    </row>
    <row r="3180" spans="1:22" s="231" customFormat="1" hidden="1">
      <c r="A3180" s="172">
        <f>VLOOKUP(G3180,[1]Conceptos!$B$2:$F$587,5,FALSE)</f>
        <v>389</v>
      </c>
      <c r="B3180" s="236"/>
      <c r="C3180" s="237"/>
      <c r="D3180" s="238"/>
      <c r="E3180" s="225">
        <v>10</v>
      </c>
      <c r="F3180" s="174"/>
      <c r="G3180" s="264" t="str">
        <f t="shared" si="568"/>
        <v>A.8.1</v>
      </c>
      <c r="H3180" s="235" t="e">
        <f t="shared" si="576"/>
        <v>#N/A</v>
      </c>
      <c r="I3180" s="239"/>
      <c r="J3180" s="239"/>
      <c r="K3180" s="239"/>
      <c r="L3180" s="239"/>
      <c r="M3180" s="240"/>
      <c r="N3180" s="231">
        <f t="shared" si="573"/>
        <v>1</v>
      </c>
      <c r="O3180" s="231">
        <f t="shared" si="569"/>
        <v>0</v>
      </c>
      <c r="P3180" s="179">
        <f>VLOOKUP($G3180,[1]Conceptos!$B$2:$I$588,6,FALSE)</f>
        <v>1</v>
      </c>
      <c r="Q3180" s="179">
        <f>VLOOKUP($G3180,[1]Conceptos!$B$2:$I$588,7,FALSE)</f>
        <v>1</v>
      </c>
      <c r="R3180" s="179">
        <f>VLOOKUP($G3180,[1]Conceptos!$B$2:$I$588,8,FALSE)</f>
        <v>1</v>
      </c>
      <c r="S3180" s="229" t="b">
        <f>VLOOKUP(G3180,[1]Conceptos!$B$2:$E$587,4,FALSE)</f>
        <v>1</v>
      </c>
      <c r="V3180" s="231">
        <f t="shared" si="575"/>
        <v>0</v>
      </c>
    </row>
    <row r="3181" spans="1:22" s="231" customFormat="1" ht="38.25">
      <c r="A3181" s="172">
        <f>VLOOKUP(G3181,[1]Conceptos!$B$2:$F$587,5,FALSE)</f>
        <v>390</v>
      </c>
      <c r="B3181" s="219" t="s">
        <v>533</v>
      </c>
      <c r="C3181" s="220" t="str">
        <f>VLOOKUP(B3181,[1]Conceptos!$B$2:$D$587,2,FALSE)</f>
        <v>MONTAJE, DOTACIÓN Y MANTENIMIENTO DE GRANJAS EXPERIMENTALES</v>
      </c>
      <c r="D3181" s="221" t="str">
        <f>VLOOKUP(B3181,[1]Conceptos!$B$2:$D$587,3,FALSE)</f>
        <v>RECURSOS ORIENTADOS POR LA ENTIDAD TERRITORIAL PARA REALIZAR EL MONTAJE, DOTACIÓN Y  MANTENIMIENTO DE LAS GRANJAS EXPERIMENTALES</v>
      </c>
      <c r="E3181" s="222" t="s">
        <v>136</v>
      </c>
      <c r="F3181" s="223"/>
      <c r="G3181" s="263" t="str">
        <f t="shared" si="568"/>
        <v>A.8.2</v>
      </c>
      <c r="H3181" s="225"/>
      <c r="I3181" s="226">
        <f>SUM(I3182:I3191)</f>
        <v>0</v>
      </c>
      <c r="J3181" s="226">
        <f>SUM(J3182:J3191)</f>
        <v>0</v>
      </c>
      <c r="K3181" s="226">
        <f>SUM(K3182:K3191)</f>
        <v>0</v>
      </c>
      <c r="L3181" s="226">
        <f>SUM(L3182:L3191)</f>
        <v>0</v>
      </c>
      <c r="M3181" s="227">
        <f>SUM(M3182:M3191)</f>
        <v>0</v>
      </c>
      <c r="N3181" s="228">
        <f>IF(AND(E3181&lt;&gt;"", E3181&lt;&gt;"Registrar Detalle",E3181&lt;&gt;"Ocultar Detalle"),1,0)</f>
        <v>0</v>
      </c>
      <c r="O3181" s="228">
        <f t="shared" si="569"/>
        <v>0</v>
      </c>
      <c r="P3181" s="179">
        <f>VLOOKUP($G3181,[1]Conceptos!$B$2:$I$588,6,FALSE)</f>
        <v>1</v>
      </c>
      <c r="Q3181" s="179">
        <f>VLOOKUP($G3181,[1]Conceptos!$B$2:$I$588,7,FALSE)</f>
        <v>1</v>
      </c>
      <c r="R3181" s="179">
        <f>VLOOKUP($G3181,[1]Conceptos!$B$2:$I$588,8,FALSE)</f>
        <v>1</v>
      </c>
      <c r="S3181" s="229" t="b">
        <f>VLOOKUP(G3181,[1]Conceptos!$B$2:$E$588,4,FALSE)</f>
        <v>1</v>
      </c>
      <c r="T3181" s="230">
        <f>FIND(".",B3181,LEN(B3181)-2)</f>
        <v>4</v>
      </c>
      <c r="U3181" s="230" t="str">
        <f>MID(B3181,1,T3181-1)</f>
        <v>A.8</v>
      </c>
      <c r="V3181" s="231">
        <f t="shared" si="575"/>
        <v>4</v>
      </c>
    </row>
    <row r="3182" spans="1:22" s="231" customFormat="1">
      <c r="A3182" s="172">
        <f>VLOOKUP(G3182,[1]Conceptos!$B$2:$F$587,5,FALSE)</f>
        <v>390</v>
      </c>
      <c r="B3182" s="234"/>
      <c r="C3182" s="220"/>
      <c r="D3182" s="221"/>
      <c r="E3182" s="225">
        <v>1</v>
      </c>
      <c r="F3182" s="174"/>
      <c r="G3182" s="264" t="str">
        <f t="shared" si="568"/>
        <v>A.8.2</v>
      </c>
      <c r="H3182" s="235" t="e">
        <f t="shared" ref="H3182:H3191" si="577">VLOOKUP(F3182,$W$7:$X$48,2,FALSE)</f>
        <v>#N/A</v>
      </c>
      <c r="I3182" s="239"/>
      <c r="J3182" s="239"/>
      <c r="K3182" s="239"/>
      <c r="L3182" s="239"/>
      <c r="M3182" s="240"/>
      <c r="N3182" s="231">
        <f t="shared" si="573"/>
        <v>1</v>
      </c>
      <c r="O3182" s="231">
        <f t="shared" si="569"/>
        <v>0</v>
      </c>
      <c r="P3182" s="179">
        <f>VLOOKUP($G3182,[1]Conceptos!$B$2:$I$588,6,FALSE)</f>
        <v>1</v>
      </c>
      <c r="Q3182" s="179">
        <f>VLOOKUP($G3182,[1]Conceptos!$B$2:$I$588,7,FALSE)</f>
        <v>1</v>
      </c>
      <c r="R3182" s="179">
        <f>VLOOKUP($G3182,[1]Conceptos!$B$2:$I$588,8,FALSE)</f>
        <v>1</v>
      </c>
      <c r="S3182" s="229" t="b">
        <f>VLOOKUP(G3182,[1]Conceptos!$B$2:$E$588,4,FALSE)</f>
        <v>1</v>
      </c>
      <c r="V3182" s="231">
        <f t="shared" si="575"/>
        <v>4</v>
      </c>
    </row>
    <row r="3183" spans="1:22" s="231" customFormat="1" hidden="1">
      <c r="A3183" s="172">
        <f>VLOOKUP(G3183,[1]Conceptos!$B$2:$F$587,5,FALSE)</f>
        <v>390</v>
      </c>
      <c r="B3183" s="236"/>
      <c r="C3183" s="237"/>
      <c r="D3183" s="238"/>
      <c r="E3183" s="225">
        <v>2</v>
      </c>
      <c r="F3183" s="174"/>
      <c r="G3183" s="264" t="str">
        <f t="shared" si="568"/>
        <v>A.8.2</v>
      </c>
      <c r="H3183" s="235" t="e">
        <f t="shared" si="577"/>
        <v>#N/A</v>
      </c>
      <c r="I3183" s="239"/>
      <c r="J3183" s="239"/>
      <c r="K3183" s="239"/>
      <c r="L3183" s="239"/>
      <c r="M3183" s="240"/>
      <c r="N3183" s="231">
        <f t="shared" si="573"/>
        <v>1</v>
      </c>
      <c r="O3183" s="231">
        <f t="shared" si="569"/>
        <v>0</v>
      </c>
      <c r="P3183" s="179">
        <f>VLOOKUP($G3183,[1]Conceptos!$B$2:$I$588,6,FALSE)</f>
        <v>1</v>
      </c>
      <c r="Q3183" s="179">
        <f>VLOOKUP($G3183,[1]Conceptos!$B$2:$I$588,7,FALSE)</f>
        <v>1</v>
      </c>
      <c r="R3183" s="179">
        <f>VLOOKUP($G3183,[1]Conceptos!$B$2:$I$588,8,FALSE)</f>
        <v>1</v>
      </c>
      <c r="S3183" s="229" t="b">
        <f>VLOOKUP(G3183,[1]Conceptos!$B$2:$E$587,4,FALSE)</f>
        <v>1</v>
      </c>
      <c r="V3183" s="231">
        <f t="shared" si="575"/>
        <v>0</v>
      </c>
    </row>
    <row r="3184" spans="1:22" s="231" customFormat="1" hidden="1">
      <c r="A3184" s="172">
        <f>VLOOKUP(G3184,[1]Conceptos!$B$2:$F$587,5,FALSE)</f>
        <v>390</v>
      </c>
      <c r="B3184" s="236"/>
      <c r="C3184" s="237"/>
      <c r="D3184" s="238"/>
      <c r="E3184" s="225">
        <v>3</v>
      </c>
      <c r="F3184" s="174"/>
      <c r="G3184" s="264" t="str">
        <f t="shared" si="568"/>
        <v>A.8.2</v>
      </c>
      <c r="H3184" s="235" t="e">
        <f t="shared" si="577"/>
        <v>#N/A</v>
      </c>
      <c r="I3184" s="239"/>
      <c r="J3184" s="239"/>
      <c r="K3184" s="239"/>
      <c r="L3184" s="239"/>
      <c r="M3184" s="240"/>
      <c r="N3184" s="231">
        <f t="shared" si="573"/>
        <v>1</v>
      </c>
      <c r="O3184" s="231">
        <f t="shared" si="569"/>
        <v>0</v>
      </c>
      <c r="P3184" s="179">
        <f>VLOOKUP($G3184,[1]Conceptos!$B$2:$I$588,6,FALSE)</f>
        <v>1</v>
      </c>
      <c r="Q3184" s="179">
        <f>VLOOKUP($G3184,[1]Conceptos!$B$2:$I$588,7,FALSE)</f>
        <v>1</v>
      </c>
      <c r="R3184" s="179">
        <f>VLOOKUP($G3184,[1]Conceptos!$B$2:$I$588,8,FALSE)</f>
        <v>1</v>
      </c>
      <c r="S3184" s="229" t="b">
        <f>VLOOKUP(G3184,[1]Conceptos!$B$2:$E$587,4,FALSE)</f>
        <v>1</v>
      </c>
      <c r="V3184" s="231">
        <f t="shared" si="575"/>
        <v>0</v>
      </c>
    </row>
    <row r="3185" spans="1:22" s="231" customFormat="1" hidden="1">
      <c r="A3185" s="172">
        <f>VLOOKUP(G3185,[1]Conceptos!$B$2:$F$587,5,FALSE)</f>
        <v>390</v>
      </c>
      <c r="B3185" s="236"/>
      <c r="C3185" s="237"/>
      <c r="D3185" s="238"/>
      <c r="E3185" s="225">
        <v>4</v>
      </c>
      <c r="F3185" s="174"/>
      <c r="G3185" s="264" t="str">
        <f t="shared" si="568"/>
        <v>A.8.2</v>
      </c>
      <c r="H3185" s="235" t="e">
        <f t="shared" si="577"/>
        <v>#N/A</v>
      </c>
      <c r="I3185" s="239"/>
      <c r="J3185" s="239"/>
      <c r="K3185" s="239"/>
      <c r="L3185" s="239"/>
      <c r="M3185" s="240"/>
      <c r="N3185" s="231">
        <f t="shared" si="573"/>
        <v>1</v>
      </c>
      <c r="O3185" s="231">
        <f t="shared" si="569"/>
        <v>0</v>
      </c>
      <c r="P3185" s="179">
        <f>VLOOKUP($G3185,[1]Conceptos!$B$2:$I$588,6,FALSE)</f>
        <v>1</v>
      </c>
      <c r="Q3185" s="179">
        <f>VLOOKUP($G3185,[1]Conceptos!$B$2:$I$588,7,FALSE)</f>
        <v>1</v>
      </c>
      <c r="R3185" s="179">
        <f>VLOOKUP($G3185,[1]Conceptos!$B$2:$I$588,8,FALSE)</f>
        <v>1</v>
      </c>
      <c r="S3185" s="229" t="b">
        <f>VLOOKUP(G3185,[1]Conceptos!$B$2:$E$587,4,FALSE)</f>
        <v>1</v>
      </c>
      <c r="V3185" s="231">
        <f t="shared" si="575"/>
        <v>0</v>
      </c>
    </row>
    <row r="3186" spans="1:22" s="231" customFormat="1" hidden="1">
      <c r="A3186" s="172">
        <f>VLOOKUP(G3186,[1]Conceptos!$B$2:$F$587,5,FALSE)</f>
        <v>390</v>
      </c>
      <c r="B3186" s="236"/>
      <c r="C3186" s="237"/>
      <c r="D3186" s="238"/>
      <c r="E3186" s="225">
        <v>5</v>
      </c>
      <c r="F3186" s="174"/>
      <c r="G3186" s="264" t="str">
        <f t="shared" si="568"/>
        <v>A.8.2</v>
      </c>
      <c r="H3186" s="235" t="e">
        <f t="shared" si="577"/>
        <v>#N/A</v>
      </c>
      <c r="I3186" s="239"/>
      <c r="J3186" s="239"/>
      <c r="K3186" s="239"/>
      <c r="L3186" s="239"/>
      <c r="M3186" s="240"/>
      <c r="N3186" s="231">
        <f t="shared" si="573"/>
        <v>1</v>
      </c>
      <c r="O3186" s="231">
        <f t="shared" si="569"/>
        <v>0</v>
      </c>
      <c r="P3186" s="179">
        <f>VLOOKUP($G3186,[1]Conceptos!$B$2:$I$588,6,FALSE)</f>
        <v>1</v>
      </c>
      <c r="Q3186" s="179">
        <f>VLOOKUP($G3186,[1]Conceptos!$B$2:$I$588,7,FALSE)</f>
        <v>1</v>
      </c>
      <c r="R3186" s="179">
        <f>VLOOKUP($G3186,[1]Conceptos!$B$2:$I$588,8,FALSE)</f>
        <v>1</v>
      </c>
      <c r="S3186" s="229" t="b">
        <f>VLOOKUP(G3186,[1]Conceptos!$B$2:$E$587,4,FALSE)</f>
        <v>1</v>
      </c>
      <c r="V3186" s="231">
        <f t="shared" si="575"/>
        <v>0</v>
      </c>
    </row>
    <row r="3187" spans="1:22" s="231" customFormat="1" hidden="1">
      <c r="A3187" s="172">
        <f>VLOOKUP(G3187,[1]Conceptos!$B$2:$F$587,5,FALSE)</f>
        <v>390</v>
      </c>
      <c r="B3187" s="236"/>
      <c r="C3187" s="237"/>
      <c r="D3187" s="238"/>
      <c r="E3187" s="225">
        <v>6</v>
      </c>
      <c r="F3187" s="174"/>
      <c r="G3187" s="264" t="str">
        <f t="shared" si="568"/>
        <v>A.8.2</v>
      </c>
      <c r="H3187" s="235" t="e">
        <f t="shared" si="577"/>
        <v>#N/A</v>
      </c>
      <c r="I3187" s="239"/>
      <c r="J3187" s="239"/>
      <c r="K3187" s="239"/>
      <c r="L3187" s="239"/>
      <c r="M3187" s="240"/>
      <c r="N3187" s="231">
        <f t="shared" si="573"/>
        <v>1</v>
      </c>
      <c r="O3187" s="231">
        <f t="shared" si="569"/>
        <v>0</v>
      </c>
      <c r="P3187" s="179">
        <f>VLOOKUP($G3187,[1]Conceptos!$B$2:$I$588,6,FALSE)</f>
        <v>1</v>
      </c>
      <c r="Q3187" s="179">
        <f>VLOOKUP($G3187,[1]Conceptos!$B$2:$I$588,7,FALSE)</f>
        <v>1</v>
      </c>
      <c r="R3187" s="179">
        <f>VLOOKUP($G3187,[1]Conceptos!$B$2:$I$588,8,FALSE)</f>
        <v>1</v>
      </c>
      <c r="S3187" s="229" t="b">
        <f>VLOOKUP(G3187,[1]Conceptos!$B$2:$E$587,4,FALSE)</f>
        <v>1</v>
      </c>
      <c r="V3187" s="231">
        <f t="shared" si="575"/>
        <v>0</v>
      </c>
    </row>
    <row r="3188" spans="1:22" s="231" customFormat="1" hidden="1">
      <c r="A3188" s="172">
        <f>VLOOKUP(G3188,[1]Conceptos!$B$2:$F$587,5,FALSE)</f>
        <v>390</v>
      </c>
      <c r="B3188" s="236"/>
      <c r="C3188" s="237"/>
      <c r="D3188" s="238"/>
      <c r="E3188" s="225">
        <v>7</v>
      </c>
      <c r="F3188" s="174"/>
      <c r="G3188" s="264" t="str">
        <f t="shared" si="568"/>
        <v>A.8.2</v>
      </c>
      <c r="H3188" s="235" t="e">
        <f t="shared" si="577"/>
        <v>#N/A</v>
      </c>
      <c r="I3188" s="239"/>
      <c r="J3188" s="239"/>
      <c r="K3188" s="239"/>
      <c r="L3188" s="239"/>
      <c r="M3188" s="240"/>
      <c r="N3188" s="231">
        <f t="shared" si="573"/>
        <v>1</v>
      </c>
      <c r="O3188" s="231">
        <f t="shared" si="569"/>
        <v>0</v>
      </c>
      <c r="P3188" s="179">
        <f>VLOOKUP($G3188,[1]Conceptos!$B$2:$I$588,6,FALSE)</f>
        <v>1</v>
      </c>
      <c r="Q3188" s="179">
        <f>VLOOKUP($G3188,[1]Conceptos!$B$2:$I$588,7,FALSE)</f>
        <v>1</v>
      </c>
      <c r="R3188" s="179">
        <f>VLOOKUP($G3188,[1]Conceptos!$B$2:$I$588,8,FALSE)</f>
        <v>1</v>
      </c>
      <c r="S3188" s="229" t="b">
        <f>VLOOKUP(G3188,[1]Conceptos!$B$2:$E$587,4,FALSE)</f>
        <v>1</v>
      </c>
      <c r="V3188" s="231">
        <f t="shared" si="575"/>
        <v>0</v>
      </c>
    </row>
    <row r="3189" spans="1:22" s="231" customFormat="1" hidden="1">
      <c r="A3189" s="172">
        <f>VLOOKUP(G3189,[1]Conceptos!$B$2:$F$587,5,FALSE)</f>
        <v>390</v>
      </c>
      <c r="B3189" s="236"/>
      <c r="C3189" s="237"/>
      <c r="D3189" s="238"/>
      <c r="E3189" s="225">
        <v>8</v>
      </c>
      <c r="F3189" s="174"/>
      <c r="G3189" s="264" t="str">
        <f t="shared" si="568"/>
        <v>A.8.2</v>
      </c>
      <c r="H3189" s="235" t="e">
        <f t="shared" si="577"/>
        <v>#N/A</v>
      </c>
      <c r="I3189" s="239"/>
      <c r="J3189" s="239"/>
      <c r="K3189" s="239"/>
      <c r="L3189" s="239"/>
      <c r="M3189" s="240"/>
      <c r="N3189" s="231">
        <f t="shared" si="573"/>
        <v>1</v>
      </c>
      <c r="O3189" s="231">
        <f t="shared" si="569"/>
        <v>0</v>
      </c>
      <c r="P3189" s="179">
        <f>VLOOKUP($G3189,[1]Conceptos!$B$2:$I$588,6,FALSE)</f>
        <v>1</v>
      </c>
      <c r="Q3189" s="179">
        <f>VLOOKUP($G3189,[1]Conceptos!$B$2:$I$588,7,FALSE)</f>
        <v>1</v>
      </c>
      <c r="R3189" s="179">
        <f>VLOOKUP($G3189,[1]Conceptos!$B$2:$I$588,8,FALSE)</f>
        <v>1</v>
      </c>
      <c r="S3189" s="229" t="b">
        <f>VLOOKUP(G3189,[1]Conceptos!$B$2:$E$587,4,FALSE)</f>
        <v>1</v>
      </c>
      <c r="V3189" s="231">
        <f t="shared" si="575"/>
        <v>0</v>
      </c>
    </row>
    <row r="3190" spans="1:22" s="231" customFormat="1" hidden="1">
      <c r="A3190" s="172">
        <f>VLOOKUP(G3190,[1]Conceptos!$B$2:$F$587,5,FALSE)</f>
        <v>390</v>
      </c>
      <c r="B3190" s="236"/>
      <c r="C3190" s="237"/>
      <c r="D3190" s="238"/>
      <c r="E3190" s="225">
        <v>9</v>
      </c>
      <c r="F3190" s="174"/>
      <c r="G3190" s="264" t="str">
        <f t="shared" si="568"/>
        <v>A.8.2</v>
      </c>
      <c r="H3190" s="235" t="e">
        <f t="shared" si="577"/>
        <v>#N/A</v>
      </c>
      <c r="I3190" s="239"/>
      <c r="J3190" s="239"/>
      <c r="K3190" s="239"/>
      <c r="L3190" s="239"/>
      <c r="M3190" s="240"/>
      <c r="N3190" s="231">
        <f t="shared" si="573"/>
        <v>1</v>
      </c>
      <c r="O3190" s="231">
        <f t="shared" si="569"/>
        <v>0</v>
      </c>
      <c r="P3190" s="179">
        <f>VLOOKUP($G3190,[1]Conceptos!$B$2:$I$588,6,FALSE)</f>
        <v>1</v>
      </c>
      <c r="Q3190" s="179">
        <f>VLOOKUP($G3190,[1]Conceptos!$B$2:$I$588,7,FALSE)</f>
        <v>1</v>
      </c>
      <c r="R3190" s="179">
        <f>VLOOKUP($G3190,[1]Conceptos!$B$2:$I$588,8,FALSE)</f>
        <v>1</v>
      </c>
      <c r="S3190" s="229" t="b">
        <f>VLOOKUP(G3190,[1]Conceptos!$B$2:$E$587,4,FALSE)</f>
        <v>1</v>
      </c>
      <c r="V3190" s="231">
        <f t="shared" si="575"/>
        <v>0</v>
      </c>
    </row>
    <row r="3191" spans="1:22" s="231" customFormat="1" hidden="1">
      <c r="A3191" s="172">
        <f>VLOOKUP(G3191,[1]Conceptos!$B$2:$F$587,5,FALSE)</f>
        <v>390</v>
      </c>
      <c r="B3191" s="236"/>
      <c r="C3191" s="237"/>
      <c r="D3191" s="238"/>
      <c r="E3191" s="225">
        <v>10</v>
      </c>
      <c r="F3191" s="174"/>
      <c r="G3191" s="264" t="str">
        <f t="shared" si="568"/>
        <v>A.8.2</v>
      </c>
      <c r="H3191" s="235" t="e">
        <f t="shared" si="577"/>
        <v>#N/A</v>
      </c>
      <c r="I3191" s="239"/>
      <c r="J3191" s="239"/>
      <c r="K3191" s="239"/>
      <c r="L3191" s="239"/>
      <c r="M3191" s="240"/>
      <c r="N3191" s="231">
        <f t="shared" si="573"/>
        <v>1</v>
      </c>
      <c r="O3191" s="231">
        <f t="shared" si="569"/>
        <v>0</v>
      </c>
      <c r="P3191" s="179">
        <f>VLOOKUP($G3191,[1]Conceptos!$B$2:$I$588,6,FALSE)</f>
        <v>1</v>
      </c>
      <c r="Q3191" s="179">
        <f>VLOOKUP($G3191,[1]Conceptos!$B$2:$I$588,7,FALSE)</f>
        <v>1</v>
      </c>
      <c r="R3191" s="179">
        <f>VLOOKUP($G3191,[1]Conceptos!$B$2:$I$588,8,FALSE)</f>
        <v>1</v>
      </c>
      <c r="S3191" s="229" t="b">
        <f>VLOOKUP(G3191,[1]Conceptos!$B$2:$E$587,4,FALSE)</f>
        <v>1</v>
      </c>
      <c r="V3191" s="231">
        <f t="shared" si="575"/>
        <v>0</v>
      </c>
    </row>
    <row r="3192" spans="1:22" s="231" customFormat="1" ht="38.25">
      <c r="A3192" s="172">
        <f>VLOOKUP(G3192,[1]Conceptos!$B$2:$F$587,5,FALSE)</f>
        <v>391</v>
      </c>
      <c r="B3192" s="216" t="s">
        <v>534</v>
      </c>
      <c r="C3192" s="217" t="str">
        <f>VLOOKUP(B3192,[1]Conceptos!$B$2:$D$587,2,FALSE)</f>
        <v>PROYECTOS DE CONSTRUCCIÓN Y MANTENIMIENTO DE DISTRITOS DE RIEGO Y ADECUACIÓN DE TIERRAS</v>
      </c>
      <c r="D3192" s="218" t="str">
        <f>VLOOKUP(B3192,[1]Conceptos!$B$2:$D$587,3,FALSE)</f>
        <v>RECURSOS ORIENTADOS POR LA ENTIDAD TERRITORIAL A PROYECTOS DE CONSTRUCCIÓN Y MANTENIMIENTO DE DISTRITOS DE RIEGO  Y ADECUACIÓN DE TIERRAS</v>
      </c>
      <c r="E3192" s="249"/>
      <c r="F3192" s="210"/>
      <c r="G3192" s="262" t="str">
        <f t="shared" si="568"/>
        <v>A.8.3</v>
      </c>
      <c r="H3192" s="249"/>
      <c r="I3192" s="213">
        <f>I3193+I3204</f>
        <v>0</v>
      </c>
      <c r="J3192" s="213">
        <f>J3193+J3204</f>
        <v>0</v>
      </c>
      <c r="K3192" s="213">
        <f>K3193+K3204</f>
        <v>0</v>
      </c>
      <c r="L3192" s="213">
        <f>L3193+L3204</f>
        <v>0</v>
      </c>
      <c r="M3192" s="214">
        <f>M3193+M3204</f>
        <v>0</v>
      </c>
      <c r="N3192" s="250">
        <f t="shared" si="573"/>
        <v>0</v>
      </c>
      <c r="O3192" s="250">
        <f t="shared" si="569"/>
        <v>0</v>
      </c>
      <c r="P3192" s="179">
        <f>VLOOKUP($G3192,[1]Conceptos!$B$2:$I$588,6,FALSE)</f>
        <v>1</v>
      </c>
      <c r="Q3192" s="179">
        <f>VLOOKUP($G3192,[1]Conceptos!$B$2:$I$588,7,FALSE)</f>
        <v>1</v>
      </c>
      <c r="R3192" s="179">
        <f>VLOOKUP($G3192,[1]Conceptos!$B$2:$I$588,8,FALSE)</f>
        <v>1</v>
      </c>
      <c r="S3192" s="229" t="b">
        <f>VLOOKUP(G3192,[1]Conceptos!$B$2:$E$588,4,FALSE)</f>
        <v>0</v>
      </c>
      <c r="T3192" s="230">
        <f>FIND(".",B3192,LEN(B3192)-2)</f>
        <v>4</v>
      </c>
      <c r="U3192" s="230" t="str">
        <f>MID(B3192,1,T3192-1)</f>
        <v>A.8</v>
      </c>
      <c r="V3192" s="231">
        <f>IF(T3192=0,T3191,T3192)</f>
        <v>4</v>
      </c>
    </row>
    <row r="3193" spans="1:22" s="231" customFormat="1" ht="38.25">
      <c r="A3193" s="172">
        <f>VLOOKUP(G3193,[1]Conceptos!$B$2:$F$587,5,FALSE)</f>
        <v>392</v>
      </c>
      <c r="B3193" s="219" t="s">
        <v>535</v>
      </c>
      <c r="C3193" s="220" t="str">
        <f>VLOOKUP(B3193,[1]Conceptos!$B$2:$D$587,2,FALSE)</f>
        <v>PROYECTOS DE CONSTRUCCIÓN DE DISTRITOS DE RIEGO Y ADECUACIÓN DE TIERRAS</v>
      </c>
      <c r="D3193" s="221" t="str">
        <f>VLOOKUP(B3193,[1]Conceptos!$B$2:$D$587,3,FALSE)</f>
        <v>RECURSOS ORIENTADOS POR LA ENTIDAD TERRITORIAL A PROYECTOS DE CONSTRUCCIÓN DE DISTRITOS DE RIEGO  Y ADECUACIÓN DE TIERRAS</v>
      </c>
      <c r="E3193" s="222" t="s">
        <v>136</v>
      </c>
      <c r="F3193" s="223"/>
      <c r="G3193" s="263" t="str">
        <f t="shared" si="568"/>
        <v>A.8.3.1</v>
      </c>
      <c r="H3193" s="225"/>
      <c r="I3193" s="226">
        <f>SUM(I3194:I3203)</f>
        <v>0</v>
      </c>
      <c r="J3193" s="226">
        <f>SUM(J3194:J3203)</f>
        <v>0</v>
      </c>
      <c r="K3193" s="226">
        <f>SUM(K3194:K3203)</f>
        <v>0</v>
      </c>
      <c r="L3193" s="226">
        <f>SUM(L3194:L3203)</f>
        <v>0</v>
      </c>
      <c r="M3193" s="227">
        <f>SUM(M3194:M3203)</f>
        <v>0</v>
      </c>
      <c r="N3193" s="228">
        <f>IF(AND(E3193&lt;&gt;"", E3193&lt;&gt;"Registrar Detalle",E3193&lt;&gt;"Ocultar Detalle"),1,0)</f>
        <v>0</v>
      </c>
      <c r="O3193" s="228">
        <f t="shared" si="569"/>
        <v>0</v>
      </c>
      <c r="P3193" s="179">
        <f>VLOOKUP($G3193,[1]Conceptos!$B$2:$I$588,6,FALSE)</f>
        <v>1</v>
      </c>
      <c r="Q3193" s="179">
        <f>VLOOKUP($G3193,[1]Conceptos!$B$2:$I$588,7,FALSE)</f>
        <v>1</v>
      </c>
      <c r="R3193" s="179">
        <f>VLOOKUP($G3193,[1]Conceptos!$B$2:$I$588,8,FALSE)</f>
        <v>1</v>
      </c>
      <c r="S3193" s="229" t="b">
        <f>VLOOKUP(G3193,[1]Conceptos!$B$2:$E$588,4,FALSE)</f>
        <v>1</v>
      </c>
      <c r="T3193" s="230">
        <f>FIND(".",B3193,LEN(B3193)-2)</f>
        <v>6</v>
      </c>
      <c r="U3193" s="230" t="str">
        <f>MID(B3193,1,T3193-1)</f>
        <v>A.8.3</v>
      </c>
      <c r="V3193" s="231">
        <f>IF(T3193=0,T3191,T3193)</f>
        <v>6</v>
      </c>
    </row>
    <row r="3194" spans="1:22" s="231" customFormat="1">
      <c r="A3194" s="172">
        <f>VLOOKUP(G3194,[1]Conceptos!$B$2:$F$587,5,FALSE)</f>
        <v>392</v>
      </c>
      <c r="B3194" s="234"/>
      <c r="C3194" s="220"/>
      <c r="D3194" s="221"/>
      <c r="E3194" s="225">
        <v>1</v>
      </c>
      <c r="F3194" s="174"/>
      <c r="G3194" s="263" t="str">
        <f t="shared" si="568"/>
        <v>A.8.3.1</v>
      </c>
      <c r="H3194" s="235" t="e">
        <f t="shared" ref="H3194:H3203" si="578">VLOOKUP(F3194,$W$7:$X$48,2,FALSE)</f>
        <v>#N/A</v>
      </c>
      <c r="I3194" s="239"/>
      <c r="J3194" s="239"/>
      <c r="K3194" s="239"/>
      <c r="L3194" s="239"/>
      <c r="M3194" s="240"/>
      <c r="N3194" s="231">
        <f t="shared" si="573"/>
        <v>1</v>
      </c>
      <c r="O3194" s="231">
        <f t="shared" si="569"/>
        <v>0</v>
      </c>
      <c r="P3194" s="179">
        <f>VLOOKUP($G3194,[1]Conceptos!$B$2:$I$588,6,FALSE)</f>
        <v>1</v>
      </c>
      <c r="Q3194" s="179">
        <f>VLOOKUP($G3194,[1]Conceptos!$B$2:$I$588,7,FALSE)</f>
        <v>1</v>
      </c>
      <c r="R3194" s="179">
        <f>VLOOKUP($G3194,[1]Conceptos!$B$2:$I$588,8,FALSE)</f>
        <v>1</v>
      </c>
      <c r="S3194" s="229" t="b">
        <f>VLOOKUP(G3194,[1]Conceptos!$B$2:$E$588,4,FALSE)</f>
        <v>1</v>
      </c>
      <c r="V3194" s="231">
        <f t="shared" si="575"/>
        <v>6</v>
      </c>
    </row>
    <row r="3195" spans="1:22" s="231" customFormat="1" hidden="1">
      <c r="A3195" s="172">
        <f>VLOOKUP(G3195,[1]Conceptos!$B$2:$F$587,5,FALSE)</f>
        <v>392</v>
      </c>
      <c r="B3195" s="236"/>
      <c r="C3195" s="237"/>
      <c r="D3195" s="238"/>
      <c r="E3195" s="225">
        <v>2</v>
      </c>
      <c r="F3195" s="174"/>
      <c r="G3195" s="263" t="str">
        <f t="shared" si="568"/>
        <v>A.8.3.1</v>
      </c>
      <c r="H3195" s="235" t="e">
        <f t="shared" si="578"/>
        <v>#N/A</v>
      </c>
      <c r="I3195" s="239"/>
      <c r="J3195" s="239"/>
      <c r="K3195" s="239"/>
      <c r="L3195" s="239"/>
      <c r="M3195" s="240"/>
      <c r="N3195" s="231">
        <f t="shared" si="573"/>
        <v>1</v>
      </c>
      <c r="O3195" s="231">
        <f t="shared" si="569"/>
        <v>0</v>
      </c>
      <c r="P3195" s="179">
        <f>VLOOKUP($G3195,[1]Conceptos!$B$2:$I$588,6,FALSE)</f>
        <v>1</v>
      </c>
      <c r="Q3195" s="179">
        <f>VLOOKUP($G3195,[1]Conceptos!$B$2:$I$588,7,FALSE)</f>
        <v>1</v>
      </c>
      <c r="R3195" s="179">
        <f>VLOOKUP($G3195,[1]Conceptos!$B$2:$I$588,8,FALSE)</f>
        <v>1</v>
      </c>
      <c r="S3195" s="229" t="b">
        <f>VLOOKUP(G3195,[1]Conceptos!$B$2:$E$587,4,FALSE)</f>
        <v>1</v>
      </c>
      <c r="V3195" s="231">
        <f t="shared" si="575"/>
        <v>0</v>
      </c>
    </row>
    <row r="3196" spans="1:22" s="231" customFormat="1" hidden="1">
      <c r="A3196" s="172">
        <f>VLOOKUP(G3196,[1]Conceptos!$B$2:$F$587,5,FALSE)</f>
        <v>392</v>
      </c>
      <c r="B3196" s="236"/>
      <c r="C3196" s="237"/>
      <c r="D3196" s="238"/>
      <c r="E3196" s="225">
        <v>3</v>
      </c>
      <c r="F3196" s="174"/>
      <c r="G3196" s="263" t="str">
        <f t="shared" si="568"/>
        <v>A.8.3.1</v>
      </c>
      <c r="H3196" s="235" t="e">
        <f t="shared" si="578"/>
        <v>#N/A</v>
      </c>
      <c r="I3196" s="239"/>
      <c r="J3196" s="239"/>
      <c r="K3196" s="239"/>
      <c r="L3196" s="239"/>
      <c r="M3196" s="240"/>
      <c r="N3196" s="231">
        <f t="shared" si="573"/>
        <v>1</v>
      </c>
      <c r="O3196" s="231">
        <f t="shared" si="569"/>
        <v>0</v>
      </c>
      <c r="P3196" s="179">
        <f>VLOOKUP($G3196,[1]Conceptos!$B$2:$I$588,6,FALSE)</f>
        <v>1</v>
      </c>
      <c r="Q3196" s="179">
        <f>VLOOKUP($G3196,[1]Conceptos!$B$2:$I$588,7,FALSE)</f>
        <v>1</v>
      </c>
      <c r="R3196" s="179">
        <f>VLOOKUP($G3196,[1]Conceptos!$B$2:$I$588,8,FALSE)</f>
        <v>1</v>
      </c>
      <c r="S3196" s="229" t="b">
        <f>VLOOKUP(G3196,[1]Conceptos!$B$2:$E$587,4,FALSE)</f>
        <v>1</v>
      </c>
      <c r="V3196" s="231">
        <f t="shared" si="575"/>
        <v>0</v>
      </c>
    </row>
    <row r="3197" spans="1:22" s="231" customFormat="1" hidden="1">
      <c r="A3197" s="172">
        <f>VLOOKUP(G3197,[1]Conceptos!$B$2:$F$587,5,FALSE)</f>
        <v>392</v>
      </c>
      <c r="B3197" s="236"/>
      <c r="C3197" s="237"/>
      <c r="D3197" s="238"/>
      <c r="E3197" s="225">
        <v>4</v>
      </c>
      <c r="F3197" s="174"/>
      <c r="G3197" s="263" t="str">
        <f t="shared" ref="G3197:G3260" si="579">IF(ISBLANK(B3197),G3196,B3197)</f>
        <v>A.8.3.1</v>
      </c>
      <c r="H3197" s="235" t="e">
        <f t="shared" si="578"/>
        <v>#N/A</v>
      </c>
      <c r="I3197" s="239"/>
      <c r="J3197" s="239"/>
      <c r="K3197" s="239"/>
      <c r="L3197" s="239"/>
      <c r="M3197" s="240"/>
      <c r="N3197" s="231">
        <f t="shared" si="573"/>
        <v>1</v>
      </c>
      <c r="O3197" s="231">
        <f t="shared" si="569"/>
        <v>0</v>
      </c>
      <c r="P3197" s="179">
        <f>VLOOKUP($G3197,[1]Conceptos!$B$2:$I$588,6,FALSE)</f>
        <v>1</v>
      </c>
      <c r="Q3197" s="179">
        <f>VLOOKUP($G3197,[1]Conceptos!$B$2:$I$588,7,FALSE)</f>
        <v>1</v>
      </c>
      <c r="R3197" s="179">
        <f>VLOOKUP($G3197,[1]Conceptos!$B$2:$I$588,8,FALSE)</f>
        <v>1</v>
      </c>
      <c r="S3197" s="229" t="b">
        <f>VLOOKUP(G3197,[1]Conceptos!$B$2:$E$587,4,FALSE)</f>
        <v>1</v>
      </c>
      <c r="V3197" s="231">
        <f t="shared" si="575"/>
        <v>0</v>
      </c>
    </row>
    <row r="3198" spans="1:22" s="231" customFormat="1" hidden="1">
      <c r="A3198" s="172">
        <f>VLOOKUP(G3198,[1]Conceptos!$B$2:$F$587,5,FALSE)</f>
        <v>392</v>
      </c>
      <c r="B3198" s="236"/>
      <c r="C3198" s="237"/>
      <c r="D3198" s="238"/>
      <c r="E3198" s="225">
        <v>5</v>
      </c>
      <c r="F3198" s="174"/>
      <c r="G3198" s="263" t="str">
        <f t="shared" si="579"/>
        <v>A.8.3.1</v>
      </c>
      <c r="H3198" s="235" t="e">
        <f t="shared" si="578"/>
        <v>#N/A</v>
      </c>
      <c r="I3198" s="239"/>
      <c r="J3198" s="239"/>
      <c r="K3198" s="239"/>
      <c r="L3198" s="239"/>
      <c r="M3198" s="240"/>
      <c r="N3198" s="231">
        <f t="shared" si="573"/>
        <v>1</v>
      </c>
      <c r="O3198" s="231">
        <f t="shared" si="569"/>
        <v>0</v>
      </c>
      <c r="P3198" s="179">
        <f>VLOOKUP($G3198,[1]Conceptos!$B$2:$I$588,6,FALSE)</f>
        <v>1</v>
      </c>
      <c r="Q3198" s="179">
        <f>VLOOKUP($G3198,[1]Conceptos!$B$2:$I$588,7,FALSE)</f>
        <v>1</v>
      </c>
      <c r="R3198" s="179">
        <f>VLOOKUP($G3198,[1]Conceptos!$B$2:$I$588,8,FALSE)</f>
        <v>1</v>
      </c>
      <c r="S3198" s="229" t="b">
        <f>VLOOKUP(G3198,[1]Conceptos!$B$2:$E$587,4,FALSE)</f>
        <v>1</v>
      </c>
      <c r="V3198" s="231">
        <f t="shared" si="575"/>
        <v>0</v>
      </c>
    </row>
    <row r="3199" spans="1:22" s="231" customFormat="1" hidden="1">
      <c r="A3199" s="172">
        <f>VLOOKUP(G3199,[1]Conceptos!$B$2:$F$587,5,FALSE)</f>
        <v>392</v>
      </c>
      <c r="B3199" s="236"/>
      <c r="C3199" s="237"/>
      <c r="D3199" s="238"/>
      <c r="E3199" s="225">
        <v>6</v>
      </c>
      <c r="F3199" s="174"/>
      <c r="G3199" s="263" t="str">
        <f t="shared" si="579"/>
        <v>A.8.3.1</v>
      </c>
      <c r="H3199" s="235" t="e">
        <f t="shared" si="578"/>
        <v>#N/A</v>
      </c>
      <c r="I3199" s="239"/>
      <c r="J3199" s="239"/>
      <c r="K3199" s="239"/>
      <c r="L3199" s="239"/>
      <c r="M3199" s="240"/>
      <c r="N3199" s="231">
        <f t="shared" si="573"/>
        <v>1</v>
      </c>
      <c r="O3199" s="231">
        <f t="shared" si="569"/>
        <v>0</v>
      </c>
      <c r="P3199" s="179">
        <f>VLOOKUP($G3199,[1]Conceptos!$B$2:$I$588,6,FALSE)</f>
        <v>1</v>
      </c>
      <c r="Q3199" s="179">
        <f>VLOOKUP($G3199,[1]Conceptos!$B$2:$I$588,7,FALSE)</f>
        <v>1</v>
      </c>
      <c r="R3199" s="179">
        <f>VLOOKUP($G3199,[1]Conceptos!$B$2:$I$588,8,FALSE)</f>
        <v>1</v>
      </c>
      <c r="S3199" s="229" t="b">
        <f>VLOOKUP(G3199,[1]Conceptos!$B$2:$E$587,4,FALSE)</f>
        <v>1</v>
      </c>
      <c r="V3199" s="231">
        <f t="shared" si="575"/>
        <v>0</v>
      </c>
    </row>
    <row r="3200" spans="1:22" s="231" customFormat="1" hidden="1">
      <c r="A3200" s="172">
        <f>VLOOKUP(G3200,[1]Conceptos!$B$2:$F$587,5,FALSE)</f>
        <v>392</v>
      </c>
      <c r="B3200" s="236"/>
      <c r="C3200" s="237"/>
      <c r="D3200" s="238"/>
      <c r="E3200" s="225">
        <v>7</v>
      </c>
      <c r="F3200" s="174"/>
      <c r="G3200" s="263" t="str">
        <f t="shared" si="579"/>
        <v>A.8.3.1</v>
      </c>
      <c r="H3200" s="235" t="e">
        <f t="shared" si="578"/>
        <v>#N/A</v>
      </c>
      <c r="I3200" s="239"/>
      <c r="J3200" s="239"/>
      <c r="K3200" s="239"/>
      <c r="L3200" s="239"/>
      <c r="M3200" s="240"/>
      <c r="N3200" s="231">
        <f t="shared" si="573"/>
        <v>1</v>
      </c>
      <c r="O3200" s="231">
        <f t="shared" ref="O3200:O3274" si="580">SUM(I3200:M3200)</f>
        <v>0</v>
      </c>
      <c r="P3200" s="179">
        <f>VLOOKUP($G3200,[1]Conceptos!$B$2:$I$588,6,FALSE)</f>
        <v>1</v>
      </c>
      <c r="Q3200" s="179">
        <f>VLOOKUP($G3200,[1]Conceptos!$B$2:$I$588,7,FALSE)</f>
        <v>1</v>
      </c>
      <c r="R3200" s="179">
        <f>VLOOKUP($G3200,[1]Conceptos!$B$2:$I$588,8,FALSE)</f>
        <v>1</v>
      </c>
      <c r="S3200" s="229" t="b">
        <f>VLOOKUP(G3200,[1]Conceptos!$B$2:$E$587,4,FALSE)</f>
        <v>1</v>
      </c>
      <c r="V3200" s="231">
        <f t="shared" si="575"/>
        <v>0</v>
      </c>
    </row>
    <row r="3201" spans="1:22" s="231" customFormat="1" hidden="1">
      <c r="A3201" s="172">
        <f>VLOOKUP(G3201,[1]Conceptos!$B$2:$F$587,5,FALSE)</f>
        <v>392</v>
      </c>
      <c r="B3201" s="236"/>
      <c r="C3201" s="237"/>
      <c r="D3201" s="238"/>
      <c r="E3201" s="225">
        <v>8</v>
      </c>
      <c r="F3201" s="174"/>
      <c r="G3201" s="263" t="str">
        <f t="shared" si="579"/>
        <v>A.8.3.1</v>
      </c>
      <c r="H3201" s="235" t="e">
        <f t="shared" si="578"/>
        <v>#N/A</v>
      </c>
      <c r="I3201" s="239"/>
      <c r="J3201" s="239"/>
      <c r="K3201" s="239"/>
      <c r="L3201" s="239"/>
      <c r="M3201" s="240"/>
      <c r="N3201" s="231">
        <f t="shared" si="573"/>
        <v>1</v>
      </c>
      <c r="O3201" s="231">
        <f t="shared" si="580"/>
        <v>0</v>
      </c>
      <c r="P3201" s="179">
        <f>VLOOKUP($G3201,[1]Conceptos!$B$2:$I$588,6,FALSE)</f>
        <v>1</v>
      </c>
      <c r="Q3201" s="179">
        <f>VLOOKUP($G3201,[1]Conceptos!$B$2:$I$588,7,FALSE)</f>
        <v>1</v>
      </c>
      <c r="R3201" s="179">
        <f>VLOOKUP($G3201,[1]Conceptos!$B$2:$I$588,8,FALSE)</f>
        <v>1</v>
      </c>
      <c r="S3201" s="229" t="b">
        <f>VLOOKUP(G3201,[1]Conceptos!$B$2:$E$587,4,FALSE)</f>
        <v>1</v>
      </c>
      <c r="V3201" s="231">
        <f t="shared" si="575"/>
        <v>0</v>
      </c>
    </row>
    <row r="3202" spans="1:22" s="231" customFormat="1" hidden="1">
      <c r="A3202" s="172">
        <f>VLOOKUP(G3202,[1]Conceptos!$B$2:$F$587,5,FALSE)</f>
        <v>392</v>
      </c>
      <c r="B3202" s="236"/>
      <c r="C3202" s="237"/>
      <c r="D3202" s="238"/>
      <c r="E3202" s="225">
        <v>9</v>
      </c>
      <c r="F3202" s="174"/>
      <c r="G3202" s="263" t="str">
        <f t="shared" si="579"/>
        <v>A.8.3.1</v>
      </c>
      <c r="H3202" s="235" t="e">
        <f t="shared" si="578"/>
        <v>#N/A</v>
      </c>
      <c r="I3202" s="239"/>
      <c r="J3202" s="239"/>
      <c r="K3202" s="239"/>
      <c r="L3202" s="239"/>
      <c r="M3202" s="240"/>
      <c r="N3202" s="231">
        <f t="shared" si="573"/>
        <v>1</v>
      </c>
      <c r="O3202" s="231">
        <f t="shared" si="580"/>
        <v>0</v>
      </c>
      <c r="P3202" s="179">
        <f>VLOOKUP($G3202,[1]Conceptos!$B$2:$I$588,6,FALSE)</f>
        <v>1</v>
      </c>
      <c r="Q3202" s="179">
        <f>VLOOKUP($G3202,[1]Conceptos!$B$2:$I$588,7,FALSE)</f>
        <v>1</v>
      </c>
      <c r="R3202" s="179">
        <f>VLOOKUP($G3202,[1]Conceptos!$B$2:$I$588,8,FALSE)</f>
        <v>1</v>
      </c>
      <c r="S3202" s="229" t="b">
        <f>VLOOKUP(G3202,[1]Conceptos!$B$2:$E$587,4,FALSE)</f>
        <v>1</v>
      </c>
      <c r="V3202" s="231">
        <f t="shared" si="575"/>
        <v>0</v>
      </c>
    </row>
    <row r="3203" spans="1:22" s="231" customFormat="1" hidden="1">
      <c r="A3203" s="172">
        <f>VLOOKUP(G3203,[1]Conceptos!$B$2:$F$587,5,FALSE)</f>
        <v>392</v>
      </c>
      <c r="B3203" s="236"/>
      <c r="C3203" s="237"/>
      <c r="D3203" s="238"/>
      <c r="E3203" s="225">
        <v>10</v>
      </c>
      <c r="F3203" s="174"/>
      <c r="G3203" s="263" t="str">
        <f t="shared" si="579"/>
        <v>A.8.3.1</v>
      </c>
      <c r="H3203" s="235" t="e">
        <f t="shared" si="578"/>
        <v>#N/A</v>
      </c>
      <c r="I3203" s="239"/>
      <c r="J3203" s="239"/>
      <c r="K3203" s="239"/>
      <c r="L3203" s="239"/>
      <c r="M3203" s="240"/>
      <c r="N3203" s="231">
        <f t="shared" si="573"/>
        <v>1</v>
      </c>
      <c r="O3203" s="231">
        <f t="shared" si="580"/>
        <v>0</v>
      </c>
      <c r="P3203" s="179">
        <f>VLOOKUP($G3203,[1]Conceptos!$B$2:$I$588,6,FALSE)</f>
        <v>1</v>
      </c>
      <c r="Q3203" s="179">
        <f>VLOOKUP($G3203,[1]Conceptos!$B$2:$I$588,7,FALSE)</f>
        <v>1</v>
      </c>
      <c r="R3203" s="179">
        <f>VLOOKUP($G3203,[1]Conceptos!$B$2:$I$588,8,FALSE)</f>
        <v>1</v>
      </c>
      <c r="S3203" s="229" t="b">
        <f>VLOOKUP(G3203,[1]Conceptos!$B$2:$E$587,4,FALSE)</f>
        <v>1</v>
      </c>
      <c r="V3203" s="231">
        <f t="shared" si="575"/>
        <v>0</v>
      </c>
    </row>
    <row r="3204" spans="1:22" s="231" customFormat="1" ht="38.25">
      <c r="A3204" s="172">
        <f>VLOOKUP(G3204,[1]Conceptos!$B$2:$F$587,5,FALSE)</f>
        <v>393</v>
      </c>
      <c r="B3204" s="219" t="s">
        <v>536</v>
      </c>
      <c r="C3204" s="220" t="str">
        <f>VLOOKUP(B3204,[1]Conceptos!$B$2:$D$587,2,FALSE)</f>
        <v>PROYECTOS DE MANTENIMIENTO DE DISTRITOS DE RIEGO Y ADECUACIÓN DE TIERRAS</v>
      </c>
      <c r="D3204" s="221" t="str">
        <f>VLOOKUP(B3204,[1]Conceptos!$B$2:$D$587,3,FALSE)</f>
        <v>RECURSOS ORIENTADOS POR LA ENTIDAD TERRITORIAL A MANTENIMIENTO DE DISTRITOS DE RIEGO  Y ADECUACIÓN DE TIERRAS</v>
      </c>
      <c r="E3204" s="222" t="s">
        <v>136</v>
      </c>
      <c r="F3204" s="223"/>
      <c r="G3204" s="263" t="str">
        <f t="shared" si="579"/>
        <v>A.8.3.2</v>
      </c>
      <c r="H3204" s="225"/>
      <c r="I3204" s="226">
        <f>SUM(I3205:I3214)</f>
        <v>0</v>
      </c>
      <c r="J3204" s="226">
        <f>SUM(J3205:J3214)</f>
        <v>0</v>
      </c>
      <c r="K3204" s="226">
        <f>SUM(K3205:K3214)</f>
        <v>0</v>
      </c>
      <c r="L3204" s="226">
        <f>SUM(L3205:L3214)</f>
        <v>0</v>
      </c>
      <c r="M3204" s="227">
        <f>SUM(M3205:M3214)</f>
        <v>0</v>
      </c>
      <c r="N3204" s="228">
        <f>IF(AND(E3204&lt;&gt;"", E3204&lt;&gt;"Registrar Detalle",E3204&lt;&gt;"Ocultar Detalle"),1,0)</f>
        <v>0</v>
      </c>
      <c r="O3204" s="228">
        <f t="shared" si="580"/>
        <v>0</v>
      </c>
      <c r="P3204" s="179">
        <f>VLOOKUP($G3204,[1]Conceptos!$B$2:$I$588,6,FALSE)</f>
        <v>1</v>
      </c>
      <c r="Q3204" s="179">
        <f>VLOOKUP($G3204,[1]Conceptos!$B$2:$I$588,7,FALSE)</f>
        <v>1</v>
      </c>
      <c r="R3204" s="179">
        <f>VLOOKUP($G3204,[1]Conceptos!$B$2:$I$588,8,FALSE)</f>
        <v>1</v>
      </c>
      <c r="S3204" s="229" t="b">
        <f>VLOOKUP(G3204,[1]Conceptos!$B$2:$E$588,4,FALSE)</f>
        <v>1</v>
      </c>
      <c r="T3204" s="230">
        <f>FIND(".",B3204,LEN(B3204)-2)</f>
        <v>6</v>
      </c>
      <c r="U3204" s="230" t="str">
        <f>MID(B3204,1,T3204-1)</f>
        <v>A.8.3</v>
      </c>
      <c r="V3204" s="231">
        <f>IF(T3204=0,T3202,T3204)</f>
        <v>6</v>
      </c>
    </row>
    <row r="3205" spans="1:22" s="231" customFormat="1">
      <c r="A3205" s="172">
        <f>VLOOKUP(G3205,[1]Conceptos!$B$2:$F$587,5,FALSE)</f>
        <v>393</v>
      </c>
      <c r="B3205" s="234"/>
      <c r="C3205" s="220"/>
      <c r="D3205" s="221"/>
      <c r="E3205" s="225">
        <v>1</v>
      </c>
      <c r="F3205" s="174"/>
      <c r="G3205" s="263" t="str">
        <f t="shared" si="579"/>
        <v>A.8.3.2</v>
      </c>
      <c r="H3205" s="235" t="e">
        <f t="shared" ref="H3205:H3214" si="581">VLOOKUP(F3205,$W$7:$X$48,2,FALSE)</f>
        <v>#N/A</v>
      </c>
      <c r="I3205" s="239"/>
      <c r="J3205" s="239"/>
      <c r="K3205" s="239"/>
      <c r="L3205" s="239"/>
      <c r="M3205" s="240"/>
      <c r="N3205" s="231">
        <f t="shared" ref="N3205:N3214" si="582">IF(E3205&lt;&gt;"",1,0)</f>
        <v>1</v>
      </c>
      <c r="O3205" s="231">
        <f t="shared" si="580"/>
        <v>0</v>
      </c>
      <c r="P3205" s="179">
        <f>VLOOKUP($G3205,[1]Conceptos!$B$2:$I$588,6,FALSE)</f>
        <v>1</v>
      </c>
      <c r="Q3205" s="179">
        <f>VLOOKUP($G3205,[1]Conceptos!$B$2:$I$588,7,FALSE)</f>
        <v>1</v>
      </c>
      <c r="R3205" s="179">
        <f>VLOOKUP($G3205,[1]Conceptos!$B$2:$I$588,8,FALSE)</f>
        <v>1</v>
      </c>
      <c r="S3205" s="229" t="b">
        <f>VLOOKUP(G3205,[1]Conceptos!$B$2:$E$588,4,FALSE)</f>
        <v>1</v>
      </c>
      <c r="V3205" s="231">
        <f t="shared" ref="V3205:V3214" si="583">IF(T3205=0,T3204,T3205)</f>
        <v>6</v>
      </c>
    </row>
    <row r="3206" spans="1:22" s="231" customFormat="1" hidden="1">
      <c r="A3206" s="172">
        <f>VLOOKUP(G3206,[1]Conceptos!$B$2:$F$587,5,FALSE)</f>
        <v>393</v>
      </c>
      <c r="B3206" s="236"/>
      <c r="C3206" s="237"/>
      <c r="D3206" s="238"/>
      <c r="E3206" s="225">
        <v>2</v>
      </c>
      <c r="F3206" s="174"/>
      <c r="G3206" s="263" t="str">
        <f t="shared" si="579"/>
        <v>A.8.3.2</v>
      </c>
      <c r="H3206" s="235" t="e">
        <f t="shared" si="581"/>
        <v>#N/A</v>
      </c>
      <c r="I3206" s="239"/>
      <c r="J3206" s="239"/>
      <c r="K3206" s="239"/>
      <c r="L3206" s="239"/>
      <c r="M3206" s="240"/>
      <c r="N3206" s="231">
        <f t="shared" si="582"/>
        <v>1</v>
      </c>
      <c r="O3206" s="231">
        <f t="shared" si="580"/>
        <v>0</v>
      </c>
      <c r="P3206" s="179">
        <f>VLOOKUP($G3206,[1]Conceptos!$B$2:$I$588,6,FALSE)</f>
        <v>1</v>
      </c>
      <c r="Q3206" s="179">
        <f>VLOOKUP($G3206,[1]Conceptos!$B$2:$I$588,7,FALSE)</f>
        <v>1</v>
      </c>
      <c r="R3206" s="179">
        <f>VLOOKUP($G3206,[1]Conceptos!$B$2:$I$588,8,FALSE)</f>
        <v>1</v>
      </c>
      <c r="S3206" s="229" t="b">
        <f>VLOOKUP(G3206,[1]Conceptos!$B$2:$E$587,4,FALSE)</f>
        <v>1</v>
      </c>
      <c r="V3206" s="231">
        <f t="shared" si="583"/>
        <v>0</v>
      </c>
    </row>
    <row r="3207" spans="1:22" s="231" customFormat="1" hidden="1">
      <c r="A3207" s="172">
        <f>VLOOKUP(G3207,[1]Conceptos!$B$2:$F$587,5,FALSE)</f>
        <v>393</v>
      </c>
      <c r="B3207" s="236"/>
      <c r="C3207" s="237"/>
      <c r="D3207" s="238"/>
      <c r="E3207" s="225">
        <v>3</v>
      </c>
      <c r="F3207" s="174"/>
      <c r="G3207" s="263" t="str">
        <f t="shared" si="579"/>
        <v>A.8.3.2</v>
      </c>
      <c r="H3207" s="235" t="e">
        <f t="shared" si="581"/>
        <v>#N/A</v>
      </c>
      <c r="I3207" s="239"/>
      <c r="J3207" s="239"/>
      <c r="K3207" s="239"/>
      <c r="L3207" s="239"/>
      <c r="M3207" s="240"/>
      <c r="N3207" s="231">
        <f t="shared" si="582"/>
        <v>1</v>
      </c>
      <c r="O3207" s="231">
        <f t="shared" si="580"/>
        <v>0</v>
      </c>
      <c r="P3207" s="179">
        <f>VLOOKUP($G3207,[1]Conceptos!$B$2:$I$588,6,FALSE)</f>
        <v>1</v>
      </c>
      <c r="Q3207" s="179">
        <f>VLOOKUP($G3207,[1]Conceptos!$B$2:$I$588,7,FALSE)</f>
        <v>1</v>
      </c>
      <c r="R3207" s="179">
        <f>VLOOKUP($G3207,[1]Conceptos!$B$2:$I$588,8,FALSE)</f>
        <v>1</v>
      </c>
      <c r="S3207" s="229" t="b">
        <f>VLOOKUP(G3207,[1]Conceptos!$B$2:$E$587,4,FALSE)</f>
        <v>1</v>
      </c>
      <c r="V3207" s="231">
        <f t="shared" si="583"/>
        <v>0</v>
      </c>
    </row>
    <row r="3208" spans="1:22" s="231" customFormat="1" hidden="1">
      <c r="A3208" s="172">
        <f>VLOOKUP(G3208,[1]Conceptos!$B$2:$F$587,5,FALSE)</f>
        <v>393</v>
      </c>
      <c r="B3208" s="236"/>
      <c r="C3208" s="237"/>
      <c r="D3208" s="238"/>
      <c r="E3208" s="225">
        <v>4</v>
      </c>
      <c r="F3208" s="174"/>
      <c r="G3208" s="263" t="str">
        <f t="shared" si="579"/>
        <v>A.8.3.2</v>
      </c>
      <c r="H3208" s="235" t="e">
        <f t="shared" si="581"/>
        <v>#N/A</v>
      </c>
      <c r="I3208" s="239"/>
      <c r="J3208" s="239"/>
      <c r="K3208" s="239"/>
      <c r="L3208" s="239"/>
      <c r="M3208" s="240"/>
      <c r="N3208" s="231">
        <f t="shared" si="582"/>
        <v>1</v>
      </c>
      <c r="O3208" s="231">
        <f t="shared" si="580"/>
        <v>0</v>
      </c>
      <c r="P3208" s="179">
        <f>VLOOKUP($G3208,[1]Conceptos!$B$2:$I$588,6,FALSE)</f>
        <v>1</v>
      </c>
      <c r="Q3208" s="179">
        <f>VLOOKUP($G3208,[1]Conceptos!$B$2:$I$588,7,FALSE)</f>
        <v>1</v>
      </c>
      <c r="R3208" s="179">
        <f>VLOOKUP($G3208,[1]Conceptos!$B$2:$I$588,8,FALSE)</f>
        <v>1</v>
      </c>
      <c r="S3208" s="229" t="b">
        <f>VLOOKUP(G3208,[1]Conceptos!$B$2:$E$587,4,FALSE)</f>
        <v>1</v>
      </c>
      <c r="V3208" s="231">
        <f t="shared" si="583"/>
        <v>0</v>
      </c>
    </row>
    <row r="3209" spans="1:22" s="231" customFormat="1" hidden="1">
      <c r="A3209" s="172">
        <f>VLOOKUP(G3209,[1]Conceptos!$B$2:$F$587,5,FALSE)</f>
        <v>393</v>
      </c>
      <c r="B3209" s="236"/>
      <c r="C3209" s="237"/>
      <c r="D3209" s="238"/>
      <c r="E3209" s="225">
        <v>5</v>
      </c>
      <c r="F3209" s="174"/>
      <c r="G3209" s="263" t="str">
        <f t="shared" si="579"/>
        <v>A.8.3.2</v>
      </c>
      <c r="H3209" s="235" t="e">
        <f t="shared" si="581"/>
        <v>#N/A</v>
      </c>
      <c r="I3209" s="239"/>
      <c r="J3209" s="239"/>
      <c r="K3209" s="239"/>
      <c r="L3209" s="239"/>
      <c r="M3209" s="240"/>
      <c r="N3209" s="231">
        <f t="shared" si="582"/>
        <v>1</v>
      </c>
      <c r="O3209" s="231">
        <f t="shared" si="580"/>
        <v>0</v>
      </c>
      <c r="P3209" s="179">
        <f>VLOOKUP($G3209,[1]Conceptos!$B$2:$I$588,6,FALSE)</f>
        <v>1</v>
      </c>
      <c r="Q3209" s="179">
        <f>VLOOKUP($G3209,[1]Conceptos!$B$2:$I$588,7,FALSE)</f>
        <v>1</v>
      </c>
      <c r="R3209" s="179">
        <f>VLOOKUP($G3209,[1]Conceptos!$B$2:$I$588,8,FALSE)</f>
        <v>1</v>
      </c>
      <c r="S3209" s="229" t="b">
        <f>VLOOKUP(G3209,[1]Conceptos!$B$2:$E$587,4,FALSE)</f>
        <v>1</v>
      </c>
      <c r="V3209" s="231">
        <f t="shared" si="583"/>
        <v>0</v>
      </c>
    </row>
    <row r="3210" spans="1:22" s="231" customFormat="1" hidden="1">
      <c r="A3210" s="172">
        <f>VLOOKUP(G3210,[1]Conceptos!$B$2:$F$587,5,FALSE)</f>
        <v>393</v>
      </c>
      <c r="B3210" s="236"/>
      <c r="C3210" s="237"/>
      <c r="D3210" s="238"/>
      <c r="E3210" s="225">
        <v>6</v>
      </c>
      <c r="F3210" s="174"/>
      <c r="G3210" s="263" t="str">
        <f t="shared" si="579"/>
        <v>A.8.3.2</v>
      </c>
      <c r="H3210" s="235" t="e">
        <f t="shared" si="581"/>
        <v>#N/A</v>
      </c>
      <c r="I3210" s="239"/>
      <c r="J3210" s="239"/>
      <c r="K3210" s="239"/>
      <c r="L3210" s="239"/>
      <c r="M3210" s="240"/>
      <c r="N3210" s="231">
        <f t="shared" si="582"/>
        <v>1</v>
      </c>
      <c r="O3210" s="231">
        <f t="shared" si="580"/>
        <v>0</v>
      </c>
      <c r="P3210" s="179">
        <f>VLOOKUP($G3210,[1]Conceptos!$B$2:$I$588,6,FALSE)</f>
        <v>1</v>
      </c>
      <c r="Q3210" s="179">
        <f>VLOOKUP($G3210,[1]Conceptos!$B$2:$I$588,7,FALSE)</f>
        <v>1</v>
      </c>
      <c r="R3210" s="179">
        <f>VLOOKUP($G3210,[1]Conceptos!$B$2:$I$588,8,FALSE)</f>
        <v>1</v>
      </c>
      <c r="S3210" s="229" t="b">
        <f>VLOOKUP(G3210,[1]Conceptos!$B$2:$E$587,4,FALSE)</f>
        <v>1</v>
      </c>
      <c r="V3210" s="231">
        <f t="shared" si="583"/>
        <v>0</v>
      </c>
    </row>
    <row r="3211" spans="1:22" s="231" customFormat="1" hidden="1">
      <c r="A3211" s="172">
        <f>VLOOKUP(G3211,[1]Conceptos!$B$2:$F$587,5,FALSE)</f>
        <v>393</v>
      </c>
      <c r="B3211" s="236"/>
      <c r="C3211" s="237"/>
      <c r="D3211" s="238"/>
      <c r="E3211" s="225">
        <v>7</v>
      </c>
      <c r="F3211" s="174"/>
      <c r="G3211" s="263" t="str">
        <f t="shared" si="579"/>
        <v>A.8.3.2</v>
      </c>
      <c r="H3211" s="235" t="e">
        <f t="shared" si="581"/>
        <v>#N/A</v>
      </c>
      <c r="I3211" s="239"/>
      <c r="J3211" s="239"/>
      <c r="K3211" s="239"/>
      <c r="L3211" s="239"/>
      <c r="M3211" s="240"/>
      <c r="N3211" s="231">
        <f t="shared" si="582"/>
        <v>1</v>
      </c>
      <c r="O3211" s="231">
        <f t="shared" si="580"/>
        <v>0</v>
      </c>
      <c r="P3211" s="179">
        <f>VLOOKUP($G3211,[1]Conceptos!$B$2:$I$588,6,FALSE)</f>
        <v>1</v>
      </c>
      <c r="Q3211" s="179">
        <f>VLOOKUP($G3211,[1]Conceptos!$B$2:$I$588,7,FALSE)</f>
        <v>1</v>
      </c>
      <c r="R3211" s="179">
        <f>VLOOKUP($G3211,[1]Conceptos!$B$2:$I$588,8,FALSE)</f>
        <v>1</v>
      </c>
      <c r="S3211" s="229" t="b">
        <f>VLOOKUP(G3211,[1]Conceptos!$B$2:$E$587,4,FALSE)</f>
        <v>1</v>
      </c>
      <c r="V3211" s="231">
        <f t="shared" si="583"/>
        <v>0</v>
      </c>
    </row>
    <row r="3212" spans="1:22" s="231" customFormat="1" hidden="1">
      <c r="A3212" s="172">
        <f>VLOOKUP(G3212,[1]Conceptos!$B$2:$F$587,5,FALSE)</f>
        <v>393</v>
      </c>
      <c r="B3212" s="236"/>
      <c r="C3212" s="237"/>
      <c r="D3212" s="238"/>
      <c r="E3212" s="225">
        <v>8</v>
      </c>
      <c r="F3212" s="174"/>
      <c r="G3212" s="263" t="str">
        <f t="shared" si="579"/>
        <v>A.8.3.2</v>
      </c>
      <c r="H3212" s="235" t="e">
        <f t="shared" si="581"/>
        <v>#N/A</v>
      </c>
      <c r="I3212" s="239"/>
      <c r="J3212" s="239"/>
      <c r="K3212" s="239"/>
      <c r="L3212" s="239"/>
      <c r="M3212" s="240"/>
      <c r="N3212" s="231">
        <f t="shared" si="582"/>
        <v>1</v>
      </c>
      <c r="O3212" s="231">
        <f t="shared" si="580"/>
        <v>0</v>
      </c>
      <c r="P3212" s="179">
        <f>VLOOKUP($G3212,[1]Conceptos!$B$2:$I$588,6,FALSE)</f>
        <v>1</v>
      </c>
      <c r="Q3212" s="179">
        <f>VLOOKUP($G3212,[1]Conceptos!$B$2:$I$588,7,FALSE)</f>
        <v>1</v>
      </c>
      <c r="R3212" s="179">
        <f>VLOOKUP($G3212,[1]Conceptos!$B$2:$I$588,8,FALSE)</f>
        <v>1</v>
      </c>
      <c r="S3212" s="229" t="b">
        <f>VLOOKUP(G3212,[1]Conceptos!$B$2:$E$587,4,FALSE)</f>
        <v>1</v>
      </c>
      <c r="V3212" s="231">
        <f t="shared" si="583"/>
        <v>0</v>
      </c>
    </row>
    <row r="3213" spans="1:22" s="231" customFormat="1" hidden="1">
      <c r="A3213" s="172">
        <f>VLOOKUP(G3213,[1]Conceptos!$B$2:$F$587,5,FALSE)</f>
        <v>393</v>
      </c>
      <c r="B3213" s="236"/>
      <c r="C3213" s="237"/>
      <c r="D3213" s="238"/>
      <c r="E3213" s="225">
        <v>9</v>
      </c>
      <c r="F3213" s="174"/>
      <c r="G3213" s="263" t="str">
        <f t="shared" si="579"/>
        <v>A.8.3.2</v>
      </c>
      <c r="H3213" s="235" t="e">
        <f t="shared" si="581"/>
        <v>#N/A</v>
      </c>
      <c r="I3213" s="239"/>
      <c r="J3213" s="239"/>
      <c r="K3213" s="239"/>
      <c r="L3213" s="239"/>
      <c r="M3213" s="240"/>
      <c r="N3213" s="231">
        <f t="shared" si="582"/>
        <v>1</v>
      </c>
      <c r="O3213" s="231">
        <f t="shared" si="580"/>
        <v>0</v>
      </c>
      <c r="P3213" s="179">
        <f>VLOOKUP($G3213,[1]Conceptos!$B$2:$I$588,6,FALSE)</f>
        <v>1</v>
      </c>
      <c r="Q3213" s="179">
        <f>VLOOKUP($G3213,[1]Conceptos!$B$2:$I$588,7,FALSE)</f>
        <v>1</v>
      </c>
      <c r="R3213" s="179">
        <f>VLOOKUP($G3213,[1]Conceptos!$B$2:$I$588,8,FALSE)</f>
        <v>1</v>
      </c>
      <c r="S3213" s="229" t="b">
        <f>VLOOKUP(G3213,[1]Conceptos!$B$2:$E$587,4,FALSE)</f>
        <v>1</v>
      </c>
      <c r="V3213" s="231">
        <f t="shared" si="583"/>
        <v>0</v>
      </c>
    </row>
    <row r="3214" spans="1:22" s="231" customFormat="1" hidden="1">
      <c r="A3214" s="172">
        <f>VLOOKUP(G3214,[1]Conceptos!$B$2:$F$587,5,FALSE)</f>
        <v>393</v>
      </c>
      <c r="B3214" s="236"/>
      <c r="C3214" s="237"/>
      <c r="D3214" s="238"/>
      <c r="E3214" s="225">
        <v>10</v>
      </c>
      <c r="F3214" s="174"/>
      <c r="G3214" s="263" t="str">
        <f t="shared" si="579"/>
        <v>A.8.3.2</v>
      </c>
      <c r="H3214" s="235" t="e">
        <f t="shared" si="581"/>
        <v>#N/A</v>
      </c>
      <c r="I3214" s="239"/>
      <c r="J3214" s="239"/>
      <c r="K3214" s="239"/>
      <c r="L3214" s="239"/>
      <c r="M3214" s="240"/>
      <c r="N3214" s="231">
        <f t="shared" si="582"/>
        <v>1</v>
      </c>
      <c r="O3214" s="231">
        <f t="shared" si="580"/>
        <v>0</v>
      </c>
      <c r="P3214" s="179">
        <f>VLOOKUP($G3214,[1]Conceptos!$B$2:$I$588,6,FALSE)</f>
        <v>1</v>
      </c>
      <c r="Q3214" s="179">
        <f>VLOOKUP($G3214,[1]Conceptos!$B$2:$I$588,7,FALSE)</f>
        <v>1</v>
      </c>
      <c r="R3214" s="179">
        <f>VLOOKUP($G3214,[1]Conceptos!$B$2:$I$588,8,FALSE)</f>
        <v>1</v>
      </c>
      <c r="S3214" s="229" t="b">
        <f>VLOOKUP(G3214,[1]Conceptos!$B$2:$E$587,4,FALSE)</f>
        <v>1</v>
      </c>
      <c r="V3214" s="231">
        <f t="shared" si="583"/>
        <v>0</v>
      </c>
    </row>
    <row r="3215" spans="1:22" s="231" customFormat="1" ht="38.25">
      <c r="A3215" s="172">
        <f>VLOOKUP(G3215,[1]Conceptos!$B$2:$F$587,5,FALSE)</f>
        <v>394</v>
      </c>
      <c r="B3215" s="219" t="s">
        <v>537</v>
      </c>
      <c r="C3215" s="220" t="str">
        <f>VLOOKUP(B3215,[1]Conceptos!$B$2:$D$587,2,FALSE)</f>
        <v>PROMOCIÓN DE ALIANZAS, ASOCIACIONES U OTRAS FORMAS ASOCIATIVAS DE PRODUCTORES</v>
      </c>
      <c r="D3215" s="221" t="str">
        <f>VLOOKUP(B3215,[1]Conceptos!$B$2:$D$587,3,FALSE)</f>
        <v>GASTOS RELACIONADOS CON LAS ACTIVIDADES REALIZADAS PARA LA PROMOCIÓN DE ALIANZAS, ASOCIACIONES U OTRAS FORMAS ASOCIATIVAS DE PRODUCTORES</v>
      </c>
      <c r="E3215" s="222" t="s">
        <v>136</v>
      </c>
      <c r="F3215" s="223"/>
      <c r="G3215" s="263" t="str">
        <f t="shared" si="579"/>
        <v>A.8.4</v>
      </c>
      <c r="H3215" s="225"/>
      <c r="I3215" s="226">
        <f>SUM(I3216:I3225)</f>
        <v>0</v>
      </c>
      <c r="J3215" s="226">
        <f>SUM(J3216:J3225)</f>
        <v>0</v>
      </c>
      <c r="K3215" s="226">
        <f>SUM(K3216:K3225)</f>
        <v>0</v>
      </c>
      <c r="L3215" s="226">
        <f>SUM(L3216:L3225)</f>
        <v>0</v>
      </c>
      <c r="M3215" s="227">
        <f>SUM(M3216:M3225)</f>
        <v>0</v>
      </c>
      <c r="N3215" s="228">
        <f>IF(AND(E3215&lt;&gt;"", E3215&lt;&gt;"Registrar Detalle",E3215&lt;&gt;"Ocultar Detalle"),1,0)</f>
        <v>0</v>
      </c>
      <c r="O3215" s="228">
        <f t="shared" si="580"/>
        <v>0</v>
      </c>
      <c r="P3215" s="179">
        <f>VLOOKUP($G3215,[1]Conceptos!$B$2:$I$588,6,FALSE)</f>
        <v>1</v>
      </c>
      <c r="Q3215" s="179">
        <f>VLOOKUP($G3215,[1]Conceptos!$B$2:$I$588,7,FALSE)</f>
        <v>1</v>
      </c>
      <c r="R3215" s="179">
        <f>VLOOKUP($G3215,[1]Conceptos!$B$2:$I$588,8,FALSE)</f>
        <v>1</v>
      </c>
      <c r="S3215" s="229" t="b">
        <f>VLOOKUP(G3215,[1]Conceptos!$B$2:$E$588,4,FALSE)</f>
        <v>1</v>
      </c>
      <c r="T3215" s="230">
        <f>FIND(".",B3215,LEN(B3215)-2)</f>
        <v>4</v>
      </c>
      <c r="U3215" s="230" t="str">
        <f>MID(B3215,1,T3215-1)</f>
        <v>A.8</v>
      </c>
      <c r="V3215" s="231">
        <f>IF(T3215=0,T3203,T3215)</f>
        <v>4</v>
      </c>
    </row>
    <row r="3216" spans="1:22" s="231" customFormat="1">
      <c r="A3216" s="172">
        <f>VLOOKUP(G3216,[1]Conceptos!$B$2:$F$587,5,FALSE)</f>
        <v>394</v>
      </c>
      <c r="B3216" s="234"/>
      <c r="C3216" s="220"/>
      <c r="D3216" s="221"/>
      <c r="E3216" s="225">
        <v>1</v>
      </c>
      <c r="F3216" s="174"/>
      <c r="G3216" s="264" t="str">
        <f t="shared" si="579"/>
        <v>A.8.4</v>
      </c>
      <c r="H3216" s="235" t="e">
        <f t="shared" ref="H3216:H3225" si="584">VLOOKUP(F3216,$W$7:$X$48,2,FALSE)</f>
        <v>#N/A</v>
      </c>
      <c r="I3216" s="239"/>
      <c r="J3216" s="239"/>
      <c r="K3216" s="239"/>
      <c r="L3216" s="239"/>
      <c r="M3216" s="240"/>
      <c r="N3216" s="231">
        <f t="shared" si="573"/>
        <v>1</v>
      </c>
      <c r="O3216" s="231">
        <f t="shared" si="580"/>
        <v>0</v>
      </c>
      <c r="P3216" s="179">
        <f>VLOOKUP($G3216,[1]Conceptos!$B$2:$I$588,6,FALSE)</f>
        <v>1</v>
      </c>
      <c r="Q3216" s="179">
        <f>VLOOKUP($G3216,[1]Conceptos!$B$2:$I$588,7,FALSE)</f>
        <v>1</v>
      </c>
      <c r="R3216" s="179">
        <f>VLOOKUP($G3216,[1]Conceptos!$B$2:$I$588,8,FALSE)</f>
        <v>1</v>
      </c>
      <c r="S3216" s="229" t="b">
        <f>VLOOKUP(G3216,[1]Conceptos!$B$2:$E$588,4,FALSE)</f>
        <v>1</v>
      </c>
      <c r="V3216" s="231">
        <f t="shared" si="575"/>
        <v>4</v>
      </c>
    </row>
    <row r="3217" spans="1:22" s="231" customFormat="1" hidden="1">
      <c r="A3217" s="172">
        <f>VLOOKUP(G3217,[1]Conceptos!$B$2:$F$587,5,FALSE)</f>
        <v>394</v>
      </c>
      <c r="B3217" s="236"/>
      <c r="C3217" s="237"/>
      <c r="D3217" s="238"/>
      <c r="E3217" s="225">
        <v>2</v>
      </c>
      <c r="F3217" s="174"/>
      <c r="G3217" s="264" t="str">
        <f t="shared" si="579"/>
        <v>A.8.4</v>
      </c>
      <c r="H3217" s="235" t="e">
        <f t="shared" si="584"/>
        <v>#N/A</v>
      </c>
      <c r="I3217" s="239"/>
      <c r="J3217" s="239"/>
      <c r="K3217" s="239"/>
      <c r="L3217" s="239"/>
      <c r="M3217" s="240"/>
      <c r="N3217" s="231">
        <f t="shared" si="573"/>
        <v>1</v>
      </c>
      <c r="O3217" s="231">
        <f t="shared" si="580"/>
        <v>0</v>
      </c>
      <c r="P3217" s="179">
        <f>VLOOKUP($G3217,[1]Conceptos!$B$2:$I$588,6,FALSE)</f>
        <v>1</v>
      </c>
      <c r="Q3217" s="179">
        <f>VLOOKUP($G3217,[1]Conceptos!$B$2:$I$588,7,FALSE)</f>
        <v>1</v>
      </c>
      <c r="R3217" s="179">
        <f>VLOOKUP($G3217,[1]Conceptos!$B$2:$I$588,8,FALSE)</f>
        <v>1</v>
      </c>
      <c r="S3217" s="229" t="b">
        <f>VLOOKUP(G3217,[1]Conceptos!$B$2:$E$587,4,FALSE)</f>
        <v>1</v>
      </c>
      <c r="V3217" s="231">
        <f t="shared" si="575"/>
        <v>0</v>
      </c>
    </row>
    <row r="3218" spans="1:22" s="231" customFormat="1" hidden="1">
      <c r="A3218" s="172">
        <f>VLOOKUP(G3218,[1]Conceptos!$B$2:$F$587,5,FALSE)</f>
        <v>394</v>
      </c>
      <c r="B3218" s="236"/>
      <c r="C3218" s="237"/>
      <c r="D3218" s="238"/>
      <c r="E3218" s="225">
        <v>3</v>
      </c>
      <c r="F3218" s="174"/>
      <c r="G3218" s="264" t="str">
        <f t="shared" si="579"/>
        <v>A.8.4</v>
      </c>
      <c r="H3218" s="235" t="e">
        <f t="shared" si="584"/>
        <v>#N/A</v>
      </c>
      <c r="I3218" s="239"/>
      <c r="J3218" s="239"/>
      <c r="K3218" s="239"/>
      <c r="L3218" s="239"/>
      <c r="M3218" s="240"/>
      <c r="N3218" s="231">
        <f t="shared" si="573"/>
        <v>1</v>
      </c>
      <c r="O3218" s="231">
        <f t="shared" si="580"/>
        <v>0</v>
      </c>
      <c r="P3218" s="179">
        <f>VLOOKUP($G3218,[1]Conceptos!$B$2:$I$588,6,FALSE)</f>
        <v>1</v>
      </c>
      <c r="Q3218" s="179">
        <f>VLOOKUP($G3218,[1]Conceptos!$B$2:$I$588,7,FALSE)</f>
        <v>1</v>
      </c>
      <c r="R3218" s="179">
        <f>VLOOKUP($G3218,[1]Conceptos!$B$2:$I$588,8,FALSE)</f>
        <v>1</v>
      </c>
      <c r="S3218" s="229" t="b">
        <f>VLOOKUP(G3218,[1]Conceptos!$B$2:$E$587,4,FALSE)</f>
        <v>1</v>
      </c>
      <c r="V3218" s="231">
        <f t="shared" si="575"/>
        <v>0</v>
      </c>
    </row>
    <row r="3219" spans="1:22" s="231" customFormat="1" hidden="1">
      <c r="A3219" s="172">
        <f>VLOOKUP(G3219,[1]Conceptos!$B$2:$F$587,5,FALSE)</f>
        <v>394</v>
      </c>
      <c r="B3219" s="236"/>
      <c r="C3219" s="237"/>
      <c r="D3219" s="238"/>
      <c r="E3219" s="225">
        <v>4</v>
      </c>
      <c r="F3219" s="174"/>
      <c r="G3219" s="264" t="str">
        <f t="shared" si="579"/>
        <v>A.8.4</v>
      </c>
      <c r="H3219" s="235" t="e">
        <f t="shared" si="584"/>
        <v>#N/A</v>
      </c>
      <c r="I3219" s="239"/>
      <c r="J3219" s="239"/>
      <c r="K3219" s="239"/>
      <c r="L3219" s="239"/>
      <c r="M3219" s="240"/>
      <c r="N3219" s="231">
        <f t="shared" si="573"/>
        <v>1</v>
      </c>
      <c r="O3219" s="231">
        <f t="shared" si="580"/>
        <v>0</v>
      </c>
      <c r="P3219" s="179">
        <f>VLOOKUP($G3219,[1]Conceptos!$B$2:$I$588,6,FALSE)</f>
        <v>1</v>
      </c>
      <c r="Q3219" s="179">
        <f>VLOOKUP($G3219,[1]Conceptos!$B$2:$I$588,7,FALSE)</f>
        <v>1</v>
      </c>
      <c r="R3219" s="179">
        <f>VLOOKUP($G3219,[1]Conceptos!$B$2:$I$588,8,FALSE)</f>
        <v>1</v>
      </c>
      <c r="S3219" s="229" t="b">
        <f>VLOOKUP(G3219,[1]Conceptos!$B$2:$E$587,4,FALSE)</f>
        <v>1</v>
      </c>
      <c r="V3219" s="231">
        <f t="shared" si="575"/>
        <v>0</v>
      </c>
    </row>
    <row r="3220" spans="1:22" s="231" customFormat="1" hidden="1">
      <c r="A3220" s="172">
        <f>VLOOKUP(G3220,[1]Conceptos!$B$2:$F$587,5,FALSE)</f>
        <v>394</v>
      </c>
      <c r="B3220" s="236"/>
      <c r="C3220" s="237"/>
      <c r="D3220" s="238"/>
      <c r="E3220" s="225">
        <v>5</v>
      </c>
      <c r="F3220" s="174"/>
      <c r="G3220" s="264" t="str">
        <f t="shared" si="579"/>
        <v>A.8.4</v>
      </c>
      <c r="H3220" s="235" t="e">
        <f t="shared" si="584"/>
        <v>#N/A</v>
      </c>
      <c r="I3220" s="239"/>
      <c r="J3220" s="239"/>
      <c r="K3220" s="239"/>
      <c r="L3220" s="239"/>
      <c r="M3220" s="240"/>
      <c r="N3220" s="231">
        <f t="shared" si="573"/>
        <v>1</v>
      </c>
      <c r="O3220" s="231">
        <f t="shared" si="580"/>
        <v>0</v>
      </c>
      <c r="P3220" s="179">
        <f>VLOOKUP($G3220,[1]Conceptos!$B$2:$I$588,6,FALSE)</f>
        <v>1</v>
      </c>
      <c r="Q3220" s="179">
        <f>VLOOKUP($G3220,[1]Conceptos!$B$2:$I$588,7,FALSE)</f>
        <v>1</v>
      </c>
      <c r="R3220" s="179">
        <f>VLOOKUP($G3220,[1]Conceptos!$B$2:$I$588,8,FALSE)</f>
        <v>1</v>
      </c>
      <c r="S3220" s="229" t="b">
        <f>VLOOKUP(G3220,[1]Conceptos!$B$2:$E$587,4,FALSE)</f>
        <v>1</v>
      </c>
      <c r="V3220" s="231">
        <f t="shared" si="575"/>
        <v>0</v>
      </c>
    </row>
    <row r="3221" spans="1:22" s="231" customFormat="1" hidden="1">
      <c r="A3221" s="172">
        <f>VLOOKUP(G3221,[1]Conceptos!$B$2:$F$587,5,FALSE)</f>
        <v>394</v>
      </c>
      <c r="B3221" s="236"/>
      <c r="C3221" s="237"/>
      <c r="D3221" s="238"/>
      <c r="E3221" s="225">
        <v>6</v>
      </c>
      <c r="F3221" s="174"/>
      <c r="G3221" s="264" t="str">
        <f t="shared" si="579"/>
        <v>A.8.4</v>
      </c>
      <c r="H3221" s="235" t="e">
        <f t="shared" si="584"/>
        <v>#N/A</v>
      </c>
      <c r="I3221" s="239"/>
      <c r="J3221" s="239"/>
      <c r="K3221" s="239"/>
      <c r="L3221" s="239"/>
      <c r="M3221" s="240"/>
      <c r="N3221" s="231">
        <f t="shared" ref="N3221:N3295" si="585">IF(E3221&lt;&gt;"",1,0)</f>
        <v>1</v>
      </c>
      <c r="O3221" s="231">
        <f t="shared" si="580"/>
        <v>0</v>
      </c>
      <c r="P3221" s="179">
        <f>VLOOKUP($G3221,[1]Conceptos!$B$2:$I$588,6,FALSE)</f>
        <v>1</v>
      </c>
      <c r="Q3221" s="179">
        <f>VLOOKUP($G3221,[1]Conceptos!$B$2:$I$588,7,FALSE)</f>
        <v>1</v>
      </c>
      <c r="R3221" s="179">
        <f>VLOOKUP($G3221,[1]Conceptos!$B$2:$I$588,8,FALSE)</f>
        <v>1</v>
      </c>
      <c r="S3221" s="229" t="b">
        <f>VLOOKUP(G3221,[1]Conceptos!$B$2:$E$587,4,FALSE)</f>
        <v>1</v>
      </c>
      <c r="V3221" s="231">
        <f t="shared" si="575"/>
        <v>0</v>
      </c>
    </row>
    <row r="3222" spans="1:22" s="231" customFormat="1" hidden="1">
      <c r="A3222" s="172">
        <f>VLOOKUP(G3222,[1]Conceptos!$B$2:$F$587,5,FALSE)</f>
        <v>394</v>
      </c>
      <c r="B3222" s="236"/>
      <c r="C3222" s="237"/>
      <c r="D3222" s="238"/>
      <c r="E3222" s="225">
        <v>7</v>
      </c>
      <c r="F3222" s="174"/>
      <c r="G3222" s="264" t="str">
        <f t="shared" si="579"/>
        <v>A.8.4</v>
      </c>
      <c r="H3222" s="235" t="e">
        <f t="shared" si="584"/>
        <v>#N/A</v>
      </c>
      <c r="I3222" s="239"/>
      <c r="J3222" s="239"/>
      <c r="K3222" s="239"/>
      <c r="L3222" s="239"/>
      <c r="M3222" s="240"/>
      <c r="N3222" s="231">
        <f t="shared" si="585"/>
        <v>1</v>
      </c>
      <c r="O3222" s="231">
        <f t="shared" si="580"/>
        <v>0</v>
      </c>
      <c r="P3222" s="179">
        <f>VLOOKUP($G3222,[1]Conceptos!$B$2:$I$588,6,FALSE)</f>
        <v>1</v>
      </c>
      <c r="Q3222" s="179">
        <f>VLOOKUP($G3222,[1]Conceptos!$B$2:$I$588,7,FALSE)</f>
        <v>1</v>
      </c>
      <c r="R3222" s="179">
        <f>VLOOKUP($G3222,[1]Conceptos!$B$2:$I$588,8,FALSE)</f>
        <v>1</v>
      </c>
      <c r="S3222" s="229" t="b">
        <f>VLOOKUP(G3222,[1]Conceptos!$B$2:$E$587,4,FALSE)</f>
        <v>1</v>
      </c>
      <c r="V3222" s="231">
        <f t="shared" si="575"/>
        <v>0</v>
      </c>
    </row>
    <row r="3223" spans="1:22" s="231" customFormat="1" hidden="1">
      <c r="A3223" s="172">
        <f>VLOOKUP(G3223,[1]Conceptos!$B$2:$F$587,5,FALSE)</f>
        <v>394</v>
      </c>
      <c r="B3223" s="236"/>
      <c r="C3223" s="237"/>
      <c r="D3223" s="238"/>
      <c r="E3223" s="225">
        <v>8</v>
      </c>
      <c r="F3223" s="174"/>
      <c r="G3223" s="264" t="str">
        <f t="shared" si="579"/>
        <v>A.8.4</v>
      </c>
      <c r="H3223" s="235" t="e">
        <f t="shared" si="584"/>
        <v>#N/A</v>
      </c>
      <c r="I3223" s="239"/>
      <c r="J3223" s="239"/>
      <c r="K3223" s="239"/>
      <c r="L3223" s="239"/>
      <c r="M3223" s="240"/>
      <c r="N3223" s="231">
        <f t="shared" si="585"/>
        <v>1</v>
      </c>
      <c r="O3223" s="231">
        <f t="shared" si="580"/>
        <v>0</v>
      </c>
      <c r="P3223" s="179">
        <f>VLOOKUP($G3223,[1]Conceptos!$B$2:$I$588,6,FALSE)</f>
        <v>1</v>
      </c>
      <c r="Q3223" s="179">
        <f>VLOOKUP($G3223,[1]Conceptos!$B$2:$I$588,7,FALSE)</f>
        <v>1</v>
      </c>
      <c r="R3223" s="179">
        <f>VLOOKUP($G3223,[1]Conceptos!$B$2:$I$588,8,FALSE)</f>
        <v>1</v>
      </c>
      <c r="S3223" s="229" t="b">
        <f>VLOOKUP(G3223,[1]Conceptos!$B$2:$E$587,4,FALSE)</f>
        <v>1</v>
      </c>
      <c r="V3223" s="231">
        <f t="shared" si="575"/>
        <v>0</v>
      </c>
    </row>
    <row r="3224" spans="1:22" s="231" customFormat="1" hidden="1">
      <c r="A3224" s="172">
        <f>VLOOKUP(G3224,[1]Conceptos!$B$2:$F$587,5,FALSE)</f>
        <v>394</v>
      </c>
      <c r="B3224" s="236"/>
      <c r="C3224" s="237"/>
      <c r="D3224" s="238"/>
      <c r="E3224" s="225">
        <v>9</v>
      </c>
      <c r="F3224" s="174"/>
      <c r="G3224" s="264" t="str">
        <f t="shared" si="579"/>
        <v>A.8.4</v>
      </c>
      <c r="H3224" s="235" t="e">
        <f t="shared" si="584"/>
        <v>#N/A</v>
      </c>
      <c r="I3224" s="239"/>
      <c r="J3224" s="239"/>
      <c r="K3224" s="239"/>
      <c r="L3224" s="239"/>
      <c r="M3224" s="240"/>
      <c r="N3224" s="231">
        <f t="shared" si="585"/>
        <v>1</v>
      </c>
      <c r="O3224" s="231">
        <f t="shared" si="580"/>
        <v>0</v>
      </c>
      <c r="P3224" s="179">
        <f>VLOOKUP($G3224,[1]Conceptos!$B$2:$I$588,6,FALSE)</f>
        <v>1</v>
      </c>
      <c r="Q3224" s="179">
        <f>VLOOKUP($G3224,[1]Conceptos!$B$2:$I$588,7,FALSE)</f>
        <v>1</v>
      </c>
      <c r="R3224" s="179">
        <f>VLOOKUP($G3224,[1]Conceptos!$B$2:$I$588,8,FALSE)</f>
        <v>1</v>
      </c>
      <c r="S3224" s="229" t="b">
        <f>VLOOKUP(G3224,[1]Conceptos!$B$2:$E$587,4,FALSE)</f>
        <v>1</v>
      </c>
      <c r="V3224" s="231">
        <f t="shared" ref="V3224:V3287" si="586">IF(T3224=0,T3223,T3224)</f>
        <v>0</v>
      </c>
    </row>
    <row r="3225" spans="1:22" s="231" customFormat="1" hidden="1">
      <c r="A3225" s="172">
        <f>VLOOKUP(G3225,[1]Conceptos!$B$2:$F$587,5,FALSE)</f>
        <v>394</v>
      </c>
      <c r="B3225" s="236"/>
      <c r="C3225" s="237"/>
      <c r="D3225" s="238"/>
      <c r="E3225" s="225">
        <v>10</v>
      </c>
      <c r="F3225" s="174"/>
      <c r="G3225" s="264" t="str">
        <f t="shared" si="579"/>
        <v>A.8.4</v>
      </c>
      <c r="H3225" s="235" t="e">
        <f t="shared" si="584"/>
        <v>#N/A</v>
      </c>
      <c r="I3225" s="239"/>
      <c r="J3225" s="239"/>
      <c r="K3225" s="239"/>
      <c r="L3225" s="239"/>
      <c r="M3225" s="240"/>
      <c r="N3225" s="231">
        <f t="shared" si="585"/>
        <v>1</v>
      </c>
      <c r="O3225" s="231">
        <f t="shared" si="580"/>
        <v>0</v>
      </c>
      <c r="P3225" s="179">
        <f>VLOOKUP($G3225,[1]Conceptos!$B$2:$I$588,6,FALSE)</f>
        <v>1</v>
      </c>
      <c r="Q3225" s="179">
        <f>VLOOKUP($G3225,[1]Conceptos!$B$2:$I$588,7,FALSE)</f>
        <v>1</v>
      </c>
      <c r="R3225" s="179">
        <f>VLOOKUP($G3225,[1]Conceptos!$B$2:$I$588,8,FALSE)</f>
        <v>1</v>
      </c>
      <c r="S3225" s="229" t="b">
        <f>VLOOKUP(G3225,[1]Conceptos!$B$2:$E$587,4,FALSE)</f>
        <v>1</v>
      </c>
      <c r="V3225" s="231">
        <f t="shared" si="586"/>
        <v>0</v>
      </c>
    </row>
    <row r="3226" spans="1:22" s="231" customFormat="1" ht="38.25">
      <c r="A3226" s="172">
        <f>VLOOKUP(G3226,[1]Conceptos!$B$2:$F$587,5,FALSE)</f>
        <v>395</v>
      </c>
      <c r="B3226" s="219" t="s">
        <v>538</v>
      </c>
      <c r="C3226" s="220" t="str">
        <f>VLOOKUP(B3226,[1]Conceptos!$B$2:$D$587,2,FALSE)</f>
        <v>PROGRAMAS Y PROYECTOS DE ASISTENCIA TÉCNICA DIRECTA RURAL</v>
      </c>
      <c r="D3226" s="221" t="str">
        <f>VLOOKUP(B3226,[1]Conceptos!$B$2:$D$587,3,FALSE)</f>
        <v>INVERSIÓNES ORIENTADAS AL DESARROLLO DE PROGRAMAS Y PROYECTOS QUE TENGAN EL OBJETIVO DE PRESTAR ASISTENCIA TÉCNICA AGROPECUARIA DE FORMA DIRECTA EN EL ÁREA RURAL DEL MUNICIPIO</v>
      </c>
      <c r="E3226" s="222" t="s">
        <v>136</v>
      </c>
      <c r="F3226" s="223"/>
      <c r="G3226" s="263" t="str">
        <f t="shared" si="579"/>
        <v>A.8.5</v>
      </c>
      <c r="H3226" s="225"/>
      <c r="I3226" s="226">
        <f>SUM(I3227:I3236)</f>
        <v>0</v>
      </c>
      <c r="J3226" s="226">
        <f>SUM(J3227:J3236)</f>
        <v>0</v>
      </c>
      <c r="K3226" s="226">
        <f>SUM(K3227:K3236)</f>
        <v>0</v>
      </c>
      <c r="L3226" s="226">
        <f>SUM(L3227:L3236)</f>
        <v>0</v>
      </c>
      <c r="M3226" s="227">
        <f>SUM(M3227:M3236)</f>
        <v>0</v>
      </c>
      <c r="N3226" s="228">
        <f>IF(AND(E3226&lt;&gt;"", E3226&lt;&gt;"Registrar Detalle",E3226&lt;&gt;"Ocultar Detalle"),1,0)</f>
        <v>0</v>
      </c>
      <c r="O3226" s="228">
        <f t="shared" si="580"/>
        <v>0</v>
      </c>
      <c r="P3226" s="179">
        <f>VLOOKUP($G3226,[1]Conceptos!$B$2:$I$588,6,FALSE)</f>
        <v>1</v>
      </c>
      <c r="Q3226" s="179">
        <f>VLOOKUP($G3226,[1]Conceptos!$B$2:$I$588,7,FALSE)</f>
        <v>1</v>
      </c>
      <c r="R3226" s="179">
        <f>VLOOKUP($G3226,[1]Conceptos!$B$2:$I$588,8,FALSE)</f>
        <v>1</v>
      </c>
      <c r="S3226" s="229" t="b">
        <f>VLOOKUP(G3226,[1]Conceptos!$B$2:$E$588,4,FALSE)</f>
        <v>1</v>
      </c>
      <c r="T3226" s="230">
        <f>FIND(".",B3226,LEN(B3226)-2)</f>
        <v>4</v>
      </c>
      <c r="U3226" s="230" t="str">
        <f>MID(B3226,1,T3226-1)</f>
        <v>A.8</v>
      </c>
      <c r="V3226" s="231">
        <f t="shared" si="586"/>
        <v>4</v>
      </c>
    </row>
    <row r="3227" spans="1:22" s="231" customFormat="1">
      <c r="A3227" s="172">
        <f>VLOOKUP(G3227,[1]Conceptos!$B$2:$F$587,5,FALSE)</f>
        <v>395</v>
      </c>
      <c r="B3227" s="234"/>
      <c r="C3227" s="220"/>
      <c r="D3227" s="221"/>
      <c r="E3227" s="225">
        <v>1</v>
      </c>
      <c r="F3227" s="174"/>
      <c r="G3227" s="264" t="str">
        <f t="shared" si="579"/>
        <v>A.8.5</v>
      </c>
      <c r="H3227" s="235" t="e">
        <f t="shared" ref="H3227:H3236" si="587">VLOOKUP(F3227,$W$7:$X$48,2,FALSE)</f>
        <v>#N/A</v>
      </c>
      <c r="I3227" s="239"/>
      <c r="J3227" s="239"/>
      <c r="K3227" s="239"/>
      <c r="L3227" s="239"/>
      <c r="M3227" s="240"/>
      <c r="N3227" s="231">
        <f t="shared" si="585"/>
        <v>1</v>
      </c>
      <c r="O3227" s="231">
        <f t="shared" si="580"/>
        <v>0</v>
      </c>
      <c r="P3227" s="179">
        <f>VLOOKUP($G3227,[1]Conceptos!$B$2:$I$588,6,FALSE)</f>
        <v>1</v>
      </c>
      <c r="Q3227" s="179">
        <f>VLOOKUP($G3227,[1]Conceptos!$B$2:$I$588,7,FALSE)</f>
        <v>1</v>
      </c>
      <c r="R3227" s="179">
        <f>VLOOKUP($G3227,[1]Conceptos!$B$2:$I$588,8,FALSE)</f>
        <v>1</v>
      </c>
      <c r="S3227" s="229" t="b">
        <f>VLOOKUP(G3227,[1]Conceptos!$B$2:$E$588,4,FALSE)</f>
        <v>1</v>
      </c>
      <c r="V3227" s="231">
        <f t="shared" si="586"/>
        <v>4</v>
      </c>
    </row>
    <row r="3228" spans="1:22" s="231" customFormat="1" hidden="1">
      <c r="A3228" s="172">
        <f>VLOOKUP(G3228,[1]Conceptos!$B$2:$F$587,5,FALSE)</f>
        <v>395</v>
      </c>
      <c r="B3228" s="236"/>
      <c r="C3228" s="237"/>
      <c r="D3228" s="238"/>
      <c r="E3228" s="225">
        <v>2</v>
      </c>
      <c r="F3228" s="174"/>
      <c r="G3228" s="264" t="str">
        <f t="shared" si="579"/>
        <v>A.8.5</v>
      </c>
      <c r="H3228" s="235" t="e">
        <f t="shared" si="587"/>
        <v>#N/A</v>
      </c>
      <c r="I3228" s="239"/>
      <c r="J3228" s="239"/>
      <c r="K3228" s="239"/>
      <c r="L3228" s="239"/>
      <c r="M3228" s="240"/>
      <c r="N3228" s="231">
        <f t="shared" si="585"/>
        <v>1</v>
      </c>
      <c r="O3228" s="231">
        <f t="shared" si="580"/>
        <v>0</v>
      </c>
      <c r="P3228" s="179">
        <f>VLOOKUP($G3228,[1]Conceptos!$B$2:$I$588,6,FALSE)</f>
        <v>1</v>
      </c>
      <c r="Q3228" s="179">
        <f>VLOOKUP($G3228,[1]Conceptos!$B$2:$I$588,7,FALSE)</f>
        <v>1</v>
      </c>
      <c r="R3228" s="179">
        <f>VLOOKUP($G3228,[1]Conceptos!$B$2:$I$588,8,FALSE)</f>
        <v>1</v>
      </c>
      <c r="S3228" s="229" t="b">
        <f>VLOOKUP(G3228,[1]Conceptos!$B$2:$E$587,4,FALSE)</f>
        <v>1</v>
      </c>
      <c r="V3228" s="231">
        <f t="shared" si="586"/>
        <v>0</v>
      </c>
    </row>
    <row r="3229" spans="1:22" s="231" customFormat="1" hidden="1">
      <c r="A3229" s="172">
        <f>VLOOKUP(G3229,[1]Conceptos!$B$2:$F$587,5,FALSE)</f>
        <v>395</v>
      </c>
      <c r="B3229" s="236"/>
      <c r="C3229" s="237"/>
      <c r="D3229" s="238"/>
      <c r="E3229" s="225">
        <v>3</v>
      </c>
      <c r="F3229" s="174"/>
      <c r="G3229" s="264" t="str">
        <f t="shared" si="579"/>
        <v>A.8.5</v>
      </c>
      <c r="H3229" s="235" t="e">
        <f t="shared" si="587"/>
        <v>#N/A</v>
      </c>
      <c r="I3229" s="239"/>
      <c r="J3229" s="239"/>
      <c r="K3229" s="239"/>
      <c r="L3229" s="239"/>
      <c r="M3229" s="240"/>
      <c r="N3229" s="231">
        <f t="shared" si="585"/>
        <v>1</v>
      </c>
      <c r="O3229" s="231">
        <f t="shared" si="580"/>
        <v>0</v>
      </c>
      <c r="P3229" s="179">
        <f>VLOOKUP($G3229,[1]Conceptos!$B$2:$I$588,6,FALSE)</f>
        <v>1</v>
      </c>
      <c r="Q3229" s="179">
        <f>VLOOKUP($G3229,[1]Conceptos!$B$2:$I$588,7,FALSE)</f>
        <v>1</v>
      </c>
      <c r="R3229" s="179">
        <f>VLOOKUP($G3229,[1]Conceptos!$B$2:$I$588,8,FALSE)</f>
        <v>1</v>
      </c>
      <c r="S3229" s="229" t="b">
        <f>VLOOKUP(G3229,[1]Conceptos!$B$2:$E$587,4,FALSE)</f>
        <v>1</v>
      </c>
      <c r="V3229" s="231">
        <f t="shared" si="586"/>
        <v>0</v>
      </c>
    </row>
    <row r="3230" spans="1:22" s="231" customFormat="1" hidden="1">
      <c r="A3230" s="172">
        <f>VLOOKUP(G3230,[1]Conceptos!$B$2:$F$587,5,FALSE)</f>
        <v>395</v>
      </c>
      <c r="B3230" s="236"/>
      <c r="C3230" s="237"/>
      <c r="D3230" s="238"/>
      <c r="E3230" s="225">
        <v>4</v>
      </c>
      <c r="F3230" s="174"/>
      <c r="G3230" s="264" t="str">
        <f t="shared" si="579"/>
        <v>A.8.5</v>
      </c>
      <c r="H3230" s="235" t="e">
        <f t="shared" si="587"/>
        <v>#N/A</v>
      </c>
      <c r="I3230" s="239"/>
      <c r="J3230" s="239"/>
      <c r="K3230" s="239"/>
      <c r="L3230" s="239"/>
      <c r="M3230" s="240"/>
      <c r="N3230" s="231">
        <f t="shared" si="585"/>
        <v>1</v>
      </c>
      <c r="O3230" s="231">
        <f t="shared" si="580"/>
        <v>0</v>
      </c>
      <c r="P3230" s="179">
        <f>VLOOKUP($G3230,[1]Conceptos!$B$2:$I$588,6,FALSE)</f>
        <v>1</v>
      </c>
      <c r="Q3230" s="179">
        <f>VLOOKUP($G3230,[1]Conceptos!$B$2:$I$588,7,FALSE)</f>
        <v>1</v>
      </c>
      <c r="R3230" s="179">
        <f>VLOOKUP($G3230,[1]Conceptos!$B$2:$I$588,8,FALSE)</f>
        <v>1</v>
      </c>
      <c r="S3230" s="229" t="b">
        <f>VLOOKUP(G3230,[1]Conceptos!$B$2:$E$587,4,FALSE)</f>
        <v>1</v>
      </c>
      <c r="V3230" s="231">
        <f t="shared" si="586"/>
        <v>0</v>
      </c>
    </row>
    <row r="3231" spans="1:22" s="231" customFormat="1" hidden="1">
      <c r="A3231" s="172">
        <f>VLOOKUP(G3231,[1]Conceptos!$B$2:$F$587,5,FALSE)</f>
        <v>395</v>
      </c>
      <c r="B3231" s="236"/>
      <c r="C3231" s="237"/>
      <c r="D3231" s="238"/>
      <c r="E3231" s="225">
        <v>5</v>
      </c>
      <c r="F3231" s="174"/>
      <c r="G3231" s="264" t="str">
        <f t="shared" si="579"/>
        <v>A.8.5</v>
      </c>
      <c r="H3231" s="235" t="e">
        <f t="shared" si="587"/>
        <v>#N/A</v>
      </c>
      <c r="I3231" s="239"/>
      <c r="J3231" s="239"/>
      <c r="K3231" s="239"/>
      <c r="L3231" s="239"/>
      <c r="M3231" s="240"/>
      <c r="N3231" s="231">
        <f t="shared" si="585"/>
        <v>1</v>
      </c>
      <c r="O3231" s="231">
        <f t="shared" si="580"/>
        <v>0</v>
      </c>
      <c r="P3231" s="179">
        <f>VLOOKUP($G3231,[1]Conceptos!$B$2:$I$588,6,FALSE)</f>
        <v>1</v>
      </c>
      <c r="Q3231" s="179">
        <f>VLOOKUP($G3231,[1]Conceptos!$B$2:$I$588,7,FALSE)</f>
        <v>1</v>
      </c>
      <c r="R3231" s="179">
        <f>VLOOKUP($G3231,[1]Conceptos!$B$2:$I$588,8,FALSE)</f>
        <v>1</v>
      </c>
      <c r="S3231" s="229" t="b">
        <f>VLOOKUP(G3231,[1]Conceptos!$B$2:$E$587,4,FALSE)</f>
        <v>1</v>
      </c>
      <c r="V3231" s="231">
        <f t="shared" si="586"/>
        <v>0</v>
      </c>
    </row>
    <row r="3232" spans="1:22" s="231" customFormat="1" hidden="1">
      <c r="A3232" s="172">
        <f>VLOOKUP(G3232,[1]Conceptos!$B$2:$F$587,5,FALSE)</f>
        <v>395</v>
      </c>
      <c r="B3232" s="236"/>
      <c r="C3232" s="237"/>
      <c r="D3232" s="238"/>
      <c r="E3232" s="225">
        <v>6</v>
      </c>
      <c r="F3232" s="174"/>
      <c r="G3232" s="264" t="str">
        <f t="shared" si="579"/>
        <v>A.8.5</v>
      </c>
      <c r="H3232" s="235" t="e">
        <f t="shared" si="587"/>
        <v>#N/A</v>
      </c>
      <c r="I3232" s="239"/>
      <c r="J3232" s="239"/>
      <c r="K3232" s="239"/>
      <c r="L3232" s="239"/>
      <c r="M3232" s="240"/>
      <c r="N3232" s="231">
        <f t="shared" si="585"/>
        <v>1</v>
      </c>
      <c r="O3232" s="231">
        <f t="shared" si="580"/>
        <v>0</v>
      </c>
      <c r="P3232" s="179">
        <f>VLOOKUP($G3232,[1]Conceptos!$B$2:$I$588,6,FALSE)</f>
        <v>1</v>
      </c>
      <c r="Q3232" s="179">
        <f>VLOOKUP($G3232,[1]Conceptos!$B$2:$I$588,7,FALSE)</f>
        <v>1</v>
      </c>
      <c r="R3232" s="179">
        <f>VLOOKUP($G3232,[1]Conceptos!$B$2:$I$588,8,FALSE)</f>
        <v>1</v>
      </c>
      <c r="S3232" s="229" t="b">
        <f>VLOOKUP(G3232,[1]Conceptos!$B$2:$E$587,4,FALSE)</f>
        <v>1</v>
      </c>
      <c r="V3232" s="231">
        <f t="shared" si="586"/>
        <v>0</v>
      </c>
    </row>
    <row r="3233" spans="1:22" s="231" customFormat="1" hidden="1">
      <c r="A3233" s="172">
        <f>VLOOKUP(G3233,[1]Conceptos!$B$2:$F$587,5,FALSE)</f>
        <v>395</v>
      </c>
      <c r="B3233" s="236"/>
      <c r="C3233" s="237"/>
      <c r="D3233" s="238"/>
      <c r="E3233" s="225">
        <v>7</v>
      </c>
      <c r="F3233" s="174"/>
      <c r="G3233" s="264" t="str">
        <f t="shared" si="579"/>
        <v>A.8.5</v>
      </c>
      <c r="H3233" s="235" t="e">
        <f t="shared" si="587"/>
        <v>#N/A</v>
      </c>
      <c r="I3233" s="239"/>
      <c r="J3233" s="239"/>
      <c r="K3233" s="239"/>
      <c r="L3233" s="239"/>
      <c r="M3233" s="240"/>
      <c r="N3233" s="231">
        <f t="shared" si="585"/>
        <v>1</v>
      </c>
      <c r="O3233" s="231">
        <f t="shared" si="580"/>
        <v>0</v>
      </c>
      <c r="P3233" s="179">
        <f>VLOOKUP($G3233,[1]Conceptos!$B$2:$I$588,6,FALSE)</f>
        <v>1</v>
      </c>
      <c r="Q3233" s="179">
        <f>VLOOKUP($G3233,[1]Conceptos!$B$2:$I$588,7,FALSE)</f>
        <v>1</v>
      </c>
      <c r="R3233" s="179">
        <f>VLOOKUP($G3233,[1]Conceptos!$B$2:$I$588,8,FALSE)</f>
        <v>1</v>
      </c>
      <c r="S3233" s="229" t="b">
        <f>VLOOKUP(G3233,[1]Conceptos!$B$2:$E$587,4,FALSE)</f>
        <v>1</v>
      </c>
      <c r="V3233" s="231">
        <f t="shared" si="586"/>
        <v>0</v>
      </c>
    </row>
    <row r="3234" spans="1:22" s="231" customFormat="1" hidden="1">
      <c r="A3234" s="172">
        <f>VLOOKUP(G3234,[1]Conceptos!$B$2:$F$587,5,FALSE)</f>
        <v>395</v>
      </c>
      <c r="B3234" s="236"/>
      <c r="C3234" s="237"/>
      <c r="D3234" s="238"/>
      <c r="E3234" s="225">
        <v>8</v>
      </c>
      <c r="F3234" s="174"/>
      <c r="G3234" s="264" t="str">
        <f t="shared" si="579"/>
        <v>A.8.5</v>
      </c>
      <c r="H3234" s="235" t="e">
        <f t="shared" si="587"/>
        <v>#N/A</v>
      </c>
      <c r="I3234" s="239"/>
      <c r="J3234" s="239"/>
      <c r="K3234" s="239"/>
      <c r="L3234" s="239"/>
      <c r="M3234" s="240"/>
      <c r="N3234" s="231">
        <f t="shared" si="585"/>
        <v>1</v>
      </c>
      <c r="O3234" s="231">
        <f t="shared" si="580"/>
        <v>0</v>
      </c>
      <c r="P3234" s="179">
        <f>VLOOKUP($G3234,[1]Conceptos!$B$2:$I$588,6,FALSE)</f>
        <v>1</v>
      </c>
      <c r="Q3234" s="179">
        <f>VLOOKUP($G3234,[1]Conceptos!$B$2:$I$588,7,FALSE)</f>
        <v>1</v>
      </c>
      <c r="R3234" s="179">
        <f>VLOOKUP($G3234,[1]Conceptos!$B$2:$I$588,8,FALSE)</f>
        <v>1</v>
      </c>
      <c r="S3234" s="229" t="b">
        <f>VLOOKUP(G3234,[1]Conceptos!$B$2:$E$587,4,FALSE)</f>
        <v>1</v>
      </c>
      <c r="V3234" s="231">
        <f t="shared" si="586"/>
        <v>0</v>
      </c>
    </row>
    <row r="3235" spans="1:22" s="231" customFormat="1" hidden="1">
      <c r="A3235" s="172">
        <f>VLOOKUP(G3235,[1]Conceptos!$B$2:$F$587,5,FALSE)</f>
        <v>395</v>
      </c>
      <c r="B3235" s="236"/>
      <c r="C3235" s="237"/>
      <c r="D3235" s="238"/>
      <c r="E3235" s="225">
        <v>9</v>
      </c>
      <c r="F3235" s="174"/>
      <c r="G3235" s="264" t="str">
        <f t="shared" si="579"/>
        <v>A.8.5</v>
      </c>
      <c r="H3235" s="235" t="e">
        <f t="shared" si="587"/>
        <v>#N/A</v>
      </c>
      <c r="I3235" s="239"/>
      <c r="J3235" s="239"/>
      <c r="K3235" s="239"/>
      <c r="L3235" s="239"/>
      <c r="M3235" s="240"/>
      <c r="N3235" s="231">
        <f t="shared" si="585"/>
        <v>1</v>
      </c>
      <c r="O3235" s="231">
        <f t="shared" si="580"/>
        <v>0</v>
      </c>
      <c r="P3235" s="179">
        <f>VLOOKUP($G3235,[1]Conceptos!$B$2:$I$588,6,FALSE)</f>
        <v>1</v>
      </c>
      <c r="Q3235" s="179">
        <f>VLOOKUP($G3235,[1]Conceptos!$B$2:$I$588,7,FALSE)</f>
        <v>1</v>
      </c>
      <c r="R3235" s="179">
        <f>VLOOKUP($G3235,[1]Conceptos!$B$2:$I$588,8,FALSE)</f>
        <v>1</v>
      </c>
      <c r="S3235" s="229" t="b">
        <f>VLOOKUP(G3235,[1]Conceptos!$B$2:$E$587,4,FALSE)</f>
        <v>1</v>
      </c>
      <c r="V3235" s="231">
        <f t="shared" si="586"/>
        <v>0</v>
      </c>
    </row>
    <row r="3236" spans="1:22" s="231" customFormat="1" hidden="1">
      <c r="A3236" s="172">
        <f>VLOOKUP(G3236,[1]Conceptos!$B$2:$F$587,5,FALSE)</f>
        <v>395</v>
      </c>
      <c r="B3236" s="236"/>
      <c r="C3236" s="237"/>
      <c r="D3236" s="238"/>
      <c r="E3236" s="225">
        <v>10</v>
      </c>
      <c r="F3236" s="174"/>
      <c r="G3236" s="264" t="str">
        <f t="shared" si="579"/>
        <v>A.8.5</v>
      </c>
      <c r="H3236" s="235" t="e">
        <f t="shared" si="587"/>
        <v>#N/A</v>
      </c>
      <c r="I3236" s="239"/>
      <c r="J3236" s="239"/>
      <c r="K3236" s="239"/>
      <c r="L3236" s="239"/>
      <c r="M3236" s="240"/>
      <c r="N3236" s="231">
        <f t="shared" si="585"/>
        <v>1</v>
      </c>
      <c r="O3236" s="231">
        <f t="shared" si="580"/>
        <v>0</v>
      </c>
      <c r="P3236" s="179">
        <f>VLOOKUP($G3236,[1]Conceptos!$B$2:$I$588,6,FALSE)</f>
        <v>1</v>
      </c>
      <c r="Q3236" s="179">
        <f>VLOOKUP($G3236,[1]Conceptos!$B$2:$I$588,7,FALSE)</f>
        <v>1</v>
      </c>
      <c r="R3236" s="179">
        <f>VLOOKUP($G3236,[1]Conceptos!$B$2:$I$588,8,FALSE)</f>
        <v>1</v>
      </c>
      <c r="S3236" s="229" t="b">
        <f>VLOOKUP(G3236,[1]Conceptos!$B$2:$E$587,4,FALSE)</f>
        <v>1</v>
      </c>
      <c r="V3236" s="231">
        <f t="shared" si="586"/>
        <v>0</v>
      </c>
    </row>
    <row r="3237" spans="1:22" s="231" customFormat="1" ht="51">
      <c r="A3237" s="172">
        <f>VLOOKUP(G3237,[1]Conceptos!$B$2:$F$587,5,FALSE)</f>
        <v>396</v>
      </c>
      <c r="B3237" s="219" t="s">
        <v>539</v>
      </c>
      <c r="C3237" s="220" t="str">
        <f>VLOOKUP(B3237,[1]Conceptos!$B$2:$D$587,2,FALSE)</f>
        <v>PAGO DEL PERSONAL TÉCNICO VINCULADO A LA PRESTACIÓN DEL SERVICIO DE ASISTENCIA TÉCNICA DIRECTA RURAL</v>
      </c>
      <c r="D3237" s="221" t="str">
        <f>VLOOKUP(B3237,[1]Conceptos!$B$2:$D$587,3,FALSE)</f>
        <v>PAGO DEL PERSONAL TÉCNICO VINCULADO NECESARIO PARA LA EJECUCIÓN DE UN PROYECTO DE ASISTENCIA TÉCNICA DIRECTA RURAL</v>
      </c>
      <c r="E3237" s="222" t="s">
        <v>136</v>
      </c>
      <c r="F3237" s="223"/>
      <c r="G3237" s="263" t="str">
        <f t="shared" si="579"/>
        <v>A.8.6</v>
      </c>
      <c r="H3237" s="225"/>
      <c r="I3237" s="226">
        <f>SUM(I3238:I3247)</f>
        <v>0</v>
      </c>
      <c r="J3237" s="226">
        <f>SUM(J3238:J3247)</f>
        <v>0</v>
      </c>
      <c r="K3237" s="226">
        <f>SUM(K3238:K3247)</f>
        <v>0</v>
      </c>
      <c r="L3237" s="226">
        <f>SUM(L3238:L3247)</f>
        <v>0</v>
      </c>
      <c r="M3237" s="227">
        <f>SUM(M3238:M3247)</f>
        <v>0</v>
      </c>
      <c r="N3237" s="228">
        <f>IF(AND(E3237&lt;&gt;"", E3237&lt;&gt;"Registrar Detalle",E3237&lt;&gt;"Ocultar Detalle"),1,0)</f>
        <v>0</v>
      </c>
      <c r="O3237" s="228">
        <f t="shared" si="580"/>
        <v>0</v>
      </c>
      <c r="P3237" s="179">
        <f>VLOOKUP($G3237,[1]Conceptos!$B$2:$I$588,6,FALSE)</f>
        <v>1</v>
      </c>
      <c r="Q3237" s="179">
        <f>VLOOKUP($G3237,[1]Conceptos!$B$2:$I$588,7,FALSE)</f>
        <v>1</v>
      </c>
      <c r="R3237" s="179">
        <f>VLOOKUP($G3237,[1]Conceptos!$B$2:$I$588,8,FALSE)</f>
        <v>1</v>
      </c>
      <c r="S3237" s="229" t="b">
        <f>VLOOKUP(G3237,[1]Conceptos!$B$2:$E$588,4,FALSE)</f>
        <v>1</v>
      </c>
      <c r="T3237" s="230">
        <f>FIND(".",B3237,LEN(B3237)-2)</f>
        <v>4</v>
      </c>
      <c r="U3237" s="230" t="str">
        <f>MID(B3237,1,T3237-1)</f>
        <v>A.8</v>
      </c>
      <c r="V3237" s="231">
        <f t="shared" si="586"/>
        <v>4</v>
      </c>
    </row>
    <row r="3238" spans="1:22" s="231" customFormat="1">
      <c r="A3238" s="172">
        <f>VLOOKUP(G3238,[1]Conceptos!$B$2:$F$587,5,FALSE)</f>
        <v>396</v>
      </c>
      <c r="B3238" s="234"/>
      <c r="C3238" s="220"/>
      <c r="D3238" s="221"/>
      <c r="E3238" s="225">
        <v>1</v>
      </c>
      <c r="F3238" s="174"/>
      <c r="G3238" s="264" t="str">
        <f t="shared" si="579"/>
        <v>A.8.6</v>
      </c>
      <c r="H3238" s="235" t="e">
        <f t="shared" ref="H3238:H3247" si="588">VLOOKUP(F3238,$W$7:$X$48,2,FALSE)</f>
        <v>#N/A</v>
      </c>
      <c r="I3238" s="239"/>
      <c r="J3238" s="239"/>
      <c r="K3238" s="239"/>
      <c r="L3238" s="239"/>
      <c r="M3238" s="240"/>
      <c r="N3238" s="231">
        <f t="shared" si="585"/>
        <v>1</v>
      </c>
      <c r="O3238" s="231">
        <f t="shared" si="580"/>
        <v>0</v>
      </c>
      <c r="P3238" s="179">
        <f>VLOOKUP($G3238,[1]Conceptos!$B$2:$I$588,6,FALSE)</f>
        <v>1</v>
      </c>
      <c r="Q3238" s="179">
        <f>VLOOKUP($G3238,[1]Conceptos!$B$2:$I$588,7,FALSE)</f>
        <v>1</v>
      </c>
      <c r="R3238" s="179">
        <f>VLOOKUP($G3238,[1]Conceptos!$B$2:$I$588,8,FALSE)</f>
        <v>1</v>
      </c>
      <c r="S3238" s="229" t="b">
        <f>VLOOKUP(G3238,[1]Conceptos!$B$2:$E$588,4,FALSE)</f>
        <v>1</v>
      </c>
      <c r="V3238" s="231">
        <f t="shared" si="586"/>
        <v>4</v>
      </c>
    </row>
    <row r="3239" spans="1:22" s="231" customFormat="1" hidden="1">
      <c r="A3239" s="172">
        <f>VLOOKUP(G3239,[1]Conceptos!$B$2:$F$587,5,FALSE)</f>
        <v>396</v>
      </c>
      <c r="B3239" s="236"/>
      <c r="C3239" s="237"/>
      <c r="D3239" s="238"/>
      <c r="E3239" s="225">
        <v>2</v>
      </c>
      <c r="F3239" s="174"/>
      <c r="G3239" s="264" t="str">
        <f t="shared" si="579"/>
        <v>A.8.6</v>
      </c>
      <c r="H3239" s="235" t="e">
        <f t="shared" si="588"/>
        <v>#N/A</v>
      </c>
      <c r="I3239" s="239"/>
      <c r="J3239" s="239"/>
      <c r="K3239" s="239"/>
      <c r="L3239" s="239"/>
      <c r="M3239" s="240"/>
      <c r="N3239" s="231">
        <f t="shared" si="585"/>
        <v>1</v>
      </c>
      <c r="O3239" s="231">
        <f t="shared" si="580"/>
        <v>0</v>
      </c>
      <c r="P3239" s="179">
        <f>VLOOKUP($G3239,[1]Conceptos!$B$2:$I$588,6,FALSE)</f>
        <v>1</v>
      </c>
      <c r="Q3239" s="179">
        <f>VLOOKUP($G3239,[1]Conceptos!$B$2:$I$588,7,FALSE)</f>
        <v>1</v>
      </c>
      <c r="R3239" s="179">
        <f>VLOOKUP($G3239,[1]Conceptos!$B$2:$I$588,8,FALSE)</f>
        <v>1</v>
      </c>
      <c r="S3239" s="229" t="b">
        <f>VLOOKUP(G3239,[1]Conceptos!$B$2:$E$587,4,FALSE)</f>
        <v>1</v>
      </c>
      <c r="V3239" s="231">
        <f t="shared" si="586"/>
        <v>0</v>
      </c>
    </row>
    <row r="3240" spans="1:22" s="231" customFormat="1" hidden="1">
      <c r="A3240" s="172">
        <f>VLOOKUP(G3240,[1]Conceptos!$B$2:$F$587,5,FALSE)</f>
        <v>396</v>
      </c>
      <c r="B3240" s="236"/>
      <c r="C3240" s="237"/>
      <c r="D3240" s="238"/>
      <c r="E3240" s="225">
        <v>3</v>
      </c>
      <c r="F3240" s="174"/>
      <c r="G3240" s="264" t="str">
        <f t="shared" si="579"/>
        <v>A.8.6</v>
      </c>
      <c r="H3240" s="235" t="e">
        <f t="shared" si="588"/>
        <v>#N/A</v>
      </c>
      <c r="I3240" s="239"/>
      <c r="J3240" s="239"/>
      <c r="K3240" s="239"/>
      <c r="L3240" s="239"/>
      <c r="M3240" s="240"/>
      <c r="N3240" s="231">
        <f t="shared" si="585"/>
        <v>1</v>
      </c>
      <c r="O3240" s="231">
        <f t="shared" si="580"/>
        <v>0</v>
      </c>
      <c r="P3240" s="179">
        <f>VLOOKUP($G3240,[1]Conceptos!$B$2:$I$588,6,FALSE)</f>
        <v>1</v>
      </c>
      <c r="Q3240" s="179">
        <f>VLOOKUP($G3240,[1]Conceptos!$B$2:$I$588,7,FALSE)</f>
        <v>1</v>
      </c>
      <c r="R3240" s="179">
        <f>VLOOKUP($G3240,[1]Conceptos!$B$2:$I$588,8,FALSE)</f>
        <v>1</v>
      </c>
      <c r="S3240" s="229" t="b">
        <f>VLOOKUP(G3240,[1]Conceptos!$B$2:$E$587,4,FALSE)</f>
        <v>1</v>
      </c>
      <c r="V3240" s="231">
        <f t="shared" si="586"/>
        <v>0</v>
      </c>
    </row>
    <row r="3241" spans="1:22" s="231" customFormat="1" hidden="1">
      <c r="A3241" s="172">
        <f>VLOOKUP(G3241,[1]Conceptos!$B$2:$F$587,5,FALSE)</f>
        <v>396</v>
      </c>
      <c r="B3241" s="236"/>
      <c r="C3241" s="237"/>
      <c r="D3241" s="238"/>
      <c r="E3241" s="225">
        <v>4</v>
      </c>
      <c r="F3241" s="174"/>
      <c r="G3241" s="264" t="str">
        <f t="shared" si="579"/>
        <v>A.8.6</v>
      </c>
      <c r="H3241" s="235" t="e">
        <f t="shared" si="588"/>
        <v>#N/A</v>
      </c>
      <c r="I3241" s="239"/>
      <c r="J3241" s="239"/>
      <c r="K3241" s="239"/>
      <c r="L3241" s="239"/>
      <c r="M3241" s="240"/>
      <c r="N3241" s="231">
        <f t="shared" si="585"/>
        <v>1</v>
      </c>
      <c r="O3241" s="231">
        <f t="shared" si="580"/>
        <v>0</v>
      </c>
      <c r="P3241" s="179">
        <f>VLOOKUP($G3241,[1]Conceptos!$B$2:$I$588,6,FALSE)</f>
        <v>1</v>
      </c>
      <c r="Q3241" s="179">
        <f>VLOOKUP($G3241,[1]Conceptos!$B$2:$I$588,7,FALSE)</f>
        <v>1</v>
      </c>
      <c r="R3241" s="179">
        <f>VLOOKUP($G3241,[1]Conceptos!$B$2:$I$588,8,FALSE)</f>
        <v>1</v>
      </c>
      <c r="S3241" s="229" t="b">
        <f>VLOOKUP(G3241,[1]Conceptos!$B$2:$E$587,4,FALSE)</f>
        <v>1</v>
      </c>
      <c r="V3241" s="231">
        <f t="shared" si="586"/>
        <v>0</v>
      </c>
    </row>
    <row r="3242" spans="1:22" s="231" customFormat="1" hidden="1">
      <c r="A3242" s="172">
        <f>VLOOKUP(G3242,[1]Conceptos!$B$2:$F$587,5,FALSE)</f>
        <v>396</v>
      </c>
      <c r="B3242" s="236"/>
      <c r="C3242" s="237"/>
      <c r="D3242" s="238"/>
      <c r="E3242" s="225">
        <v>5</v>
      </c>
      <c r="F3242" s="174"/>
      <c r="G3242" s="264" t="str">
        <f t="shared" si="579"/>
        <v>A.8.6</v>
      </c>
      <c r="H3242" s="235" t="e">
        <f t="shared" si="588"/>
        <v>#N/A</v>
      </c>
      <c r="I3242" s="239"/>
      <c r="J3242" s="239"/>
      <c r="K3242" s="239"/>
      <c r="L3242" s="239"/>
      <c r="M3242" s="240"/>
      <c r="N3242" s="231">
        <f t="shared" si="585"/>
        <v>1</v>
      </c>
      <c r="O3242" s="231">
        <f t="shared" si="580"/>
        <v>0</v>
      </c>
      <c r="P3242" s="179">
        <f>VLOOKUP($G3242,[1]Conceptos!$B$2:$I$588,6,FALSE)</f>
        <v>1</v>
      </c>
      <c r="Q3242" s="179">
        <f>VLOOKUP($G3242,[1]Conceptos!$B$2:$I$588,7,FALSE)</f>
        <v>1</v>
      </c>
      <c r="R3242" s="179">
        <f>VLOOKUP($G3242,[1]Conceptos!$B$2:$I$588,8,FALSE)</f>
        <v>1</v>
      </c>
      <c r="S3242" s="229" t="b">
        <f>VLOOKUP(G3242,[1]Conceptos!$B$2:$E$587,4,FALSE)</f>
        <v>1</v>
      </c>
      <c r="V3242" s="231">
        <f t="shared" si="586"/>
        <v>0</v>
      </c>
    </row>
    <row r="3243" spans="1:22" s="231" customFormat="1" hidden="1">
      <c r="A3243" s="172">
        <f>VLOOKUP(G3243,[1]Conceptos!$B$2:$F$587,5,FALSE)</f>
        <v>396</v>
      </c>
      <c r="B3243" s="236"/>
      <c r="C3243" s="237"/>
      <c r="D3243" s="238"/>
      <c r="E3243" s="225">
        <v>6</v>
      </c>
      <c r="F3243" s="174"/>
      <c r="G3243" s="264" t="str">
        <f t="shared" si="579"/>
        <v>A.8.6</v>
      </c>
      <c r="H3243" s="235" t="e">
        <f t="shared" si="588"/>
        <v>#N/A</v>
      </c>
      <c r="I3243" s="239"/>
      <c r="J3243" s="239"/>
      <c r="K3243" s="239"/>
      <c r="L3243" s="239"/>
      <c r="M3243" s="240"/>
      <c r="N3243" s="231">
        <f t="shared" si="585"/>
        <v>1</v>
      </c>
      <c r="O3243" s="231">
        <f t="shared" si="580"/>
        <v>0</v>
      </c>
      <c r="P3243" s="179">
        <f>VLOOKUP($G3243,[1]Conceptos!$B$2:$I$588,6,FALSE)</f>
        <v>1</v>
      </c>
      <c r="Q3243" s="179">
        <f>VLOOKUP($G3243,[1]Conceptos!$B$2:$I$588,7,FALSE)</f>
        <v>1</v>
      </c>
      <c r="R3243" s="179">
        <f>VLOOKUP($G3243,[1]Conceptos!$B$2:$I$588,8,FALSE)</f>
        <v>1</v>
      </c>
      <c r="S3243" s="229" t="b">
        <f>VLOOKUP(G3243,[1]Conceptos!$B$2:$E$587,4,FALSE)</f>
        <v>1</v>
      </c>
      <c r="V3243" s="231">
        <f t="shared" si="586"/>
        <v>0</v>
      </c>
    </row>
    <row r="3244" spans="1:22" s="231" customFormat="1" hidden="1">
      <c r="A3244" s="172">
        <f>VLOOKUP(G3244,[1]Conceptos!$B$2:$F$587,5,FALSE)</f>
        <v>396</v>
      </c>
      <c r="B3244" s="236"/>
      <c r="C3244" s="237"/>
      <c r="D3244" s="238"/>
      <c r="E3244" s="225">
        <v>7</v>
      </c>
      <c r="F3244" s="174"/>
      <c r="G3244" s="264" t="str">
        <f t="shared" si="579"/>
        <v>A.8.6</v>
      </c>
      <c r="H3244" s="235" t="e">
        <f t="shared" si="588"/>
        <v>#N/A</v>
      </c>
      <c r="I3244" s="239"/>
      <c r="J3244" s="239"/>
      <c r="K3244" s="239"/>
      <c r="L3244" s="239"/>
      <c r="M3244" s="240"/>
      <c r="N3244" s="231">
        <f t="shared" si="585"/>
        <v>1</v>
      </c>
      <c r="O3244" s="231">
        <f t="shared" si="580"/>
        <v>0</v>
      </c>
      <c r="P3244" s="179">
        <f>VLOOKUP($G3244,[1]Conceptos!$B$2:$I$588,6,FALSE)</f>
        <v>1</v>
      </c>
      <c r="Q3244" s="179">
        <f>VLOOKUP($G3244,[1]Conceptos!$B$2:$I$588,7,FALSE)</f>
        <v>1</v>
      </c>
      <c r="R3244" s="179">
        <f>VLOOKUP($G3244,[1]Conceptos!$B$2:$I$588,8,FALSE)</f>
        <v>1</v>
      </c>
      <c r="S3244" s="229" t="b">
        <f>VLOOKUP(G3244,[1]Conceptos!$B$2:$E$587,4,FALSE)</f>
        <v>1</v>
      </c>
      <c r="V3244" s="231">
        <f t="shared" si="586"/>
        <v>0</v>
      </c>
    </row>
    <row r="3245" spans="1:22" s="231" customFormat="1" hidden="1">
      <c r="A3245" s="172">
        <f>VLOOKUP(G3245,[1]Conceptos!$B$2:$F$587,5,FALSE)</f>
        <v>396</v>
      </c>
      <c r="B3245" s="236"/>
      <c r="C3245" s="237"/>
      <c r="D3245" s="238"/>
      <c r="E3245" s="225">
        <v>8</v>
      </c>
      <c r="F3245" s="174"/>
      <c r="G3245" s="264" t="str">
        <f t="shared" si="579"/>
        <v>A.8.6</v>
      </c>
      <c r="H3245" s="235" t="e">
        <f t="shared" si="588"/>
        <v>#N/A</v>
      </c>
      <c r="I3245" s="239"/>
      <c r="J3245" s="239"/>
      <c r="K3245" s="239"/>
      <c r="L3245" s="239"/>
      <c r="M3245" s="240"/>
      <c r="N3245" s="231">
        <f t="shared" si="585"/>
        <v>1</v>
      </c>
      <c r="O3245" s="231">
        <f t="shared" si="580"/>
        <v>0</v>
      </c>
      <c r="P3245" s="179">
        <f>VLOOKUP($G3245,[1]Conceptos!$B$2:$I$588,6,FALSE)</f>
        <v>1</v>
      </c>
      <c r="Q3245" s="179">
        <f>VLOOKUP($G3245,[1]Conceptos!$B$2:$I$588,7,FALSE)</f>
        <v>1</v>
      </c>
      <c r="R3245" s="179">
        <f>VLOOKUP($G3245,[1]Conceptos!$B$2:$I$588,8,FALSE)</f>
        <v>1</v>
      </c>
      <c r="S3245" s="229" t="b">
        <f>VLOOKUP(G3245,[1]Conceptos!$B$2:$E$587,4,FALSE)</f>
        <v>1</v>
      </c>
      <c r="V3245" s="231">
        <f t="shared" si="586"/>
        <v>0</v>
      </c>
    </row>
    <row r="3246" spans="1:22" s="231" customFormat="1" hidden="1">
      <c r="A3246" s="172">
        <f>VLOOKUP(G3246,[1]Conceptos!$B$2:$F$587,5,FALSE)</f>
        <v>396</v>
      </c>
      <c r="B3246" s="236"/>
      <c r="C3246" s="237"/>
      <c r="D3246" s="238"/>
      <c r="E3246" s="225">
        <v>9</v>
      </c>
      <c r="F3246" s="174"/>
      <c r="G3246" s="264" t="str">
        <f t="shared" si="579"/>
        <v>A.8.6</v>
      </c>
      <c r="H3246" s="235" t="e">
        <f t="shared" si="588"/>
        <v>#N/A</v>
      </c>
      <c r="I3246" s="239"/>
      <c r="J3246" s="239"/>
      <c r="K3246" s="239"/>
      <c r="L3246" s="239"/>
      <c r="M3246" s="240"/>
      <c r="N3246" s="231">
        <f t="shared" si="585"/>
        <v>1</v>
      </c>
      <c r="O3246" s="231">
        <f t="shared" si="580"/>
        <v>0</v>
      </c>
      <c r="P3246" s="179">
        <f>VLOOKUP($G3246,[1]Conceptos!$B$2:$I$588,6,FALSE)</f>
        <v>1</v>
      </c>
      <c r="Q3246" s="179">
        <f>VLOOKUP($G3246,[1]Conceptos!$B$2:$I$588,7,FALSE)</f>
        <v>1</v>
      </c>
      <c r="R3246" s="179">
        <f>VLOOKUP($G3246,[1]Conceptos!$B$2:$I$588,8,FALSE)</f>
        <v>1</v>
      </c>
      <c r="S3246" s="229" t="b">
        <f>VLOOKUP(G3246,[1]Conceptos!$B$2:$E$587,4,FALSE)</f>
        <v>1</v>
      </c>
      <c r="V3246" s="231">
        <f t="shared" si="586"/>
        <v>0</v>
      </c>
    </row>
    <row r="3247" spans="1:22" s="231" customFormat="1" hidden="1">
      <c r="A3247" s="172">
        <f>VLOOKUP(G3247,[1]Conceptos!$B$2:$F$587,5,FALSE)</f>
        <v>396</v>
      </c>
      <c r="B3247" s="236"/>
      <c r="C3247" s="237"/>
      <c r="D3247" s="238"/>
      <c r="E3247" s="225">
        <v>10</v>
      </c>
      <c r="F3247" s="174"/>
      <c r="G3247" s="264" t="str">
        <f t="shared" si="579"/>
        <v>A.8.6</v>
      </c>
      <c r="H3247" s="235" t="e">
        <f t="shared" si="588"/>
        <v>#N/A</v>
      </c>
      <c r="I3247" s="239"/>
      <c r="J3247" s="239"/>
      <c r="K3247" s="239"/>
      <c r="L3247" s="239"/>
      <c r="M3247" s="240"/>
      <c r="N3247" s="231">
        <f t="shared" si="585"/>
        <v>1</v>
      </c>
      <c r="O3247" s="231">
        <f t="shared" si="580"/>
        <v>0</v>
      </c>
      <c r="P3247" s="179">
        <f>VLOOKUP($G3247,[1]Conceptos!$B$2:$I$588,6,FALSE)</f>
        <v>1</v>
      </c>
      <c r="Q3247" s="179">
        <f>VLOOKUP($G3247,[1]Conceptos!$B$2:$I$588,7,FALSE)</f>
        <v>1</v>
      </c>
      <c r="R3247" s="179">
        <f>VLOOKUP($G3247,[1]Conceptos!$B$2:$I$588,8,FALSE)</f>
        <v>1</v>
      </c>
      <c r="S3247" s="229" t="b">
        <f>VLOOKUP(G3247,[1]Conceptos!$B$2:$E$587,4,FALSE)</f>
        <v>1</v>
      </c>
      <c r="V3247" s="231">
        <f t="shared" si="586"/>
        <v>0</v>
      </c>
    </row>
    <row r="3248" spans="1:22" s="231" customFormat="1" ht="51">
      <c r="A3248" s="172">
        <f>VLOOKUP(G3248,[1]Conceptos!$B$2:$F$587,5,FALSE)</f>
        <v>397</v>
      </c>
      <c r="B3248" s="219" t="s">
        <v>540</v>
      </c>
      <c r="C3248" s="220" t="str">
        <f>VLOOKUP(B3248,[1]Conceptos!$B$2:$D$587,2,FALSE)</f>
        <v>CONTRATOS CELEBRADOS CON  ENTIDADES PRESTADORAS DEL SERVICIO DE ASISTENCIA TÉCNICA DIRECTA RURAL</v>
      </c>
      <c r="D3248" s="221" t="str">
        <f>VLOOKUP(B3248,[1]Conceptos!$B$2:$D$587,3,FALSE)</f>
        <v xml:space="preserve">SUMA CANCELADA  A UN TERCERO POR CONTRATO REALIZADO PARA LA PRESTACIÓN DEL SERVICIO DE ASISTENCIA TÉCNICA DIRECTA RURAL </v>
      </c>
      <c r="E3248" s="222" t="s">
        <v>136</v>
      </c>
      <c r="F3248" s="223"/>
      <c r="G3248" s="263" t="str">
        <f t="shared" si="579"/>
        <v>A.8.7</v>
      </c>
      <c r="H3248" s="225"/>
      <c r="I3248" s="226">
        <f>SUM(I3249:I3258)</f>
        <v>0</v>
      </c>
      <c r="J3248" s="226">
        <f>SUM(J3249:J3258)</f>
        <v>0</v>
      </c>
      <c r="K3248" s="226">
        <f>SUM(K3249:K3258)</f>
        <v>0</v>
      </c>
      <c r="L3248" s="226">
        <f>SUM(L3249:L3258)</f>
        <v>0</v>
      </c>
      <c r="M3248" s="227">
        <f>SUM(M3249:M3258)</f>
        <v>0</v>
      </c>
      <c r="N3248" s="228">
        <f>IF(AND(E3248&lt;&gt;"", E3248&lt;&gt;"Registrar Detalle",E3248&lt;&gt;"Ocultar Detalle"),1,0)</f>
        <v>0</v>
      </c>
      <c r="O3248" s="228">
        <f t="shared" si="580"/>
        <v>0</v>
      </c>
      <c r="P3248" s="179">
        <f>VLOOKUP($G3248,[1]Conceptos!$B$2:$I$588,6,FALSE)</f>
        <v>1</v>
      </c>
      <c r="Q3248" s="179">
        <f>VLOOKUP($G3248,[1]Conceptos!$B$2:$I$588,7,FALSE)</f>
        <v>1</v>
      </c>
      <c r="R3248" s="179">
        <f>VLOOKUP($G3248,[1]Conceptos!$B$2:$I$588,8,FALSE)</f>
        <v>1</v>
      </c>
      <c r="S3248" s="229" t="b">
        <f>VLOOKUP(G3248,[1]Conceptos!$B$2:$E$588,4,FALSE)</f>
        <v>1</v>
      </c>
      <c r="T3248" s="230">
        <f>FIND(".",B3248,LEN(B3248)-2)</f>
        <v>4</v>
      </c>
      <c r="U3248" s="230" t="str">
        <f>MID(B3248,1,T3248-1)</f>
        <v>A.8</v>
      </c>
      <c r="V3248" s="231">
        <f t="shared" si="586"/>
        <v>4</v>
      </c>
    </row>
    <row r="3249" spans="1:22" s="231" customFormat="1">
      <c r="A3249" s="172">
        <f>VLOOKUP(G3249,[1]Conceptos!$B$2:$F$587,5,FALSE)</f>
        <v>397</v>
      </c>
      <c r="B3249" s="234"/>
      <c r="C3249" s="220"/>
      <c r="D3249" s="221"/>
      <c r="E3249" s="225">
        <v>1</v>
      </c>
      <c r="F3249" s="174"/>
      <c r="G3249" s="264" t="str">
        <f t="shared" si="579"/>
        <v>A.8.7</v>
      </c>
      <c r="H3249" s="235" t="e">
        <f t="shared" ref="H3249:H3258" si="589">VLOOKUP(F3249,$W$7:$X$48,2,FALSE)</f>
        <v>#N/A</v>
      </c>
      <c r="I3249" s="239"/>
      <c r="J3249" s="239"/>
      <c r="K3249" s="239"/>
      <c r="L3249" s="239"/>
      <c r="M3249" s="240"/>
      <c r="N3249" s="231">
        <f t="shared" si="585"/>
        <v>1</v>
      </c>
      <c r="O3249" s="231">
        <f t="shared" si="580"/>
        <v>0</v>
      </c>
      <c r="P3249" s="179">
        <f>VLOOKUP($G3249,[1]Conceptos!$B$2:$I$588,6,FALSE)</f>
        <v>1</v>
      </c>
      <c r="Q3249" s="179">
        <f>VLOOKUP($G3249,[1]Conceptos!$B$2:$I$588,7,FALSE)</f>
        <v>1</v>
      </c>
      <c r="R3249" s="179">
        <f>VLOOKUP($G3249,[1]Conceptos!$B$2:$I$588,8,FALSE)</f>
        <v>1</v>
      </c>
      <c r="S3249" s="229" t="b">
        <f>VLOOKUP(G3249,[1]Conceptos!$B$2:$E$588,4,FALSE)</f>
        <v>1</v>
      </c>
      <c r="V3249" s="231">
        <f t="shared" si="586"/>
        <v>4</v>
      </c>
    </row>
    <row r="3250" spans="1:22" s="231" customFormat="1" hidden="1">
      <c r="A3250" s="172">
        <f>VLOOKUP(G3250,[1]Conceptos!$B$2:$F$587,5,FALSE)</f>
        <v>397</v>
      </c>
      <c r="B3250" s="236"/>
      <c r="C3250" s="237"/>
      <c r="D3250" s="238"/>
      <c r="E3250" s="225">
        <v>2</v>
      </c>
      <c r="F3250" s="174"/>
      <c r="G3250" s="264" t="str">
        <f t="shared" si="579"/>
        <v>A.8.7</v>
      </c>
      <c r="H3250" s="235" t="e">
        <f t="shared" si="589"/>
        <v>#N/A</v>
      </c>
      <c r="I3250" s="239"/>
      <c r="J3250" s="239"/>
      <c r="K3250" s="239"/>
      <c r="L3250" s="239"/>
      <c r="M3250" s="240"/>
      <c r="N3250" s="231">
        <f t="shared" si="585"/>
        <v>1</v>
      </c>
      <c r="O3250" s="231">
        <f t="shared" si="580"/>
        <v>0</v>
      </c>
      <c r="P3250" s="179">
        <f>VLOOKUP($G3250,[1]Conceptos!$B$2:$I$588,6,FALSE)</f>
        <v>1</v>
      </c>
      <c r="Q3250" s="179">
        <f>VLOOKUP($G3250,[1]Conceptos!$B$2:$I$588,7,FALSE)</f>
        <v>1</v>
      </c>
      <c r="R3250" s="179">
        <f>VLOOKUP($G3250,[1]Conceptos!$B$2:$I$588,8,FALSE)</f>
        <v>1</v>
      </c>
      <c r="S3250" s="229" t="b">
        <f>VLOOKUP(G3250,[1]Conceptos!$B$2:$E$587,4,FALSE)</f>
        <v>1</v>
      </c>
      <c r="V3250" s="231">
        <f t="shared" si="586"/>
        <v>0</v>
      </c>
    </row>
    <row r="3251" spans="1:22" s="231" customFormat="1" hidden="1">
      <c r="A3251" s="172">
        <f>VLOOKUP(G3251,[1]Conceptos!$B$2:$F$587,5,FALSE)</f>
        <v>397</v>
      </c>
      <c r="B3251" s="236"/>
      <c r="C3251" s="237"/>
      <c r="D3251" s="238"/>
      <c r="E3251" s="225">
        <v>3</v>
      </c>
      <c r="F3251" s="174"/>
      <c r="G3251" s="264" t="str">
        <f t="shared" si="579"/>
        <v>A.8.7</v>
      </c>
      <c r="H3251" s="235" t="e">
        <f t="shared" si="589"/>
        <v>#N/A</v>
      </c>
      <c r="I3251" s="239"/>
      <c r="J3251" s="239"/>
      <c r="K3251" s="239"/>
      <c r="L3251" s="239"/>
      <c r="M3251" s="240"/>
      <c r="N3251" s="231">
        <f t="shared" si="585"/>
        <v>1</v>
      </c>
      <c r="O3251" s="231">
        <f t="shared" si="580"/>
        <v>0</v>
      </c>
      <c r="P3251" s="179">
        <f>VLOOKUP($G3251,[1]Conceptos!$B$2:$I$588,6,FALSE)</f>
        <v>1</v>
      </c>
      <c r="Q3251" s="179">
        <f>VLOOKUP($G3251,[1]Conceptos!$B$2:$I$588,7,FALSE)</f>
        <v>1</v>
      </c>
      <c r="R3251" s="179">
        <f>VLOOKUP($G3251,[1]Conceptos!$B$2:$I$588,8,FALSE)</f>
        <v>1</v>
      </c>
      <c r="S3251" s="229" t="b">
        <f>VLOOKUP(G3251,[1]Conceptos!$B$2:$E$587,4,FALSE)</f>
        <v>1</v>
      </c>
      <c r="V3251" s="231">
        <f t="shared" si="586"/>
        <v>0</v>
      </c>
    </row>
    <row r="3252" spans="1:22" s="231" customFormat="1" hidden="1">
      <c r="A3252" s="172">
        <f>VLOOKUP(G3252,[1]Conceptos!$B$2:$F$587,5,FALSE)</f>
        <v>397</v>
      </c>
      <c r="B3252" s="236"/>
      <c r="C3252" s="237"/>
      <c r="D3252" s="238"/>
      <c r="E3252" s="225">
        <v>4</v>
      </c>
      <c r="F3252" s="174"/>
      <c r="G3252" s="264" t="str">
        <f t="shared" si="579"/>
        <v>A.8.7</v>
      </c>
      <c r="H3252" s="235" t="e">
        <f t="shared" si="589"/>
        <v>#N/A</v>
      </c>
      <c r="I3252" s="239"/>
      <c r="J3252" s="239"/>
      <c r="K3252" s="239"/>
      <c r="L3252" s="239"/>
      <c r="M3252" s="240"/>
      <c r="N3252" s="231">
        <f t="shared" si="585"/>
        <v>1</v>
      </c>
      <c r="O3252" s="231">
        <f t="shared" si="580"/>
        <v>0</v>
      </c>
      <c r="P3252" s="179">
        <f>VLOOKUP($G3252,[1]Conceptos!$B$2:$I$588,6,FALSE)</f>
        <v>1</v>
      </c>
      <c r="Q3252" s="179">
        <f>VLOOKUP($G3252,[1]Conceptos!$B$2:$I$588,7,FALSE)</f>
        <v>1</v>
      </c>
      <c r="R3252" s="179">
        <f>VLOOKUP($G3252,[1]Conceptos!$B$2:$I$588,8,FALSE)</f>
        <v>1</v>
      </c>
      <c r="S3252" s="229" t="b">
        <f>VLOOKUP(G3252,[1]Conceptos!$B$2:$E$587,4,FALSE)</f>
        <v>1</v>
      </c>
      <c r="V3252" s="231">
        <f t="shared" si="586"/>
        <v>0</v>
      </c>
    </row>
    <row r="3253" spans="1:22" s="231" customFormat="1" hidden="1">
      <c r="A3253" s="172">
        <f>VLOOKUP(G3253,[1]Conceptos!$B$2:$F$587,5,FALSE)</f>
        <v>397</v>
      </c>
      <c r="B3253" s="236"/>
      <c r="C3253" s="237"/>
      <c r="D3253" s="238"/>
      <c r="E3253" s="225">
        <v>5</v>
      </c>
      <c r="F3253" s="174"/>
      <c r="G3253" s="264" t="str">
        <f t="shared" si="579"/>
        <v>A.8.7</v>
      </c>
      <c r="H3253" s="235" t="e">
        <f t="shared" si="589"/>
        <v>#N/A</v>
      </c>
      <c r="I3253" s="239"/>
      <c r="J3253" s="239"/>
      <c r="K3253" s="239"/>
      <c r="L3253" s="239"/>
      <c r="M3253" s="240"/>
      <c r="N3253" s="231">
        <f t="shared" si="585"/>
        <v>1</v>
      </c>
      <c r="O3253" s="231">
        <f t="shared" si="580"/>
        <v>0</v>
      </c>
      <c r="P3253" s="179">
        <f>VLOOKUP($G3253,[1]Conceptos!$B$2:$I$588,6,FALSE)</f>
        <v>1</v>
      </c>
      <c r="Q3253" s="179">
        <f>VLOOKUP($G3253,[1]Conceptos!$B$2:$I$588,7,FALSE)</f>
        <v>1</v>
      </c>
      <c r="R3253" s="179">
        <f>VLOOKUP($G3253,[1]Conceptos!$B$2:$I$588,8,FALSE)</f>
        <v>1</v>
      </c>
      <c r="S3253" s="229" t="b">
        <f>VLOOKUP(G3253,[1]Conceptos!$B$2:$E$587,4,FALSE)</f>
        <v>1</v>
      </c>
      <c r="V3253" s="231">
        <f t="shared" si="586"/>
        <v>0</v>
      </c>
    </row>
    <row r="3254" spans="1:22" s="231" customFormat="1" hidden="1">
      <c r="A3254" s="172">
        <f>VLOOKUP(G3254,[1]Conceptos!$B$2:$F$587,5,FALSE)</f>
        <v>397</v>
      </c>
      <c r="B3254" s="236"/>
      <c r="C3254" s="237"/>
      <c r="D3254" s="238"/>
      <c r="E3254" s="225">
        <v>6</v>
      </c>
      <c r="F3254" s="174"/>
      <c r="G3254" s="264" t="str">
        <f t="shared" si="579"/>
        <v>A.8.7</v>
      </c>
      <c r="H3254" s="235" t="e">
        <f t="shared" si="589"/>
        <v>#N/A</v>
      </c>
      <c r="I3254" s="239"/>
      <c r="J3254" s="239"/>
      <c r="K3254" s="239"/>
      <c r="L3254" s="239"/>
      <c r="M3254" s="240"/>
      <c r="N3254" s="231">
        <f t="shared" si="585"/>
        <v>1</v>
      </c>
      <c r="O3254" s="231">
        <f t="shared" si="580"/>
        <v>0</v>
      </c>
      <c r="P3254" s="179">
        <f>VLOOKUP($G3254,[1]Conceptos!$B$2:$I$588,6,FALSE)</f>
        <v>1</v>
      </c>
      <c r="Q3254" s="179">
        <f>VLOOKUP($G3254,[1]Conceptos!$B$2:$I$588,7,FALSE)</f>
        <v>1</v>
      </c>
      <c r="R3254" s="179">
        <f>VLOOKUP($G3254,[1]Conceptos!$B$2:$I$588,8,FALSE)</f>
        <v>1</v>
      </c>
      <c r="S3254" s="229" t="b">
        <f>VLOOKUP(G3254,[1]Conceptos!$B$2:$E$587,4,FALSE)</f>
        <v>1</v>
      </c>
      <c r="V3254" s="231">
        <f t="shared" si="586"/>
        <v>0</v>
      </c>
    </row>
    <row r="3255" spans="1:22" s="231" customFormat="1" hidden="1">
      <c r="A3255" s="172">
        <f>VLOOKUP(G3255,[1]Conceptos!$B$2:$F$587,5,FALSE)</f>
        <v>397</v>
      </c>
      <c r="B3255" s="236"/>
      <c r="C3255" s="237"/>
      <c r="D3255" s="238"/>
      <c r="E3255" s="225">
        <v>7</v>
      </c>
      <c r="F3255" s="174"/>
      <c r="G3255" s="264" t="str">
        <f t="shared" si="579"/>
        <v>A.8.7</v>
      </c>
      <c r="H3255" s="235" t="e">
        <f t="shared" si="589"/>
        <v>#N/A</v>
      </c>
      <c r="I3255" s="239"/>
      <c r="J3255" s="239"/>
      <c r="K3255" s="239"/>
      <c r="L3255" s="239"/>
      <c r="M3255" s="240"/>
      <c r="N3255" s="231">
        <f t="shared" si="585"/>
        <v>1</v>
      </c>
      <c r="O3255" s="231">
        <f t="shared" si="580"/>
        <v>0</v>
      </c>
      <c r="P3255" s="179">
        <f>VLOOKUP($G3255,[1]Conceptos!$B$2:$I$588,6,FALSE)</f>
        <v>1</v>
      </c>
      <c r="Q3255" s="179">
        <f>VLOOKUP($G3255,[1]Conceptos!$B$2:$I$588,7,FALSE)</f>
        <v>1</v>
      </c>
      <c r="R3255" s="179">
        <f>VLOOKUP($G3255,[1]Conceptos!$B$2:$I$588,8,FALSE)</f>
        <v>1</v>
      </c>
      <c r="S3255" s="229" t="b">
        <f>VLOOKUP(G3255,[1]Conceptos!$B$2:$E$587,4,FALSE)</f>
        <v>1</v>
      </c>
      <c r="V3255" s="231">
        <f t="shared" si="586"/>
        <v>0</v>
      </c>
    </row>
    <row r="3256" spans="1:22" s="231" customFormat="1" hidden="1">
      <c r="A3256" s="172">
        <f>VLOOKUP(G3256,[1]Conceptos!$B$2:$F$587,5,FALSE)</f>
        <v>397</v>
      </c>
      <c r="B3256" s="236"/>
      <c r="C3256" s="237"/>
      <c r="D3256" s="238"/>
      <c r="E3256" s="225">
        <v>8</v>
      </c>
      <c r="F3256" s="174"/>
      <c r="G3256" s="264" t="str">
        <f t="shared" si="579"/>
        <v>A.8.7</v>
      </c>
      <c r="H3256" s="235" t="e">
        <f t="shared" si="589"/>
        <v>#N/A</v>
      </c>
      <c r="I3256" s="239"/>
      <c r="J3256" s="239"/>
      <c r="K3256" s="239"/>
      <c r="L3256" s="239"/>
      <c r="M3256" s="240"/>
      <c r="N3256" s="231">
        <f t="shared" si="585"/>
        <v>1</v>
      </c>
      <c r="O3256" s="231">
        <f t="shared" si="580"/>
        <v>0</v>
      </c>
      <c r="P3256" s="179">
        <f>VLOOKUP($G3256,[1]Conceptos!$B$2:$I$588,6,FALSE)</f>
        <v>1</v>
      </c>
      <c r="Q3256" s="179">
        <f>VLOOKUP($G3256,[1]Conceptos!$B$2:$I$588,7,FALSE)</f>
        <v>1</v>
      </c>
      <c r="R3256" s="179">
        <f>VLOOKUP($G3256,[1]Conceptos!$B$2:$I$588,8,FALSE)</f>
        <v>1</v>
      </c>
      <c r="S3256" s="229" t="b">
        <f>VLOOKUP(G3256,[1]Conceptos!$B$2:$E$587,4,FALSE)</f>
        <v>1</v>
      </c>
      <c r="V3256" s="231">
        <f t="shared" si="586"/>
        <v>0</v>
      </c>
    </row>
    <row r="3257" spans="1:22" s="231" customFormat="1" hidden="1">
      <c r="A3257" s="172">
        <f>VLOOKUP(G3257,[1]Conceptos!$B$2:$F$587,5,FALSE)</f>
        <v>397</v>
      </c>
      <c r="B3257" s="236"/>
      <c r="C3257" s="237"/>
      <c r="D3257" s="238"/>
      <c r="E3257" s="225">
        <v>9</v>
      </c>
      <c r="F3257" s="174"/>
      <c r="G3257" s="264" t="str">
        <f t="shared" si="579"/>
        <v>A.8.7</v>
      </c>
      <c r="H3257" s="235" t="e">
        <f t="shared" si="589"/>
        <v>#N/A</v>
      </c>
      <c r="I3257" s="239"/>
      <c r="J3257" s="239"/>
      <c r="K3257" s="239"/>
      <c r="L3257" s="239"/>
      <c r="M3257" s="240"/>
      <c r="N3257" s="231">
        <f t="shared" si="585"/>
        <v>1</v>
      </c>
      <c r="O3257" s="231">
        <f t="shared" si="580"/>
        <v>0</v>
      </c>
      <c r="P3257" s="179">
        <f>VLOOKUP($G3257,[1]Conceptos!$B$2:$I$588,6,FALSE)</f>
        <v>1</v>
      </c>
      <c r="Q3257" s="179">
        <f>VLOOKUP($G3257,[1]Conceptos!$B$2:$I$588,7,FALSE)</f>
        <v>1</v>
      </c>
      <c r="R3257" s="179">
        <f>VLOOKUP($G3257,[1]Conceptos!$B$2:$I$588,8,FALSE)</f>
        <v>1</v>
      </c>
      <c r="S3257" s="229" t="b">
        <f>VLOOKUP(G3257,[1]Conceptos!$B$2:$E$587,4,FALSE)</f>
        <v>1</v>
      </c>
      <c r="V3257" s="231">
        <f t="shared" si="586"/>
        <v>0</v>
      </c>
    </row>
    <row r="3258" spans="1:22" s="231" customFormat="1" hidden="1">
      <c r="A3258" s="172">
        <f>VLOOKUP(G3258,[1]Conceptos!$B$2:$F$587,5,FALSE)</f>
        <v>397</v>
      </c>
      <c r="B3258" s="236"/>
      <c r="C3258" s="237"/>
      <c r="D3258" s="238"/>
      <c r="E3258" s="225">
        <v>10</v>
      </c>
      <c r="F3258" s="174"/>
      <c r="G3258" s="264" t="str">
        <f t="shared" si="579"/>
        <v>A.8.7</v>
      </c>
      <c r="H3258" s="235" t="e">
        <f t="shared" si="589"/>
        <v>#N/A</v>
      </c>
      <c r="I3258" s="239"/>
      <c r="J3258" s="239"/>
      <c r="K3258" s="239"/>
      <c r="L3258" s="239"/>
      <c r="M3258" s="240"/>
      <c r="N3258" s="231">
        <f t="shared" si="585"/>
        <v>1</v>
      </c>
      <c r="O3258" s="231">
        <f t="shared" si="580"/>
        <v>0</v>
      </c>
      <c r="P3258" s="179">
        <f>VLOOKUP($G3258,[1]Conceptos!$B$2:$I$588,6,FALSE)</f>
        <v>1</v>
      </c>
      <c r="Q3258" s="179">
        <f>VLOOKUP($G3258,[1]Conceptos!$B$2:$I$588,7,FALSE)</f>
        <v>1</v>
      </c>
      <c r="R3258" s="179">
        <f>VLOOKUP($G3258,[1]Conceptos!$B$2:$I$588,8,FALSE)</f>
        <v>1</v>
      </c>
      <c r="S3258" s="229" t="b">
        <f>VLOOKUP(G3258,[1]Conceptos!$B$2:$E$587,4,FALSE)</f>
        <v>1</v>
      </c>
      <c r="V3258" s="231">
        <f t="shared" si="586"/>
        <v>0</v>
      </c>
    </row>
    <row r="3259" spans="1:22" s="231" customFormat="1" ht="38.25">
      <c r="A3259" s="172">
        <f>VLOOKUP(G3259,[1]Conceptos!$B$2:$F$587,5,FALSE)</f>
        <v>398</v>
      </c>
      <c r="B3259" s="219" t="s">
        <v>541</v>
      </c>
      <c r="C3259" s="220" t="str">
        <f>VLOOKUP(B3259,[1]Conceptos!$B$2:$D$587,2,FALSE)</f>
        <v xml:space="preserve">DESARROLLO DE PROGRAMAS Y PROYECTOS PRODUCTIVOS EN EL MARCO DEL PLAN AGROPECUARIO </v>
      </c>
      <c r="D3259" s="221" t="str">
        <f>VLOOKUP(B3259,[1]Conceptos!$B$2:$D$587,3,FALSE)</f>
        <v>INVERSIÓN ORIENTADA AL DESARROLLO DE PROGRAMAS Y PROYECTOS EN EL MARCO DEL PLAN AGROPECUARIO</v>
      </c>
      <c r="E3259" s="222" t="s">
        <v>136</v>
      </c>
      <c r="F3259" s="223"/>
      <c r="G3259" s="263" t="str">
        <f t="shared" si="579"/>
        <v>A.8.8</v>
      </c>
      <c r="H3259" s="225"/>
      <c r="I3259" s="226">
        <f>SUM(I3260:I3269)</f>
        <v>0</v>
      </c>
      <c r="J3259" s="226">
        <f>SUM(J3260:J3269)</f>
        <v>0</v>
      </c>
      <c r="K3259" s="226">
        <f>SUM(K3260:K3269)</f>
        <v>0</v>
      </c>
      <c r="L3259" s="226">
        <f>SUM(L3260:L3269)</f>
        <v>0</v>
      </c>
      <c r="M3259" s="227">
        <f>SUM(M3260:M3269)</f>
        <v>0</v>
      </c>
      <c r="N3259" s="228">
        <f>IF(AND(E3259&lt;&gt;"", E3259&lt;&gt;"Registrar Detalle",E3259&lt;&gt;"Ocultar Detalle"),1,0)</f>
        <v>0</v>
      </c>
      <c r="O3259" s="228">
        <f t="shared" si="580"/>
        <v>0</v>
      </c>
      <c r="P3259" s="179">
        <f>VLOOKUP($G3259,[1]Conceptos!$B$2:$I$588,6,FALSE)</f>
        <v>1</v>
      </c>
      <c r="Q3259" s="179">
        <f>VLOOKUP($G3259,[1]Conceptos!$B$2:$I$588,7,FALSE)</f>
        <v>1</v>
      </c>
      <c r="R3259" s="179">
        <f>VLOOKUP($G3259,[1]Conceptos!$B$2:$I$588,8,FALSE)</f>
        <v>1</v>
      </c>
      <c r="S3259" s="229" t="b">
        <f>VLOOKUP(G3259,[1]Conceptos!$B$2:$E$588,4,FALSE)</f>
        <v>1</v>
      </c>
      <c r="T3259" s="230">
        <f>FIND(".",B3259,LEN(B3259)-2)</f>
        <v>4</v>
      </c>
      <c r="U3259" s="230" t="str">
        <f>MID(B3259,1,T3259-1)</f>
        <v>A.8</v>
      </c>
      <c r="V3259" s="231">
        <f t="shared" si="586"/>
        <v>4</v>
      </c>
    </row>
    <row r="3260" spans="1:22" s="231" customFormat="1">
      <c r="A3260" s="172">
        <f>VLOOKUP(G3260,[1]Conceptos!$B$2:$F$587,5,FALSE)</f>
        <v>398</v>
      </c>
      <c r="B3260" s="234"/>
      <c r="C3260" s="220"/>
      <c r="D3260" s="221"/>
      <c r="E3260" s="225">
        <v>1</v>
      </c>
      <c r="F3260" s="174"/>
      <c r="G3260" s="264" t="str">
        <f t="shared" si="579"/>
        <v>A.8.8</v>
      </c>
      <c r="H3260" s="235" t="e">
        <f t="shared" ref="H3260:H3269" si="590">VLOOKUP(F3260,$W$7:$X$48,2,FALSE)</f>
        <v>#N/A</v>
      </c>
      <c r="I3260" s="239"/>
      <c r="J3260" s="239"/>
      <c r="K3260" s="239"/>
      <c r="L3260" s="239"/>
      <c r="M3260" s="240"/>
      <c r="N3260" s="231">
        <f t="shared" si="585"/>
        <v>1</v>
      </c>
      <c r="O3260" s="231">
        <f t="shared" si="580"/>
        <v>0</v>
      </c>
      <c r="P3260" s="179">
        <f>VLOOKUP($G3260,[1]Conceptos!$B$2:$I$588,6,FALSE)</f>
        <v>1</v>
      </c>
      <c r="Q3260" s="179">
        <f>VLOOKUP($G3260,[1]Conceptos!$B$2:$I$588,7,FALSE)</f>
        <v>1</v>
      </c>
      <c r="R3260" s="179">
        <f>VLOOKUP($G3260,[1]Conceptos!$B$2:$I$588,8,FALSE)</f>
        <v>1</v>
      </c>
      <c r="S3260" s="229" t="b">
        <f>VLOOKUP(G3260,[1]Conceptos!$B$2:$E$588,4,FALSE)</f>
        <v>1</v>
      </c>
      <c r="V3260" s="231">
        <f t="shared" si="586"/>
        <v>4</v>
      </c>
    </row>
    <row r="3261" spans="1:22" s="231" customFormat="1" hidden="1">
      <c r="A3261" s="172">
        <f>VLOOKUP(G3261,[1]Conceptos!$B$2:$F$587,5,FALSE)</f>
        <v>398</v>
      </c>
      <c r="B3261" s="236"/>
      <c r="C3261" s="237"/>
      <c r="D3261" s="238"/>
      <c r="E3261" s="225">
        <v>2</v>
      </c>
      <c r="F3261" s="174"/>
      <c r="G3261" s="264" t="str">
        <f t="shared" ref="G3261:G3324" si="591">IF(ISBLANK(B3261),G3260,B3261)</f>
        <v>A.8.8</v>
      </c>
      <c r="H3261" s="235" t="e">
        <f t="shared" si="590"/>
        <v>#N/A</v>
      </c>
      <c r="I3261" s="239"/>
      <c r="J3261" s="239"/>
      <c r="K3261" s="239"/>
      <c r="L3261" s="239"/>
      <c r="M3261" s="240"/>
      <c r="N3261" s="231">
        <f t="shared" si="585"/>
        <v>1</v>
      </c>
      <c r="O3261" s="231">
        <f t="shared" si="580"/>
        <v>0</v>
      </c>
      <c r="P3261" s="179">
        <f>VLOOKUP($G3261,[1]Conceptos!$B$2:$I$588,6,FALSE)</f>
        <v>1</v>
      </c>
      <c r="Q3261" s="179">
        <f>VLOOKUP($G3261,[1]Conceptos!$B$2:$I$588,7,FALSE)</f>
        <v>1</v>
      </c>
      <c r="R3261" s="179">
        <f>VLOOKUP($G3261,[1]Conceptos!$B$2:$I$588,8,FALSE)</f>
        <v>1</v>
      </c>
      <c r="S3261" s="229" t="b">
        <f>VLOOKUP(G3261,[1]Conceptos!$B$2:$E$587,4,FALSE)</f>
        <v>1</v>
      </c>
      <c r="V3261" s="231">
        <f t="shared" si="586"/>
        <v>0</v>
      </c>
    </row>
    <row r="3262" spans="1:22" s="231" customFormat="1" hidden="1">
      <c r="A3262" s="172">
        <f>VLOOKUP(G3262,[1]Conceptos!$B$2:$F$587,5,FALSE)</f>
        <v>398</v>
      </c>
      <c r="B3262" s="236"/>
      <c r="C3262" s="237"/>
      <c r="D3262" s="238"/>
      <c r="E3262" s="225">
        <v>3</v>
      </c>
      <c r="F3262" s="174"/>
      <c r="G3262" s="264" t="str">
        <f t="shared" si="591"/>
        <v>A.8.8</v>
      </c>
      <c r="H3262" s="235" t="e">
        <f t="shared" si="590"/>
        <v>#N/A</v>
      </c>
      <c r="I3262" s="239"/>
      <c r="J3262" s="239"/>
      <c r="K3262" s="239"/>
      <c r="L3262" s="239"/>
      <c r="M3262" s="240"/>
      <c r="N3262" s="231">
        <f t="shared" si="585"/>
        <v>1</v>
      </c>
      <c r="O3262" s="231">
        <f t="shared" si="580"/>
        <v>0</v>
      </c>
      <c r="P3262" s="179">
        <f>VLOOKUP($G3262,[1]Conceptos!$B$2:$I$588,6,FALSE)</f>
        <v>1</v>
      </c>
      <c r="Q3262" s="179">
        <f>VLOOKUP($G3262,[1]Conceptos!$B$2:$I$588,7,FALSE)</f>
        <v>1</v>
      </c>
      <c r="R3262" s="179">
        <f>VLOOKUP($G3262,[1]Conceptos!$B$2:$I$588,8,FALSE)</f>
        <v>1</v>
      </c>
      <c r="S3262" s="229" t="b">
        <f>VLOOKUP(G3262,[1]Conceptos!$B$2:$E$587,4,FALSE)</f>
        <v>1</v>
      </c>
      <c r="V3262" s="231">
        <f t="shared" si="586"/>
        <v>0</v>
      </c>
    </row>
    <row r="3263" spans="1:22" s="231" customFormat="1" hidden="1">
      <c r="A3263" s="172">
        <f>VLOOKUP(G3263,[1]Conceptos!$B$2:$F$587,5,FALSE)</f>
        <v>398</v>
      </c>
      <c r="B3263" s="236"/>
      <c r="C3263" s="237"/>
      <c r="D3263" s="238"/>
      <c r="E3263" s="225">
        <v>4</v>
      </c>
      <c r="F3263" s="174"/>
      <c r="G3263" s="264" t="str">
        <f t="shared" si="591"/>
        <v>A.8.8</v>
      </c>
      <c r="H3263" s="235" t="e">
        <f t="shared" si="590"/>
        <v>#N/A</v>
      </c>
      <c r="I3263" s="239"/>
      <c r="J3263" s="239"/>
      <c r="K3263" s="239"/>
      <c r="L3263" s="239"/>
      <c r="M3263" s="240"/>
      <c r="N3263" s="231">
        <f t="shared" si="585"/>
        <v>1</v>
      </c>
      <c r="O3263" s="231">
        <f t="shared" si="580"/>
        <v>0</v>
      </c>
      <c r="P3263" s="179">
        <f>VLOOKUP($G3263,[1]Conceptos!$B$2:$I$588,6,FALSE)</f>
        <v>1</v>
      </c>
      <c r="Q3263" s="179">
        <f>VLOOKUP($G3263,[1]Conceptos!$B$2:$I$588,7,FALSE)</f>
        <v>1</v>
      </c>
      <c r="R3263" s="179">
        <f>VLOOKUP($G3263,[1]Conceptos!$B$2:$I$588,8,FALSE)</f>
        <v>1</v>
      </c>
      <c r="S3263" s="229" t="b">
        <f>VLOOKUP(G3263,[1]Conceptos!$B$2:$E$587,4,FALSE)</f>
        <v>1</v>
      </c>
      <c r="V3263" s="231">
        <f t="shared" si="586"/>
        <v>0</v>
      </c>
    </row>
    <row r="3264" spans="1:22" s="231" customFormat="1" hidden="1">
      <c r="A3264" s="172">
        <f>VLOOKUP(G3264,[1]Conceptos!$B$2:$F$587,5,FALSE)</f>
        <v>398</v>
      </c>
      <c r="B3264" s="236"/>
      <c r="C3264" s="237"/>
      <c r="D3264" s="238"/>
      <c r="E3264" s="225">
        <v>5</v>
      </c>
      <c r="F3264" s="174"/>
      <c r="G3264" s="264" t="str">
        <f t="shared" si="591"/>
        <v>A.8.8</v>
      </c>
      <c r="H3264" s="235" t="e">
        <f t="shared" si="590"/>
        <v>#N/A</v>
      </c>
      <c r="I3264" s="239"/>
      <c r="J3264" s="239"/>
      <c r="K3264" s="239"/>
      <c r="L3264" s="239"/>
      <c r="M3264" s="240"/>
      <c r="N3264" s="231">
        <f t="shared" si="585"/>
        <v>1</v>
      </c>
      <c r="O3264" s="231">
        <f t="shared" si="580"/>
        <v>0</v>
      </c>
      <c r="P3264" s="179">
        <f>VLOOKUP($G3264,[1]Conceptos!$B$2:$I$588,6,FALSE)</f>
        <v>1</v>
      </c>
      <c r="Q3264" s="179">
        <f>VLOOKUP($G3264,[1]Conceptos!$B$2:$I$588,7,FALSE)</f>
        <v>1</v>
      </c>
      <c r="R3264" s="179">
        <f>VLOOKUP($G3264,[1]Conceptos!$B$2:$I$588,8,FALSE)</f>
        <v>1</v>
      </c>
      <c r="S3264" s="229" t="b">
        <f>VLOOKUP(G3264,[1]Conceptos!$B$2:$E$587,4,FALSE)</f>
        <v>1</v>
      </c>
      <c r="V3264" s="231">
        <f t="shared" si="586"/>
        <v>0</v>
      </c>
    </row>
    <row r="3265" spans="1:22" s="231" customFormat="1" hidden="1">
      <c r="A3265" s="172">
        <f>VLOOKUP(G3265,[1]Conceptos!$B$2:$F$587,5,FALSE)</f>
        <v>398</v>
      </c>
      <c r="B3265" s="236"/>
      <c r="C3265" s="237"/>
      <c r="D3265" s="238"/>
      <c r="E3265" s="225">
        <v>6</v>
      </c>
      <c r="F3265" s="174"/>
      <c r="G3265" s="264" t="str">
        <f t="shared" si="591"/>
        <v>A.8.8</v>
      </c>
      <c r="H3265" s="235" t="e">
        <f t="shared" si="590"/>
        <v>#N/A</v>
      </c>
      <c r="I3265" s="239"/>
      <c r="J3265" s="239"/>
      <c r="K3265" s="239"/>
      <c r="L3265" s="239"/>
      <c r="M3265" s="240"/>
      <c r="N3265" s="231">
        <f t="shared" si="585"/>
        <v>1</v>
      </c>
      <c r="O3265" s="231">
        <f t="shared" si="580"/>
        <v>0</v>
      </c>
      <c r="P3265" s="179">
        <f>VLOOKUP($G3265,[1]Conceptos!$B$2:$I$588,6,FALSE)</f>
        <v>1</v>
      </c>
      <c r="Q3265" s="179">
        <f>VLOOKUP($G3265,[1]Conceptos!$B$2:$I$588,7,FALSE)</f>
        <v>1</v>
      </c>
      <c r="R3265" s="179">
        <f>VLOOKUP($G3265,[1]Conceptos!$B$2:$I$588,8,FALSE)</f>
        <v>1</v>
      </c>
      <c r="S3265" s="229" t="b">
        <f>VLOOKUP(G3265,[1]Conceptos!$B$2:$E$587,4,FALSE)</f>
        <v>1</v>
      </c>
      <c r="V3265" s="231">
        <f t="shared" si="586"/>
        <v>0</v>
      </c>
    </row>
    <row r="3266" spans="1:22" s="231" customFormat="1" hidden="1">
      <c r="A3266" s="172">
        <f>VLOOKUP(G3266,[1]Conceptos!$B$2:$F$587,5,FALSE)</f>
        <v>398</v>
      </c>
      <c r="B3266" s="236"/>
      <c r="C3266" s="237"/>
      <c r="D3266" s="238"/>
      <c r="E3266" s="225">
        <v>7</v>
      </c>
      <c r="F3266" s="174"/>
      <c r="G3266" s="264" t="str">
        <f t="shared" si="591"/>
        <v>A.8.8</v>
      </c>
      <c r="H3266" s="235" t="e">
        <f t="shared" si="590"/>
        <v>#N/A</v>
      </c>
      <c r="I3266" s="239"/>
      <c r="J3266" s="239"/>
      <c r="K3266" s="239"/>
      <c r="L3266" s="239"/>
      <c r="M3266" s="240"/>
      <c r="N3266" s="231">
        <f t="shared" si="585"/>
        <v>1</v>
      </c>
      <c r="O3266" s="231">
        <f t="shared" si="580"/>
        <v>0</v>
      </c>
      <c r="P3266" s="179">
        <f>VLOOKUP($G3266,[1]Conceptos!$B$2:$I$588,6,FALSE)</f>
        <v>1</v>
      </c>
      <c r="Q3266" s="179">
        <f>VLOOKUP($G3266,[1]Conceptos!$B$2:$I$588,7,FALSE)</f>
        <v>1</v>
      </c>
      <c r="R3266" s="179">
        <f>VLOOKUP($G3266,[1]Conceptos!$B$2:$I$588,8,FALSE)</f>
        <v>1</v>
      </c>
      <c r="S3266" s="229" t="b">
        <f>VLOOKUP(G3266,[1]Conceptos!$B$2:$E$587,4,FALSE)</f>
        <v>1</v>
      </c>
      <c r="V3266" s="231">
        <f t="shared" si="586"/>
        <v>0</v>
      </c>
    </row>
    <row r="3267" spans="1:22" s="231" customFormat="1" hidden="1">
      <c r="A3267" s="172">
        <f>VLOOKUP(G3267,[1]Conceptos!$B$2:$F$587,5,FALSE)</f>
        <v>398</v>
      </c>
      <c r="B3267" s="236"/>
      <c r="C3267" s="237"/>
      <c r="D3267" s="238"/>
      <c r="E3267" s="225">
        <v>8</v>
      </c>
      <c r="F3267" s="174"/>
      <c r="G3267" s="264" t="str">
        <f t="shared" si="591"/>
        <v>A.8.8</v>
      </c>
      <c r="H3267" s="235" t="e">
        <f t="shared" si="590"/>
        <v>#N/A</v>
      </c>
      <c r="I3267" s="239"/>
      <c r="J3267" s="239"/>
      <c r="K3267" s="239"/>
      <c r="L3267" s="239"/>
      <c r="M3267" s="240"/>
      <c r="N3267" s="231">
        <f t="shared" si="585"/>
        <v>1</v>
      </c>
      <c r="O3267" s="231">
        <f t="shared" si="580"/>
        <v>0</v>
      </c>
      <c r="P3267" s="179">
        <f>VLOOKUP($G3267,[1]Conceptos!$B$2:$I$588,6,FALSE)</f>
        <v>1</v>
      </c>
      <c r="Q3267" s="179">
        <f>VLOOKUP($G3267,[1]Conceptos!$B$2:$I$588,7,FALSE)</f>
        <v>1</v>
      </c>
      <c r="R3267" s="179">
        <f>VLOOKUP($G3267,[1]Conceptos!$B$2:$I$588,8,FALSE)</f>
        <v>1</v>
      </c>
      <c r="S3267" s="229" t="b">
        <f>VLOOKUP(G3267,[1]Conceptos!$B$2:$E$587,4,FALSE)</f>
        <v>1</v>
      </c>
      <c r="V3267" s="231">
        <f t="shared" si="586"/>
        <v>0</v>
      </c>
    </row>
    <row r="3268" spans="1:22" s="231" customFormat="1" hidden="1">
      <c r="A3268" s="172">
        <f>VLOOKUP(G3268,[1]Conceptos!$B$2:$F$587,5,FALSE)</f>
        <v>398</v>
      </c>
      <c r="B3268" s="236"/>
      <c r="C3268" s="237"/>
      <c r="D3268" s="238"/>
      <c r="E3268" s="225">
        <v>9</v>
      </c>
      <c r="F3268" s="174"/>
      <c r="G3268" s="264" t="str">
        <f t="shared" si="591"/>
        <v>A.8.8</v>
      </c>
      <c r="H3268" s="235" t="e">
        <f t="shared" si="590"/>
        <v>#N/A</v>
      </c>
      <c r="I3268" s="239"/>
      <c r="J3268" s="239"/>
      <c r="K3268" s="239"/>
      <c r="L3268" s="239"/>
      <c r="M3268" s="240"/>
      <c r="N3268" s="231">
        <f t="shared" si="585"/>
        <v>1</v>
      </c>
      <c r="O3268" s="231">
        <f t="shared" si="580"/>
        <v>0</v>
      </c>
      <c r="P3268" s="179">
        <f>VLOOKUP($G3268,[1]Conceptos!$B$2:$I$588,6,FALSE)</f>
        <v>1</v>
      </c>
      <c r="Q3268" s="179">
        <f>VLOOKUP($G3268,[1]Conceptos!$B$2:$I$588,7,FALSE)</f>
        <v>1</v>
      </c>
      <c r="R3268" s="179">
        <f>VLOOKUP($G3268,[1]Conceptos!$B$2:$I$588,8,FALSE)</f>
        <v>1</v>
      </c>
      <c r="S3268" s="229" t="b">
        <f>VLOOKUP(G3268,[1]Conceptos!$B$2:$E$587,4,FALSE)</f>
        <v>1</v>
      </c>
      <c r="V3268" s="231">
        <f t="shared" si="586"/>
        <v>0</v>
      </c>
    </row>
    <row r="3269" spans="1:22" s="231" customFormat="1" hidden="1">
      <c r="A3269" s="172">
        <f>VLOOKUP(G3269,[1]Conceptos!$B$2:$F$587,5,FALSE)</f>
        <v>398</v>
      </c>
      <c r="B3269" s="236"/>
      <c r="C3269" s="237"/>
      <c r="D3269" s="238"/>
      <c r="E3269" s="225">
        <v>10</v>
      </c>
      <c r="F3269" s="174"/>
      <c r="G3269" s="264" t="str">
        <f t="shared" si="591"/>
        <v>A.8.8</v>
      </c>
      <c r="H3269" s="235" t="e">
        <f t="shared" si="590"/>
        <v>#N/A</v>
      </c>
      <c r="I3269" s="239"/>
      <c r="J3269" s="239"/>
      <c r="K3269" s="239"/>
      <c r="L3269" s="239"/>
      <c r="M3269" s="240"/>
      <c r="N3269" s="231">
        <f t="shared" si="585"/>
        <v>1</v>
      </c>
      <c r="O3269" s="231">
        <f t="shared" si="580"/>
        <v>0</v>
      </c>
      <c r="P3269" s="179">
        <f>VLOOKUP($G3269,[1]Conceptos!$B$2:$I$588,6,FALSE)</f>
        <v>1</v>
      </c>
      <c r="Q3269" s="179">
        <f>VLOOKUP($G3269,[1]Conceptos!$B$2:$I$588,7,FALSE)</f>
        <v>1</v>
      </c>
      <c r="R3269" s="179">
        <f>VLOOKUP($G3269,[1]Conceptos!$B$2:$I$588,8,FALSE)</f>
        <v>1</v>
      </c>
      <c r="S3269" s="229" t="b">
        <f>VLOOKUP(G3269,[1]Conceptos!$B$2:$E$587,4,FALSE)</f>
        <v>1</v>
      </c>
      <c r="V3269" s="231">
        <f t="shared" si="586"/>
        <v>0</v>
      </c>
    </row>
    <row r="3270" spans="1:22" s="231" customFormat="1" ht="25.5">
      <c r="A3270" s="172">
        <f>VLOOKUP(G3270,[1]Conceptos!$B$2:$F$587,5,FALSE)</f>
        <v>399</v>
      </c>
      <c r="B3270" s="219" t="s">
        <v>542</v>
      </c>
      <c r="C3270" s="220" t="str">
        <f>VLOOKUP(B3270,[1]Conceptos!$B$2:$D$587,2,FALSE)</f>
        <v>PAGO DE DÉFICIT DE INVERSIÓN EN DESARROLLO AGROPECUARIO</v>
      </c>
      <c r="D3270" s="221" t="str">
        <f>VLOOKUP(B3270,[1]Conceptos!$B$2:$D$587,3,FALSE)</f>
        <v>RECURSOS DESTINADOS AL PAGO DE DÉFICIT DE INVERSIÓN EN EL SECTOR DESARROLLO AGROPECUARIO</v>
      </c>
      <c r="E3270" s="222" t="s">
        <v>136</v>
      </c>
      <c r="F3270" s="223"/>
      <c r="G3270" s="263" t="str">
        <f t="shared" si="591"/>
        <v>A.8.11</v>
      </c>
      <c r="H3270" s="225"/>
      <c r="I3270" s="226">
        <f>SUM(I3271:I3280)</f>
        <v>0</v>
      </c>
      <c r="J3270" s="226">
        <f>SUM(J3271:J3280)</f>
        <v>0</v>
      </c>
      <c r="K3270" s="226">
        <f>SUM(K3271:K3280)</f>
        <v>0</v>
      </c>
      <c r="L3270" s="226">
        <f>SUM(L3271:L3280)</f>
        <v>0</v>
      </c>
      <c r="M3270" s="227">
        <f>SUM(M3271:M3280)</f>
        <v>0</v>
      </c>
      <c r="N3270" s="228">
        <f>IF(AND(E3270&lt;&gt;"", E3270&lt;&gt;"Registrar Detalle",E3270&lt;&gt;"Ocultar Detalle"),1,0)</f>
        <v>0</v>
      </c>
      <c r="O3270" s="228">
        <f t="shared" si="580"/>
        <v>0</v>
      </c>
      <c r="P3270" s="179">
        <f>VLOOKUP($G3270,[1]Conceptos!$B$2:$I$588,6,FALSE)</f>
        <v>1</v>
      </c>
      <c r="Q3270" s="179">
        <f>VLOOKUP($G3270,[1]Conceptos!$B$2:$I$588,7,FALSE)</f>
        <v>1</v>
      </c>
      <c r="R3270" s="179">
        <f>VLOOKUP($G3270,[1]Conceptos!$B$2:$I$588,8,FALSE)</f>
        <v>1</v>
      </c>
      <c r="S3270" s="229" t="b">
        <f>VLOOKUP(G3270,[1]Conceptos!$B$2:$E$588,4,FALSE)</f>
        <v>1</v>
      </c>
      <c r="T3270" s="230">
        <f>FIND(".",B3270,LEN(B3270)-2)</f>
        <v>4</v>
      </c>
      <c r="U3270" s="230" t="str">
        <f>MID(B3270,1,T3270-1)</f>
        <v>A.8</v>
      </c>
      <c r="V3270" s="231">
        <f>IF(T3270=0,#REF!,T3270)</f>
        <v>4</v>
      </c>
    </row>
    <row r="3271" spans="1:22" s="231" customFormat="1">
      <c r="A3271" s="172">
        <f>VLOOKUP(G3271,[1]Conceptos!$B$2:$F$587,5,FALSE)</f>
        <v>399</v>
      </c>
      <c r="B3271" s="234"/>
      <c r="C3271" s="220"/>
      <c r="D3271" s="221"/>
      <c r="E3271" s="225">
        <v>1</v>
      </c>
      <c r="F3271" s="174"/>
      <c r="G3271" s="264" t="str">
        <f t="shared" si="591"/>
        <v>A.8.11</v>
      </c>
      <c r="H3271" s="235" t="e">
        <f t="shared" ref="H3271:H3280" si="592">VLOOKUP(F3271,$W$7:$X$48,2,FALSE)</f>
        <v>#N/A</v>
      </c>
      <c r="I3271" s="239"/>
      <c r="J3271" s="239"/>
      <c r="K3271" s="239"/>
      <c r="L3271" s="239"/>
      <c r="M3271" s="240"/>
      <c r="N3271" s="231">
        <f t="shared" ref="N3271:N3279" si="593">IF(E3271&lt;&gt;"",1,0)</f>
        <v>1</v>
      </c>
      <c r="O3271" s="231">
        <f t="shared" si="580"/>
        <v>0</v>
      </c>
      <c r="P3271" s="179">
        <f>VLOOKUP($G3271,[1]Conceptos!$B$2:$I$588,6,FALSE)</f>
        <v>1</v>
      </c>
      <c r="Q3271" s="179">
        <f>VLOOKUP($G3271,[1]Conceptos!$B$2:$I$588,7,FALSE)</f>
        <v>1</v>
      </c>
      <c r="R3271" s="179">
        <f>VLOOKUP($G3271,[1]Conceptos!$B$2:$I$588,8,FALSE)</f>
        <v>1</v>
      </c>
      <c r="S3271" s="229" t="b">
        <f>VLOOKUP(G3271,[1]Conceptos!$B$2:$E$588,4,FALSE)</f>
        <v>1</v>
      </c>
      <c r="V3271" s="231">
        <f t="shared" si="586"/>
        <v>4</v>
      </c>
    </row>
    <row r="3272" spans="1:22" s="231" customFormat="1" hidden="1">
      <c r="A3272" s="172">
        <f>VLOOKUP(G3272,[1]Conceptos!$B$2:$F$587,5,FALSE)</f>
        <v>399</v>
      </c>
      <c r="B3272" s="236"/>
      <c r="C3272" s="237"/>
      <c r="D3272" s="238"/>
      <c r="E3272" s="225">
        <v>2</v>
      </c>
      <c r="F3272" s="174"/>
      <c r="G3272" s="264" t="str">
        <f t="shared" si="591"/>
        <v>A.8.11</v>
      </c>
      <c r="H3272" s="235" t="e">
        <f t="shared" si="592"/>
        <v>#N/A</v>
      </c>
      <c r="I3272" s="239"/>
      <c r="J3272" s="239"/>
      <c r="K3272" s="239"/>
      <c r="L3272" s="239"/>
      <c r="M3272" s="240"/>
      <c r="N3272" s="231">
        <f t="shared" si="593"/>
        <v>1</v>
      </c>
      <c r="O3272" s="231">
        <f t="shared" si="580"/>
        <v>0</v>
      </c>
      <c r="P3272" s="179">
        <f>VLOOKUP($G3272,[1]Conceptos!$B$2:$I$588,6,FALSE)</f>
        <v>1</v>
      </c>
      <c r="Q3272" s="179">
        <f>VLOOKUP($G3272,[1]Conceptos!$B$2:$I$588,7,FALSE)</f>
        <v>1</v>
      </c>
      <c r="R3272" s="179">
        <f>VLOOKUP($G3272,[1]Conceptos!$B$2:$I$588,8,FALSE)</f>
        <v>1</v>
      </c>
      <c r="S3272" s="229" t="b">
        <f>VLOOKUP(G3272,[1]Conceptos!$B$2:$E$587,4,FALSE)</f>
        <v>1</v>
      </c>
      <c r="V3272" s="231">
        <f t="shared" si="586"/>
        <v>0</v>
      </c>
    </row>
    <row r="3273" spans="1:22" s="231" customFormat="1" hidden="1">
      <c r="A3273" s="172">
        <f>VLOOKUP(G3273,[1]Conceptos!$B$2:$F$587,5,FALSE)</f>
        <v>399</v>
      </c>
      <c r="B3273" s="236"/>
      <c r="C3273" s="237"/>
      <c r="D3273" s="238"/>
      <c r="E3273" s="225">
        <v>3</v>
      </c>
      <c r="F3273" s="174"/>
      <c r="G3273" s="264" t="str">
        <f t="shared" si="591"/>
        <v>A.8.11</v>
      </c>
      <c r="H3273" s="235" t="e">
        <f t="shared" si="592"/>
        <v>#N/A</v>
      </c>
      <c r="I3273" s="239"/>
      <c r="J3273" s="239"/>
      <c r="K3273" s="239"/>
      <c r="L3273" s="239"/>
      <c r="M3273" s="240"/>
      <c r="N3273" s="231">
        <f t="shared" si="593"/>
        <v>1</v>
      </c>
      <c r="O3273" s="231">
        <f t="shared" si="580"/>
        <v>0</v>
      </c>
      <c r="P3273" s="179">
        <f>VLOOKUP($G3273,[1]Conceptos!$B$2:$I$588,6,FALSE)</f>
        <v>1</v>
      </c>
      <c r="Q3273" s="179">
        <f>VLOOKUP($G3273,[1]Conceptos!$B$2:$I$588,7,FALSE)</f>
        <v>1</v>
      </c>
      <c r="R3273" s="179">
        <f>VLOOKUP($G3273,[1]Conceptos!$B$2:$I$588,8,FALSE)</f>
        <v>1</v>
      </c>
      <c r="S3273" s="229" t="b">
        <f>VLOOKUP(G3273,[1]Conceptos!$B$2:$E$587,4,FALSE)</f>
        <v>1</v>
      </c>
      <c r="V3273" s="231">
        <f t="shared" si="586"/>
        <v>0</v>
      </c>
    </row>
    <row r="3274" spans="1:22" s="231" customFormat="1" hidden="1">
      <c r="A3274" s="172">
        <f>VLOOKUP(G3274,[1]Conceptos!$B$2:$F$587,5,FALSE)</f>
        <v>399</v>
      </c>
      <c r="B3274" s="236"/>
      <c r="C3274" s="237"/>
      <c r="D3274" s="238"/>
      <c r="E3274" s="225">
        <v>4</v>
      </c>
      <c r="F3274" s="174"/>
      <c r="G3274" s="264" t="str">
        <f t="shared" si="591"/>
        <v>A.8.11</v>
      </c>
      <c r="H3274" s="235" t="e">
        <f t="shared" si="592"/>
        <v>#N/A</v>
      </c>
      <c r="I3274" s="239"/>
      <c r="J3274" s="239"/>
      <c r="K3274" s="239"/>
      <c r="L3274" s="239"/>
      <c r="M3274" s="240"/>
      <c r="N3274" s="231">
        <f t="shared" si="593"/>
        <v>1</v>
      </c>
      <c r="O3274" s="231">
        <f t="shared" si="580"/>
        <v>0</v>
      </c>
      <c r="P3274" s="179">
        <f>VLOOKUP($G3274,[1]Conceptos!$B$2:$I$588,6,FALSE)</f>
        <v>1</v>
      </c>
      <c r="Q3274" s="179">
        <f>VLOOKUP($G3274,[1]Conceptos!$B$2:$I$588,7,FALSE)</f>
        <v>1</v>
      </c>
      <c r="R3274" s="179">
        <f>VLOOKUP($G3274,[1]Conceptos!$B$2:$I$588,8,FALSE)</f>
        <v>1</v>
      </c>
      <c r="S3274" s="229" t="b">
        <f>VLOOKUP(G3274,[1]Conceptos!$B$2:$E$587,4,FALSE)</f>
        <v>1</v>
      </c>
      <c r="V3274" s="231">
        <f t="shared" si="586"/>
        <v>0</v>
      </c>
    </row>
    <row r="3275" spans="1:22" s="231" customFormat="1" hidden="1">
      <c r="A3275" s="172">
        <f>VLOOKUP(G3275,[1]Conceptos!$B$2:$F$587,5,FALSE)</f>
        <v>399</v>
      </c>
      <c r="B3275" s="236"/>
      <c r="C3275" s="237"/>
      <c r="D3275" s="238"/>
      <c r="E3275" s="225">
        <v>5</v>
      </c>
      <c r="F3275" s="174"/>
      <c r="G3275" s="264" t="str">
        <f t="shared" si="591"/>
        <v>A.8.11</v>
      </c>
      <c r="H3275" s="235" t="e">
        <f t="shared" si="592"/>
        <v>#N/A</v>
      </c>
      <c r="I3275" s="239"/>
      <c r="J3275" s="239"/>
      <c r="K3275" s="239"/>
      <c r="L3275" s="239"/>
      <c r="M3275" s="240"/>
      <c r="N3275" s="231">
        <f t="shared" si="593"/>
        <v>1</v>
      </c>
      <c r="O3275" s="231">
        <f t="shared" ref="O3275:O3280" si="594">SUM(I3275:M3275)</f>
        <v>0</v>
      </c>
      <c r="P3275" s="179">
        <f>VLOOKUP($G3275,[1]Conceptos!$B$2:$I$588,6,FALSE)</f>
        <v>1</v>
      </c>
      <c r="Q3275" s="179">
        <f>VLOOKUP($G3275,[1]Conceptos!$B$2:$I$588,7,FALSE)</f>
        <v>1</v>
      </c>
      <c r="R3275" s="179">
        <f>VLOOKUP($G3275,[1]Conceptos!$B$2:$I$588,8,FALSE)</f>
        <v>1</v>
      </c>
      <c r="S3275" s="229" t="b">
        <f>VLOOKUP(G3275,[1]Conceptos!$B$2:$E$587,4,FALSE)</f>
        <v>1</v>
      </c>
      <c r="V3275" s="231">
        <f t="shared" si="586"/>
        <v>0</v>
      </c>
    </row>
    <row r="3276" spans="1:22" s="231" customFormat="1" hidden="1">
      <c r="A3276" s="172">
        <f>VLOOKUP(G3276,[1]Conceptos!$B$2:$F$587,5,FALSE)</f>
        <v>399</v>
      </c>
      <c r="B3276" s="236"/>
      <c r="C3276" s="237"/>
      <c r="D3276" s="238"/>
      <c r="E3276" s="225">
        <v>6</v>
      </c>
      <c r="F3276" s="174"/>
      <c r="G3276" s="264" t="str">
        <f t="shared" si="591"/>
        <v>A.8.11</v>
      </c>
      <c r="H3276" s="235" t="e">
        <f t="shared" si="592"/>
        <v>#N/A</v>
      </c>
      <c r="I3276" s="239"/>
      <c r="J3276" s="239"/>
      <c r="K3276" s="239"/>
      <c r="L3276" s="239"/>
      <c r="M3276" s="240"/>
      <c r="N3276" s="231">
        <f t="shared" si="593"/>
        <v>1</v>
      </c>
      <c r="O3276" s="231">
        <f t="shared" si="594"/>
        <v>0</v>
      </c>
      <c r="P3276" s="179">
        <f>VLOOKUP($G3276,[1]Conceptos!$B$2:$I$588,6,FALSE)</f>
        <v>1</v>
      </c>
      <c r="Q3276" s="179">
        <f>VLOOKUP($G3276,[1]Conceptos!$B$2:$I$588,7,FALSE)</f>
        <v>1</v>
      </c>
      <c r="R3276" s="179">
        <f>VLOOKUP($G3276,[1]Conceptos!$B$2:$I$588,8,FALSE)</f>
        <v>1</v>
      </c>
      <c r="S3276" s="229" t="b">
        <f>VLOOKUP(G3276,[1]Conceptos!$B$2:$E$587,4,FALSE)</f>
        <v>1</v>
      </c>
      <c r="V3276" s="231">
        <f t="shared" si="586"/>
        <v>0</v>
      </c>
    </row>
    <row r="3277" spans="1:22" s="231" customFormat="1" hidden="1">
      <c r="A3277" s="172">
        <f>VLOOKUP(G3277,[1]Conceptos!$B$2:$F$587,5,FALSE)</f>
        <v>399</v>
      </c>
      <c r="B3277" s="236"/>
      <c r="C3277" s="237"/>
      <c r="D3277" s="238"/>
      <c r="E3277" s="225">
        <v>7</v>
      </c>
      <c r="F3277" s="174"/>
      <c r="G3277" s="264" t="str">
        <f t="shared" si="591"/>
        <v>A.8.11</v>
      </c>
      <c r="H3277" s="235" t="e">
        <f t="shared" si="592"/>
        <v>#N/A</v>
      </c>
      <c r="I3277" s="239"/>
      <c r="J3277" s="239"/>
      <c r="K3277" s="239"/>
      <c r="L3277" s="239"/>
      <c r="M3277" s="240"/>
      <c r="N3277" s="231">
        <f t="shared" si="593"/>
        <v>1</v>
      </c>
      <c r="O3277" s="231">
        <f t="shared" si="594"/>
        <v>0</v>
      </c>
      <c r="P3277" s="179">
        <f>VLOOKUP($G3277,[1]Conceptos!$B$2:$I$588,6,FALSE)</f>
        <v>1</v>
      </c>
      <c r="Q3277" s="179">
        <f>VLOOKUP($G3277,[1]Conceptos!$B$2:$I$588,7,FALSE)</f>
        <v>1</v>
      </c>
      <c r="R3277" s="179">
        <f>VLOOKUP($G3277,[1]Conceptos!$B$2:$I$588,8,FALSE)</f>
        <v>1</v>
      </c>
      <c r="S3277" s="229" t="b">
        <f>VLOOKUP(G3277,[1]Conceptos!$B$2:$E$587,4,FALSE)</f>
        <v>1</v>
      </c>
      <c r="V3277" s="231">
        <f t="shared" si="586"/>
        <v>0</v>
      </c>
    </row>
    <row r="3278" spans="1:22" s="231" customFormat="1" hidden="1">
      <c r="A3278" s="172">
        <f>VLOOKUP(G3278,[1]Conceptos!$B$2:$F$587,5,FALSE)</f>
        <v>399</v>
      </c>
      <c r="B3278" s="236"/>
      <c r="C3278" s="237"/>
      <c r="D3278" s="238"/>
      <c r="E3278" s="225">
        <v>8</v>
      </c>
      <c r="F3278" s="174"/>
      <c r="G3278" s="264" t="str">
        <f t="shared" si="591"/>
        <v>A.8.11</v>
      </c>
      <c r="H3278" s="235" t="e">
        <f t="shared" si="592"/>
        <v>#N/A</v>
      </c>
      <c r="I3278" s="239"/>
      <c r="J3278" s="239"/>
      <c r="K3278" s="239"/>
      <c r="L3278" s="239"/>
      <c r="M3278" s="240"/>
      <c r="N3278" s="231">
        <f t="shared" si="593"/>
        <v>1</v>
      </c>
      <c r="O3278" s="231">
        <f t="shared" si="594"/>
        <v>0</v>
      </c>
      <c r="P3278" s="179">
        <f>VLOOKUP($G3278,[1]Conceptos!$B$2:$I$588,6,FALSE)</f>
        <v>1</v>
      </c>
      <c r="Q3278" s="179">
        <f>VLOOKUP($G3278,[1]Conceptos!$B$2:$I$588,7,FALSE)</f>
        <v>1</v>
      </c>
      <c r="R3278" s="179">
        <f>VLOOKUP($G3278,[1]Conceptos!$B$2:$I$588,8,FALSE)</f>
        <v>1</v>
      </c>
      <c r="S3278" s="229" t="b">
        <f>VLOOKUP(G3278,[1]Conceptos!$B$2:$E$587,4,FALSE)</f>
        <v>1</v>
      </c>
      <c r="V3278" s="231">
        <f t="shared" si="586"/>
        <v>0</v>
      </c>
    </row>
    <row r="3279" spans="1:22" s="231" customFormat="1" hidden="1">
      <c r="A3279" s="172">
        <f>VLOOKUP(G3279,[1]Conceptos!$B$2:$F$587,5,FALSE)</f>
        <v>399</v>
      </c>
      <c r="B3279" s="236"/>
      <c r="C3279" s="237"/>
      <c r="D3279" s="238"/>
      <c r="E3279" s="225">
        <v>9</v>
      </c>
      <c r="F3279" s="174"/>
      <c r="G3279" s="264" t="str">
        <f t="shared" si="591"/>
        <v>A.8.11</v>
      </c>
      <c r="H3279" s="235" t="e">
        <f t="shared" si="592"/>
        <v>#N/A</v>
      </c>
      <c r="I3279" s="239"/>
      <c r="J3279" s="239"/>
      <c r="K3279" s="239"/>
      <c r="L3279" s="239"/>
      <c r="M3279" s="240"/>
      <c r="N3279" s="231">
        <f t="shared" si="593"/>
        <v>1</v>
      </c>
      <c r="O3279" s="231">
        <f t="shared" si="594"/>
        <v>0</v>
      </c>
      <c r="P3279" s="179">
        <f>VLOOKUP($G3279,[1]Conceptos!$B$2:$I$588,6,FALSE)</f>
        <v>1</v>
      </c>
      <c r="Q3279" s="179">
        <f>VLOOKUP($G3279,[1]Conceptos!$B$2:$I$588,7,FALSE)</f>
        <v>1</v>
      </c>
      <c r="R3279" s="179">
        <f>VLOOKUP($G3279,[1]Conceptos!$B$2:$I$588,8,FALSE)</f>
        <v>1</v>
      </c>
      <c r="S3279" s="229" t="b">
        <f>VLOOKUP(G3279,[1]Conceptos!$B$2:$E$587,4,FALSE)</f>
        <v>1</v>
      </c>
      <c r="V3279" s="231">
        <f t="shared" si="586"/>
        <v>0</v>
      </c>
    </row>
    <row r="3280" spans="1:22" s="231" customFormat="1" hidden="1">
      <c r="A3280" s="172">
        <f>VLOOKUP(G3280,[1]Conceptos!$B$2:$F$587,5,FALSE)</f>
        <v>399</v>
      </c>
      <c r="B3280" s="236"/>
      <c r="C3280" s="237"/>
      <c r="D3280" s="238"/>
      <c r="E3280" s="225">
        <v>10</v>
      </c>
      <c r="F3280" s="174"/>
      <c r="G3280" s="264" t="str">
        <f t="shared" si="591"/>
        <v>A.8.11</v>
      </c>
      <c r="H3280" s="235" t="e">
        <f t="shared" si="592"/>
        <v>#N/A</v>
      </c>
      <c r="I3280" s="239"/>
      <c r="J3280" s="239"/>
      <c r="K3280" s="239"/>
      <c r="L3280" s="239"/>
      <c r="M3280" s="240"/>
      <c r="N3280" s="231">
        <f>IF(E3280&lt;&gt;"",1,0)</f>
        <v>1</v>
      </c>
      <c r="O3280" s="231">
        <f t="shared" si="594"/>
        <v>0</v>
      </c>
      <c r="P3280" s="179">
        <f>VLOOKUP($G3280,[1]Conceptos!$B$2:$I$588,6,FALSE)</f>
        <v>1</v>
      </c>
      <c r="Q3280" s="179">
        <f>VLOOKUP($G3280,[1]Conceptos!$B$2:$I$588,7,FALSE)</f>
        <v>1</v>
      </c>
      <c r="R3280" s="179">
        <f>VLOOKUP($G3280,[1]Conceptos!$B$2:$I$588,8,FALSE)</f>
        <v>1</v>
      </c>
      <c r="S3280" s="229" t="b">
        <f>VLOOKUP(G3280,[1]Conceptos!$B$2:$E$587,4,FALSE)</f>
        <v>1</v>
      </c>
      <c r="V3280" s="231">
        <f t="shared" si="586"/>
        <v>0</v>
      </c>
    </row>
    <row r="3281" spans="1:22" s="231" customFormat="1" ht="25.5">
      <c r="A3281" s="172">
        <f>VLOOKUP(G3281,[1]Conceptos!$B$2:$F$587,5,FALSE)</f>
        <v>400</v>
      </c>
      <c r="B3281" s="216" t="s">
        <v>543</v>
      </c>
      <c r="C3281" s="217" t="str">
        <f>VLOOKUP(B3281,[1]Conceptos!$B$2:$D$587,2,FALSE)</f>
        <v>TRANSPORTE</v>
      </c>
      <c r="D3281" s="218" t="str">
        <f>VLOOKUP(B3281,[1]Conceptos!$B$2:$D$587,3,FALSE)</f>
        <v>SECTOR DE INVERSIÓN ORIENTADO A LA CONSTRUCCIÓN Y CONSERVACIÓN DE LA INFRAESTRUCTURA DE TRANSPORTE DE LA ENTIDAD TERRITORIAL</v>
      </c>
      <c r="E3281" s="249"/>
      <c r="F3281" s="210"/>
      <c r="G3281" s="262" t="str">
        <f t="shared" si="591"/>
        <v>A.9</v>
      </c>
      <c r="H3281" s="249"/>
      <c r="I3281" s="213">
        <f>I3282+I3293+I3304+I3315+I3326+I3337+I3348+I3359+I3370+I3381+I3392+I3403+I3414+I3425+I3436+I3447</f>
        <v>0</v>
      </c>
      <c r="J3281" s="213">
        <f>J3282+J3293+J3304+J3315+J3326+J3337+J3348+J3359+J3370+J3381+J3392+J3403+J3414+J3425+J3436+J3447</f>
        <v>0</v>
      </c>
      <c r="K3281" s="213">
        <f>K3282+K3293+K3304+K3315+K3326+K3337+K3348+K3359+K3370+K3381+K3392+K3403+K3414+K3425+K3436+K3447</f>
        <v>0</v>
      </c>
      <c r="L3281" s="213">
        <f>L3282+L3293+L3304+L3315+L3326+L3337+L3348+L3359+L3370+L3381+L3392+L3403+L3414+L3425+L3436+L3447</f>
        <v>0</v>
      </c>
      <c r="M3281" s="214">
        <f>M3282+M3293+M3304+M3315+M3326+M3337+M3348+M3359+M3370+M3381+M3392+M3403+M3414+M3425+M3436+M3447</f>
        <v>0</v>
      </c>
      <c r="N3281" s="250">
        <f t="shared" si="585"/>
        <v>0</v>
      </c>
      <c r="O3281" s="250">
        <f t="shared" ref="O3281:O3344" si="595">SUM(I3281:M3281)</f>
        <v>0</v>
      </c>
      <c r="P3281" s="179">
        <f>VLOOKUP($G3281,[1]Conceptos!$B$2:$I$588,6,FALSE)</f>
        <v>1</v>
      </c>
      <c r="Q3281" s="179">
        <f>VLOOKUP($G3281,[1]Conceptos!$B$2:$I$588,7,FALSE)</f>
        <v>1</v>
      </c>
      <c r="R3281" s="179">
        <f>VLOOKUP($G3281,[1]Conceptos!$B$2:$I$588,8,FALSE)</f>
        <v>1</v>
      </c>
      <c r="S3281" s="229" t="b">
        <f>VLOOKUP(G3281,[1]Conceptos!$B$2:$E$588,4,FALSE)</f>
        <v>0</v>
      </c>
      <c r="T3281" s="230">
        <f>FIND(".",B3281,LEN(B3281)-2)</f>
        <v>2</v>
      </c>
      <c r="U3281" s="230" t="str">
        <f>MID(B3281,1,T3281-1)</f>
        <v>A</v>
      </c>
      <c r="V3281" s="231">
        <f t="shared" si="586"/>
        <v>2</v>
      </c>
    </row>
    <row r="3282" spans="1:22" s="231" customFormat="1" ht="51">
      <c r="A3282" s="172">
        <f>VLOOKUP(G3282,[1]Conceptos!$B$2:$F$587,5,FALSE)</f>
        <v>401</v>
      </c>
      <c r="B3282" s="219" t="s">
        <v>544</v>
      </c>
      <c r="C3282" s="220" t="str">
        <f>VLOOKUP(B3282,[1]Conceptos!$B$2:$D$587,2,FALSE)</f>
        <v xml:space="preserve">CONSTRUCCIÓN DE VÍAS </v>
      </c>
      <c r="D3282" s="221" t="str">
        <f>VLOOKUP(B3282,[1]Conceptos!$B$2:$D$587,3,FALSE)</f>
        <v>ES EL CONJUNTO DE TODAS LAS OBRAS DE INFRAESTRUCTURA A EJECUTAR  EN UNA VÍA PROYECTADA, EN UN TRAMO FALTANTE MAYOR AL 30% DE UNA VÍA EXISTENTE Y/O EN VARIANTES QUE SEAN DE LA ADMINISTRACIÓN DE LA ENTIDAD TERRITORIAL.</v>
      </c>
      <c r="E3282" s="222" t="s">
        <v>136</v>
      </c>
      <c r="F3282" s="223"/>
      <c r="G3282" s="263" t="str">
        <f t="shared" si="591"/>
        <v>A.9.1</v>
      </c>
      <c r="H3282" s="225"/>
      <c r="I3282" s="226">
        <f>SUM(I3283:I3292)</f>
        <v>0</v>
      </c>
      <c r="J3282" s="226">
        <f>SUM(J3283:J3292)</f>
        <v>0</v>
      </c>
      <c r="K3282" s="226">
        <f>SUM(K3283:K3292)</f>
        <v>0</v>
      </c>
      <c r="L3282" s="226">
        <f>SUM(L3283:L3292)</f>
        <v>0</v>
      </c>
      <c r="M3282" s="227">
        <f>SUM(M3283:M3292)</f>
        <v>0</v>
      </c>
      <c r="N3282" s="228">
        <f>IF(AND(E3282&lt;&gt;"", E3282&lt;&gt;"Registrar Detalle",E3282&lt;&gt;"Ocultar Detalle"),1,0)</f>
        <v>0</v>
      </c>
      <c r="O3282" s="228">
        <f t="shared" si="595"/>
        <v>0</v>
      </c>
      <c r="P3282" s="179">
        <f>VLOOKUP($G3282,[1]Conceptos!$B$2:$I$588,6,FALSE)</f>
        <v>1</v>
      </c>
      <c r="Q3282" s="179">
        <f>VLOOKUP($G3282,[1]Conceptos!$B$2:$I$588,7,FALSE)</f>
        <v>1</v>
      </c>
      <c r="R3282" s="179">
        <f>VLOOKUP($G3282,[1]Conceptos!$B$2:$I$588,8,FALSE)</f>
        <v>1</v>
      </c>
      <c r="S3282" s="229" t="b">
        <f>VLOOKUP(G3282,[1]Conceptos!$B$2:$E$588,4,FALSE)</f>
        <v>1</v>
      </c>
      <c r="T3282" s="230">
        <f>FIND(".",B3282,LEN(B3282)-2)</f>
        <v>4</v>
      </c>
      <c r="U3282" s="230" t="str">
        <f>MID(B3282,1,T3282-1)</f>
        <v>A.9</v>
      </c>
      <c r="V3282" s="231">
        <f t="shared" si="586"/>
        <v>4</v>
      </c>
    </row>
    <row r="3283" spans="1:22" s="231" customFormat="1">
      <c r="A3283" s="172">
        <f>VLOOKUP(G3283,[1]Conceptos!$B$2:$F$587,5,FALSE)</f>
        <v>401</v>
      </c>
      <c r="B3283" s="234"/>
      <c r="C3283" s="220"/>
      <c r="D3283" s="221"/>
      <c r="E3283" s="225">
        <v>1</v>
      </c>
      <c r="F3283" s="174"/>
      <c r="G3283" s="264" t="str">
        <f t="shared" si="591"/>
        <v>A.9.1</v>
      </c>
      <c r="H3283" s="235" t="e">
        <f t="shared" ref="H3283:H3292" si="596">VLOOKUP(F3283,$W$7:$X$48,2,FALSE)</f>
        <v>#N/A</v>
      </c>
      <c r="I3283" s="239"/>
      <c r="J3283" s="239"/>
      <c r="K3283" s="239"/>
      <c r="L3283" s="239"/>
      <c r="M3283" s="240"/>
      <c r="N3283" s="231">
        <f t="shared" si="585"/>
        <v>1</v>
      </c>
      <c r="O3283" s="231">
        <f t="shared" si="595"/>
        <v>0</v>
      </c>
      <c r="P3283" s="179">
        <f>VLOOKUP($G3283,[1]Conceptos!$B$2:$I$588,6,FALSE)</f>
        <v>1</v>
      </c>
      <c r="Q3283" s="179">
        <f>VLOOKUP($G3283,[1]Conceptos!$B$2:$I$588,7,FALSE)</f>
        <v>1</v>
      </c>
      <c r="R3283" s="179">
        <f>VLOOKUP($G3283,[1]Conceptos!$B$2:$I$588,8,FALSE)</f>
        <v>1</v>
      </c>
      <c r="S3283" s="229" t="b">
        <f>VLOOKUP(G3283,[1]Conceptos!$B$2:$E$588,4,FALSE)</f>
        <v>1</v>
      </c>
      <c r="V3283" s="231">
        <f t="shared" si="586"/>
        <v>4</v>
      </c>
    </row>
    <row r="3284" spans="1:22" s="231" customFormat="1" hidden="1">
      <c r="A3284" s="172">
        <f>VLOOKUP(G3284,[1]Conceptos!$B$2:$F$587,5,FALSE)</f>
        <v>401</v>
      </c>
      <c r="B3284" s="236"/>
      <c r="C3284" s="237"/>
      <c r="D3284" s="238"/>
      <c r="E3284" s="225">
        <v>2</v>
      </c>
      <c r="F3284" s="174"/>
      <c r="G3284" s="264" t="str">
        <f t="shared" si="591"/>
        <v>A.9.1</v>
      </c>
      <c r="H3284" s="235" t="e">
        <f t="shared" si="596"/>
        <v>#N/A</v>
      </c>
      <c r="I3284" s="239"/>
      <c r="J3284" s="239"/>
      <c r="K3284" s="239"/>
      <c r="L3284" s="239"/>
      <c r="M3284" s="240"/>
      <c r="N3284" s="231">
        <f t="shared" si="585"/>
        <v>1</v>
      </c>
      <c r="O3284" s="231">
        <f t="shared" si="595"/>
        <v>0</v>
      </c>
      <c r="P3284" s="179">
        <f>VLOOKUP($G3284,[1]Conceptos!$B$2:$I$588,6,FALSE)</f>
        <v>1</v>
      </c>
      <c r="Q3284" s="179">
        <f>VLOOKUP($G3284,[1]Conceptos!$B$2:$I$588,7,FALSE)</f>
        <v>1</v>
      </c>
      <c r="R3284" s="179">
        <f>VLOOKUP($G3284,[1]Conceptos!$B$2:$I$588,8,FALSE)</f>
        <v>1</v>
      </c>
      <c r="S3284" s="229" t="b">
        <f>VLOOKUP(G3284,[1]Conceptos!$B$2:$E$587,4,FALSE)</f>
        <v>1</v>
      </c>
      <c r="V3284" s="231">
        <f t="shared" si="586"/>
        <v>0</v>
      </c>
    </row>
    <row r="3285" spans="1:22" s="231" customFormat="1" hidden="1">
      <c r="A3285" s="172">
        <f>VLOOKUP(G3285,[1]Conceptos!$B$2:$F$587,5,FALSE)</f>
        <v>401</v>
      </c>
      <c r="B3285" s="236"/>
      <c r="C3285" s="237"/>
      <c r="D3285" s="238"/>
      <c r="E3285" s="225">
        <v>3</v>
      </c>
      <c r="F3285" s="174"/>
      <c r="G3285" s="264" t="str">
        <f t="shared" si="591"/>
        <v>A.9.1</v>
      </c>
      <c r="H3285" s="235" t="e">
        <f t="shared" si="596"/>
        <v>#N/A</v>
      </c>
      <c r="I3285" s="239"/>
      <c r="J3285" s="239"/>
      <c r="K3285" s="239"/>
      <c r="L3285" s="239"/>
      <c r="M3285" s="240"/>
      <c r="N3285" s="231">
        <f t="shared" si="585"/>
        <v>1</v>
      </c>
      <c r="O3285" s="231">
        <f t="shared" si="595"/>
        <v>0</v>
      </c>
      <c r="P3285" s="179">
        <f>VLOOKUP($G3285,[1]Conceptos!$B$2:$I$588,6,FALSE)</f>
        <v>1</v>
      </c>
      <c r="Q3285" s="179">
        <f>VLOOKUP($G3285,[1]Conceptos!$B$2:$I$588,7,FALSE)</f>
        <v>1</v>
      </c>
      <c r="R3285" s="179">
        <f>VLOOKUP($G3285,[1]Conceptos!$B$2:$I$588,8,FALSE)</f>
        <v>1</v>
      </c>
      <c r="S3285" s="229" t="b">
        <f>VLOOKUP(G3285,[1]Conceptos!$B$2:$E$587,4,FALSE)</f>
        <v>1</v>
      </c>
      <c r="V3285" s="231">
        <f t="shared" si="586"/>
        <v>0</v>
      </c>
    </row>
    <row r="3286" spans="1:22" s="231" customFormat="1" hidden="1">
      <c r="A3286" s="172">
        <f>VLOOKUP(G3286,[1]Conceptos!$B$2:$F$587,5,FALSE)</f>
        <v>401</v>
      </c>
      <c r="B3286" s="236"/>
      <c r="C3286" s="237"/>
      <c r="D3286" s="238"/>
      <c r="E3286" s="225">
        <v>4</v>
      </c>
      <c r="F3286" s="174"/>
      <c r="G3286" s="264" t="str">
        <f t="shared" si="591"/>
        <v>A.9.1</v>
      </c>
      <c r="H3286" s="235" t="e">
        <f t="shared" si="596"/>
        <v>#N/A</v>
      </c>
      <c r="I3286" s="239"/>
      <c r="J3286" s="239"/>
      <c r="K3286" s="239"/>
      <c r="L3286" s="239"/>
      <c r="M3286" s="240"/>
      <c r="N3286" s="231">
        <f t="shared" si="585"/>
        <v>1</v>
      </c>
      <c r="O3286" s="231">
        <f t="shared" si="595"/>
        <v>0</v>
      </c>
      <c r="P3286" s="179">
        <f>VLOOKUP($G3286,[1]Conceptos!$B$2:$I$588,6,FALSE)</f>
        <v>1</v>
      </c>
      <c r="Q3286" s="179">
        <f>VLOOKUP($G3286,[1]Conceptos!$B$2:$I$588,7,FALSE)</f>
        <v>1</v>
      </c>
      <c r="R3286" s="179">
        <f>VLOOKUP($G3286,[1]Conceptos!$B$2:$I$588,8,FALSE)</f>
        <v>1</v>
      </c>
      <c r="S3286" s="229" t="b">
        <f>VLOOKUP(G3286,[1]Conceptos!$B$2:$E$587,4,FALSE)</f>
        <v>1</v>
      </c>
      <c r="V3286" s="231">
        <f t="shared" si="586"/>
        <v>0</v>
      </c>
    </row>
    <row r="3287" spans="1:22" s="231" customFormat="1" hidden="1">
      <c r="A3287" s="172">
        <f>VLOOKUP(G3287,[1]Conceptos!$B$2:$F$587,5,FALSE)</f>
        <v>401</v>
      </c>
      <c r="B3287" s="236"/>
      <c r="C3287" s="237"/>
      <c r="D3287" s="238"/>
      <c r="E3287" s="225">
        <v>5</v>
      </c>
      <c r="F3287" s="174"/>
      <c r="G3287" s="264" t="str">
        <f t="shared" si="591"/>
        <v>A.9.1</v>
      </c>
      <c r="H3287" s="235" t="e">
        <f t="shared" si="596"/>
        <v>#N/A</v>
      </c>
      <c r="I3287" s="239"/>
      <c r="J3287" s="239"/>
      <c r="K3287" s="239"/>
      <c r="L3287" s="239"/>
      <c r="M3287" s="240"/>
      <c r="N3287" s="231">
        <f t="shared" si="585"/>
        <v>1</v>
      </c>
      <c r="O3287" s="231">
        <f t="shared" si="595"/>
        <v>0</v>
      </c>
      <c r="P3287" s="179">
        <f>VLOOKUP($G3287,[1]Conceptos!$B$2:$I$588,6,FALSE)</f>
        <v>1</v>
      </c>
      <c r="Q3287" s="179">
        <f>VLOOKUP($G3287,[1]Conceptos!$B$2:$I$588,7,FALSE)</f>
        <v>1</v>
      </c>
      <c r="R3287" s="179">
        <f>VLOOKUP($G3287,[1]Conceptos!$B$2:$I$588,8,FALSE)</f>
        <v>1</v>
      </c>
      <c r="S3287" s="229" t="b">
        <f>VLOOKUP(G3287,[1]Conceptos!$B$2:$E$587,4,FALSE)</f>
        <v>1</v>
      </c>
      <c r="V3287" s="231">
        <f t="shared" si="586"/>
        <v>0</v>
      </c>
    </row>
    <row r="3288" spans="1:22" s="231" customFormat="1" hidden="1">
      <c r="A3288" s="172">
        <f>VLOOKUP(G3288,[1]Conceptos!$B$2:$F$587,5,FALSE)</f>
        <v>401</v>
      </c>
      <c r="B3288" s="236"/>
      <c r="C3288" s="237"/>
      <c r="D3288" s="238"/>
      <c r="E3288" s="225">
        <v>6</v>
      </c>
      <c r="F3288" s="174"/>
      <c r="G3288" s="264" t="str">
        <f t="shared" si="591"/>
        <v>A.9.1</v>
      </c>
      <c r="H3288" s="235" t="e">
        <f t="shared" si="596"/>
        <v>#N/A</v>
      </c>
      <c r="I3288" s="239"/>
      <c r="J3288" s="239"/>
      <c r="K3288" s="239"/>
      <c r="L3288" s="239"/>
      <c r="M3288" s="240"/>
      <c r="N3288" s="231">
        <f t="shared" si="585"/>
        <v>1</v>
      </c>
      <c r="O3288" s="231">
        <f t="shared" si="595"/>
        <v>0</v>
      </c>
      <c r="P3288" s="179">
        <f>VLOOKUP($G3288,[1]Conceptos!$B$2:$I$588,6,FALSE)</f>
        <v>1</v>
      </c>
      <c r="Q3288" s="179">
        <f>VLOOKUP($G3288,[1]Conceptos!$B$2:$I$588,7,FALSE)</f>
        <v>1</v>
      </c>
      <c r="R3288" s="179">
        <f>VLOOKUP($G3288,[1]Conceptos!$B$2:$I$588,8,FALSE)</f>
        <v>1</v>
      </c>
      <c r="S3288" s="229" t="b">
        <f>VLOOKUP(G3288,[1]Conceptos!$B$2:$E$587,4,FALSE)</f>
        <v>1</v>
      </c>
      <c r="V3288" s="231">
        <f t="shared" ref="V3288:V3351" si="597">IF(T3288=0,T3287,T3288)</f>
        <v>0</v>
      </c>
    </row>
    <row r="3289" spans="1:22" s="231" customFormat="1" hidden="1">
      <c r="A3289" s="172">
        <f>VLOOKUP(G3289,[1]Conceptos!$B$2:$F$587,5,FALSE)</f>
        <v>401</v>
      </c>
      <c r="B3289" s="236"/>
      <c r="C3289" s="237"/>
      <c r="D3289" s="238"/>
      <c r="E3289" s="225">
        <v>7</v>
      </c>
      <c r="F3289" s="174"/>
      <c r="G3289" s="264" t="str">
        <f t="shared" si="591"/>
        <v>A.9.1</v>
      </c>
      <c r="H3289" s="235" t="e">
        <f t="shared" si="596"/>
        <v>#N/A</v>
      </c>
      <c r="I3289" s="239"/>
      <c r="J3289" s="239"/>
      <c r="K3289" s="239"/>
      <c r="L3289" s="239"/>
      <c r="M3289" s="240"/>
      <c r="N3289" s="231">
        <f t="shared" si="585"/>
        <v>1</v>
      </c>
      <c r="O3289" s="231">
        <f t="shared" si="595"/>
        <v>0</v>
      </c>
      <c r="P3289" s="179">
        <f>VLOOKUP($G3289,[1]Conceptos!$B$2:$I$588,6,FALSE)</f>
        <v>1</v>
      </c>
      <c r="Q3289" s="179">
        <f>VLOOKUP($G3289,[1]Conceptos!$B$2:$I$588,7,FALSE)</f>
        <v>1</v>
      </c>
      <c r="R3289" s="179">
        <f>VLOOKUP($G3289,[1]Conceptos!$B$2:$I$588,8,FALSE)</f>
        <v>1</v>
      </c>
      <c r="S3289" s="229" t="b">
        <f>VLOOKUP(G3289,[1]Conceptos!$B$2:$E$587,4,FALSE)</f>
        <v>1</v>
      </c>
      <c r="V3289" s="231">
        <f t="shared" si="597"/>
        <v>0</v>
      </c>
    </row>
    <row r="3290" spans="1:22" s="231" customFormat="1" hidden="1">
      <c r="A3290" s="172">
        <f>VLOOKUP(G3290,[1]Conceptos!$B$2:$F$587,5,FALSE)</f>
        <v>401</v>
      </c>
      <c r="B3290" s="236"/>
      <c r="C3290" s="237"/>
      <c r="D3290" s="238"/>
      <c r="E3290" s="225">
        <v>8</v>
      </c>
      <c r="F3290" s="174"/>
      <c r="G3290" s="264" t="str">
        <f t="shared" si="591"/>
        <v>A.9.1</v>
      </c>
      <c r="H3290" s="235" t="e">
        <f t="shared" si="596"/>
        <v>#N/A</v>
      </c>
      <c r="I3290" s="239"/>
      <c r="J3290" s="239"/>
      <c r="K3290" s="239"/>
      <c r="L3290" s="239"/>
      <c r="M3290" s="240"/>
      <c r="N3290" s="231">
        <f t="shared" si="585"/>
        <v>1</v>
      </c>
      <c r="O3290" s="231">
        <f t="shared" si="595"/>
        <v>0</v>
      </c>
      <c r="P3290" s="179">
        <f>VLOOKUP($G3290,[1]Conceptos!$B$2:$I$588,6,FALSE)</f>
        <v>1</v>
      </c>
      <c r="Q3290" s="179">
        <f>VLOOKUP($G3290,[1]Conceptos!$B$2:$I$588,7,FALSE)</f>
        <v>1</v>
      </c>
      <c r="R3290" s="179">
        <f>VLOOKUP($G3290,[1]Conceptos!$B$2:$I$588,8,FALSE)</f>
        <v>1</v>
      </c>
      <c r="S3290" s="229" t="b">
        <f>VLOOKUP(G3290,[1]Conceptos!$B$2:$E$587,4,FALSE)</f>
        <v>1</v>
      </c>
      <c r="V3290" s="231">
        <f t="shared" si="597"/>
        <v>0</v>
      </c>
    </row>
    <row r="3291" spans="1:22" s="231" customFormat="1" hidden="1">
      <c r="A3291" s="172">
        <f>VLOOKUP(G3291,[1]Conceptos!$B$2:$F$587,5,FALSE)</f>
        <v>401</v>
      </c>
      <c r="B3291" s="236"/>
      <c r="C3291" s="237"/>
      <c r="D3291" s="238"/>
      <c r="E3291" s="225">
        <v>9</v>
      </c>
      <c r="F3291" s="174"/>
      <c r="G3291" s="264" t="str">
        <f t="shared" si="591"/>
        <v>A.9.1</v>
      </c>
      <c r="H3291" s="235" t="e">
        <f t="shared" si="596"/>
        <v>#N/A</v>
      </c>
      <c r="I3291" s="239"/>
      <c r="J3291" s="239"/>
      <c r="K3291" s="239"/>
      <c r="L3291" s="239"/>
      <c r="M3291" s="240"/>
      <c r="N3291" s="231">
        <f t="shared" si="585"/>
        <v>1</v>
      </c>
      <c r="O3291" s="231">
        <f t="shared" si="595"/>
        <v>0</v>
      </c>
      <c r="P3291" s="179">
        <f>VLOOKUP($G3291,[1]Conceptos!$B$2:$I$588,6,FALSE)</f>
        <v>1</v>
      </c>
      <c r="Q3291" s="179">
        <f>VLOOKUP($G3291,[1]Conceptos!$B$2:$I$588,7,FALSE)</f>
        <v>1</v>
      </c>
      <c r="R3291" s="179">
        <f>VLOOKUP($G3291,[1]Conceptos!$B$2:$I$588,8,FALSE)</f>
        <v>1</v>
      </c>
      <c r="S3291" s="229" t="b">
        <f>VLOOKUP(G3291,[1]Conceptos!$B$2:$E$587,4,FALSE)</f>
        <v>1</v>
      </c>
      <c r="V3291" s="231">
        <f t="shared" si="597"/>
        <v>0</v>
      </c>
    </row>
    <row r="3292" spans="1:22" s="231" customFormat="1" hidden="1">
      <c r="A3292" s="172">
        <f>VLOOKUP(G3292,[1]Conceptos!$B$2:$F$587,5,FALSE)</f>
        <v>401</v>
      </c>
      <c r="B3292" s="236"/>
      <c r="C3292" s="237"/>
      <c r="D3292" s="238"/>
      <c r="E3292" s="225">
        <v>10</v>
      </c>
      <c r="F3292" s="174"/>
      <c r="G3292" s="264" t="str">
        <f t="shared" si="591"/>
        <v>A.9.1</v>
      </c>
      <c r="H3292" s="235" t="e">
        <f t="shared" si="596"/>
        <v>#N/A</v>
      </c>
      <c r="I3292" s="239"/>
      <c r="J3292" s="239"/>
      <c r="K3292" s="239"/>
      <c r="L3292" s="239"/>
      <c r="M3292" s="240"/>
      <c r="N3292" s="231">
        <f t="shared" si="585"/>
        <v>1</v>
      </c>
      <c r="O3292" s="231">
        <f t="shared" si="595"/>
        <v>0</v>
      </c>
      <c r="P3292" s="179">
        <f>VLOOKUP($G3292,[1]Conceptos!$B$2:$I$588,6,FALSE)</f>
        <v>1</v>
      </c>
      <c r="Q3292" s="179">
        <f>VLOOKUP($G3292,[1]Conceptos!$B$2:$I$588,7,FALSE)</f>
        <v>1</v>
      </c>
      <c r="R3292" s="179">
        <f>VLOOKUP($G3292,[1]Conceptos!$B$2:$I$588,8,FALSE)</f>
        <v>1</v>
      </c>
      <c r="S3292" s="229" t="b">
        <f>VLOOKUP(G3292,[1]Conceptos!$B$2:$E$587,4,FALSE)</f>
        <v>1</v>
      </c>
      <c r="V3292" s="231">
        <f t="shared" si="597"/>
        <v>0</v>
      </c>
    </row>
    <row r="3293" spans="1:22" s="231" customFormat="1" ht="38.25">
      <c r="A3293" s="172">
        <f>VLOOKUP(G3293,[1]Conceptos!$B$2:$F$587,5,FALSE)</f>
        <v>402</v>
      </c>
      <c r="B3293" s="219" t="s">
        <v>545</v>
      </c>
      <c r="C3293" s="220" t="str">
        <f>VLOOKUP(B3293,[1]Conceptos!$B$2:$D$587,2,FALSE)</f>
        <v>MEJORAMIENTO DE VÍAS</v>
      </c>
      <c r="D3293" s="221" t="str">
        <f>VLOOKUP(B3293,[1]Conceptos!$B$2:$D$587,3,FALSE)</f>
        <v>CONSISTE BÁSICAMENTE EN EL CAMBIO DE ESPECIFICACIONES Y DIMENSIONES DE LA VÍA O PUENTES;  PARA LO CUAL, SE HACE NECESARIA LA CONSTRUCCIÓN DE OBRAS EN INFRAESTRUCTURA YA EXISTENTE</v>
      </c>
      <c r="E3293" s="222" t="s">
        <v>136</v>
      </c>
      <c r="F3293" s="223"/>
      <c r="G3293" s="263" t="str">
        <f t="shared" si="591"/>
        <v>A.9.2</v>
      </c>
      <c r="H3293" s="225"/>
      <c r="I3293" s="226">
        <f>SUM(I3294:I3303)</f>
        <v>0</v>
      </c>
      <c r="J3293" s="226">
        <f>SUM(J3294:J3303)</f>
        <v>0</v>
      </c>
      <c r="K3293" s="226">
        <f>SUM(K3294:K3303)</f>
        <v>0</v>
      </c>
      <c r="L3293" s="226">
        <f>SUM(L3294:L3303)</f>
        <v>0</v>
      </c>
      <c r="M3293" s="227">
        <f>SUM(M3294:M3303)</f>
        <v>0</v>
      </c>
      <c r="N3293" s="228">
        <f>IF(AND(E3293&lt;&gt;"", E3293&lt;&gt;"Registrar Detalle",E3293&lt;&gt;"Ocultar Detalle"),1,0)</f>
        <v>0</v>
      </c>
      <c r="O3293" s="228">
        <f t="shared" si="595"/>
        <v>0</v>
      </c>
      <c r="P3293" s="179">
        <f>VLOOKUP($G3293,[1]Conceptos!$B$2:$I$588,6,FALSE)</f>
        <v>1</v>
      </c>
      <c r="Q3293" s="179">
        <f>VLOOKUP($G3293,[1]Conceptos!$B$2:$I$588,7,FALSE)</f>
        <v>1</v>
      </c>
      <c r="R3293" s="179">
        <f>VLOOKUP($G3293,[1]Conceptos!$B$2:$I$588,8,FALSE)</f>
        <v>1</v>
      </c>
      <c r="S3293" s="229" t="b">
        <f>VLOOKUP(G3293,[1]Conceptos!$B$2:$E$588,4,FALSE)</f>
        <v>1</v>
      </c>
      <c r="T3293" s="230">
        <f>FIND(".",B3293,LEN(B3293)-2)</f>
        <v>4</v>
      </c>
      <c r="U3293" s="230" t="str">
        <f>MID(B3293,1,T3293-1)</f>
        <v>A.9</v>
      </c>
      <c r="V3293" s="231">
        <f t="shared" si="597"/>
        <v>4</v>
      </c>
    </row>
    <row r="3294" spans="1:22" s="231" customFormat="1">
      <c r="A3294" s="172">
        <f>VLOOKUP(G3294,[1]Conceptos!$B$2:$F$587,5,FALSE)</f>
        <v>402</v>
      </c>
      <c r="B3294" s="234"/>
      <c r="C3294" s="220"/>
      <c r="D3294" s="221"/>
      <c r="E3294" s="225">
        <v>1</v>
      </c>
      <c r="F3294" s="174"/>
      <c r="G3294" s="264" t="str">
        <f t="shared" si="591"/>
        <v>A.9.2</v>
      </c>
      <c r="H3294" s="235" t="e">
        <f t="shared" ref="H3294:H3303" si="598">VLOOKUP(F3294,$W$7:$X$48,2,FALSE)</f>
        <v>#N/A</v>
      </c>
      <c r="I3294" s="239"/>
      <c r="J3294" s="239"/>
      <c r="K3294" s="239"/>
      <c r="L3294" s="239"/>
      <c r="M3294" s="240"/>
      <c r="N3294" s="231">
        <f t="shared" si="585"/>
        <v>1</v>
      </c>
      <c r="O3294" s="231">
        <f t="shared" si="595"/>
        <v>0</v>
      </c>
      <c r="P3294" s="179">
        <f>VLOOKUP($G3294,[1]Conceptos!$B$2:$I$588,6,FALSE)</f>
        <v>1</v>
      </c>
      <c r="Q3294" s="179">
        <f>VLOOKUP($G3294,[1]Conceptos!$B$2:$I$588,7,FALSE)</f>
        <v>1</v>
      </c>
      <c r="R3294" s="179">
        <f>VLOOKUP($G3294,[1]Conceptos!$B$2:$I$588,8,FALSE)</f>
        <v>1</v>
      </c>
      <c r="S3294" s="229" t="b">
        <f>VLOOKUP(G3294,[1]Conceptos!$B$2:$E$588,4,FALSE)</f>
        <v>1</v>
      </c>
      <c r="V3294" s="231">
        <f t="shared" si="597"/>
        <v>4</v>
      </c>
    </row>
    <row r="3295" spans="1:22" s="231" customFormat="1" hidden="1">
      <c r="A3295" s="172">
        <f>VLOOKUP(G3295,[1]Conceptos!$B$2:$F$587,5,FALSE)</f>
        <v>402</v>
      </c>
      <c r="B3295" s="236"/>
      <c r="C3295" s="237"/>
      <c r="D3295" s="238"/>
      <c r="E3295" s="225">
        <v>2</v>
      </c>
      <c r="F3295" s="174"/>
      <c r="G3295" s="264" t="str">
        <f t="shared" si="591"/>
        <v>A.9.2</v>
      </c>
      <c r="H3295" s="235" t="e">
        <f t="shared" si="598"/>
        <v>#N/A</v>
      </c>
      <c r="I3295" s="239"/>
      <c r="J3295" s="239"/>
      <c r="K3295" s="239"/>
      <c r="L3295" s="239"/>
      <c r="M3295" s="240"/>
      <c r="N3295" s="231">
        <f t="shared" si="585"/>
        <v>1</v>
      </c>
      <c r="O3295" s="231">
        <f t="shared" si="595"/>
        <v>0</v>
      </c>
      <c r="P3295" s="179">
        <f>VLOOKUP($G3295,[1]Conceptos!$B$2:$I$588,6,FALSE)</f>
        <v>1</v>
      </c>
      <c r="Q3295" s="179">
        <f>VLOOKUP($G3295,[1]Conceptos!$B$2:$I$588,7,FALSE)</f>
        <v>1</v>
      </c>
      <c r="R3295" s="179">
        <f>VLOOKUP($G3295,[1]Conceptos!$B$2:$I$588,8,FALSE)</f>
        <v>1</v>
      </c>
      <c r="S3295" s="229" t="b">
        <f>VLOOKUP(G3295,[1]Conceptos!$B$2:$E$587,4,FALSE)</f>
        <v>1</v>
      </c>
      <c r="V3295" s="231">
        <f t="shared" si="597"/>
        <v>0</v>
      </c>
    </row>
    <row r="3296" spans="1:22" s="231" customFormat="1" hidden="1">
      <c r="A3296" s="172">
        <f>VLOOKUP(G3296,[1]Conceptos!$B$2:$F$587,5,FALSE)</f>
        <v>402</v>
      </c>
      <c r="B3296" s="236"/>
      <c r="C3296" s="237"/>
      <c r="D3296" s="238"/>
      <c r="E3296" s="225">
        <v>3</v>
      </c>
      <c r="F3296" s="174"/>
      <c r="G3296" s="264" t="str">
        <f t="shared" si="591"/>
        <v>A.9.2</v>
      </c>
      <c r="H3296" s="235" t="e">
        <f t="shared" si="598"/>
        <v>#N/A</v>
      </c>
      <c r="I3296" s="239"/>
      <c r="J3296" s="239"/>
      <c r="K3296" s="239"/>
      <c r="L3296" s="239"/>
      <c r="M3296" s="240"/>
      <c r="N3296" s="231">
        <f t="shared" ref="N3296:N3347" si="599">IF(E3296&lt;&gt;"",1,0)</f>
        <v>1</v>
      </c>
      <c r="O3296" s="231">
        <f t="shared" si="595"/>
        <v>0</v>
      </c>
      <c r="P3296" s="179">
        <f>VLOOKUP($G3296,[1]Conceptos!$B$2:$I$588,6,FALSE)</f>
        <v>1</v>
      </c>
      <c r="Q3296" s="179">
        <f>VLOOKUP($G3296,[1]Conceptos!$B$2:$I$588,7,FALSE)</f>
        <v>1</v>
      </c>
      <c r="R3296" s="179">
        <f>VLOOKUP($G3296,[1]Conceptos!$B$2:$I$588,8,FALSE)</f>
        <v>1</v>
      </c>
      <c r="S3296" s="229" t="b">
        <f>VLOOKUP(G3296,[1]Conceptos!$B$2:$E$587,4,FALSE)</f>
        <v>1</v>
      </c>
      <c r="V3296" s="231">
        <f t="shared" si="597"/>
        <v>0</v>
      </c>
    </row>
    <row r="3297" spans="1:22" s="231" customFormat="1" hidden="1">
      <c r="A3297" s="172">
        <f>VLOOKUP(G3297,[1]Conceptos!$B$2:$F$587,5,FALSE)</f>
        <v>402</v>
      </c>
      <c r="B3297" s="236"/>
      <c r="C3297" s="237"/>
      <c r="D3297" s="238"/>
      <c r="E3297" s="225">
        <v>4</v>
      </c>
      <c r="F3297" s="174"/>
      <c r="G3297" s="264" t="str">
        <f t="shared" si="591"/>
        <v>A.9.2</v>
      </c>
      <c r="H3297" s="235" t="e">
        <f t="shared" si="598"/>
        <v>#N/A</v>
      </c>
      <c r="I3297" s="239"/>
      <c r="J3297" s="239"/>
      <c r="K3297" s="239"/>
      <c r="L3297" s="239"/>
      <c r="M3297" s="240"/>
      <c r="N3297" s="231">
        <f t="shared" si="599"/>
        <v>1</v>
      </c>
      <c r="O3297" s="231">
        <f t="shared" si="595"/>
        <v>0</v>
      </c>
      <c r="P3297" s="179">
        <f>VLOOKUP($G3297,[1]Conceptos!$B$2:$I$588,6,FALSE)</f>
        <v>1</v>
      </c>
      <c r="Q3297" s="179">
        <f>VLOOKUP($G3297,[1]Conceptos!$B$2:$I$588,7,FALSE)</f>
        <v>1</v>
      </c>
      <c r="R3297" s="179">
        <f>VLOOKUP($G3297,[1]Conceptos!$B$2:$I$588,8,FALSE)</f>
        <v>1</v>
      </c>
      <c r="S3297" s="229" t="b">
        <f>VLOOKUP(G3297,[1]Conceptos!$B$2:$E$587,4,FALSE)</f>
        <v>1</v>
      </c>
      <c r="V3297" s="231">
        <f t="shared" si="597"/>
        <v>0</v>
      </c>
    </row>
    <row r="3298" spans="1:22" s="231" customFormat="1" hidden="1">
      <c r="A3298" s="172">
        <f>VLOOKUP(G3298,[1]Conceptos!$B$2:$F$587,5,FALSE)</f>
        <v>402</v>
      </c>
      <c r="B3298" s="236"/>
      <c r="C3298" s="237"/>
      <c r="D3298" s="238"/>
      <c r="E3298" s="225">
        <v>5</v>
      </c>
      <c r="F3298" s="174"/>
      <c r="G3298" s="264" t="str">
        <f t="shared" si="591"/>
        <v>A.9.2</v>
      </c>
      <c r="H3298" s="235" t="e">
        <f t="shared" si="598"/>
        <v>#N/A</v>
      </c>
      <c r="I3298" s="239"/>
      <c r="J3298" s="239"/>
      <c r="K3298" s="239"/>
      <c r="L3298" s="239"/>
      <c r="M3298" s="240"/>
      <c r="N3298" s="231">
        <f t="shared" si="599"/>
        <v>1</v>
      </c>
      <c r="O3298" s="231">
        <f t="shared" si="595"/>
        <v>0</v>
      </c>
      <c r="P3298" s="179">
        <f>VLOOKUP($G3298,[1]Conceptos!$B$2:$I$588,6,FALSE)</f>
        <v>1</v>
      </c>
      <c r="Q3298" s="179">
        <f>VLOOKUP($G3298,[1]Conceptos!$B$2:$I$588,7,FALSE)</f>
        <v>1</v>
      </c>
      <c r="R3298" s="179">
        <f>VLOOKUP($G3298,[1]Conceptos!$B$2:$I$588,8,FALSE)</f>
        <v>1</v>
      </c>
      <c r="S3298" s="229" t="b">
        <f>VLOOKUP(G3298,[1]Conceptos!$B$2:$E$587,4,FALSE)</f>
        <v>1</v>
      </c>
      <c r="V3298" s="231">
        <f t="shared" si="597"/>
        <v>0</v>
      </c>
    </row>
    <row r="3299" spans="1:22" s="231" customFormat="1" hidden="1">
      <c r="A3299" s="172">
        <f>VLOOKUP(G3299,[1]Conceptos!$B$2:$F$587,5,FALSE)</f>
        <v>402</v>
      </c>
      <c r="B3299" s="236"/>
      <c r="C3299" s="237"/>
      <c r="D3299" s="238"/>
      <c r="E3299" s="225">
        <v>6</v>
      </c>
      <c r="F3299" s="174"/>
      <c r="G3299" s="264" t="str">
        <f t="shared" si="591"/>
        <v>A.9.2</v>
      </c>
      <c r="H3299" s="235" t="e">
        <f t="shared" si="598"/>
        <v>#N/A</v>
      </c>
      <c r="I3299" s="239"/>
      <c r="J3299" s="239"/>
      <c r="K3299" s="239"/>
      <c r="L3299" s="239"/>
      <c r="M3299" s="240"/>
      <c r="N3299" s="231">
        <f t="shared" si="599"/>
        <v>1</v>
      </c>
      <c r="O3299" s="231">
        <f t="shared" si="595"/>
        <v>0</v>
      </c>
      <c r="P3299" s="179">
        <f>VLOOKUP($G3299,[1]Conceptos!$B$2:$I$588,6,FALSE)</f>
        <v>1</v>
      </c>
      <c r="Q3299" s="179">
        <f>VLOOKUP($G3299,[1]Conceptos!$B$2:$I$588,7,FALSE)</f>
        <v>1</v>
      </c>
      <c r="R3299" s="179">
        <f>VLOOKUP($G3299,[1]Conceptos!$B$2:$I$588,8,FALSE)</f>
        <v>1</v>
      </c>
      <c r="S3299" s="229" t="b">
        <f>VLOOKUP(G3299,[1]Conceptos!$B$2:$E$587,4,FALSE)</f>
        <v>1</v>
      </c>
      <c r="V3299" s="231">
        <f t="shared" si="597"/>
        <v>0</v>
      </c>
    </row>
    <row r="3300" spans="1:22" s="231" customFormat="1" hidden="1">
      <c r="A3300" s="172">
        <f>VLOOKUP(G3300,[1]Conceptos!$B$2:$F$587,5,FALSE)</f>
        <v>402</v>
      </c>
      <c r="B3300" s="236"/>
      <c r="C3300" s="237"/>
      <c r="D3300" s="238"/>
      <c r="E3300" s="225">
        <v>7</v>
      </c>
      <c r="F3300" s="174"/>
      <c r="G3300" s="264" t="str">
        <f t="shared" si="591"/>
        <v>A.9.2</v>
      </c>
      <c r="H3300" s="235" t="e">
        <f t="shared" si="598"/>
        <v>#N/A</v>
      </c>
      <c r="I3300" s="239"/>
      <c r="J3300" s="239"/>
      <c r="K3300" s="239"/>
      <c r="L3300" s="239"/>
      <c r="M3300" s="240"/>
      <c r="N3300" s="231">
        <f t="shared" si="599"/>
        <v>1</v>
      </c>
      <c r="O3300" s="231">
        <f t="shared" si="595"/>
        <v>0</v>
      </c>
      <c r="P3300" s="179">
        <f>VLOOKUP($G3300,[1]Conceptos!$B$2:$I$588,6,FALSE)</f>
        <v>1</v>
      </c>
      <c r="Q3300" s="179">
        <f>VLOOKUP($G3300,[1]Conceptos!$B$2:$I$588,7,FALSE)</f>
        <v>1</v>
      </c>
      <c r="R3300" s="179">
        <f>VLOOKUP($G3300,[1]Conceptos!$B$2:$I$588,8,FALSE)</f>
        <v>1</v>
      </c>
      <c r="S3300" s="229" t="b">
        <f>VLOOKUP(G3300,[1]Conceptos!$B$2:$E$587,4,FALSE)</f>
        <v>1</v>
      </c>
      <c r="V3300" s="231">
        <f t="shared" si="597"/>
        <v>0</v>
      </c>
    </row>
    <row r="3301" spans="1:22" s="231" customFormat="1" hidden="1">
      <c r="A3301" s="172">
        <f>VLOOKUP(G3301,[1]Conceptos!$B$2:$F$587,5,FALSE)</f>
        <v>402</v>
      </c>
      <c r="B3301" s="236"/>
      <c r="C3301" s="237"/>
      <c r="D3301" s="238"/>
      <c r="E3301" s="225">
        <v>8</v>
      </c>
      <c r="F3301" s="174"/>
      <c r="G3301" s="264" t="str">
        <f t="shared" si="591"/>
        <v>A.9.2</v>
      </c>
      <c r="H3301" s="235" t="e">
        <f t="shared" si="598"/>
        <v>#N/A</v>
      </c>
      <c r="I3301" s="239"/>
      <c r="J3301" s="239"/>
      <c r="K3301" s="239"/>
      <c r="L3301" s="239"/>
      <c r="M3301" s="240"/>
      <c r="N3301" s="231">
        <f t="shared" si="599"/>
        <v>1</v>
      </c>
      <c r="O3301" s="231">
        <f t="shared" si="595"/>
        <v>0</v>
      </c>
      <c r="P3301" s="179">
        <f>VLOOKUP($G3301,[1]Conceptos!$B$2:$I$588,6,FALSE)</f>
        <v>1</v>
      </c>
      <c r="Q3301" s="179">
        <f>VLOOKUP($G3301,[1]Conceptos!$B$2:$I$588,7,FALSE)</f>
        <v>1</v>
      </c>
      <c r="R3301" s="179">
        <f>VLOOKUP($G3301,[1]Conceptos!$B$2:$I$588,8,FALSE)</f>
        <v>1</v>
      </c>
      <c r="S3301" s="229" t="b">
        <f>VLOOKUP(G3301,[1]Conceptos!$B$2:$E$587,4,FALSE)</f>
        <v>1</v>
      </c>
      <c r="V3301" s="231">
        <f t="shared" si="597"/>
        <v>0</v>
      </c>
    </row>
    <row r="3302" spans="1:22" s="231" customFormat="1" hidden="1">
      <c r="A3302" s="172">
        <f>VLOOKUP(G3302,[1]Conceptos!$B$2:$F$587,5,FALSE)</f>
        <v>402</v>
      </c>
      <c r="B3302" s="236"/>
      <c r="C3302" s="237"/>
      <c r="D3302" s="238"/>
      <c r="E3302" s="225">
        <v>9</v>
      </c>
      <c r="F3302" s="174"/>
      <c r="G3302" s="264" t="str">
        <f t="shared" si="591"/>
        <v>A.9.2</v>
      </c>
      <c r="H3302" s="235" t="e">
        <f t="shared" si="598"/>
        <v>#N/A</v>
      </c>
      <c r="I3302" s="239"/>
      <c r="J3302" s="239"/>
      <c r="K3302" s="239"/>
      <c r="L3302" s="239"/>
      <c r="M3302" s="240"/>
      <c r="N3302" s="231">
        <f t="shared" si="599"/>
        <v>1</v>
      </c>
      <c r="O3302" s="231">
        <f t="shared" si="595"/>
        <v>0</v>
      </c>
      <c r="P3302" s="179">
        <f>VLOOKUP($G3302,[1]Conceptos!$B$2:$I$588,6,FALSE)</f>
        <v>1</v>
      </c>
      <c r="Q3302" s="179">
        <f>VLOOKUP($G3302,[1]Conceptos!$B$2:$I$588,7,FALSE)</f>
        <v>1</v>
      </c>
      <c r="R3302" s="179">
        <f>VLOOKUP($G3302,[1]Conceptos!$B$2:$I$588,8,FALSE)</f>
        <v>1</v>
      </c>
      <c r="S3302" s="229" t="b">
        <f>VLOOKUP(G3302,[1]Conceptos!$B$2:$E$587,4,FALSE)</f>
        <v>1</v>
      </c>
      <c r="V3302" s="231">
        <f t="shared" si="597"/>
        <v>0</v>
      </c>
    </row>
    <row r="3303" spans="1:22" s="231" customFormat="1" hidden="1">
      <c r="A3303" s="172">
        <f>VLOOKUP(G3303,[1]Conceptos!$B$2:$F$587,5,FALSE)</f>
        <v>402</v>
      </c>
      <c r="B3303" s="236"/>
      <c r="C3303" s="237"/>
      <c r="D3303" s="238"/>
      <c r="E3303" s="225">
        <v>10</v>
      </c>
      <c r="F3303" s="174"/>
      <c r="G3303" s="264" t="str">
        <f t="shared" si="591"/>
        <v>A.9.2</v>
      </c>
      <c r="H3303" s="235" t="e">
        <f t="shared" si="598"/>
        <v>#N/A</v>
      </c>
      <c r="I3303" s="239"/>
      <c r="J3303" s="239"/>
      <c r="K3303" s="239"/>
      <c r="L3303" s="239"/>
      <c r="M3303" s="240"/>
      <c r="N3303" s="231">
        <f t="shared" si="599"/>
        <v>1</v>
      </c>
      <c r="O3303" s="231">
        <f t="shared" si="595"/>
        <v>0</v>
      </c>
      <c r="P3303" s="179">
        <f>VLOOKUP($G3303,[1]Conceptos!$B$2:$I$588,6,FALSE)</f>
        <v>1</v>
      </c>
      <c r="Q3303" s="179">
        <f>VLOOKUP($G3303,[1]Conceptos!$B$2:$I$588,7,FALSE)</f>
        <v>1</v>
      </c>
      <c r="R3303" s="179">
        <f>VLOOKUP($G3303,[1]Conceptos!$B$2:$I$588,8,FALSE)</f>
        <v>1</v>
      </c>
      <c r="S3303" s="229" t="b">
        <f>VLOOKUP(G3303,[1]Conceptos!$B$2:$E$587,4,FALSE)</f>
        <v>1</v>
      </c>
      <c r="V3303" s="231">
        <f t="shared" si="597"/>
        <v>0</v>
      </c>
    </row>
    <row r="3304" spans="1:22" s="231" customFormat="1" ht="38.25">
      <c r="A3304" s="172">
        <f>VLOOKUP(G3304,[1]Conceptos!$B$2:$F$587,5,FALSE)</f>
        <v>403</v>
      </c>
      <c r="B3304" s="219" t="s">
        <v>546</v>
      </c>
      <c r="C3304" s="220" t="str">
        <f>VLOOKUP(B3304,[1]Conceptos!$B$2:$D$587,2,FALSE)</f>
        <v>REHABILITACIÓN DE VÍAS</v>
      </c>
      <c r="D3304" s="221" t="str">
        <f>VLOOKUP(B3304,[1]Conceptos!$B$2:$D$587,3,FALSE)</f>
        <v>ACTIVIDADES QUE TIENEN POR OBJETO RECONSTRUIR O RECUPERAR LAS CONDICIONES INICIALES DE LA VÍA DE MANERA QUE SE CUMPLAN LAS ESPECIFICACIONES TÉCNICAS CON QUE FUE DISEÑADA.</v>
      </c>
      <c r="E3304" s="222" t="s">
        <v>136</v>
      </c>
      <c r="F3304" s="223"/>
      <c r="G3304" s="263" t="str">
        <f t="shared" si="591"/>
        <v>A.9.3</v>
      </c>
      <c r="H3304" s="225"/>
      <c r="I3304" s="226">
        <f>SUM(I3305:I3314)</f>
        <v>0</v>
      </c>
      <c r="J3304" s="226">
        <f>SUM(J3305:J3314)</f>
        <v>0</v>
      </c>
      <c r="K3304" s="226">
        <f>SUM(K3305:K3314)</f>
        <v>0</v>
      </c>
      <c r="L3304" s="226">
        <f>SUM(L3305:L3314)</f>
        <v>0</v>
      </c>
      <c r="M3304" s="227">
        <f>SUM(M3305:M3314)</f>
        <v>0</v>
      </c>
      <c r="N3304" s="228">
        <f>IF(AND(E3304&lt;&gt;"", E3304&lt;&gt;"Registrar Detalle",E3304&lt;&gt;"Ocultar Detalle"),1,0)</f>
        <v>0</v>
      </c>
      <c r="O3304" s="228">
        <f t="shared" si="595"/>
        <v>0</v>
      </c>
      <c r="P3304" s="179">
        <f>VLOOKUP($G3304,[1]Conceptos!$B$2:$I$588,6,FALSE)</f>
        <v>1</v>
      </c>
      <c r="Q3304" s="179">
        <f>VLOOKUP($G3304,[1]Conceptos!$B$2:$I$588,7,FALSE)</f>
        <v>1</v>
      </c>
      <c r="R3304" s="179">
        <f>VLOOKUP($G3304,[1]Conceptos!$B$2:$I$588,8,FALSE)</f>
        <v>1</v>
      </c>
      <c r="S3304" s="229" t="b">
        <f>VLOOKUP(G3304,[1]Conceptos!$B$2:$E$588,4,FALSE)</f>
        <v>1</v>
      </c>
      <c r="T3304" s="230">
        <f>FIND(".",B3304,LEN(B3304)-2)</f>
        <v>4</v>
      </c>
      <c r="U3304" s="230" t="str">
        <f>MID(B3304,1,T3304-1)</f>
        <v>A.9</v>
      </c>
      <c r="V3304" s="231">
        <f t="shared" si="597"/>
        <v>4</v>
      </c>
    </row>
    <row r="3305" spans="1:22" s="231" customFormat="1">
      <c r="A3305" s="172">
        <f>VLOOKUP(G3305,[1]Conceptos!$B$2:$F$587,5,FALSE)</f>
        <v>403</v>
      </c>
      <c r="B3305" s="234"/>
      <c r="C3305" s="220"/>
      <c r="D3305" s="221"/>
      <c r="E3305" s="225">
        <v>1</v>
      </c>
      <c r="F3305" s="174"/>
      <c r="G3305" s="264" t="str">
        <f t="shared" si="591"/>
        <v>A.9.3</v>
      </c>
      <c r="H3305" s="235" t="e">
        <f t="shared" ref="H3305:H3314" si="600">VLOOKUP(F3305,$W$7:$X$48,2,FALSE)</f>
        <v>#N/A</v>
      </c>
      <c r="I3305" s="239"/>
      <c r="J3305" s="239"/>
      <c r="K3305" s="239"/>
      <c r="L3305" s="239"/>
      <c r="M3305" s="240"/>
      <c r="N3305" s="231">
        <f t="shared" si="599"/>
        <v>1</v>
      </c>
      <c r="O3305" s="231">
        <f t="shared" si="595"/>
        <v>0</v>
      </c>
      <c r="P3305" s="179">
        <f>VLOOKUP($G3305,[1]Conceptos!$B$2:$I$588,6,FALSE)</f>
        <v>1</v>
      </c>
      <c r="Q3305" s="179">
        <f>VLOOKUP($G3305,[1]Conceptos!$B$2:$I$588,7,FALSE)</f>
        <v>1</v>
      </c>
      <c r="R3305" s="179">
        <f>VLOOKUP($G3305,[1]Conceptos!$B$2:$I$588,8,FALSE)</f>
        <v>1</v>
      </c>
      <c r="S3305" s="229" t="b">
        <f>VLOOKUP(G3305,[1]Conceptos!$B$2:$E$588,4,FALSE)</f>
        <v>1</v>
      </c>
      <c r="V3305" s="231">
        <f t="shared" si="597"/>
        <v>4</v>
      </c>
    </row>
    <row r="3306" spans="1:22" s="231" customFormat="1" hidden="1">
      <c r="A3306" s="172">
        <f>VLOOKUP(G3306,[1]Conceptos!$B$2:$F$587,5,FALSE)</f>
        <v>403</v>
      </c>
      <c r="B3306" s="236"/>
      <c r="C3306" s="237"/>
      <c r="D3306" s="238"/>
      <c r="E3306" s="225">
        <v>2</v>
      </c>
      <c r="F3306" s="174"/>
      <c r="G3306" s="264" t="str">
        <f t="shared" si="591"/>
        <v>A.9.3</v>
      </c>
      <c r="H3306" s="235" t="e">
        <f t="shared" si="600"/>
        <v>#N/A</v>
      </c>
      <c r="I3306" s="239"/>
      <c r="J3306" s="239"/>
      <c r="K3306" s="239"/>
      <c r="L3306" s="239"/>
      <c r="M3306" s="240"/>
      <c r="N3306" s="231">
        <f t="shared" si="599"/>
        <v>1</v>
      </c>
      <c r="O3306" s="231">
        <f t="shared" si="595"/>
        <v>0</v>
      </c>
      <c r="P3306" s="179">
        <f>VLOOKUP($G3306,[1]Conceptos!$B$2:$I$588,6,FALSE)</f>
        <v>1</v>
      </c>
      <c r="Q3306" s="179">
        <f>VLOOKUP($G3306,[1]Conceptos!$B$2:$I$588,7,FALSE)</f>
        <v>1</v>
      </c>
      <c r="R3306" s="179">
        <f>VLOOKUP($G3306,[1]Conceptos!$B$2:$I$588,8,FALSE)</f>
        <v>1</v>
      </c>
      <c r="S3306" s="229" t="b">
        <f>VLOOKUP(G3306,[1]Conceptos!$B$2:$E$587,4,FALSE)</f>
        <v>1</v>
      </c>
      <c r="V3306" s="231">
        <f t="shared" si="597"/>
        <v>0</v>
      </c>
    </row>
    <row r="3307" spans="1:22" s="231" customFormat="1" hidden="1">
      <c r="A3307" s="172">
        <f>VLOOKUP(G3307,[1]Conceptos!$B$2:$F$587,5,FALSE)</f>
        <v>403</v>
      </c>
      <c r="B3307" s="236"/>
      <c r="C3307" s="237"/>
      <c r="D3307" s="238"/>
      <c r="E3307" s="225">
        <v>3</v>
      </c>
      <c r="F3307" s="174"/>
      <c r="G3307" s="264" t="str">
        <f t="shared" si="591"/>
        <v>A.9.3</v>
      </c>
      <c r="H3307" s="235" t="e">
        <f t="shared" si="600"/>
        <v>#N/A</v>
      </c>
      <c r="I3307" s="239"/>
      <c r="J3307" s="239"/>
      <c r="K3307" s="239"/>
      <c r="L3307" s="239"/>
      <c r="M3307" s="240"/>
      <c r="N3307" s="231">
        <f t="shared" si="599"/>
        <v>1</v>
      </c>
      <c r="O3307" s="231">
        <f t="shared" si="595"/>
        <v>0</v>
      </c>
      <c r="P3307" s="179">
        <f>VLOOKUP($G3307,[1]Conceptos!$B$2:$I$588,6,FALSE)</f>
        <v>1</v>
      </c>
      <c r="Q3307" s="179">
        <f>VLOOKUP($G3307,[1]Conceptos!$B$2:$I$588,7,FALSE)</f>
        <v>1</v>
      </c>
      <c r="R3307" s="179">
        <f>VLOOKUP($G3307,[1]Conceptos!$B$2:$I$588,8,FALSE)</f>
        <v>1</v>
      </c>
      <c r="S3307" s="229" t="b">
        <f>VLOOKUP(G3307,[1]Conceptos!$B$2:$E$587,4,FALSE)</f>
        <v>1</v>
      </c>
      <c r="V3307" s="231">
        <f t="shared" si="597"/>
        <v>0</v>
      </c>
    </row>
    <row r="3308" spans="1:22" s="231" customFormat="1" hidden="1">
      <c r="A3308" s="172">
        <f>VLOOKUP(G3308,[1]Conceptos!$B$2:$F$587,5,FALSE)</f>
        <v>403</v>
      </c>
      <c r="B3308" s="236"/>
      <c r="C3308" s="237"/>
      <c r="D3308" s="238"/>
      <c r="E3308" s="225">
        <v>4</v>
      </c>
      <c r="F3308" s="174"/>
      <c r="G3308" s="264" t="str">
        <f t="shared" si="591"/>
        <v>A.9.3</v>
      </c>
      <c r="H3308" s="235" t="e">
        <f t="shared" si="600"/>
        <v>#N/A</v>
      </c>
      <c r="I3308" s="239"/>
      <c r="J3308" s="239"/>
      <c r="K3308" s="239"/>
      <c r="L3308" s="239"/>
      <c r="M3308" s="240"/>
      <c r="N3308" s="231">
        <f t="shared" si="599"/>
        <v>1</v>
      </c>
      <c r="O3308" s="231">
        <f t="shared" si="595"/>
        <v>0</v>
      </c>
      <c r="P3308" s="179">
        <f>VLOOKUP($G3308,[1]Conceptos!$B$2:$I$588,6,FALSE)</f>
        <v>1</v>
      </c>
      <c r="Q3308" s="179">
        <f>VLOOKUP($G3308,[1]Conceptos!$B$2:$I$588,7,FALSE)</f>
        <v>1</v>
      </c>
      <c r="R3308" s="179">
        <f>VLOOKUP($G3308,[1]Conceptos!$B$2:$I$588,8,FALSE)</f>
        <v>1</v>
      </c>
      <c r="S3308" s="229" t="b">
        <f>VLOOKUP(G3308,[1]Conceptos!$B$2:$E$587,4,FALSE)</f>
        <v>1</v>
      </c>
      <c r="V3308" s="231">
        <f t="shared" si="597"/>
        <v>0</v>
      </c>
    </row>
    <row r="3309" spans="1:22" s="231" customFormat="1" hidden="1">
      <c r="A3309" s="172">
        <f>VLOOKUP(G3309,[1]Conceptos!$B$2:$F$587,5,FALSE)</f>
        <v>403</v>
      </c>
      <c r="B3309" s="236"/>
      <c r="C3309" s="237"/>
      <c r="D3309" s="238"/>
      <c r="E3309" s="225">
        <v>5</v>
      </c>
      <c r="F3309" s="174"/>
      <c r="G3309" s="264" t="str">
        <f t="shared" si="591"/>
        <v>A.9.3</v>
      </c>
      <c r="H3309" s="235" t="e">
        <f t="shared" si="600"/>
        <v>#N/A</v>
      </c>
      <c r="I3309" s="239"/>
      <c r="J3309" s="239"/>
      <c r="K3309" s="239"/>
      <c r="L3309" s="239"/>
      <c r="M3309" s="240"/>
      <c r="N3309" s="231">
        <f t="shared" si="599"/>
        <v>1</v>
      </c>
      <c r="O3309" s="231">
        <f t="shared" si="595"/>
        <v>0</v>
      </c>
      <c r="P3309" s="179">
        <f>VLOOKUP($G3309,[1]Conceptos!$B$2:$I$588,6,FALSE)</f>
        <v>1</v>
      </c>
      <c r="Q3309" s="179">
        <f>VLOOKUP($G3309,[1]Conceptos!$B$2:$I$588,7,FALSE)</f>
        <v>1</v>
      </c>
      <c r="R3309" s="179">
        <f>VLOOKUP($G3309,[1]Conceptos!$B$2:$I$588,8,FALSE)</f>
        <v>1</v>
      </c>
      <c r="S3309" s="229" t="b">
        <f>VLOOKUP(G3309,[1]Conceptos!$B$2:$E$587,4,FALSE)</f>
        <v>1</v>
      </c>
      <c r="V3309" s="231">
        <f t="shared" si="597"/>
        <v>0</v>
      </c>
    </row>
    <row r="3310" spans="1:22" s="231" customFormat="1" hidden="1">
      <c r="A3310" s="172">
        <f>VLOOKUP(G3310,[1]Conceptos!$B$2:$F$587,5,FALSE)</f>
        <v>403</v>
      </c>
      <c r="B3310" s="236"/>
      <c r="C3310" s="237"/>
      <c r="D3310" s="238"/>
      <c r="E3310" s="225">
        <v>6</v>
      </c>
      <c r="F3310" s="174"/>
      <c r="G3310" s="264" t="str">
        <f t="shared" si="591"/>
        <v>A.9.3</v>
      </c>
      <c r="H3310" s="235" t="e">
        <f t="shared" si="600"/>
        <v>#N/A</v>
      </c>
      <c r="I3310" s="239"/>
      <c r="J3310" s="239"/>
      <c r="K3310" s="239"/>
      <c r="L3310" s="239"/>
      <c r="M3310" s="240"/>
      <c r="N3310" s="231">
        <f t="shared" si="599"/>
        <v>1</v>
      </c>
      <c r="O3310" s="231">
        <f t="shared" si="595"/>
        <v>0</v>
      </c>
      <c r="P3310" s="179">
        <f>VLOOKUP($G3310,[1]Conceptos!$B$2:$I$588,6,FALSE)</f>
        <v>1</v>
      </c>
      <c r="Q3310" s="179">
        <f>VLOOKUP($G3310,[1]Conceptos!$B$2:$I$588,7,FALSE)</f>
        <v>1</v>
      </c>
      <c r="R3310" s="179">
        <f>VLOOKUP($G3310,[1]Conceptos!$B$2:$I$588,8,FALSE)</f>
        <v>1</v>
      </c>
      <c r="S3310" s="229" t="b">
        <f>VLOOKUP(G3310,[1]Conceptos!$B$2:$E$587,4,FALSE)</f>
        <v>1</v>
      </c>
      <c r="V3310" s="231">
        <f t="shared" si="597"/>
        <v>0</v>
      </c>
    </row>
    <row r="3311" spans="1:22" s="231" customFormat="1" hidden="1">
      <c r="A3311" s="172">
        <f>VLOOKUP(G3311,[1]Conceptos!$B$2:$F$587,5,FALSE)</f>
        <v>403</v>
      </c>
      <c r="B3311" s="236"/>
      <c r="C3311" s="237"/>
      <c r="D3311" s="238"/>
      <c r="E3311" s="225">
        <v>7</v>
      </c>
      <c r="F3311" s="174"/>
      <c r="G3311" s="264" t="str">
        <f t="shared" si="591"/>
        <v>A.9.3</v>
      </c>
      <c r="H3311" s="235" t="e">
        <f t="shared" si="600"/>
        <v>#N/A</v>
      </c>
      <c r="I3311" s="239"/>
      <c r="J3311" s="239"/>
      <c r="K3311" s="239"/>
      <c r="L3311" s="239"/>
      <c r="M3311" s="240"/>
      <c r="N3311" s="231">
        <f t="shared" si="599"/>
        <v>1</v>
      </c>
      <c r="O3311" s="231">
        <f t="shared" si="595"/>
        <v>0</v>
      </c>
      <c r="P3311" s="179">
        <f>VLOOKUP($G3311,[1]Conceptos!$B$2:$I$588,6,FALSE)</f>
        <v>1</v>
      </c>
      <c r="Q3311" s="179">
        <f>VLOOKUP($G3311,[1]Conceptos!$B$2:$I$588,7,FALSE)</f>
        <v>1</v>
      </c>
      <c r="R3311" s="179">
        <f>VLOOKUP($G3311,[1]Conceptos!$B$2:$I$588,8,FALSE)</f>
        <v>1</v>
      </c>
      <c r="S3311" s="229" t="b">
        <f>VLOOKUP(G3311,[1]Conceptos!$B$2:$E$587,4,FALSE)</f>
        <v>1</v>
      </c>
      <c r="V3311" s="231">
        <f t="shared" si="597"/>
        <v>0</v>
      </c>
    </row>
    <row r="3312" spans="1:22" s="231" customFormat="1" hidden="1">
      <c r="A3312" s="172">
        <f>VLOOKUP(G3312,[1]Conceptos!$B$2:$F$587,5,FALSE)</f>
        <v>403</v>
      </c>
      <c r="B3312" s="236"/>
      <c r="C3312" s="237"/>
      <c r="D3312" s="238"/>
      <c r="E3312" s="225">
        <v>8</v>
      </c>
      <c r="F3312" s="174"/>
      <c r="G3312" s="264" t="str">
        <f t="shared" si="591"/>
        <v>A.9.3</v>
      </c>
      <c r="H3312" s="235" t="e">
        <f t="shared" si="600"/>
        <v>#N/A</v>
      </c>
      <c r="I3312" s="239"/>
      <c r="J3312" s="239"/>
      <c r="K3312" s="239"/>
      <c r="L3312" s="239"/>
      <c r="M3312" s="240"/>
      <c r="N3312" s="231">
        <f t="shared" si="599"/>
        <v>1</v>
      </c>
      <c r="O3312" s="231">
        <f t="shared" si="595"/>
        <v>0</v>
      </c>
      <c r="P3312" s="179">
        <f>VLOOKUP($G3312,[1]Conceptos!$B$2:$I$588,6,FALSE)</f>
        <v>1</v>
      </c>
      <c r="Q3312" s="179">
        <f>VLOOKUP($G3312,[1]Conceptos!$B$2:$I$588,7,FALSE)</f>
        <v>1</v>
      </c>
      <c r="R3312" s="179">
        <f>VLOOKUP($G3312,[1]Conceptos!$B$2:$I$588,8,FALSE)</f>
        <v>1</v>
      </c>
      <c r="S3312" s="229" t="b">
        <f>VLOOKUP(G3312,[1]Conceptos!$B$2:$E$587,4,FALSE)</f>
        <v>1</v>
      </c>
      <c r="V3312" s="231">
        <f t="shared" si="597"/>
        <v>0</v>
      </c>
    </row>
    <row r="3313" spans="1:22" s="231" customFormat="1" hidden="1">
      <c r="A3313" s="172">
        <f>VLOOKUP(G3313,[1]Conceptos!$B$2:$F$587,5,FALSE)</f>
        <v>403</v>
      </c>
      <c r="B3313" s="236"/>
      <c r="C3313" s="237"/>
      <c r="D3313" s="238"/>
      <c r="E3313" s="225">
        <v>9</v>
      </c>
      <c r="F3313" s="174"/>
      <c r="G3313" s="264" t="str">
        <f t="shared" si="591"/>
        <v>A.9.3</v>
      </c>
      <c r="H3313" s="235" t="e">
        <f t="shared" si="600"/>
        <v>#N/A</v>
      </c>
      <c r="I3313" s="239"/>
      <c r="J3313" s="239"/>
      <c r="K3313" s="239"/>
      <c r="L3313" s="239"/>
      <c r="M3313" s="240"/>
      <c r="N3313" s="231">
        <f t="shared" si="599"/>
        <v>1</v>
      </c>
      <c r="O3313" s="231">
        <f t="shared" si="595"/>
        <v>0</v>
      </c>
      <c r="P3313" s="179">
        <f>VLOOKUP($G3313,[1]Conceptos!$B$2:$I$588,6,FALSE)</f>
        <v>1</v>
      </c>
      <c r="Q3313" s="179">
        <f>VLOOKUP($G3313,[1]Conceptos!$B$2:$I$588,7,FALSE)</f>
        <v>1</v>
      </c>
      <c r="R3313" s="179">
        <f>VLOOKUP($G3313,[1]Conceptos!$B$2:$I$588,8,FALSE)</f>
        <v>1</v>
      </c>
      <c r="S3313" s="229" t="b">
        <f>VLOOKUP(G3313,[1]Conceptos!$B$2:$E$587,4,FALSE)</f>
        <v>1</v>
      </c>
      <c r="V3313" s="231">
        <f t="shared" si="597"/>
        <v>0</v>
      </c>
    </row>
    <row r="3314" spans="1:22" s="231" customFormat="1" hidden="1">
      <c r="A3314" s="172">
        <f>VLOOKUP(G3314,[1]Conceptos!$B$2:$F$587,5,FALSE)</f>
        <v>403</v>
      </c>
      <c r="B3314" s="236"/>
      <c r="C3314" s="237"/>
      <c r="D3314" s="238"/>
      <c r="E3314" s="225">
        <v>10</v>
      </c>
      <c r="F3314" s="174"/>
      <c r="G3314" s="264" t="str">
        <f t="shared" si="591"/>
        <v>A.9.3</v>
      </c>
      <c r="H3314" s="235" t="e">
        <f t="shared" si="600"/>
        <v>#N/A</v>
      </c>
      <c r="I3314" s="239"/>
      <c r="J3314" s="239"/>
      <c r="K3314" s="239"/>
      <c r="L3314" s="239"/>
      <c r="M3314" s="240"/>
      <c r="N3314" s="231">
        <f t="shared" si="599"/>
        <v>1</v>
      </c>
      <c r="O3314" s="231">
        <f t="shared" si="595"/>
        <v>0</v>
      </c>
      <c r="P3314" s="179">
        <f>VLOOKUP($G3314,[1]Conceptos!$B$2:$I$588,6,FALSE)</f>
        <v>1</v>
      </c>
      <c r="Q3314" s="179">
        <f>VLOOKUP($G3314,[1]Conceptos!$B$2:$I$588,7,FALSE)</f>
        <v>1</v>
      </c>
      <c r="R3314" s="179">
        <f>VLOOKUP($G3314,[1]Conceptos!$B$2:$I$588,8,FALSE)</f>
        <v>1</v>
      </c>
      <c r="S3314" s="229" t="b">
        <f>VLOOKUP(G3314,[1]Conceptos!$B$2:$E$587,4,FALSE)</f>
        <v>1</v>
      </c>
      <c r="V3314" s="231">
        <f t="shared" si="597"/>
        <v>0</v>
      </c>
    </row>
    <row r="3315" spans="1:22" s="231" customFormat="1" ht="51">
      <c r="A3315" s="172">
        <f>VLOOKUP(G3315,[1]Conceptos!$B$2:$F$587,5,FALSE)</f>
        <v>404</v>
      </c>
      <c r="B3315" s="219" t="s">
        <v>547</v>
      </c>
      <c r="C3315" s="220" t="str">
        <f>VLOOKUP(B3315,[1]Conceptos!$B$2:$D$587,2,FALSE)</f>
        <v>MANTENIMIENTO RUTINARIO DE VÍAS</v>
      </c>
      <c r="D3315" s="221" t="str">
        <f>VLOOKUP(B3315,[1]Conceptos!$B$2:$D$587,3,FALSE)</f>
        <v>CONSERVACIÓN CONTINUA QUE SE REALIZA EN VÍAS PAVIMENTADAS O NO (A INTERVALOS MENORES DE UN AÑO) DE LAS ZONAS LATERALES, Y A INTERVENCIONES DE EMERGENCIAS EN LA CARRETERA,CON EL FIN DE MANTENER LAS CONDICIONES ÓPTIMAS PARA LA TRANSITABILIDAD EN LA VIA</v>
      </c>
      <c r="E3315" s="222" t="s">
        <v>136</v>
      </c>
      <c r="F3315" s="223"/>
      <c r="G3315" s="263" t="str">
        <f t="shared" si="591"/>
        <v>A.9.4</v>
      </c>
      <c r="H3315" s="225"/>
      <c r="I3315" s="226">
        <f>SUM(I3316:I3325)</f>
        <v>0</v>
      </c>
      <c r="J3315" s="226">
        <f>SUM(J3316:J3325)</f>
        <v>0</v>
      </c>
      <c r="K3315" s="226">
        <f>SUM(K3316:K3325)</f>
        <v>0</v>
      </c>
      <c r="L3315" s="226">
        <f>SUM(L3316:L3325)</f>
        <v>0</v>
      </c>
      <c r="M3315" s="227">
        <f>SUM(M3316:M3325)</f>
        <v>0</v>
      </c>
      <c r="N3315" s="228">
        <f>IF(AND(E3315&lt;&gt;"", E3315&lt;&gt;"Registrar Detalle",E3315&lt;&gt;"Ocultar Detalle"),1,0)</f>
        <v>0</v>
      </c>
      <c r="O3315" s="228">
        <f t="shared" si="595"/>
        <v>0</v>
      </c>
      <c r="P3315" s="179">
        <f>VLOOKUP($G3315,[1]Conceptos!$B$2:$I$588,6,FALSE)</f>
        <v>1</v>
      </c>
      <c r="Q3315" s="179">
        <f>VLOOKUP($G3315,[1]Conceptos!$B$2:$I$588,7,FALSE)</f>
        <v>1</v>
      </c>
      <c r="R3315" s="179">
        <f>VLOOKUP($G3315,[1]Conceptos!$B$2:$I$588,8,FALSE)</f>
        <v>1</v>
      </c>
      <c r="S3315" s="229" t="b">
        <f>VLOOKUP(G3315,[1]Conceptos!$B$2:$E$588,4,FALSE)</f>
        <v>1</v>
      </c>
      <c r="T3315" s="230">
        <f>FIND(".",B3315,LEN(B3315)-2)</f>
        <v>4</v>
      </c>
      <c r="U3315" s="230" t="str">
        <f>MID(B3315,1,T3315-1)</f>
        <v>A.9</v>
      </c>
      <c r="V3315" s="231">
        <f t="shared" si="597"/>
        <v>4</v>
      </c>
    </row>
    <row r="3316" spans="1:22" s="231" customFormat="1">
      <c r="A3316" s="172">
        <f>VLOOKUP(G3316,[1]Conceptos!$B$2:$F$587,5,FALSE)</f>
        <v>404</v>
      </c>
      <c r="B3316" s="234"/>
      <c r="C3316" s="220"/>
      <c r="D3316" s="221"/>
      <c r="E3316" s="225">
        <v>1</v>
      </c>
      <c r="F3316" s="174"/>
      <c r="G3316" s="264" t="str">
        <f t="shared" si="591"/>
        <v>A.9.4</v>
      </c>
      <c r="H3316" s="235" t="e">
        <f t="shared" ref="H3316:H3325" si="601">VLOOKUP(F3316,$W$7:$X$48,2,FALSE)</f>
        <v>#N/A</v>
      </c>
      <c r="I3316" s="239"/>
      <c r="J3316" s="239"/>
      <c r="K3316" s="239"/>
      <c r="L3316" s="239"/>
      <c r="M3316" s="240"/>
      <c r="N3316" s="231">
        <f t="shared" si="599"/>
        <v>1</v>
      </c>
      <c r="O3316" s="231">
        <f t="shared" si="595"/>
        <v>0</v>
      </c>
      <c r="P3316" s="179">
        <f>VLOOKUP($G3316,[1]Conceptos!$B$2:$I$588,6,FALSE)</f>
        <v>1</v>
      </c>
      <c r="Q3316" s="179">
        <f>VLOOKUP($G3316,[1]Conceptos!$B$2:$I$588,7,FALSE)</f>
        <v>1</v>
      </c>
      <c r="R3316" s="179">
        <f>VLOOKUP($G3316,[1]Conceptos!$B$2:$I$588,8,FALSE)</f>
        <v>1</v>
      </c>
      <c r="S3316" s="229" t="b">
        <f>VLOOKUP(G3316,[1]Conceptos!$B$2:$E$588,4,FALSE)</f>
        <v>1</v>
      </c>
      <c r="V3316" s="231">
        <f t="shared" si="597"/>
        <v>4</v>
      </c>
    </row>
    <row r="3317" spans="1:22" s="231" customFormat="1" hidden="1">
      <c r="A3317" s="172">
        <f>VLOOKUP(G3317,[1]Conceptos!$B$2:$F$587,5,FALSE)</f>
        <v>404</v>
      </c>
      <c r="B3317" s="236"/>
      <c r="C3317" s="237"/>
      <c r="D3317" s="238"/>
      <c r="E3317" s="225">
        <v>2</v>
      </c>
      <c r="F3317" s="174"/>
      <c r="G3317" s="264" t="str">
        <f t="shared" si="591"/>
        <v>A.9.4</v>
      </c>
      <c r="H3317" s="235" t="e">
        <f t="shared" si="601"/>
        <v>#N/A</v>
      </c>
      <c r="I3317" s="239"/>
      <c r="J3317" s="239"/>
      <c r="K3317" s="239"/>
      <c r="L3317" s="239"/>
      <c r="M3317" s="240"/>
      <c r="N3317" s="231">
        <f t="shared" si="599"/>
        <v>1</v>
      </c>
      <c r="O3317" s="231">
        <f t="shared" si="595"/>
        <v>0</v>
      </c>
      <c r="P3317" s="179">
        <f>VLOOKUP($G3317,[1]Conceptos!$B$2:$I$588,6,FALSE)</f>
        <v>1</v>
      </c>
      <c r="Q3317" s="179">
        <f>VLOOKUP($G3317,[1]Conceptos!$B$2:$I$588,7,FALSE)</f>
        <v>1</v>
      </c>
      <c r="R3317" s="179">
        <f>VLOOKUP($G3317,[1]Conceptos!$B$2:$I$588,8,FALSE)</f>
        <v>1</v>
      </c>
      <c r="S3317" s="229" t="b">
        <f>VLOOKUP(G3317,[1]Conceptos!$B$2:$E$587,4,FALSE)</f>
        <v>1</v>
      </c>
      <c r="V3317" s="231">
        <f t="shared" si="597"/>
        <v>0</v>
      </c>
    </row>
    <row r="3318" spans="1:22" s="231" customFormat="1" hidden="1">
      <c r="A3318" s="172">
        <f>VLOOKUP(G3318,[1]Conceptos!$B$2:$F$587,5,FALSE)</f>
        <v>404</v>
      </c>
      <c r="B3318" s="236"/>
      <c r="C3318" s="237"/>
      <c r="D3318" s="238"/>
      <c r="E3318" s="225">
        <v>3</v>
      </c>
      <c r="F3318" s="174"/>
      <c r="G3318" s="264" t="str">
        <f t="shared" si="591"/>
        <v>A.9.4</v>
      </c>
      <c r="H3318" s="235" t="e">
        <f t="shared" si="601"/>
        <v>#N/A</v>
      </c>
      <c r="I3318" s="239"/>
      <c r="J3318" s="239"/>
      <c r="K3318" s="239"/>
      <c r="L3318" s="239"/>
      <c r="M3318" s="240"/>
      <c r="N3318" s="231">
        <f t="shared" si="599"/>
        <v>1</v>
      </c>
      <c r="O3318" s="231">
        <f t="shared" si="595"/>
        <v>0</v>
      </c>
      <c r="P3318" s="179">
        <f>VLOOKUP($G3318,[1]Conceptos!$B$2:$I$588,6,FALSE)</f>
        <v>1</v>
      </c>
      <c r="Q3318" s="179">
        <f>VLOOKUP($G3318,[1]Conceptos!$B$2:$I$588,7,FALSE)</f>
        <v>1</v>
      </c>
      <c r="R3318" s="179">
        <f>VLOOKUP($G3318,[1]Conceptos!$B$2:$I$588,8,FALSE)</f>
        <v>1</v>
      </c>
      <c r="S3318" s="229" t="b">
        <f>VLOOKUP(G3318,[1]Conceptos!$B$2:$E$587,4,FALSE)</f>
        <v>1</v>
      </c>
      <c r="V3318" s="231">
        <f t="shared" si="597"/>
        <v>0</v>
      </c>
    </row>
    <row r="3319" spans="1:22" s="231" customFormat="1" hidden="1">
      <c r="A3319" s="172">
        <f>VLOOKUP(G3319,[1]Conceptos!$B$2:$F$587,5,FALSE)</f>
        <v>404</v>
      </c>
      <c r="B3319" s="236"/>
      <c r="C3319" s="237"/>
      <c r="D3319" s="238"/>
      <c r="E3319" s="225">
        <v>4</v>
      </c>
      <c r="F3319" s="174"/>
      <c r="G3319" s="264" t="str">
        <f t="shared" si="591"/>
        <v>A.9.4</v>
      </c>
      <c r="H3319" s="235" t="e">
        <f t="shared" si="601"/>
        <v>#N/A</v>
      </c>
      <c r="I3319" s="239"/>
      <c r="J3319" s="239"/>
      <c r="K3319" s="239"/>
      <c r="L3319" s="239"/>
      <c r="M3319" s="240"/>
      <c r="N3319" s="231">
        <f t="shared" si="599"/>
        <v>1</v>
      </c>
      <c r="O3319" s="231">
        <f t="shared" si="595"/>
        <v>0</v>
      </c>
      <c r="P3319" s="179">
        <f>VLOOKUP($G3319,[1]Conceptos!$B$2:$I$588,6,FALSE)</f>
        <v>1</v>
      </c>
      <c r="Q3319" s="179">
        <f>VLOOKUP($G3319,[1]Conceptos!$B$2:$I$588,7,FALSE)</f>
        <v>1</v>
      </c>
      <c r="R3319" s="179">
        <f>VLOOKUP($G3319,[1]Conceptos!$B$2:$I$588,8,FALSE)</f>
        <v>1</v>
      </c>
      <c r="S3319" s="229" t="b">
        <f>VLOOKUP(G3319,[1]Conceptos!$B$2:$E$587,4,FALSE)</f>
        <v>1</v>
      </c>
      <c r="V3319" s="231">
        <f t="shared" si="597"/>
        <v>0</v>
      </c>
    </row>
    <row r="3320" spans="1:22" s="231" customFormat="1" hidden="1">
      <c r="A3320" s="172">
        <f>VLOOKUP(G3320,[1]Conceptos!$B$2:$F$587,5,FALSE)</f>
        <v>404</v>
      </c>
      <c r="B3320" s="236"/>
      <c r="C3320" s="237"/>
      <c r="D3320" s="238"/>
      <c r="E3320" s="225">
        <v>5</v>
      </c>
      <c r="F3320" s="174"/>
      <c r="G3320" s="264" t="str">
        <f t="shared" si="591"/>
        <v>A.9.4</v>
      </c>
      <c r="H3320" s="235" t="e">
        <f t="shared" si="601"/>
        <v>#N/A</v>
      </c>
      <c r="I3320" s="239"/>
      <c r="J3320" s="239"/>
      <c r="K3320" s="239"/>
      <c r="L3320" s="239"/>
      <c r="M3320" s="240"/>
      <c r="N3320" s="231">
        <f t="shared" si="599"/>
        <v>1</v>
      </c>
      <c r="O3320" s="231">
        <f t="shared" si="595"/>
        <v>0</v>
      </c>
      <c r="P3320" s="179">
        <f>VLOOKUP($G3320,[1]Conceptos!$B$2:$I$588,6,FALSE)</f>
        <v>1</v>
      </c>
      <c r="Q3320" s="179">
        <f>VLOOKUP($G3320,[1]Conceptos!$B$2:$I$588,7,FALSE)</f>
        <v>1</v>
      </c>
      <c r="R3320" s="179">
        <f>VLOOKUP($G3320,[1]Conceptos!$B$2:$I$588,8,FALSE)</f>
        <v>1</v>
      </c>
      <c r="S3320" s="229" t="b">
        <f>VLOOKUP(G3320,[1]Conceptos!$B$2:$E$587,4,FALSE)</f>
        <v>1</v>
      </c>
      <c r="V3320" s="231">
        <f t="shared" si="597"/>
        <v>0</v>
      </c>
    </row>
    <row r="3321" spans="1:22" s="231" customFormat="1" hidden="1">
      <c r="A3321" s="172">
        <f>VLOOKUP(G3321,[1]Conceptos!$B$2:$F$587,5,FALSE)</f>
        <v>404</v>
      </c>
      <c r="B3321" s="236"/>
      <c r="C3321" s="237"/>
      <c r="D3321" s="238"/>
      <c r="E3321" s="225">
        <v>6</v>
      </c>
      <c r="F3321" s="174"/>
      <c r="G3321" s="264" t="str">
        <f t="shared" si="591"/>
        <v>A.9.4</v>
      </c>
      <c r="H3321" s="235" t="e">
        <f t="shared" si="601"/>
        <v>#N/A</v>
      </c>
      <c r="I3321" s="239"/>
      <c r="J3321" s="239"/>
      <c r="K3321" s="239"/>
      <c r="L3321" s="239"/>
      <c r="M3321" s="240"/>
      <c r="N3321" s="231">
        <f t="shared" si="599"/>
        <v>1</v>
      </c>
      <c r="O3321" s="231">
        <f t="shared" si="595"/>
        <v>0</v>
      </c>
      <c r="P3321" s="179">
        <f>VLOOKUP($G3321,[1]Conceptos!$B$2:$I$588,6,FALSE)</f>
        <v>1</v>
      </c>
      <c r="Q3321" s="179">
        <f>VLOOKUP($G3321,[1]Conceptos!$B$2:$I$588,7,FALSE)</f>
        <v>1</v>
      </c>
      <c r="R3321" s="179">
        <f>VLOOKUP($G3321,[1]Conceptos!$B$2:$I$588,8,FALSE)</f>
        <v>1</v>
      </c>
      <c r="S3321" s="229" t="b">
        <f>VLOOKUP(G3321,[1]Conceptos!$B$2:$E$587,4,FALSE)</f>
        <v>1</v>
      </c>
      <c r="V3321" s="231">
        <f t="shared" si="597"/>
        <v>0</v>
      </c>
    </row>
    <row r="3322" spans="1:22" s="231" customFormat="1" hidden="1">
      <c r="A3322" s="172">
        <f>VLOOKUP(G3322,[1]Conceptos!$B$2:$F$587,5,FALSE)</f>
        <v>404</v>
      </c>
      <c r="B3322" s="236"/>
      <c r="C3322" s="237"/>
      <c r="D3322" s="238"/>
      <c r="E3322" s="225">
        <v>7</v>
      </c>
      <c r="F3322" s="174"/>
      <c r="G3322" s="264" t="str">
        <f t="shared" si="591"/>
        <v>A.9.4</v>
      </c>
      <c r="H3322" s="235" t="e">
        <f t="shared" si="601"/>
        <v>#N/A</v>
      </c>
      <c r="I3322" s="239"/>
      <c r="J3322" s="239"/>
      <c r="K3322" s="239"/>
      <c r="L3322" s="239"/>
      <c r="M3322" s="240"/>
      <c r="N3322" s="231">
        <f t="shared" si="599"/>
        <v>1</v>
      </c>
      <c r="O3322" s="231">
        <f t="shared" si="595"/>
        <v>0</v>
      </c>
      <c r="P3322" s="179">
        <f>VLOOKUP($G3322,[1]Conceptos!$B$2:$I$588,6,FALSE)</f>
        <v>1</v>
      </c>
      <c r="Q3322" s="179">
        <f>VLOOKUP($G3322,[1]Conceptos!$B$2:$I$588,7,FALSE)</f>
        <v>1</v>
      </c>
      <c r="R3322" s="179">
        <f>VLOOKUP($G3322,[1]Conceptos!$B$2:$I$588,8,FALSE)</f>
        <v>1</v>
      </c>
      <c r="S3322" s="229" t="b">
        <f>VLOOKUP(G3322,[1]Conceptos!$B$2:$E$587,4,FALSE)</f>
        <v>1</v>
      </c>
      <c r="V3322" s="231">
        <f t="shared" si="597"/>
        <v>0</v>
      </c>
    </row>
    <row r="3323" spans="1:22" s="231" customFormat="1" hidden="1">
      <c r="A3323" s="172">
        <f>VLOOKUP(G3323,[1]Conceptos!$B$2:$F$587,5,FALSE)</f>
        <v>404</v>
      </c>
      <c r="B3323" s="236"/>
      <c r="C3323" s="237"/>
      <c r="D3323" s="238"/>
      <c r="E3323" s="225">
        <v>8</v>
      </c>
      <c r="F3323" s="174"/>
      <c r="G3323" s="264" t="str">
        <f t="shared" si="591"/>
        <v>A.9.4</v>
      </c>
      <c r="H3323" s="235" t="e">
        <f t="shared" si="601"/>
        <v>#N/A</v>
      </c>
      <c r="I3323" s="239"/>
      <c r="J3323" s="239"/>
      <c r="K3323" s="239"/>
      <c r="L3323" s="239"/>
      <c r="M3323" s="240"/>
      <c r="N3323" s="231">
        <f t="shared" si="599"/>
        <v>1</v>
      </c>
      <c r="O3323" s="231">
        <f t="shared" si="595"/>
        <v>0</v>
      </c>
      <c r="P3323" s="179">
        <f>VLOOKUP($G3323,[1]Conceptos!$B$2:$I$588,6,FALSE)</f>
        <v>1</v>
      </c>
      <c r="Q3323" s="179">
        <f>VLOOKUP($G3323,[1]Conceptos!$B$2:$I$588,7,FALSE)</f>
        <v>1</v>
      </c>
      <c r="R3323" s="179">
        <f>VLOOKUP($G3323,[1]Conceptos!$B$2:$I$588,8,FALSE)</f>
        <v>1</v>
      </c>
      <c r="S3323" s="229" t="b">
        <f>VLOOKUP(G3323,[1]Conceptos!$B$2:$E$587,4,FALSE)</f>
        <v>1</v>
      </c>
      <c r="V3323" s="231">
        <f t="shared" si="597"/>
        <v>0</v>
      </c>
    </row>
    <row r="3324" spans="1:22" s="231" customFormat="1" hidden="1">
      <c r="A3324" s="172">
        <f>VLOOKUP(G3324,[1]Conceptos!$B$2:$F$587,5,FALSE)</f>
        <v>404</v>
      </c>
      <c r="B3324" s="236"/>
      <c r="C3324" s="237"/>
      <c r="D3324" s="238"/>
      <c r="E3324" s="225">
        <v>9</v>
      </c>
      <c r="F3324" s="174"/>
      <c r="G3324" s="264" t="str">
        <f t="shared" si="591"/>
        <v>A.9.4</v>
      </c>
      <c r="H3324" s="235" t="e">
        <f t="shared" si="601"/>
        <v>#N/A</v>
      </c>
      <c r="I3324" s="239"/>
      <c r="J3324" s="239"/>
      <c r="K3324" s="239"/>
      <c r="L3324" s="239"/>
      <c r="M3324" s="240"/>
      <c r="N3324" s="231">
        <f t="shared" si="599"/>
        <v>1</v>
      </c>
      <c r="O3324" s="231">
        <f t="shared" si="595"/>
        <v>0</v>
      </c>
      <c r="P3324" s="179">
        <f>VLOOKUP($G3324,[1]Conceptos!$B$2:$I$588,6,FALSE)</f>
        <v>1</v>
      </c>
      <c r="Q3324" s="179">
        <f>VLOOKUP($G3324,[1]Conceptos!$B$2:$I$588,7,FALSE)</f>
        <v>1</v>
      </c>
      <c r="R3324" s="179">
        <f>VLOOKUP($G3324,[1]Conceptos!$B$2:$I$588,8,FALSE)</f>
        <v>1</v>
      </c>
      <c r="S3324" s="229" t="b">
        <f>VLOOKUP(G3324,[1]Conceptos!$B$2:$E$587,4,FALSE)</f>
        <v>1</v>
      </c>
      <c r="V3324" s="231">
        <f t="shared" si="597"/>
        <v>0</v>
      </c>
    </row>
    <row r="3325" spans="1:22" s="231" customFormat="1" hidden="1">
      <c r="A3325" s="172">
        <f>VLOOKUP(G3325,[1]Conceptos!$B$2:$F$587,5,FALSE)</f>
        <v>404</v>
      </c>
      <c r="B3325" s="236"/>
      <c r="C3325" s="237"/>
      <c r="D3325" s="238"/>
      <c r="E3325" s="225">
        <v>10</v>
      </c>
      <c r="F3325" s="174"/>
      <c r="G3325" s="264" t="str">
        <f t="shared" ref="G3325:G3388" si="602">IF(ISBLANK(B3325),G3324,B3325)</f>
        <v>A.9.4</v>
      </c>
      <c r="H3325" s="235" t="e">
        <f t="shared" si="601"/>
        <v>#N/A</v>
      </c>
      <c r="I3325" s="239"/>
      <c r="J3325" s="239"/>
      <c r="K3325" s="239"/>
      <c r="L3325" s="239"/>
      <c r="M3325" s="240"/>
      <c r="N3325" s="231">
        <f t="shared" si="599"/>
        <v>1</v>
      </c>
      <c r="O3325" s="231">
        <f t="shared" si="595"/>
        <v>0</v>
      </c>
      <c r="P3325" s="179">
        <f>VLOOKUP($G3325,[1]Conceptos!$B$2:$I$588,6,FALSE)</f>
        <v>1</v>
      </c>
      <c r="Q3325" s="179">
        <f>VLOOKUP($G3325,[1]Conceptos!$B$2:$I$588,7,FALSE)</f>
        <v>1</v>
      </c>
      <c r="R3325" s="179">
        <f>VLOOKUP($G3325,[1]Conceptos!$B$2:$I$588,8,FALSE)</f>
        <v>1</v>
      </c>
      <c r="S3325" s="229" t="b">
        <f>VLOOKUP(G3325,[1]Conceptos!$B$2:$E$587,4,FALSE)</f>
        <v>1</v>
      </c>
      <c r="V3325" s="231">
        <f t="shared" si="597"/>
        <v>0</v>
      </c>
    </row>
    <row r="3326" spans="1:22" s="231" customFormat="1" ht="51">
      <c r="A3326" s="172">
        <f>VLOOKUP(G3326,[1]Conceptos!$B$2:$F$587,5,FALSE)</f>
        <v>405</v>
      </c>
      <c r="B3326" s="219" t="s">
        <v>548</v>
      </c>
      <c r="C3326" s="220" t="str">
        <f>VLOOKUP(B3326,[1]Conceptos!$B$2:$D$587,2,FALSE)</f>
        <v>MANTENIMIENTO PERIÓDICO DE VÍAS</v>
      </c>
      <c r="D3326" s="221" t="str">
        <f>VLOOKUP(B3326,[1]Conceptos!$B$2:$D$587,3,FALSE)</f>
        <v>SE REALIZA EN VÍAS PAVIMENTADAS Y EN AFIRMADO, COMPRENDE LA REALIZACIÓN DE ACTIVIDADES DE CONSERVACIÓN A INTERVALOS VARIABLES RELATIVAMENTE PROLONGADOS (3 A 5 AÑOS),DESTINADOS PRIMORDIALMENTE A RECUPERAR LOS DETERIOROS DE LA CAPA DE RODADURA OCASIONA</v>
      </c>
      <c r="E3326" s="222" t="s">
        <v>136</v>
      </c>
      <c r="F3326" s="223"/>
      <c r="G3326" s="263" t="str">
        <f t="shared" si="602"/>
        <v>A.9.5</v>
      </c>
      <c r="H3326" s="225"/>
      <c r="I3326" s="226">
        <f>SUM(I3327:I3336)</f>
        <v>0</v>
      </c>
      <c r="J3326" s="226">
        <f>SUM(J3327:J3336)</f>
        <v>0</v>
      </c>
      <c r="K3326" s="226">
        <f>SUM(K3327:K3336)</f>
        <v>0</v>
      </c>
      <c r="L3326" s="226">
        <f>SUM(L3327:L3336)</f>
        <v>0</v>
      </c>
      <c r="M3326" s="227">
        <f>SUM(M3327:M3336)</f>
        <v>0</v>
      </c>
      <c r="N3326" s="228">
        <f>IF(AND(E3326&lt;&gt;"", E3326&lt;&gt;"Registrar Detalle",E3326&lt;&gt;"Ocultar Detalle"),1,0)</f>
        <v>0</v>
      </c>
      <c r="O3326" s="228">
        <f t="shared" si="595"/>
        <v>0</v>
      </c>
      <c r="P3326" s="179">
        <f>VLOOKUP($G3326,[1]Conceptos!$B$2:$I$588,6,FALSE)</f>
        <v>1</v>
      </c>
      <c r="Q3326" s="179">
        <f>VLOOKUP($G3326,[1]Conceptos!$B$2:$I$588,7,FALSE)</f>
        <v>1</v>
      </c>
      <c r="R3326" s="179">
        <f>VLOOKUP($G3326,[1]Conceptos!$B$2:$I$588,8,FALSE)</f>
        <v>1</v>
      </c>
      <c r="S3326" s="229" t="b">
        <f>VLOOKUP(G3326,[1]Conceptos!$B$2:$E$588,4,FALSE)</f>
        <v>1</v>
      </c>
      <c r="T3326" s="230">
        <f>FIND(".",B3326,LEN(B3326)-2)</f>
        <v>4</v>
      </c>
      <c r="U3326" s="230" t="str">
        <f>MID(B3326,1,T3326-1)</f>
        <v>A.9</v>
      </c>
      <c r="V3326" s="231">
        <f t="shared" si="597"/>
        <v>4</v>
      </c>
    </row>
    <row r="3327" spans="1:22" s="231" customFormat="1">
      <c r="A3327" s="172">
        <f>VLOOKUP(G3327,[1]Conceptos!$B$2:$F$587,5,FALSE)</f>
        <v>405</v>
      </c>
      <c r="B3327" s="234"/>
      <c r="C3327" s="220"/>
      <c r="D3327" s="221"/>
      <c r="E3327" s="225">
        <v>1</v>
      </c>
      <c r="F3327" s="174"/>
      <c r="G3327" s="264" t="str">
        <f t="shared" si="602"/>
        <v>A.9.5</v>
      </c>
      <c r="H3327" s="235" t="e">
        <f t="shared" ref="H3327:H3336" si="603">VLOOKUP(F3327,$W$7:$X$48,2,FALSE)</f>
        <v>#N/A</v>
      </c>
      <c r="I3327" s="239"/>
      <c r="J3327" s="239"/>
      <c r="K3327" s="239"/>
      <c r="L3327" s="239"/>
      <c r="M3327" s="240"/>
      <c r="N3327" s="231">
        <f t="shared" si="599"/>
        <v>1</v>
      </c>
      <c r="O3327" s="231">
        <f t="shared" si="595"/>
        <v>0</v>
      </c>
      <c r="P3327" s="179">
        <f>VLOOKUP($G3327,[1]Conceptos!$B$2:$I$588,6,FALSE)</f>
        <v>1</v>
      </c>
      <c r="Q3327" s="179">
        <f>VLOOKUP($G3327,[1]Conceptos!$B$2:$I$588,7,FALSE)</f>
        <v>1</v>
      </c>
      <c r="R3327" s="179">
        <f>VLOOKUP($G3327,[1]Conceptos!$B$2:$I$588,8,FALSE)</f>
        <v>1</v>
      </c>
      <c r="S3327" s="229" t="b">
        <f>VLOOKUP(G3327,[1]Conceptos!$B$2:$E$588,4,FALSE)</f>
        <v>1</v>
      </c>
      <c r="V3327" s="231">
        <f t="shared" si="597"/>
        <v>4</v>
      </c>
    </row>
    <row r="3328" spans="1:22" s="231" customFormat="1" hidden="1">
      <c r="A3328" s="172">
        <f>VLOOKUP(G3328,[1]Conceptos!$B$2:$F$587,5,FALSE)</f>
        <v>405</v>
      </c>
      <c r="B3328" s="236"/>
      <c r="C3328" s="237"/>
      <c r="D3328" s="238"/>
      <c r="E3328" s="225">
        <v>2</v>
      </c>
      <c r="F3328" s="174"/>
      <c r="G3328" s="264" t="str">
        <f t="shared" si="602"/>
        <v>A.9.5</v>
      </c>
      <c r="H3328" s="235" t="e">
        <f t="shared" si="603"/>
        <v>#N/A</v>
      </c>
      <c r="I3328" s="239"/>
      <c r="J3328" s="239"/>
      <c r="K3328" s="239"/>
      <c r="L3328" s="239"/>
      <c r="M3328" s="240"/>
      <c r="N3328" s="231">
        <f t="shared" si="599"/>
        <v>1</v>
      </c>
      <c r="O3328" s="231">
        <f t="shared" si="595"/>
        <v>0</v>
      </c>
      <c r="P3328" s="179">
        <f>VLOOKUP($G3328,[1]Conceptos!$B$2:$I$588,6,FALSE)</f>
        <v>1</v>
      </c>
      <c r="Q3328" s="179">
        <f>VLOOKUP($G3328,[1]Conceptos!$B$2:$I$588,7,FALSE)</f>
        <v>1</v>
      </c>
      <c r="R3328" s="179">
        <f>VLOOKUP($G3328,[1]Conceptos!$B$2:$I$588,8,FALSE)</f>
        <v>1</v>
      </c>
      <c r="S3328" s="229" t="b">
        <f>VLOOKUP(G3328,[1]Conceptos!$B$2:$E$587,4,FALSE)</f>
        <v>1</v>
      </c>
      <c r="V3328" s="231">
        <f t="shared" si="597"/>
        <v>0</v>
      </c>
    </row>
    <row r="3329" spans="1:27" s="231" customFormat="1" hidden="1">
      <c r="A3329" s="172">
        <f>VLOOKUP(G3329,[1]Conceptos!$B$2:$F$587,5,FALSE)</f>
        <v>405</v>
      </c>
      <c r="B3329" s="236"/>
      <c r="C3329" s="237"/>
      <c r="D3329" s="238"/>
      <c r="E3329" s="225">
        <v>3</v>
      </c>
      <c r="F3329" s="174"/>
      <c r="G3329" s="264" t="str">
        <f t="shared" si="602"/>
        <v>A.9.5</v>
      </c>
      <c r="H3329" s="235" t="e">
        <f t="shared" si="603"/>
        <v>#N/A</v>
      </c>
      <c r="I3329" s="239"/>
      <c r="J3329" s="239"/>
      <c r="K3329" s="239"/>
      <c r="L3329" s="239"/>
      <c r="M3329" s="240"/>
      <c r="N3329" s="231">
        <f t="shared" si="599"/>
        <v>1</v>
      </c>
      <c r="O3329" s="231">
        <f t="shared" si="595"/>
        <v>0</v>
      </c>
      <c r="P3329" s="179">
        <f>VLOOKUP($G3329,[1]Conceptos!$B$2:$I$588,6,FALSE)</f>
        <v>1</v>
      </c>
      <c r="Q3329" s="179">
        <f>VLOOKUP($G3329,[1]Conceptos!$B$2:$I$588,7,FALSE)</f>
        <v>1</v>
      </c>
      <c r="R3329" s="179">
        <f>VLOOKUP($G3329,[1]Conceptos!$B$2:$I$588,8,FALSE)</f>
        <v>1</v>
      </c>
      <c r="S3329" s="229" t="b">
        <f>VLOOKUP(G3329,[1]Conceptos!$B$2:$E$587,4,FALSE)</f>
        <v>1</v>
      </c>
      <c r="V3329" s="231">
        <f t="shared" si="597"/>
        <v>0</v>
      </c>
    </row>
    <row r="3330" spans="1:27" s="231" customFormat="1" hidden="1">
      <c r="A3330" s="172">
        <f>VLOOKUP(G3330,[1]Conceptos!$B$2:$F$587,5,FALSE)</f>
        <v>405</v>
      </c>
      <c r="B3330" s="236"/>
      <c r="C3330" s="237"/>
      <c r="D3330" s="238"/>
      <c r="E3330" s="225">
        <v>4</v>
      </c>
      <c r="F3330" s="174"/>
      <c r="G3330" s="264" t="str">
        <f t="shared" si="602"/>
        <v>A.9.5</v>
      </c>
      <c r="H3330" s="235" t="e">
        <f t="shared" si="603"/>
        <v>#N/A</v>
      </c>
      <c r="I3330" s="239"/>
      <c r="J3330" s="239"/>
      <c r="K3330" s="239"/>
      <c r="L3330" s="239"/>
      <c r="M3330" s="240"/>
      <c r="N3330" s="231">
        <f t="shared" si="599"/>
        <v>1</v>
      </c>
      <c r="O3330" s="231">
        <f t="shared" si="595"/>
        <v>0</v>
      </c>
      <c r="P3330" s="179">
        <f>VLOOKUP($G3330,[1]Conceptos!$B$2:$I$588,6,FALSE)</f>
        <v>1</v>
      </c>
      <c r="Q3330" s="179">
        <f>VLOOKUP($G3330,[1]Conceptos!$B$2:$I$588,7,FALSE)</f>
        <v>1</v>
      </c>
      <c r="R3330" s="179">
        <f>VLOOKUP($G3330,[1]Conceptos!$B$2:$I$588,8,FALSE)</f>
        <v>1</v>
      </c>
      <c r="S3330" s="229" t="b">
        <f>VLOOKUP(G3330,[1]Conceptos!$B$2:$E$587,4,FALSE)</f>
        <v>1</v>
      </c>
      <c r="V3330" s="231">
        <f t="shared" si="597"/>
        <v>0</v>
      </c>
    </row>
    <row r="3331" spans="1:27" s="231" customFormat="1" hidden="1">
      <c r="A3331" s="172">
        <f>VLOOKUP(G3331,[1]Conceptos!$B$2:$F$587,5,FALSE)</f>
        <v>405</v>
      </c>
      <c r="B3331" s="236"/>
      <c r="C3331" s="237"/>
      <c r="D3331" s="238"/>
      <c r="E3331" s="225">
        <v>5</v>
      </c>
      <c r="F3331" s="174"/>
      <c r="G3331" s="264" t="str">
        <f t="shared" si="602"/>
        <v>A.9.5</v>
      </c>
      <c r="H3331" s="235" t="e">
        <f t="shared" si="603"/>
        <v>#N/A</v>
      </c>
      <c r="I3331" s="239"/>
      <c r="J3331" s="239"/>
      <c r="K3331" s="239"/>
      <c r="L3331" s="239"/>
      <c r="M3331" s="240"/>
      <c r="N3331" s="231">
        <f t="shared" si="599"/>
        <v>1</v>
      </c>
      <c r="O3331" s="231">
        <f t="shared" si="595"/>
        <v>0</v>
      </c>
      <c r="P3331" s="179">
        <f>VLOOKUP($G3331,[1]Conceptos!$B$2:$I$588,6,FALSE)</f>
        <v>1</v>
      </c>
      <c r="Q3331" s="179">
        <f>VLOOKUP($G3331,[1]Conceptos!$B$2:$I$588,7,FALSE)</f>
        <v>1</v>
      </c>
      <c r="R3331" s="179">
        <f>VLOOKUP($G3331,[1]Conceptos!$B$2:$I$588,8,FALSE)</f>
        <v>1</v>
      </c>
      <c r="S3331" s="229" t="b">
        <f>VLOOKUP(G3331,[1]Conceptos!$B$2:$E$587,4,FALSE)</f>
        <v>1</v>
      </c>
      <c r="V3331" s="231">
        <f t="shared" si="597"/>
        <v>0</v>
      </c>
    </row>
    <row r="3332" spans="1:27" s="231" customFormat="1" hidden="1">
      <c r="A3332" s="172">
        <f>VLOOKUP(G3332,[1]Conceptos!$B$2:$F$587,5,FALSE)</f>
        <v>405</v>
      </c>
      <c r="B3332" s="236"/>
      <c r="C3332" s="237"/>
      <c r="D3332" s="238"/>
      <c r="E3332" s="225">
        <v>6</v>
      </c>
      <c r="F3332" s="174"/>
      <c r="G3332" s="264" t="str">
        <f t="shared" si="602"/>
        <v>A.9.5</v>
      </c>
      <c r="H3332" s="235" t="e">
        <f t="shared" si="603"/>
        <v>#N/A</v>
      </c>
      <c r="I3332" s="239"/>
      <c r="J3332" s="239"/>
      <c r="K3332" s="239"/>
      <c r="L3332" s="239"/>
      <c r="M3332" s="240"/>
      <c r="N3332" s="231">
        <f t="shared" si="599"/>
        <v>1</v>
      </c>
      <c r="O3332" s="231">
        <f t="shared" si="595"/>
        <v>0</v>
      </c>
      <c r="P3332" s="179">
        <f>VLOOKUP($G3332,[1]Conceptos!$B$2:$I$588,6,FALSE)</f>
        <v>1</v>
      </c>
      <c r="Q3332" s="179">
        <f>VLOOKUP($G3332,[1]Conceptos!$B$2:$I$588,7,FALSE)</f>
        <v>1</v>
      </c>
      <c r="R3332" s="179">
        <f>VLOOKUP($G3332,[1]Conceptos!$B$2:$I$588,8,FALSE)</f>
        <v>1</v>
      </c>
      <c r="S3332" s="229" t="b">
        <f>VLOOKUP(G3332,[1]Conceptos!$B$2:$E$587,4,FALSE)</f>
        <v>1</v>
      </c>
      <c r="V3332" s="231">
        <f t="shared" si="597"/>
        <v>0</v>
      </c>
    </row>
    <row r="3333" spans="1:27" s="231" customFormat="1" hidden="1">
      <c r="A3333" s="172">
        <f>VLOOKUP(G3333,[1]Conceptos!$B$2:$F$587,5,FALSE)</f>
        <v>405</v>
      </c>
      <c r="B3333" s="236"/>
      <c r="C3333" s="237"/>
      <c r="D3333" s="238"/>
      <c r="E3333" s="225">
        <v>7</v>
      </c>
      <c r="F3333" s="174"/>
      <c r="G3333" s="264" t="str">
        <f t="shared" si="602"/>
        <v>A.9.5</v>
      </c>
      <c r="H3333" s="235" t="e">
        <f t="shared" si="603"/>
        <v>#N/A</v>
      </c>
      <c r="I3333" s="239"/>
      <c r="J3333" s="239"/>
      <c r="K3333" s="239"/>
      <c r="L3333" s="239"/>
      <c r="M3333" s="240"/>
      <c r="N3333" s="231">
        <f t="shared" si="599"/>
        <v>1</v>
      </c>
      <c r="O3333" s="231">
        <f t="shared" si="595"/>
        <v>0</v>
      </c>
      <c r="P3333" s="179">
        <f>VLOOKUP($G3333,[1]Conceptos!$B$2:$I$588,6,FALSE)</f>
        <v>1</v>
      </c>
      <c r="Q3333" s="179">
        <f>VLOOKUP($G3333,[1]Conceptos!$B$2:$I$588,7,FALSE)</f>
        <v>1</v>
      </c>
      <c r="R3333" s="179">
        <f>VLOOKUP($G3333,[1]Conceptos!$B$2:$I$588,8,FALSE)</f>
        <v>1</v>
      </c>
      <c r="S3333" s="229" t="b">
        <f>VLOOKUP(G3333,[1]Conceptos!$B$2:$E$587,4,FALSE)</f>
        <v>1</v>
      </c>
      <c r="V3333" s="231">
        <f t="shared" si="597"/>
        <v>0</v>
      </c>
    </row>
    <row r="3334" spans="1:27" s="231" customFormat="1" hidden="1">
      <c r="A3334" s="172">
        <f>VLOOKUP(G3334,[1]Conceptos!$B$2:$F$587,5,FALSE)</f>
        <v>405</v>
      </c>
      <c r="B3334" s="236"/>
      <c r="C3334" s="237"/>
      <c r="D3334" s="238"/>
      <c r="E3334" s="225">
        <v>8</v>
      </c>
      <c r="F3334" s="174"/>
      <c r="G3334" s="264" t="str">
        <f t="shared" si="602"/>
        <v>A.9.5</v>
      </c>
      <c r="H3334" s="235" t="e">
        <f t="shared" si="603"/>
        <v>#N/A</v>
      </c>
      <c r="I3334" s="239"/>
      <c r="J3334" s="239"/>
      <c r="K3334" s="239"/>
      <c r="L3334" s="239"/>
      <c r="M3334" s="240"/>
      <c r="N3334" s="231">
        <f t="shared" si="599"/>
        <v>1</v>
      </c>
      <c r="O3334" s="231">
        <f t="shared" si="595"/>
        <v>0</v>
      </c>
      <c r="P3334" s="179">
        <f>VLOOKUP($G3334,[1]Conceptos!$B$2:$I$588,6,FALSE)</f>
        <v>1</v>
      </c>
      <c r="Q3334" s="179">
        <f>VLOOKUP($G3334,[1]Conceptos!$B$2:$I$588,7,FALSE)</f>
        <v>1</v>
      </c>
      <c r="R3334" s="179">
        <f>VLOOKUP($G3334,[1]Conceptos!$B$2:$I$588,8,FALSE)</f>
        <v>1</v>
      </c>
      <c r="S3334" s="229" t="b">
        <f>VLOOKUP(G3334,[1]Conceptos!$B$2:$E$587,4,FALSE)</f>
        <v>1</v>
      </c>
      <c r="V3334" s="231">
        <f t="shared" si="597"/>
        <v>0</v>
      </c>
    </row>
    <row r="3335" spans="1:27" s="231" customFormat="1" hidden="1">
      <c r="A3335" s="172">
        <f>VLOOKUP(G3335,[1]Conceptos!$B$2:$F$587,5,FALSE)</f>
        <v>405</v>
      </c>
      <c r="B3335" s="236"/>
      <c r="C3335" s="237"/>
      <c r="D3335" s="238"/>
      <c r="E3335" s="225">
        <v>9</v>
      </c>
      <c r="F3335" s="174"/>
      <c r="G3335" s="264" t="str">
        <f t="shared" si="602"/>
        <v>A.9.5</v>
      </c>
      <c r="H3335" s="235" t="e">
        <f t="shared" si="603"/>
        <v>#N/A</v>
      </c>
      <c r="I3335" s="239"/>
      <c r="J3335" s="239"/>
      <c r="K3335" s="239"/>
      <c r="L3335" s="239"/>
      <c r="M3335" s="240"/>
      <c r="N3335" s="231">
        <f t="shared" si="599"/>
        <v>1</v>
      </c>
      <c r="O3335" s="231">
        <f t="shared" si="595"/>
        <v>0</v>
      </c>
      <c r="P3335" s="179">
        <f>VLOOKUP($G3335,[1]Conceptos!$B$2:$I$588,6,FALSE)</f>
        <v>1</v>
      </c>
      <c r="Q3335" s="179">
        <f>VLOOKUP($G3335,[1]Conceptos!$B$2:$I$588,7,FALSE)</f>
        <v>1</v>
      </c>
      <c r="R3335" s="179">
        <f>VLOOKUP($G3335,[1]Conceptos!$B$2:$I$588,8,FALSE)</f>
        <v>1</v>
      </c>
      <c r="S3335" s="229" t="b">
        <f>VLOOKUP(G3335,[1]Conceptos!$B$2:$E$587,4,FALSE)</f>
        <v>1</v>
      </c>
      <c r="V3335" s="231">
        <f t="shared" si="597"/>
        <v>0</v>
      </c>
    </row>
    <row r="3336" spans="1:27" s="231" customFormat="1" hidden="1">
      <c r="A3336" s="172">
        <f>VLOOKUP(G3336,[1]Conceptos!$B$2:$F$587,5,FALSE)</f>
        <v>405</v>
      </c>
      <c r="B3336" s="236"/>
      <c r="C3336" s="237"/>
      <c r="D3336" s="238"/>
      <c r="E3336" s="225">
        <v>10</v>
      </c>
      <c r="F3336" s="174"/>
      <c r="G3336" s="264" t="str">
        <f t="shared" si="602"/>
        <v>A.9.5</v>
      </c>
      <c r="H3336" s="235" t="e">
        <f t="shared" si="603"/>
        <v>#N/A</v>
      </c>
      <c r="I3336" s="239"/>
      <c r="J3336" s="239"/>
      <c r="K3336" s="239"/>
      <c r="L3336" s="239"/>
      <c r="M3336" s="240"/>
      <c r="N3336" s="231">
        <f t="shared" si="599"/>
        <v>1</v>
      </c>
      <c r="O3336" s="231">
        <f t="shared" si="595"/>
        <v>0</v>
      </c>
      <c r="P3336" s="179">
        <f>VLOOKUP($G3336,[1]Conceptos!$B$2:$I$588,6,FALSE)</f>
        <v>1</v>
      </c>
      <c r="Q3336" s="179">
        <f>VLOOKUP($G3336,[1]Conceptos!$B$2:$I$588,7,FALSE)</f>
        <v>1</v>
      </c>
      <c r="R3336" s="179">
        <f>VLOOKUP($G3336,[1]Conceptos!$B$2:$I$588,8,FALSE)</f>
        <v>1</v>
      </c>
      <c r="S3336" s="229" t="b">
        <f>VLOOKUP(G3336,[1]Conceptos!$B$2:$E$587,4,FALSE)</f>
        <v>1</v>
      </c>
      <c r="V3336" s="231">
        <f t="shared" si="597"/>
        <v>0</v>
      </c>
    </row>
    <row r="3337" spans="1:27" s="231" customFormat="1" ht="38.25">
      <c r="A3337" s="172">
        <f>VLOOKUP(G3337,[1]Conceptos!$B$2:$F$587,5,FALSE)</f>
        <v>406</v>
      </c>
      <c r="B3337" s="219" t="s">
        <v>549</v>
      </c>
      <c r="C3337" s="220" t="str">
        <f>VLOOKUP(B3337,[1]Conceptos!$B$2:$D$587,2,FALSE)</f>
        <v>CONSTRUCCIÓN DE INSTALACIONES PORTUARIAS, FLUVIALES Y MARÍTIMAS</v>
      </c>
      <c r="D3337" s="221" t="str">
        <f>VLOOKUP(B3337,[1]Conceptos!$B$2:$D$587,3,FALSE)</f>
        <v>CONJUNTO DE OBRAS DE INFRAESTRUCTURA A EJECUTAR QUE PERMITAN DISPONER DE INSTALACIONES PORTUARIAS, FLUVIALES Y MARÍTIMAS DE LA ENTIDAD TERRITORIAL.</v>
      </c>
      <c r="E3337" s="222" t="s">
        <v>136</v>
      </c>
      <c r="F3337" s="223"/>
      <c r="G3337" s="263" t="str">
        <f t="shared" si="602"/>
        <v>A.9.6</v>
      </c>
      <c r="H3337" s="225"/>
      <c r="I3337" s="226">
        <f>SUM(I3338:I3347)</f>
        <v>0</v>
      </c>
      <c r="J3337" s="226">
        <f>SUM(J3338:J3347)</f>
        <v>0</v>
      </c>
      <c r="K3337" s="226">
        <f>SUM(K3338:K3347)</f>
        <v>0</v>
      </c>
      <c r="L3337" s="226">
        <f>SUM(L3338:L3347)</f>
        <v>0</v>
      </c>
      <c r="M3337" s="227">
        <f>SUM(M3338:M3347)</f>
        <v>0</v>
      </c>
      <c r="N3337" s="228">
        <f>IF(AND(E3337&lt;&gt;"", E3337&lt;&gt;"Registrar Detalle",E3337&lt;&gt;"Ocultar Detalle"),1,0)</f>
        <v>0</v>
      </c>
      <c r="O3337" s="228">
        <f t="shared" si="595"/>
        <v>0</v>
      </c>
      <c r="P3337" s="179">
        <f>VLOOKUP($G3337,[1]Conceptos!$B$2:$I$588,6,FALSE)</f>
        <v>1</v>
      </c>
      <c r="Q3337" s="179">
        <f>VLOOKUP($G3337,[1]Conceptos!$B$2:$I$588,7,FALSE)</f>
        <v>1</v>
      </c>
      <c r="R3337" s="179">
        <f>VLOOKUP($G3337,[1]Conceptos!$B$2:$I$588,8,FALSE)</f>
        <v>1</v>
      </c>
      <c r="S3337" s="229" t="b">
        <f>VLOOKUP(G3337,[1]Conceptos!$B$2:$E$588,4,FALSE)</f>
        <v>1</v>
      </c>
      <c r="T3337" s="230">
        <f>FIND(".",B3337,LEN(B3337)-2)</f>
        <v>4</v>
      </c>
      <c r="U3337" s="230" t="str">
        <f>MID(B3337,1,T3337-1)</f>
        <v>A.9</v>
      </c>
      <c r="V3337" s="231">
        <f t="shared" si="597"/>
        <v>4</v>
      </c>
    </row>
    <row r="3338" spans="1:27" s="231" customFormat="1">
      <c r="A3338" s="172">
        <f>VLOOKUP(G3338,[1]Conceptos!$B$2:$F$587,5,FALSE)</f>
        <v>406</v>
      </c>
      <c r="B3338" s="234"/>
      <c r="C3338" s="220"/>
      <c r="D3338" s="221"/>
      <c r="E3338" s="225">
        <v>1</v>
      </c>
      <c r="F3338" s="174"/>
      <c r="G3338" s="264" t="str">
        <f t="shared" si="602"/>
        <v>A.9.6</v>
      </c>
      <c r="H3338" s="235" t="e">
        <f t="shared" ref="H3338:H3347" si="604">VLOOKUP(F3338,$W$7:$X$48,2,FALSE)</f>
        <v>#N/A</v>
      </c>
      <c r="I3338" s="239"/>
      <c r="J3338" s="239"/>
      <c r="K3338" s="239"/>
      <c r="L3338" s="239"/>
      <c r="M3338" s="240"/>
      <c r="N3338" s="231">
        <f t="shared" si="599"/>
        <v>1</v>
      </c>
      <c r="O3338" s="231">
        <f t="shared" si="595"/>
        <v>0</v>
      </c>
      <c r="P3338" s="179">
        <f>VLOOKUP($G3338,[1]Conceptos!$B$2:$I$588,6,FALSE)</f>
        <v>1</v>
      </c>
      <c r="Q3338" s="179">
        <f>VLOOKUP($G3338,[1]Conceptos!$B$2:$I$588,7,FALSE)</f>
        <v>1</v>
      </c>
      <c r="R3338" s="179">
        <f>VLOOKUP($G3338,[1]Conceptos!$B$2:$I$588,8,FALSE)</f>
        <v>1</v>
      </c>
      <c r="S3338" s="229" t="b">
        <f>VLOOKUP(G3338,[1]Conceptos!$B$2:$E$588,4,FALSE)</f>
        <v>1</v>
      </c>
      <c r="V3338" s="231">
        <f t="shared" si="597"/>
        <v>4</v>
      </c>
      <c r="W3338" s="254"/>
      <c r="X3338" s="254"/>
      <c r="Y3338" s="254"/>
      <c r="Z3338" s="254"/>
      <c r="AA3338" s="254"/>
    </row>
    <row r="3339" spans="1:27" s="231" customFormat="1" hidden="1">
      <c r="A3339" s="172">
        <f>VLOOKUP(G3339,[1]Conceptos!$B$2:$F$587,5,FALSE)</f>
        <v>406</v>
      </c>
      <c r="B3339" s="236"/>
      <c r="C3339" s="237"/>
      <c r="D3339" s="238"/>
      <c r="E3339" s="225">
        <v>2</v>
      </c>
      <c r="F3339" s="174"/>
      <c r="G3339" s="264" t="str">
        <f t="shared" si="602"/>
        <v>A.9.6</v>
      </c>
      <c r="H3339" s="235" t="e">
        <f t="shared" si="604"/>
        <v>#N/A</v>
      </c>
      <c r="I3339" s="239"/>
      <c r="J3339" s="239"/>
      <c r="K3339" s="239"/>
      <c r="L3339" s="239"/>
      <c r="M3339" s="240"/>
      <c r="N3339" s="231">
        <f t="shared" si="599"/>
        <v>1</v>
      </c>
      <c r="O3339" s="231">
        <f t="shared" si="595"/>
        <v>0</v>
      </c>
      <c r="P3339" s="179">
        <f>VLOOKUP($G3339,[1]Conceptos!$B$2:$I$588,6,FALSE)</f>
        <v>1</v>
      </c>
      <c r="Q3339" s="179">
        <f>VLOOKUP($G3339,[1]Conceptos!$B$2:$I$588,7,FALSE)</f>
        <v>1</v>
      </c>
      <c r="R3339" s="179">
        <f>VLOOKUP($G3339,[1]Conceptos!$B$2:$I$588,8,FALSE)</f>
        <v>1</v>
      </c>
      <c r="S3339" s="229" t="b">
        <f>VLOOKUP(G3339,[1]Conceptos!$B$2:$E$587,4,FALSE)</f>
        <v>1</v>
      </c>
      <c r="V3339" s="231">
        <f t="shared" si="597"/>
        <v>0</v>
      </c>
      <c r="W3339" s="254"/>
      <c r="X3339" s="254"/>
      <c r="Y3339" s="254"/>
      <c r="Z3339" s="254"/>
      <c r="AA3339" s="254"/>
    </row>
    <row r="3340" spans="1:27" s="231" customFormat="1" hidden="1">
      <c r="A3340" s="172">
        <f>VLOOKUP(G3340,[1]Conceptos!$B$2:$F$587,5,FALSE)</f>
        <v>406</v>
      </c>
      <c r="B3340" s="236"/>
      <c r="C3340" s="237"/>
      <c r="D3340" s="238"/>
      <c r="E3340" s="225">
        <v>3</v>
      </c>
      <c r="F3340" s="174"/>
      <c r="G3340" s="264" t="str">
        <f t="shared" si="602"/>
        <v>A.9.6</v>
      </c>
      <c r="H3340" s="235" t="e">
        <f t="shared" si="604"/>
        <v>#N/A</v>
      </c>
      <c r="I3340" s="239"/>
      <c r="J3340" s="239"/>
      <c r="K3340" s="239"/>
      <c r="L3340" s="239"/>
      <c r="M3340" s="240"/>
      <c r="N3340" s="231">
        <f t="shared" si="599"/>
        <v>1</v>
      </c>
      <c r="O3340" s="231">
        <f t="shared" si="595"/>
        <v>0</v>
      </c>
      <c r="P3340" s="179">
        <f>VLOOKUP($G3340,[1]Conceptos!$B$2:$I$588,6,FALSE)</f>
        <v>1</v>
      </c>
      <c r="Q3340" s="179">
        <f>VLOOKUP($G3340,[1]Conceptos!$B$2:$I$588,7,FALSE)</f>
        <v>1</v>
      </c>
      <c r="R3340" s="179">
        <f>VLOOKUP($G3340,[1]Conceptos!$B$2:$I$588,8,FALSE)</f>
        <v>1</v>
      </c>
      <c r="S3340" s="229" t="b">
        <f>VLOOKUP(G3340,[1]Conceptos!$B$2:$E$587,4,FALSE)</f>
        <v>1</v>
      </c>
      <c r="V3340" s="231">
        <f t="shared" si="597"/>
        <v>0</v>
      </c>
    </row>
    <row r="3341" spans="1:27" s="231" customFormat="1" hidden="1">
      <c r="A3341" s="172">
        <f>VLOOKUP(G3341,[1]Conceptos!$B$2:$F$587,5,FALSE)</f>
        <v>406</v>
      </c>
      <c r="B3341" s="236"/>
      <c r="C3341" s="237"/>
      <c r="D3341" s="238"/>
      <c r="E3341" s="225">
        <v>4</v>
      </c>
      <c r="F3341" s="174"/>
      <c r="G3341" s="264" t="str">
        <f t="shared" si="602"/>
        <v>A.9.6</v>
      </c>
      <c r="H3341" s="235" t="e">
        <f t="shared" si="604"/>
        <v>#N/A</v>
      </c>
      <c r="I3341" s="239"/>
      <c r="J3341" s="239"/>
      <c r="K3341" s="239"/>
      <c r="L3341" s="239"/>
      <c r="M3341" s="240"/>
      <c r="N3341" s="231">
        <f t="shared" si="599"/>
        <v>1</v>
      </c>
      <c r="O3341" s="231">
        <f t="shared" si="595"/>
        <v>0</v>
      </c>
      <c r="P3341" s="179">
        <f>VLOOKUP($G3341,[1]Conceptos!$B$2:$I$588,6,FALSE)</f>
        <v>1</v>
      </c>
      <c r="Q3341" s="179">
        <f>VLOOKUP($G3341,[1]Conceptos!$B$2:$I$588,7,FALSE)</f>
        <v>1</v>
      </c>
      <c r="R3341" s="179">
        <f>VLOOKUP($G3341,[1]Conceptos!$B$2:$I$588,8,FALSE)</f>
        <v>1</v>
      </c>
      <c r="S3341" s="229" t="b">
        <f>VLOOKUP(G3341,[1]Conceptos!$B$2:$E$587,4,FALSE)</f>
        <v>1</v>
      </c>
      <c r="V3341" s="231">
        <f t="shared" si="597"/>
        <v>0</v>
      </c>
    </row>
    <row r="3342" spans="1:27" s="231" customFormat="1" hidden="1">
      <c r="A3342" s="172">
        <f>VLOOKUP(G3342,[1]Conceptos!$B$2:$F$587,5,FALSE)</f>
        <v>406</v>
      </c>
      <c r="B3342" s="236"/>
      <c r="C3342" s="237"/>
      <c r="D3342" s="238"/>
      <c r="E3342" s="225">
        <v>5</v>
      </c>
      <c r="F3342" s="174"/>
      <c r="G3342" s="264" t="str">
        <f t="shared" si="602"/>
        <v>A.9.6</v>
      </c>
      <c r="H3342" s="235" t="e">
        <f t="shared" si="604"/>
        <v>#N/A</v>
      </c>
      <c r="I3342" s="239"/>
      <c r="J3342" s="239"/>
      <c r="K3342" s="239"/>
      <c r="L3342" s="239"/>
      <c r="M3342" s="240"/>
      <c r="N3342" s="231">
        <f t="shared" si="599"/>
        <v>1</v>
      </c>
      <c r="O3342" s="231">
        <f t="shared" si="595"/>
        <v>0</v>
      </c>
      <c r="P3342" s="179">
        <f>VLOOKUP($G3342,[1]Conceptos!$B$2:$I$588,6,FALSE)</f>
        <v>1</v>
      </c>
      <c r="Q3342" s="179">
        <f>VLOOKUP($G3342,[1]Conceptos!$B$2:$I$588,7,FALSE)</f>
        <v>1</v>
      </c>
      <c r="R3342" s="179">
        <f>VLOOKUP($G3342,[1]Conceptos!$B$2:$I$588,8,FALSE)</f>
        <v>1</v>
      </c>
      <c r="S3342" s="229" t="b">
        <f>VLOOKUP(G3342,[1]Conceptos!$B$2:$E$587,4,FALSE)</f>
        <v>1</v>
      </c>
      <c r="V3342" s="231">
        <f t="shared" si="597"/>
        <v>0</v>
      </c>
    </row>
    <row r="3343" spans="1:27" s="231" customFormat="1" hidden="1">
      <c r="A3343" s="172">
        <f>VLOOKUP(G3343,[1]Conceptos!$B$2:$F$587,5,FALSE)</f>
        <v>406</v>
      </c>
      <c r="B3343" s="236"/>
      <c r="C3343" s="237"/>
      <c r="D3343" s="238"/>
      <c r="E3343" s="225">
        <v>6</v>
      </c>
      <c r="F3343" s="174"/>
      <c r="G3343" s="264" t="str">
        <f t="shared" si="602"/>
        <v>A.9.6</v>
      </c>
      <c r="H3343" s="235" t="e">
        <f t="shared" si="604"/>
        <v>#N/A</v>
      </c>
      <c r="I3343" s="239"/>
      <c r="J3343" s="239"/>
      <c r="K3343" s="239"/>
      <c r="L3343" s="239"/>
      <c r="M3343" s="240"/>
      <c r="N3343" s="231">
        <f t="shared" si="599"/>
        <v>1</v>
      </c>
      <c r="O3343" s="231">
        <f t="shared" si="595"/>
        <v>0</v>
      </c>
      <c r="P3343" s="179">
        <f>VLOOKUP($G3343,[1]Conceptos!$B$2:$I$588,6,FALSE)</f>
        <v>1</v>
      </c>
      <c r="Q3343" s="179">
        <f>VLOOKUP($G3343,[1]Conceptos!$B$2:$I$588,7,FALSE)</f>
        <v>1</v>
      </c>
      <c r="R3343" s="179">
        <f>VLOOKUP($G3343,[1]Conceptos!$B$2:$I$588,8,FALSE)</f>
        <v>1</v>
      </c>
      <c r="S3343" s="229" t="b">
        <f>VLOOKUP(G3343,[1]Conceptos!$B$2:$E$587,4,FALSE)</f>
        <v>1</v>
      </c>
      <c r="V3343" s="231">
        <f t="shared" si="597"/>
        <v>0</v>
      </c>
    </row>
    <row r="3344" spans="1:27" s="231" customFormat="1" hidden="1">
      <c r="A3344" s="172">
        <f>VLOOKUP(G3344,[1]Conceptos!$B$2:$F$587,5,FALSE)</f>
        <v>406</v>
      </c>
      <c r="B3344" s="236"/>
      <c r="C3344" s="237"/>
      <c r="D3344" s="238"/>
      <c r="E3344" s="225">
        <v>7</v>
      </c>
      <c r="F3344" s="174"/>
      <c r="G3344" s="264" t="str">
        <f t="shared" si="602"/>
        <v>A.9.6</v>
      </c>
      <c r="H3344" s="235" t="e">
        <f t="shared" si="604"/>
        <v>#N/A</v>
      </c>
      <c r="I3344" s="239"/>
      <c r="J3344" s="239"/>
      <c r="K3344" s="239"/>
      <c r="L3344" s="239"/>
      <c r="M3344" s="240"/>
      <c r="N3344" s="231">
        <f t="shared" si="599"/>
        <v>1</v>
      </c>
      <c r="O3344" s="231">
        <f t="shared" si="595"/>
        <v>0</v>
      </c>
      <c r="P3344" s="179">
        <f>VLOOKUP($G3344,[1]Conceptos!$B$2:$I$588,6,FALSE)</f>
        <v>1</v>
      </c>
      <c r="Q3344" s="179">
        <f>VLOOKUP($G3344,[1]Conceptos!$B$2:$I$588,7,FALSE)</f>
        <v>1</v>
      </c>
      <c r="R3344" s="179">
        <f>VLOOKUP($G3344,[1]Conceptos!$B$2:$I$588,8,FALSE)</f>
        <v>1</v>
      </c>
      <c r="S3344" s="229" t="b">
        <f>VLOOKUP(G3344,[1]Conceptos!$B$2:$E$587,4,FALSE)</f>
        <v>1</v>
      </c>
      <c r="V3344" s="231">
        <f t="shared" si="597"/>
        <v>0</v>
      </c>
    </row>
    <row r="3345" spans="1:22" s="231" customFormat="1" hidden="1">
      <c r="A3345" s="172">
        <f>VLOOKUP(G3345,[1]Conceptos!$B$2:$F$587,5,FALSE)</f>
        <v>406</v>
      </c>
      <c r="B3345" s="236"/>
      <c r="C3345" s="237"/>
      <c r="D3345" s="238"/>
      <c r="E3345" s="225">
        <v>8</v>
      </c>
      <c r="F3345" s="174"/>
      <c r="G3345" s="264" t="str">
        <f t="shared" si="602"/>
        <v>A.9.6</v>
      </c>
      <c r="H3345" s="235" t="e">
        <f t="shared" si="604"/>
        <v>#N/A</v>
      </c>
      <c r="I3345" s="239"/>
      <c r="J3345" s="239"/>
      <c r="K3345" s="239"/>
      <c r="L3345" s="239"/>
      <c r="M3345" s="240"/>
      <c r="N3345" s="231">
        <f t="shared" si="599"/>
        <v>1</v>
      </c>
      <c r="O3345" s="231">
        <f t="shared" ref="O3345:O3350" si="605">SUM(I3345:M3345)</f>
        <v>0</v>
      </c>
      <c r="P3345" s="179">
        <f>VLOOKUP($G3345,[1]Conceptos!$B$2:$I$588,6,FALSE)</f>
        <v>1</v>
      </c>
      <c r="Q3345" s="179">
        <f>VLOOKUP($G3345,[1]Conceptos!$B$2:$I$588,7,FALSE)</f>
        <v>1</v>
      </c>
      <c r="R3345" s="179">
        <f>VLOOKUP($G3345,[1]Conceptos!$B$2:$I$588,8,FALSE)</f>
        <v>1</v>
      </c>
      <c r="S3345" s="229" t="b">
        <f>VLOOKUP(G3345,[1]Conceptos!$B$2:$E$587,4,FALSE)</f>
        <v>1</v>
      </c>
      <c r="V3345" s="231">
        <f t="shared" si="597"/>
        <v>0</v>
      </c>
    </row>
    <row r="3346" spans="1:22" s="231" customFormat="1" hidden="1">
      <c r="A3346" s="172">
        <f>VLOOKUP(G3346,[1]Conceptos!$B$2:$F$587,5,FALSE)</f>
        <v>406</v>
      </c>
      <c r="B3346" s="236"/>
      <c r="C3346" s="237"/>
      <c r="D3346" s="238"/>
      <c r="E3346" s="225">
        <v>9</v>
      </c>
      <c r="F3346" s="174"/>
      <c r="G3346" s="264" t="str">
        <f t="shared" si="602"/>
        <v>A.9.6</v>
      </c>
      <c r="H3346" s="235" t="e">
        <f t="shared" si="604"/>
        <v>#N/A</v>
      </c>
      <c r="I3346" s="239"/>
      <c r="J3346" s="239"/>
      <c r="K3346" s="239"/>
      <c r="L3346" s="239"/>
      <c r="M3346" s="240"/>
      <c r="N3346" s="231">
        <f t="shared" si="599"/>
        <v>1</v>
      </c>
      <c r="O3346" s="231">
        <f t="shared" si="605"/>
        <v>0</v>
      </c>
      <c r="P3346" s="179">
        <f>VLOOKUP($G3346,[1]Conceptos!$B$2:$I$588,6,FALSE)</f>
        <v>1</v>
      </c>
      <c r="Q3346" s="179">
        <f>VLOOKUP($G3346,[1]Conceptos!$B$2:$I$588,7,FALSE)</f>
        <v>1</v>
      </c>
      <c r="R3346" s="179">
        <f>VLOOKUP($G3346,[1]Conceptos!$B$2:$I$588,8,FALSE)</f>
        <v>1</v>
      </c>
      <c r="S3346" s="229" t="b">
        <f>VLOOKUP(G3346,[1]Conceptos!$B$2:$E$587,4,FALSE)</f>
        <v>1</v>
      </c>
      <c r="V3346" s="231">
        <f t="shared" si="597"/>
        <v>0</v>
      </c>
    </row>
    <row r="3347" spans="1:22" s="231" customFormat="1" hidden="1">
      <c r="A3347" s="172">
        <f>VLOOKUP(G3347,[1]Conceptos!$B$2:$F$587,5,FALSE)</f>
        <v>406</v>
      </c>
      <c r="B3347" s="236"/>
      <c r="C3347" s="237"/>
      <c r="D3347" s="238"/>
      <c r="E3347" s="225">
        <v>10</v>
      </c>
      <c r="F3347" s="174"/>
      <c r="G3347" s="264" t="str">
        <f t="shared" si="602"/>
        <v>A.9.6</v>
      </c>
      <c r="H3347" s="235" t="e">
        <f t="shared" si="604"/>
        <v>#N/A</v>
      </c>
      <c r="I3347" s="239"/>
      <c r="J3347" s="239"/>
      <c r="K3347" s="239"/>
      <c r="L3347" s="239"/>
      <c r="M3347" s="240"/>
      <c r="N3347" s="231">
        <f t="shared" si="599"/>
        <v>1</v>
      </c>
      <c r="O3347" s="231">
        <f t="shared" si="605"/>
        <v>0</v>
      </c>
      <c r="P3347" s="179">
        <f>VLOOKUP($G3347,[1]Conceptos!$B$2:$I$588,6,FALSE)</f>
        <v>1</v>
      </c>
      <c r="Q3347" s="179">
        <f>VLOOKUP($G3347,[1]Conceptos!$B$2:$I$588,7,FALSE)</f>
        <v>1</v>
      </c>
      <c r="R3347" s="179">
        <f>VLOOKUP($G3347,[1]Conceptos!$B$2:$I$588,8,FALSE)</f>
        <v>1</v>
      </c>
      <c r="S3347" s="229" t="b">
        <f>VLOOKUP(G3347,[1]Conceptos!$B$2:$E$587,4,FALSE)</f>
        <v>1</v>
      </c>
      <c r="V3347" s="231">
        <f t="shared" si="597"/>
        <v>0</v>
      </c>
    </row>
    <row r="3348" spans="1:22" s="231" customFormat="1" ht="38.25">
      <c r="A3348" s="172">
        <f>VLOOKUP(G3348,[1]Conceptos!$B$2:$F$587,5,FALSE)</f>
        <v>407</v>
      </c>
      <c r="B3348" s="219" t="s">
        <v>550</v>
      </c>
      <c r="C3348" s="220" t="str">
        <f>VLOOKUP(B3348,[1]Conceptos!$B$2:$D$587,2,FALSE)</f>
        <v>MANTENIMIENTO DE INSTALACIONES PORTUARIAS, FLUVIALES Y MARÍTIMAS</v>
      </c>
      <c r="D3348" s="221" t="str">
        <f>VLOOKUP(B3348,[1]Conceptos!$B$2:$D$587,3,FALSE)</f>
        <v xml:space="preserve">INVERSIÓNES ORIENTADAS A LA  CONSERVACIÓN CONTINUA DE LAS INSTALACIONES PORTUARIAS FLUVIALES O MARÍTIMAS QUE PERTENEZCA A LA ENTIDAD TERRITORIAL </v>
      </c>
      <c r="E3348" s="222" t="s">
        <v>136</v>
      </c>
      <c r="F3348" s="223"/>
      <c r="G3348" s="263" t="str">
        <f t="shared" si="602"/>
        <v>A.9.7</v>
      </c>
      <c r="H3348" s="225"/>
      <c r="I3348" s="226">
        <f>SUM(I3349:I3358)</f>
        <v>0</v>
      </c>
      <c r="J3348" s="226">
        <f>SUM(J3349:J3358)</f>
        <v>0</v>
      </c>
      <c r="K3348" s="226">
        <f>SUM(K3349:K3358)</f>
        <v>0</v>
      </c>
      <c r="L3348" s="226">
        <f>SUM(L3349:L3358)</f>
        <v>0</v>
      </c>
      <c r="M3348" s="227">
        <f>SUM(M3349:M3358)</f>
        <v>0</v>
      </c>
      <c r="N3348" s="228">
        <f>IF(AND(E3348&lt;&gt;"", E3348&lt;&gt;"Registrar Detalle",E3348&lt;&gt;"Ocultar Detalle"),1,0)</f>
        <v>0</v>
      </c>
      <c r="O3348" s="228">
        <f t="shared" si="605"/>
        <v>0</v>
      </c>
      <c r="P3348" s="179">
        <f>VLOOKUP($G3348,[1]Conceptos!$B$2:$I$588,6,FALSE)</f>
        <v>1</v>
      </c>
      <c r="Q3348" s="179">
        <f>VLOOKUP($G3348,[1]Conceptos!$B$2:$I$588,7,FALSE)</f>
        <v>1</v>
      </c>
      <c r="R3348" s="179">
        <f>VLOOKUP($G3348,[1]Conceptos!$B$2:$I$588,8,FALSE)</f>
        <v>1</v>
      </c>
      <c r="S3348" s="229" t="b">
        <f>VLOOKUP(G3348,[1]Conceptos!$B$2:$E$588,4,FALSE)</f>
        <v>1</v>
      </c>
      <c r="T3348" s="230">
        <f>FIND(".",B3348,LEN(B3348)-2)</f>
        <v>4</v>
      </c>
      <c r="U3348" s="230" t="str">
        <f>MID(B3348,1,T3348-1)</f>
        <v>A.9</v>
      </c>
      <c r="V3348" s="231">
        <f t="shared" si="597"/>
        <v>4</v>
      </c>
    </row>
    <row r="3349" spans="1:22" s="231" customFormat="1">
      <c r="A3349" s="172">
        <f>VLOOKUP(G3349,[1]Conceptos!$B$2:$F$587,5,FALSE)</f>
        <v>407</v>
      </c>
      <c r="B3349" s="234"/>
      <c r="C3349" s="220"/>
      <c r="D3349" s="221"/>
      <c r="E3349" s="225">
        <v>1</v>
      </c>
      <c r="F3349" s="174"/>
      <c r="G3349" s="264" t="str">
        <f t="shared" si="602"/>
        <v>A.9.7</v>
      </c>
      <c r="H3349" s="235" t="e">
        <f t="shared" ref="H3349:H3358" si="606">VLOOKUP(F3349,$W$7:$X$48,2,FALSE)</f>
        <v>#N/A</v>
      </c>
      <c r="I3349" s="239"/>
      <c r="J3349" s="239"/>
      <c r="K3349" s="239"/>
      <c r="L3349" s="239"/>
      <c r="M3349" s="240"/>
      <c r="N3349" s="231">
        <f>IF(E3349&lt;&gt;"",1,0)</f>
        <v>1</v>
      </c>
      <c r="O3349" s="231">
        <f t="shared" si="605"/>
        <v>0</v>
      </c>
      <c r="P3349" s="179">
        <f>VLOOKUP($G3349,[1]Conceptos!$B$2:$I$588,6,FALSE)</f>
        <v>1</v>
      </c>
      <c r="Q3349" s="179">
        <f>VLOOKUP($G3349,[1]Conceptos!$B$2:$I$588,7,FALSE)</f>
        <v>1</v>
      </c>
      <c r="R3349" s="179">
        <f>VLOOKUP($G3349,[1]Conceptos!$B$2:$I$588,8,FALSE)</f>
        <v>1</v>
      </c>
      <c r="S3349" s="229" t="b">
        <f>VLOOKUP(G3349,[1]Conceptos!$B$2:$E$588,4,FALSE)</f>
        <v>1</v>
      </c>
      <c r="V3349" s="231">
        <f t="shared" si="597"/>
        <v>4</v>
      </c>
    </row>
    <row r="3350" spans="1:22" s="231" customFormat="1" hidden="1">
      <c r="A3350" s="172">
        <f>VLOOKUP(G3350,[1]Conceptos!$B$2:$F$587,5,FALSE)</f>
        <v>407</v>
      </c>
      <c r="B3350" s="236"/>
      <c r="C3350" s="237"/>
      <c r="D3350" s="238"/>
      <c r="E3350" s="225">
        <v>2</v>
      </c>
      <c r="F3350" s="174"/>
      <c r="G3350" s="264" t="str">
        <f t="shared" si="602"/>
        <v>A.9.7</v>
      </c>
      <c r="H3350" s="235" t="e">
        <f t="shared" si="606"/>
        <v>#N/A</v>
      </c>
      <c r="I3350" s="239"/>
      <c r="J3350" s="239"/>
      <c r="K3350" s="239"/>
      <c r="L3350" s="239"/>
      <c r="M3350" s="240"/>
      <c r="N3350" s="231">
        <f>IF(E3350&lt;&gt;"",1,0)</f>
        <v>1</v>
      </c>
      <c r="O3350" s="231">
        <f t="shared" si="605"/>
        <v>0</v>
      </c>
      <c r="P3350" s="179">
        <f>VLOOKUP($G3350,[1]Conceptos!$B$2:$I$588,6,FALSE)</f>
        <v>1</v>
      </c>
      <c r="Q3350" s="179">
        <f>VLOOKUP($G3350,[1]Conceptos!$B$2:$I$588,7,FALSE)</f>
        <v>1</v>
      </c>
      <c r="R3350" s="179">
        <f>VLOOKUP($G3350,[1]Conceptos!$B$2:$I$588,8,FALSE)</f>
        <v>1</v>
      </c>
      <c r="S3350" s="229" t="b">
        <f>VLOOKUP(G3350,[1]Conceptos!$B$2:$E$587,4,FALSE)</f>
        <v>1</v>
      </c>
      <c r="V3350" s="231">
        <f t="shared" si="597"/>
        <v>0</v>
      </c>
    </row>
    <row r="3351" spans="1:22" s="231" customFormat="1" hidden="1">
      <c r="A3351" s="172">
        <f>VLOOKUP(G3351,[1]Conceptos!$B$2:$F$587,5,FALSE)</f>
        <v>407</v>
      </c>
      <c r="B3351" s="236"/>
      <c r="C3351" s="237"/>
      <c r="D3351" s="238"/>
      <c r="E3351" s="225">
        <v>3</v>
      </c>
      <c r="F3351" s="174"/>
      <c r="G3351" s="264" t="str">
        <f t="shared" si="602"/>
        <v>A.9.7</v>
      </c>
      <c r="H3351" s="235" t="e">
        <f t="shared" si="606"/>
        <v>#N/A</v>
      </c>
      <c r="I3351" s="239"/>
      <c r="J3351" s="239"/>
      <c r="K3351" s="239"/>
      <c r="L3351" s="239"/>
      <c r="M3351" s="240"/>
      <c r="N3351" s="231">
        <f t="shared" ref="N3351:N3413" si="607">IF(E3351&lt;&gt;"",1,0)</f>
        <v>1</v>
      </c>
      <c r="O3351" s="231">
        <f t="shared" ref="O3351:O3414" si="608">SUM(I3351:M3351)</f>
        <v>0</v>
      </c>
      <c r="P3351" s="179">
        <f>VLOOKUP($G3351,[1]Conceptos!$B$2:$I$588,6,FALSE)</f>
        <v>1</v>
      </c>
      <c r="Q3351" s="179">
        <f>VLOOKUP($G3351,[1]Conceptos!$B$2:$I$588,7,FALSE)</f>
        <v>1</v>
      </c>
      <c r="R3351" s="179">
        <f>VLOOKUP($G3351,[1]Conceptos!$B$2:$I$588,8,FALSE)</f>
        <v>1</v>
      </c>
      <c r="S3351" s="229" t="b">
        <f>VLOOKUP(G3351,[1]Conceptos!$B$2:$E$587,4,FALSE)</f>
        <v>1</v>
      </c>
      <c r="V3351" s="231">
        <f t="shared" si="597"/>
        <v>0</v>
      </c>
    </row>
    <row r="3352" spans="1:22" s="231" customFormat="1" hidden="1">
      <c r="A3352" s="172">
        <f>VLOOKUP(G3352,[1]Conceptos!$B$2:$F$587,5,FALSE)</f>
        <v>407</v>
      </c>
      <c r="B3352" s="236"/>
      <c r="C3352" s="237"/>
      <c r="D3352" s="238"/>
      <c r="E3352" s="225">
        <v>4</v>
      </c>
      <c r="F3352" s="174"/>
      <c r="G3352" s="264" t="str">
        <f t="shared" si="602"/>
        <v>A.9.7</v>
      </c>
      <c r="H3352" s="235" t="e">
        <f t="shared" si="606"/>
        <v>#N/A</v>
      </c>
      <c r="I3352" s="239"/>
      <c r="J3352" s="239"/>
      <c r="K3352" s="239"/>
      <c r="L3352" s="239"/>
      <c r="M3352" s="240"/>
      <c r="N3352" s="231">
        <f t="shared" si="607"/>
        <v>1</v>
      </c>
      <c r="O3352" s="231">
        <f t="shared" si="608"/>
        <v>0</v>
      </c>
      <c r="P3352" s="179">
        <f>VLOOKUP($G3352,[1]Conceptos!$B$2:$I$588,6,FALSE)</f>
        <v>1</v>
      </c>
      <c r="Q3352" s="179">
        <f>VLOOKUP($G3352,[1]Conceptos!$B$2:$I$588,7,FALSE)</f>
        <v>1</v>
      </c>
      <c r="R3352" s="179">
        <f>VLOOKUP($G3352,[1]Conceptos!$B$2:$I$588,8,FALSE)</f>
        <v>1</v>
      </c>
      <c r="S3352" s="229" t="b">
        <f>VLOOKUP(G3352,[1]Conceptos!$B$2:$E$587,4,FALSE)</f>
        <v>1</v>
      </c>
      <c r="V3352" s="231">
        <f t="shared" ref="V3352:V3415" si="609">IF(T3352=0,T3351,T3352)</f>
        <v>0</v>
      </c>
    </row>
    <row r="3353" spans="1:22" s="231" customFormat="1" hidden="1">
      <c r="A3353" s="172">
        <f>VLOOKUP(G3353,[1]Conceptos!$B$2:$F$587,5,FALSE)</f>
        <v>407</v>
      </c>
      <c r="B3353" s="236"/>
      <c r="C3353" s="237"/>
      <c r="D3353" s="238"/>
      <c r="E3353" s="225">
        <v>5</v>
      </c>
      <c r="F3353" s="174"/>
      <c r="G3353" s="264" t="str">
        <f t="shared" si="602"/>
        <v>A.9.7</v>
      </c>
      <c r="H3353" s="235" t="e">
        <f t="shared" si="606"/>
        <v>#N/A</v>
      </c>
      <c r="I3353" s="239"/>
      <c r="J3353" s="239"/>
      <c r="K3353" s="239"/>
      <c r="L3353" s="239"/>
      <c r="M3353" s="240"/>
      <c r="N3353" s="231">
        <f t="shared" si="607"/>
        <v>1</v>
      </c>
      <c r="O3353" s="231">
        <f t="shared" si="608"/>
        <v>0</v>
      </c>
      <c r="P3353" s="179">
        <f>VLOOKUP($G3353,[1]Conceptos!$B$2:$I$588,6,FALSE)</f>
        <v>1</v>
      </c>
      <c r="Q3353" s="179">
        <f>VLOOKUP($G3353,[1]Conceptos!$B$2:$I$588,7,FALSE)</f>
        <v>1</v>
      </c>
      <c r="R3353" s="179">
        <f>VLOOKUP($G3353,[1]Conceptos!$B$2:$I$588,8,FALSE)</f>
        <v>1</v>
      </c>
      <c r="S3353" s="229" t="b">
        <f>VLOOKUP(G3353,[1]Conceptos!$B$2:$E$587,4,FALSE)</f>
        <v>1</v>
      </c>
      <c r="V3353" s="231">
        <f t="shared" si="609"/>
        <v>0</v>
      </c>
    </row>
    <row r="3354" spans="1:22" s="231" customFormat="1" hidden="1">
      <c r="A3354" s="172">
        <f>VLOOKUP(G3354,[1]Conceptos!$B$2:$F$587,5,FALSE)</f>
        <v>407</v>
      </c>
      <c r="B3354" s="236"/>
      <c r="C3354" s="237"/>
      <c r="D3354" s="238"/>
      <c r="E3354" s="225">
        <v>6</v>
      </c>
      <c r="F3354" s="174"/>
      <c r="G3354" s="264" t="str">
        <f t="shared" si="602"/>
        <v>A.9.7</v>
      </c>
      <c r="H3354" s="235" t="e">
        <f t="shared" si="606"/>
        <v>#N/A</v>
      </c>
      <c r="I3354" s="239"/>
      <c r="J3354" s="239"/>
      <c r="K3354" s="239"/>
      <c r="L3354" s="239"/>
      <c r="M3354" s="240"/>
      <c r="N3354" s="231">
        <f t="shared" si="607"/>
        <v>1</v>
      </c>
      <c r="O3354" s="231">
        <f t="shared" si="608"/>
        <v>0</v>
      </c>
      <c r="P3354" s="179">
        <f>VLOOKUP($G3354,[1]Conceptos!$B$2:$I$588,6,FALSE)</f>
        <v>1</v>
      </c>
      <c r="Q3354" s="179">
        <f>VLOOKUP($G3354,[1]Conceptos!$B$2:$I$588,7,FALSE)</f>
        <v>1</v>
      </c>
      <c r="R3354" s="179">
        <f>VLOOKUP($G3354,[1]Conceptos!$B$2:$I$588,8,FALSE)</f>
        <v>1</v>
      </c>
      <c r="S3354" s="229" t="b">
        <f>VLOOKUP(G3354,[1]Conceptos!$B$2:$E$587,4,FALSE)</f>
        <v>1</v>
      </c>
      <c r="V3354" s="231">
        <f t="shared" si="609"/>
        <v>0</v>
      </c>
    </row>
    <row r="3355" spans="1:22" s="231" customFormat="1" hidden="1">
      <c r="A3355" s="172">
        <f>VLOOKUP(G3355,[1]Conceptos!$B$2:$F$587,5,FALSE)</f>
        <v>407</v>
      </c>
      <c r="B3355" s="236"/>
      <c r="C3355" s="237"/>
      <c r="D3355" s="238"/>
      <c r="E3355" s="225">
        <v>7</v>
      </c>
      <c r="F3355" s="174"/>
      <c r="G3355" s="264" t="str">
        <f t="shared" si="602"/>
        <v>A.9.7</v>
      </c>
      <c r="H3355" s="235" t="e">
        <f t="shared" si="606"/>
        <v>#N/A</v>
      </c>
      <c r="I3355" s="239"/>
      <c r="J3355" s="239"/>
      <c r="K3355" s="239"/>
      <c r="L3355" s="239"/>
      <c r="M3355" s="240"/>
      <c r="N3355" s="231">
        <f t="shared" si="607"/>
        <v>1</v>
      </c>
      <c r="O3355" s="231">
        <f t="shared" si="608"/>
        <v>0</v>
      </c>
      <c r="P3355" s="179">
        <f>VLOOKUP($G3355,[1]Conceptos!$B$2:$I$588,6,FALSE)</f>
        <v>1</v>
      </c>
      <c r="Q3355" s="179">
        <f>VLOOKUP($G3355,[1]Conceptos!$B$2:$I$588,7,FALSE)</f>
        <v>1</v>
      </c>
      <c r="R3355" s="179">
        <f>VLOOKUP($G3355,[1]Conceptos!$B$2:$I$588,8,FALSE)</f>
        <v>1</v>
      </c>
      <c r="S3355" s="229" t="b">
        <f>VLOOKUP(G3355,[1]Conceptos!$B$2:$E$587,4,FALSE)</f>
        <v>1</v>
      </c>
      <c r="V3355" s="231">
        <f t="shared" si="609"/>
        <v>0</v>
      </c>
    </row>
    <row r="3356" spans="1:22" s="231" customFormat="1" hidden="1">
      <c r="A3356" s="172">
        <f>VLOOKUP(G3356,[1]Conceptos!$B$2:$F$587,5,FALSE)</f>
        <v>407</v>
      </c>
      <c r="B3356" s="236"/>
      <c r="C3356" s="237"/>
      <c r="D3356" s="238"/>
      <c r="E3356" s="225">
        <v>8</v>
      </c>
      <c r="F3356" s="174"/>
      <c r="G3356" s="264" t="str">
        <f t="shared" si="602"/>
        <v>A.9.7</v>
      </c>
      <c r="H3356" s="235" t="e">
        <f t="shared" si="606"/>
        <v>#N/A</v>
      </c>
      <c r="I3356" s="239"/>
      <c r="J3356" s="239"/>
      <c r="K3356" s="239"/>
      <c r="L3356" s="239"/>
      <c r="M3356" s="240"/>
      <c r="N3356" s="231">
        <f t="shared" si="607"/>
        <v>1</v>
      </c>
      <c r="O3356" s="231">
        <f t="shared" si="608"/>
        <v>0</v>
      </c>
      <c r="P3356" s="179">
        <f>VLOOKUP($G3356,[1]Conceptos!$B$2:$I$588,6,FALSE)</f>
        <v>1</v>
      </c>
      <c r="Q3356" s="179">
        <f>VLOOKUP($G3356,[1]Conceptos!$B$2:$I$588,7,FALSE)</f>
        <v>1</v>
      </c>
      <c r="R3356" s="179">
        <f>VLOOKUP($G3356,[1]Conceptos!$B$2:$I$588,8,FALSE)</f>
        <v>1</v>
      </c>
      <c r="S3356" s="229" t="b">
        <f>VLOOKUP(G3356,[1]Conceptos!$B$2:$E$587,4,FALSE)</f>
        <v>1</v>
      </c>
      <c r="V3356" s="231">
        <f t="shared" si="609"/>
        <v>0</v>
      </c>
    </row>
    <row r="3357" spans="1:22" s="231" customFormat="1" hidden="1">
      <c r="A3357" s="172">
        <f>VLOOKUP(G3357,[1]Conceptos!$B$2:$F$587,5,FALSE)</f>
        <v>407</v>
      </c>
      <c r="B3357" s="236"/>
      <c r="C3357" s="237"/>
      <c r="D3357" s="238"/>
      <c r="E3357" s="225">
        <v>9</v>
      </c>
      <c r="F3357" s="174"/>
      <c r="G3357" s="264" t="str">
        <f t="shared" si="602"/>
        <v>A.9.7</v>
      </c>
      <c r="H3357" s="235" t="e">
        <f t="shared" si="606"/>
        <v>#N/A</v>
      </c>
      <c r="I3357" s="239"/>
      <c r="J3357" s="239"/>
      <c r="K3357" s="239"/>
      <c r="L3357" s="239"/>
      <c r="M3357" s="240"/>
      <c r="N3357" s="231">
        <f t="shared" si="607"/>
        <v>1</v>
      </c>
      <c r="O3357" s="231">
        <f t="shared" si="608"/>
        <v>0</v>
      </c>
      <c r="P3357" s="179">
        <f>VLOOKUP($G3357,[1]Conceptos!$B$2:$I$588,6,FALSE)</f>
        <v>1</v>
      </c>
      <c r="Q3357" s="179">
        <f>VLOOKUP($G3357,[1]Conceptos!$B$2:$I$588,7,FALSE)</f>
        <v>1</v>
      </c>
      <c r="R3357" s="179">
        <f>VLOOKUP($G3357,[1]Conceptos!$B$2:$I$588,8,FALSE)</f>
        <v>1</v>
      </c>
      <c r="S3357" s="229" t="b">
        <f>VLOOKUP(G3357,[1]Conceptos!$B$2:$E$587,4,FALSE)</f>
        <v>1</v>
      </c>
      <c r="V3357" s="231">
        <f t="shared" si="609"/>
        <v>0</v>
      </c>
    </row>
    <row r="3358" spans="1:22" s="231" customFormat="1" hidden="1">
      <c r="A3358" s="172">
        <f>VLOOKUP(G3358,[1]Conceptos!$B$2:$F$587,5,FALSE)</f>
        <v>407</v>
      </c>
      <c r="B3358" s="236"/>
      <c r="C3358" s="237"/>
      <c r="D3358" s="238"/>
      <c r="E3358" s="225">
        <v>10</v>
      </c>
      <c r="F3358" s="174"/>
      <c r="G3358" s="264" t="str">
        <f t="shared" si="602"/>
        <v>A.9.7</v>
      </c>
      <c r="H3358" s="235" t="e">
        <f t="shared" si="606"/>
        <v>#N/A</v>
      </c>
      <c r="I3358" s="239"/>
      <c r="J3358" s="239"/>
      <c r="K3358" s="239"/>
      <c r="L3358" s="239"/>
      <c r="M3358" s="240"/>
      <c r="N3358" s="231">
        <f t="shared" si="607"/>
        <v>1</v>
      </c>
      <c r="O3358" s="231">
        <f t="shared" si="608"/>
        <v>0</v>
      </c>
      <c r="P3358" s="179">
        <f>VLOOKUP($G3358,[1]Conceptos!$B$2:$I$588,6,FALSE)</f>
        <v>1</v>
      </c>
      <c r="Q3358" s="179">
        <f>VLOOKUP($G3358,[1]Conceptos!$B$2:$I$588,7,FALSE)</f>
        <v>1</v>
      </c>
      <c r="R3358" s="179">
        <f>VLOOKUP($G3358,[1]Conceptos!$B$2:$I$588,8,FALSE)</f>
        <v>1</v>
      </c>
      <c r="S3358" s="229" t="b">
        <f>VLOOKUP(G3358,[1]Conceptos!$B$2:$E$587,4,FALSE)</f>
        <v>1</v>
      </c>
      <c r="V3358" s="231">
        <f t="shared" si="609"/>
        <v>0</v>
      </c>
    </row>
    <row r="3359" spans="1:22" s="231" customFormat="1" ht="38.25">
      <c r="A3359" s="172">
        <f>VLOOKUP(G3359,[1]Conceptos!$B$2:$F$587,5,FALSE)</f>
        <v>408</v>
      </c>
      <c r="B3359" s="219" t="s">
        <v>551</v>
      </c>
      <c r="C3359" s="220" t="str">
        <f>VLOOKUP(B3359,[1]Conceptos!$B$2:$D$587,2,FALSE)</f>
        <v>CONSTRUCCIÓN DE TERMINALES DE TRANSPORTE Y AEROPUERTOS</v>
      </c>
      <c r="D3359" s="221" t="str">
        <f>VLOOKUP(B3359,[1]Conceptos!$B$2:$D$587,3,FALSE)</f>
        <v>CONJUNTO DE OBRAS DE INFRAESTRUCTURA A EJECUTAR QUE PERMITAN DISPONER DE TERMINALES DE TRANSPORTE Y AEROPUERTOS A LA ENTIDAD TERRITORIAL.</v>
      </c>
      <c r="E3359" s="222" t="s">
        <v>136</v>
      </c>
      <c r="F3359" s="223"/>
      <c r="G3359" s="263" t="str">
        <f t="shared" si="602"/>
        <v>A.9.8</v>
      </c>
      <c r="H3359" s="225"/>
      <c r="I3359" s="226">
        <f>SUM(I3360:I3369)</f>
        <v>0</v>
      </c>
      <c r="J3359" s="226">
        <f>SUM(J3360:J3369)</f>
        <v>0</v>
      </c>
      <c r="K3359" s="226">
        <f>SUM(K3360:K3369)</f>
        <v>0</v>
      </c>
      <c r="L3359" s="226">
        <f>SUM(L3360:L3369)</f>
        <v>0</v>
      </c>
      <c r="M3359" s="227">
        <f>SUM(M3360:M3369)</f>
        <v>0</v>
      </c>
      <c r="N3359" s="228">
        <f>IF(AND(E3359&lt;&gt;"", E3359&lt;&gt;"Registrar Detalle",E3359&lt;&gt;"Ocultar Detalle"),1,0)</f>
        <v>0</v>
      </c>
      <c r="O3359" s="228">
        <f t="shared" si="608"/>
        <v>0</v>
      </c>
      <c r="P3359" s="179">
        <f>VLOOKUP($G3359,[1]Conceptos!$B$2:$I$588,6,FALSE)</f>
        <v>1</v>
      </c>
      <c r="Q3359" s="179">
        <f>VLOOKUP($G3359,[1]Conceptos!$B$2:$I$588,7,FALSE)</f>
        <v>1</v>
      </c>
      <c r="R3359" s="179">
        <f>VLOOKUP($G3359,[1]Conceptos!$B$2:$I$588,8,FALSE)</f>
        <v>1</v>
      </c>
      <c r="S3359" s="229" t="b">
        <f>VLOOKUP(G3359,[1]Conceptos!$B$2:$E$588,4,FALSE)</f>
        <v>1</v>
      </c>
      <c r="T3359" s="230">
        <f>FIND(".",B3359,LEN(B3359)-2)</f>
        <v>4</v>
      </c>
      <c r="U3359" s="230" t="str">
        <f>MID(B3359,1,T3359-1)</f>
        <v>A.9</v>
      </c>
      <c r="V3359" s="231">
        <f t="shared" si="609"/>
        <v>4</v>
      </c>
    </row>
    <row r="3360" spans="1:22" s="231" customFormat="1">
      <c r="A3360" s="172">
        <f>VLOOKUP(G3360,[1]Conceptos!$B$2:$F$587,5,FALSE)</f>
        <v>408</v>
      </c>
      <c r="B3360" s="234"/>
      <c r="C3360" s="220"/>
      <c r="D3360" s="221"/>
      <c r="E3360" s="225">
        <v>1</v>
      </c>
      <c r="F3360" s="174"/>
      <c r="G3360" s="264" t="str">
        <f t="shared" si="602"/>
        <v>A.9.8</v>
      </c>
      <c r="H3360" s="235" t="e">
        <f t="shared" ref="H3360:H3369" si="610">VLOOKUP(F3360,$W$7:$X$48,2,FALSE)</f>
        <v>#N/A</v>
      </c>
      <c r="I3360" s="239"/>
      <c r="J3360" s="239"/>
      <c r="K3360" s="239"/>
      <c r="L3360" s="239"/>
      <c r="M3360" s="240"/>
      <c r="N3360" s="231">
        <f t="shared" si="607"/>
        <v>1</v>
      </c>
      <c r="O3360" s="231">
        <f t="shared" si="608"/>
        <v>0</v>
      </c>
      <c r="P3360" s="179">
        <f>VLOOKUP($G3360,[1]Conceptos!$B$2:$I$588,6,FALSE)</f>
        <v>1</v>
      </c>
      <c r="Q3360" s="179">
        <f>VLOOKUP($G3360,[1]Conceptos!$B$2:$I$588,7,FALSE)</f>
        <v>1</v>
      </c>
      <c r="R3360" s="179">
        <f>VLOOKUP($G3360,[1]Conceptos!$B$2:$I$588,8,FALSE)</f>
        <v>1</v>
      </c>
      <c r="S3360" s="229" t="b">
        <f>VLOOKUP(G3360,[1]Conceptos!$B$2:$E$588,4,FALSE)</f>
        <v>1</v>
      </c>
      <c r="V3360" s="231">
        <f t="shared" si="609"/>
        <v>4</v>
      </c>
    </row>
    <row r="3361" spans="1:22" s="231" customFormat="1" hidden="1">
      <c r="A3361" s="172">
        <f>VLOOKUP(G3361,[1]Conceptos!$B$2:$F$587,5,FALSE)</f>
        <v>408</v>
      </c>
      <c r="B3361" s="236"/>
      <c r="C3361" s="237"/>
      <c r="D3361" s="238"/>
      <c r="E3361" s="225">
        <v>2</v>
      </c>
      <c r="F3361" s="174"/>
      <c r="G3361" s="264" t="str">
        <f t="shared" si="602"/>
        <v>A.9.8</v>
      </c>
      <c r="H3361" s="235" t="e">
        <f t="shared" si="610"/>
        <v>#N/A</v>
      </c>
      <c r="I3361" s="239"/>
      <c r="J3361" s="239"/>
      <c r="K3361" s="239"/>
      <c r="L3361" s="239"/>
      <c r="M3361" s="240"/>
      <c r="N3361" s="231">
        <f t="shared" si="607"/>
        <v>1</v>
      </c>
      <c r="O3361" s="231">
        <f t="shared" si="608"/>
        <v>0</v>
      </c>
      <c r="P3361" s="179">
        <f>VLOOKUP($G3361,[1]Conceptos!$B$2:$I$588,6,FALSE)</f>
        <v>1</v>
      </c>
      <c r="Q3361" s="179">
        <f>VLOOKUP($G3361,[1]Conceptos!$B$2:$I$588,7,FALSE)</f>
        <v>1</v>
      </c>
      <c r="R3361" s="179">
        <f>VLOOKUP($G3361,[1]Conceptos!$B$2:$I$588,8,FALSE)</f>
        <v>1</v>
      </c>
      <c r="S3361" s="229" t="b">
        <f>VLOOKUP(G3361,[1]Conceptos!$B$2:$E$587,4,FALSE)</f>
        <v>1</v>
      </c>
      <c r="V3361" s="231">
        <f t="shared" si="609"/>
        <v>0</v>
      </c>
    </row>
    <row r="3362" spans="1:22" s="231" customFormat="1" hidden="1">
      <c r="A3362" s="172">
        <f>VLOOKUP(G3362,[1]Conceptos!$B$2:$F$587,5,FALSE)</f>
        <v>408</v>
      </c>
      <c r="B3362" s="236"/>
      <c r="C3362" s="237"/>
      <c r="D3362" s="238"/>
      <c r="E3362" s="225">
        <v>3</v>
      </c>
      <c r="F3362" s="174"/>
      <c r="G3362" s="264" t="str">
        <f t="shared" si="602"/>
        <v>A.9.8</v>
      </c>
      <c r="H3362" s="235" t="e">
        <f t="shared" si="610"/>
        <v>#N/A</v>
      </c>
      <c r="I3362" s="239"/>
      <c r="J3362" s="239"/>
      <c r="K3362" s="239"/>
      <c r="L3362" s="239"/>
      <c r="M3362" s="240"/>
      <c r="N3362" s="231">
        <f t="shared" si="607"/>
        <v>1</v>
      </c>
      <c r="O3362" s="231">
        <f t="shared" si="608"/>
        <v>0</v>
      </c>
      <c r="P3362" s="179">
        <f>VLOOKUP($G3362,[1]Conceptos!$B$2:$I$588,6,FALSE)</f>
        <v>1</v>
      </c>
      <c r="Q3362" s="179">
        <f>VLOOKUP($G3362,[1]Conceptos!$B$2:$I$588,7,FALSE)</f>
        <v>1</v>
      </c>
      <c r="R3362" s="179">
        <f>VLOOKUP($G3362,[1]Conceptos!$B$2:$I$588,8,FALSE)</f>
        <v>1</v>
      </c>
      <c r="S3362" s="229" t="b">
        <f>VLOOKUP(G3362,[1]Conceptos!$B$2:$E$587,4,FALSE)</f>
        <v>1</v>
      </c>
      <c r="V3362" s="231">
        <f t="shared" si="609"/>
        <v>0</v>
      </c>
    </row>
    <row r="3363" spans="1:22" s="231" customFormat="1" hidden="1">
      <c r="A3363" s="172">
        <f>VLOOKUP(G3363,[1]Conceptos!$B$2:$F$587,5,FALSE)</f>
        <v>408</v>
      </c>
      <c r="B3363" s="236"/>
      <c r="C3363" s="237"/>
      <c r="D3363" s="238"/>
      <c r="E3363" s="225">
        <v>4</v>
      </c>
      <c r="F3363" s="174"/>
      <c r="G3363" s="264" t="str">
        <f t="shared" si="602"/>
        <v>A.9.8</v>
      </c>
      <c r="H3363" s="235" t="e">
        <f t="shared" si="610"/>
        <v>#N/A</v>
      </c>
      <c r="I3363" s="239"/>
      <c r="J3363" s="239"/>
      <c r="K3363" s="239"/>
      <c r="L3363" s="239"/>
      <c r="M3363" s="240"/>
      <c r="N3363" s="231">
        <f t="shared" si="607"/>
        <v>1</v>
      </c>
      <c r="O3363" s="231">
        <f t="shared" si="608"/>
        <v>0</v>
      </c>
      <c r="P3363" s="179">
        <f>VLOOKUP($G3363,[1]Conceptos!$B$2:$I$588,6,FALSE)</f>
        <v>1</v>
      </c>
      <c r="Q3363" s="179">
        <f>VLOOKUP($G3363,[1]Conceptos!$B$2:$I$588,7,FALSE)</f>
        <v>1</v>
      </c>
      <c r="R3363" s="179">
        <f>VLOOKUP($G3363,[1]Conceptos!$B$2:$I$588,8,FALSE)</f>
        <v>1</v>
      </c>
      <c r="S3363" s="229" t="b">
        <f>VLOOKUP(G3363,[1]Conceptos!$B$2:$E$587,4,FALSE)</f>
        <v>1</v>
      </c>
      <c r="V3363" s="231">
        <f t="shared" si="609"/>
        <v>0</v>
      </c>
    </row>
    <row r="3364" spans="1:22" s="231" customFormat="1" hidden="1">
      <c r="A3364" s="172">
        <f>VLOOKUP(G3364,[1]Conceptos!$B$2:$F$587,5,FALSE)</f>
        <v>408</v>
      </c>
      <c r="B3364" s="236"/>
      <c r="C3364" s="237"/>
      <c r="D3364" s="238"/>
      <c r="E3364" s="225">
        <v>5</v>
      </c>
      <c r="F3364" s="174"/>
      <c r="G3364" s="264" t="str">
        <f t="shared" si="602"/>
        <v>A.9.8</v>
      </c>
      <c r="H3364" s="235" t="e">
        <f t="shared" si="610"/>
        <v>#N/A</v>
      </c>
      <c r="I3364" s="239"/>
      <c r="J3364" s="239"/>
      <c r="K3364" s="239"/>
      <c r="L3364" s="239"/>
      <c r="M3364" s="240"/>
      <c r="N3364" s="231">
        <f t="shared" si="607"/>
        <v>1</v>
      </c>
      <c r="O3364" s="231">
        <f t="shared" si="608"/>
        <v>0</v>
      </c>
      <c r="P3364" s="179">
        <f>VLOOKUP($G3364,[1]Conceptos!$B$2:$I$588,6,FALSE)</f>
        <v>1</v>
      </c>
      <c r="Q3364" s="179">
        <f>VLOOKUP($G3364,[1]Conceptos!$B$2:$I$588,7,FALSE)</f>
        <v>1</v>
      </c>
      <c r="R3364" s="179">
        <f>VLOOKUP($G3364,[1]Conceptos!$B$2:$I$588,8,FALSE)</f>
        <v>1</v>
      </c>
      <c r="S3364" s="229" t="b">
        <f>VLOOKUP(G3364,[1]Conceptos!$B$2:$E$587,4,FALSE)</f>
        <v>1</v>
      </c>
      <c r="V3364" s="231">
        <f t="shared" si="609"/>
        <v>0</v>
      </c>
    </row>
    <row r="3365" spans="1:22" s="231" customFormat="1" hidden="1">
      <c r="A3365" s="172">
        <f>VLOOKUP(G3365,[1]Conceptos!$B$2:$F$587,5,FALSE)</f>
        <v>408</v>
      </c>
      <c r="B3365" s="236"/>
      <c r="C3365" s="237"/>
      <c r="D3365" s="238"/>
      <c r="E3365" s="225">
        <v>6</v>
      </c>
      <c r="F3365" s="174"/>
      <c r="G3365" s="264" t="str">
        <f t="shared" si="602"/>
        <v>A.9.8</v>
      </c>
      <c r="H3365" s="235" t="e">
        <f t="shared" si="610"/>
        <v>#N/A</v>
      </c>
      <c r="I3365" s="239"/>
      <c r="J3365" s="239"/>
      <c r="K3365" s="239"/>
      <c r="L3365" s="239"/>
      <c r="M3365" s="240"/>
      <c r="N3365" s="231">
        <f t="shared" si="607"/>
        <v>1</v>
      </c>
      <c r="O3365" s="231">
        <f t="shared" si="608"/>
        <v>0</v>
      </c>
      <c r="P3365" s="179">
        <f>VLOOKUP($G3365,[1]Conceptos!$B$2:$I$588,6,FALSE)</f>
        <v>1</v>
      </c>
      <c r="Q3365" s="179">
        <f>VLOOKUP($G3365,[1]Conceptos!$B$2:$I$588,7,FALSE)</f>
        <v>1</v>
      </c>
      <c r="R3365" s="179">
        <f>VLOOKUP($G3365,[1]Conceptos!$B$2:$I$588,8,FALSE)</f>
        <v>1</v>
      </c>
      <c r="S3365" s="229" t="b">
        <f>VLOOKUP(G3365,[1]Conceptos!$B$2:$E$587,4,FALSE)</f>
        <v>1</v>
      </c>
      <c r="V3365" s="231">
        <f t="shared" si="609"/>
        <v>0</v>
      </c>
    </row>
    <row r="3366" spans="1:22" s="231" customFormat="1" hidden="1">
      <c r="A3366" s="172">
        <f>VLOOKUP(G3366,[1]Conceptos!$B$2:$F$587,5,FALSE)</f>
        <v>408</v>
      </c>
      <c r="B3366" s="236"/>
      <c r="C3366" s="237"/>
      <c r="D3366" s="238"/>
      <c r="E3366" s="225">
        <v>7</v>
      </c>
      <c r="F3366" s="174"/>
      <c r="G3366" s="264" t="str">
        <f t="shared" si="602"/>
        <v>A.9.8</v>
      </c>
      <c r="H3366" s="235" t="e">
        <f t="shared" si="610"/>
        <v>#N/A</v>
      </c>
      <c r="I3366" s="239"/>
      <c r="J3366" s="239"/>
      <c r="K3366" s="239"/>
      <c r="L3366" s="239"/>
      <c r="M3366" s="240"/>
      <c r="N3366" s="231">
        <f t="shared" si="607"/>
        <v>1</v>
      </c>
      <c r="O3366" s="231">
        <f t="shared" si="608"/>
        <v>0</v>
      </c>
      <c r="P3366" s="179">
        <f>VLOOKUP($G3366,[1]Conceptos!$B$2:$I$588,6,FALSE)</f>
        <v>1</v>
      </c>
      <c r="Q3366" s="179">
        <f>VLOOKUP($G3366,[1]Conceptos!$B$2:$I$588,7,FALSE)</f>
        <v>1</v>
      </c>
      <c r="R3366" s="179">
        <f>VLOOKUP($G3366,[1]Conceptos!$B$2:$I$588,8,FALSE)</f>
        <v>1</v>
      </c>
      <c r="S3366" s="229" t="b">
        <f>VLOOKUP(G3366,[1]Conceptos!$B$2:$E$587,4,FALSE)</f>
        <v>1</v>
      </c>
      <c r="V3366" s="231">
        <f t="shared" si="609"/>
        <v>0</v>
      </c>
    </row>
    <row r="3367" spans="1:22" s="231" customFormat="1" hidden="1">
      <c r="A3367" s="172">
        <f>VLOOKUP(G3367,[1]Conceptos!$B$2:$F$587,5,FALSE)</f>
        <v>408</v>
      </c>
      <c r="B3367" s="236"/>
      <c r="C3367" s="237"/>
      <c r="D3367" s="238"/>
      <c r="E3367" s="225">
        <v>8</v>
      </c>
      <c r="F3367" s="174"/>
      <c r="G3367" s="264" t="str">
        <f t="shared" si="602"/>
        <v>A.9.8</v>
      </c>
      <c r="H3367" s="235" t="e">
        <f t="shared" si="610"/>
        <v>#N/A</v>
      </c>
      <c r="I3367" s="239"/>
      <c r="J3367" s="239"/>
      <c r="K3367" s="239"/>
      <c r="L3367" s="239"/>
      <c r="M3367" s="240"/>
      <c r="N3367" s="231">
        <f t="shared" si="607"/>
        <v>1</v>
      </c>
      <c r="O3367" s="231">
        <f t="shared" si="608"/>
        <v>0</v>
      </c>
      <c r="P3367" s="179">
        <f>VLOOKUP($G3367,[1]Conceptos!$B$2:$I$588,6,FALSE)</f>
        <v>1</v>
      </c>
      <c r="Q3367" s="179">
        <f>VLOOKUP($G3367,[1]Conceptos!$B$2:$I$588,7,FALSE)</f>
        <v>1</v>
      </c>
      <c r="R3367" s="179">
        <f>VLOOKUP($G3367,[1]Conceptos!$B$2:$I$588,8,FALSE)</f>
        <v>1</v>
      </c>
      <c r="S3367" s="229" t="b">
        <f>VLOOKUP(G3367,[1]Conceptos!$B$2:$E$587,4,FALSE)</f>
        <v>1</v>
      </c>
      <c r="V3367" s="231">
        <f t="shared" si="609"/>
        <v>0</v>
      </c>
    </row>
    <row r="3368" spans="1:22" s="231" customFormat="1" hidden="1">
      <c r="A3368" s="172">
        <f>VLOOKUP(G3368,[1]Conceptos!$B$2:$F$587,5,FALSE)</f>
        <v>408</v>
      </c>
      <c r="B3368" s="236"/>
      <c r="C3368" s="237"/>
      <c r="D3368" s="238"/>
      <c r="E3368" s="225">
        <v>9</v>
      </c>
      <c r="F3368" s="174"/>
      <c r="G3368" s="264" t="str">
        <f t="shared" si="602"/>
        <v>A.9.8</v>
      </c>
      <c r="H3368" s="235" t="e">
        <f t="shared" si="610"/>
        <v>#N/A</v>
      </c>
      <c r="I3368" s="239"/>
      <c r="J3368" s="239"/>
      <c r="K3368" s="239"/>
      <c r="L3368" s="239"/>
      <c r="M3368" s="240"/>
      <c r="N3368" s="231">
        <f t="shared" si="607"/>
        <v>1</v>
      </c>
      <c r="O3368" s="231">
        <f t="shared" si="608"/>
        <v>0</v>
      </c>
      <c r="P3368" s="179">
        <f>VLOOKUP($G3368,[1]Conceptos!$B$2:$I$588,6,FALSE)</f>
        <v>1</v>
      </c>
      <c r="Q3368" s="179">
        <f>VLOOKUP($G3368,[1]Conceptos!$B$2:$I$588,7,FALSE)</f>
        <v>1</v>
      </c>
      <c r="R3368" s="179">
        <f>VLOOKUP($G3368,[1]Conceptos!$B$2:$I$588,8,FALSE)</f>
        <v>1</v>
      </c>
      <c r="S3368" s="229" t="b">
        <f>VLOOKUP(G3368,[1]Conceptos!$B$2:$E$587,4,FALSE)</f>
        <v>1</v>
      </c>
      <c r="V3368" s="231">
        <f t="shared" si="609"/>
        <v>0</v>
      </c>
    </row>
    <row r="3369" spans="1:22" s="231" customFormat="1" hidden="1">
      <c r="A3369" s="172">
        <f>VLOOKUP(G3369,[1]Conceptos!$B$2:$F$587,5,FALSE)</f>
        <v>408</v>
      </c>
      <c r="B3369" s="236"/>
      <c r="C3369" s="237"/>
      <c r="D3369" s="238"/>
      <c r="E3369" s="225">
        <v>10</v>
      </c>
      <c r="F3369" s="174"/>
      <c r="G3369" s="264" t="str">
        <f t="shared" si="602"/>
        <v>A.9.8</v>
      </c>
      <c r="H3369" s="235" t="e">
        <f t="shared" si="610"/>
        <v>#N/A</v>
      </c>
      <c r="I3369" s="239"/>
      <c r="J3369" s="239"/>
      <c r="K3369" s="239"/>
      <c r="L3369" s="239"/>
      <c r="M3369" s="240"/>
      <c r="N3369" s="231">
        <f t="shared" si="607"/>
        <v>1</v>
      </c>
      <c r="O3369" s="231">
        <f t="shared" si="608"/>
        <v>0</v>
      </c>
      <c r="P3369" s="179">
        <f>VLOOKUP($G3369,[1]Conceptos!$B$2:$I$588,6,FALSE)</f>
        <v>1</v>
      </c>
      <c r="Q3369" s="179">
        <f>VLOOKUP($G3369,[1]Conceptos!$B$2:$I$588,7,FALSE)</f>
        <v>1</v>
      </c>
      <c r="R3369" s="179">
        <f>VLOOKUP($G3369,[1]Conceptos!$B$2:$I$588,8,FALSE)</f>
        <v>1</v>
      </c>
      <c r="S3369" s="229" t="b">
        <f>VLOOKUP(G3369,[1]Conceptos!$B$2:$E$587,4,FALSE)</f>
        <v>1</v>
      </c>
      <c r="V3369" s="231">
        <f t="shared" si="609"/>
        <v>0</v>
      </c>
    </row>
    <row r="3370" spans="1:22" s="231" customFormat="1" ht="51">
      <c r="A3370" s="172">
        <f>VLOOKUP(G3370,[1]Conceptos!$B$2:$F$587,5,FALSE)</f>
        <v>409</v>
      </c>
      <c r="B3370" s="219" t="s">
        <v>552</v>
      </c>
      <c r="C3370" s="220" t="str">
        <f>VLOOKUP(B3370,[1]Conceptos!$B$2:$D$587,2,FALSE)</f>
        <v>MEJORAMIENTO Y MANTENIMIENTO DE TERMINALES DE TRANSPORTE Y AEROPUERTOS</v>
      </c>
      <c r="D3370" s="221" t="str">
        <f>VLOOKUP(B3370,[1]Conceptos!$B$2:$D$587,3,FALSE)</f>
        <v>EL MEJORAMIENTO CONSISTE EN LAS ACTIVIDADES DE CAMBIO DE ESPECIFICACIONES Y DIMENSIONES DE LOS TERMINALES DE TRANSPORTE Y AEROPUERTOS QUE PERTENEZCA A LA ENTIDAD TERRITORIAL Y EL MANTENIMIENTO A SU CONSERVACIÓN CONTINUA.</v>
      </c>
      <c r="E3370" s="222" t="s">
        <v>136</v>
      </c>
      <c r="F3370" s="223"/>
      <c r="G3370" s="263" t="str">
        <f t="shared" si="602"/>
        <v>A.9.9</v>
      </c>
      <c r="H3370" s="225"/>
      <c r="I3370" s="226">
        <f>SUM(I3371:I3380)</f>
        <v>0</v>
      </c>
      <c r="J3370" s="226">
        <f>SUM(J3371:J3380)</f>
        <v>0</v>
      </c>
      <c r="K3370" s="226">
        <f>SUM(K3371:K3380)</f>
        <v>0</v>
      </c>
      <c r="L3370" s="226">
        <f>SUM(L3371:L3380)</f>
        <v>0</v>
      </c>
      <c r="M3370" s="227">
        <f>SUM(M3371:M3380)</f>
        <v>0</v>
      </c>
      <c r="N3370" s="228">
        <f>IF(AND(E3370&lt;&gt;"", E3370&lt;&gt;"Registrar Detalle",E3370&lt;&gt;"Ocultar Detalle"),1,0)</f>
        <v>0</v>
      </c>
      <c r="O3370" s="228">
        <f t="shared" si="608"/>
        <v>0</v>
      </c>
      <c r="P3370" s="179">
        <f>VLOOKUP($G3370,[1]Conceptos!$B$2:$I$588,6,FALSE)</f>
        <v>1</v>
      </c>
      <c r="Q3370" s="179">
        <f>VLOOKUP($G3370,[1]Conceptos!$B$2:$I$588,7,FALSE)</f>
        <v>1</v>
      </c>
      <c r="R3370" s="179">
        <f>VLOOKUP($G3370,[1]Conceptos!$B$2:$I$588,8,FALSE)</f>
        <v>1</v>
      </c>
      <c r="S3370" s="229" t="b">
        <f>VLOOKUP(G3370,[1]Conceptos!$B$2:$E$588,4,FALSE)</f>
        <v>1</v>
      </c>
      <c r="T3370" s="230">
        <f>FIND(".",B3370,LEN(B3370)-2)</f>
        <v>4</v>
      </c>
      <c r="U3370" s="230" t="str">
        <f>MID(B3370,1,T3370-1)</f>
        <v>A.9</v>
      </c>
      <c r="V3370" s="231">
        <f t="shared" si="609"/>
        <v>4</v>
      </c>
    </row>
    <row r="3371" spans="1:22" s="231" customFormat="1">
      <c r="A3371" s="172">
        <f>VLOOKUP(G3371,[1]Conceptos!$B$2:$F$587,5,FALSE)</f>
        <v>409</v>
      </c>
      <c r="B3371" s="234"/>
      <c r="C3371" s="220"/>
      <c r="D3371" s="221"/>
      <c r="E3371" s="225">
        <v>1</v>
      </c>
      <c r="F3371" s="174"/>
      <c r="G3371" s="264" t="str">
        <f t="shared" si="602"/>
        <v>A.9.9</v>
      </c>
      <c r="H3371" s="235" t="e">
        <f t="shared" ref="H3371:H3380" si="611">VLOOKUP(F3371,$W$7:$X$48,2,FALSE)</f>
        <v>#N/A</v>
      </c>
      <c r="I3371" s="185"/>
      <c r="J3371" s="185"/>
      <c r="K3371" s="239"/>
      <c r="L3371" s="239"/>
      <c r="M3371" s="240"/>
      <c r="N3371" s="231">
        <f t="shared" si="607"/>
        <v>1</v>
      </c>
      <c r="O3371" s="231">
        <f t="shared" si="608"/>
        <v>0</v>
      </c>
      <c r="P3371" s="179">
        <f>VLOOKUP($G3371,[1]Conceptos!$B$2:$I$588,6,FALSE)</f>
        <v>1</v>
      </c>
      <c r="Q3371" s="179">
        <f>VLOOKUP($G3371,[1]Conceptos!$B$2:$I$588,7,FALSE)</f>
        <v>1</v>
      </c>
      <c r="R3371" s="179">
        <f>VLOOKUP($G3371,[1]Conceptos!$B$2:$I$588,8,FALSE)</f>
        <v>1</v>
      </c>
      <c r="S3371" s="229" t="b">
        <f>VLOOKUP(G3371,[1]Conceptos!$B$2:$E$588,4,FALSE)</f>
        <v>1</v>
      </c>
      <c r="V3371" s="231">
        <f t="shared" si="609"/>
        <v>4</v>
      </c>
    </row>
    <row r="3372" spans="1:22" s="231" customFormat="1" hidden="1">
      <c r="A3372" s="172">
        <f>VLOOKUP(G3372,[1]Conceptos!$B$2:$F$587,5,FALSE)</f>
        <v>409</v>
      </c>
      <c r="B3372" s="236"/>
      <c r="C3372" s="237"/>
      <c r="D3372" s="238"/>
      <c r="E3372" s="225">
        <v>2</v>
      </c>
      <c r="F3372" s="174"/>
      <c r="G3372" s="264" t="str">
        <f t="shared" si="602"/>
        <v>A.9.9</v>
      </c>
      <c r="H3372" s="235" t="e">
        <f t="shared" si="611"/>
        <v>#N/A</v>
      </c>
      <c r="I3372" s="239"/>
      <c r="J3372" s="239"/>
      <c r="K3372" s="239"/>
      <c r="L3372" s="239"/>
      <c r="M3372" s="240"/>
      <c r="N3372" s="231">
        <f t="shared" si="607"/>
        <v>1</v>
      </c>
      <c r="O3372" s="231">
        <f t="shared" si="608"/>
        <v>0</v>
      </c>
      <c r="P3372" s="179">
        <f>VLOOKUP($G3372,[1]Conceptos!$B$2:$I$588,6,FALSE)</f>
        <v>1</v>
      </c>
      <c r="Q3372" s="179">
        <f>VLOOKUP($G3372,[1]Conceptos!$B$2:$I$588,7,FALSE)</f>
        <v>1</v>
      </c>
      <c r="R3372" s="179">
        <f>VLOOKUP($G3372,[1]Conceptos!$B$2:$I$588,8,FALSE)</f>
        <v>1</v>
      </c>
      <c r="S3372" s="229" t="b">
        <f>VLOOKUP(G3372,[1]Conceptos!$B$2:$E$587,4,FALSE)</f>
        <v>1</v>
      </c>
      <c r="V3372" s="231">
        <f t="shared" si="609"/>
        <v>0</v>
      </c>
    </row>
    <row r="3373" spans="1:22" s="231" customFormat="1" hidden="1">
      <c r="A3373" s="172">
        <f>VLOOKUP(G3373,[1]Conceptos!$B$2:$F$587,5,FALSE)</f>
        <v>409</v>
      </c>
      <c r="B3373" s="236"/>
      <c r="C3373" s="237"/>
      <c r="D3373" s="238"/>
      <c r="E3373" s="225">
        <v>3</v>
      </c>
      <c r="F3373" s="174"/>
      <c r="G3373" s="264" t="str">
        <f t="shared" si="602"/>
        <v>A.9.9</v>
      </c>
      <c r="H3373" s="235" t="e">
        <f t="shared" si="611"/>
        <v>#N/A</v>
      </c>
      <c r="I3373" s="239"/>
      <c r="J3373" s="239"/>
      <c r="K3373" s="239"/>
      <c r="L3373" s="239"/>
      <c r="M3373" s="240"/>
      <c r="N3373" s="231">
        <f t="shared" si="607"/>
        <v>1</v>
      </c>
      <c r="O3373" s="231">
        <f t="shared" si="608"/>
        <v>0</v>
      </c>
      <c r="P3373" s="179">
        <f>VLOOKUP($G3373,[1]Conceptos!$B$2:$I$588,6,FALSE)</f>
        <v>1</v>
      </c>
      <c r="Q3373" s="179">
        <f>VLOOKUP($G3373,[1]Conceptos!$B$2:$I$588,7,FALSE)</f>
        <v>1</v>
      </c>
      <c r="R3373" s="179">
        <f>VLOOKUP($G3373,[1]Conceptos!$B$2:$I$588,8,FALSE)</f>
        <v>1</v>
      </c>
      <c r="S3373" s="229" t="b">
        <f>VLOOKUP(G3373,[1]Conceptos!$B$2:$E$587,4,FALSE)</f>
        <v>1</v>
      </c>
      <c r="V3373" s="231">
        <f t="shared" si="609"/>
        <v>0</v>
      </c>
    </row>
    <row r="3374" spans="1:22" s="231" customFormat="1" hidden="1">
      <c r="A3374" s="172">
        <f>VLOOKUP(G3374,[1]Conceptos!$B$2:$F$587,5,FALSE)</f>
        <v>409</v>
      </c>
      <c r="B3374" s="236"/>
      <c r="C3374" s="237"/>
      <c r="D3374" s="238"/>
      <c r="E3374" s="225">
        <v>4</v>
      </c>
      <c r="F3374" s="174"/>
      <c r="G3374" s="264" t="str">
        <f t="shared" si="602"/>
        <v>A.9.9</v>
      </c>
      <c r="H3374" s="235" t="e">
        <f t="shared" si="611"/>
        <v>#N/A</v>
      </c>
      <c r="I3374" s="239"/>
      <c r="J3374" s="239"/>
      <c r="K3374" s="239"/>
      <c r="L3374" s="239"/>
      <c r="M3374" s="240"/>
      <c r="N3374" s="231">
        <f t="shared" si="607"/>
        <v>1</v>
      </c>
      <c r="O3374" s="231">
        <f t="shared" si="608"/>
        <v>0</v>
      </c>
      <c r="P3374" s="179">
        <f>VLOOKUP($G3374,[1]Conceptos!$B$2:$I$588,6,FALSE)</f>
        <v>1</v>
      </c>
      <c r="Q3374" s="179">
        <f>VLOOKUP($G3374,[1]Conceptos!$B$2:$I$588,7,FALSE)</f>
        <v>1</v>
      </c>
      <c r="R3374" s="179">
        <f>VLOOKUP($G3374,[1]Conceptos!$B$2:$I$588,8,FALSE)</f>
        <v>1</v>
      </c>
      <c r="S3374" s="229" t="b">
        <f>VLOOKUP(G3374,[1]Conceptos!$B$2:$E$587,4,FALSE)</f>
        <v>1</v>
      </c>
      <c r="V3374" s="231">
        <f t="shared" si="609"/>
        <v>0</v>
      </c>
    </row>
    <row r="3375" spans="1:22" s="231" customFormat="1" hidden="1">
      <c r="A3375" s="172">
        <f>VLOOKUP(G3375,[1]Conceptos!$B$2:$F$587,5,FALSE)</f>
        <v>409</v>
      </c>
      <c r="B3375" s="236"/>
      <c r="C3375" s="237"/>
      <c r="D3375" s="238"/>
      <c r="E3375" s="225">
        <v>5</v>
      </c>
      <c r="F3375" s="174"/>
      <c r="G3375" s="264" t="str">
        <f t="shared" si="602"/>
        <v>A.9.9</v>
      </c>
      <c r="H3375" s="235" t="e">
        <f t="shared" si="611"/>
        <v>#N/A</v>
      </c>
      <c r="I3375" s="239"/>
      <c r="J3375" s="239"/>
      <c r="K3375" s="239"/>
      <c r="L3375" s="239"/>
      <c r="M3375" s="240"/>
      <c r="N3375" s="231">
        <f t="shared" si="607"/>
        <v>1</v>
      </c>
      <c r="O3375" s="231">
        <f t="shared" si="608"/>
        <v>0</v>
      </c>
      <c r="P3375" s="179">
        <f>VLOOKUP($G3375,[1]Conceptos!$B$2:$I$588,6,FALSE)</f>
        <v>1</v>
      </c>
      <c r="Q3375" s="179">
        <f>VLOOKUP($G3375,[1]Conceptos!$B$2:$I$588,7,FALSE)</f>
        <v>1</v>
      </c>
      <c r="R3375" s="179">
        <f>VLOOKUP($G3375,[1]Conceptos!$B$2:$I$588,8,FALSE)</f>
        <v>1</v>
      </c>
      <c r="S3375" s="229" t="b">
        <f>VLOOKUP(G3375,[1]Conceptos!$B$2:$E$587,4,FALSE)</f>
        <v>1</v>
      </c>
      <c r="V3375" s="231">
        <f t="shared" si="609"/>
        <v>0</v>
      </c>
    </row>
    <row r="3376" spans="1:22" s="231" customFormat="1" hidden="1">
      <c r="A3376" s="172">
        <f>VLOOKUP(G3376,[1]Conceptos!$B$2:$F$587,5,FALSE)</f>
        <v>409</v>
      </c>
      <c r="B3376" s="236"/>
      <c r="C3376" s="237"/>
      <c r="D3376" s="238"/>
      <c r="E3376" s="225">
        <v>6</v>
      </c>
      <c r="F3376" s="174"/>
      <c r="G3376" s="264" t="str">
        <f t="shared" si="602"/>
        <v>A.9.9</v>
      </c>
      <c r="H3376" s="235" t="e">
        <f t="shared" si="611"/>
        <v>#N/A</v>
      </c>
      <c r="I3376" s="239"/>
      <c r="J3376" s="239"/>
      <c r="K3376" s="239"/>
      <c r="L3376" s="239"/>
      <c r="M3376" s="240"/>
      <c r="N3376" s="231">
        <f t="shared" si="607"/>
        <v>1</v>
      </c>
      <c r="O3376" s="231">
        <f t="shared" si="608"/>
        <v>0</v>
      </c>
      <c r="P3376" s="179">
        <f>VLOOKUP($G3376,[1]Conceptos!$B$2:$I$588,6,FALSE)</f>
        <v>1</v>
      </c>
      <c r="Q3376" s="179">
        <f>VLOOKUP($G3376,[1]Conceptos!$B$2:$I$588,7,FALSE)</f>
        <v>1</v>
      </c>
      <c r="R3376" s="179">
        <f>VLOOKUP($G3376,[1]Conceptos!$B$2:$I$588,8,FALSE)</f>
        <v>1</v>
      </c>
      <c r="S3376" s="229" t="b">
        <f>VLOOKUP(G3376,[1]Conceptos!$B$2:$E$587,4,FALSE)</f>
        <v>1</v>
      </c>
      <c r="V3376" s="231">
        <f t="shared" si="609"/>
        <v>0</v>
      </c>
    </row>
    <row r="3377" spans="1:27" s="231" customFormat="1" hidden="1">
      <c r="A3377" s="172">
        <f>VLOOKUP(G3377,[1]Conceptos!$B$2:$F$587,5,FALSE)</f>
        <v>409</v>
      </c>
      <c r="B3377" s="236"/>
      <c r="C3377" s="237"/>
      <c r="D3377" s="238"/>
      <c r="E3377" s="225">
        <v>7</v>
      </c>
      <c r="F3377" s="174"/>
      <c r="G3377" s="264" t="str">
        <f t="shared" si="602"/>
        <v>A.9.9</v>
      </c>
      <c r="H3377" s="235" t="e">
        <f t="shared" si="611"/>
        <v>#N/A</v>
      </c>
      <c r="I3377" s="239"/>
      <c r="J3377" s="239"/>
      <c r="K3377" s="239"/>
      <c r="L3377" s="239"/>
      <c r="M3377" s="240"/>
      <c r="N3377" s="231">
        <f t="shared" si="607"/>
        <v>1</v>
      </c>
      <c r="O3377" s="231">
        <f t="shared" si="608"/>
        <v>0</v>
      </c>
      <c r="P3377" s="179">
        <f>VLOOKUP($G3377,[1]Conceptos!$B$2:$I$588,6,FALSE)</f>
        <v>1</v>
      </c>
      <c r="Q3377" s="179">
        <f>VLOOKUP($G3377,[1]Conceptos!$B$2:$I$588,7,FALSE)</f>
        <v>1</v>
      </c>
      <c r="R3377" s="179">
        <f>VLOOKUP($G3377,[1]Conceptos!$B$2:$I$588,8,FALSE)</f>
        <v>1</v>
      </c>
      <c r="S3377" s="229" t="b">
        <f>VLOOKUP(G3377,[1]Conceptos!$B$2:$E$587,4,FALSE)</f>
        <v>1</v>
      </c>
      <c r="V3377" s="231">
        <f t="shared" si="609"/>
        <v>0</v>
      </c>
    </row>
    <row r="3378" spans="1:27" s="231" customFormat="1" hidden="1">
      <c r="A3378" s="172">
        <f>VLOOKUP(G3378,[1]Conceptos!$B$2:$F$587,5,FALSE)</f>
        <v>409</v>
      </c>
      <c r="B3378" s="236"/>
      <c r="C3378" s="237"/>
      <c r="D3378" s="238"/>
      <c r="E3378" s="225">
        <v>8</v>
      </c>
      <c r="F3378" s="174"/>
      <c r="G3378" s="264" t="str">
        <f t="shared" si="602"/>
        <v>A.9.9</v>
      </c>
      <c r="H3378" s="235" t="e">
        <f t="shared" si="611"/>
        <v>#N/A</v>
      </c>
      <c r="I3378" s="239"/>
      <c r="J3378" s="239"/>
      <c r="K3378" s="239"/>
      <c r="L3378" s="239"/>
      <c r="M3378" s="240"/>
      <c r="N3378" s="231">
        <f t="shared" si="607"/>
        <v>1</v>
      </c>
      <c r="O3378" s="231">
        <f t="shared" si="608"/>
        <v>0</v>
      </c>
      <c r="P3378" s="179">
        <f>VLOOKUP($G3378,[1]Conceptos!$B$2:$I$588,6,FALSE)</f>
        <v>1</v>
      </c>
      <c r="Q3378" s="179">
        <f>VLOOKUP($G3378,[1]Conceptos!$B$2:$I$588,7,FALSE)</f>
        <v>1</v>
      </c>
      <c r="R3378" s="179">
        <f>VLOOKUP($G3378,[1]Conceptos!$B$2:$I$588,8,FALSE)</f>
        <v>1</v>
      </c>
      <c r="S3378" s="229" t="b">
        <f>VLOOKUP(G3378,[1]Conceptos!$B$2:$E$587,4,FALSE)</f>
        <v>1</v>
      </c>
      <c r="V3378" s="231">
        <f t="shared" si="609"/>
        <v>0</v>
      </c>
    </row>
    <row r="3379" spans="1:27" s="231" customFormat="1" hidden="1">
      <c r="A3379" s="172">
        <f>VLOOKUP(G3379,[1]Conceptos!$B$2:$F$587,5,FALSE)</f>
        <v>409</v>
      </c>
      <c r="B3379" s="236"/>
      <c r="C3379" s="237"/>
      <c r="D3379" s="238"/>
      <c r="E3379" s="225">
        <v>9</v>
      </c>
      <c r="F3379" s="174"/>
      <c r="G3379" s="264" t="str">
        <f t="shared" si="602"/>
        <v>A.9.9</v>
      </c>
      <c r="H3379" s="235" t="e">
        <f t="shared" si="611"/>
        <v>#N/A</v>
      </c>
      <c r="I3379" s="239"/>
      <c r="J3379" s="239"/>
      <c r="K3379" s="239"/>
      <c r="L3379" s="239"/>
      <c r="M3379" s="240"/>
      <c r="N3379" s="231">
        <f t="shared" si="607"/>
        <v>1</v>
      </c>
      <c r="O3379" s="231">
        <f t="shared" si="608"/>
        <v>0</v>
      </c>
      <c r="P3379" s="179">
        <f>VLOOKUP($G3379,[1]Conceptos!$B$2:$I$588,6,FALSE)</f>
        <v>1</v>
      </c>
      <c r="Q3379" s="179">
        <f>VLOOKUP($G3379,[1]Conceptos!$B$2:$I$588,7,FALSE)</f>
        <v>1</v>
      </c>
      <c r="R3379" s="179">
        <f>VLOOKUP($G3379,[1]Conceptos!$B$2:$I$588,8,FALSE)</f>
        <v>1</v>
      </c>
      <c r="S3379" s="229" t="b">
        <f>VLOOKUP(G3379,[1]Conceptos!$B$2:$E$587,4,FALSE)</f>
        <v>1</v>
      </c>
      <c r="V3379" s="231">
        <f t="shared" si="609"/>
        <v>0</v>
      </c>
    </row>
    <row r="3380" spans="1:27" s="231" customFormat="1" hidden="1">
      <c r="A3380" s="172">
        <f>VLOOKUP(G3380,[1]Conceptos!$B$2:$F$587,5,FALSE)</f>
        <v>409</v>
      </c>
      <c r="B3380" s="236"/>
      <c r="C3380" s="237"/>
      <c r="D3380" s="238"/>
      <c r="E3380" s="225">
        <v>10</v>
      </c>
      <c r="F3380" s="174"/>
      <c r="G3380" s="264" t="str">
        <f t="shared" si="602"/>
        <v>A.9.9</v>
      </c>
      <c r="H3380" s="235" t="e">
        <f t="shared" si="611"/>
        <v>#N/A</v>
      </c>
      <c r="I3380" s="239"/>
      <c r="J3380" s="239"/>
      <c r="K3380" s="239"/>
      <c r="L3380" s="239"/>
      <c r="M3380" s="240"/>
      <c r="N3380" s="231">
        <f t="shared" si="607"/>
        <v>1</v>
      </c>
      <c r="O3380" s="231">
        <f t="shared" si="608"/>
        <v>0</v>
      </c>
      <c r="P3380" s="179">
        <f>VLOOKUP($G3380,[1]Conceptos!$B$2:$I$588,6,FALSE)</f>
        <v>1</v>
      </c>
      <c r="Q3380" s="179">
        <f>VLOOKUP($G3380,[1]Conceptos!$B$2:$I$588,7,FALSE)</f>
        <v>1</v>
      </c>
      <c r="R3380" s="179">
        <f>VLOOKUP($G3380,[1]Conceptos!$B$2:$I$588,8,FALSE)</f>
        <v>1</v>
      </c>
      <c r="S3380" s="229" t="b">
        <f>VLOOKUP(G3380,[1]Conceptos!$B$2:$E$587,4,FALSE)</f>
        <v>1</v>
      </c>
      <c r="V3380" s="231">
        <f t="shared" si="609"/>
        <v>0</v>
      </c>
    </row>
    <row r="3381" spans="1:27" s="231" customFormat="1" ht="51">
      <c r="A3381" s="172">
        <f>VLOOKUP(G3381,[1]Conceptos!$B$2:$F$587,5,FALSE)</f>
        <v>410</v>
      </c>
      <c r="B3381" s="219" t="s">
        <v>553</v>
      </c>
      <c r="C3381" s="220" t="str">
        <f>VLOOKUP(B3381,[1]Conceptos!$B$2:$D$587,2,FALSE)</f>
        <v>ESTUDIOS Y PREINVERSIÓN EN INFRAESTRUCTURA</v>
      </c>
      <c r="D3381" s="221" t="str">
        <f>VLOOKUP(B3381,[1]Conceptos!$B$2:$D$587,3,FALSE)</f>
        <v>ES LA FASE PRELIMINAR PARA LA EJECUCIÓN DE UN PROYECTO DE INFRAESTRUCTURA QUE PERMITE, MEDIANTE ELABORACIÓN DE ESTUDIOS, DEMOSTRAR SUS BONDADES TÉCNICAS, ECONÓMICAS-FINANCIERAS, INSTITUCIONALES Y SOCIALES.</v>
      </c>
      <c r="E3381" s="222" t="s">
        <v>136</v>
      </c>
      <c r="F3381" s="223"/>
      <c r="G3381" s="263" t="str">
        <f t="shared" si="602"/>
        <v>A.9.10</v>
      </c>
      <c r="H3381" s="225"/>
      <c r="I3381" s="226">
        <f>SUM(I3382:I3391)</f>
        <v>0</v>
      </c>
      <c r="J3381" s="226">
        <f>SUM(J3382:J3391)</f>
        <v>0</v>
      </c>
      <c r="K3381" s="226">
        <f>SUM(K3382:K3391)</f>
        <v>0</v>
      </c>
      <c r="L3381" s="226">
        <f>SUM(L3382:L3391)</f>
        <v>0</v>
      </c>
      <c r="M3381" s="227">
        <f>SUM(M3382:M3391)</f>
        <v>0</v>
      </c>
      <c r="N3381" s="228">
        <f>IF(AND(E3381&lt;&gt;"", E3381&lt;&gt;"Registrar Detalle",E3381&lt;&gt;"Ocultar Detalle"),1,0)</f>
        <v>0</v>
      </c>
      <c r="O3381" s="228">
        <f t="shared" si="608"/>
        <v>0</v>
      </c>
      <c r="P3381" s="179">
        <f>VLOOKUP($G3381,[1]Conceptos!$B$2:$I$588,6,FALSE)</f>
        <v>1</v>
      </c>
      <c r="Q3381" s="179">
        <f>VLOOKUP($G3381,[1]Conceptos!$B$2:$I$588,7,FALSE)</f>
        <v>1</v>
      </c>
      <c r="R3381" s="179">
        <f>VLOOKUP($G3381,[1]Conceptos!$B$2:$I$588,8,FALSE)</f>
        <v>1</v>
      </c>
      <c r="S3381" s="229" t="b">
        <f>VLOOKUP(G3381,[1]Conceptos!$B$2:$E$588,4,FALSE)</f>
        <v>1</v>
      </c>
      <c r="T3381" s="230">
        <f>FIND(".",B3381,LEN(B3381)-2)</f>
        <v>4</v>
      </c>
      <c r="U3381" s="230" t="str">
        <f>MID(B3381,1,T3381-1)</f>
        <v>A.9</v>
      </c>
      <c r="V3381" s="231">
        <f t="shared" si="609"/>
        <v>4</v>
      </c>
    </row>
    <row r="3382" spans="1:27" s="254" customFormat="1">
      <c r="A3382" s="172">
        <f>VLOOKUP(G3382,[1]Conceptos!$B$2:$F$587,5,FALSE)</f>
        <v>410</v>
      </c>
      <c r="B3382" s="234"/>
      <c r="C3382" s="220"/>
      <c r="D3382" s="221"/>
      <c r="E3382" s="258">
        <v>1</v>
      </c>
      <c r="F3382" s="174"/>
      <c r="G3382" s="175" t="str">
        <f t="shared" si="602"/>
        <v>A.9.10</v>
      </c>
      <c r="H3382" s="235" t="e">
        <f t="shared" ref="H3382:H3391" si="612">VLOOKUP(F3382,$W$7:$X$48,2,FALSE)</f>
        <v>#N/A</v>
      </c>
      <c r="I3382" s="259"/>
      <c r="J3382" s="259"/>
      <c r="K3382" s="259"/>
      <c r="L3382" s="259"/>
      <c r="M3382" s="260"/>
      <c r="N3382" s="254">
        <f t="shared" si="607"/>
        <v>1</v>
      </c>
      <c r="O3382" s="254">
        <f t="shared" si="608"/>
        <v>0</v>
      </c>
      <c r="P3382" s="179">
        <f>VLOOKUP($G3382,[1]Conceptos!$B$2:$I$588,6,FALSE)</f>
        <v>1</v>
      </c>
      <c r="Q3382" s="179">
        <f>VLOOKUP($G3382,[1]Conceptos!$B$2:$I$588,7,FALSE)</f>
        <v>1</v>
      </c>
      <c r="R3382" s="179">
        <f>VLOOKUP($G3382,[1]Conceptos!$B$2:$I$588,8,FALSE)</f>
        <v>1</v>
      </c>
      <c r="S3382" s="229" t="b">
        <f>VLOOKUP(G3382,[1]Conceptos!$B$2:$E$588,4,FALSE)</f>
        <v>1</v>
      </c>
      <c r="V3382" s="231">
        <f t="shared" si="609"/>
        <v>4</v>
      </c>
      <c r="W3382" s="231"/>
      <c r="X3382" s="231"/>
      <c r="Y3382" s="231"/>
      <c r="Z3382" s="231"/>
      <c r="AA3382" s="231"/>
    </row>
    <row r="3383" spans="1:27" s="254" customFormat="1" hidden="1">
      <c r="A3383" s="172">
        <f>VLOOKUP(G3383,[1]Conceptos!$B$2:$F$587,5,FALSE)</f>
        <v>410</v>
      </c>
      <c r="B3383" s="236"/>
      <c r="C3383" s="237"/>
      <c r="D3383" s="238"/>
      <c r="E3383" s="258">
        <v>2</v>
      </c>
      <c r="F3383" s="174"/>
      <c r="G3383" s="175" t="str">
        <f t="shared" si="602"/>
        <v>A.9.10</v>
      </c>
      <c r="H3383" s="235" t="e">
        <f t="shared" si="612"/>
        <v>#N/A</v>
      </c>
      <c r="I3383" s="259"/>
      <c r="J3383" s="259"/>
      <c r="K3383" s="259"/>
      <c r="L3383" s="259"/>
      <c r="M3383" s="260"/>
      <c r="N3383" s="254">
        <f t="shared" si="607"/>
        <v>1</v>
      </c>
      <c r="O3383" s="254">
        <f t="shared" si="608"/>
        <v>0</v>
      </c>
      <c r="P3383" s="179">
        <f>VLOOKUP($G3383,[1]Conceptos!$B$2:$I$588,6,FALSE)</f>
        <v>1</v>
      </c>
      <c r="Q3383" s="179">
        <f>VLOOKUP($G3383,[1]Conceptos!$B$2:$I$588,7,FALSE)</f>
        <v>1</v>
      </c>
      <c r="R3383" s="179">
        <f>VLOOKUP($G3383,[1]Conceptos!$B$2:$I$588,8,FALSE)</f>
        <v>1</v>
      </c>
      <c r="S3383" s="261" t="b">
        <f>VLOOKUP(G3383,[1]Conceptos!$B$2:$E$587,4,FALSE)</f>
        <v>1</v>
      </c>
      <c r="V3383" s="231">
        <f t="shared" si="609"/>
        <v>0</v>
      </c>
      <c r="W3383" s="231"/>
      <c r="X3383" s="231"/>
      <c r="Y3383" s="231"/>
      <c r="Z3383" s="231"/>
      <c r="AA3383" s="231"/>
    </row>
    <row r="3384" spans="1:27" s="231" customFormat="1" hidden="1">
      <c r="A3384" s="172">
        <f>VLOOKUP(G3384,[1]Conceptos!$B$2:$F$587,5,FALSE)</f>
        <v>410</v>
      </c>
      <c r="B3384" s="236"/>
      <c r="C3384" s="237"/>
      <c r="D3384" s="238"/>
      <c r="E3384" s="225">
        <v>3</v>
      </c>
      <c r="F3384" s="174"/>
      <c r="G3384" s="264" t="str">
        <f t="shared" si="602"/>
        <v>A.9.10</v>
      </c>
      <c r="H3384" s="235" t="e">
        <f t="shared" si="612"/>
        <v>#N/A</v>
      </c>
      <c r="I3384" s="239"/>
      <c r="J3384" s="239"/>
      <c r="K3384" s="239"/>
      <c r="L3384" s="239"/>
      <c r="M3384" s="240"/>
      <c r="N3384" s="231">
        <f t="shared" si="607"/>
        <v>1</v>
      </c>
      <c r="O3384" s="231">
        <f t="shared" si="608"/>
        <v>0</v>
      </c>
      <c r="P3384" s="179">
        <f>VLOOKUP($G3384,[1]Conceptos!$B$2:$I$588,6,FALSE)</f>
        <v>1</v>
      </c>
      <c r="Q3384" s="179">
        <f>VLOOKUP($G3384,[1]Conceptos!$B$2:$I$588,7,FALSE)</f>
        <v>1</v>
      </c>
      <c r="R3384" s="179">
        <f>VLOOKUP($G3384,[1]Conceptos!$B$2:$I$588,8,FALSE)</f>
        <v>1</v>
      </c>
      <c r="S3384" s="229" t="b">
        <f>VLOOKUP(G3384,[1]Conceptos!$B$2:$E$587,4,FALSE)</f>
        <v>1</v>
      </c>
      <c r="V3384" s="231">
        <f t="shared" si="609"/>
        <v>0</v>
      </c>
    </row>
    <row r="3385" spans="1:27" s="231" customFormat="1" hidden="1">
      <c r="A3385" s="172">
        <f>VLOOKUP(G3385,[1]Conceptos!$B$2:$F$587,5,FALSE)</f>
        <v>410</v>
      </c>
      <c r="B3385" s="236"/>
      <c r="C3385" s="237"/>
      <c r="D3385" s="238"/>
      <c r="E3385" s="225">
        <v>4</v>
      </c>
      <c r="F3385" s="174"/>
      <c r="G3385" s="264" t="str">
        <f t="shared" si="602"/>
        <v>A.9.10</v>
      </c>
      <c r="H3385" s="235" t="e">
        <f t="shared" si="612"/>
        <v>#N/A</v>
      </c>
      <c r="I3385" s="239"/>
      <c r="J3385" s="239"/>
      <c r="K3385" s="239"/>
      <c r="L3385" s="239"/>
      <c r="M3385" s="240"/>
      <c r="N3385" s="231">
        <f t="shared" si="607"/>
        <v>1</v>
      </c>
      <c r="O3385" s="231">
        <f t="shared" si="608"/>
        <v>0</v>
      </c>
      <c r="P3385" s="179">
        <f>VLOOKUP($G3385,[1]Conceptos!$B$2:$I$588,6,FALSE)</f>
        <v>1</v>
      </c>
      <c r="Q3385" s="179">
        <f>VLOOKUP($G3385,[1]Conceptos!$B$2:$I$588,7,FALSE)</f>
        <v>1</v>
      </c>
      <c r="R3385" s="179">
        <f>VLOOKUP($G3385,[1]Conceptos!$B$2:$I$588,8,FALSE)</f>
        <v>1</v>
      </c>
      <c r="S3385" s="229" t="b">
        <f>VLOOKUP(G3385,[1]Conceptos!$B$2:$E$587,4,FALSE)</f>
        <v>1</v>
      </c>
      <c r="V3385" s="231">
        <f t="shared" si="609"/>
        <v>0</v>
      </c>
    </row>
    <row r="3386" spans="1:27" s="231" customFormat="1" hidden="1">
      <c r="A3386" s="172">
        <f>VLOOKUP(G3386,[1]Conceptos!$B$2:$F$587,5,FALSE)</f>
        <v>410</v>
      </c>
      <c r="B3386" s="236"/>
      <c r="C3386" s="237"/>
      <c r="D3386" s="238"/>
      <c r="E3386" s="225">
        <v>5</v>
      </c>
      <c r="F3386" s="174"/>
      <c r="G3386" s="264" t="str">
        <f t="shared" si="602"/>
        <v>A.9.10</v>
      </c>
      <c r="H3386" s="235" t="e">
        <f t="shared" si="612"/>
        <v>#N/A</v>
      </c>
      <c r="I3386" s="239"/>
      <c r="J3386" s="239"/>
      <c r="K3386" s="239"/>
      <c r="L3386" s="239"/>
      <c r="M3386" s="240"/>
      <c r="N3386" s="231">
        <f t="shared" si="607"/>
        <v>1</v>
      </c>
      <c r="O3386" s="231">
        <f t="shared" si="608"/>
        <v>0</v>
      </c>
      <c r="P3386" s="179">
        <f>VLOOKUP($G3386,[1]Conceptos!$B$2:$I$588,6,FALSE)</f>
        <v>1</v>
      </c>
      <c r="Q3386" s="179">
        <f>VLOOKUP($G3386,[1]Conceptos!$B$2:$I$588,7,FALSE)</f>
        <v>1</v>
      </c>
      <c r="R3386" s="179">
        <f>VLOOKUP($G3386,[1]Conceptos!$B$2:$I$588,8,FALSE)</f>
        <v>1</v>
      </c>
      <c r="S3386" s="229" t="b">
        <f>VLOOKUP(G3386,[1]Conceptos!$B$2:$E$587,4,FALSE)</f>
        <v>1</v>
      </c>
      <c r="V3386" s="231">
        <f t="shared" si="609"/>
        <v>0</v>
      </c>
    </row>
    <row r="3387" spans="1:27" s="231" customFormat="1" hidden="1">
      <c r="A3387" s="172">
        <f>VLOOKUP(G3387,[1]Conceptos!$B$2:$F$587,5,FALSE)</f>
        <v>410</v>
      </c>
      <c r="B3387" s="236"/>
      <c r="C3387" s="237"/>
      <c r="D3387" s="238"/>
      <c r="E3387" s="225">
        <v>6</v>
      </c>
      <c r="F3387" s="174"/>
      <c r="G3387" s="264" t="str">
        <f t="shared" si="602"/>
        <v>A.9.10</v>
      </c>
      <c r="H3387" s="235" t="e">
        <f t="shared" si="612"/>
        <v>#N/A</v>
      </c>
      <c r="I3387" s="239"/>
      <c r="J3387" s="239"/>
      <c r="K3387" s="239"/>
      <c r="L3387" s="239"/>
      <c r="M3387" s="240"/>
      <c r="N3387" s="231">
        <f t="shared" si="607"/>
        <v>1</v>
      </c>
      <c r="O3387" s="231">
        <f t="shared" si="608"/>
        <v>0</v>
      </c>
      <c r="P3387" s="179">
        <f>VLOOKUP($G3387,[1]Conceptos!$B$2:$I$588,6,FALSE)</f>
        <v>1</v>
      </c>
      <c r="Q3387" s="179">
        <f>VLOOKUP($G3387,[1]Conceptos!$B$2:$I$588,7,FALSE)</f>
        <v>1</v>
      </c>
      <c r="R3387" s="179">
        <f>VLOOKUP($G3387,[1]Conceptos!$B$2:$I$588,8,FALSE)</f>
        <v>1</v>
      </c>
      <c r="S3387" s="229" t="b">
        <f>VLOOKUP(G3387,[1]Conceptos!$B$2:$E$587,4,FALSE)</f>
        <v>1</v>
      </c>
      <c r="V3387" s="231">
        <f t="shared" si="609"/>
        <v>0</v>
      </c>
    </row>
    <row r="3388" spans="1:27" s="231" customFormat="1" hidden="1">
      <c r="A3388" s="172">
        <f>VLOOKUP(G3388,[1]Conceptos!$B$2:$F$587,5,FALSE)</f>
        <v>410</v>
      </c>
      <c r="B3388" s="236"/>
      <c r="C3388" s="237"/>
      <c r="D3388" s="238"/>
      <c r="E3388" s="225">
        <v>7</v>
      </c>
      <c r="F3388" s="174"/>
      <c r="G3388" s="264" t="str">
        <f t="shared" si="602"/>
        <v>A.9.10</v>
      </c>
      <c r="H3388" s="235" t="e">
        <f t="shared" si="612"/>
        <v>#N/A</v>
      </c>
      <c r="I3388" s="239"/>
      <c r="J3388" s="239"/>
      <c r="K3388" s="239"/>
      <c r="L3388" s="239"/>
      <c r="M3388" s="240"/>
      <c r="N3388" s="231">
        <f t="shared" si="607"/>
        <v>1</v>
      </c>
      <c r="O3388" s="231">
        <f t="shared" si="608"/>
        <v>0</v>
      </c>
      <c r="P3388" s="179">
        <f>VLOOKUP($G3388,[1]Conceptos!$B$2:$I$588,6,FALSE)</f>
        <v>1</v>
      </c>
      <c r="Q3388" s="179">
        <f>VLOOKUP($G3388,[1]Conceptos!$B$2:$I$588,7,FALSE)</f>
        <v>1</v>
      </c>
      <c r="R3388" s="179">
        <f>VLOOKUP($G3388,[1]Conceptos!$B$2:$I$588,8,FALSE)</f>
        <v>1</v>
      </c>
      <c r="S3388" s="229" t="b">
        <f>VLOOKUP(G3388,[1]Conceptos!$B$2:$E$587,4,FALSE)</f>
        <v>1</v>
      </c>
      <c r="V3388" s="231">
        <f t="shared" si="609"/>
        <v>0</v>
      </c>
    </row>
    <row r="3389" spans="1:27" s="231" customFormat="1" hidden="1">
      <c r="A3389" s="172">
        <f>VLOOKUP(G3389,[1]Conceptos!$B$2:$F$587,5,FALSE)</f>
        <v>410</v>
      </c>
      <c r="B3389" s="236"/>
      <c r="C3389" s="237"/>
      <c r="D3389" s="238"/>
      <c r="E3389" s="225">
        <v>8</v>
      </c>
      <c r="F3389" s="174"/>
      <c r="G3389" s="264" t="str">
        <f t="shared" ref="G3389:G3452" si="613">IF(ISBLANK(B3389),G3388,B3389)</f>
        <v>A.9.10</v>
      </c>
      <c r="H3389" s="235" t="e">
        <f t="shared" si="612"/>
        <v>#N/A</v>
      </c>
      <c r="I3389" s="239"/>
      <c r="J3389" s="239"/>
      <c r="K3389" s="239"/>
      <c r="L3389" s="239"/>
      <c r="M3389" s="240"/>
      <c r="N3389" s="231">
        <f t="shared" si="607"/>
        <v>1</v>
      </c>
      <c r="O3389" s="231">
        <f t="shared" si="608"/>
        <v>0</v>
      </c>
      <c r="P3389" s="179">
        <f>VLOOKUP($G3389,[1]Conceptos!$B$2:$I$588,6,FALSE)</f>
        <v>1</v>
      </c>
      <c r="Q3389" s="179">
        <f>VLOOKUP($G3389,[1]Conceptos!$B$2:$I$588,7,FALSE)</f>
        <v>1</v>
      </c>
      <c r="R3389" s="179">
        <f>VLOOKUP($G3389,[1]Conceptos!$B$2:$I$588,8,FALSE)</f>
        <v>1</v>
      </c>
      <c r="S3389" s="229" t="b">
        <f>VLOOKUP(G3389,[1]Conceptos!$B$2:$E$587,4,FALSE)</f>
        <v>1</v>
      </c>
      <c r="V3389" s="231">
        <f t="shared" si="609"/>
        <v>0</v>
      </c>
    </row>
    <row r="3390" spans="1:27" s="231" customFormat="1" hidden="1">
      <c r="A3390" s="172">
        <f>VLOOKUP(G3390,[1]Conceptos!$B$2:$F$587,5,FALSE)</f>
        <v>410</v>
      </c>
      <c r="B3390" s="236"/>
      <c r="C3390" s="237"/>
      <c r="D3390" s="238"/>
      <c r="E3390" s="225">
        <v>9</v>
      </c>
      <c r="F3390" s="174"/>
      <c r="G3390" s="264" t="str">
        <f t="shared" si="613"/>
        <v>A.9.10</v>
      </c>
      <c r="H3390" s="235" t="e">
        <f t="shared" si="612"/>
        <v>#N/A</v>
      </c>
      <c r="I3390" s="239"/>
      <c r="J3390" s="239"/>
      <c r="K3390" s="239"/>
      <c r="L3390" s="239"/>
      <c r="M3390" s="240"/>
      <c r="N3390" s="231">
        <f t="shared" si="607"/>
        <v>1</v>
      </c>
      <c r="O3390" s="231">
        <f t="shared" si="608"/>
        <v>0</v>
      </c>
      <c r="P3390" s="179">
        <f>VLOOKUP($G3390,[1]Conceptos!$B$2:$I$588,6,FALSE)</f>
        <v>1</v>
      </c>
      <c r="Q3390" s="179">
        <f>VLOOKUP($G3390,[1]Conceptos!$B$2:$I$588,7,FALSE)</f>
        <v>1</v>
      </c>
      <c r="R3390" s="179">
        <f>VLOOKUP($G3390,[1]Conceptos!$B$2:$I$588,8,FALSE)</f>
        <v>1</v>
      </c>
      <c r="S3390" s="229" t="b">
        <f>VLOOKUP(G3390,[1]Conceptos!$B$2:$E$587,4,FALSE)</f>
        <v>1</v>
      </c>
      <c r="V3390" s="231">
        <f t="shared" si="609"/>
        <v>0</v>
      </c>
    </row>
    <row r="3391" spans="1:27" s="231" customFormat="1" hidden="1">
      <c r="A3391" s="172">
        <f>VLOOKUP(G3391,[1]Conceptos!$B$2:$F$587,5,FALSE)</f>
        <v>410</v>
      </c>
      <c r="B3391" s="236"/>
      <c r="C3391" s="237"/>
      <c r="D3391" s="238"/>
      <c r="E3391" s="225">
        <v>10</v>
      </c>
      <c r="F3391" s="174"/>
      <c r="G3391" s="264" t="str">
        <f t="shared" si="613"/>
        <v>A.9.10</v>
      </c>
      <c r="H3391" s="235" t="e">
        <f t="shared" si="612"/>
        <v>#N/A</v>
      </c>
      <c r="I3391" s="239"/>
      <c r="J3391" s="239"/>
      <c r="K3391" s="239"/>
      <c r="L3391" s="239"/>
      <c r="M3391" s="240"/>
      <c r="N3391" s="231">
        <f t="shared" si="607"/>
        <v>1</v>
      </c>
      <c r="O3391" s="231">
        <f t="shared" si="608"/>
        <v>0</v>
      </c>
      <c r="P3391" s="179">
        <f>VLOOKUP($G3391,[1]Conceptos!$B$2:$I$588,6,FALSE)</f>
        <v>1</v>
      </c>
      <c r="Q3391" s="179">
        <f>VLOOKUP($G3391,[1]Conceptos!$B$2:$I$588,7,FALSE)</f>
        <v>1</v>
      </c>
      <c r="R3391" s="179">
        <f>VLOOKUP($G3391,[1]Conceptos!$B$2:$I$588,8,FALSE)</f>
        <v>1</v>
      </c>
      <c r="S3391" s="229" t="b">
        <f>VLOOKUP(G3391,[1]Conceptos!$B$2:$E$587,4,FALSE)</f>
        <v>1</v>
      </c>
      <c r="V3391" s="231">
        <f t="shared" si="609"/>
        <v>0</v>
      </c>
    </row>
    <row r="3392" spans="1:27" s="231" customFormat="1" ht="38.25">
      <c r="A3392" s="172">
        <f>VLOOKUP(G3392,[1]Conceptos!$B$2:$F$587,5,FALSE)</f>
        <v>411</v>
      </c>
      <c r="B3392" s="219" t="s">
        <v>554</v>
      </c>
      <c r="C3392" s="220" t="str">
        <f>VLOOKUP(B3392,[1]Conceptos!$B$2:$D$587,2,FALSE)</f>
        <v>COMPRA DE MAQUINARIA Y EQUIPO</v>
      </c>
      <c r="D3392" s="221" t="str">
        <f>VLOOKUP(B3392,[1]Conceptos!$B$2:$D$587,3,FALSE)</f>
        <v>COMPRA DE MAQUINARIA Y EQUIPO NECESARIA PARA  LA CONSTRUCCIÓN Y CONSERVACIÓN DE LA INFRAESTRUCTURA DE TRANSPORTE DE LA ENTIDAD TERRITORIAL</v>
      </c>
      <c r="E3392" s="222" t="s">
        <v>136</v>
      </c>
      <c r="F3392" s="223"/>
      <c r="G3392" s="263" t="str">
        <f t="shared" si="613"/>
        <v>A.9.11</v>
      </c>
      <c r="H3392" s="225"/>
      <c r="I3392" s="226">
        <f>SUM(I3393:I3402)</f>
        <v>0</v>
      </c>
      <c r="J3392" s="226">
        <f>SUM(J3393:J3402)</f>
        <v>0</v>
      </c>
      <c r="K3392" s="226">
        <f>SUM(K3393:K3402)</f>
        <v>0</v>
      </c>
      <c r="L3392" s="226">
        <f>SUM(L3393:L3402)</f>
        <v>0</v>
      </c>
      <c r="M3392" s="227">
        <f>SUM(M3393:M3402)</f>
        <v>0</v>
      </c>
      <c r="N3392" s="228">
        <f>IF(AND(E3392&lt;&gt;"", E3392&lt;&gt;"Registrar Detalle",E3392&lt;&gt;"Ocultar Detalle"),1,0)</f>
        <v>0</v>
      </c>
      <c r="O3392" s="228">
        <f t="shared" si="608"/>
        <v>0</v>
      </c>
      <c r="P3392" s="179">
        <f>VLOOKUP($G3392,[1]Conceptos!$B$2:$I$588,6,FALSE)</f>
        <v>1</v>
      </c>
      <c r="Q3392" s="179">
        <f>VLOOKUP($G3392,[1]Conceptos!$B$2:$I$588,7,FALSE)</f>
        <v>1</v>
      </c>
      <c r="R3392" s="179">
        <f>VLOOKUP($G3392,[1]Conceptos!$B$2:$I$588,8,FALSE)</f>
        <v>1</v>
      </c>
      <c r="S3392" s="229" t="b">
        <f>VLOOKUP(G3392,[1]Conceptos!$B$2:$E$588,4,FALSE)</f>
        <v>1</v>
      </c>
      <c r="T3392" s="230">
        <f>FIND(".",B3392,LEN(B3392)-2)</f>
        <v>4</v>
      </c>
      <c r="U3392" s="230" t="str">
        <f>MID(B3392,1,T3392-1)</f>
        <v>A.9</v>
      </c>
      <c r="V3392" s="231">
        <f t="shared" si="609"/>
        <v>4</v>
      </c>
    </row>
    <row r="3393" spans="1:22" s="231" customFormat="1">
      <c r="A3393" s="172">
        <f>VLOOKUP(G3393,[1]Conceptos!$B$2:$F$587,5,FALSE)</f>
        <v>411</v>
      </c>
      <c r="B3393" s="234"/>
      <c r="C3393" s="220"/>
      <c r="D3393" s="221"/>
      <c r="E3393" s="225">
        <v>1</v>
      </c>
      <c r="F3393" s="174"/>
      <c r="G3393" s="264" t="str">
        <f t="shared" si="613"/>
        <v>A.9.11</v>
      </c>
      <c r="H3393" s="235" t="e">
        <f t="shared" ref="H3393:H3402" si="614">VLOOKUP(F3393,$W$7:$X$48,2,FALSE)</f>
        <v>#N/A</v>
      </c>
      <c r="I3393" s="239"/>
      <c r="J3393" s="239"/>
      <c r="K3393" s="239"/>
      <c r="L3393" s="239"/>
      <c r="M3393" s="240"/>
      <c r="N3393" s="231">
        <f t="shared" si="607"/>
        <v>1</v>
      </c>
      <c r="O3393" s="231">
        <f t="shared" si="608"/>
        <v>0</v>
      </c>
      <c r="P3393" s="179">
        <f>VLOOKUP($G3393,[1]Conceptos!$B$2:$I$588,6,FALSE)</f>
        <v>1</v>
      </c>
      <c r="Q3393" s="179">
        <f>VLOOKUP($G3393,[1]Conceptos!$B$2:$I$588,7,FALSE)</f>
        <v>1</v>
      </c>
      <c r="R3393" s="179">
        <f>VLOOKUP($G3393,[1]Conceptos!$B$2:$I$588,8,FALSE)</f>
        <v>1</v>
      </c>
      <c r="S3393" s="229" t="b">
        <f>VLOOKUP(G3393,[1]Conceptos!$B$2:$E$588,4,FALSE)</f>
        <v>1</v>
      </c>
      <c r="V3393" s="231">
        <f t="shared" si="609"/>
        <v>4</v>
      </c>
    </row>
    <row r="3394" spans="1:22" s="231" customFormat="1" hidden="1">
      <c r="A3394" s="172">
        <f>VLOOKUP(G3394,[1]Conceptos!$B$2:$F$587,5,FALSE)</f>
        <v>411</v>
      </c>
      <c r="B3394" s="236"/>
      <c r="C3394" s="237"/>
      <c r="D3394" s="238"/>
      <c r="E3394" s="225">
        <v>2</v>
      </c>
      <c r="F3394" s="174"/>
      <c r="G3394" s="264" t="str">
        <f t="shared" si="613"/>
        <v>A.9.11</v>
      </c>
      <c r="H3394" s="235" t="e">
        <f t="shared" si="614"/>
        <v>#N/A</v>
      </c>
      <c r="I3394" s="239"/>
      <c r="J3394" s="239"/>
      <c r="K3394" s="239"/>
      <c r="L3394" s="239"/>
      <c r="M3394" s="240"/>
      <c r="N3394" s="231">
        <f t="shared" si="607"/>
        <v>1</v>
      </c>
      <c r="O3394" s="231">
        <f t="shared" si="608"/>
        <v>0</v>
      </c>
      <c r="P3394" s="179">
        <f>VLOOKUP($G3394,[1]Conceptos!$B$2:$I$588,6,FALSE)</f>
        <v>1</v>
      </c>
      <c r="Q3394" s="179">
        <f>VLOOKUP($G3394,[1]Conceptos!$B$2:$I$588,7,FALSE)</f>
        <v>1</v>
      </c>
      <c r="R3394" s="179">
        <f>VLOOKUP($G3394,[1]Conceptos!$B$2:$I$588,8,FALSE)</f>
        <v>1</v>
      </c>
      <c r="S3394" s="229" t="b">
        <f>VLOOKUP(G3394,[1]Conceptos!$B$2:$E$587,4,FALSE)</f>
        <v>1</v>
      </c>
      <c r="V3394" s="231">
        <f t="shared" si="609"/>
        <v>0</v>
      </c>
    </row>
    <row r="3395" spans="1:22" s="231" customFormat="1" hidden="1">
      <c r="A3395" s="172">
        <f>VLOOKUP(G3395,[1]Conceptos!$B$2:$F$587,5,FALSE)</f>
        <v>411</v>
      </c>
      <c r="B3395" s="236"/>
      <c r="C3395" s="237"/>
      <c r="D3395" s="238"/>
      <c r="E3395" s="225">
        <v>3</v>
      </c>
      <c r="F3395" s="174"/>
      <c r="G3395" s="264" t="str">
        <f t="shared" si="613"/>
        <v>A.9.11</v>
      </c>
      <c r="H3395" s="235" t="e">
        <f t="shared" si="614"/>
        <v>#N/A</v>
      </c>
      <c r="I3395" s="239"/>
      <c r="J3395" s="239"/>
      <c r="K3395" s="239"/>
      <c r="L3395" s="239"/>
      <c r="M3395" s="240"/>
      <c r="N3395" s="231">
        <f t="shared" si="607"/>
        <v>1</v>
      </c>
      <c r="O3395" s="231">
        <f t="shared" si="608"/>
        <v>0</v>
      </c>
      <c r="P3395" s="179">
        <f>VLOOKUP($G3395,[1]Conceptos!$B$2:$I$588,6,FALSE)</f>
        <v>1</v>
      </c>
      <c r="Q3395" s="179">
        <f>VLOOKUP($G3395,[1]Conceptos!$B$2:$I$588,7,FALSE)</f>
        <v>1</v>
      </c>
      <c r="R3395" s="179">
        <f>VLOOKUP($G3395,[1]Conceptos!$B$2:$I$588,8,FALSE)</f>
        <v>1</v>
      </c>
      <c r="S3395" s="229" t="b">
        <f>VLOOKUP(G3395,[1]Conceptos!$B$2:$E$587,4,FALSE)</f>
        <v>1</v>
      </c>
      <c r="V3395" s="231">
        <f t="shared" si="609"/>
        <v>0</v>
      </c>
    </row>
    <row r="3396" spans="1:22" s="231" customFormat="1" hidden="1">
      <c r="A3396" s="172">
        <f>VLOOKUP(G3396,[1]Conceptos!$B$2:$F$587,5,FALSE)</f>
        <v>411</v>
      </c>
      <c r="B3396" s="236"/>
      <c r="C3396" s="237"/>
      <c r="D3396" s="238"/>
      <c r="E3396" s="225">
        <v>4</v>
      </c>
      <c r="F3396" s="174"/>
      <c r="G3396" s="264" t="str">
        <f t="shared" si="613"/>
        <v>A.9.11</v>
      </c>
      <c r="H3396" s="235" t="e">
        <f t="shared" si="614"/>
        <v>#N/A</v>
      </c>
      <c r="I3396" s="239"/>
      <c r="J3396" s="239"/>
      <c r="K3396" s="239"/>
      <c r="L3396" s="239"/>
      <c r="M3396" s="240"/>
      <c r="N3396" s="231">
        <f t="shared" si="607"/>
        <v>1</v>
      </c>
      <c r="O3396" s="231">
        <f t="shared" si="608"/>
        <v>0</v>
      </c>
      <c r="P3396" s="179">
        <f>VLOOKUP($G3396,[1]Conceptos!$B$2:$I$588,6,FALSE)</f>
        <v>1</v>
      </c>
      <c r="Q3396" s="179">
        <f>VLOOKUP($G3396,[1]Conceptos!$B$2:$I$588,7,FALSE)</f>
        <v>1</v>
      </c>
      <c r="R3396" s="179">
        <f>VLOOKUP($G3396,[1]Conceptos!$B$2:$I$588,8,FALSE)</f>
        <v>1</v>
      </c>
      <c r="S3396" s="229" t="b">
        <f>VLOOKUP(G3396,[1]Conceptos!$B$2:$E$587,4,FALSE)</f>
        <v>1</v>
      </c>
      <c r="V3396" s="231">
        <f t="shared" si="609"/>
        <v>0</v>
      </c>
    </row>
    <row r="3397" spans="1:22" s="231" customFormat="1" hidden="1">
      <c r="A3397" s="172">
        <f>VLOOKUP(G3397,[1]Conceptos!$B$2:$F$587,5,FALSE)</f>
        <v>411</v>
      </c>
      <c r="B3397" s="236"/>
      <c r="C3397" s="237"/>
      <c r="D3397" s="238"/>
      <c r="E3397" s="225">
        <v>5</v>
      </c>
      <c r="F3397" s="174"/>
      <c r="G3397" s="264" t="str">
        <f t="shared" si="613"/>
        <v>A.9.11</v>
      </c>
      <c r="H3397" s="235" t="e">
        <f t="shared" si="614"/>
        <v>#N/A</v>
      </c>
      <c r="I3397" s="239"/>
      <c r="J3397" s="239"/>
      <c r="K3397" s="239"/>
      <c r="L3397" s="239"/>
      <c r="M3397" s="240"/>
      <c r="N3397" s="231">
        <f t="shared" si="607"/>
        <v>1</v>
      </c>
      <c r="O3397" s="231">
        <f t="shared" si="608"/>
        <v>0</v>
      </c>
      <c r="P3397" s="179">
        <f>VLOOKUP($G3397,[1]Conceptos!$B$2:$I$588,6,FALSE)</f>
        <v>1</v>
      </c>
      <c r="Q3397" s="179">
        <f>VLOOKUP($G3397,[1]Conceptos!$B$2:$I$588,7,FALSE)</f>
        <v>1</v>
      </c>
      <c r="R3397" s="179">
        <f>VLOOKUP($G3397,[1]Conceptos!$B$2:$I$588,8,FALSE)</f>
        <v>1</v>
      </c>
      <c r="S3397" s="229" t="b">
        <f>VLOOKUP(G3397,[1]Conceptos!$B$2:$E$587,4,FALSE)</f>
        <v>1</v>
      </c>
      <c r="V3397" s="231">
        <f t="shared" si="609"/>
        <v>0</v>
      </c>
    </row>
    <row r="3398" spans="1:22" s="231" customFormat="1" hidden="1">
      <c r="A3398" s="172">
        <f>VLOOKUP(G3398,[1]Conceptos!$B$2:$F$587,5,FALSE)</f>
        <v>411</v>
      </c>
      <c r="B3398" s="236"/>
      <c r="C3398" s="237"/>
      <c r="D3398" s="238"/>
      <c r="E3398" s="225">
        <v>6</v>
      </c>
      <c r="F3398" s="174"/>
      <c r="G3398" s="264" t="str">
        <f t="shared" si="613"/>
        <v>A.9.11</v>
      </c>
      <c r="H3398" s="235" t="e">
        <f t="shared" si="614"/>
        <v>#N/A</v>
      </c>
      <c r="I3398" s="239"/>
      <c r="J3398" s="239"/>
      <c r="K3398" s="239"/>
      <c r="L3398" s="239"/>
      <c r="M3398" s="240"/>
      <c r="N3398" s="231">
        <f t="shared" si="607"/>
        <v>1</v>
      </c>
      <c r="O3398" s="231">
        <f t="shared" si="608"/>
        <v>0</v>
      </c>
      <c r="P3398" s="179">
        <f>VLOOKUP($G3398,[1]Conceptos!$B$2:$I$588,6,FALSE)</f>
        <v>1</v>
      </c>
      <c r="Q3398" s="179">
        <f>VLOOKUP($G3398,[1]Conceptos!$B$2:$I$588,7,FALSE)</f>
        <v>1</v>
      </c>
      <c r="R3398" s="179">
        <f>VLOOKUP($G3398,[1]Conceptos!$B$2:$I$588,8,FALSE)</f>
        <v>1</v>
      </c>
      <c r="S3398" s="229" t="b">
        <f>VLOOKUP(G3398,[1]Conceptos!$B$2:$E$587,4,FALSE)</f>
        <v>1</v>
      </c>
      <c r="V3398" s="231">
        <f t="shared" si="609"/>
        <v>0</v>
      </c>
    </row>
    <row r="3399" spans="1:22" s="231" customFormat="1" hidden="1">
      <c r="A3399" s="172">
        <f>VLOOKUP(G3399,[1]Conceptos!$B$2:$F$587,5,FALSE)</f>
        <v>411</v>
      </c>
      <c r="B3399" s="236"/>
      <c r="C3399" s="237"/>
      <c r="D3399" s="238"/>
      <c r="E3399" s="225">
        <v>7</v>
      </c>
      <c r="F3399" s="174"/>
      <c r="G3399" s="264" t="str">
        <f t="shared" si="613"/>
        <v>A.9.11</v>
      </c>
      <c r="H3399" s="235" t="e">
        <f t="shared" si="614"/>
        <v>#N/A</v>
      </c>
      <c r="I3399" s="239"/>
      <c r="J3399" s="239"/>
      <c r="K3399" s="239"/>
      <c r="L3399" s="239"/>
      <c r="M3399" s="240"/>
      <c r="N3399" s="231">
        <f t="shared" si="607"/>
        <v>1</v>
      </c>
      <c r="O3399" s="231">
        <f t="shared" si="608"/>
        <v>0</v>
      </c>
      <c r="P3399" s="179">
        <f>VLOOKUP($G3399,[1]Conceptos!$B$2:$I$588,6,FALSE)</f>
        <v>1</v>
      </c>
      <c r="Q3399" s="179">
        <f>VLOOKUP($G3399,[1]Conceptos!$B$2:$I$588,7,FALSE)</f>
        <v>1</v>
      </c>
      <c r="R3399" s="179">
        <f>VLOOKUP($G3399,[1]Conceptos!$B$2:$I$588,8,FALSE)</f>
        <v>1</v>
      </c>
      <c r="S3399" s="229" t="b">
        <f>VLOOKUP(G3399,[1]Conceptos!$B$2:$E$587,4,FALSE)</f>
        <v>1</v>
      </c>
      <c r="V3399" s="231">
        <f t="shared" si="609"/>
        <v>0</v>
      </c>
    </row>
    <row r="3400" spans="1:22" s="231" customFormat="1" hidden="1">
      <c r="A3400" s="172">
        <f>VLOOKUP(G3400,[1]Conceptos!$B$2:$F$587,5,FALSE)</f>
        <v>411</v>
      </c>
      <c r="B3400" s="236"/>
      <c r="C3400" s="237"/>
      <c r="D3400" s="238"/>
      <c r="E3400" s="225">
        <v>8</v>
      </c>
      <c r="F3400" s="174"/>
      <c r="G3400" s="264" t="str">
        <f t="shared" si="613"/>
        <v>A.9.11</v>
      </c>
      <c r="H3400" s="235" t="e">
        <f t="shared" si="614"/>
        <v>#N/A</v>
      </c>
      <c r="I3400" s="239"/>
      <c r="J3400" s="239"/>
      <c r="K3400" s="239"/>
      <c r="L3400" s="239"/>
      <c r="M3400" s="240"/>
      <c r="N3400" s="231">
        <f t="shared" si="607"/>
        <v>1</v>
      </c>
      <c r="O3400" s="231">
        <f t="shared" si="608"/>
        <v>0</v>
      </c>
      <c r="P3400" s="179">
        <f>VLOOKUP($G3400,[1]Conceptos!$B$2:$I$588,6,FALSE)</f>
        <v>1</v>
      </c>
      <c r="Q3400" s="179">
        <f>VLOOKUP($G3400,[1]Conceptos!$B$2:$I$588,7,FALSE)</f>
        <v>1</v>
      </c>
      <c r="R3400" s="179">
        <f>VLOOKUP($G3400,[1]Conceptos!$B$2:$I$588,8,FALSE)</f>
        <v>1</v>
      </c>
      <c r="S3400" s="229" t="b">
        <f>VLOOKUP(G3400,[1]Conceptos!$B$2:$E$587,4,FALSE)</f>
        <v>1</v>
      </c>
      <c r="V3400" s="231">
        <f t="shared" si="609"/>
        <v>0</v>
      </c>
    </row>
    <row r="3401" spans="1:22" s="231" customFormat="1" hidden="1">
      <c r="A3401" s="172">
        <f>VLOOKUP(G3401,[1]Conceptos!$B$2:$F$587,5,FALSE)</f>
        <v>411</v>
      </c>
      <c r="B3401" s="236"/>
      <c r="C3401" s="237"/>
      <c r="D3401" s="238"/>
      <c r="E3401" s="225">
        <v>9</v>
      </c>
      <c r="F3401" s="174"/>
      <c r="G3401" s="264" t="str">
        <f t="shared" si="613"/>
        <v>A.9.11</v>
      </c>
      <c r="H3401" s="235" t="e">
        <f t="shared" si="614"/>
        <v>#N/A</v>
      </c>
      <c r="I3401" s="239"/>
      <c r="J3401" s="239"/>
      <c r="K3401" s="239"/>
      <c r="L3401" s="239"/>
      <c r="M3401" s="240"/>
      <c r="N3401" s="231">
        <f t="shared" si="607"/>
        <v>1</v>
      </c>
      <c r="O3401" s="231">
        <f t="shared" si="608"/>
        <v>0</v>
      </c>
      <c r="P3401" s="179">
        <f>VLOOKUP($G3401,[1]Conceptos!$B$2:$I$588,6,FALSE)</f>
        <v>1</v>
      </c>
      <c r="Q3401" s="179">
        <f>VLOOKUP($G3401,[1]Conceptos!$B$2:$I$588,7,FALSE)</f>
        <v>1</v>
      </c>
      <c r="R3401" s="179">
        <f>VLOOKUP($G3401,[1]Conceptos!$B$2:$I$588,8,FALSE)</f>
        <v>1</v>
      </c>
      <c r="S3401" s="229" t="b">
        <f>VLOOKUP(G3401,[1]Conceptos!$B$2:$E$587,4,FALSE)</f>
        <v>1</v>
      </c>
      <c r="V3401" s="231">
        <f t="shared" si="609"/>
        <v>0</v>
      </c>
    </row>
    <row r="3402" spans="1:22" s="231" customFormat="1" hidden="1">
      <c r="A3402" s="172">
        <f>VLOOKUP(G3402,[1]Conceptos!$B$2:$F$587,5,FALSE)</f>
        <v>411</v>
      </c>
      <c r="B3402" s="236"/>
      <c r="C3402" s="237"/>
      <c r="D3402" s="238"/>
      <c r="E3402" s="225">
        <v>10</v>
      </c>
      <c r="F3402" s="174"/>
      <c r="G3402" s="264" t="str">
        <f t="shared" si="613"/>
        <v>A.9.11</v>
      </c>
      <c r="H3402" s="235" t="e">
        <f t="shared" si="614"/>
        <v>#N/A</v>
      </c>
      <c r="I3402" s="239"/>
      <c r="J3402" s="239"/>
      <c r="K3402" s="239"/>
      <c r="L3402" s="239"/>
      <c r="M3402" s="240"/>
      <c r="N3402" s="231">
        <f t="shared" si="607"/>
        <v>1</v>
      </c>
      <c r="O3402" s="231">
        <f t="shared" si="608"/>
        <v>0</v>
      </c>
      <c r="P3402" s="179">
        <f>VLOOKUP($G3402,[1]Conceptos!$B$2:$I$588,6,FALSE)</f>
        <v>1</v>
      </c>
      <c r="Q3402" s="179">
        <f>VLOOKUP($G3402,[1]Conceptos!$B$2:$I$588,7,FALSE)</f>
        <v>1</v>
      </c>
      <c r="R3402" s="179">
        <f>VLOOKUP($G3402,[1]Conceptos!$B$2:$I$588,8,FALSE)</f>
        <v>1</v>
      </c>
      <c r="S3402" s="229" t="b">
        <f>VLOOKUP(G3402,[1]Conceptos!$B$2:$E$587,4,FALSE)</f>
        <v>1</v>
      </c>
      <c r="V3402" s="231">
        <f t="shared" si="609"/>
        <v>0</v>
      </c>
    </row>
    <row r="3403" spans="1:22" s="231" customFormat="1" ht="51">
      <c r="A3403" s="172">
        <f>VLOOKUP(G3403,[1]Conceptos!$B$2:$F$587,5,FALSE)</f>
        <v>412</v>
      </c>
      <c r="B3403" s="219" t="s">
        <v>555</v>
      </c>
      <c r="C3403" s="220" t="str">
        <f>VLOOKUP(B3403,[1]Conceptos!$B$2:$D$587,2,FALSE)</f>
        <v>INTERVENTORIA DE PROYECTOS DE CONSTRUCCIÓN Y MANTENIMIENTO DE INFRAESTRUCTURA DE TRANSPORTE</v>
      </c>
      <c r="D3403" s="221" t="str">
        <f>VLOOKUP(B3403,[1]Conceptos!$B$2:$D$587,3,FALSE)</f>
        <v>COMPRENDE LAS MEDIDAS ADOPTADAS POR LA ENTIDAD PARA REALIZAR EL SEGUIMIENTO A LA EJECUCIÓN Y CALIDAD DE LOS PROYECTOS DE CONSTRUCCIÓN Y MANTENIMIENTO DE INFRAESTRUCTURA DE TRANSPORTE</v>
      </c>
      <c r="E3403" s="222" t="s">
        <v>136</v>
      </c>
      <c r="F3403" s="223"/>
      <c r="G3403" s="263" t="str">
        <f t="shared" si="613"/>
        <v>A.9.12</v>
      </c>
      <c r="H3403" s="225"/>
      <c r="I3403" s="226">
        <f>SUM(I3404:I3413)</f>
        <v>0</v>
      </c>
      <c r="J3403" s="226">
        <f>SUM(J3404:J3413)</f>
        <v>0</v>
      </c>
      <c r="K3403" s="226">
        <f>SUM(K3404:K3413)</f>
        <v>0</v>
      </c>
      <c r="L3403" s="226">
        <f>SUM(L3404:L3413)</f>
        <v>0</v>
      </c>
      <c r="M3403" s="227">
        <f>SUM(M3404:M3413)</f>
        <v>0</v>
      </c>
      <c r="N3403" s="228">
        <f>IF(AND(E3403&lt;&gt;"", E3403&lt;&gt;"Registrar Detalle",E3403&lt;&gt;"Ocultar Detalle"),1,0)</f>
        <v>0</v>
      </c>
      <c r="O3403" s="228">
        <f t="shared" si="608"/>
        <v>0</v>
      </c>
      <c r="P3403" s="179">
        <f>VLOOKUP($G3403,[1]Conceptos!$B$2:$I$588,6,FALSE)</f>
        <v>1</v>
      </c>
      <c r="Q3403" s="179">
        <f>VLOOKUP($G3403,[1]Conceptos!$B$2:$I$588,7,FALSE)</f>
        <v>1</v>
      </c>
      <c r="R3403" s="179">
        <f>VLOOKUP($G3403,[1]Conceptos!$B$2:$I$588,8,FALSE)</f>
        <v>1</v>
      </c>
      <c r="S3403" s="229" t="b">
        <f>VLOOKUP(G3403,[1]Conceptos!$B$2:$E$588,4,FALSE)</f>
        <v>1</v>
      </c>
      <c r="T3403" s="230">
        <f>FIND(".",B3403,LEN(B3403)-2)</f>
        <v>4</v>
      </c>
      <c r="U3403" s="230" t="str">
        <f>MID(B3403,1,T3403-1)</f>
        <v>A.9</v>
      </c>
      <c r="V3403" s="231">
        <f t="shared" si="609"/>
        <v>4</v>
      </c>
    </row>
    <row r="3404" spans="1:22" s="231" customFormat="1">
      <c r="A3404" s="172">
        <f>VLOOKUP(G3404,[1]Conceptos!$B$2:$F$587,5,FALSE)</f>
        <v>412</v>
      </c>
      <c r="B3404" s="234"/>
      <c r="C3404" s="220"/>
      <c r="D3404" s="221"/>
      <c r="E3404" s="225">
        <v>1</v>
      </c>
      <c r="F3404" s="174"/>
      <c r="G3404" s="264" t="str">
        <f t="shared" si="613"/>
        <v>A.9.12</v>
      </c>
      <c r="H3404" s="235" t="e">
        <f t="shared" ref="H3404:H3413" si="615">VLOOKUP(F3404,$W$7:$X$48,2,FALSE)</f>
        <v>#N/A</v>
      </c>
      <c r="I3404" s="239"/>
      <c r="J3404" s="239"/>
      <c r="K3404" s="239"/>
      <c r="L3404" s="239"/>
      <c r="M3404" s="240"/>
      <c r="N3404" s="231">
        <f t="shared" si="607"/>
        <v>1</v>
      </c>
      <c r="O3404" s="231">
        <f t="shared" si="608"/>
        <v>0</v>
      </c>
      <c r="P3404" s="179">
        <f>VLOOKUP($G3404,[1]Conceptos!$B$2:$I$588,6,FALSE)</f>
        <v>1</v>
      </c>
      <c r="Q3404" s="179">
        <f>VLOOKUP($G3404,[1]Conceptos!$B$2:$I$588,7,FALSE)</f>
        <v>1</v>
      </c>
      <c r="R3404" s="179">
        <f>VLOOKUP($G3404,[1]Conceptos!$B$2:$I$588,8,FALSE)</f>
        <v>1</v>
      </c>
      <c r="S3404" s="229" t="b">
        <f>VLOOKUP(G3404,[1]Conceptos!$B$2:$E$588,4,FALSE)</f>
        <v>1</v>
      </c>
      <c r="V3404" s="231">
        <f t="shared" si="609"/>
        <v>4</v>
      </c>
    </row>
    <row r="3405" spans="1:22" s="231" customFormat="1" hidden="1">
      <c r="A3405" s="172">
        <f>VLOOKUP(G3405,[1]Conceptos!$B$2:$F$587,5,FALSE)</f>
        <v>412</v>
      </c>
      <c r="B3405" s="236"/>
      <c r="C3405" s="237"/>
      <c r="D3405" s="238"/>
      <c r="E3405" s="225">
        <v>2</v>
      </c>
      <c r="F3405" s="174"/>
      <c r="G3405" s="264" t="str">
        <f t="shared" si="613"/>
        <v>A.9.12</v>
      </c>
      <c r="H3405" s="235" t="e">
        <f t="shared" si="615"/>
        <v>#N/A</v>
      </c>
      <c r="I3405" s="239"/>
      <c r="J3405" s="239"/>
      <c r="K3405" s="239"/>
      <c r="L3405" s="239"/>
      <c r="M3405" s="240"/>
      <c r="N3405" s="231">
        <f t="shared" si="607"/>
        <v>1</v>
      </c>
      <c r="O3405" s="231">
        <f t="shared" si="608"/>
        <v>0</v>
      </c>
      <c r="P3405" s="179">
        <f>VLOOKUP($G3405,[1]Conceptos!$B$2:$I$588,6,FALSE)</f>
        <v>1</v>
      </c>
      <c r="Q3405" s="179">
        <f>VLOOKUP($G3405,[1]Conceptos!$B$2:$I$588,7,FALSE)</f>
        <v>1</v>
      </c>
      <c r="R3405" s="179">
        <f>VLOOKUP($G3405,[1]Conceptos!$B$2:$I$588,8,FALSE)</f>
        <v>1</v>
      </c>
      <c r="S3405" s="229" t="b">
        <f>VLOOKUP(G3405,[1]Conceptos!$B$2:$E$587,4,FALSE)</f>
        <v>1</v>
      </c>
      <c r="V3405" s="231">
        <f t="shared" si="609"/>
        <v>0</v>
      </c>
    </row>
    <row r="3406" spans="1:22" s="231" customFormat="1" hidden="1">
      <c r="A3406" s="172">
        <f>VLOOKUP(G3406,[1]Conceptos!$B$2:$F$587,5,FALSE)</f>
        <v>412</v>
      </c>
      <c r="B3406" s="236"/>
      <c r="C3406" s="237"/>
      <c r="D3406" s="238"/>
      <c r="E3406" s="225">
        <v>3</v>
      </c>
      <c r="F3406" s="174"/>
      <c r="G3406" s="264" t="str">
        <f t="shared" si="613"/>
        <v>A.9.12</v>
      </c>
      <c r="H3406" s="235" t="e">
        <f t="shared" si="615"/>
        <v>#N/A</v>
      </c>
      <c r="I3406" s="239"/>
      <c r="J3406" s="239"/>
      <c r="K3406" s="239"/>
      <c r="L3406" s="239"/>
      <c r="M3406" s="240"/>
      <c r="N3406" s="231">
        <f t="shared" si="607"/>
        <v>1</v>
      </c>
      <c r="O3406" s="231">
        <f t="shared" si="608"/>
        <v>0</v>
      </c>
      <c r="P3406" s="179">
        <f>VLOOKUP($G3406,[1]Conceptos!$B$2:$I$588,6,FALSE)</f>
        <v>1</v>
      </c>
      <c r="Q3406" s="179">
        <f>VLOOKUP($G3406,[1]Conceptos!$B$2:$I$588,7,FALSE)</f>
        <v>1</v>
      </c>
      <c r="R3406" s="179">
        <f>VLOOKUP($G3406,[1]Conceptos!$B$2:$I$588,8,FALSE)</f>
        <v>1</v>
      </c>
      <c r="S3406" s="229" t="b">
        <f>VLOOKUP(G3406,[1]Conceptos!$B$2:$E$587,4,FALSE)</f>
        <v>1</v>
      </c>
      <c r="V3406" s="231">
        <f t="shared" si="609"/>
        <v>0</v>
      </c>
    </row>
    <row r="3407" spans="1:22" s="231" customFormat="1" hidden="1">
      <c r="A3407" s="172">
        <f>VLOOKUP(G3407,[1]Conceptos!$B$2:$F$587,5,FALSE)</f>
        <v>412</v>
      </c>
      <c r="B3407" s="236"/>
      <c r="C3407" s="237"/>
      <c r="D3407" s="238"/>
      <c r="E3407" s="225">
        <v>4</v>
      </c>
      <c r="F3407" s="174"/>
      <c r="G3407" s="264" t="str">
        <f t="shared" si="613"/>
        <v>A.9.12</v>
      </c>
      <c r="H3407" s="235" t="e">
        <f t="shared" si="615"/>
        <v>#N/A</v>
      </c>
      <c r="I3407" s="239"/>
      <c r="J3407" s="239"/>
      <c r="K3407" s="239"/>
      <c r="L3407" s="239"/>
      <c r="M3407" s="240"/>
      <c r="N3407" s="231">
        <f t="shared" si="607"/>
        <v>1</v>
      </c>
      <c r="O3407" s="231">
        <f t="shared" si="608"/>
        <v>0</v>
      </c>
      <c r="P3407" s="179">
        <f>VLOOKUP($G3407,[1]Conceptos!$B$2:$I$588,6,FALSE)</f>
        <v>1</v>
      </c>
      <c r="Q3407" s="179">
        <f>VLOOKUP($G3407,[1]Conceptos!$B$2:$I$588,7,FALSE)</f>
        <v>1</v>
      </c>
      <c r="R3407" s="179">
        <f>VLOOKUP($G3407,[1]Conceptos!$B$2:$I$588,8,FALSE)</f>
        <v>1</v>
      </c>
      <c r="S3407" s="229" t="b">
        <f>VLOOKUP(G3407,[1]Conceptos!$B$2:$E$587,4,FALSE)</f>
        <v>1</v>
      </c>
      <c r="V3407" s="231">
        <f t="shared" si="609"/>
        <v>0</v>
      </c>
    </row>
    <row r="3408" spans="1:22" s="231" customFormat="1" hidden="1">
      <c r="A3408" s="172">
        <f>VLOOKUP(G3408,[1]Conceptos!$B$2:$F$587,5,FALSE)</f>
        <v>412</v>
      </c>
      <c r="B3408" s="236"/>
      <c r="C3408" s="237"/>
      <c r="D3408" s="238"/>
      <c r="E3408" s="225">
        <v>5</v>
      </c>
      <c r="F3408" s="174"/>
      <c r="G3408" s="264" t="str">
        <f t="shared" si="613"/>
        <v>A.9.12</v>
      </c>
      <c r="H3408" s="235" t="e">
        <f t="shared" si="615"/>
        <v>#N/A</v>
      </c>
      <c r="I3408" s="239"/>
      <c r="J3408" s="239"/>
      <c r="K3408" s="239"/>
      <c r="L3408" s="239"/>
      <c r="M3408" s="240"/>
      <c r="N3408" s="231">
        <f t="shared" si="607"/>
        <v>1</v>
      </c>
      <c r="O3408" s="231">
        <f t="shared" si="608"/>
        <v>0</v>
      </c>
      <c r="P3408" s="179">
        <f>VLOOKUP($G3408,[1]Conceptos!$B$2:$I$588,6,FALSE)</f>
        <v>1</v>
      </c>
      <c r="Q3408" s="179">
        <f>VLOOKUP($G3408,[1]Conceptos!$B$2:$I$588,7,FALSE)</f>
        <v>1</v>
      </c>
      <c r="R3408" s="179">
        <f>VLOOKUP($G3408,[1]Conceptos!$B$2:$I$588,8,FALSE)</f>
        <v>1</v>
      </c>
      <c r="S3408" s="229" t="b">
        <f>VLOOKUP(G3408,[1]Conceptos!$B$2:$E$587,4,FALSE)</f>
        <v>1</v>
      </c>
      <c r="V3408" s="231">
        <f t="shared" si="609"/>
        <v>0</v>
      </c>
    </row>
    <row r="3409" spans="1:22" s="231" customFormat="1" hidden="1">
      <c r="A3409" s="172">
        <f>VLOOKUP(G3409,[1]Conceptos!$B$2:$F$587,5,FALSE)</f>
        <v>412</v>
      </c>
      <c r="B3409" s="236"/>
      <c r="C3409" s="237"/>
      <c r="D3409" s="238"/>
      <c r="E3409" s="225">
        <v>6</v>
      </c>
      <c r="F3409" s="174"/>
      <c r="G3409" s="264" t="str">
        <f t="shared" si="613"/>
        <v>A.9.12</v>
      </c>
      <c r="H3409" s="235" t="e">
        <f t="shared" si="615"/>
        <v>#N/A</v>
      </c>
      <c r="I3409" s="239"/>
      <c r="J3409" s="239"/>
      <c r="K3409" s="239"/>
      <c r="L3409" s="239"/>
      <c r="M3409" s="240"/>
      <c r="N3409" s="231">
        <f t="shared" si="607"/>
        <v>1</v>
      </c>
      <c r="O3409" s="231">
        <f t="shared" si="608"/>
        <v>0</v>
      </c>
      <c r="P3409" s="179">
        <f>VLOOKUP($G3409,[1]Conceptos!$B$2:$I$588,6,FALSE)</f>
        <v>1</v>
      </c>
      <c r="Q3409" s="179">
        <f>VLOOKUP($G3409,[1]Conceptos!$B$2:$I$588,7,FALSE)</f>
        <v>1</v>
      </c>
      <c r="R3409" s="179">
        <f>VLOOKUP($G3409,[1]Conceptos!$B$2:$I$588,8,FALSE)</f>
        <v>1</v>
      </c>
      <c r="S3409" s="229" t="b">
        <f>VLOOKUP(G3409,[1]Conceptos!$B$2:$E$587,4,FALSE)</f>
        <v>1</v>
      </c>
      <c r="V3409" s="231">
        <f t="shared" si="609"/>
        <v>0</v>
      </c>
    </row>
    <row r="3410" spans="1:22" s="231" customFormat="1" hidden="1">
      <c r="A3410" s="172">
        <f>VLOOKUP(G3410,[1]Conceptos!$B$2:$F$587,5,FALSE)</f>
        <v>412</v>
      </c>
      <c r="B3410" s="236"/>
      <c r="C3410" s="237"/>
      <c r="D3410" s="238"/>
      <c r="E3410" s="225">
        <v>7</v>
      </c>
      <c r="F3410" s="174"/>
      <c r="G3410" s="264" t="str">
        <f t="shared" si="613"/>
        <v>A.9.12</v>
      </c>
      <c r="H3410" s="235" t="e">
        <f t="shared" si="615"/>
        <v>#N/A</v>
      </c>
      <c r="I3410" s="239"/>
      <c r="J3410" s="239"/>
      <c r="K3410" s="239"/>
      <c r="L3410" s="239"/>
      <c r="M3410" s="240"/>
      <c r="N3410" s="231">
        <f t="shared" si="607"/>
        <v>1</v>
      </c>
      <c r="O3410" s="231">
        <f t="shared" si="608"/>
        <v>0</v>
      </c>
      <c r="P3410" s="179">
        <f>VLOOKUP($G3410,[1]Conceptos!$B$2:$I$588,6,FALSE)</f>
        <v>1</v>
      </c>
      <c r="Q3410" s="179">
        <f>VLOOKUP($G3410,[1]Conceptos!$B$2:$I$588,7,FALSE)</f>
        <v>1</v>
      </c>
      <c r="R3410" s="179">
        <f>VLOOKUP($G3410,[1]Conceptos!$B$2:$I$588,8,FALSE)</f>
        <v>1</v>
      </c>
      <c r="S3410" s="229" t="b">
        <f>VLOOKUP(G3410,[1]Conceptos!$B$2:$E$587,4,FALSE)</f>
        <v>1</v>
      </c>
      <c r="V3410" s="231">
        <f t="shared" si="609"/>
        <v>0</v>
      </c>
    </row>
    <row r="3411" spans="1:22" s="231" customFormat="1" hidden="1">
      <c r="A3411" s="172">
        <f>VLOOKUP(G3411,[1]Conceptos!$B$2:$F$587,5,FALSE)</f>
        <v>412</v>
      </c>
      <c r="B3411" s="236"/>
      <c r="C3411" s="237"/>
      <c r="D3411" s="238"/>
      <c r="E3411" s="225">
        <v>8</v>
      </c>
      <c r="F3411" s="174"/>
      <c r="G3411" s="264" t="str">
        <f t="shared" si="613"/>
        <v>A.9.12</v>
      </c>
      <c r="H3411" s="235" t="e">
        <f t="shared" si="615"/>
        <v>#N/A</v>
      </c>
      <c r="I3411" s="239"/>
      <c r="J3411" s="239"/>
      <c r="K3411" s="239"/>
      <c r="L3411" s="239"/>
      <c r="M3411" s="240"/>
      <c r="N3411" s="231">
        <f t="shared" si="607"/>
        <v>1</v>
      </c>
      <c r="O3411" s="231">
        <f t="shared" si="608"/>
        <v>0</v>
      </c>
      <c r="P3411" s="179">
        <f>VLOOKUP($G3411,[1]Conceptos!$B$2:$I$588,6,FALSE)</f>
        <v>1</v>
      </c>
      <c r="Q3411" s="179">
        <f>VLOOKUP($G3411,[1]Conceptos!$B$2:$I$588,7,FALSE)</f>
        <v>1</v>
      </c>
      <c r="R3411" s="179">
        <f>VLOOKUP($G3411,[1]Conceptos!$B$2:$I$588,8,FALSE)</f>
        <v>1</v>
      </c>
      <c r="S3411" s="229" t="b">
        <f>VLOOKUP(G3411,[1]Conceptos!$B$2:$E$587,4,FALSE)</f>
        <v>1</v>
      </c>
      <c r="V3411" s="231">
        <f t="shared" si="609"/>
        <v>0</v>
      </c>
    </row>
    <row r="3412" spans="1:22" s="231" customFormat="1" hidden="1">
      <c r="A3412" s="172">
        <f>VLOOKUP(G3412,[1]Conceptos!$B$2:$F$587,5,FALSE)</f>
        <v>412</v>
      </c>
      <c r="B3412" s="236"/>
      <c r="C3412" s="237"/>
      <c r="D3412" s="238"/>
      <c r="E3412" s="225">
        <v>9</v>
      </c>
      <c r="F3412" s="174"/>
      <c r="G3412" s="264" t="str">
        <f t="shared" si="613"/>
        <v>A.9.12</v>
      </c>
      <c r="H3412" s="235" t="e">
        <f t="shared" si="615"/>
        <v>#N/A</v>
      </c>
      <c r="I3412" s="239"/>
      <c r="J3412" s="239"/>
      <c r="K3412" s="239"/>
      <c r="L3412" s="239"/>
      <c r="M3412" s="240"/>
      <c r="N3412" s="231">
        <f t="shared" si="607"/>
        <v>1</v>
      </c>
      <c r="O3412" s="231">
        <f t="shared" si="608"/>
        <v>0</v>
      </c>
      <c r="P3412" s="179">
        <f>VLOOKUP($G3412,[1]Conceptos!$B$2:$I$588,6,FALSE)</f>
        <v>1</v>
      </c>
      <c r="Q3412" s="179">
        <f>VLOOKUP($G3412,[1]Conceptos!$B$2:$I$588,7,FALSE)</f>
        <v>1</v>
      </c>
      <c r="R3412" s="179">
        <f>VLOOKUP($G3412,[1]Conceptos!$B$2:$I$588,8,FALSE)</f>
        <v>1</v>
      </c>
      <c r="S3412" s="229" t="b">
        <f>VLOOKUP(G3412,[1]Conceptos!$B$2:$E$587,4,FALSE)</f>
        <v>1</v>
      </c>
      <c r="V3412" s="231">
        <f t="shared" si="609"/>
        <v>0</v>
      </c>
    </row>
    <row r="3413" spans="1:22" s="231" customFormat="1" hidden="1">
      <c r="A3413" s="172">
        <f>VLOOKUP(G3413,[1]Conceptos!$B$2:$F$587,5,FALSE)</f>
        <v>412</v>
      </c>
      <c r="B3413" s="236"/>
      <c r="C3413" s="237"/>
      <c r="D3413" s="238"/>
      <c r="E3413" s="225">
        <v>10</v>
      </c>
      <c r="F3413" s="174"/>
      <c r="G3413" s="264" t="str">
        <f t="shared" si="613"/>
        <v>A.9.12</v>
      </c>
      <c r="H3413" s="235" t="e">
        <f t="shared" si="615"/>
        <v>#N/A</v>
      </c>
      <c r="I3413" s="239"/>
      <c r="J3413" s="239"/>
      <c r="K3413" s="239"/>
      <c r="L3413" s="239"/>
      <c r="M3413" s="240"/>
      <c r="N3413" s="231">
        <f t="shared" si="607"/>
        <v>1</v>
      </c>
      <c r="O3413" s="231">
        <f t="shared" si="608"/>
        <v>0</v>
      </c>
      <c r="P3413" s="179">
        <f>VLOOKUP($G3413,[1]Conceptos!$B$2:$I$588,6,FALSE)</f>
        <v>1</v>
      </c>
      <c r="Q3413" s="179">
        <f>VLOOKUP($G3413,[1]Conceptos!$B$2:$I$588,7,FALSE)</f>
        <v>1</v>
      </c>
      <c r="R3413" s="179">
        <f>VLOOKUP($G3413,[1]Conceptos!$B$2:$I$588,8,FALSE)</f>
        <v>1</v>
      </c>
      <c r="S3413" s="229" t="b">
        <f>VLOOKUP(G3413,[1]Conceptos!$B$2:$E$587,4,FALSE)</f>
        <v>1</v>
      </c>
      <c r="V3413" s="231">
        <f t="shared" si="609"/>
        <v>0</v>
      </c>
    </row>
    <row r="3414" spans="1:22" s="231" customFormat="1" ht="25.5">
      <c r="A3414" s="172">
        <f>VLOOKUP(G3414,[1]Conceptos!$B$2:$F$587,5,FALSE)</f>
        <v>413</v>
      </c>
      <c r="B3414" s="219" t="s">
        <v>556</v>
      </c>
      <c r="C3414" s="220" t="str">
        <f>VLOOKUP(B3414,[1]Conceptos!$B$2:$D$587,2,FALSE)</f>
        <v>SISTEMAS DE TRANSPORTE MASIVO</v>
      </c>
      <c r="D3414" s="221" t="str">
        <f>VLOOKUP(B3414,[1]Conceptos!$B$2:$D$587,3,FALSE)</f>
        <v>RECURSOS DESTINADOS PARA LA INVERSIÓN EN SISTEMAS DE TRANSPORTE MASIVO QUE PERMITAN UNA MAYOR MOVILIDAD EN LA ENTIDAD TERRITORIAL</v>
      </c>
      <c r="E3414" s="222" t="s">
        <v>136</v>
      </c>
      <c r="F3414" s="223"/>
      <c r="G3414" s="263" t="str">
        <f t="shared" si="613"/>
        <v>A.9.15</v>
      </c>
      <c r="H3414" s="225"/>
      <c r="I3414" s="226">
        <f>SUM(I3415:I3424)</f>
        <v>0</v>
      </c>
      <c r="J3414" s="226">
        <f>SUM(J3415:J3424)</f>
        <v>0</v>
      </c>
      <c r="K3414" s="226">
        <f>SUM(K3415:K3424)</f>
        <v>0</v>
      </c>
      <c r="L3414" s="226">
        <f>SUM(L3415:L3424)</f>
        <v>0</v>
      </c>
      <c r="M3414" s="227">
        <f>SUM(M3415:M3424)</f>
        <v>0</v>
      </c>
      <c r="N3414" s="228">
        <f>IF(AND(E3414&lt;&gt;"", E3414&lt;&gt;"Registrar Detalle",E3414&lt;&gt;"Ocultar Detalle"),1,0)</f>
        <v>0</v>
      </c>
      <c r="O3414" s="228">
        <f t="shared" si="608"/>
        <v>0</v>
      </c>
      <c r="P3414" s="179">
        <f>VLOOKUP($G3414,[1]Conceptos!$B$2:$I$588,6,FALSE)</f>
        <v>1</v>
      </c>
      <c r="Q3414" s="179">
        <f>VLOOKUP($G3414,[1]Conceptos!$B$2:$I$588,7,FALSE)</f>
        <v>1</v>
      </c>
      <c r="R3414" s="179">
        <f>VLOOKUP($G3414,[1]Conceptos!$B$2:$I$588,8,FALSE)</f>
        <v>1</v>
      </c>
      <c r="S3414" s="229" t="b">
        <f>VLOOKUP(G3414,[1]Conceptos!$B$2:$E$588,4,FALSE)</f>
        <v>1</v>
      </c>
      <c r="T3414" s="230">
        <f>FIND(".",B3414,LEN(B3414)-2)</f>
        <v>4</v>
      </c>
      <c r="U3414" s="230" t="str">
        <f>MID(B3414,1,T3414-1)</f>
        <v>A.9</v>
      </c>
      <c r="V3414" s="231">
        <f>IF(T3414=0,#REF!,T3414)</f>
        <v>4</v>
      </c>
    </row>
    <row r="3415" spans="1:22" s="231" customFormat="1">
      <c r="A3415" s="172">
        <f>VLOOKUP(G3415,[1]Conceptos!$B$2:$F$587,5,FALSE)</f>
        <v>413</v>
      </c>
      <c r="B3415" s="234"/>
      <c r="C3415" s="220"/>
      <c r="D3415" s="221"/>
      <c r="E3415" s="225">
        <v>1</v>
      </c>
      <c r="F3415" s="174"/>
      <c r="G3415" s="264" t="str">
        <f t="shared" si="613"/>
        <v>A.9.15</v>
      </c>
      <c r="H3415" s="235" t="e">
        <f t="shared" ref="H3415:H3424" si="616">VLOOKUP(F3415,$W$7:$X$48,2,FALSE)</f>
        <v>#N/A</v>
      </c>
      <c r="I3415" s="239"/>
      <c r="J3415" s="239"/>
      <c r="K3415" s="239"/>
      <c r="L3415" s="239"/>
      <c r="M3415" s="240"/>
      <c r="N3415" s="231">
        <f t="shared" ref="N3415:N3478" si="617">IF(E3415&lt;&gt;"",1,0)</f>
        <v>1</v>
      </c>
      <c r="O3415" s="231">
        <f t="shared" ref="O3415:O3478" si="618">SUM(I3415:M3415)</f>
        <v>0</v>
      </c>
      <c r="P3415" s="179">
        <f>VLOOKUP($G3415,[1]Conceptos!$B$2:$I$588,6,FALSE)</f>
        <v>1</v>
      </c>
      <c r="Q3415" s="179">
        <f>VLOOKUP($G3415,[1]Conceptos!$B$2:$I$588,7,FALSE)</f>
        <v>1</v>
      </c>
      <c r="R3415" s="179">
        <f>VLOOKUP($G3415,[1]Conceptos!$B$2:$I$588,8,FALSE)</f>
        <v>1</v>
      </c>
      <c r="S3415" s="229" t="b">
        <f>VLOOKUP(G3415,[1]Conceptos!$B$2:$E$588,4,FALSE)</f>
        <v>1</v>
      </c>
      <c r="V3415" s="231">
        <f t="shared" si="609"/>
        <v>4</v>
      </c>
    </row>
    <row r="3416" spans="1:22" s="231" customFormat="1" hidden="1">
      <c r="A3416" s="172">
        <f>VLOOKUP(G3416,[1]Conceptos!$B$2:$F$587,5,FALSE)</f>
        <v>413</v>
      </c>
      <c r="B3416" s="236"/>
      <c r="C3416" s="237"/>
      <c r="D3416" s="238"/>
      <c r="E3416" s="225">
        <v>2</v>
      </c>
      <c r="F3416" s="174"/>
      <c r="G3416" s="264" t="str">
        <f t="shared" si="613"/>
        <v>A.9.15</v>
      </c>
      <c r="H3416" s="235" t="e">
        <f t="shared" si="616"/>
        <v>#N/A</v>
      </c>
      <c r="I3416" s="239"/>
      <c r="J3416" s="239"/>
      <c r="K3416" s="239"/>
      <c r="L3416" s="239"/>
      <c r="M3416" s="240"/>
      <c r="N3416" s="231">
        <f t="shared" si="617"/>
        <v>1</v>
      </c>
      <c r="O3416" s="231">
        <f t="shared" si="618"/>
        <v>0</v>
      </c>
      <c r="P3416" s="179">
        <f>VLOOKUP($G3416,[1]Conceptos!$B$2:$I$588,6,FALSE)</f>
        <v>1</v>
      </c>
      <c r="Q3416" s="179">
        <f>VLOOKUP($G3416,[1]Conceptos!$B$2:$I$588,7,FALSE)</f>
        <v>1</v>
      </c>
      <c r="R3416" s="179">
        <f>VLOOKUP($G3416,[1]Conceptos!$B$2:$I$588,8,FALSE)</f>
        <v>1</v>
      </c>
      <c r="S3416" s="229" t="b">
        <f>VLOOKUP(G3416,[1]Conceptos!$B$2:$E$587,4,FALSE)</f>
        <v>1</v>
      </c>
      <c r="V3416" s="231">
        <f t="shared" ref="V3416:V3479" si="619">IF(T3416=0,T3415,T3416)</f>
        <v>0</v>
      </c>
    </row>
    <row r="3417" spans="1:22" s="231" customFormat="1" hidden="1">
      <c r="A3417" s="172">
        <f>VLOOKUP(G3417,[1]Conceptos!$B$2:$F$587,5,FALSE)</f>
        <v>413</v>
      </c>
      <c r="B3417" s="236"/>
      <c r="C3417" s="237"/>
      <c r="D3417" s="238"/>
      <c r="E3417" s="225">
        <v>3</v>
      </c>
      <c r="F3417" s="174"/>
      <c r="G3417" s="264" t="str">
        <f t="shared" si="613"/>
        <v>A.9.15</v>
      </c>
      <c r="H3417" s="235" t="e">
        <f t="shared" si="616"/>
        <v>#N/A</v>
      </c>
      <c r="I3417" s="239"/>
      <c r="J3417" s="239"/>
      <c r="K3417" s="239"/>
      <c r="L3417" s="239"/>
      <c r="M3417" s="240"/>
      <c r="N3417" s="231">
        <f t="shared" si="617"/>
        <v>1</v>
      </c>
      <c r="O3417" s="231">
        <f t="shared" si="618"/>
        <v>0</v>
      </c>
      <c r="P3417" s="179">
        <f>VLOOKUP($G3417,[1]Conceptos!$B$2:$I$588,6,FALSE)</f>
        <v>1</v>
      </c>
      <c r="Q3417" s="179">
        <f>VLOOKUP($G3417,[1]Conceptos!$B$2:$I$588,7,FALSE)</f>
        <v>1</v>
      </c>
      <c r="R3417" s="179">
        <f>VLOOKUP($G3417,[1]Conceptos!$B$2:$I$588,8,FALSE)</f>
        <v>1</v>
      </c>
      <c r="S3417" s="229" t="b">
        <f>VLOOKUP(G3417,[1]Conceptos!$B$2:$E$587,4,FALSE)</f>
        <v>1</v>
      </c>
      <c r="V3417" s="231">
        <f t="shared" si="619"/>
        <v>0</v>
      </c>
    </row>
    <row r="3418" spans="1:22" s="231" customFormat="1" hidden="1">
      <c r="A3418" s="172">
        <f>VLOOKUP(G3418,[1]Conceptos!$B$2:$F$587,5,FALSE)</f>
        <v>413</v>
      </c>
      <c r="B3418" s="236"/>
      <c r="C3418" s="237"/>
      <c r="D3418" s="238"/>
      <c r="E3418" s="225">
        <v>4</v>
      </c>
      <c r="F3418" s="174"/>
      <c r="G3418" s="264" t="str">
        <f t="shared" si="613"/>
        <v>A.9.15</v>
      </c>
      <c r="H3418" s="235" t="e">
        <f t="shared" si="616"/>
        <v>#N/A</v>
      </c>
      <c r="I3418" s="239"/>
      <c r="J3418" s="239"/>
      <c r="K3418" s="239"/>
      <c r="L3418" s="239"/>
      <c r="M3418" s="240"/>
      <c r="N3418" s="231">
        <f t="shared" si="617"/>
        <v>1</v>
      </c>
      <c r="O3418" s="231">
        <f t="shared" si="618"/>
        <v>0</v>
      </c>
      <c r="P3418" s="179">
        <f>VLOOKUP($G3418,[1]Conceptos!$B$2:$I$588,6,FALSE)</f>
        <v>1</v>
      </c>
      <c r="Q3418" s="179">
        <f>VLOOKUP($G3418,[1]Conceptos!$B$2:$I$588,7,FALSE)</f>
        <v>1</v>
      </c>
      <c r="R3418" s="179">
        <f>VLOOKUP($G3418,[1]Conceptos!$B$2:$I$588,8,FALSE)</f>
        <v>1</v>
      </c>
      <c r="S3418" s="229" t="b">
        <f>VLOOKUP(G3418,[1]Conceptos!$B$2:$E$587,4,FALSE)</f>
        <v>1</v>
      </c>
      <c r="V3418" s="231">
        <f t="shared" si="619"/>
        <v>0</v>
      </c>
    </row>
    <row r="3419" spans="1:22" s="231" customFormat="1" hidden="1">
      <c r="A3419" s="172">
        <f>VLOOKUP(G3419,[1]Conceptos!$B$2:$F$587,5,FALSE)</f>
        <v>413</v>
      </c>
      <c r="B3419" s="236"/>
      <c r="C3419" s="237"/>
      <c r="D3419" s="238"/>
      <c r="E3419" s="225">
        <v>5</v>
      </c>
      <c r="F3419" s="174"/>
      <c r="G3419" s="264" t="str">
        <f t="shared" si="613"/>
        <v>A.9.15</v>
      </c>
      <c r="H3419" s="235" t="e">
        <f t="shared" si="616"/>
        <v>#N/A</v>
      </c>
      <c r="I3419" s="239"/>
      <c r="J3419" s="239"/>
      <c r="K3419" s="239"/>
      <c r="L3419" s="239"/>
      <c r="M3419" s="240"/>
      <c r="N3419" s="231">
        <f t="shared" si="617"/>
        <v>1</v>
      </c>
      <c r="O3419" s="231">
        <f t="shared" si="618"/>
        <v>0</v>
      </c>
      <c r="P3419" s="179">
        <f>VLOOKUP($G3419,[1]Conceptos!$B$2:$I$588,6,FALSE)</f>
        <v>1</v>
      </c>
      <c r="Q3419" s="179">
        <f>VLOOKUP($G3419,[1]Conceptos!$B$2:$I$588,7,FALSE)</f>
        <v>1</v>
      </c>
      <c r="R3419" s="179">
        <f>VLOOKUP($G3419,[1]Conceptos!$B$2:$I$588,8,FALSE)</f>
        <v>1</v>
      </c>
      <c r="S3419" s="229" t="b">
        <f>VLOOKUP(G3419,[1]Conceptos!$B$2:$E$587,4,FALSE)</f>
        <v>1</v>
      </c>
      <c r="V3419" s="231">
        <f t="shared" si="619"/>
        <v>0</v>
      </c>
    </row>
    <row r="3420" spans="1:22" s="231" customFormat="1" hidden="1">
      <c r="A3420" s="172">
        <f>VLOOKUP(G3420,[1]Conceptos!$B$2:$F$587,5,FALSE)</f>
        <v>413</v>
      </c>
      <c r="B3420" s="236"/>
      <c r="C3420" s="237"/>
      <c r="D3420" s="238"/>
      <c r="E3420" s="225">
        <v>6</v>
      </c>
      <c r="F3420" s="174"/>
      <c r="G3420" s="264" t="str">
        <f t="shared" si="613"/>
        <v>A.9.15</v>
      </c>
      <c r="H3420" s="235" t="e">
        <f t="shared" si="616"/>
        <v>#N/A</v>
      </c>
      <c r="I3420" s="239"/>
      <c r="J3420" s="239"/>
      <c r="K3420" s="239"/>
      <c r="L3420" s="239"/>
      <c r="M3420" s="240"/>
      <c r="N3420" s="231">
        <f t="shared" si="617"/>
        <v>1</v>
      </c>
      <c r="O3420" s="231">
        <f t="shared" si="618"/>
        <v>0</v>
      </c>
      <c r="P3420" s="179">
        <f>VLOOKUP($G3420,[1]Conceptos!$B$2:$I$588,6,FALSE)</f>
        <v>1</v>
      </c>
      <c r="Q3420" s="179">
        <f>VLOOKUP($G3420,[1]Conceptos!$B$2:$I$588,7,FALSE)</f>
        <v>1</v>
      </c>
      <c r="R3420" s="179">
        <f>VLOOKUP($G3420,[1]Conceptos!$B$2:$I$588,8,FALSE)</f>
        <v>1</v>
      </c>
      <c r="S3420" s="229" t="b">
        <f>VLOOKUP(G3420,[1]Conceptos!$B$2:$E$587,4,FALSE)</f>
        <v>1</v>
      </c>
      <c r="V3420" s="231">
        <f t="shared" si="619"/>
        <v>0</v>
      </c>
    </row>
    <row r="3421" spans="1:22" s="231" customFormat="1" hidden="1">
      <c r="A3421" s="172">
        <f>VLOOKUP(G3421,[1]Conceptos!$B$2:$F$587,5,FALSE)</f>
        <v>413</v>
      </c>
      <c r="B3421" s="236"/>
      <c r="C3421" s="237"/>
      <c r="D3421" s="238"/>
      <c r="E3421" s="225">
        <v>7</v>
      </c>
      <c r="F3421" s="174"/>
      <c r="G3421" s="264" t="str">
        <f t="shared" si="613"/>
        <v>A.9.15</v>
      </c>
      <c r="H3421" s="235" t="e">
        <f t="shared" si="616"/>
        <v>#N/A</v>
      </c>
      <c r="I3421" s="239"/>
      <c r="J3421" s="239"/>
      <c r="K3421" s="239"/>
      <c r="L3421" s="239"/>
      <c r="M3421" s="240"/>
      <c r="N3421" s="231">
        <f t="shared" si="617"/>
        <v>1</v>
      </c>
      <c r="O3421" s="231">
        <f t="shared" si="618"/>
        <v>0</v>
      </c>
      <c r="P3421" s="179">
        <f>VLOOKUP($G3421,[1]Conceptos!$B$2:$I$588,6,FALSE)</f>
        <v>1</v>
      </c>
      <c r="Q3421" s="179">
        <f>VLOOKUP($G3421,[1]Conceptos!$B$2:$I$588,7,FALSE)</f>
        <v>1</v>
      </c>
      <c r="R3421" s="179">
        <f>VLOOKUP($G3421,[1]Conceptos!$B$2:$I$588,8,FALSE)</f>
        <v>1</v>
      </c>
      <c r="S3421" s="229" t="b">
        <f>VLOOKUP(G3421,[1]Conceptos!$B$2:$E$587,4,FALSE)</f>
        <v>1</v>
      </c>
      <c r="V3421" s="231">
        <f t="shared" si="619"/>
        <v>0</v>
      </c>
    </row>
    <row r="3422" spans="1:22" s="231" customFormat="1" hidden="1">
      <c r="A3422" s="172">
        <f>VLOOKUP(G3422,[1]Conceptos!$B$2:$F$587,5,FALSE)</f>
        <v>413</v>
      </c>
      <c r="B3422" s="236"/>
      <c r="C3422" s="237"/>
      <c r="D3422" s="238"/>
      <c r="E3422" s="225">
        <v>8</v>
      </c>
      <c r="F3422" s="174"/>
      <c r="G3422" s="264" t="str">
        <f t="shared" si="613"/>
        <v>A.9.15</v>
      </c>
      <c r="H3422" s="235" t="e">
        <f t="shared" si="616"/>
        <v>#N/A</v>
      </c>
      <c r="I3422" s="239"/>
      <c r="J3422" s="239"/>
      <c r="K3422" s="239"/>
      <c r="L3422" s="239"/>
      <c r="M3422" s="240"/>
      <c r="N3422" s="231">
        <f t="shared" si="617"/>
        <v>1</v>
      </c>
      <c r="O3422" s="231">
        <f t="shared" si="618"/>
        <v>0</v>
      </c>
      <c r="P3422" s="179">
        <f>VLOOKUP($G3422,[1]Conceptos!$B$2:$I$588,6,FALSE)</f>
        <v>1</v>
      </c>
      <c r="Q3422" s="179">
        <f>VLOOKUP($G3422,[1]Conceptos!$B$2:$I$588,7,FALSE)</f>
        <v>1</v>
      </c>
      <c r="R3422" s="179">
        <f>VLOOKUP($G3422,[1]Conceptos!$B$2:$I$588,8,FALSE)</f>
        <v>1</v>
      </c>
      <c r="S3422" s="229" t="b">
        <f>VLOOKUP(G3422,[1]Conceptos!$B$2:$E$587,4,FALSE)</f>
        <v>1</v>
      </c>
      <c r="V3422" s="231">
        <f t="shared" si="619"/>
        <v>0</v>
      </c>
    </row>
    <row r="3423" spans="1:22" s="231" customFormat="1" hidden="1">
      <c r="A3423" s="172">
        <f>VLOOKUP(G3423,[1]Conceptos!$B$2:$F$587,5,FALSE)</f>
        <v>413</v>
      </c>
      <c r="B3423" s="236"/>
      <c r="C3423" s="237"/>
      <c r="D3423" s="238"/>
      <c r="E3423" s="225">
        <v>9</v>
      </c>
      <c r="F3423" s="174"/>
      <c r="G3423" s="264" t="str">
        <f t="shared" si="613"/>
        <v>A.9.15</v>
      </c>
      <c r="H3423" s="235" t="e">
        <f t="shared" si="616"/>
        <v>#N/A</v>
      </c>
      <c r="I3423" s="239"/>
      <c r="J3423" s="239"/>
      <c r="K3423" s="239"/>
      <c r="L3423" s="239"/>
      <c r="M3423" s="240"/>
      <c r="N3423" s="231">
        <f t="shared" si="617"/>
        <v>1</v>
      </c>
      <c r="O3423" s="231">
        <f t="shared" si="618"/>
        <v>0</v>
      </c>
      <c r="P3423" s="179">
        <f>VLOOKUP($G3423,[1]Conceptos!$B$2:$I$588,6,FALSE)</f>
        <v>1</v>
      </c>
      <c r="Q3423" s="179">
        <f>VLOOKUP($G3423,[1]Conceptos!$B$2:$I$588,7,FALSE)</f>
        <v>1</v>
      </c>
      <c r="R3423" s="179">
        <f>VLOOKUP($G3423,[1]Conceptos!$B$2:$I$588,8,FALSE)</f>
        <v>1</v>
      </c>
      <c r="S3423" s="229" t="b">
        <f>VLOOKUP(G3423,[1]Conceptos!$B$2:$E$587,4,FALSE)</f>
        <v>1</v>
      </c>
      <c r="V3423" s="231">
        <f t="shared" si="619"/>
        <v>0</v>
      </c>
    </row>
    <row r="3424" spans="1:22" s="231" customFormat="1" hidden="1">
      <c r="A3424" s="172">
        <f>VLOOKUP(G3424,[1]Conceptos!$B$2:$F$587,5,FALSE)</f>
        <v>413</v>
      </c>
      <c r="B3424" s="236"/>
      <c r="C3424" s="237"/>
      <c r="D3424" s="238"/>
      <c r="E3424" s="225">
        <v>10</v>
      </c>
      <c r="F3424" s="174"/>
      <c r="G3424" s="264" t="str">
        <f t="shared" si="613"/>
        <v>A.9.15</v>
      </c>
      <c r="H3424" s="235" t="e">
        <f t="shared" si="616"/>
        <v>#N/A</v>
      </c>
      <c r="I3424" s="239"/>
      <c r="J3424" s="239"/>
      <c r="K3424" s="239"/>
      <c r="L3424" s="239"/>
      <c r="M3424" s="240"/>
      <c r="N3424" s="231">
        <f t="shared" si="617"/>
        <v>1</v>
      </c>
      <c r="O3424" s="231">
        <f t="shared" si="618"/>
        <v>0</v>
      </c>
      <c r="P3424" s="179">
        <f>VLOOKUP($G3424,[1]Conceptos!$B$2:$I$588,6,FALSE)</f>
        <v>1</v>
      </c>
      <c r="Q3424" s="179">
        <f>VLOOKUP($G3424,[1]Conceptos!$B$2:$I$588,7,FALSE)</f>
        <v>1</v>
      </c>
      <c r="R3424" s="179">
        <f>VLOOKUP($G3424,[1]Conceptos!$B$2:$I$588,8,FALSE)</f>
        <v>1</v>
      </c>
      <c r="S3424" s="229" t="b">
        <f>VLOOKUP(G3424,[1]Conceptos!$B$2:$E$587,4,FALSE)</f>
        <v>1</v>
      </c>
      <c r="V3424" s="231">
        <f t="shared" si="619"/>
        <v>0</v>
      </c>
    </row>
    <row r="3425" spans="1:22" s="231" customFormat="1" ht="38.25">
      <c r="A3425" s="172">
        <f>VLOOKUP(G3425,[1]Conceptos!$B$2:$F$587,5,FALSE)</f>
        <v>414</v>
      </c>
      <c r="B3425" s="219" t="s">
        <v>557</v>
      </c>
      <c r="C3425" s="220" t="str">
        <f>VLOOKUP(B3425,[1]Conceptos!$B$2:$D$587,2,FALSE)</f>
        <v>PLANES DE TRÁNSITO, EDUCACIÓN, DOTACIÓN DE EQUIPOS Y SEGURIDAD VIAL</v>
      </c>
      <c r="D3425" s="221" t="str">
        <f>VLOOKUP(B3425,[1]Conceptos!$B$2:$D$587,3,FALSE)</f>
        <v>INVERSIÓNES ORIENTADAS A LA ELABORACION DE PLANES DE TRANSITO, DOTACION DE EQUIPOS Y SEGURISDAD VIAL</v>
      </c>
      <c r="E3425" s="222" t="s">
        <v>136</v>
      </c>
      <c r="F3425" s="223"/>
      <c r="G3425" s="263" t="str">
        <f t="shared" si="613"/>
        <v>A.9.16</v>
      </c>
      <c r="H3425" s="225"/>
      <c r="I3425" s="226">
        <f>SUM(I3426:I3435)</f>
        <v>0</v>
      </c>
      <c r="J3425" s="226">
        <f>SUM(J3426:J3435)</f>
        <v>0</v>
      </c>
      <c r="K3425" s="226">
        <f>SUM(K3426:K3435)</f>
        <v>0</v>
      </c>
      <c r="L3425" s="226">
        <f>SUM(L3426:L3435)</f>
        <v>0</v>
      </c>
      <c r="M3425" s="227">
        <f>SUM(M3426:M3435)</f>
        <v>0</v>
      </c>
      <c r="N3425" s="228">
        <f>IF(AND(E3425&lt;&gt;"", E3425&lt;&gt;"Registrar Detalle",E3425&lt;&gt;"Ocultar Detalle"),1,0)</f>
        <v>0</v>
      </c>
      <c r="O3425" s="228">
        <f t="shared" si="618"/>
        <v>0</v>
      </c>
      <c r="P3425" s="179">
        <f>VLOOKUP($G3425,[1]Conceptos!$B$2:$I$588,6,FALSE)</f>
        <v>1</v>
      </c>
      <c r="Q3425" s="179">
        <f>VLOOKUP($G3425,[1]Conceptos!$B$2:$I$588,7,FALSE)</f>
        <v>1</v>
      </c>
      <c r="R3425" s="179">
        <f>VLOOKUP($G3425,[1]Conceptos!$B$2:$I$588,8,FALSE)</f>
        <v>1</v>
      </c>
      <c r="S3425" s="229" t="b">
        <f>VLOOKUP(G3425,[1]Conceptos!$B$2:$E$588,4,FALSE)</f>
        <v>1</v>
      </c>
      <c r="T3425" s="230">
        <f>FIND(".",B3425,LEN(B3425)-2)</f>
        <v>4</v>
      </c>
      <c r="U3425" s="230" t="str">
        <f>MID(B3425,1,T3425-1)</f>
        <v>A.9</v>
      </c>
      <c r="V3425" s="231">
        <f t="shared" si="619"/>
        <v>4</v>
      </c>
    </row>
    <row r="3426" spans="1:22" s="231" customFormat="1">
      <c r="A3426" s="172">
        <f>VLOOKUP(G3426,[1]Conceptos!$B$2:$F$587,5,FALSE)</f>
        <v>414</v>
      </c>
      <c r="B3426" s="234"/>
      <c r="C3426" s="220"/>
      <c r="D3426" s="221"/>
      <c r="E3426" s="225">
        <v>1</v>
      </c>
      <c r="F3426" s="174"/>
      <c r="G3426" s="264" t="str">
        <f t="shared" si="613"/>
        <v>A.9.16</v>
      </c>
      <c r="H3426" s="235" t="e">
        <f t="shared" ref="H3426:H3435" si="620">VLOOKUP(F3426,$W$7:$X$48,2,FALSE)</f>
        <v>#N/A</v>
      </c>
      <c r="I3426" s="239"/>
      <c r="J3426" s="239"/>
      <c r="K3426" s="239"/>
      <c r="L3426" s="239"/>
      <c r="M3426" s="240"/>
      <c r="N3426" s="231">
        <f t="shared" si="617"/>
        <v>1</v>
      </c>
      <c r="O3426" s="231">
        <f t="shared" si="618"/>
        <v>0</v>
      </c>
      <c r="P3426" s="179">
        <f>VLOOKUP($G3426,[1]Conceptos!$B$2:$I$588,6,FALSE)</f>
        <v>1</v>
      </c>
      <c r="Q3426" s="179">
        <f>VLOOKUP($G3426,[1]Conceptos!$B$2:$I$588,7,FALSE)</f>
        <v>1</v>
      </c>
      <c r="R3426" s="179">
        <f>VLOOKUP($G3426,[1]Conceptos!$B$2:$I$588,8,FALSE)</f>
        <v>1</v>
      </c>
      <c r="S3426" s="229" t="b">
        <f>VLOOKUP(G3426,[1]Conceptos!$B$2:$E$588,4,FALSE)</f>
        <v>1</v>
      </c>
      <c r="V3426" s="231">
        <f t="shared" si="619"/>
        <v>4</v>
      </c>
    </row>
    <row r="3427" spans="1:22" s="231" customFormat="1" hidden="1">
      <c r="A3427" s="172">
        <f>VLOOKUP(G3427,[1]Conceptos!$B$2:$F$587,5,FALSE)</f>
        <v>414</v>
      </c>
      <c r="B3427" s="236"/>
      <c r="C3427" s="237"/>
      <c r="D3427" s="238"/>
      <c r="E3427" s="225">
        <v>2</v>
      </c>
      <c r="F3427" s="174"/>
      <c r="G3427" s="264" t="str">
        <f t="shared" si="613"/>
        <v>A.9.16</v>
      </c>
      <c r="H3427" s="235" t="e">
        <f t="shared" si="620"/>
        <v>#N/A</v>
      </c>
      <c r="I3427" s="239"/>
      <c r="J3427" s="239"/>
      <c r="K3427" s="239"/>
      <c r="L3427" s="239"/>
      <c r="M3427" s="240"/>
      <c r="N3427" s="231">
        <f t="shared" si="617"/>
        <v>1</v>
      </c>
      <c r="O3427" s="231">
        <f t="shared" si="618"/>
        <v>0</v>
      </c>
      <c r="P3427" s="179">
        <f>VLOOKUP($G3427,[1]Conceptos!$B$2:$I$588,6,FALSE)</f>
        <v>1</v>
      </c>
      <c r="Q3427" s="179">
        <f>VLOOKUP($G3427,[1]Conceptos!$B$2:$I$588,7,FALSE)</f>
        <v>1</v>
      </c>
      <c r="R3427" s="179">
        <f>VLOOKUP($G3427,[1]Conceptos!$B$2:$I$588,8,FALSE)</f>
        <v>1</v>
      </c>
      <c r="S3427" s="229" t="b">
        <f>VLOOKUP(G3427,[1]Conceptos!$B$2:$E$587,4,FALSE)</f>
        <v>1</v>
      </c>
      <c r="V3427" s="231">
        <f t="shared" si="619"/>
        <v>0</v>
      </c>
    </row>
    <row r="3428" spans="1:22" s="231" customFormat="1" hidden="1">
      <c r="A3428" s="172">
        <f>VLOOKUP(G3428,[1]Conceptos!$B$2:$F$587,5,FALSE)</f>
        <v>414</v>
      </c>
      <c r="B3428" s="236"/>
      <c r="C3428" s="237"/>
      <c r="D3428" s="238"/>
      <c r="E3428" s="225">
        <v>3</v>
      </c>
      <c r="F3428" s="174"/>
      <c r="G3428" s="264" t="str">
        <f t="shared" si="613"/>
        <v>A.9.16</v>
      </c>
      <c r="H3428" s="235" t="e">
        <f t="shared" si="620"/>
        <v>#N/A</v>
      </c>
      <c r="I3428" s="239"/>
      <c r="J3428" s="239"/>
      <c r="K3428" s="239"/>
      <c r="L3428" s="239"/>
      <c r="M3428" s="240"/>
      <c r="N3428" s="231">
        <f t="shared" si="617"/>
        <v>1</v>
      </c>
      <c r="O3428" s="231">
        <f t="shared" si="618"/>
        <v>0</v>
      </c>
      <c r="P3428" s="179">
        <f>VLOOKUP($G3428,[1]Conceptos!$B$2:$I$588,6,FALSE)</f>
        <v>1</v>
      </c>
      <c r="Q3428" s="179">
        <f>VLOOKUP($G3428,[1]Conceptos!$B$2:$I$588,7,FALSE)</f>
        <v>1</v>
      </c>
      <c r="R3428" s="179">
        <f>VLOOKUP($G3428,[1]Conceptos!$B$2:$I$588,8,FALSE)</f>
        <v>1</v>
      </c>
      <c r="S3428" s="229" t="b">
        <f>VLOOKUP(G3428,[1]Conceptos!$B$2:$E$587,4,FALSE)</f>
        <v>1</v>
      </c>
      <c r="V3428" s="231">
        <f t="shared" si="619"/>
        <v>0</v>
      </c>
    </row>
    <row r="3429" spans="1:22" s="231" customFormat="1" hidden="1">
      <c r="A3429" s="172">
        <f>VLOOKUP(G3429,[1]Conceptos!$B$2:$F$587,5,FALSE)</f>
        <v>414</v>
      </c>
      <c r="B3429" s="236"/>
      <c r="C3429" s="237"/>
      <c r="D3429" s="238"/>
      <c r="E3429" s="225">
        <v>4</v>
      </c>
      <c r="F3429" s="174"/>
      <c r="G3429" s="264" t="str">
        <f t="shared" si="613"/>
        <v>A.9.16</v>
      </c>
      <c r="H3429" s="235" t="e">
        <f t="shared" si="620"/>
        <v>#N/A</v>
      </c>
      <c r="I3429" s="239"/>
      <c r="J3429" s="239"/>
      <c r="K3429" s="239"/>
      <c r="L3429" s="239"/>
      <c r="M3429" s="240"/>
      <c r="N3429" s="231">
        <f t="shared" si="617"/>
        <v>1</v>
      </c>
      <c r="O3429" s="231">
        <f t="shared" si="618"/>
        <v>0</v>
      </c>
      <c r="P3429" s="179">
        <f>VLOOKUP($G3429,[1]Conceptos!$B$2:$I$588,6,FALSE)</f>
        <v>1</v>
      </c>
      <c r="Q3429" s="179">
        <f>VLOOKUP($G3429,[1]Conceptos!$B$2:$I$588,7,FALSE)</f>
        <v>1</v>
      </c>
      <c r="R3429" s="179">
        <f>VLOOKUP($G3429,[1]Conceptos!$B$2:$I$588,8,FALSE)</f>
        <v>1</v>
      </c>
      <c r="S3429" s="229" t="b">
        <f>VLOOKUP(G3429,[1]Conceptos!$B$2:$E$587,4,FALSE)</f>
        <v>1</v>
      </c>
      <c r="V3429" s="231">
        <f t="shared" si="619"/>
        <v>0</v>
      </c>
    </row>
    <row r="3430" spans="1:22" s="231" customFormat="1" hidden="1">
      <c r="A3430" s="172">
        <f>VLOOKUP(G3430,[1]Conceptos!$B$2:$F$587,5,FALSE)</f>
        <v>414</v>
      </c>
      <c r="B3430" s="236"/>
      <c r="C3430" s="237"/>
      <c r="D3430" s="238"/>
      <c r="E3430" s="225">
        <v>5</v>
      </c>
      <c r="F3430" s="174"/>
      <c r="G3430" s="264" t="str">
        <f t="shared" si="613"/>
        <v>A.9.16</v>
      </c>
      <c r="H3430" s="235" t="e">
        <f t="shared" si="620"/>
        <v>#N/A</v>
      </c>
      <c r="I3430" s="239"/>
      <c r="J3430" s="239"/>
      <c r="K3430" s="239"/>
      <c r="L3430" s="239"/>
      <c r="M3430" s="240"/>
      <c r="N3430" s="231">
        <f t="shared" si="617"/>
        <v>1</v>
      </c>
      <c r="O3430" s="231">
        <f t="shared" si="618"/>
        <v>0</v>
      </c>
      <c r="P3430" s="179">
        <f>VLOOKUP($G3430,[1]Conceptos!$B$2:$I$588,6,FALSE)</f>
        <v>1</v>
      </c>
      <c r="Q3430" s="179">
        <f>VLOOKUP($G3430,[1]Conceptos!$B$2:$I$588,7,FALSE)</f>
        <v>1</v>
      </c>
      <c r="R3430" s="179">
        <f>VLOOKUP($G3430,[1]Conceptos!$B$2:$I$588,8,FALSE)</f>
        <v>1</v>
      </c>
      <c r="S3430" s="229" t="b">
        <f>VLOOKUP(G3430,[1]Conceptos!$B$2:$E$587,4,FALSE)</f>
        <v>1</v>
      </c>
      <c r="V3430" s="231">
        <f t="shared" si="619"/>
        <v>0</v>
      </c>
    </row>
    <row r="3431" spans="1:22" s="231" customFormat="1" hidden="1">
      <c r="A3431" s="172">
        <f>VLOOKUP(G3431,[1]Conceptos!$B$2:$F$587,5,FALSE)</f>
        <v>414</v>
      </c>
      <c r="B3431" s="236"/>
      <c r="C3431" s="237"/>
      <c r="D3431" s="238"/>
      <c r="E3431" s="225">
        <v>6</v>
      </c>
      <c r="F3431" s="174"/>
      <c r="G3431" s="264" t="str">
        <f t="shared" si="613"/>
        <v>A.9.16</v>
      </c>
      <c r="H3431" s="235" t="e">
        <f t="shared" si="620"/>
        <v>#N/A</v>
      </c>
      <c r="I3431" s="239"/>
      <c r="J3431" s="239"/>
      <c r="K3431" s="239"/>
      <c r="L3431" s="239"/>
      <c r="M3431" s="240"/>
      <c r="N3431" s="231">
        <f t="shared" si="617"/>
        <v>1</v>
      </c>
      <c r="O3431" s="231">
        <f t="shared" si="618"/>
        <v>0</v>
      </c>
      <c r="P3431" s="179">
        <f>VLOOKUP($G3431,[1]Conceptos!$B$2:$I$588,6,FALSE)</f>
        <v>1</v>
      </c>
      <c r="Q3431" s="179">
        <f>VLOOKUP($G3431,[1]Conceptos!$B$2:$I$588,7,FALSE)</f>
        <v>1</v>
      </c>
      <c r="R3431" s="179">
        <f>VLOOKUP($G3431,[1]Conceptos!$B$2:$I$588,8,FALSE)</f>
        <v>1</v>
      </c>
      <c r="S3431" s="229" t="b">
        <f>VLOOKUP(G3431,[1]Conceptos!$B$2:$E$587,4,FALSE)</f>
        <v>1</v>
      </c>
      <c r="V3431" s="231">
        <f t="shared" si="619"/>
        <v>0</v>
      </c>
    </row>
    <row r="3432" spans="1:22" s="231" customFormat="1" hidden="1">
      <c r="A3432" s="172">
        <f>VLOOKUP(G3432,[1]Conceptos!$B$2:$F$587,5,FALSE)</f>
        <v>414</v>
      </c>
      <c r="B3432" s="236"/>
      <c r="C3432" s="237"/>
      <c r="D3432" s="238"/>
      <c r="E3432" s="225">
        <v>7</v>
      </c>
      <c r="F3432" s="174"/>
      <c r="G3432" s="264" t="str">
        <f t="shared" si="613"/>
        <v>A.9.16</v>
      </c>
      <c r="H3432" s="235" t="e">
        <f t="shared" si="620"/>
        <v>#N/A</v>
      </c>
      <c r="I3432" s="239"/>
      <c r="J3432" s="239"/>
      <c r="K3432" s="239"/>
      <c r="L3432" s="239"/>
      <c r="M3432" s="240"/>
      <c r="N3432" s="231">
        <f t="shared" si="617"/>
        <v>1</v>
      </c>
      <c r="O3432" s="231">
        <f t="shared" si="618"/>
        <v>0</v>
      </c>
      <c r="P3432" s="179">
        <f>VLOOKUP($G3432,[1]Conceptos!$B$2:$I$588,6,FALSE)</f>
        <v>1</v>
      </c>
      <c r="Q3432" s="179">
        <f>VLOOKUP($G3432,[1]Conceptos!$B$2:$I$588,7,FALSE)</f>
        <v>1</v>
      </c>
      <c r="R3432" s="179">
        <f>VLOOKUP($G3432,[1]Conceptos!$B$2:$I$588,8,FALSE)</f>
        <v>1</v>
      </c>
      <c r="S3432" s="229" t="b">
        <f>VLOOKUP(G3432,[1]Conceptos!$B$2:$E$587,4,FALSE)</f>
        <v>1</v>
      </c>
      <c r="V3432" s="231">
        <f t="shared" si="619"/>
        <v>0</v>
      </c>
    </row>
    <row r="3433" spans="1:22" s="231" customFormat="1" hidden="1">
      <c r="A3433" s="172">
        <f>VLOOKUP(G3433,[1]Conceptos!$B$2:$F$587,5,FALSE)</f>
        <v>414</v>
      </c>
      <c r="B3433" s="236"/>
      <c r="C3433" s="237"/>
      <c r="D3433" s="238"/>
      <c r="E3433" s="225">
        <v>8</v>
      </c>
      <c r="F3433" s="174"/>
      <c r="G3433" s="264" t="str">
        <f t="shared" si="613"/>
        <v>A.9.16</v>
      </c>
      <c r="H3433" s="235" t="e">
        <f t="shared" si="620"/>
        <v>#N/A</v>
      </c>
      <c r="I3433" s="239"/>
      <c r="J3433" s="239"/>
      <c r="K3433" s="239"/>
      <c r="L3433" s="239"/>
      <c r="M3433" s="240"/>
      <c r="N3433" s="231">
        <f t="shared" si="617"/>
        <v>1</v>
      </c>
      <c r="O3433" s="231">
        <f t="shared" si="618"/>
        <v>0</v>
      </c>
      <c r="P3433" s="179">
        <f>VLOOKUP($G3433,[1]Conceptos!$B$2:$I$588,6,FALSE)</f>
        <v>1</v>
      </c>
      <c r="Q3433" s="179">
        <f>VLOOKUP($G3433,[1]Conceptos!$B$2:$I$588,7,FALSE)</f>
        <v>1</v>
      </c>
      <c r="R3433" s="179">
        <f>VLOOKUP($G3433,[1]Conceptos!$B$2:$I$588,8,FALSE)</f>
        <v>1</v>
      </c>
      <c r="S3433" s="229" t="b">
        <f>VLOOKUP(G3433,[1]Conceptos!$B$2:$E$587,4,FALSE)</f>
        <v>1</v>
      </c>
      <c r="V3433" s="231">
        <f t="shared" si="619"/>
        <v>0</v>
      </c>
    </row>
    <row r="3434" spans="1:22" s="231" customFormat="1" hidden="1">
      <c r="A3434" s="172">
        <f>VLOOKUP(G3434,[1]Conceptos!$B$2:$F$587,5,FALSE)</f>
        <v>414</v>
      </c>
      <c r="B3434" s="236"/>
      <c r="C3434" s="237"/>
      <c r="D3434" s="238"/>
      <c r="E3434" s="225">
        <v>9</v>
      </c>
      <c r="F3434" s="174"/>
      <c r="G3434" s="264" t="str">
        <f t="shared" si="613"/>
        <v>A.9.16</v>
      </c>
      <c r="H3434" s="235" t="e">
        <f t="shared" si="620"/>
        <v>#N/A</v>
      </c>
      <c r="I3434" s="239"/>
      <c r="J3434" s="239"/>
      <c r="K3434" s="239"/>
      <c r="L3434" s="239"/>
      <c r="M3434" s="240"/>
      <c r="N3434" s="231">
        <f t="shared" si="617"/>
        <v>1</v>
      </c>
      <c r="O3434" s="231">
        <f t="shared" si="618"/>
        <v>0</v>
      </c>
      <c r="P3434" s="179">
        <f>VLOOKUP($G3434,[1]Conceptos!$B$2:$I$588,6,FALSE)</f>
        <v>1</v>
      </c>
      <c r="Q3434" s="179">
        <f>VLOOKUP($G3434,[1]Conceptos!$B$2:$I$588,7,FALSE)</f>
        <v>1</v>
      </c>
      <c r="R3434" s="179">
        <f>VLOOKUP($G3434,[1]Conceptos!$B$2:$I$588,8,FALSE)</f>
        <v>1</v>
      </c>
      <c r="S3434" s="229" t="b">
        <f>VLOOKUP(G3434,[1]Conceptos!$B$2:$E$587,4,FALSE)</f>
        <v>1</v>
      </c>
      <c r="V3434" s="231">
        <f t="shared" si="619"/>
        <v>0</v>
      </c>
    </row>
    <row r="3435" spans="1:22" s="231" customFormat="1" hidden="1">
      <c r="A3435" s="172">
        <f>VLOOKUP(G3435,[1]Conceptos!$B$2:$F$587,5,FALSE)</f>
        <v>414</v>
      </c>
      <c r="B3435" s="236"/>
      <c r="C3435" s="237"/>
      <c r="D3435" s="238"/>
      <c r="E3435" s="225">
        <v>10</v>
      </c>
      <c r="F3435" s="174"/>
      <c r="G3435" s="264" t="str">
        <f t="shared" si="613"/>
        <v>A.9.16</v>
      </c>
      <c r="H3435" s="235" t="e">
        <f t="shared" si="620"/>
        <v>#N/A</v>
      </c>
      <c r="I3435" s="239"/>
      <c r="J3435" s="239"/>
      <c r="K3435" s="239"/>
      <c r="L3435" s="239"/>
      <c r="M3435" s="240"/>
      <c r="N3435" s="231">
        <f t="shared" si="617"/>
        <v>1</v>
      </c>
      <c r="O3435" s="231">
        <f t="shared" si="618"/>
        <v>0</v>
      </c>
      <c r="P3435" s="179">
        <f>VLOOKUP($G3435,[1]Conceptos!$B$2:$I$588,6,FALSE)</f>
        <v>1</v>
      </c>
      <c r="Q3435" s="179">
        <f>VLOOKUP($G3435,[1]Conceptos!$B$2:$I$588,7,FALSE)</f>
        <v>1</v>
      </c>
      <c r="R3435" s="179">
        <f>VLOOKUP($G3435,[1]Conceptos!$B$2:$I$588,8,FALSE)</f>
        <v>1</v>
      </c>
      <c r="S3435" s="229" t="b">
        <f>VLOOKUP(G3435,[1]Conceptos!$B$2:$E$587,4,FALSE)</f>
        <v>1</v>
      </c>
      <c r="V3435" s="231">
        <f t="shared" si="619"/>
        <v>0</v>
      </c>
    </row>
    <row r="3436" spans="1:22" s="231" customFormat="1" ht="38.25">
      <c r="A3436" s="172">
        <f>VLOOKUP(G3436,[1]Conceptos!$B$2:$F$587,5,FALSE)</f>
        <v>415</v>
      </c>
      <c r="B3436" s="219" t="s">
        <v>558</v>
      </c>
      <c r="C3436" s="220" t="str">
        <f>VLOOKUP(B3436,[1]Conceptos!$B$2:$D$587,2,FALSE)</f>
        <v>INFRAESTRUCTURA PARA TRANSPORTE NO MOTORIZADO (REDES PEATONALES Y CICLORUTAS)</v>
      </c>
      <c r="D3436" s="221" t="str">
        <f>VLOOKUP(B3436,[1]Conceptos!$B$2:$D$587,3,FALSE)</f>
        <v>CONJUNTO DE OBRAS DE INFRAESTRUCTURA A EJECUTAR QUE PERMITAN DISPONER DE REDES PEATONALES Y CICLORUTAS</v>
      </c>
      <c r="E3436" s="222" t="s">
        <v>136</v>
      </c>
      <c r="F3436" s="223"/>
      <c r="G3436" s="263" t="str">
        <f t="shared" si="613"/>
        <v>A.9.17</v>
      </c>
      <c r="H3436" s="225"/>
      <c r="I3436" s="226">
        <f>SUM(I3437:I3446)</f>
        <v>0</v>
      </c>
      <c r="J3436" s="226">
        <f>SUM(J3437:J3446)</f>
        <v>0</v>
      </c>
      <c r="K3436" s="226">
        <f>SUM(K3437:K3446)</f>
        <v>0</v>
      </c>
      <c r="L3436" s="226">
        <f>SUM(L3437:L3446)</f>
        <v>0</v>
      </c>
      <c r="M3436" s="227">
        <f>SUM(M3437:M3446)</f>
        <v>0</v>
      </c>
      <c r="N3436" s="228">
        <f>IF(AND(E3436&lt;&gt;"", E3436&lt;&gt;"Registrar Detalle",E3436&lt;&gt;"Ocultar Detalle"),1,0)</f>
        <v>0</v>
      </c>
      <c r="O3436" s="228">
        <f t="shared" si="618"/>
        <v>0</v>
      </c>
      <c r="P3436" s="179">
        <f>VLOOKUP($G3436,[1]Conceptos!$B$2:$I$588,6,FALSE)</f>
        <v>1</v>
      </c>
      <c r="Q3436" s="179">
        <f>VLOOKUP($G3436,[1]Conceptos!$B$2:$I$588,7,FALSE)</f>
        <v>1</v>
      </c>
      <c r="R3436" s="179">
        <f>VLOOKUP($G3436,[1]Conceptos!$B$2:$I$588,8,FALSE)</f>
        <v>1</v>
      </c>
      <c r="S3436" s="229" t="b">
        <f>VLOOKUP(G3436,[1]Conceptos!$B$2:$E$588,4,FALSE)</f>
        <v>1</v>
      </c>
      <c r="T3436" s="230">
        <f>FIND(".",B3436,LEN(B3436)-2)</f>
        <v>4</v>
      </c>
      <c r="U3436" s="230" t="str">
        <f>MID(B3436,1,T3436-1)</f>
        <v>A.9</v>
      </c>
      <c r="V3436" s="231">
        <f t="shared" si="619"/>
        <v>4</v>
      </c>
    </row>
    <row r="3437" spans="1:22" s="231" customFormat="1">
      <c r="A3437" s="172">
        <f>VLOOKUP(G3437,[1]Conceptos!$B$2:$F$587,5,FALSE)</f>
        <v>415</v>
      </c>
      <c r="B3437" s="234"/>
      <c r="C3437" s="220"/>
      <c r="D3437" s="221"/>
      <c r="E3437" s="225">
        <v>1</v>
      </c>
      <c r="F3437" s="174"/>
      <c r="G3437" s="264" t="str">
        <f t="shared" si="613"/>
        <v>A.9.17</v>
      </c>
      <c r="H3437" s="235" t="e">
        <f t="shared" ref="H3437:H3446" si="621">VLOOKUP(F3437,$W$7:$X$48,2,FALSE)</f>
        <v>#N/A</v>
      </c>
      <c r="I3437" s="239"/>
      <c r="J3437" s="239"/>
      <c r="K3437" s="239"/>
      <c r="L3437" s="239"/>
      <c r="M3437" s="240"/>
      <c r="N3437" s="231">
        <f t="shared" si="617"/>
        <v>1</v>
      </c>
      <c r="O3437" s="231">
        <f t="shared" si="618"/>
        <v>0</v>
      </c>
      <c r="P3437" s="179">
        <f>VLOOKUP($G3437,[1]Conceptos!$B$2:$I$588,6,FALSE)</f>
        <v>1</v>
      </c>
      <c r="Q3437" s="179">
        <f>VLOOKUP($G3437,[1]Conceptos!$B$2:$I$588,7,FALSE)</f>
        <v>1</v>
      </c>
      <c r="R3437" s="179">
        <f>VLOOKUP($G3437,[1]Conceptos!$B$2:$I$588,8,FALSE)</f>
        <v>1</v>
      </c>
      <c r="S3437" s="229" t="b">
        <f>VLOOKUP(G3437,[1]Conceptos!$B$2:$E$588,4,FALSE)</f>
        <v>1</v>
      </c>
      <c r="V3437" s="231">
        <f t="shared" si="619"/>
        <v>4</v>
      </c>
    </row>
    <row r="3438" spans="1:22" s="231" customFormat="1" hidden="1">
      <c r="A3438" s="172">
        <f>VLOOKUP(G3438,[1]Conceptos!$B$2:$F$587,5,FALSE)</f>
        <v>415</v>
      </c>
      <c r="B3438" s="236"/>
      <c r="C3438" s="237"/>
      <c r="D3438" s="238"/>
      <c r="E3438" s="225">
        <v>2</v>
      </c>
      <c r="F3438" s="174"/>
      <c r="G3438" s="264" t="str">
        <f t="shared" si="613"/>
        <v>A.9.17</v>
      </c>
      <c r="H3438" s="235" t="e">
        <f t="shared" si="621"/>
        <v>#N/A</v>
      </c>
      <c r="I3438" s="239"/>
      <c r="J3438" s="239"/>
      <c r="K3438" s="239"/>
      <c r="L3438" s="239"/>
      <c r="M3438" s="240"/>
      <c r="N3438" s="231">
        <f t="shared" si="617"/>
        <v>1</v>
      </c>
      <c r="O3438" s="231">
        <f t="shared" si="618"/>
        <v>0</v>
      </c>
      <c r="P3438" s="179">
        <f>VLOOKUP($G3438,[1]Conceptos!$B$2:$I$588,6,FALSE)</f>
        <v>1</v>
      </c>
      <c r="Q3438" s="179">
        <f>VLOOKUP($G3438,[1]Conceptos!$B$2:$I$588,7,FALSE)</f>
        <v>1</v>
      </c>
      <c r="R3438" s="179">
        <f>VLOOKUP($G3438,[1]Conceptos!$B$2:$I$588,8,FALSE)</f>
        <v>1</v>
      </c>
      <c r="S3438" s="229" t="b">
        <f>VLOOKUP(G3438,[1]Conceptos!$B$2:$E$587,4,FALSE)</f>
        <v>1</v>
      </c>
      <c r="V3438" s="231">
        <f t="shared" si="619"/>
        <v>0</v>
      </c>
    </row>
    <row r="3439" spans="1:22" s="231" customFormat="1" hidden="1">
      <c r="A3439" s="172">
        <f>VLOOKUP(G3439,[1]Conceptos!$B$2:$F$587,5,FALSE)</f>
        <v>415</v>
      </c>
      <c r="B3439" s="236"/>
      <c r="C3439" s="237"/>
      <c r="D3439" s="238"/>
      <c r="E3439" s="225">
        <v>3</v>
      </c>
      <c r="F3439" s="174"/>
      <c r="G3439" s="264" t="str">
        <f t="shared" si="613"/>
        <v>A.9.17</v>
      </c>
      <c r="H3439" s="235" t="e">
        <f t="shared" si="621"/>
        <v>#N/A</v>
      </c>
      <c r="I3439" s="239"/>
      <c r="J3439" s="239"/>
      <c r="K3439" s="239"/>
      <c r="L3439" s="239"/>
      <c r="M3439" s="240"/>
      <c r="N3439" s="231">
        <f t="shared" si="617"/>
        <v>1</v>
      </c>
      <c r="O3439" s="231">
        <f t="shared" si="618"/>
        <v>0</v>
      </c>
      <c r="P3439" s="179">
        <f>VLOOKUP($G3439,[1]Conceptos!$B$2:$I$588,6,FALSE)</f>
        <v>1</v>
      </c>
      <c r="Q3439" s="179">
        <f>VLOOKUP($G3439,[1]Conceptos!$B$2:$I$588,7,FALSE)</f>
        <v>1</v>
      </c>
      <c r="R3439" s="179">
        <f>VLOOKUP($G3439,[1]Conceptos!$B$2:$I$588,8,FALSE)</f>
        <v>1</v>
      </c>
      <c r="S3439" s="229" t="b">
        <f>VLOOKUP(G3439,[1]Conceptos!$B$2:$E$587,4,FALSE)</f>
        <v>1</v>
      </c>
      <c r="V3439" s="231">
        <f t="shared" si="619"/>
        <v>0</v>
      </c>
    </row>
    <row r="3440" spans="1:22" s="231" customFormat="1" hidden="1">
      <c r="A3440" s="172">
        <f>VLOOKUP(G3440,[1]Conceptos!$B$2:$F$587,5,FALSE)</f>
        <v>415</v>
      </c>
      <c r="B3440" s="236"/>
      <c r="C3440" s="237"/>
      <c r="D3440" s="238"/>
      <c r="E3440" s="225">
        <v>4</v>
      </c>
      <c r="F3440" s="174"/>
      <c r="G3440" s="264" t="str">
        <f t="shared" si="613"/>
        <v>A.9.17</v>
      </c>
      <c r="H3440" s="235" t="e">
        <f t="shared" si="621"/>
        <v>#N/A</v>
      </c>
      <c r="I3440" s="239"/>
      <c r="J3440" s="239"/>
      <c r="K3440" s="239"/>
      <c r="L3440" s="239"/>
      <c r="M3440" s="240"/>
      <c r="N3440" s="231">
        <f t="shared" si="617"/>
        <v>1</v>
      </c>
      <c r="O3440" s="231">
        <f t="shared" si="618"/>
        <v>0</v>
      </c>
      <c r="P3440" s="179">
        <f>VLOOKUP($G3440,[1]Conceptos!$B$2:$I$588,6,FALSE)</f>
        <v>1</v>
      </c>
      <c r="Q3440" s="179">
        <f>VLOOKUP($G3440,[1]Conceptos!$B$2:$I$588,7,FALSE)</f>
        <v>1</v>
      </c>
      <c r="R3440" s="179">
        <f>VLOOKUP($G3440,[1]Conceptos!$B$2:$I$588,8,FALSE)</f>
        <v>1</v>
      </c>
      <c r="S3440" s="229" t="b">
        <f>VLOOKUP(G3440,[1]Conceptos!$B$2:$E$587,4,FALSE)</f>
        <v>1</v>
      </c>
      <c r="V3440" s="231">
        <f t="shared" si="619"/>
        <v>0</v>
      </c>
    </row>
    <row r="3441" spans="1:22" s="231" customFormat="1" hidden="1">
      <c r="A3441" s="172">
        <f>VLOOKUP(G3441,[1]Conceptos!$B$2:$F$587,5,FALSE)</f>
        <v>415</v>
      </c>
      <c r="B3441" s="236"/>
      <c r="C3441" s="237"/>
      <c r="D3441" s="238"/>
      <c r="E3441" s="225">
        <v>5</v>
      </c>
      <c r="F3441" s="174"/>
      <c r="G3441" s="264" t="str">
        <f t="shared" si="613"/>
        <v>A.9.17</v>
      </c>
      <c r="H3441" s="235" t="e">
        <f t="shared" si="621"/>
        <v>#N/A</v>
      </c>
      <c r="I3441" s="239"/>
      <c r="J3441" s="239"/>
      <c r="K3441" s="239"/>
      <c r="L3441" s="239"/>
      <c r="M3441" s="240"/>
      <c r="N3441" s="231">
        <f t="shared" si="617"/>
        <v>1</v>
      </c>
      <c r="O3441" s="231">
        <f t="shared" si="618"/>
        <v>0</v>
      </c>
      <c r="P3441" s="179">
        <f>VLOOKUP($G3441,[1]Conceptos!$B$2:$I$588,6,FALSE)</f>
        <v>1</v>
      </c>
      <c r="Q3441" s="179">
        <f>VLOOKUP($G3441,[1]Conceptos!$B$2:$I$588,7,FALSE)</f>
        <v>1</v>
      </c>
      <c r="R3441" s="179">
        <f>VLOOKUP($G3441,[1]Conceptos!$B$2:$I$588,8,FALSE)</f>
        <v>1</v>
      </c>
      <c r="S3441" s="229" t="b">
        <f>VLOOKUP(G3441,[1]Conceptos!$B$2:$E$587,4,FALSE)</f>
        <v>1</v>
      </c>
      <c r="V3441" s="231">
        <f t="shared" si="619"/>
        <v>0</v>
      </c>
    </row>
    <row r="3442" spans="1:22" s="231" customFormat="1" hidden="1">
      <c r="A3442" s="172">
        <f>VLOOKUP(G3442,[1]Conceptos!$B$2:$F$587,5,FALSE)</f>
        <v>415</v>
      </c>
      <c r="B3442" s="236"/>
      <c r="C3442" s="237"/>
      <c r="D3442" s="238"/>
      <c r="E3442" s="225">
        <v>6</v>
      </c>
      <c r="F3442" s="174"/>
      <c r="G3442" s="264" t="str">
        <f t="shared" si="613"/>
        <v>A.9.17</v>
      </c>
      <c r="H3442" s="235" t="e">
        <f t="shared" si="621"/>
        <v>#N/A</v>
      </c>
      <c r="I3442" s="239"/>
      <c r="J3442" s="239"/>
      <c r="K3442" s="239"/>
      <c r="L3442" s="239"/>
      <c r="M3442" s="240"/>
      <c r="N3442" s="231">
        <f t="shared" si="617"/>
        <v>1</v>
      </c>
      <c r="O3442" s="231">
        <f t="shared" si="618"/>
        <v>0</v>
      </c>
      <c r="P3442" s="179">
        <f>VLOOKUP($G3442,[1]Conceptos!$B$2:$I$588,6,FALSE)</f>
        <v>1</v>
      </c>
      <c r="Q3442" s="179">
        <f>VLOOKUP($G3442,[1]Conceptos!$B$2:$I$588,7,FALSE)</f>
        <v>1</v>
      </c>
      <c r="R3442" s="179">
        <f>VLOOKUP($G3442,[1]Conceptos!$B$2:$I$588,8,FALSE)</f>
        <v>1</v>
      </c>
      <c r="S3442" s="229" t="b">
        <f>VLOOKUP(G3442,[1]Conceptos!$B$2:$E$587,4,FALSE)</f>
        <v>1</v>
      </c>
      <c r="V3442" s="231">
        <f t="shared" si="619"/>
        <v>0</v>
      </c>
    </row>
    <row r="3443" spans="1:22" s="231" customFormat="1" hidden="1">
      <c r="A3443" s="172">
        <f>VLOOKUP(G3443,[1]Conceptos!$B$2:$F$587,5,FALSE)</f>
        <v>415</v>
      </c>
      <c r="B3443" s="236"/>
      <c r="C3443" s="237"/>
      <c r="D3443" s="238"/>
      <c r="E3443" s="225">
        <v>7</v>
      </c>
      <c r="F3443" s="174"/>
      <c r="G3443" s="264" t="str">
        <f t="shared" si="613"/>
        <v>A.9.17</v>
      </c>
      <c r="H3443" s="235" t="e">
        <f t="shared" si="621"/>
        <v>#N/A</v>
      </c>
      <c r="I3443" s="239"/>
      <c r="J3443" s="239"/>
      <c r="K3443" s="239"/>
      <c r="L3443" s="239"/>
      <c r="M3443" s="240"/>
      <c r="N3443" s="231">
        <f t="shared" si="617"/>
        <v>1</v>
      </c>
      <c r="O3443" s="231">
        <f t="shared" si="618"/>
        <v>0</v>
      </c>
      <c r="P3443" s="179">
        <f>VLOOKUP($G3443,[1]Conceptos!$B$2:$I$588,6,FALSE)</f>
        <v>1</v>
      </c>
      <c r="Q3443" s="179">
        <f>VLOOKUP($G3443,[1]Conceptos!$B$2:$I$588,7,FALSE)</f>
        <v>1</v>
      </c>
      <c r="R3443" s="179">
        <f>VLOOKUP($G3443,[1]Conceptos!$B$2:$I$588,8,FALSE)</f>
        <v>1</v>
      </c>
      <c r="S3443" s="229" t="b">
        <f>VLOOKUP(G3443,[1]Conceptos!$B$2:$E$587,4,FALSE)</f>
        <v>1</v>
      </c>
      <c r="V3443" s="231">
        <f t="shared" si="619"/>
        <v>0</v>
      </c>
    </row>
    <row r="3444" spans="1:22" s="231" customFormat="1" hidden="1">
      <c r="A3444" s="172">
        <f>VLOOKUP(G3444,[1]Conceptos!$B$2:$F$587,5,FALSE)</f>
        <v>415</v>
      </c>
      <c r="B3444" s="236"/>
      <c r="C3444" s="237"/>
      <c r="D3444" s="238"/>
      <c r="E3444" s="225">
        <v>8</v>
      </c>
      <c r="F3444" s="174"/>
      <c r="G3444" s="264" t="str">
        <f t="shared" si="613"/>
        <v>A.9.17</v>
      </c>
      <c r="H3444" s="235" t="e">
        <f t="shared" si="621"/>
        <v>#N/A</v>
      </c>
      <c r="I3444" s="239"/>
      <c r="J3444" s="239"/>
      <c r="K3444" s="239"/>
      <c r="L3444" s="239"/>
      <c r="M3444" s="240"/>
      <c r="N3444" s="231">
        <f t="shared" si="617"/>
        <v>1</v>
      </c>
      <c r="O3444" s="231">
        <f t="shared" si="618"/>
        <v>0</v>
      </c>
      <c r="P3444" s="179">
        <f>VLOOKUP($G3444,[1]Conceptos!$B$2:$I$588,6,FALSE)</f>
        <v>1</v>
      </c>
      <c r="Q3444" s="179">
        <f>VLOOKUP($G3444,[1]Conceptos!$B$2:$I$588,7,FALSE)</f>
        <v>1</v>
      </c>
      <c r="R3444" s="179">
        <f>VLOOKUP($G3444,[1]Conceptos!$B$2:$I$588,8,FALSE)</f>
        <v>1</v>
      </c>
      <c r="S3444" s="229" t="b">
        <f>VLOOKUP(G3444,[1]Conceptos!$B$2:$E$587,4,FALSE)</f>
        <v>1</v>
      </c>
      <c r="V3444" s="231">
        <f t="shared" si="619"/>
        <v>0</v>
      </c>
    </row>
    <row r="3445" spans="1:22" s="231" customFormat="1" hidden="1">
      <c r="A3445" s="172">
        <f>VLOOKUP(G3445,[1]Conceptos!$B$2:$F$587,5,FALSE)</f>
        <v>415</v>
      </c>
      <c r="B3445" s="236"/>
      <c r="C3445" s="237"/>
      <c r="D3445" s="238"/>
      <c r="E3445" s="225">
        <v>9</v>
      </c>
      <c r="F3445" s="174"/>
      <c r="G3445" s="264" t="str">
        <f t="shared" si="613"/>
        <v>A.9.17</v>
      </c>
      <c r="H3445" s="235" t="e">
        <f t="shared" si="621"/>
        <v>#N/A</v>
      </c>
      <c r="I3445" s="239"/>
      <c r="J3445" s="239"/>
      <c r="K3445" s="239"/>
      <c r="L3445" s="239"/>
      <c r="M3445" s="240"/>
      <c r="N3445" s="231">
        <f t="shared" si="617"/>
        <v>1</v>
      </c>
      <c r="O3445" s="231">
        <f t="shared" si="618"/>
        <v>0</v>
      </c>
      <c r="P3445" s="179">
        <f>VLOOKUP($G3445,[1]Conceptos!$B$2:$I$588,6,FALSE)</f>
        <v>1</v>
      </c>
      <c r="Q3445" s="179">
        <f>VLOOKUP($G3445,[1]Conceptos!$B$2:$I$588,7,FALSE)</f>
        <v>1</v>
      </c>
      <c r="R3445" s="179">
        <f>VLOOKUP($G3445,[1]Conceptos!$B$2:$I$588,8,FALSE)</f>
        <v>1</v>
      </c>
      <c r="S3445" s="229" t="b">
        <f>VLOOKUP(G3445,[1]Conceptos!$B$2:$E$587,4,FALSE)</f>
        <v>1</v>
      </c>
      <c r="V3445" s="231">
        <f t="shared" si="619"/>
        <v>0</v>
      </c>
    </row>
    <row r="3446" spans="1:22" s="231" customFormat="1" hidden="1">
      <c r="A3446" s="172">
        <f>VLOOKUP(G3446,[1]Conceptos!$B$2:$F$587,5,FALSE)</f>
        <v>415</v>
      </c>
      <c r="B3446" s="236"/>
      <c r="C3446" s="237"/>
      <c r="D3446" s="238"/>
      <c r="E3446" s="225">
        <v>10</v>
      </c>
      <c r="F3446" s="174"/>
      <c r="G3446" s="264" t="str">
        <f t="shared" si="613"/>
        <v>A.9.17</v>
      </c>
      <c r="H3446" s="235" t="e">
        <f t="shared" si="621"/>
        <v>#N/A</v>
      </c>
      <c r="I3446" s="239"/>
      <c r="J3446" s="239"/>
      <c r="K3446" s="239"/>
      <c r="L3446" s="239"/>
      <c r="M3446" s="240"/>
      <c r="N3446" s="231">
        <f t="shared" si="617"/>
        <v>1</v>
      </c>
      <c r="O3446" s="231">
        <f t="shared" si="618"/>
        <v>0</v>
      </c>
      <c r="P3446" s="179">
        <f>VLOOKUP($G3446,[1]Conceptos!$B$2:$I$588,6,FALSE)</f>
        <v>1</v>
      </c>
      <c r="Q3446" s="179">
        <f>VLOOKUP($G3446,[1]Conceptos!$B$2:$I$588,7,FALSE)</f>
        <v>1</v>
      </c>
      <c r="R3446" s="179">
        <f>VLOOKUP($G3446,[1]Conceptos!$B$2:$I$588,8,FALSE)</f>
        <v>1</v>
      </c>
      <c r="S3446" s="229" t="b">
        <f>VLOOKUP(G3446,[1]Conceptos!$B$2:$E$587,4,FALSE)</f>
        <v>1</v>
      </c>
      <c r="V3446" s="231">
        <f t="shared" si="619"/>
        <v>0</v>
      </c>
    </row>
    <row r="3447" spans="1:22" s="231" customFormat="1" ht="25.5">
      <c r="A3447" s="172">
        <f>VLOOKUP(G3447,[1]Conceptos!$B$2:$F$587,5,FALSE)</f>
        <v>416</v>
      </c>
      <c r="B3447" s="219" t="s">
        <v>559</v>
      </c>
      <c r="C3447" s="220" t="str">
        <f>VLOOKUP(B3447,[1]Conceptos!$B$2:$D$587,2,FALSE)</f>
        <v>PAGO DE DÉFICIT DE INVERSIÓN EN TRANSPORTE</v>
      </c>
      <c r="D3447" s="221" t="str">
        <f>VLOOKUP(B3447,[1]Conceptos!$B$2:$D$587,3,FALSE)</f>
        <v>RECURSOS DESTINADOS AL PAGO DE DÉFICIT DE INVERSIÓN EN EL SECTOR TRANSPORTE</v>
      </c>
      <c r="E3447" s="222" t="s">
        <v>136</v>
      </c>
      <c r="F3447" s="223"/>
      <c r="G3447" s="263" t="str">
        <f t="shared" si="613"/>
        <v>A.9.18</v>
      </c>
      <c r="H3447" s="225"/>
      <c r="I3447" s="226">
        <f>SUM(I3448:I3457)</f>
        <v>0</v>
      </c>
      <c r="J3447" s="226">
        <f>SUM(J3448:J3457)</f>
        <v>0</v>
      </c>
      <c r="K3447" s="226">
        <f>SUM(K3448:K3457)</f>
        <v>0</v>
      </c>
      <c r="L3447" s="226">
        <f>SUM(L3448:L3457)</f>
        <v>0</v>
      </c>
      <c r="M3447" s="227">
        <f>SUM(M3448:M3457)</f>
        <v>0</v>
      </c>
      <c r="N3447" s="228">
        <f>IF(AND(E3447&lt;&gt;"", E3447&lt;&gt;"Registrar Detalle",E3447&lt;&gt;"Ocultar Detalle"),1,0)</f>
        <v>0</v>
      </c>
      <c r="O3447" s="228">
        <f t="shared" si="618"/>
        <v>0</v>
      </c>
      <c r="P3447" s="179">
        <f>VLOOKUP($G3447,[1]Conceptos!$B$2:$I$588,6,FALSE)</f>
        <v>1</v>
      </c>
      <c r="Q3447" s="179">
        <f>VLOOKUP($G3447,[1]Conceptos!$B$2:$I$588,7,FALSE)</f>
        <v>1</v>
      </c>
      <c r="R3447" s="179">
        <f>VLOOKUP($G3447,[1]Conceptos!$B$2:$I$588,8,FALSE)</f>
        <v>1</v>
      </c>
      <c r="S3447" s="229" t="b">
        <f>VLOOKUP(G3447,[1]Conceptos!$B$2:$E$588,4,FALSE)</f>
        <v>1</v>
      </c>
      <c r="T3447" s="230">
        <f>FIND(".",B3447,LEN(B3447)-2)</f>
        <v>4</v>
      </c>
      <c r="U3447" s="230" t="str">
        <f>MID(B3447,1,T3447-1)</f>
        <v>A.9</v>
      </c>
      <c r="V3447" s="231">
        <f t="shared" si="619"/>
        <v>4</v>
      </c>
    </row>
    <row r="3448" spans="1:22" s="231" customFormat="1">
      <c r="A3448" s="172">
        <f>VLOOKUP(G3448,[1]Conceptos!$B$2:$F$587,5,FALSE)</f>
        <v>416</v>
      </c>
      <c r="B3448" s="234"/>
      <c r="C3448" s="220"/>
      <c r="D3448" s="221"/>
      <c r="E3448" s="225">
        <v>1</v>
      </c>
      <c r="F3448" s="174"/>
      <c r="G3448" s="264" t="str">
        <f t="shared" si="613"/>
        <v>A.9.18</v>
      </c>
      <c r="H3448" s="235" t="e">
        <f t="shared" ref="H3448:H3457" si="622">VLOOKUP(F3448,$W$7:$X$48,2,FALSE)</f>
        <v>#N/A</v>
      </c>
      <c r="I3448" s="239"/>
      <c r="J3448" s="239"/>
      <c r="K3448" s="239"/>
      <c r="L3448" s="239"/>
      <c r="M3448" s="240"/>
      <c r="N3448" s="231">
        <f t="shared" si="617"/>
        <v>1</v>
      </c>
      <c r="O3448" s="231">
        <f t="shared" si="618"/>
        <v>0</v>
      </c>
      <c r="P3448" s="179">
        <f>VLOOKUP($G3448,[1]Conceptos!$B$2:$I$588,6,FALSE)</f>
        <v>1</v>
      </c>
      <c r="Q3448" s="179">
        <f>VLOOKUP($G3448,[1]Conceptos!$B$2:$I$588,7,FALSE)</f>
        <v>1</v>
      </c>
      <c r="R3448" s="179">
        <f>VLOOKUP($G3448,[1]Conceptos!$B$2:$I$588,8,FALSE)</f>
        <v>1</v>
      </c>
      <c r="S3448" s="229" t="b">
        <f>VLOOKUP(G3448,[1]Conceptos!$B$2:$E$588,4,FALSE)</f>
        <v>1</v>
      </c>
      <c r="V3448" s="231">
        <f t="shared" si="619"/>
        <v>4</v>
      </c>
    </row>
    <row r="3449" spans="1:22" s="231" customFormat="1" hidden="1">
      <c r="A3449" s="172">
        <f>VLOOKUP(G3449,[1]Conceptos!$B$2:$F$587,5,FALSE)</f>
        <v>416</v>
      </c>
      <c r="B3449" s="236"/>
      <c r="C3449" s="237"/>
      <c r="D3449" s="238"/>
      <c r="E3449" s="225">
        <v>2</v>
      </c>
      <c r="F3449" s="174"/>
      <c r="G3449" s="264" t="str">
        <f t="shared" si="613"/>
        <v>A.9.18</v>
      </c>
      <c r="H3449" s="235" t="e">
        <f t="shared" si="622"/>
        <v>#N/A</v>
      </c>
      <c r="I3449" s="239"/>
      <c r="J3449" s="239"/>
      <c r="K3449" s="239"/>
      <c r="L3449" s="239"/>
      <c r="M3449" s="240"/>
      <c r="N3449" s="231">
        <f t="shared" si="617"/>
        <v>1</v>
      </c>
      <c r="O3449" s="231">
        <f t="shared" si="618"/>
        <v>0</v>
      </c>
      <c r="P3449" s="179">
        <f>VLOOKUP($G3449,[1]Conceptos!$B$2:$I$588,6,FALSE)</f>
        <v>1</v>
      </c>
      <c r="Q3449" s="179">
        <f>VLOOKUP($G3449,[1]Conceptos!$B$2:$I$588,7,FALSE)</f>
        <v>1</v>
      </c>
      <c r="R3449" s="179">
        <f>VLOOKUP($G3449,[1]Conceptos!$B$2:$I$588,8,FALSE)</f>
        <v>1</v>
      </c>
      <c r="S3449" s="229" t="b">
        <f>VLOOKUP(G3449,[1]Conceptos!$B$2:$E$587,4,FALSE)</f>
        <v>1</v>
      </c>
      <c r="V3449" s="231">
        <f t="shared" si="619"/>
        <v>0</v>
      </c>
    </row>
    <row r="3450" spans="1:22" s="231" customFormat="1" hidden="1">
      <c r="A3450" s="172">
        <f>VLOOKUP(G3450,[1]Conceptos!$B$2:$F$587,5,FALSE)</f>
        <v>416</v>
      </c>
      <c r="B3450" s="236"/>
      <c r="C3450" s="237"/>
      <c r="D3450" s="238"/>
      <c r="E3450" s="225">
        <v>3</v>
      </c>
      <c r="F3450" s="174"/>
      <c r="G3450" s="264" t="str">
        <f t="shared" si="613"/>
        <v>A.9.18</v>
      </c>
      <c r="H3450" s="235" t="e">
        <f t="shared" si="622"/>
        <v>#N/A</v>
      </c>
      <c r="I3450" s="239"/>
      <c r="J3450" s="239"/>
      <c r="K3450" s="239"/>
      <c r="L3450" s="239"/>
      <c r="M3450" s="240"/>
      <c r="N3450" s="231">
        <f t="shared" si="617"/>
        <v>1</v>
      </c>
      <c r="O3450" s="231">
        <f t="shared" si="618"/>
        <v>0</v>
      </c>
      <c r="P3450" s="179">
        <f>VLOOKUP($G3450,[1]Conceptos!$B$2:$I$588,6,FALSE)</f>
        <v>1</v>
      </c>
      <c r="Q3450" s="179">
        <f>VLOOKUP($G3450,[1]Conceptos!$B$2:$I$588,7,FALSE)</f>
        <v>1</v>
      </c>
      <c r="R3450" s="179">
        <f>VLOOKUP($G3450,[1]Conceptos!$B$2:$I$588,8,FALSE)</f>
        <v>1</v>
      </c>
      <c r="S3450" s="229" t="b">
        <f>VLOOKUP(G3450,[1]Conceptos!$B$2:$E$587,4,FALSE)</f>
        <v>1</v>
      </c>
      <c r="V3450" s="231">
        <f t="shared" si="619"/>
        <v>0</v>
      </c>
    </row>
    <row r="3451" spans="1:22" s="231" customFormat="1" hidden="1">
      <c r="A3451" s="172">
        <f>VLOOKUP(G3451,[1]Conceptos!$B$2:$F$587,5,FALSE)</f>
        <v>416</v>
      </c>
      <c r="B3451" s="236"/>
      <c r="C3451" s="237"/>
      <c r="D3451" s="238"/>
      <c r="E3451" s="225">
        <v>4</v>
      </c>
      <c r="F3451" s="174"/>
      <c r="G3451" s="264" t="str">
        <f t="shared" si="613"/>
        <v>A.9.18</v>
      </c>
      <c r="H3451" s="235" t="e">
        <f t="shared" si="622"/>
        <v>#N/A</v>
      </c>
      <c r="I3451" s="239"/>
      <c r="J3451" s="239"/>
      <c r="K3451" s="239"/>
      <c r="L3451" s="239"/>
      <c r="M3451" s="240"/>
      <c r="N3451" s="231">
        <f t="shared" si="617"/>
        <v>1</v>
      </c>
      <c r="O3451" s="231">
        <f t="shared" si="618"/>
        <v>0</v>
      </c>
      <c r="P3451" s="179">
        <f>VLOOKUP($G3451,[1]Conceptos!$B$2:$I$588,6,FALSE)</f>
        <v>1</v>
      </c>
      <c r="Q3451" s="179">
        <f>VLOOKUP($G3451,[1]Conceptos!$B$2:$I$588,7,FALSE)</f>
        <v>1</v>
      </c>
      <c r="R3451" s="179">
        <f>VLOOKUP($G3451,[1]Conceptos!$B$2:$I$588,8,FALSE)</f>
        <v>1</v>
      </c>
      <c r="S3451" s="229" t="b">
        <f>VLOOKUP(G3451,[1]Conceptos!$B$2:$E$587,4,FALSE)</f>
        <v>1</v>
      </c>
      <c r="V3451" s="231">
        <f t="shared" si="619"/>
        <v>0</v>
      </c>
    </row>
    <row r="3452" spans="1:22" s="231" customFormat="1" hidden="1">
      <c r="A3452" s="172">
        <f>VLOOKUP(G3452,[1]Conceptos!$B$2:$F$587,5,FALSE)</f>
        <v>416</v>
      </c>
      <c r="B3452" s="236"/>
      <c r="C3452" s="237"/>
      <c r="D3452" s="238"/>
      <c r="E3452" s="225">
        <v>5</v>
      </c>
      <c r="F3452" s="174"/>
      <c r="G3452" s="264" t="str">
        <f t="shared" si="613"/>
        <v>A.9.18</v>
      </c>
      <c r="H3452" s="235" t="e">
        <f t="shared" si="622"/>
        <v>#N/A</v>
      </c>
      <c r="I3452" s="239"/>
      <c r="J3452" s="239"/>
      <c r="K3452" s="239"/>
      <c r="L3452" s="239"/>
      <c r="M3452" s="240"/>
      <c r="N3452" s="231">
        <f t="shared" si="617"/>
        <v>1</v>
      </c>
      <c r="O3452" s="231">
        <f t="shared" si="618"/>
        <v>0</v>
      </c>
      <c r="P3452" s="179">
        <f>VLOOKUP($G3452,[1]Conceptos!$B$2:$I$588,6,FALSE)</f>
        <v>1</v>
      </c>
      <c r="Q3452" s="179">
        <f>VLOOKUP($G3452,[1]Conceptos!$B$2:$I$588,7,FALSE)</f>
        <v>1</v>
      </c>
      <c r="R3452" s="179">
        <f>VLOOKUP($G3452,[1]Conceptos!$B$2:$I$588,8,FALSE)</f>
        <v>1</v>
      </c>
      <c r="S3452" s="229" t="b">
        <f>VLOOKUP(G3452,[1]Conceptos!$B$2:$E$587,4,FALSE)</f>
        <v>1</v>
      </c>
      <c r="V3452" s="231">
        <f t="shared" si="619"/>
        <v>0</v>
      </c>
    </row>
    <row r="3453" spans="1:22" s="231" customFormat="1" hidden="1">
      <c r="A3453" s="172">
        <f>VLOOKUP(G3453,[1]Conceptos!$B$2:$F$587,5,FALSE)</f>
        <v>416</v>
      </c>
      <c r="B3453" s="236"/>
      <c r="C3453" s="237"/>
      <c r="D3453" s="238"/>
      <c r="E3453" s="225">
        <v>6</v>
      </c>
      <c r="F3453" s="174"/>
      <c r="G3453" s="264" t="str">
        <f t="shared" ref="G3453:G3516" si="623">IF(ISBLANK(B3453),G3452,B3453)</f>
        <v>A.9.18</v>
      </c>
      <c r="H3453" s="235" t="e">
        <f t="shared" si="622"/>
        <v>#N/A</v>
      </c>
      <c r="I3453" s="239"/>
      <c r="J3453" s="239"/>
      <c r="K3453" s="239"/>
      <c r="L3453" s="239"/>
      <c r="M3453" s="240"/>
      <c r="N3453" s="231">
        <f t="shared" si="617"/>
        <v>1</v>
      </c>
      <c r="O3453" s="231">
        <f t="shared" si="618"/>
        <v>0</v>
      </c>
      <c r="P3453" s="179">
        <f>VLOOKUP($G3453,[1]Conceptos!$B$2:$I$588,6,FALSE)</f>
        <v>1</v>
      </c>
      <c r="Q3453" s="179">
        <f>VLOOKUP($G3453,[1]Conceptos!$B$2:$I$588,7,FALSE)</f>
        <v>1</v>
      </c>
      <c r="R3453" s="179">
        <f>VLOOKUP($G3453,[1]Conceptos!$B$2:$I$588,8,FALSE)</f>
        <v>1</v>
      </c>
      <c r="S3453" s="229" t="b">
        <f>VLOOKUP(G3453,[1]Conceptos!$B$2:$E$587,4,FALSE)</f>
        <v>1</v>
      </c>
      <c r="V3453" s="231">
        <f t="shared" si="619"/>
        <v>0</v>
      </c>
    </row>
    <row r="3454" spans="1:22" s="231" customFormat="1" hidden="1">
      <c r="A3454" s="172">
        <f>VLOOKUP(G3454,[1]Conceptos!$B$2:$F$587,5,FALSE)</f>
        <v>416</v>
      </c>
      <c r="B3454" s="236"/>
      <c r="C3454" s="237"/>
      <c r="D3454" s="238"/>
      <c r="E3454" s="225">
        <v>7</v>
      </c>
      <c r="F3454" s="174"/>
      <c r="G3454" s="264" t="str">
        <f t="shared" si="623"/>
        <v>A.9.18</v>
      </c>
      <c r="H3454" s="235" t="e">
        <f t="shared" si="622"/>
        <v>#N/A</v>
      </c>
      <c r="I3454" s="239"/>
      <c r="J3454" s="239"/>
      <c r="K3454" s="239"/>
      <c r="L3454" s="239"/>
      <c r="M3454" s="240"/>
      <c r="N3454" s="231">
        <f t="shared" si="617"/>
        <v>1</v>
      </c>
      <c r="O3454" s="231">
        <f t="shared" si="618"/>
        <v>0</v>
      </c>
      <c r="P3454" s="179">
        <f>VLOOKUP($G3454,[1]Conceptos!$B$2:$I$588,6,FALSE)</f>
        <v>1</v>
      </c>
      <c r="Q3454" s="179">
        <f>VLOOKUP($G3454,[1]Conceptos!$B$2:$I$588,7,FALSE)</f>
        <v>1</v>
      </c>
      <c r="R3454" s="179">
        <f>VLOOKUP($G3454,[1]Conceptos!$B$2:$I$588,8,FALSE)</f>
        <v>1</v>
      </c>
      <c r="S3454" s="229" t="b">
        <f>VLOOKUP(G3454,[1]Conceptos!$B$2:$E$587,4,FALSE)</f>
        <v>1</v>
      </c>
      <c r="V3454" s="231">
        <f t="shared" si="619"/>
        <v>0</v>
      </c>
    </row>
    <row r="3455" spans="1:22" s="231" customFormat="1" hidden="1">
      <c r="A3455" s="172">
        <f>VLOOKUP(G3455,[1]Conceptos!$B$2:$F$587,5,FALSE)</f>
        <v>416</v>
      </c>
      <c r="B3455" s="236"/>
      <c r="C3455" s="237"/>
      <c r="D3455" s="238"/>
      <c r="E3455" s="225">
        <v>8</v>
      </c>
      <c r="F3455" s="174"/>
      <c r="G3455" s="264" t="str">
        <f t="shared" si="623"/>
        <v>A.9.18</v>
      </c>
      <c r="H3455" s="235" t="e">
        <f t="shared" si="622"/>
        <v>#N/A</v>
      </c>
      <c r="I3455" s="239"/>
      <c r="J3455" s="239"/>
      <c r="K3455" s="239"/>
      <c r="L3455" s="239"/>
      <c r="M3455" s="240"/>
      <c r="N3455" s="231">
        <f t="shared" si="617"/>
        <v>1</v>
      </c>
      <c r="O3455" s="231">
        <f t="shared" si="618"/>
        <v>0</v>
      </c>
      <c r="P3455" s="179">
        <f>VLOOKUP($G3455,[1]Conceptos!$B$2:$I$588,6,FALSE)</f>
        <v>1</v>
      </c>
      <c r="Q3455" s="179">
        <f>VLOOKUP($G3455,[1]Conceptos!$B$2:$I$588,7,FALSE)</f>
        <v>1</v>
      </c>
      <c r="R3455" s="179">
        <f>VLOOKUP($G3455,[1]Conceptos!$B$2:$I$588,8,FALSE)</f>
        <v>1</v>
      </c>
      <c r="S3455" s="229" t="b">
        <f>VLOOKUP(G3455,[1]Conceptos!$B$2:$E$587,4,FALSE)</f>
        <v>1</v>
      </c>
      <c r="V3455" s="231">
        <f t="shared" si="619"/>
        <v>0</v>
      </c>
    </row>
    <row r="3456" spans="1:22" s="231" customFormat="1" hidden="1">
      <c r="A3456" s="172">
        <f>VLOOKUP(G3456,[1]Conceptos!$B$2:$F$587,5,FALSE)</f>
        <v>416</v>
      </c>
      <c r="B3456" s="236"/>
      <c r="C3456" s="237"/>
      <c r="D3456" s="238"/>
      <c r="E3456" s="225">
        <v>9</v>
      </c>
      <c r="F3456" s="174"/>
      <c r="G3456" s="264" t="str">
        <f t="shared" si="623"/>
        <v>A.9.18</v>
      </c>
      <c r="H3456" s="235" t="e">
        <f t="shared" si="622"/>
        <v>#N/A</v>
      </c>
      <c r="I3456" s="239"/>
      <c r="J3456" s="239"/>
      <c r="K3456" s="239"/>
      <c r="L3456" s="239"/>
      <c r="M3456" s="240"/>
      <c r="N3456" s="231">
        <f t="shared" si="617"/>
        <v>1</v>
      </c>
      <c r="O3456" s="231">
        <f t="shared" si="618"/>
        <v>0</v>
      </c>
      <c r="P3456" s="179">
        <f>VLOOKUP($G3456,[1]Conceptos!$B$2:$I$588,6,FALSE)</f>
        <v>1</v>
      </c>
      <c r="Q3456" s="179">
        <f>VLOOKUP($G3456,[1]Conceptos!$B$2:$I$588,7,FALSE)</f>
        <v>1</v>
      </c>
      <c r="R3456" s="179">
        <f>VLOOKUP($G3456,[1]Conceptos!$B$2:$I$588,8,FALSE)</f>
        <v>1</v>
      </c>
      <c r="S3456" s="229" t="b">
        <f>VLOOKUP(G3456,[1]Conceptos!$B$2:$E$587,4,FALSE)</f>
        <v>1</v>
      </c>
      <c r="V3456" s="231">
        <f t="shared" si="619"/>
        <v>0</v>
      </c>
    </row>
    <row r="3457" spans="1:22" s="231" customFormat="1" hidden="1">
      <c r="A3457" s="172">
        <f>VLOOKUP(G3457,[1]Conceptos!$B$2:$F$587,5,FALSE)</f>
        <v>416</v>
      </c>
      <c r="B3457" s="236"/>
      <c r="C3457" s="237"/>
      <c r="D3457" s="238"/>
      <c r="E3457" s="225">
        <v>10</v>
      </c>
      <c r="F3457" s="174"/>
      <c r="G3457" s="264" t="str">
        <f t="shared" si="623"/>
        <v>A.9.18</v>
      </c>
      <c r="H3457" s="235" t="e">
        <f t="shared" si="622"/>
        <v>#N/A</v>
      </c>
      <c r="I3457" s="239"/>
      <c r="J3457" s="239"/>
      <c r="K3457" s="239"/>
      <c r="L3457" s="239"/>
      <c r="M3457" s="240"/>
      <c r="N3457" s="231">
        <f t="shared" si="617"/>
        <v>1</v>
      </c>
      <c r="O3457" s="231">
        <f t="shared" si="618"/>
        <v>0</v>
      </c>
      <c r="P3457" s="179">
        <f>VLOOKUP($G3457,[1]Conceptos!$B$2:$I$588,6,FALSE)</f>
        <v>1</v>
      </c>
      <c r="Q3457" s="179">
        <f>VLOOKUP($G3457,[1]Conceptos!$B$2:$I$588,7,FALSE)</f>
        <v>1</v>
      </c>
      <c r="R3457" s="179">
        <f>VLOOKUP($G3457,[1]Conceptos!$B$2:$I$588,8,FALSE)</f>
        <v>1</v>
      </c>
      <c r="S3457" s="229" t="b">
        <f>VLOOKUP(G3457,[1]Conceptos!$B$2:$E$587,4,FALSE)</f>
        <v>1</v>
      </c>
      <c r="V3457" s="231">
        <f t="shared" si="619"/>
        <v>0</v>
      </c>
    </row>
    <row r="3458" spans="1:22" s="231" customFormat="1" ht="25.5">
      <c r="A3458" s="172">
        <f>VLOOKUP(G3458,[1]Conceptos!$B$2:$F$587,5,FALSE)</f>
        <v>417</v>
      </c>
      <c r="B3458" s="216" t="s">
        <v>560</v>
      </c>
      <c r="C3458" s="217" t="str">
        <f>VLOOKUP(B3458,[1]Conceptos!$B$2:$D$587,2,FALSE)</f>
        <v>AMBIENTAL</v>
      </c>
      <c r="D3458" s="218" t="str">
        <f>VLOOKUP(B3458,[1]Conceptos!$B$2:$D$587,3,FALSE)</f>
        <v>INVERSIÓN ORIENTADAS AL MANEJO, PROTECCIÓN, PRESERVACIÓN Y RECUPERACIÓN AMBIENTAL DE LA ENTIDAD TERRITORIAL.</v>
      </c>
      <c r="E3458" s="249"/>
      <c r="F3458" s="210"/>
      <c r="G3458" s="262" t="str">
        <f t="shared" si="623"/>
        <v>A.10</v>
      </c>
      <c r="H3458" s="249"/>
      <c r="I3458" s="213">
        <f>I3459+I3470+I3481+I3492+I3503+I3514+I3525+I3536+I3547+I3558+I3569+I3580+I3591+I3602</f>
        <v>0</v>
      </c>
      <c r="J3458" s="213">
        <f>J3459+J3470+J3481+J3492+J3503+J3514+J3525+J3536+J3547+J3558+J3569+J3580+J3591+J3602</f>
        <v>0</v>
      </c>
      <c r="K3458" s="213">
        <f>K3459+K3470+K3481+K3492+K3503+K3514+K3525+K3536+K3547+K3558+K3569+K3580+K3591+K3602</f>
        <v>0</v>
      </c>
      <c r="L3458" s="213">
        <f>L3459+L3470+L3481+L3492+L3503+L3514+L3525+L3536+L3547+L3558+L3569+L3580+L3591+L3602</f>
        <v>0</v>
      </c>
      <c r="M3458" s="214">
        <f>M3459+M3470+M3481+M3492+M3503+M3514+M3525+M3536+M3547+M3558+M3569+M3580+M3591+M3602</f>
        <v>0</v>
      </c>
      <c r="N3458" s="250">
        <f t="shared" si="617"/>
        <v>0</v>
      </c>
      <c r="O3458" s="250">
        <f t="shared" si="618"/>
        <v>0</v>
      </c>
      <c r="P3458" s="179">
        <f>VLOOKUP($G3458,[1]Conceptos!$B$2:$I$588,6,FALSE)</f>
        <v>1</v>
      </c>
      <c r="Q3458" s="179">
        <f>VLOOKUP($G3458,[1]Conceptos!$B$2:$I$588,7,FALSE)</f>
        <v>1</v>
      </c>
      <c r="R3458" s="179">
        <f>VLOOKUP($G3458,[1]Conceptos!$B$2:$I$588,8,FALSE)</f>
        <v>1</v>
      </c>
      <c r="S3458" s="229" t="b">
        <f>VLOOKUP(G3458,[1]Conceptos!$B$2:$E$588,4,FALSE)</f>
        <v>0</v>
      </c>
      <c r="T3458" s="230">
        <f>FIND(".",B3458,LEN(B3458)-2)</f>
        <v>2</v>
      </c>
      <c r="U3458" s="230" t="str">
        <f>MID(B3458,1,T3458-1)</f>
        <v>A</v>
      </c>
      <c r="V3458" s="231">
        <f t="shared" si="619"/>
        <v>2</v>
      </c>
    </row>
    <row r="3459" spans="1:22" s="231" customFormat="1" ht="38.25">
      <c r="A3459" s="172">
        <f>VLOOKUP(G3459,[1]Conceptos!$B$2:$F$587,5,FALSE)</f>
        <v>418</v>
      </c>
      <c r="B3459" s="219" t="s">
        <v>561</v>
      </c>
      <c r="C3459" s="220" t="str">
        <f>VLOOKUP(B3459,[1]Conceptos!$B$2:$D$587,2,FALSE)</f>
        <v xml:space="preserve">DESCONTAMINACIÓN DE CORRIENTES O DEPÓSITOS DE AGUA AFECTADOS POR VERTIMIENTOS </v>
      </c>
      <c r="D3459" s="221" t="str">
        <f>VLOOKUP(B3459,[1]Conceptos!$B$2:$D$587,3,FALSE)</f>
        <v>INVERSIÓN ORIENTADA A  LA ELIMINACIÓN TOTAL O PARCIAL DE LA CONTAMINACIÓN DE CORRIENTES O DEPÓSITOS DE AGUA AFECTADOS POR VERTIMIENTOS EN EL MARCO DE UN PROYECTO</v>
      </c>
      <c r="E3459" s="222" t="s">
        <v>136</v>
      </c>
      <c r="F3459" s="223"/>
      <c r="G3459" s="263" t="str">
        <f t="shared" si="623"/>
        <v>A.10.1</v>
      </c>
      <c r="H3459" s="225"/>
      <c r="I3459" s="226">
        <f>SUM(I3460:I3469)</f>
        <v>0</v>
      </c>
      <c r="J3459" s="226">
        <f>SUM(J3460:J3469)</f>
        <v>0</v>
      </c>
      <c r="K3459" s="226">
        <f>SUM(K3460:K3469)</f>
        <v>0</v>
      </c>
      <c r="L3459" s="226">
        <f>SUM(L3460:L3469)</f>
        <v>0</v>
      </c>
      <c r="M3459" s="227">
        <f>SUM(M3460:M3469)</f>
        <v>0</v>
      </c>
      <c r="N3459" s="228">
        <f>IF(AND(E3459&lt;&gt;"", E3459&lt;&gt;"Registrar Detalle",E3459&lt;&gt;"Ocultar Detalle"),1,0)</f>
        <v>0</v>
      </c>
      <c r="O3459" s="228">
        <f t="shared" si="618"/>
        <v>0</v>
      </c>
      <c r="P3459" s="179">
        <f>VLOOKUP($G3459,[1]Conceptos!$B$2:$I$588,6,FALSE)</f>
        <v>1</v>
      </c>
      <c r="Q3459" s="179">
        <f>VLOOKUP($G3459,[1]Conceptos!$B$2:$I$588,7,FALSE)</f>
        <v>1</v>
      </c>
      <c r="R3459" s="179">
        <f>VLOOKUP($G3459,[1]Conceptos!$B$2:$I$588,8,FALSE)</f>
        <v>1</v>
      </c>
      <c r="S3459" s="229" t="b">
        <f>VLOOKUP(G3459,[1]Conceptos!$B$2:$E$588,4,FALSE)</f>
        <v>1</v>
      </c>
      <c r="T3459" s="230">
        <f>FIND(".",B3459,LEN(B3459)-2)</f>
        <v>5</v>
      </c>
      <c r="U3459" s="230" t="str">
        <f>MID(B3459,1,T3459-1)</f>
        <v>A.10</v>
      </c>
      <c r="V3459" s="231">
        <f t="shared" si="619"/>
        <v>5</v>
      </c>
    </row>
    <row r="3460" spans="1:22" s="231" customFormat="1">
      <c r="A3460" s="172">
        <f>VLOOKUP(G3460,[1]Conceptos!$B$2:$F$587,5,FALSE)</f>
        <v>418</v>
      </c>
      <c r="B3460" s="234"/>
      <c r="C3460" s="220"/>
      <c r="D3460" s="221"/>
      <c r="E3460" s="225">
        <v>1</v>
      </c>
      <c r="F3460" s="174"/>
      <c r="G3460" s="264" t="str">
        <f t="shared" si="623"/>
        <v>A.10.1</v>
      </c>
      <c r="H3460" s="235" t="e">
        <f t="shared" ref="H3460:H3469" si="624">VLOOKUP(F3460,$W$7:$X$48,2,FALSE)</f>
        <v>#N/A</v>
      </c>
      <c r="I3460" s="239"/>
      <c r="J3460" s="239"/>
      <c r="K3460" s="239"/>
      <c r="L3460" s="239"/>
      <c r="M3460" s="240"/>
      <c r="N3460" s="231">
        <f t="shared" si="617"/>
        <v>1</v>
      </c>
      <c r="O3460" s="231">
        <f t="shared" si="618"/>
        <v>0</v>
      </c>
      <c r="P3460" s="179">
        <f>VLOOKUP($G3460,[1]Conceptos!$B$2:$I$588,6,FALSE)</f>
        <v>1</v>
      </c>
      <c r="Q3460" s="179">
        <f>VLOOKUP($G3460,[1]Conceptos!$B$2:$I$588,7,FALSE)</f>
        <v>1</v>
      </c>
      <c r="R3460" s="179">
        <f>VLOOKUP($G3460,[1]Conceptos!$B$2:$I$588,8,FALSE)</f>
        <v>1</v>
      </c>
      <c r="S3460" s="229" t="b">
        <f>VLOOKUP(G3460,[1]Conceptos!$B$2:$E$588,4,FALSE)</f>
        <v>1</v>
      </c>
      <c r="V3460" s="231">
        <f t="shared" si="619"/>
        <v>5</v>
      </c>
    </row>
    <row r="3461" spans="1:22" s="231" customFormat="1" hidden="1">
      <c r="A3461" s="172">
        <f>VLOOKUP(G3461,[1]Conceptos!$B$2:$F$587,5,FALSE)</f>
        <v>418</v>
      </c>
      <c r="B3461" s="236"/>
      <c r="C3461" s="237"/>
      <c r="D3461" s="238"/>
      <c r="E3461" s="225">
        <v>2</v>
      </c>
      <c r="F3461" s="174"/>
      <c r="G3461" s="264" t="str">
        <f t="shared" si="623"/>
        <v>A.10.1</v>
      </c>
      <c r="H3461" s="235" t="e">
        <f t="shared" si="624"/>
        <v>#N/A</v>
      </c>
      <c r="I3461" s="239"/>
      <c r="J3461" s="239"/>
      <c r="K3461" s="239"/>
      <c r="L3461" s="239"/>
      <c r="M3461" s="240"/>
      <c r="N3461" s="231">
        <f t="shared" si="617"/>
        <v>1</v>
      </c>
      <c r="O3461" s="231">
        <f t="shared" si="618"/>
        <v>0</v>
      </c>
      <c r="P3461" s="179">
        <f>VLOOKUP($G3461,[1]Conceptos!$B$2:$I$588,6,FALSE)</f>
        <v>1</v>
      </c>
      <c r="Q3461" s="179">
        <f>VLOOKUP($G3461,[1]Conceptos!$B$2:$I$588,7,FALSE)</f>
        <v>1</v>
      </c>
      <c r="R3461" s="179">
        <f>VLOOKUP($G3461,[1]Conceptos!$B$2:$I$588,8,FALSE)</f>
        <v>1</v>
      </c>
      <c r="S3461" s="229" t="b">
        <f>VLOOKUP(G3461,[1]Conceptos!$B$2:$E$587,4,FALSE)</f>
        <v>1</v>
      </c>
      <c r="V3461" s="231">
        <f t="shared" si="619"/>
        <v>0</v>
      </c>
    </row>
    <row r="3462" spans="1:22" s="231" customFormat="1" hidden="1">
      <c r="A3462" s="172">
        <f>VLOOKUP(G3462,[1]Conceptos!$B$2:$F$587,5,FALSE)</f>
        <v>418</v>
      </c>
      <c r="B3462" s="236"/>
      <c r="C3462" s="237"/>
      <c r="D3462" s="238"/>
      <c r="E3462" s="225">
        <v>3</v>
      </c>
      <c r="F3462" s="174"/>
      <c r="G3462" s="264" t="str">
        <f t="shared" si="623"/>
        <v>A.10.1</v>
      </c>
      <c r="H3462" s="235" t="e">
        <f t="shared" si="624"/>
        <v>#N/A</v>
      </c>
      <c r="I3462" s="239"/>
      <c r="J3462" s="239"/>
      <c r="K3462" s="239"/>
      <c r="L3462" s="239"/>
      <c r="M3462" s="240"/>
      <c r="N3462" s="231">
        <f t="shared" si="617"/>
        <v>1</v>
      </c>
      <c r="O3462" s="231">
        <f t="shared" si="618"/>
        <v>0</v>
      </c>
      <c r="P3462" s="179">
        <f>VLOOKUP($G3462,[1]Conceptos!$B$2:$I$588,6,FALSE)</f>
        <v>1</v>
      </c>
      <c r="Q3462" s="179">
        <f>VLOOKUP($G3462,[1]Conceptos!$B$2:$I$588,7,FALSE)</f>
        <v>1</v>
      </c>
      <c r="R3462" s="179">
        <f>VLOOKUP($G3462,[1]Conceptos!$B$2:$I$588,8,FALSE)</f>
        <v>1</v>
      </c>
      <c r="S3462" s="229" t="b">
        <f>VLOOKUP(G3462,[1]Conceptos!$B$2:$E$587,4,FALSE)</f>
        <v>1</v>
      </c>
      <c r="V3462" s="231">
        <f t="shared" si="619"/>
        <v>0</v>
      </c>
    </row>
    <row r="3463" spans="1:22" s="231" customFormat="1" hidden="1">
      <c r="A3463" s="172">
        <f>VLOOKUP(G3463,[1]Conceptos!$B$2:$F$587,5,FALSE)</f>
        <v>418</v>
      </c>
      <c r="B3463" s="236"/>
      <c r="C3463" s="237"/>
      <c r="D3463" s="238"/>
      <c r="E3463" s="225">
        <v>4</v>
      </c>
      <c r="F3463" s="174"/>
      <c r="G3463" s="264" t="str">
        <f t="shared" si="623"/>
        <v>A.10.1</v>
      </c>
      <c r="H3463" s="235" t="e">
        <f t="shared" si="624"/>
        <v>#N/A</v>
      </c>
      <c r="I3463" s="239"/>
      <c r="J3463" s="239"/>
      <c r="K3463" s="239"/>
      <c r="L3463" s="239"/>
      <c r="M3463" s="240"/>
      <c r="N3463" s="231">
        <f t="shared" si="617"/>
        <v>1</v>
      </c>
      <c r="O3463" s="231">
        <f t="shared" si="618"/>
        <v>0</v>
      </c>
      <c r="P3463" s="179">
        <f>VLOOKUP($G3463,[1]Conceptos!$B$2:$I$588,6,FALSE)</f>
        <v>1</v>
      </c>
      <c r="Q3463" s="179">
        <f>VLOOKUP($G3463,[1]Conceptos!$B$2:$I$588,7,FALSE)</f>
        <v>1</v>
      </c>
      <c r="R3463" s="179">
        <f>VLOOKUP($G3463,[1]Conceptos!$B$2:$I$588,8,FALSE)</f>
        <v>1</v>
      </c>
      <c r="S3463" s="229" t="b">
        <f>VLOOKUP(G3463,[1]Conceptos!$B$2:$E$587,4,FALSE)</f>
        <v>1</v>
      </c>
      <c r="V3463" s="231">
        <f t="shared" si="619"/>
        <v>0</v>
      </c>
    </row>
    <row r="3464" spans="1:22" s="231" customFormat="1" hidden="1">
      <c r="A3464" s="172">
        <f>VLOOKUP(G3464,[1]Conceptos!$B$2:$F$587,5,FALSE)</f>
        <v>418</v>
      </c>
      <c r="B3464" s="236"/>
      <c r="C3464" s="237"/>
      <c r="D3464" s="238"/>
      <c r="E3464" s="225">
        <v>5</v>
      </c>
      <c r="F3464" s="174"/>
      <c r="G3464" s="264" t="str">
        <f t="shared" si="623"/>
        <v>A.10.1</v>
      </c>
      <c r="H3464" s="235" t="e">
        <f t="shared" si="624"/>
        <v>#N/A</v>
      </c>
      <c r="I3464" s="239"/>
      <c r="J3464" s="239"/>
      <c r="K3464" s="239"/>
      <c r="L3464" s="239"/>
      <c r="M3464" s="240"/>
      <c r="N3464" s="231">
        <f t="shared" si="617"/>
        <v>1</v>
      </c>
      <c r="O3464" s="231">
        <f t="shared" si="618"/>
        <v>0</v>
      </c>
      <c r="P3464" s="179">
        <f>VLOOKUP($G3464,[1]Conceptos!$B$2:$I$588,6,FALSE)</f>
        <v>1</v>
      </c>
      <c r="Q3464" s="179">
        <f>VLOOKUP($G3464,[1]Conceptos!$B$2:$I$588,7,FALSE)</f>
        <v>1</v>
      </c>
      <c r="R3464" s="179">
        <f>VLOOKUP($G3464,[1]Conceptos!$B$2:$I$588,8,FALSE)</f>
        <v>1</v>
      </c>
      <c r="S3464" s="229" t="b">
        <f>VLOOKUP(G3464,[1]Conceptos!$B$2:$E$587,4,FALSE)</f>
        <v>1</v>
      </c>
      <c r="V3464" s="231">
        <f t="shared" si="619"/>
        <v>0</v>
      </c>
    </row>
    <row r="3465" spans="1:22" s="231" customFormat="1" hidden="1">
      <c r="A3465" s="172">
        <f>VLOOKUP(G3465,[1]Conceptos!$B$2:$F$587,5,FALSE)</f>
        <v>418</v>
      </c>
      <c r="B3465" s="236"/>
      <c r="C3465" s="237"/>
      <c r="D3465" s="238"/>
      <c r="E3465" s="225">
        <v>6</v>
      </c>
      <c r="F3465" s="174"/>
      <c r="G3465" s="264" t="str">
        <f t="shared" si="623"/>
        <v>A.10.1</v>
      </c>
      <c r="H3465" s="235" t="e">
        <f t="shared" si="624"/>
        <v>#N/A</v>
      </c>
      <c r="I3465" s="239"/>
      <c r="J3465" s="239"/>
      <c r="K3465" s="239"/>
      <c r="L3465" s="239"/>
      <c r="M3465" s="240"/>
      <c r="N3465" s="231">
        <f t="shared" si="617"/>
        <v>1</v>
      </c>
      <c r="O3465" s="231">
        <f t="shared" si="618"/>
        <v>0</v>
      </c>
      <c r="P3465" s="179">
        <f>VLOOKUP($G3465,[1]Conceptos!$B$2:$I$588,6,FALSE)</f>
        <v>1</v>
      </c>
      <c r="Q3465" s="179">
        <f>VLOOKUP($G3465,[1]Conceptos!$B$2:$I$588,7,FALSE)</f>
        <v>1</v>
      </c>
      <c r="R3465" s="179">
        <f>VLOOKUP($G3465,[1]Conceptos!$B$2:$I$588,8,FALSE)</f>
        <v>1</v>
      </c>
      <c r="S3465" s="229" t="b">
        <f>VLOOKUP(G3465,[1]Conceptos!$B$2:$E$587,4,FALSE)</f>
        <v>1</v>
      </c>
      <c r="V3465" s="231">
        <f t="shared" si="619"/>
        <v>0</v>
      </c>
    </row>
    <row r="3466" spans="1:22" s="231" customFormat="1" hidden="1">
      <c r="A3466" s="172">
        <f>VLOOKUP(G3466,[1]Conceptos!$B$2:$F$587,5,FALSE)</f>
        <v>418</v>
      </c>
      <c r="B3466" s="236"/>
      <c r="C3466" s="237"/>
      <c r="D3466" s="238"/>
      <c r="E3466" s="225">
        <v>7</v>
      </c>
      <c r="F3466" s="174"/>
      <c r="G3466" s="264" t="str">
        <f t="shared" si="623"/>
        <v>A.10.1</v>
      </c>
      <c r="H3466" s="235" t="e">
        <f t="shared" si="624"/>
        <v>#N/A</v>
      </c>
      <c r="I3466" s="239"/>
      <c r="J3466" s="239"/>
      <c r="K3466" s="239"/>
      <c r="L3466" s="239"/>
      <c r="M3466" s="240"/>
      <c r="N3466" s="231">
        <f t="shared" si="617"/>
        <v>1</v>
      </c>
      <c r="O3466" s="231">
        <f t="shared" si="618"/>
        <v>0</v>
      </c>
      <c r="P3466" s="179">
        <f>VLOOKUP($G3466,[1]Conceptos!$B$2:$I$588,6,FALSE)</f>
        <v>1</v>
      </c>
      <c r="Q3466" s="179">
        <f>VLOOKUP($G3466,[1]Conceptos!$B$2:$I$588,7,FALSE)</f>
        <v>1</v>
      </c>
      <c r="R3466" s="179">
        <f>VLOOKUP($G3466,[1]Conceptos!$B$2:$I$588,8,FALSE)</f>
        <v>1</v>
      </c>
      <c r="S3466" s="229" t="b">
        <f>VLOOKUP(G3466,[1]Conceptos!$B$2:$E$587,4,FALSE)</f>
        <v>1</v>
      </c>
      <c r="V3466" s="231">
        <f t="shared" si="619"/>
        <v>0</v>
      </c>
    </row>
    <row r="3467" spans="1:22" s="231" customFormat="1" hidden="1">
      <c r="A3467" s="172">
        <f>VLOOKUP(G3467,[1]Conceptos!$B$2:$F$587,5,FALSE)</f>
        <v>418</v>
      </c>
      <c r="B3467" s="236"/>
      <c r="C3467" s="237"/>
      <c r="D3467" s="238"/>
      <c r="E3467" s="225">
        <v>8</v>
      </c>
      <c r="F3467" s="174"/>
      <c r="G3467" s="264" t="str">
        <f t="shared" si="623"/>
        <v>A.10.1</v>
      </c>
      <c r="H3467" s="235" t="e">
        <f t="shared" si="624"/>
        <v>#N/A</v>
      </c>
      <c r="I3467" s="239"/>
      <c r="J3467" s="239"/>
      <c r="K3467" s="239"/>
      <c r="L3467" s="239"/>
      <c r="M3467" s="240"/>
      <c r="N3467" s="231">
        <f t="shared" si="617"/>
        <v>1</v>
      </c>
      <c r="O3467" s="231">
        <f t="shared" si="618"/>
        <v>0</v>
      </c>
      <c r="P3467" s="179">
        <f>VLOOKUP($G3467,[1]Conceptos!$B$2:$I$588,6,FALSE)</f>
        <v>1</v>
      </c>
      <c r="Q3467" s="179">
        <f>VLOOKUP($G3467,[1]Conceptos!$B$2:$I$588,7,FALSE)</f>
        <v>1</v>
      </c>
      <c r="R3467" s="179">
        <f>VLOOKUP($G3467,[1]Conceptos!$B$2:$I$588,8,FALSE)</f>
        <v>1</v>
      </c>
      <c r="S3467" s="229" t="b">
        <f>VLOOKUP(G3467,[1]Conceptos!$B$2:$E$587,4,FALSE)</f>
        <v>1</v>
      </c>
      <c r="V3467" s="231">
        <f t="shared" si="619"/>
        <v>0</v>
      </c>
    </row>
    <row r="3468" spans="1:22" s="231" customFormat="1" hidden="1">
      <c r="A3468" s="172">
        <f>VLOOKUP(G3468,[1]Conceptos!$B$2:$F$587,5,FALSE)</f>
        <v>418</v>
      </c>
      <c r="B3468" s="236"/>
      <c r="C3468" s="237"/>
      <c r="D3468" s="238"/>
      <c r="E3468" s="225">
        <v>9</v>
      </c>
      <c r="F3468" s="174"/>
      <c r="G3468" s="264" t="str">
        <f t="shared" si="623"/>
        <v>A.10.1</v>
      </c>
      <c r="H3468" s="235" t="e">
        <f t="shared" si="624"/>
        <v>#N/A</v>
      </c>
      <c r="I3468" s="239"/>
      <c r="J3468" s="239"/>
      <c r="K3468" s="239"/>
      <c r="L3468" s="239"/>
      <c r="M3468" s="240"/>
      <c r="N3468" s="231">
        <f t="shared" si="617"/>
        <v>1</v>
      </c>
      <c r="O3468" s="231">
        <f t="shared" si="618"/>
        <v>0</v>
      </c>
      <c r="P3468" s="179">
        <f>VLOOKUP($G3468,[1]Conceptos!$B$2:$I$588,6,FALSE)</f>
        <v>1</v>
      </c>
      <c r="Q3468" s="179">
        <f>VLOOKUP($G3468,[1]Conceptos!$B$2:$I$588,7,FALSE)</f>
        <v>1</v>
      </c>
      <c r="R3468" s="179">
        <f>VLOOKUP($G3468,[1]Conceptos!$B$2:$I$588,8,FALSE)</f>
        <v>1</v>
      </c>
      <c r="S3468" s="229" t="b">
        <f>VLOOKUP(G3468,[1]Conceptos!$B$2:$E$587,4,FALSE)</f>
        <v>1</v>
      </c>
      <c r="V3468" s="231">
        <f t="shared" si="619"/>
        <v>0</v>
      </c>
    </row>
    <row r="3469" spans="1:22" s="231" customFormat="1" hidden="1">
      <c r="A3469" s="172">
        <f>VLOOKUP(G3469,[1]Conceptos!$B$2:$F$587,5,FALSE)</f>
        <v>418</v>
      </c>
      <c r="B3469" s="236"/>
      <c r="C3469" s="237"/>
      <c r="D3469" s="238"/>
      <c r="E3469" s="225">
        <v>10</v>
      </c>
      <c r="F3469" s="174"/>
      <c r="G3469" s="264" t="str">
        <f t="shared" si="623"/>
        <v>A.10.1</v>
      </c>
      <c r="H3469" s="235" t="e">
        <f t="shared" si="624"/>
        <v>#N/A</v>
      </c>
      <c r="I3469" s="239"/>
      <c r="J3469" s="239"/>
      <c r="K3469" s="239"/>
      <c r="L3469" s="239"/>
      <c r="M3469" s="240"/>
      <c r="N3469" s="231">
        <f t="shared" si="617"/>
        <v>1</v>
      </c>
      <c r="O3469" s="231">
        <f t="shared" si="618"/>
        <v>0</v>
      </c>
      <c r="P3469" s="179">
        <f>VLOOKUP($G3469,[1]Conceptos!$B$2:$I$588,6,FALSE)</f>
        <v>1</v>
      </c>
      <c r="Q3469" s="179">
        <f>VLOOKUP($G3469,[1]Conceptos!$B$2:$I$588,7,FALSE)</f>
        <v>1</v>
      </c>
      <c r="R3469" s="179">
        <f>VLOOKUP($G3469,[1]Conceptos!$B$2:$I$588,8,FALSE)</f>
        <v>1</v>
      </c>
      <c r="S3469" s="229" t="b">
        <f>VLOOKUP(G3469,[1]Conceptos!$B$2:$E$587,4,FALSE)</f>
        <v>1</v>
      </c>
      <c r="V3469" s="231">
        <f t="shared" si="619"/>
        <v>0</v>
      </c>
    </row>
    <row r="3470" spans="1:22" s="231" customFormat="1" ht="38.25">
      <c r="A3470" s="172">
        <f>VLOOKUP(G3470,[1]Conceptos!$B$2:$F$587,5,FALSE)</f>
        <v>419</v>
      </c>
      <c r="B3470" s="219" t="s">
        <v>562</v>
      </c>
      <c r="C3470" s="220" t="str">
        <f>VLOOKUP(B3470,[1]Conceptos!$B$2:$D$587,2,FALSE)</f>
        <v xml:space="preserve">DISPOSICIÓN, ELIMINACIÓN Y RECICLAJE DE RESIDUOS LÍQUIDOS Y SÓLIDOS </v>
      </c>
      <c r="D3470" s="221" t="str">
        <f>VLOOKUP(B3470,[1]Conceptos!$B$2:$D$587,3,FALSE)</f>
        <v xml:space="preserve">INVERSIÓN ORIENTADA A LA CORRECTA DISPOSICIÓN, ELIMINACIÓN Y RECICLAJE DE RESIDUOS LÍQUIDOS Y SÓLIDOS PRODUCIDOS POR LA ENTIDAD TERRITORIAL EN EL MARCO DE UN PROGRAMA </v>
      </c>
      <c r="E3470" s="222" t="s">
        <v>136</v>
      </c>
      <c r="F3470" s="223"/>
      <c r="G3470" s="263" t="str">
        <f t="shared" si="623"/>
        <v>A.10.2</v>
      </c>
      <c r="H3470" s="225"/>
      <c r="I3470" s="226">
        <f>SUM(I3471:I3480)</f>
        <v>0</v>
      </c>
      <c r="J3470" s="226">
        <f>SUM(J3471:J3480)</f>
        <v>0</v>
      </c>
      <c r="K3470" s="226">
        <f>SUM(K3471:K3480)</f>
        <v>0</v>
      </c>
      <c r="L3470" s="226">
        <f>SUM(L3471:L3480)</f>
        <v>0</v>
      </c>
      <c r="M3470" s="227">
        <f>SUM(M3471:M3480)</f>
        <v>0</v>
      </c>
      <c r="N3470" s="228">
        <f>IF(AND(E3470&lt;&gt;"", E3470&lt;&gt;"Registrar Detalle",E3470&lt;&gt;"Ocultar Detalle"),1,0)</f>
        <v>0</v>
      </c>
      <c r="O3470" s="228">
        <f t="shared" si="618"/>
        <v>0</v>
      </c>
      <c r="P3470" s="179">
        <f>VLOOKUP($G3470,[1]Conceptos!$B$2:$I$588,6,FALSE)</f>
        <v>1</v>
      </c>
      <c r="Q3470" s="179">
        <f>VLOOKUP($G3470,[1]Conceptos!$B$2:$I$588,7,FALSE)</f>
        <v>1</v>
      </c>
      <c r="R3470" s="179">
        <f>VLOOKUP($G3470,[1]Conceptos!$B$2:$I$588,8,FALSE)</f>
        <v>1</v>
      </c>
      <c r="S3470" s="229" t="b">
        <f>VLOOKUP(G3470,[1]Conceptos!$B$2:$E$588,4,FALSE)</f>
        <v>1</v>
      </c>
      <c r="T3470" s="230">
        <f>FIND(".",B3470,LEN(B3470)-2)</f>
        <v>5</v>
      </c>
      <c r="U3470" s="230" t="str">
        <f>MID(B3470,1,T3470-1)</f>
        <v>A.10</v>
      </c>
      <c r="V3470" s="231">
        <f t="shared" si="619"/>
        <v>5</v>
      </c>
    </row>
    <row r="3471" spans="1:22" s="231" customFormat="1">
      <c r="A3471" s="172">
        <f>VLOOKUP(G3471,[1]Conceptos!$B$2:$F$587,5,FALSE)</f>
        <v>419</v>
      </c>
      <c r="B3471" s="234"/>
      <c r="C3471" s="220"/>
      <c r="D3471" s="221"/>
      <c r="E3471" s="225">
        <v>1</v>
      </c>
      <c r="F3471" s="174"/>
      <c r="G3471" s="264" t="str">
        <f t="shared" si="623"/>
        <v>A.10.2</v>
      </c>
      <c r="H3471" s="235" t="e">
        <f t="shared" ref="H3471:H3480" si="625">VLOOKUP(F3471,$W$7:$X$48,2,FALSE)</f>
        <v>#N/A</v>
      </c>
      <c r="I3471" s="239"/>
      <c r="J3471" s="239"/>
      <c r="K3471" s="239"/>
      <c r="L3471" s="239"/>
      <c r="M3471" s="240"/>
      <c r="N3471" s="231">
        <f t="shared" si="617"/>
        <v>1</v>
      </c>
      <c r="O3471" s="231">
        <f t="shared" si="618"/>
        <v>0</v>
      </c>
      <c r="P3471" s="179">
        <f>VLOOKUP($G3471,[1]Conceptos!$B$2:$I$588,6,FALSE)</f>
        <v>1</v>
      </c>
      <c r="Q3471" s="179">
        <f>VLOOKUP($G3471,[1]Conceptos!$B$2:$I$588,7,FALSE)</f>
        <v>1</v>
      </c>
      <c r="R3471" s="179">
        <f>VLOOKUP($G3471,[1]Conceptos!$B$2:$I$588,8,FALSE)</f>
        <v>1</v>
      </c>
      <c r="S3471" s="229" t="b">
        <f>VLOOKUP(G3471,[1]Conceptos!$B$2:$E$588,4,FALSE)</f>
        <v>1</v>
      </c>
      <c r="V3471" s="231">
        <f t="shared" si="619"/>
        <v>5</v>
      </c>
    </row>
    <row r="3472" spans="1:22" s="231" customFormat="1" hidden="1">
      <c r="A3472" s="172">
        <f>VLOOKUP(G3472,[1]Conceptos!$B$2:$F$587,5,FALSE)</f>
        <v>419</v>
      </c>
      <c r="B3472" s="236"/>
      <c r="C3472" s="237"/>
      <c r="D3472" s="238"/>
      <c r="E3472" s="225">
        <v>2</v>
      </c>
      <c r="F3472" s="174"/>
      <c r="G3472" s="264" t="str">
        <f t="shared" si="623"/>
        <v>A.10.2</v>
      </c>
      <c r="H3472" s="235" t="e">
        <f t="shared" si="625"/>
        <v>#N/A</v>
      </c>
      <c r="I3472" s="239"/>
      <c r="J3472" s="239"/>
      <c r="K3472" s="239"/>
      <c r="L3472" s="239"/>
      <c r="M3472" s="240"/>
      <c r="N3472" s="231">
        <f t="shared" si="617"/>
        <v>1</v>
      </c>
      <c r="O3472" s="231">
        <f t="shared" si="618"/>
        <v>0</v>
      </c>
      <c r="P3472" s="179">
        <f>VLOOKUP($G3472,[1]Conceptos!$B$2:$I$588,6,FALSE)</f>
        <v>1</v>
      </c>
      <c r="Q3472" s="179">
        <f>VLOOKUP($G3472,[1]Conceptos!$B$2:$I$588,7,FALSE)</f>
        <v>1</v>
      </c>
      <c r="R3472" s="179">
        <f>VLOOKUP($G3472,[1]Conceptos!$B$2:$I$588,8,FALSE)</f>
        <v>1</v>
      </c>
      <c r="S3472" s="229" t="b">
        <f>VLOOKUP(G3472,[1]Conceptos!$B$2:$E$587,4,FALSE)</f>
        <v>1</v>
      </c>
      <c r="V3472" s="231">
        <f t="shared" si="619"/>
        <v>0</v>
      </c>
    </row>
    <row r="3473" spans="1:22" s="231" customFormat="1" hidden="1">
      <c r="A3473" s="172">
        <f>VLOOKUP(G3473,[1]Conceptos!$B$2:$F$587,5,FALSE)</f>
        <v>419</v>
      </c>
      <c r="B3473" s="236"/>
      <c r="C3473" s="237"/>
      <c r="D3473" s="238"/>
      <c r="E3473" s="225">
        <v>3</v>
      </c>
      <c r="F3473" s="174"/>
      <c r="G3473" s="264" t="str">
        <f t="shared" si="623"/>
        <v>A.10.2</v>
      </c>
      <c r="H3473" s="235" t="e">
        <f t="shared" si="625"/>
        <v>#N/A</v>
      </c>
      <c r="I3473" s="239"/>
      <c r="J3473" s="239"/>
      <c r="K3473" s="239"/>
      <c r="L3473" s="239"/>
      <c r="M3473" s="240"/>
      <c r="N3473" s="231">
        <f t="shared" si="617"/>
        <v>1</v>
      </c>
      <c r="O3473" s="231">
        <f t="shared" si="618"/>
        <v>0</v>
      </c>
      <c r="P3473" s="179">
        <f>VLOOKUP($G3473,[1]Conceptos!$B$2:$I$588,6,FALSE)</f>
        <v>1</v>
      </c>
      <c r="Q3473" s="179">
        <f>VLOOKUP($G3473,[1]Conceptos!$B$2:$I$588,7,FALSE)</f>
        <v>1</v>
      </c>
      <c r="R3473" s="179">
        <f>VLOOKUP($G3473,[1]Conceptos!$B$2:$I$588,8,FALSE)</f>
        <v>1</v>
      </c>
      <c r="S3473" s="229" t="b">
        <f>VLOOKUP(G3473,[1]Conceptos!$B$2:$E$587,4,FALSE)</f>
        <v>1</v>
      </c>
      <c r="V3473" s="231">
        <f t="shared" si="619"/>
        <v>0</v>
      </c>
    </row>
    <row r="3474" spans="1:22" s="231" customFormat="1" hidden="1">
      <c r="A3474" s="172">
        <f>VLOOKUP(G3474,[1]Conceptos!$B$2:$F$587,5,FALSE)</f>
        <v>419</v>
      </c>
      <c r="B3474" s="236"/>
      <c r="C3474" s="237"/>
      <c r="D3474" s="238"/>
      <c r="E3474" s="225">
        <v>4</v>
      </c>
      <c r="F3474" s="174"/>
      <c r="G3474" s="264" t="str">
        <f t="shared" si="623"/>
        <v>A.10.2</v>
      </c>
      <c r="H3474" s="235" t="e">
        <f t="shared" si="625"/>
        <v>#N/A</v>
      </c>
      <c r="I3474" s="239"/>
      <c r="J3474" s="239"/>
      <c r="K3474" s="239"/>
      <c r="L3474" s="239"/>
      <c r="M3474" s="240"/>
      <c r="N3474" s="231">
        <f t="shared" si="617"/>
        <v>1</v>
      </c>
      <c r="O3474" s="231">
        <f t="shared" si="618"/>
        <v>0</v>
      </c>
      <c r="P3474" s="179">
        <f>VLOOKUP($G3474,[1]Conceptos!$B$2:$I$588,6,FALSE)</f>
        <v>1</v>
      </c>
      <c r="Q3474" s="179">
        <f>VLOOKUP($G3474,[1]Conceptos!$B$2:$I$588,7,FALSE)</f>
        <v>1</v>
      </c>
      <c r="R3474" s="179">
        <f>VLOOKUP($G3474,[1]Conceptos!$B$2:$I$588,8,FALSE)</f>
        <v>1</v>
      </c>
      <c r="S3474" s="229" t="b">
        <f>VLOOKUP(G3474,[1]Conceptos!$B$2:$E$587,4,FALSE)</f>
        <v>1</v>
      </c>
      <c r="V3474" s="231">
        <f t="shared" si="619"/>
        <v>0</v>
      </c>
    </row>
    <row r="3475" spans="1:22" s="231" customFormat="1" hidden="1">
      <c r="A3475" s="172">
        <f>VLOOKUP(G3475,[1]Conceptos!$B$2:$F$587,5,FALSE)</f>
        <v>419</v>
      </c>
      <c r="B3475" s="236"/>
      <c r="C3475" s="237"/>
      <c r="D3475" s="238"/>
      <c r="E3475" s="225">
        <v>5</v>
      </c>
      <c r="F3475" s="174"/>
      <c r="G3475" s="264" t="str">
        <f t="shared" si="623"/>
        <v>A.10.2</v>
      </c>
      <c r="H3475" s="235" t="e">
        <f t="shared" si="625"/>
        <v>#N/A</v>
      </c>
      <c r="I3475" s="239"/>
      <c r="J3475" s="239"/>
      <c r="K3475" s="239"/>
      <c r="L3475" s="239"/>
      <c r="M3475" s="240"/>
      <c r="N3475" s="231">
        <f t="shared" si="617"/>
        <v>1</v>
      </c>
      <c r="O3475" s="231">
        <f t="shared" si="618"/>
        <v>0</v>
      </c>
      <c r="P3475" s="179">
        <f>VLOOKUP($G3475,[1]Conceptos!$B$2:$I$588,6,FALSE)</f>
        <v>1</v>
      </c>
      <c r="Q3475" s="179">
        <f>VLOOKUP($G3475,[1]Conceptos!$B$2:$I$588,7,FALSE)</f>
        <v>1</v>
      </c>
      <c r="R3475" s="179">
        <f>VLOOKUP($G3475,[1]Conceptos!$B$2:$I$588,8,FALSE)</f>
        <v>1</v>
      </c>
      <c r="S3475" s="229" t="b">
        <f>VLOOKUP(G3475,[1]Conceptos!$B$2:$E$587,4,FALSE)</f>
        <v>1</v>
      </c>
      <c r="V3475" s="231">
        <f t="shared" si="619"/>
        <v>0</v>
      </c>
    </row>
    <row r="3476" spans="1:22" s="231" customFormat="1" hidden="1">
      <c r="A3476" s="172">
        <f>VLOOKUP(G3476,[1]Conceptos!$B$2:$F$587,5,FALSE)</f>
        <v>419</v>
      </c>
      <c r="B3476" s="236"/>
      <c r="C3476" s="237"/>
      <c r="D3476" s="238"/>
      <c r="E3476" s="225">
        <v>6</v>
      </c>
      <c r="F3476" s="174"/>
      <c r="G3476" s="264" t="str">
        <f t="shared" si="623"/>
        <v>A.10.2</v>
      </c>
      <c r="H3476" s="235" t="e">
        <f t="shared" si="625"/>
        <v>#N/A</v>
      </c>
      <c r="I3476" s="239"/>
      <c r="J3476" s="239"/>
      <c r="K3476" s="239"/>
      <c r="L3476" s="239"/>
      <c r="M3476" s="240"/>
      <c r="N3476" s="231">
        <f t="shared" si="617"/>
        <v>1</v>
      </c>
      <c r="O3476" s="231">
        <f t="shared" si="618"/>
        <v>0</v>
      </c>
      <c r="P3476" s="179">
        <f>VLOOKUP($G3476,[1]Conceptos!$B$2:$I$588,6,FALSE)</f>
        <v>1</v>
      </c>
      <c r="Q3476" s="179">
        <f>VLOOKUP($G3476,[1]Conceptos!$B$2:$I$588,7,FALSE)</f>
        <v>1</v>
      </c>
      <c r="R3476" s="179">
        <f>VLOOKUP($G3476,[1]Conceptos!$B$2:$I$588,8,FALSE)</f>
        <v>1</v>
      </c>
      <c r="S3476" s="229" t="b">
        <f>VLOOKUP(G3476,[1]Conceptos!$B$2:$E$587,4,FALSE)</f>
        <v>1</v>
      </c>
      <c r="V3476" s="231">
        <f t="shared" si="619"/>
        <v>0</v>
      </c>
    </row>
    <row r="3477" spans="1:22" s="231" customFormat="1" hidden="1">
      <c r="A3477" s="172">
        <f>VLOOKUP(G3477,[1]Conceptos!$B$2:$F$587,5,FALSE)</f>
        <v>419</v>
      </c>
      <c r="B3477" s="236"/>
      <c r="C3477" s="237"/>
      <c r="D3477" s="238"/>
      <c r="E3477" s="225">
        <v>7</v>
      </c>
      <c r="F3477" s="174"/>
      <c r="G3477" s="264" t="str">
        <f t="shared" si="623"/>
        <v>A.10.2</v>
      </c>
      <c r="H3477" s="235" t="e">
        <f t="shared" si="625"/>
        <v>#N/A</v>
      </c>
      <c r="I3477" s="239"/>
      <c r="J3477" s="239"/>
      <c r="K3477" s="239"/>
      <c r="L3477" s="239"/>
      <c r="M3477" s="240"/>
      <c r="N3477" s="231">
        <f t="shared" si="617"/>
        <v>1</v>
      </c>
      <c r="O3477" s="231">
        <f t="shared" si="618"/>
        <v>0</v>
      </c>
      <c r="P3477" s="179">
        <f>VLOOKUP($G3477,[1]Conceptos!$B$2:$I$588,6,FALSE)</f>
        <v>1</v>
      </c>
      <c r="Q3477" s="179">
        <f>VLOOKUP($G3477,[1]Conceptos!$B$2:$I$588,7,FALSE)</f>
        <v>1</v>
      </c>
      <c r="R3477" s="179">
        <f>VLOOKUP($G3477,[1]Conceptos!$B$2:$I$588,8,FALSE)</f>
        <v>1</v>
      </c>
      <c r="S3477" s="229" t="b">
        <f>VLOOKUP(G3477,[1]Conceptos!$B$2:$E$587,4,FALSE)</f>
        <v>1</v>
      </c>
      <c r="V3477" s="231">
        <f t="shared" si="619"/>
        <v>0</v>
      </c>
    </row>
    <row r="3478" spans="1:22" s="231" customFormat="1" hidden="1">
      <c r="A3478" s="172">
        <f>VLOOKUP(G3478,[1]Conceptos!$B$2:$F$587,5,FALSE)</f>
        <v>419</v>
      </c>
      <c r="B3478" s="236"/>
      <c r="C3478" s="237"/>
      <c r="D3478" s="238"/>
      <c r="E3478" s="225">
        <v>8</v>
      </c>
      <c r="F3478" s="174"/>
      <c r="G3478" s="264" t="str">
        <f t="shared" si="623"/>
        <v>A.10.2</v>
      </c>
      <c r="H3478" s="235" t="e">
        <f t="shared" si="625"/>
        <v>#N/A</v>
      </c>
      <c r="I3478" s="239"/>
      <c r="J3478" s="239"/>
      <c r="K3478" s="239"/>
      <c r="L3478" s="239"/>
      <c r="M3478" s="240"/>
      <c r="N3478" s="231">
        <f t="shared" si="617"/>
        <v>1</v>
      </c>
      <c r="O3478" s="231">
        <f t="shared" si="618"/>
        <v>0</v>
      </c>
      <c r="P3478" s="179">
        <f>VLOOKUP($G3478,[1]Conceptos!$B$2:$I$588,6,FALSE)</f>
        <v>1</v>
      </c>
      <c r="Q3478" s="179">
        <f>VLOOKUP($G3478,[1]Conceptos!$B$2:$I$588,7,FALSE)</f>
        <v>1</v>
      </c>
      <c r="R3478" s="179">
        <f>VLOOKUP($G3478,[1]Conceptos!$B$2:$I$588,8,FALSE)</f>
        <v>1</v>
      </c>
      <c r="S3478" s="229" t="b">
        <f>VLOOKUP(G3478,[1]Conceptos!$B$2:$E$587,4,FALSE)</f>
        <v>1</v>
      </c>
      <c r="V3478" s="231">
        <f t="shared" si="619"/>
        <v>0</v>
      </c>
    </row>
    <row r="3479" spans="1:22" s="231" customFormat="1" hidden="1">
      <c r="A3479" s="172">
        <f>VLOOKUP(G3479,[1]Conceptos!$B$2:$F$587,5,FALSE)</f>
        <v>419</v>
      </c>
      <c r="B3479" s="236"/>
      <c r="C3479" s="237"/>
      <c r="D3479" s="238"/>
      <c r="E3479" s="225">
        <v>9</v>
      </c>
      <c r="F3479" s="174"/>
      <c r="G3479" s="264" t="str">
        <f t="shared" si="623"/>
        <v>A.10.2</v>
      </c>
      <c r="H3479" s="235" t="e">
        <f t="shared" si="625"/>
        <v>#N/A</v>
      </c>
      <c r="I3479" s="239"/>
      <c r="J3479" s="239"/>
      <c r="K3479" s="239"/>
      <c r="L3479" s="239"/>
      <c r="M3479" s="240"/>
      <c r="N3479" s="231">
        <f t="shared" ref="N3479:N3524" si="626">IF(E3479&lt;&gt;"",1,0)</f>
        <v>1</v>
      </c>
      <c r="O3479" s="231">
        <f t="shared" ref="O3479:O3547" si="627">SUM(I3479:M3479)</f>
        <v>0</v>
      </c>
      <c r="P3479" s="179">
        <f>VLOOKUP($G3479,[1]Conceptos!$B$2:$I$588,6,FALSE)</f>
        <v>1</v>
      </c>
      <c r="Q3479" s="179">
        <f>VLOOKUP($G3479,[1]Conceptos!$B$2:$I$588,7,FALSE)</f>
        <v>1</v>
      </c>
      <c r="R3479" s="179">
        <f>VLOOKUP($G3479,[1]Conceptos!$B$2:$I$588,8,FALSE)</f>
        <v>1</v>
      </c>
      <c r="S3479" s="229" t="b">
        <f>VLOOKUP(G3479,[1]Conceptos!$B$2:$E$587,4,FALSE)</f>
        <v>1</v>
      </c>
      <c r="V3479" s="231">
        <f t="shared" si="619"/>
        <v>0</v>
      </c>
    </row>
    <row r="3480" spans="1:22" s="231" customFormat="1" hidden="1">
      <c r="A3480" s="172">
        <f>VLOOKUP(G3480,[1]Conceptos!$B$2:$F$587,5,FALSE)</f>
        <v>419</v>
      </c>
      <c r="B3480" s="236"/>
      <c r="C3480" s="237"/>
      <c r="D3480" s="238"/>
      <c r="E3480" s="225">
        <v>10</v>
      </c>
      <c r="F3480" s="174"/>
      <c r="G3480" s="264" t="str">
        <f t="shared" si="623"/>
        <v>A.10.2</v>
      </c>
      <c r="H3480" s="235" t="e">
        <f t="shared" si="625"/>
        <v>#N/A</v>
      </c>
      <c r="I3480" s="239"/>
      <c r="J3480" s="239"/>
      <c r="K3480" s="239"/>
      <c r="L3480" s="239"/>
      <c r="M3480" s="240"/>
      <c r="N3480" s="231">
        <f t="shared" si="626"/>
        <v>1</v>
      </c>
      <c r="O3480" s="231">
        <f t="shared" si="627"/>
        <v>0</v>
      </c>
      <c r="P3480" s="179">
        <f>VLOOKUP($G3480,[1]Conceptos!$B$2:$I$588,6,FALSE)</f>
        <v>1</v>
      </c>
      <c r="Q3480" s="179">
        <f>VLOOKUP($G3480,[1]Conceptos!$B$2:$I$588,7,FALSE)</f>
        <v>1</v>
      </c>
      <c r="R3480" s="179">
        <f>VLOOKUP($G3480,[1]Conceptos!$B$2:$I$588,8,FALSE)</f>
        <v>1</v>
      </c>
      <c r="S3480" s="229" t="b">
        <f>VLOOKUP(G3480,[1]Conceptos!$B$2:$E$587,4,FALSE)</f>
        <v>1</v>
      </c>
      <c r="V3480" s="231">
        <f t="shared" ref="V3480:V3543" si="628">IF(T3480=0,T3479,T3480)</f>
        <v>0</v>
      </c>
    </row>
    <row r="3481" spans="1:22" s="231" customFormat="1" ht="25.5">
      <c r="A3481" s="172">
        <f>VLOOKUP(G3481,[1]Conceptos!$B$2:$F$587,5,FALSE)</f>
        <v>420</v>
      </c>
      <c r="B3481" s="219" t="s">
        <v>563</v>
      </c>
      <c r="C3481" s="220" t="str">
        <f>VLOOKUP(B3481,[1]Conceptos!$B$2:$D$587,2,FALSE)</f>
        <v>CONTROL A LAS EMISIONES CONTAMINANTES DEL AIRE</v>
      </c>
      <c r="D3481" s="221" t="str">
        <f>VLOOKUP(B3481,[1]Conceptos!$B$2:$D$587,3,FALSE)</f>
        <v>INVERSIÓN ORIENTADA AL CONTROL DE EMISIONES CONTAMINANTES DEL AIRE DE LA ENTIDAD TERRITORIAL</v>
      </c>
      <c r="E3481" s="222" t="s">
        <v>136</v>
      </c>
      <c r="F3481" s="223"/>
      <c r="G3481" s="263" t="str">
        <f t="shared" si="623"/>
        <v>A.10.3</v>
      </c>
      <c r="H3481" s="225"/>
      <c r="I3481" s="226">
        <f>SUM(I3482:I3491)</f>
        <v>0</v>
      </c>
      <c r="J3481" s="226">
        <f>SUM(J3482:J3491)</f>
        <v>0</v>
      </c>
      <c r="K3481" s="226">
        <f>SUM(K3482:K3491)</f>
        <v>0</v>
      </c>
      <c r="L3481" s="226">
        <f>SUM(L3482:L3491)</f>
        <v>0</v>
      </c>
      <c r="M3481" s="227">
        <f>SUM(M3482:M3491)</f>
        <v>0</v>
      </c>
      <c r="N3481" s="228">
        <f>IF(AND(E3481&lt;&gt;"", E3481&lt;&gt;"Registrar Detalle",E3481&lt;&gt;"Ocultar Detalle"),1,0)</f>
        <v>0</v>
      </c>
      <c r="O3481" s="228">
        <f t="shared" si="627"/>
        <v>0</v>
      </c>
      <c r="P3481" s="179">
        <f>VLOOKUP($G3481,[1]Conceptos!$B$2:$I$588,6,FALSE)</f>
        <v>1</v>
      </c>
      <c r="Q3481" s="179">
        <f>VLOOKUP($G3481,[1]Conceptos!$B$2:$I$588,7,FALSE)</f>
        <v>1</v>
      </c>
      <c r="R3481" s="179">
        <f>VLOOKUP($G3481,[1]Conceptos!$B$2:$I$588,8,FALSE)</f>
        <v>1</v>
      </c>
      <c r="S3481" s="229" t="b">
        <f>VLOOKUP(G3481,[1]Conceptos!$B$2:$E$588,4,FALSE)</f>
        <v>1</v>
      </c>
      <c r="T3481" s="230">
        <f>FIND(".",B3481,LEN(B3481)-2)</f>
        <v>5</v>
      </c>
      <c r="U3481" s="230" t="str">
        <f>MID(B3481,1,T3481-1)</f>
        <v>A.10</v>
      </c>
      <c r="V3481" s="231">
        <f t="shared" si="628"/>
        <v>5</v>
      </c>
    </row>
    <row r="3482" spans="1:22" s="231" customFormat="1">
      <c r="A3482" s="172">
        <f>VLOOKUP(G3482,[1]Conceptos!$B$2:$F$587,5,FALSE)</f>
        <v>420</v>
      </c>
      <c r="B3482" s="234"/>
      <c r="C3482" s="220"/>
      <c r="D3482" s="221"/>
      <c r="E3482" s="225">
        <v>1</v>
      </c>
      <c r="F3482" s="174"/>
      <c r="G3482" s="264" t="str">
        <f t="shared" si="623"/>
        <v>A.10.3</v>
      </c>
      <c r="H3482" s="235" t="e">
        <f t="shared" ref="H3482:H3491" si="629">VLOOKUP(F3482,$W$7:$X$48,2,FALSE)</f>
        <v>#N/A</v>
      </c>
      <c r="I3482" s="239"/>
      <c r="J3482" s="239"/>
      <c r="K3482" s="239"/>
      <c r="L3482" s="239"/>
      <c r="M3482" s="240"/>
      <c r="N3482" s="231">
        <f t="shared" si="626"/>
        <v>1</v>
      </c>
      <c r="O3482" s="231">
        <f t="shared" si="627"/>
        <v>0</v>
      </c>
      <c r="P3482" s="179">
        <f>VLOOKUP($G3482,[1]Conceptos!$B$2:$I$588,6,FALSE)</f>
        <v>1</v>
      </c>
      <c r="Q3482" s="179">
        <f>VLOOKUP($G3482,[1]Conceptos!$B$2:$I$588,7,FALSE)</f>
        <v>1</v>
      </c>
      <c r="R3482" s="179">
        <f>VLOOKUP($G3482,[1]Conceptos!$B$2:$I$588,8,FALSE)</f>
        <v>1</v>
      </c>
      <c r="S3482" s="229" t="b">
        <f>VLOOKUP(G3482,[1]Conceptos!$B$2:$E$588,4,FALSE)</f>
        <v>1</v>
      </c>
      <c r="V3482" s="231">
        <f t="shared" si="628"/>
        <v>5</v>
      </c>
    </row>
    <row r="3483" spans="1:22" s="231" customFormat="1" hidden="1">
      <c r="A3483" s="172">
        <f>VLOOKUP(G3483,[1]Conceptos!$B$2:$F$587,5,FALSE)</f>
        <v>420</v>
      </c>
      <c r="B3483" s="236"/>
      <c r="C3483" s="237"/>
      <c r="D3483" s="238"/>
      <c r="E3483" s="225">
        <v>2</v>
      </c>
      <c r="F3483" s="174"/>
      <c r="G3483" s="264" t="str">
        <f t="shared" si="623"/>
        <v>A.10.3</v>
      </c>
      <c r="H3483" s="235" t="e">
        <f t="shared" si="629"/>
        <v>#N/A</v>
      </c>
      <c r="I3483" s="239"/>
      <c r="J3483" s="239"/>
      <c r="K3483" s="239"/>
      <c r="L3483" s="239"/>
      <c r="M3483" s="240"/>
      <c r="N3483" s="231">
        <f t="shared" si="626"/>
        <v>1</v>
      </c>
      <c r="O3483" s="231">
        <f t="shared" si="627"/>
        <v>0</v>
      </c>
      <c r="P3483" s="179">
        <f>VLOOKUP($G3483,[1]Conceptos!$B$2:$I$588,6,FALSE)</f>
        <v>1</v>
      </c>
      <c r="Q3483" s="179">
        <f>VLOOKUP($G3483,[1]Conceptos!$B$2:$I$588,7,FALSE)</f>
        <v>1</v>
      </c>
      <c r="R3483" s="179">
        <f>VLOOKUP($G3483,[1]Conceptos!$B$2:$I$588,8,FALSE)</f>
        <v>1</v>
      </c>
      <c r="S3483" s="229" t="b">
        <f>VLOOKUP(G3483,[1]Conceptos!$B$2:$E$587,4,FALSE)</f>
        <v>1</v>
      </c>
      <c r="V3483" s="231">
        <f t="shared" si="628"/>
        <v>0</v>
      </c>
    </row>
    <row r="3484" spans="1:22" s="231" customFormat="1" hidden="1">
      <c r="A3484" s="172">
        <f>VLOOKUP(G3484,[1]Conceptos!$B$2:$F$587,5,FALSE)</f>
        <v>420</v>
      </c>
      <c r="B3484" s="236"/>
      <c r="C3484" s="237"/>
      <c r="D3484" s="238"/>
      <c r="E3484" s="225">
        <v>3</v>
      </c>
      <c r="F3484" s="174"/>
      <c r="G3484" s="264" t="str">
        <f t="shared" si="623"/>
        <v>A.10.3</v>
      </c>
      <c r="H3484" s="235" t="e">
        <f t="shared" si="629"/>
        <v>#N/A</v>
      </c>
      <c r="I3484" s="239"/>
      <c r="J3484" s="239"/>
      <c r="K3484" s="239"/>
      <c r="L3484" s="239"/>
      <c r="M3484" s="240"/>
      <c r="N3484" s="231">
        <f t="shared" si="626"/>
        <v>1</v>
      </c>
      <c r="O3484" s="231">
        <f t="shared" si="627"/>
        <v>0</v>
      </c>
      <c r="P3484" s="179">
        <f>VLOOKUP($G3484,[1]Conceptos!$B$2:$I$588,6,FALSE)</f>
        <v>1</v>
      </c>
      <c r="Q3484" s="179">
        <f>VLOOKUP($G3484,[1]Conceptos!$B$2:$I$588,7,FALSE)</f>
        <v>1</v>
      </c>
      <c r="R3484" s="179">
        <f>VLOOKUP($G3484,[1]Conceptos!$B$2:$I$588,8,FALSE)</f>
        <v>1</v>
      </c>
      <c r="S3484" s="229" t="b">
        <f>VLOOKUP(G3484,[1]Conceptos!$B$2:$E$587,4,FALSE)</f>
        <v>1</v>
      </c>
      <c r="V3484" s="231">
        <f t="shared" si="628"/>
        <v>0</v>
      </c>
    </row>
    <row r="3485" spans="1:22" s="231" customFormat="1" hidden="1">
      <c r="A3485" s="172">
        <f>VLOOKUP(G3485,[1]Conceptos!$B$2:$F$587,5,FALSE)</f>
        <v>420</v>
      </c>
      <c r="B3485" s="236"/>
      <c r="C3485" s="237"/>
      <c r="D3485" s="238"/>
      <c r="E3485" s="225">
        <v>4</v>
      </c>
      <c r="F3485" s="174"/>
      <c r="G3485" s="264" t="str">
        <f t="shared" si="623"/>
        <v>A.10.3</v>
      </c>
      <c r="H3485" s="235" t="e">
        <f t="shared" si="629"/>
        <v>#N/A</v>
      </c>
      <c r="I3485" s="239"/>
      <c r="J3485" s="239"/>
      <c r="K3485" s="239"/>
      <c r="L3485" s="239"/>
      <c r="M3485" s="240"/>
      <c r="N3485" s="231">
        <f t="shared" si="626"/>
        <v>1</v>
      </c>
      <c r="O3485" s="231">
        <f t="shared" si="627"/>
        <v>0</v>
      </c>
      <c r="P3485" s="179">
        <f>VLOOKUP($G3485,[1]Conceptos!$B$2:$I$588,6,FALSE)</f>
        <v>1</v>
      </c>
      <c r="Q3485" s="179">
        <f>VLOOKUP($G3485,[1]Conceptos!$B$2:$I$588,7,FALSE)</f>
        <v>1</v>
      </c>
      <c r="R3485" s="179">
        <f>VLOOKUP($G3485,[1]Conceptos!$B$2:$I$588,8,FALSE)</f>
        <v>1</v>
      </c>
      <c r="S3485" s="229" t="b">
        <f>VLOOKUP(G3485,[1]Conceptos!$B$2:$E$587,4,FALSE)</f>
        <v>1</v>
      </c>
      <c r="V3485" s="231">
        <f t="shared" si="628"/>
        <v>0</v>
      </c>
    </row>
    <row r="3486" spans="1:22" s="231" customFormat="1" hidden="1">
      <c r="A3486" s="172">
        <f>VLOOKUP(G3486,[1]Conceptos!$B$2:$F$587,5,FALSE)</f>
        <v>420</v>
      </c>
      <c r="B3486" s="236"/>
      <c r="C3486" s="237"/>
      <c r="D3486" s="238"/>
      <c r="E3486" s="225">
        <v>5</v>
      </c>
      <c r="F3486" s="174"/>
      <c r="G3486" s="264" t="str">
        <f t="shared" si="623"/>
        <v>A.10.3</v>
      </c>
      <c r="H3486" s="235" t="e">
        <f t="shared" si="629"/>
        <v>#N/A</v>
      </c>
      <c r="I3486" s="239"/>
      <c r="J3486" s="239"/>
      <c r="K3486" s="239"/>
      <c r="L3486" s="239"/>
      <c r="M3486" s="240"/>
      <c r="N3486" s="231">
        <f t="shared" si="626"/>
        <v>1</v>
      </c>
      <c r="O3486" s="231">
        <f t="shared" si="627"/>
        <v>0</v>
      </c>
      <c r="P3486" s="179">
        <f>VLOOKUP($G3486,[1]Conceptos!$B$2:$I$588,6,FALSE)</f>
        <v>1</v>
      </c>
      <c r="Q3486" s="179">
        <f>VLOOKUP($G3486,[1]Conceptos!$B$2:$I$588,7,FALSE)</f>
        <v>1</v>
      </c>
      <c r="R3486" s="179">
        <f>VLOOKUP($G3486,[1]Conceptos!$B$2:$I$588,8,FALSE)</f>
        <v>1</v>
      </c>
      <c r="S3486" s="229" t="b">
        <f>VLOOKUP(G3486,[1]Conceptos!$B$2:$E$587,4,FALSE)</f>
        <v>1</v>
      </c>
      <c r="V3486" s="231">
        <f t="shared" si="628"/>
        <v>0</v>
      </c>
    </row>
    <row r="3487" spans="1:22" s="231" customFormat="1" hidden="1">
      <c r="A3487" s="172">
        <f>VLOOKUP(G3487,[1]Conceptos!$B$2:$F$587,5,FALSE)</f>
        <v>420</v>
      </c>
      <c r="B3487" s="236"/>
      <c r="C3487" s="237"/>
      <c r="D3487" s="238"/>
      <c r="E3487" s="225">
        <v>6</v>
      </c>
      <c r="F3487" s="174"/>
      <c r="G3487" s="264" t="str">
        <f t="shared" si="623"/>
        <v>A.10.3</v>
      </c>
      <c r="H3487" s="235" t="e">
        <f t="shared" si="629"/>
        <v>#N/A</v>
      </c>
      <c r="I3487" s="239"/>
      <c r="J3487" s="239"/>
      <c r="K3487" s="239"/>
      <c r="L3487" s="239"/>
      <c r="M3487" s="240"/>
      <c r="N3487" s="231">
        <f t="shared" si="626"/>
        <v>1</v>
      </c>
      <c r="O3487" s="231">
        <f t="shared" si="627"/>
        <v>0</v>
      </c>
      <c r="P3487" s="179">
        <f>VLOOKUP($G3487,[1]Conceptos!$B$2:$I$588,6,FALSE)</f>
        <v>1</v>
      </c>
      <c r="Q3487" s="179">
        <f>VLOOKUP($G3487,[1]Conceptos!$B$2:$I$588,7,FALSE)</f>
        <v>1</v>
      </c>
      <c r="R3487" s="179">
        <f>VLOOKUP($G3487,[1]Conceptos!$B$2:$I$588,8,FALSE)</f>
        <v>1</v>
      </c>
      <c r="S3487" s="229" t="b">
        <f>VLOOKUP(G3487,[1]Conceptos!$B$2:$E$587,4,FALSE)</f>
        <v>1</v>
      </c>
      <c r="V3487" s="231">
        <f t="shared" si="628"/>
        <v>0</v>
      </c>
    </row>
    <row r="3488" spans="1:22" s="231" customFormat="1" hidden="1">
      <c r="A3488" s="172">
        <f>VLOOKUP(G3488,[1]Conceptos!$B$2:$F$587,5,FALSE)</f>
        <v>420</v>
      </c>
      <c r="B3488" s="236"/>
      <c r="C3488" s="237"/>
      <c r="D3488" s="238"/>
      <c r="E3488" s="225">
        <v>7</v>
      </c>
      <c r="F3488" s="174"/>
      <c r="G3488" s="264" t="str">
        <f t="shared" si="623"/>
        <v>A.10.3</v>
      </c>
      <c r="H3488" s="235" t="e">
        <f t="shared" si="629"/>
        <v>#N/A</v>
      </c>
      <c r="I3488" s="239"/>
      <c r="J3488" s="239"/>
      <c r="K3488" s="239"/>
      <c r="L3488" s="239"/>
      <c r="M3488" s="240"/>
      <c r="N3488" s="231">
        <f t="shared" si="626"/>
        <v>1</v>
      </c>
      <c r="O3488" s="231">
        <f t="shared" si="627"/>
        <v>0</v>
      </c>
      <c r="P3488" s="179">
        <f>VLOOKUP($G3488,[1]Conceptos!$B$2:$I$588,6,FALSE)</f>
        <v>1</v>
      </c>
      <c r="Q3488" s="179">
        <f>VLOOKUP($G3488,[1]Conceptos!$B$2:$I$588,7,FALSE)</f>
        <v>1</v>
      </c>
      <c r="R3488" s="179">
        <f>VLOOKUP($G3488,[1]Conceptos!$B$2:$I$588,8,FALSE)</f>
        <v>1</v>
      </c>
      <c r="S3488" s="229" t="b">
        <f>VLOOKUP(G3488,[1]Conceptos!$B$2:$E$587,4,FALSE)</f>
        <v>1</v>
      </c>
      <c r="V3488" s="231">
        <f t="shared" si="628"/>
        <v>0</v>
      </c>
    </row>
    <row r="3489" spans="1:22" s="231" customFormat="1" hidden="1">
      <c r="A3489" s="172">
        <f>VLOOKUP(G3489,[1]Conceptos!$B$2:$F$587,5,FALSE)</f>
        <v>420</v>
      </c>
      <c r="B3489" s="236"/>
      <c r="C3489" s="237"/>
      <c r="D3489" s="238"/>
      <c r="E3489" s="225">
        <v>8</v>
      </c>
      <c r="F3489" s="174"/>
      <c r="G3489" s="264" t="str">
        <f t="shared" si="623"/>
        <v>A.10.3</v>
      </c>
      <c r="H3489" s="235" t="e">
        <f t="shared" si="629"/>
        <v>#N/A</v>
      </c>
      <c r="I3489" s="239"/>
      <c r="J3489" s="239"/>
      <c r="K3489" s="239"/>
      <c r="L3489" s="239"/>
      <c r="M3489" s="240"/>
      <c r="N3489" s="231">
        <f t="shared" si="626"/>
        <v>1</v>
      </c>
      <c r="O3489" s="231">
        <f t="shared" si="627"/>
        <v>0</v>
      </c>
      <c r="P3489" s="179">
        <f>VLOOKUP($G3489,[1]Conceptos!$B$2:$I$588,6,FALSE)</f>
        <v>1</v>
      </c>
      <c r="Q3489" s="179">
        <f>VLOOKUP($G3489,[1]Conceptos!$B$2:$I$588,7,FALSE)</f>
        <v>1</v>
      </c>
      <c r="R3489" s="179">
        <f>VLOOKUP($G3489,[1]Conceptos!$B$2:$I$588,8,FALSE)</f>
        <v>1</v>
      </c>
      <c r="S3489" s="229" t="b">
        <f>VLOOKUP(G3489,[1]Conceptos!$B$2:$E$587,4,FALSE)</f>
        <v>1</v>
      </c>
      <c r="V3489" s="231">
        <f t="shared" si="628"/>
        <v>0</v>
      </c>
    </row>
    <row r="3490" spans="1:22" s="231" customFormat="1" hidden="1">
      <c r="A3490" s="172">
        <f>VLOOKUP(G3490,[1]Conceptos!$B$2:$F$587,5,FALSE)</f>
        <v>420</v>
      </c>
      <c r="B3490" s="236"/>
      <c r="C3490" s="237"/>
      <c r="D3490" s="238"/>
      <c r="E3490" s="225">
        <v>9</v>
      </c>
      <c r="F3490" s="174"/>
      <c r="G3490" s="264" t="str">
        <f t="shared" si="623"/>
        <v>A.10.3</v>
      </c>
      <c r="H3490" s="235" t="e">
        <f t="shared" si="629"/>
        <v>#N/A</v>
      </c>
      <c r="I3490" s="239"/>
      <c r="J3490" s="239"/>
      <c r="K3490" s="239"/>
      <c r="L3490" s="239"/>
      <c r="M3490" s="240"/>
      <c r="N3490" s="231">
        <f t="shared" si="626"/>
        <v>1</v>
      </c>
      <c r="O3490" s="231">
        <f t="shared" si="627"/>
        <v>0</v>
      </c>
      <c r="P3490" s="179">
        <f>VLOOKUP($G3490,[1]Conceptos!$B$2:$I$588,6,FALSE)</f>
        <v>1</v>
      </c>
      <c r="Q3490" s="179">
        <f>VLOOKUP($G3490,[1]Conceptos!$B$2:$I$588,7,FALSE)</f>
        <v>1</v>
      </c>
      <c r="R3490" s="179">
        <f>VLOOKUP($G3490,[1]Conceptos!$B$2:$I$588,8,FALSE)</f>
        <v>1</v>
      </c>
      <c r="S3490" s="229" t="b">
        <f>VLOOKUP(G3490,[1]Conceptos!$B$2:$E$587,4,FALSE)</f>
        <v>1</v>
      </c>
      <c r="V3490" s="231">
        <f t="shared" si="628"/>
        <v>0</v>
      </c>
    </row>
    <row r="3491" spans="1:22" s="231" customFormat="1" hidden="1">
      <c r="A3491" s="172">
        <f>VLOOKUP(G3491,[1]Conceptos!$B$2:$F$587,5,FALSE)</f>
        <v>420</v>
      </c>
      <c r="B3491" s="236"/>
      <c r="C3491" s="237"/>
      <c r="D3491" s="238"/>
      <c r="E3491" s="225">
        <v>10</v>
      </c>
      <c r="F3491" s="174"/>
      <c r="G3491" s="264" t="str">
        <f t="shared" si="623"/>
        <v>A.10.3</v>
      </c>
      <c r="H3491" s="235" t="e">
        <f t="shared" si="629"/>
        <v>#N/A</v>
      </c>
      <c r="I3491" s="239"/>
      <c r="J3491" s="239"/>
      <c r="K3491" s="239"/>
      <c r="L3491" s="239"/>
      <c r="M3491" s="240"/>
      <c r="N3491" s="231">
        <f t="shared" si="626"/>
        <v>1</v>
      </c>
      <c r="O3491" s="231">
        <f t="shared" si="627"/>
        <v>0</v>
      </c>
      <c r="P3491" s="179">
        <f>VLOOKUP($G3491,[1]Conceptos!$B$2:$I$588,6,FALSE)</f>
        <v>1</v>
      </c>
      <c r="Q3491" s="179">
        <f>VLOOKUP($G3491,[1]Conceptos!$B$2:$I$588,7,FALSE)</f>
        <v>1</v>
      </c>
      <c r="R3491" s="179">
        <f>VLOOKUP($G3491,[1]Conceptos!$B$2:$I$588,8,FALSE)</f>
        <v>1</v>
      </c>
      <c r="S3491" s="229" t="b">
        <f>VLOOKUP(G3491,[1]Conceptos!$B$2:$E$587,4,FALSE)</f>
        <v>1</v>
      </c>
      <c r="V3491" s="231">
        <f t="shared" si="628"/>
        <v>0</v>
      </c>
    </row>
    <row r="3492" spans="1:22" s="231" customFormat="1" ht="38.25">
      <c r="A3492" s="172">
        <f>VLOOKUP(G3492,[1]Conceptos!$B$2:$F$587,5,FALSE)</f>
        <v>421</v>
      </c>
      <c r="B3492" s="219" t="s">
        <v>564</v>
      </c>
      <c r="C3492" s="220" t="str">
        <f>VLOOKUP(B3492,[1]Conceptos!$B$2:$D$587,2,FALSE)</f>
        <v>MANEJO Y APROVECHAMIENTO DE CUENCAS Y MICROCUENCAS HIDROGRÁFICAS</v>
      </c>
      <c r="D3492" s="221" t="str">
        <f>VLOOKUP(B3492,[1]Conceptos!$B$2:$D$587,3,FALSE)</f>
        <v>INVERSIÓN ORIENTADA AL MANEJO Y APROVECHAMIENTO DE CUENCAS Y MICROCUENCAS HIDROGRÁFICAS PERTENECIENTES A LA ENTIDAD TERRITORIAL EN EL MARCO DE UN PROYECTO</v>
      </c>
      <c r="E3492" s="222" t="s">
        <v>136</v>
      </c>
      <c r="F3492" s="223"/>
      <c r="G3492" s="263" t="str">
        <f t="shared" si="623"/>
        <v>A.10.4</v>
      </c>
      <c r="H3492" s="225"/>
      <c r="I3492" s="226">
        <f>SUM(I3493:I3502)</f>
        <v>0</v>
      </c>
      <c r="J3492" s="226">
        <f>SUM(J3493:J3502)</f>
        <v>0</v>
      </c>
      <c r="K3492" s="226">
        <f>SUM(K3493:K3502)</f>
        <v>0</v>
      </c>
      <c r="L3492" s="226">
        <f>SUM(L3493:L3502)</f>
        <v>0</v>
      </c>
      <c r="M3492" s="227">
        <f>SUM(M3493:M3502)</f>
        <v>0</v>
      </c>
      <c r="N3492" s="228">
        <f>IF(AND(E3492&lt;&gt;"", E3492&lt;&gt;"Registrar Detalle",E3492&lt;&gt;"Ocultar Detalle"),1,0)</f>
        <v>0</v>
      </c>
      <c r="O3492" s="228">
        <f t="shared" si="627"/>
        <v>0</v>
      </c>
      <c r="P3492" s="179">
        <f>VLOOKUP($G3492,[1]Conceptos!$B$2:$I$588,6,FALSE)</f>
        <v>1</v>
      </c>
      <c r="Q3492" s="179">
        <f>VLOOKUP($G3492,[1]Conceptos!$B$2:$I$588,7,FALSE)</f>
        <v>1</v>
      </c>
      <c r="R3492" s="179">
        <f>VLOOKUP($G3492,[1]Conceptos!$B$2:$I$588,8,FALSE)</f>
        <v>1</v>
      </c>
      <c r="S3492" s="229" t="b">
        <f>VLOOKUP(G3492,[1]Conceptos!$B$2:$E$588,4,FALSE)</f>
        <v>1</v>
      </c>
      <c r="T3492" s="230">
        <f>FIND(".",B3492,LEN(B3492)-2)</f>
        <v>5</v>
      </c>
      <c r="U3492" s="230" t="str">
        <f>MID(B3492,1,T3492-1)</f>
        <v>A.10</v>
      </c>
      <c r="V3492" s="231">
        <f t="shared" si="628"/>
        <v>5</v>
      </c>
    </row>
    <row r="3493" spans="1:22" s="231" customFormat="1">
      <c r="A3493" s="172">
        <f>VLOOKUP(G3493,[1]Conceptos!$B$2:$F$587,5,FALSE)</f>
        <v>421</v>
      </c>
      <c r="B3493" s="234"/>
      <c r="C3493" s="220"/>
      <c r="D3493" s="221"/>
      <c r="E3493" s="225">
        <v>1</v>
      </c>
      <c r="F3493" s="174"/>
      <c r="G3493" s="264" t="str">
        <f t="shared" si="623"/>
        <v>A.10.4</v>
      </c>
      <c r="H3493" s="235" t="e">
        <f t="shared" ref="H3493:H3502" si="630">VLOOKUP(F3493,$W$7:$X$48,2,FALSE)</f>
        <v>#N/A</v>
      </c>
      <c r="I3493" s="239"/>
      <c r="J3493" s="239"/>
      <c r="K3493" s="239"/>
      <c r="L3493" s="239"/>
      <c r="M3493" s="240"/>
      <c r="N3493" s="231">
        <f t="shared" si="626"/>
        <v>1</v>
      </c>
      <c r="O3493" s="231">
        <f t="shared" si="627"/>
        <v>0</v>
      </c>
      <c r="P3493" s="179">
        <f>VLOOKUP($G3493,[1]Conceptos!$B$2:$I$588,6,FALSE)</f>
        <v>1</v>
      </c>
      <c r="Q3493" s="179">
        <f>VLOOKUP($G3493,[1]Conceptos!$B$2:$I$588,7,FALSE)</f>
        <v>1</v>
      </c>
      <c r="R3493" s="179">
        <f>VLOOKUP($G3493,[1]Conceptos!$B$2:$I$588,8,FALSE)</f>
        <v>1</v>
      </c>
      <c r="S3493" s="229" t="b">
        <f>VLOOKUP(G3493,[1]Conceptos!$B$2:$E$588,4,FALSE)</f>
        <v>1</v>
      </c>
      <c r="V3493" s="231">
        <f t="shared" si="628"/>
        <v>5</v>
      </c>
    </row>
    <row r="3494" spans="1:22" s="231" customFormat="1" hidden="1">
      <c r="A3494" s="172">
        <f>VLOOKUP(G3494,[1]Conceptos!$B$2:$F$587,5,FALSE)</f>
        <v>421</v>
      </c>
      <c r="B3494" s="236"/>
      <c r="C3494" s="237"/>
      <c r="D3494" s="238"/>
      <c r="E3494" s="225">
        <v>2</v>
      </c>
      <c r="F3494" s="174"/>
      <c r="G3494" s="264" t="str">
        <f t="shared" si="623"/>
        <v>A.10.4</v>
      </c>
      <c r="H3494" s="235" t="e">
        <f t="shared" si="630"/>
        <v>#N/A</v>
      </c>
      <c r="I3494" s="239"/>
      <c r="J3494" s="239"/>
      <c r="K3494" s="239"/>
      <c r="L3494" s="239"/>
      <c r="M3494" s="240"/>
      <c r="N3494" s="231">
        <f t="shared" si="626"/>
        <v>1</v>
      </c>
      <c r="O3494" s="231">
        <f t="shared" si="627"/>
        <v>0</v>
      </c>
      <c r="P3494" s="179">
        <f>VLOOKUP($G3494,[1]Conceptos!$B$2:$I$588,6,FALSE)</f>
        <v>1</v>
      </c>
      <c r="Q3494" s="179">
        <f>VLOOKUP($G3494,[1]Conceptos!$B$2:$I$588,7,FALSE)</f>
        <v>1</v>
      </c>
      <c r="R3494" s="179">
        <f>VLOOKUP($G3494,[1]Conceptos!$B$2:$I$588,8,FALSE)</f>
        <v>1</v>
      </c>
      <c r="S3494" s="229" t="b">
        <f>VLOOKUP(G3494,[1]Conceptos!$B$2:$E$587,4,FALSE)</f>
        <v>1</v>
      </c>
      <c r="V3494" s="231">
        <f t="shared" si="628"/>
        <v>0</v>
      </c>
    </row>
    <row r="3495" spans="1:22" s="231" customFormat="1" hidden="1">
      <c r="A3495" s="172">
        <f>VLOOKUP(G3495,[1]Conceptos!$B$2:$F$587,5,FALSE)</f>
        <v>421</v>
      </c>
      <c r="B3495" s="236"/>
      <c r="C3495" s="237"/>
      <c r="D3495" s="238"/>
      <c r="E3495" s="225">
        <v>3</v>
      </c>
      <c r="F3495" s="174"/>
      <c r="G3495" s="264" t="str">
        <f t="shared" si="623"/>
        <v>A.10.4</v>
      </c>
      <c r="H3495" s="235" t="e">
        <f t="shared" si="630"/>
        <v>#N/A</v>
      </c>
      <c r="I3495" s="239"/>
      <c r="J3495" s="239"/>
      <c r="K3495" s="239"/>
      <c r="L3495" s="239"/>
      <c r="M3495" s="240"/>
      <c r="N3495" s="231">
        <f t="shared" si="626"/>
        <v>1</v>
      </c>
      <c r="O3495" s="231">
        <f t="shared" si="627"/>
        <v>0</v>
      </c>
      <c r="P3495" s="179">
        <f>VLOOKUP($G3495,[1]Conceptos!$B$2:$I$588,6,FALSE)</f>
        <v>1</v>
      </c>
      <c r="Q3495" s="179">
        <f>VLOOKUP($G3495,[1]Conceptos!$B$2:$I$588,7,FALSE)</f>
        <v>1</v>
      </c>
      <c r="R3495" s="179">
        <f>VLOOKUP($G3495,[1]Conceptos!$B$2:$I$588,8,FALSE)</f>
        <v>1</v>
      </c>
      <c r="S3495" s="229" t="b">
        <f>VLOOKUP(G3495,[1]Conceptos!$B$2:$E$587,4,FALSE)</f>
        <v>1</v>
      </c>
      <c r="V3495" s="231">
        <f t="shared" si="628"/>
        <v>0</v>
      </c>
    </row>
    <row r="3496" spans="1:22" s="231" customFormat="1" hidden="1">
      <c r="A3496" s="172">
        <f>VLOOKUP(G3496,[1]Conceptos!$B$2:$F$587,5,FALSE)</f>
        <v>421</v>
      </c>
      <c r="B3496" s="236"/>
      <c r="C3496" s="237"/>
      <c r="D3496" s="238"/>
      <c r="E3496" s="225">
        <v>4</v>
      </c>
      <c r="F3496" s="174"/>
      <c r="G3496" s="264" t="str">
        <f t="shared" si="623"/>
        <v>A.10.4</v>
      </c>
      <c r="H3496" s="235" t="e">
        <f t="shared" si="630"/>
        <v>#N/A</v>
      </c>
      <c r="I3496" s="239"/>
      <c r="J3496" s="239"/>
      <c r="K3496" s="239"/>
      <c r="L3496" s="239"/>
      <c r="M3496" s="240"/>
      <c r="N3496" s="231">
        <f t="shared" si="626"/>
        <v>1</v>
      </c>
      <c r="O3496" s="231">
        <f t="shared" si="627"/>
        <v>0</v>
      </c>
      <c r="P3496" s="179">
        <f>VLOOKUP($G3496,[1]Conceptos!$B$2:$I$588,6,FALSE)</f>
        <v>1</v>
      </c>
      <c r="Q3496" s="179">
        <f>VLOOKUP($G3496,[1]Conceptos!$B$2:$I$588,7,FALSE)</f>
        <v>1</v>
      </c>
      <c r="R3496" s="179">
        <f>VLOOKUP($G3496,[1]Conceptos!$B$2:$I$588,8,FALSE)</f>
        <v>1</v>
      </c>
      <c r="S3496" s="229" t="b">
        <f>VLOOKUP(G3496,[1]Conceptos!$B$2:$E$587,4,FALSE)</f>
        <v>1</v>
      </c>
      <c r="V3496" s="231">
        <f t="shared" si="628"/>
        <v>0</v>
      </c>
    </row>
    <row r="3497" spans="1:22" s="231" customFormat="1" hidden="1">
      <c r="A3497" s="172">
        <f>VLOOKUP(G3497,[1]Conceptos!$B$2:$F$587,5,FALSE)</f>
        <v>421</v>
      </c>
      <c r="B3497" s="236"/>
      <c r="C3497" s="237"/>
      <c r="D3497" s="238"/>
      <c r="E3497" s="225">
        <v>5</v>
      </c>
      <c r="F3497" s="174"/>
      <c r="G3497" s="264" t="str">
        <f t="shared" si="623"/>
        <v>A.10.4</v>
      </c>
      <c r="H3497" s="235" t="e">
        <f t="shared" si="630"/>
        <v>#N/A</v>
      </c>
      <c r="I3497" s="239"/>
      <c r="J3497" s="239"/>
      <c r="K3497" s="239"/>
      <c r="L3497" s="239"/>
      <c r="M3497" s="240"/>
      <c r="N3497" s="231">
        <f t="shared" si="626"/>
        <v>1</v>
      </c>
      <c r="O3497" s="231">
        <f t="shared" si="627"/>
        <v>0</v>
      </c>
      <c r="P3497" s="179">
        <f>VLOOKUP($G3497,[1]Conceptos!$B$2:$I$588,6,FALSE)</f>
        <v>1</v>
      </c>
      <c r="Q3497" s="179">
        <f>VLOOKUP($G3497,[1]Conceptos!$B$2:$I$588,7,FALSE)</f>
        <v>1</v>
      </c>
      <c r="R3497" s="179">
        <f>VLOOKUP($G3497,[1]Conceptos!$B$2:$I$588,8,FALSE)</f>
        <v>1</v>
      </c>
      <c r="S3497" s="229" t="b">
        <f>VLOOKUP(G3497,[1]Conceptos!$B$2:$E$587,4,FALSE)</f>
        <v>1</v>
      </c>
      <c r="V3497" s="231">
        <f t="shared" si="628"/>
        <v>0</v>
      </c>
    </row>
    <row r="3498" spans="1:22" s="231" customFormat="1" hidden="1">
      <c r="A3498" s="172">
        <f>VLOOKUP(G3498,[1]Conceptos!$B$2:$F$587,5,FALSE)</f>
        <v>421</v>
      </c>
      <c r="B3498" s="236"/>
      <c r="C3498" s="237"/>
      <c r="D3498" s="238"/>
      <c r="E3498" s="225">
        <v>6</v>
      </c>
      <c r="F3498" s="174"/>
      <c r="G3498" s="264" t="str">
        <f t="shared" si="623"/>
        <v>A.10.4</v>
      </c>
      <c r="H3498" s="235" t="e">
        <f t="shared" si="630"/>
        <v>#N/A</v>
      </c>
      <c r="I3498" s="239"/>
      <c r="J3498" s="239"/>
      <c r="K3498" s="239"/>
      <c r="L3498" s="239"/>
      <c r="M3498" s="240"/>
      <c r="N3498" s="231">
        <f t="shared" si="626"/>
        <v>1</v>
      </c>
      <c r="O3498" s="231">
        <f t="shared" si="627"/>
        <v>0</v>
      </c>
      <c r="P3498" s="179">
        <f>VLOOKUP($G3498,[1]Conceptos!$B$2:$I$588,6,FALSE)</f>
        <v>1</v>
      </c>
      <c r="Q3498" s="179">
        <f>VLOOKUP($G3498,[1]Conceptos!$B$2:$I$588,7,FALSE)</f>
        <v>1</v>
      </c>
      <c r="R3498" s="179">
        <f>VLOOKUP($G3498,[1]Conceptos!$B$2:$I$588,8,FALSE)</f>
        <v>1</v>
      </c>
      <c r="S3498" s="229" t="b">
        <f>VLOOKUP(G3498,[1]Conceptos!$B$2:$E$587,4,FALSE)</f>
        <v>1</v>
      </c>
      <c r="V3498" s="231">
        <f t="shared" si="628"/>
        <v>0</v>
      </c>
    </row>
    <row r="3499" spans="1:22" s="231" customFormat="1" hidden="1">
      <c r="A3499" s="172">
        <f>VLOOKUP(G3499,[1]Conceptos!$B$2:$F$587,5,FALSE)</f>
        <v>421</v>
      </c>
      <c r="B3499" s="236"/>
      <c r="C3499" s="237"/>
      <c r="D3499" s="238"/>
      <c r="E3499" s="225">
        <v>7</v>
      </c>
      <c r="F3499" s="174"/>
      <c r="G3499" s="264" t="str">
        <f t="shared" si="623"/>
        <v>A.10.4</v>
      </c>
      <c r="H3499" s="235" t="e">
        <f t="shared" si="630"/>
        <v>#N/A</v>
      </c>
      <c r="I3499" s="239"/>
      <c r="J3499" s="239"/>
      <c r="K3499" s="239"/>
      <c r="L3499" s="239"/>
      <c r="M3499" s="240"/>
      <c r="N3499" s="231">
        <f t="shared" si="626"/>
        <v>1</v>
      </c>
      <c r="O3499" s="231">
        <f t="shared" si="627"/>
        <v>0</v>
      </c>
      <c r="P3499" s="179">
        <f>VLOOKUP($G3499,[1]Conceptos!$B$2:$I$588,6,FALSE)</f>
        <v>1</v>
      </c>
      <c r="Q3499" s="179">
        <f>VLOOKUP($G3499,[1]Conceptos!$B$2:$I$588,7,FALSE)</f>
        <v>1</v>
      </c>
      <c r="R3499" s="179">
        <f>VLOOKUP($G3499,[1]Conceptos!$B$2:$I$588,8,FALSE)</f>
        <v>1</v>
      </c>
      <c r="S3499" s="229" t="b">
        <f>VLOOKUP(G3499,[1]Conceptos!$B$2:$E$587,4,FALSE)</f>
        <v>1</v>
      </c>
      <c r="V3499" s="231">
        <f t="shared" si="628"/>
        <v>0</v>
      </c>
    </row>
    <row r="3500" spans="1:22" s="231" customFormat="1" hidden="1">
      <c r="A3500" s="172">
        <f>VLOOKUP(G3500,[1]Conceptos!$B$2:$F$587,5,FALSE)</f>
        <v>421</v>
      </c>
      <c r="B3500" s="236"/>
      <c r="C3500" s="237"/>
      <c r="D3500" s="238"/>
      <c r="E3500" s="225">
        <v>8</v>
      </c>
      <c r="F3500" s="174"/>
      <c r="G3500" s="264" t="str">
        <f t="shared" si="623"/>
        <v>A.10.4</v>
      </c>
      <c r="H3500" s="235" t="e">
        <f t="shared" si="630"/>
        <v>#N/A</v>
      </c>
      <c r="I3500" s="239"/>
      <c r="J3500" s="239"/>
      <c r="K3500" s="239"/>
      <c r="L3500" s="239"/>
      <c r="M3500" s="240"/>
      <c r="N3500" s="231">
        <f t="shared" si="626"/>
        <v>1</v>
      </c>
      <c r="O3500" s="231">
        <f t="shared" si="627"/>
        <v>0</v>
      </c>
      <c r="P3500" s="179">
        <f>VLOOKUP($G3500,[1]Conceptos!$B$2:$I$588,6,FALSE)</f>
        <v>1</v>
      </c>
      <c r="Q3500" s="179">
        <f>VLOOKUP($G3500,[1]Conceptos!$B$2:$I$588,7,FALSE)</f>
        <v>1</v>
      </c>
      <c r="R3500" s="179">
        <f>VLOOKUP($G3500,[1]Conceptos!$B$2:$I$588,8,FALSE)</f>
        <v>1</v>
      </c>
      <c r="S3500" s="229" t="b">
        <f>VLOOKUP(G3500,[1]Conceptos!$B$2:$E$587,4,FALSE)</f>
        <v>1</v>
      </c>
      <c r="V3500" s="231">
        <f t="shared" si="628"/>
        <v>0</v>
      </c>
    </row>
    <row r="3501" spans="1:22" s="231" customFormat="1" hidden="1">
      <c r="A3501" s="172">
        <f>VLOOKUP(G3501,[1]Conceptos!$B$2:$F$587,5,FALSE)</f>
        <v>421</v>
      </c>
      <c r="B3501" s="236"/>
      <c r="C3501" s="237"/>
      <c r="D3501" s="238"/>
      <c r="E3501" s="225">
        <v>9</v>
      </c>
      <c r="F3501" s="174"/>
      <c r="G3501" s="264" t="str">
        <f t="shared" si="623"/>
        <v>A.10.4</v>
      </c>
      <c r="H3501" s="235" t="e">
        <f t="shared" si="630"/>
        <v>#N/A</v>
      </c>
      <c r="I3501" s="239"/>
      <c r="J3501" s="239"/>
      <c r="K3501" s="239"/>
      <c r="L3501" s="239"/>
      <c r="M3501" s="240"/>
      <c r="N3501" s="231">
        <f t="shared" si="626"/>
        <v>1</v>
      </c>
      <c r="O3501" s="231">
        <f t="shared" si="627"/>
        <v>0</v>
      </c>
      <c r="P3501" s="179">
        <f>VLOOKUP($G3501,[1]Conceptos!$B$2:$I$588,6,FALSE)</f>
        <v>1</v>
      </c>
      <c r="Q3501" s="179">
        <f>VLOOKUP($G3501,[1]Conceptos!$B$2:$I$588,7,FALSE)</f>
        <v>1</v>
      </c>
      <c r="R3501" s="179">
        <f>VLOOKUP($G3501,[1]Conceptos!$B$2:$I$588,8,FALSE)</f>
        <v>1</v>
      </c>
      <c r="S3501" s="229" t="b">
        <f>VLOOKUP(G3501,[1]Conceptos!$B$2:$E$587,4,FALSE)</f>
        <v>1</v>
      </c>
      <c r="V3501" s="231">
        <f t="shared" si="628"/>
        <v>0</v>
      </c>
    </row>
    <row r="3502" spans="1:22" s="231" customFormat="1" hidden="1">
      <c r="A3502" s="172">
        <f>VLOOKUP(G3502,[1]Conceptos!$B$2:$F$587,5,FALSE)</f>
        <v>421</v>
      </c>
      <c r="B3502" s="236"/>
      <c r="C3502" s="237"/>
      <c r="D3502" s="238"/>
      <c r="E3502" s="225">
        <v>10</v>
      </c>
      <c r="F3502" s="174"/>
      <c r="G3502" s="264" t="str">
        <f t="shared" si="623"/>
        <v>A.10.4</v>
      </c>
      <c r="H3502" s="235" t="e">
        <f t="shared" si="630"/>
        <v>#N/A</v>
      </c>
      <c r="I3502" s="239"/>
      <c r="J3502" s="239"/>
      <c r="K3502" s="239"/>
      <c r="L3502" s="239"/>
      <c r="M3502" s="240"/>
      <c r="N3502" s="231">
        <f t="shared" si="626"/>
        <v>1</v>
      </c>
      <c r="O3502" s="231">
        <f t="shared" si="627"/>
        <v>0</v>
      </c>
      <c r="P3502" s="179">
        <f>VLOOKUP($G3502,[1]Conceptos!$B$2:$I$588,6,FALSE)</f>
        <v>1</v>
      </c>
      <c r="Q3502" s="179">
        <f>VLOOKUP($G3502,[1]Conceptos!$B$2:$I$588,7,FALSE)</f>
        <v>1</v>
      </c>
      <c r="R3502" s="179">
        <f>VLOOKUP($G3502,[1]Conceptos!$B$2:$I$588,8,FALSE)</f>
        <v>1</v>
      </c>
      <c r="S3502" s="229" t="b">
        <f>VLOOKUP(G3502,[1]Conceptos!$B$2:$E$587,4,FALSE)</f>
        <v>1</v>
      </c>
      <c r="V3502" s="231">
        <f t="shared" si="628"/>
        <v>0</v>
      </c>
    </row>
    <row r="3503" spans="1:22" s="231" customFormat="1" ht="63.75">
      <c r="A3503" s="172">
        <f>VLOOKUP(G3503,[1]Conceptos!$B$2:$F$587,5,FALSE)</f>
        <v>422</v>
      </c>
      <c r="B3503" s="219" t="s">
        <v>565</v>
      </c>
      <c r="C3503" s="220" t="str">
        <f>VLOOKUP(B3503,[1]Conceptos!$B$2:$D$587,2,FALSE)</f>
        <v>CONSERVACIÓN DE MICROCUENCAS QUE ABASTECEN EL ACUEDUCTO, PROTECCIÓN DE FUENTES Y REFORESTACIÓN DE DICHAS CUENCAS</v>
      </c>
      <c r="D3503" s="221" t="str">
        <f>VLOOKUP(B3503,[1]Conceptos!$B$2:$D$587,3,FALSE)</f>
        <v>INVERSIÓN ORIENTADA A LA CONSERVACIÓN DE MICROCUENCAS QUE ABASTECEN EL ACUEDUCTO MUNICIPAL, PROTECCIÓN DE FUENTES Y REFORESTACIÓN DE DICHAS CUENCAS</v>
      </c>
      <c r="E3503" s="222" t="s">
        <v>136</v>
      </c>
      <c r="F3503" s="223"/>
      <c r="G3503" s="263" t="str">
        <f t="shared" si="623"/>
        <v>A.10.5</v>
      </c>
      <c r="H3503" s="225"/>
      <c r="I3503" s="226">
        <f>SUM(I3504:I3513)</f>
        <v>0</v>
      </c>
      <c r="J3503" s="226">
        <f>SUM(J3504:J3513)</f>
        <v>0</v>
      </c>
      <c r="K3503" s="226">
        <f>SUM(K3504:K3513)</f>
        <v>0</v>
      </c>
      <c r="L3503" s="226">
        <f>SUM(L3504:L3513)</f>
        <v>0</v>
      </c>
      <c r="M3503" s="227">
        <f>SUM(M3504:M3513)</f>
        <v>0</v>
      </c>
      <c r="N3503" s="228">
        <f>IF(AND(E3503&lt;&gt;"", E3503&lt;&gt;"Registrar Detalle",E3503&lt;&gt;"Ocultar Detalle"),1,0)</f>
        <v>0</v>
      </c>
      <c r="O3503" s="228">
        <f t="shared" si="627"/>
        <v>0</v>
      </c>
      <c r="P3503" s="179">
        <f>VLOOKUP($G3503,[1]Conceptos!$B$2:$I$588,6,FALSE)</f>
        <v>1</v>
      </c>
      <c r="Q3503" s="179">
        <f>VLOOKUP($G3503,[1]Conceptos!$B$2:$I$588,7,FALSE)</f>
        <v>1</v>
      </c>
      <c r="R3503" s="179">
        <f>VLOOKUP($G3503,[1]Conceptos!$B$2:$I$588,8,FALSE)</f>
        <v>1</v>
      </c>
      <c r="S3503" s="229" t="b">
        <f>VLOOKUP(G3503,[1]Conceptos!$B$2:$E$588,4,FALSE)</f>
        <v>1</v>
      </c>
      <c r="T3503" s="230">
        <f>FIND(".",B3503,LEN(B3503)-2)</f>
        <v>5</v>
      </c>
      <c r="U3503" s="230" t="str">
        <f>MID(B3503,1,T3503-1)</f>
        <v>A.10</v>
      </c>
      <c r="V3503" s="231">
        <f t="shared" si="628"/>
        <v>5</v>
      </c>
    </row>
    <row r="3504" spans="1:22" s="231" customFormat="1">
      <c r="A3504" s="172">
        <f>VLOOKUP(G3504,[1]Conceptos!$B$2:$F$587,5,FALSE)</f>
        <v>422</v>
      </c>
      <c r="B3504" s="234"/>
      <c r="C3504" s="220"/>
      <c r="D3504" s="221"/>
      <c r="E3504" s="225">
        <v>1</v>
      </c>
      <c r="F3504" s="174"/>
      <c r="G3504" s="264" t="str">
        <f t="shared" si="623"/>
        <v>A.10.5</v>
      </c>
      <c r="H3504" s="235" t="e">
        <f t="shared" ref="H3504:H3513" si="631">VLOOKUP(F3504,$W$7:$X$48,2,FALSE)</f>
        <v>#N/A</v>
      </c>
      <c r="I3504" s="239"/>
      <c r="J3504" s="239"/>
      <c r="K3504" s="239"/>
      <c r="L3504" s="239"/>
      <c r="M3504" s="240"/>
      <c r="N3504" s="231">
        <f t="shared" si="626"/>
        <v>1</v>
      </c>
      <c r="O3504" s="231">
        <f t="shared" si="627"/>
        <v>0</v>
      </c>
      <c r="P3504" s="179">
        <f>VLOOKUP($G3504,[1]Conceptos!$B$2:$I$588,6,FALSE)</f>
        <v>1</v>
      </c>
      <c r="Q3504" s="179">
        <f>VLOOKUP($G3504,[1]Conceptos!$B$2:$I$588,7,FALSE)</f>
        <v>1</v>
      </c>
      <c r="R3504" s="179">
        <f>VLOOKUP($G3504,[1]Conceptos!$B$2:$I$588,8,FALSE)</f>
        <v>1</v>
      </c>
      <c r="S3504" s="229" t="b">
        <f>VLOOKUP(G3504,[1]Conceptos!$B$2:$E$588,4,FALSE)</f>
        <v>1</v>
      </c>
      <c r="V3504" s="231">
        <f t="shared" si="628"/>
        <v>5</v>
      </c>
    </row>
    <row r="3505" spans="1:22" s="231" customFormat="1" hidden="1">
      <c r="A3505" s="172">
        <f>VLOOKUP(G3505,[1]Conceptos!$B$2:$F$587,5,FALSE)</f>
        <v>422</v>
      </c>
      <c r="B3505" s="236"/>
      <c r="C3505" s="237"/>
      <c r="D3505" s="238"/>
      <c r="E3505" s="225">
        <v>2</v>
      </c>
      <c r="F3505" s="174"/>
      <c r="G3505" s="264" t="str">
        <f t="shared" si="623"/>
        <v>A.10.5</v>
      </c>
      <c r="H3505" s="235" t="e">
        <f t="shared" si="631"/>
        <v>#N/A</v>
      </c>
      <c r="I3505" s="239"/>
      <c r="J3505" s="239"/>
      <c r="K3505" s="239"/>
      <c r="L3505" s="239"/>
      <c r="M3505" s="240"/>
      <c r="N3505" s="231">
        <f t="shared" si="626"/>
        <v>1</v>
      </c>
      <c r="O3505" s="231">
        <f t="shared" si="627"/>
        <v>0</v>
      </c>
      <c r="P3505" s="179">
        <f>VLOOKUP($G3505,[1]Conceptos!$B$2:$I$588,6,FALSE)</f>
        <v>1</v>
      </c>
      <c r="Q3505" s="179">
        <f>VLOOKUP($G3505,[1]Conceptos!$B$2:$I$588,7,FALSE)</f>
        <v>1</v>
      </c>
      <c r="R3505" s="179">
        <f>VLOOKUP($G3505,[1]Conceptos!$B$2:$I$588,8,FALSE)</f>
        <v>1</v>
      </c>
      <c r="S3505" s="229" t="b">
        <f>VLOOKUP(G3505,[1]Conceptos!$B$2:$E$587,4,FALSE)</f>
        <v>1</v>
      </c>
      <c r="V3505" s="231">
        <f t="shared" si="628"/>
        <v>0</v>
      </c>
    </row>
    <row r="3506" spans="1:22" s="231" customFormat="1" hidden="1">
      <c r="A3506" s="172">
        <f>VLOOKUP(G3506,[1]Conceptos!$B$2:$F$587,5,FALSE)</f>
        <v>422</v>
      </c>
      <c r="B3506" s="236"/>
      <c r="C3506" s="237"/>
      <c r="D3506" s="238"/>
      <c r="E3506" s="225">
        <v>3</v>
      </c>
      <c r="F3506" s="174"/>
      <c r="G3506" s="264" t="str">
        <f t="shared" si="623"/>
        <v>A.10.5</v>
      </c>
      <c r="H3506" s="235" t="e">
        <f t="shared" si="631"/>
        <v>#N/A</v>
      </c>
      <c r="I3506" s="239"/>
      <c r="J3506" s="239"/>
      <c r="K3506" s="239"/>
      <c r="L3506" s="239"/>
      <c r="M3506" s="240"/>
      <c r="N3506" s="231">
        <f t="shared" si="626"/>
        <v>1</v>
      </c>
      <c r="O3506" s="231">
        <f t="shared" si="627"/>
        <v>0</v>
      </c>
      <c r="P3506" s="179">
        <f>VLOOKUP($G3506,[1]Conceptos!$B$2:$I$588,6,FALSE)</f>
        <v>1</v>
      </c>
      <c r="Q3506" s="179">
        <f>VLOOKUP($G3506,[1]Conceptos!$B$2:$I$588,7,FALSE)</f>
        <v>1</v>
      </c>
      <c r="R3506" s="179">
        <f>VLOOKUP($G3506,[1]Conceptos!$B$2:$I$588,8,FALSE)</f>
        <v>1</v>
      </c>
      <c r="S3506" s="229" t="b">
        <f>VLOOKUP(G3506,[1]Conceptos!$B$2:$E$587,4,FALSE)</f>
        <v>1</v>
      </c>
      <c r="V3506" s="231">
        <f t="shared" si="628"/>
        <v>0</v>
      </c>
    </row>
    <row r="3507" spans="1:22" s="231" customFormat="1" hidden="1">
      <c r="A3507" s="172">
        <f>VLOOKUP(G3507,[1]Conceptos!$B$2:$F$587,5,FALSE)</f>
        <v>422</v>
      </c>
      <c r="B3507" s="236"/>
      <c r="C3507" s="237"/>
      <c r="D3507" s="238"/>
      <c r="E3507" s="225">
        <v>4</v>
      </c>
      <c r="F3507" s="174"/>
      <c r="G3507" s="264" t="str">
        <f t="shared" si="623"/>
        <v>A.10.5</v>
      </c>
      <c r="H3507" s="235" t="e">
        <f t="shared" si="631"/>
        <v>#N/A</v>
      </c>
      <c r="I3507" s="239"/>
      <c r="J3507" s="239"/>
      <c r="K3507" s="239"/>
      <c r="L3507" s="239"/>
      <c r="M3507" s="240"/>
      <c r="N3507" s="231">
        <f t="shared" si="626"/>
        <v>1</v>
      </c>
      <c r="O3507" s="231">
        <f t="shared" si="627"/>
        <v>0</v>
      </c>
      <c r="P3507" s="179">
        <f>VLOOKUP($G3507,[1]Conceptos!$B$2:$I$588,6,FALSE)</f>
        <v>1</v>
      </c>
      <c r="Q3507" s="179">
        <f>VLOOKUP($G3507,[1]Conceptos!$B$2:$I$588,7,FALSE)</f>
        <v>1</v>
      </c>
      <c r="R3507" s="179">
        <f>VLOOKUP($G3507,[1]Conceptos!$B$2:$I$588,8,FALSE)</f>
        <v>1</v>
      </c>
      <c r="S3507" s="229" t="b">
        <f>VLOOKUP(G3507,[1]Conceptos!$B$2:$E$587,4,FALSE)</f>
        <v>1</v>
      </c>
      <c r="V3507" s="231">
        <f t="shared" si="628"/>
        <v>0</v>
      </c>
    </row>
    <row r="3508" spans="1:22" s="231" customFormat="1" hidden="1">
      <c r="A3508" s="172">
        <f>VLOOKUP(G3508,[1]Conceptos!$B$2:$F$587,5,FALSE)</f>
        <v>422</v>
      </c>
      <c r="B3508" s="236"/>
      <c r="C3508" s="237"/>
      <c r="D3508" s="238"/>
      <c r="E3508" s="225">
        <v>5</v>
      </c>
      <c r="F3508" s="174"/>
      <c r="G3508" s="264" t="str">
        <f t="shared" si="623"/>
        <v>A.10.5</v>
      </c>
      <c r="H3508" s="235" t="e">
        <f t="shared" si="631"/>
        <v>#N/A</v>
      </c>
      <c r="I3508" s="239"/>
      <c r="J3508" s="239"/>
      <c r="K3508" s="239"/>
      <c r="L3508" s="239"/>
      <c r="M3508" s="240"/>
      <c r="N3508" s="231">
        <f t="shared" si="626"/>
        <v>1</v>
      </c>
      <c r="O3508" s="231">
        <f t="shared" si="627"/>
        <v>0</v>
      </c>
      <c r="P3508" s="179">
        <f>VLOOKUP($G3508,[1]Conceptos!$B$2:$I$588,6,FALSE)</f>
        <v>1</v>
      </c>
      <c r="Q3508" s="179">
        <f>VLOOKUP($G3508,[1]Conceptos!$B$2:$I$588,7,FALSE)</f>
        <v>1</v>
      </c>
      <c r="R3508" s="179">
        <f>VLOOKUP($G3508,[1]Conceptos!$B$2:$I$588,8,FALSE)</f>
        <v>1</v>
      </c>
      <c r="S3508" s="229" t="b">
        <f>VLOOKUP(G3508,[1]Conceptos!$B$2:$E$587,4,FALSE)</f>
        <v>1</v>
      </c>
      <c r="V3508" s="231">
        <f t="shared" si="628"/>
        <v>0</v>
      </c>
    </row>
    <row r="3509" spans="1:22" s="231" customFormat="1" hidden="1">
      <c r="A3509" s="172">
        <f>VLOOKUP(G3509,[1]Conceptos!$B$2:$F$587,5,FALSE)</f>
        <v>422</v>
      </c>
      <c r="B3509" s="236"/>
      <c r="C3509" s="237"/>
      <c r="D3509" s="238"/>
      <c r="E3509" s="225">
        <v>6</v>
      </c>
      <c r="F3509" s="174"/>
      <c r="G3509" s="264" t="str">
        <f t="shared" si="623"/>
        <v>A.10.5</v>
      </c>
      <c r="H3509" s="235" t="e">
        <f t="shared" si="631"/>
        <v>#N/A</v>
      </c>
      <c r="I3509" s="239"/>
      <c r="J3509" s="239"/>
      <c r="K3509" s="239"/>
      <c r="L3509" s="239"/>
      <c r="M3509" s="240"/>
      <c r="N3509" s="231">
        <f t="shared" si="626"/>
        <v>1</v>
      </c>
      <c r="O3509" s="231">
        <f t="shared" si="627"/>
        <v>0</v>
      </c>
      <c r="P3509" s="179">
        <f>VLOOKUP($G3509,[1]Conceptos!$B$2:$I$588,6,FALSE)</f>
        <v>1</v>
      </c>
      <c r="Q3509" s="179">
        <f>VLOOKUP($G3509,[1]Conceptos!$B$2:$I$588,7,FALSE)</f>
        <v>1</v>
      </c>
      <c r="R3509" s="179">
        <f>VLOOKUP($G3509,[1]Conceptos!$B$2:$I$588,8,FALSE)</f>
        <v>1</v>
      </c>
      <c r="S3509" s="229" t="b">
        <f>VLOOKUP(G3509,[1]Conceptos!$B$2:$E$587,4,FALSE)</f>
        <v>1</v>
      </c>
      <c r="V3509" s="231">
        <f t="shared" si="628"/>
        <v>0</v>
      </c>
    </row>
    <row r="3510" spans="1:22" s="231" customFormat="1" hidden="1">
      <c r="A3510" s="172">
        <f>VLOOKUP(G3510,[1]Conceptos!$B$2:$F$587,5,FALSE)</f>
        <v>422</v>
      </c>
      <c r="B3510" s="236"/>
      <c r="C3510" s="237"/>
      <c r="D3510" s="238"/>
      <c r="E3510" s="225">
        <v>7</v>
      </c>
      <c r="F3510" s="174"/>
      <c r="G3510" s="264" t="str">
        <f t="shared" si="623"/>
        <v>A.10.5</v>
      </c>
      <c r="H3510" s="235" t="e">
        <f t="shared" si="631"/>
        <v>#N/A</v>
      </c>
      <c r="I3510" s="239"/>
      <c r="J3510" s="239"/>
      <c r="K3510" s="239"/>
      <c r="L3510" s="239"/>
      <c r="M3510" s="240"/>
      <c r="N3510" s="231">
        <f t="shared" si="626"/>
        <v>1</v>
      </c>
      <c r="O3510" s="231">
        <f t="shared" si="627"/>
        <v>0</v>
      </c>
      <c r="P3510" s="179">
        <f>VLOOKUP($G3510,[1]Conceptos!$B$2:$I$588,6,FALSE)</f>
        <v>1</v>
      </c>
      <c r="Q3510" s="179">
        <f>VLOOKUP($G3510,[1]Conceptos!$B$2:$I$588,7,FALSE)</f>
        <v>1</v>
      </c>
      <c r="R3510" s="179">
        <f>VLOOKUP($G3510,[1]Conceptos!$B$2:$I$588,8,FALSE)</f>
        <v>1</v>
      </c>
      <c r="S3510" s="229" t="b">
        <f>VLOOKUP(G3510,[1]Conceptos!$B$2:$E$587,4,FALSE)</f>
        <v>1</v>
      </c>
      <c r="V3510" s="231">
        <f t="shared" si="628"/>
        <v>0</v>
      </c>
    </row>
    <row r="3511" spans="1:22" s="231" customFormat="1" hidden="1">
      <c r="A3511" s="172">
        <f>VLOOKUP(G3511,[1]Conceptos!$B$2:$F$587,5,FALSE)</f>
        <v>422</v>
      </c>
      <c r="B3511" s="236"/>
      <c r="C3511" s="237"/>
      <c r="D3511" s="238"/>
      <c r="E3511" s="225">
        <v>8</v>
      </c>
      <c r="F3511" s="174"/>
      <c r="G3511" s="264" t="str">
        <f t="shared" si="623"/>
        <v>A.10.5</v>
      </c>
      <c r="H3511" s="235" t="e">
        <f t="shared" si="631"/>
        <v>#N/A</v>
      </c>
      <c r="I3511" s="239"/>
      <c r="J3511" s="239"/>
      <c r="K3511" s="239"/>
      <c r="L3511" s="239"/>
      <c r="M3511" s="240"/>
      <c r="N3511" s="231">
        <f t="shared" si="626"/>
        <v>1</v>
      </c>
      <c r="O3511" s="231">
        <f t="shared" si="627"/>
        <v>0</v>
      </c>
      <c r="P3511" s="179">
        <f>VLOOKUP($G3511,[1]Conceptos!$B$2:$I$588,6,FALSE)</f>
        <v>1</v>
      </c>
      <c r="Q3511" s="179">
        <f>VLOOKUP($G3511,[1]Conceptos!$B$2:$I$588,7,FALSE)</f>
        <v>1</v>
      </c>
      <c r="R3511" s="179">
        <f>VLOOKUP($G3511,[1]Conceptos!$B$2:$I$588,8,FALSE)</f>
        <v>1</v>
      </c>
      <c r="S3511" s="229" t="b">
        <f>VLOOKUP(G3511,[1]Conceptos!$B$2:$E$587,4,FALSE)</f>
        <v>1</v>
      </c>
      <c r="V3511" s="231">
        <f t="shared" si="628"/>
        <v>0</v>
      </c>
    </row>
    <row r="3512" spans="1:22" s="231" customFormat="1" hidden="1">
      <c r="A3512" s="172">
        <f>VLOOKUP(G3512,[1]Conceptos!$B$2:$F$587,5,FALSE)</f>
        <v>422</v>
      </c>
      <c r="B3512" s="236"/>
      <c r="C3512" s="237"/>
      <c r="D3512" s="238"/>
      <c r="E3512" s="225">
        <v>9</v>
      </c>
      <c r="F3512" s="174"/>
      <c r="G3512" s="264" t="str">
        <f t="shared" si="623"/>
        <v>A.10.5</v>
      </c>
      <c r="H3512" s="235" t="e">
        <f t="shared" si="631"/>
        <v>#N/A</v>
      </c>
      <c r="I3512" s="239"/>
      <c r="J3512" s="239"/>
      <c r="K3512" s="239"/>
      <c r="L3512" s="239"/>
      <c r="M3512" s="240"/>
      <c r="N3512" s="231">
        <f t="shared" si="626"/>
        <v>1</v>
      </c>
      <c r="O3512" s="231">
        <f t="shared" si="627"/>
        <v>0</v>
      </c>
      <c r="P3512" s="179">
        <f>VLOOKUP($G3512,[1]Conceptos!$B$2:$I$588,6,FALSE)</f>
        <v>1</v>
      </c>
      <c r="Q3512" s="179">
        <f>VLOOKUP($G3512,[1]Conceptos!$B$2:$I$588,7,FALSE)</f>
        <v>1</v>
      </c>
      <c r="R3512" s="179">
        <f>VLOOKUP($G3512,[1]Conceptos!$B$2:$I$588,8,FALSE)</f>
        <v>1</v>
      </c>
      <c r="S3512" s="229" t="b">
        <f>VLOOKUP(G3512,[1]Conceptos!$B$2:$E$587,4,FALSE)</f>
        <v>1</v>
      </c>
      <c r="V3512" s="231">
        <f t="shared" si="628"/>
        <v>0</v>
      </c>
    </row>
    <row r="3513" spans="1:22" s="231" customFormat="1" hidden="1">
      <c r="A3513" s="172">
        <f>VLOOKUP(G3513,[1]Conceptos!$B$2:$F$587,5,FALSE)</f>
        <v>422</v>
      </c>
      <c r="B3513" s="236"/>
      <c r="C3513" s="237"/>
      <c r="D3513" s="238"/>
      <c r="E3513" s="225">
        <v>10</v>
      </c>
      <c r="F3513" s="174"/>
      <c r="G3513" s="264" t="str">
        <f t="shared" si="623"/>
        <v>A.10.5</v>
      </c>
      <c r="H3513" s="235" t="e">
        <f t="shared" si="631"/>
        <v>#N/A</v>
      </c>
      <c r="I3513" s="239"/>
      <c r="J3513" s="239"/>
      <c r="K3513" s="239"/>
      <c r="L3513" s="239"/>
      <c r="M3513" s="240"/>
      <c r="N3513" s="231">
        <f t="shared" si="626"/>
        <v>1</v>
      </c>
      <c r="O3513" s="231">
        <f t="shared" si="627"/>
        <v>0</v>
      </c>
      <c r="P3513" s="179">
        <f>VLOOKUP($G3513,[1]Conceptos!$B$2:$I$588,6,FALSE)</f>
        <v>1</v>
      </c>
      <c r="Q3513" s="179">
        <f>VLOOKUP($G3513,[1]Conceptos!$B$2:$I$588,7,FALSE)</f>
        <v>1</v>
      </c>
      <c r="R3513" s="179">
        <f>VLOOKUP($G3513,[1]Conceptos!$B$2:$I$588,8,FALSE)</f>
        <v>1</v>
      </c>
      <c r="S3513" s="229" t="b">
        <f>VLOOKUP(G3513,[1]Conceptos!$B$2:$E$587,4,FALSE)</f>
        <v>1</v>
      </c>
      <c r="V3513" s="231">
        <f t="shared" si="628"/>
        <v>0</v>
      </c>
    </row>
    <row r="3514" spans="1:22" s="231" customFormat="1" ht="25.5">
      <c r="A3514" s="172">
        <f>VLOOKUP(G3514,[1]Conceptos!$B$2:$F$587,5,FALSE)</f>
        <v>423</v>
      </c>
      <c r="B3514" s="219" t="s">
        <v>566</v>
      </c>
      <c r="C3514" s="220" t="str">
        <f>VLOOKUP(B3514,[1]Conceptos!$B$2:$D$587,2,FALSE)</f>
        <v>EDUCACIÓN AMBIENTAL NO FORMAL</v>
      </c>
      <c r="D3514" s="221" t="str">
        <f>VLOOKUP(B3514,[1]Conceptos!$B$2:$D$587,3,FALSE)</f>
        <v>INVERSIÓN ORIENTADA AL DESARROLLO DE PROYECTOS DE EDUCACIÓN AMBIENTAL NO FORMAL</v>
      </c>
      <c r="E3514" s="222" t="s">
        <v>136</v>
      </c>
      <c r="F3514" s="223"/>
      <c r="G3514" s="263" t="str">
        <f t="shared" si="623"/>
        <v>A.10.6</v>
      </c>
      <c r="H3514" s="225"/>
      <c r="I3514" s="226">
        <f>SUM(I3515:I3524)</f>
        <v>0</v>
      </c>
      <c r="J3514" s="226">
        <f>SUM(J3515:J3524)</f>
        <v>0</v>
      </c>
      <c r="K3514" s="226">
        <f>SUM(K3515:K3524)</f>
        <v>0</v>
      </c>
      <c r="L3514" s="226">
        <f>SUM(L3515:L3524)</f>
        <v>0</v>
      </c>
      <c r="M3514" s="227">
        <f>SUM(M3515:M3524)</f>
        <v>0</v>
      </c>
      <c r="N3514" s="228">
        <f>IF(AND(E3514&lt;&gt;"", E3514&lt;&gt;"Registrar Detalle",E3514&lt;&gt;"Ocultar Detalle"),1,0)</f>
        <v>0</v>
      </c>
      <c r="O3514" s="228">
        <f t="shared" si="627"/>
        <v>0</v>
      </c>
      <c r="P3514" s="179">
        <f>VLOOKUP($G3514,[1]Conceptos!$B$2:$I$588,6,FALSE)</f>
        <v>1</v>
      </c>
      <c r="Q3514" s="179">
        <f>VLOOKUP($G3514,[1]Conceptos!$B$2:$I$588,7,FALSE)</f>
        <v>1</v>
      </c>
      <c r="R3514" s="179">
        <f>VLOOKUP($G3514,[1]Conceptos!$B$2:$I$588,8,FALSE)</f>
        <v>1</v>
      </c>
      <c r="S3514" s="229" t="b">
        <f>VLOOKUP(G3514,[1]Conceptos!$B$2:$E$588,4,FALSE)</f>
        <v>1</v>
      </c>
      <c r="T3514" s="230">
        <f>FIND(".",B3514,LEN(B3514)-2)</f>
        <v>5</v>
      </c>
      <c r="U3514" s="230" t="str">
        <f>MID(B3514,1,T3514-1)</f>
        <v>A.10</v>
      </c>
      <c r="V3514" s="231">
        <f t="shared" si="628"/>
        <v>5</v>
      </c>
    </row>
    <row r="3515" spans="1:22" s="231" customFormat="1">
      <c r="A3515" s="172">
        <f>VLOOKUP(G3515,[1]Conceptos!$B$2:$F$587,5,FALSE)</f>
        <v>423</v>
      </c>
      <c r="B3515" s="234"/>
      <c r="C3515" s="220"/>
      <c r="D3515" s="221"/>
      <c r="E3515" s="225">
        <v>1</v>
      </c>
      <c r="F3515" s="174"/>
      <c r="G3515" s="264" t="str">
        <f t="shared" si="623"/>
        <v>A.10.6</v>
      </c>
      <c r="H3515" s="235" t="e">
        <f t="shared" ref="H3515:H3524" si="632">VLOOKUP(F3515,$W$7:$X$48,2,FALSE)</f>
        <v>#N/A</v>
      </c>
      <c r="I3515" s="239"/>
      <c r="J3515" s="239"/>
      <c r="K3515" s="239"/>
      <c r="L3515" s="239"/>
      <c r="M3515" s="240"/>
      <c r="N3515" s="231">
        <f t="shared" si="626"/>
        <v>1</v>
      </c>
      <c r="O3515" s="231">
        <f t="shared" si="627"/>
        <v>0</v>
      </c>
      <c r="P3515" s="179">
        <f>VLOOKUP($G3515,[1]Conceptos!$B$2:$I$588,6,FALSE)</f>
        <v>1</v>
      </c>
      <c r="Q3515" s="179">
        <f>VLOOKUP($G3515,[1]Conceptos!$B$2:$I$588,7,FALSE)</f>
        <v>1</v>
      </c>
      <c r="R3515" s="179">
        <f>VLOOKUP($G3515,[1]Conceptos!$B$2:$I$588,8,FALSE)</f>
        <v>1</v>
      </c>
      <c r="S3515" s="229" t="b">
        <f>VLOOKUP(G3515,[1]Conceptos!$B$2:$E$588,4,FALSE)</f>
        <v>1</v>
      </c>
      <c r="V3515" s="231">
        <f t="shared" si="628"/>
        <v>5</v>
      </c>
    </row>
    <row r="3516" spans="1:22" s="231" customFormat="1" hidden="1">
      <c r="A3516" s="172">
        <f>VLOOKUP(G3516,[1]Conceptos!$B$2:$F$587,5,FALSE)</f>
        <v>423</v>
      </c>
      <c r="B3516" s="236"/>
      <c r="C3516" s="237"/>
      <c r="D3516" s="238"/>
      <c r="E3516" s="225">
        <v>2</v>
      </c>
      <c r="F3516" s="174"/>
      <c r="G3516" s="264" t="str">
        <f t="shared" si="623"/>
        <v>A.10.6</v>
      </c>
      <c r="H3516" s="235" t="e">
        <f t="shared" si="632"/>
        <v>#N/A</v>
      </c>
      <c r="I3516" s="239"/>
      <c r="J3516" s="239"/>
      <c r="K3516" s="239"/>
      <c r="L3516" s="239"/>
      <c r="M3516" s="240"/>
      <c r="N3516" s="231">
        <f t="shared" si="626"/>
        <v>1</v>
      </c>
      <c r="O3516" s="231">
        <f t="shared" si="627"/>
        <v>0</v>
      </c>
      <c r="P3516" s="179">
        <f>VLOOKUP($G3516,[1]Conceptos!$B$2:$I$588,6,FALSE)</f>
        <v>1</v>
      </c>
      <c r="Q3516" s="179">
        <f>VLOOKUP($G3516,[1]Conceptos!$B$2:$I$588,7,FALSE)</f>
        <v>1</v>
      </c>
      <c r="R3516" s="179">
        <f>VLOOKUP($G3516,[1]Conceptos!$B$2:$I$588,8,FALSE)</f>
        <v>1</v>
      </c>
      <c r="S3516" s="229" t="b">
        <f>VLOOKUP(G3516,[1]Conceptos!$B$2:$E$587,4,FALSE)</f>
        <v>1</v>
      </c>
      <c r="V3516" s="231">
        <f t="shared" si="628"/>
        <v>0</v>
      </c>
    </row>
    <row r="3517" spans="1:22" s="231" customFormat="1" hidden="1">
      <c r="A3517" s="172">
        <f>VLOOKUP(G3517,[1]Conceptos!$B$2:$F$587,5,FALSE)</f>
        <v>423</v>
      </c>
      <c r="B3517" s="236"/>
      <c r="C3517" s="237"/>
      <c r="D3517" s="238"/>
      <c r="E3517" s="225">
        <v>3</v>
      </c>
      <c r="F3517" s="174"/>
      <c r="G3517" s="264" t="str">
        <f t="shared" ref="G3517:G3580" si="633">IF(ISBLANK(B3517),G3516,B3517)</f>
        <v>A.10.6</v>
      </c>
      <c r="H3517" s="235" t="e">
        <f t="shared" si="632"/>
        <v>#N/A</v>
      </c>
      <c r="I3517" s="239"/>
      <c r="J3517" s="239"/>
      <c r="K3517" s="239"/>
      <c r="L3517" s="239"/>
      <c r="M3517" s="240"/>
      <c r="N3517" s="231">
        <f t="shared" si="626"/>
        <v>1</v>
      </c>
      <c r="O3517" s="231">
        <f t="shared" si="627"/>
        <v>0</v>
      </c>
      <c r="P3517" s="179">
        <f>VLOOKUP($G3517,[1]Conceptos!$B$2:$I$588,6,FALSE)</f>
        <v>1</v>
      </c>
      <c r="Q3517" s="179">
        <f>VLOOKUP($G3517,[1]Conceptos!$B$2:$I$588,7,FALSE)</f>
        <v>1</v>
      </c>
      <c r="R3517" s="179">
        <f>VLOOKUP($G3517,[1]Conceptos!$B$2:$I$588,8,FALSE)</f>
        <v>1</v>
      </c>
      <c r="S3517" s="229" t="b">
        <f>VLOOKUP(G3517,[1]Conceptos!$B$2:$E$587,4,FALSE)</f>
        <v>1</v>
      </c>
      <c r="V3517" s="231">
        <f t="shared" si="628"/>
        <v>0</v>
      </c>
    </row>
    <row r="3518" spans="1:22" s="231" customFormat="1" hidden="1">
      <c r="A3518" s="172">
        <f>VLOOKUP(G3518,[1]Conceptos!$B$2:$F$587,5,FALSE)</f>
        <v>423</v>
      </c>
      <c r="B3518" s="236"/>
      <c r="C3518" s="237"/>
      <c r="D3518" s="238"/>
      <c r="E3518" s="225">
        <v>4</v>
      </c>
      <c r="F3518" s="174"/>
      <c r="G3518" s="264" t="str">
        <f t="shared" si="633"/>
        <v>A.10.6</v>
      </c>
      <c r="H3518" s="235" t="e">
        <f t="shared" si="632"/>
        <v>#N/A</v>
      </c>
      <c r="I3518" s="239"/>
      <c r="J3518" s="239"/>
      <c r="K3518" s="239"/>
      <c r="L3518" s="239"/>
      <c r="M3518" s="240"/>
      <c r="N3518" s="231">
        <f t="shared" si="626"/>
        <v>1</v>
      </c>
      <c r="O3518" s="231">
        <f t="shared" si="627"/>
        <v>0</v>
      </c>
      <c r="P3518" s="179">
        <f>VLOOKUP($G3518,[1]Conceptos!$B$2:$I$588,6,FALSE)</f>
        <v>1</v>
      </c>
      <c r="Q3518" s="179">
        <f>VLOOKUP($G3518,[1]Conceptos!$B$2:$I$588,7,FALSE)</f>
        <v>1</v>
      </c>
      <c r="R3518" s="179">
        <f>VLOOKUP($G3518,[1]Conceptos!$B$2:$I$588,8,FALSE)</f>
        <v>1</v>
      </c>
      <c r="S3518" s="229" t="b">
        <f>VLOOKUP(G3518,[1]Conceptos!$B$2:$E$587,4,FALSE)</f>
        <v>1</v>
      </c>
      <c r="V3518" s="231">
        <f t="shared" si="628"/>
        <v>0</v>
      </c>
    </row>
    <row r="3519" spans="1:22" s="231" customFormat="1" hidden="1">
      <c r="A3519" s="172">
        <f>VLOOKUP(G3519,[1]Conceptos!$B$2:$F$587,5,FALSE)</f>
        <v>423</v>
      </c>
      <c r="B3519" s="236"/>
      <c r="C3519" s="237"/>
      <c r="D3519" s="238"/>
      <c r="E3519" s="225">
        <v>5</v>
      </c>
      <c r="F3519" s="174"/>
      <c r="G3519" s="264" t="str">
        <f t="shared" si="633"/>
        <v>A.10.6</v>
      </c>
      <c r="H3519" s="235" t="e">
        <f t="shared" si="632"/>
        <v>#N/A</v>
      </c>
      <c r="I3519" s="239"/>
      <c r="J3519" s="239"/>
      <c r="K3519" s="239"/>
      <c r="L3519" s="239"/>
      <c r="M3519" s="240"/>
      <c r="N3519" s="231">
        <f t="shared" si="626"/>
        <v>1</v>
      </c>
      <c r="O3519" s="231">
        <f t="shared" si="627"/>
        <v>0</v>
      </c>
      <c r="P3519" s="179">
        <f>VLOOKUP($G3519,[1]Conceptos!$B$2:$I$588,6,FALSE)</f>
        <v>1</v>
      </c>
      <c r="Q3519" s="179">
        <f>VLOOKUP($G3519,[1]Conceptos!$B$2:$I$588,7,FALSE)</f>
        <v>1</v>
      </c>
      <c r="R3519" s="179">
        <f>VLOOKUP($G3519,[1]Conceptos!$B$2:$I$588,8,FALSE)</f>
        <v>1</v>
      </c>
      <c r="S3519" s="229" t="b">
        <f>VLOOKUP(G3519,[1]Conceptos!$B$2:$E$587,4,FALSE)</f>
        <v>1</v>
      </c>
      <c r="V3519" s="231">
        <f t="shared" si="628"/>
        <v>0</v>
      </c>
    </row>
    <row r="3520" spans="1:22" s="231" customFormat="1" hidden="1">
      <c r="A3520" s="172">
        <f>VLOOKUP(G3520,[1]Conceptos!$B$2:$F$587,5,FALSE)</f>
        <v>423</v>
      </c>
      <c r="B3520" s="236"/>
      <c r="C3520" s="237"/>
      <c r="D3520" s="238"/>
      <c r="E3520" s="225">
        <v>6</v>
      </c>
      <c r="F3520" s="174"/>
      <c r="G3520" s="264" t="str">
        <f t="shared" si="633"/>
        <v>A.10.6</v>
      </c>
      <c r="H3520" s="235" t="e">
        <f t="shared" si="632"/>
        <v>#N/A</v>
      </c>
      <c r="I3520" s="239"/>
      <c r="J3520" s="239"/>
      <c r="K3520" s="239"/>
      <c r="L3520" s="239"/>
      <c r="M3520" s="240"/>
      <c r="N3520" s="231">
        <f t="shared" si="626"/>
        <v>1</v>
      </c>
      <c r="O3520" s="231">
        <f t="shared" si="627"/>
        <v>0</v>
      </c>
      <c r="P3520" s="179">
        <f>VLOOKUP($G3520,[1]Conceptos!$B$2:$I$588,6,FALSE)</f>
        <v>1</v>
      </c>
      <c r="Q3520" s="179">
        <f>VLOOKUP($G3520,[1]Conceptos!$B$2:$I$588,7,FALSE)</f>
        <v>1</v>
      </c>
      <c r="R3520" s="179">
        <f>VLOOKUP($G3520,[1]Conceptos!$B$2:$I$588,8,FALSE)</f>
        <v>1</v>
      </c>
      <c r="S3520" s="229" t="b">
        <f>VLOOKUP(G3520,[1]Conceptos!$B$2:$E$587,4,FALSE)</f>
        <v>1</v>
      </c>
      <c r="V3520" s="231">
        <f t="shared" si="628"/>
        <v>0</v>
      </c>
    </row>
    <row r="3521" spans="1:22" s="231" customFormat="1" hidden="1">
      <c r="A3521" s="172">
        <f>VLOOKUP(G3521,[1]Conceptos!$B$2:$F$587,5,FALSE)</f>
        <v>423</v>
      </c>
      <c r="B3521" s="236"/>
      <c r="C3521" s="237"/>
      <c r="D3521" s="238"/>
      <c r="E3521" s="225">
        <v>7</v>
      </c>
      <c r="F3521" s="174"/>
      <c r="G3521" s="264" t="str">
        <f t="shared" si="633"/>
        <v>A.10.6</v>
      </c>
      <c r="H3521" s="235" t="e">
        <f t="shared" si="632"/>
        <v>#N/A</v>
      </c>
      <c r="I3521" s="239"/>
      <c r="J3521" s="239"/>
      <c r="K3521" s="239"/>
      <c r="L3521" s="239"/>
      <c r="M3521" s="240"/>
      <c r="N3521" s="231">
        <f t="shared" si="626"/>
        <v>1</v>
      </c>
      <c r="O3521" s="231">
        <f t="shared" si="627"/>
        <v>0</v>
      </c>
      <c r="P3521" s="179">
        <f>VLOOKUP($G3521,[1]Conceptos!$B$2:$I$588,6,FALSE)</f>
        <v>1</v>
      </c>
      <c r="Q3521" s="179">
        <f>VLOOKUP($G3521,[1]Conceptos!$B$2:$I$588,7,FALSE)</f>
        <v>1</v>
      </c>
      <c r="R3521" s="179">
        <f>VLOOKUP($G3521,[1]Conceptos!$B$2:$I$588,8,FALSE)</f>
        <v>1</v>
      </c>
      <c r="S3521" s="229" t="b">
        <f>VLOOKUP(G3521,[1]Conceptos!$B$2:$E$587,4,FALSE)</f>
        <v>1</v>
      </c>
      <c r="V3521" s="231">
        <f t="shared" si="628"/>
        <v>0</v>
      </c>
    </row>
    <row r="3522" spans="1:22" s="231" customFormat="1" hidden="1">
      <c r="A3522" s="172">
        <f>VLOOKUP(G3522,[1]Conceptos!$B$2:$F$587,5,FALSE)</f>
        <v>423</v>
      </c>
      <c r="B3522" s="236"/>
      <c r="C3522" s="237"/>
      <c r="D3522" s="238"/>
      <c r="E3522" s="225">
        <v>8</v>
      </c>
      <c r="F3522" s="174"/>
      <c r="G3522" s="264" t="str">
        <f t="shared" si="633"/>
        <v>A.10.6</v>
      </c>
      <c r="H3522" s="235" t="e">
        <f t="shared" si="632"/>
        <v>#N/A</v>
      </c>
      <c r="I3522" s="239"/>
      <c r="J3522" s="239"/>
      <c r="K3522" s="239"/>
      <c r="L3522" s="239"/>
      <c r="M3522" s="240"/>
      <c r="N3522" s="231">
        <f t="shared" si="626"/>
        <v>1</v>
      </c>
      <c r="O3522" s="231">
        <f t="shared" si="627"/>
        <v>0</v>
      </c>
      <c r="P3522" s="179">
        <f>VLOOKUP($G3522,[1]Conceptos!$B$2:$I$588,6,FALSE)</f>
        <v>1</v>
      </c>
      <c r="Q3522" s="179">
        <f>VLOOKUP($G3522,[1]Conceptos!$B$2:$I$588,7,FALSE)</f>
        <v>1</v>
      </c>
      <c r="R3522" s="179">
        <f>VLOOKUP($G3522,[1]Conceptos!$B$2:$I$588,8,FALSE)</f>
        <v>1</v>
      </c>
      <c r="S3522" s="229" t="b">
        <f>VLOOKUP(G3522,[1]Conceptos!$B$2:$E$587,4,FALSE)</f>
        <v>1</v>
      </c>
      <c r="V3522" s="231">
        <f t="shared" si="628"/>
        <v>0</v>
      </c>
    </row>
    <row r="3523" spans="1:22" s="231" customFormat="1" hidden="1">
      <c r="A3523" s="172">
        <f>VLOOKUP(G3523,[1]Conceptos!$B$2:$F$587,5,FALSE)</f>
        <v>423</v>
      </c>
      <c r="B3523" s="236"/>
      <c r="C3523" s="237"/>
      <c r="D3523" s="238"/>
      <c r="E3523" s="225">
        <v>9</v>
      </c>
      <c r="F3523" s="174"/>
      <c r="G3523" s="264" t="str">
        <f t="shared" si="633"/>
        <v>A.10.6</v>
      </c>
      <c r="H3523" s="235" t="e">
        <f t="shared" si="632"/>
        <v>#N/A</v>
      </c>
      <c r="I3523" s="239"/>
      <c r="J3523" s="239"/>
      <c r="K3523" s="239"/>
      <c r="L3523" s="239"/>
      <c r="M3523" s="240"/>
      <c r="N3523" s="231">
        <f t="shared" si="626"/>
        <v>1</v>
      </c>
      <c r="O3523" s="231">
        <f t="shared" si="627"/>
        <v>0</v>
      </c>
      <c r="P3523" s="179">
        <f>VLOOKUP($G3523,[1]Conceptos!$B$2:$I$588,6,FALSE)</f>
        <v>1</v>
      </c>
      <c r="Q3523" s="179">
        <f>VLOOKUP($G3523,[1]Conceptos!$B$2:$I$588,7,FALSE)</f>
        <v>1</v>
      </c>
      <c r="R3523" s="179">
        <f>VLOOKUP($G3523,[1]Conceptos!$B$2:$I$588,8,FALSE)</f>
        <v>1</v>
      </c>
      <c r="S3523" s="229" t="b">
        <f>VLOOKUP(G3523,[1]Conceptos!$B$2:$E$587,4,FALSE)</f>
        <v>1</v>
      </c>
      <c r="V3523" s="231">
        <f t="shared" si="628"/>
        <v>0</v>
      </c>
    </row>
    <row r="3524" spans="1:22" s="231" customFormat="1" hidden="1">
      <c r="A3524" s="172">
        <f>VLOOKUP(G3524,[1]Conceptos!$B$2:$F$587,5,FALSE)</f>
        <v>423</v>
      </c>
      <c r="B3524" s="236"/>
      <c r="C3524" s="237"/>
      <c r="D3524" s="238"/>
      <c r="E3524" s="225">
        <v>10</v>
      </c>
      <c r="F3524" s="174"/>
      <c r="G3524" s="264" t="str">
        <f t="shared" si="633"/>
        <v>A.10.6</v>
      </c>
      <c r="H3524" s="235" t="e">
        <f t="shared" si="632"/>
        <v>#N/A</v>
      </c>
      <c r="I3524" s="239"/>
      <c r="J3524" s="239"/>
      <c r="K3524" s="239"/>
      <c r="L3524" s="239"/>
      <c r="M3524" s="240"/>
      <c r="N3524" s="231">
        <f t="shared" si="626"/>
        <v>1</v>
      </c>
      <c r="O3524" s="231">
        <f t="shared" si="627"/>
        <v>0</v>
      </c>
      <c r="P3524" s="179">
        <f>VLOOKUP($G3524,[1]Conceptos!$B$2:$I$588,6,FALSE)</f>
        <v>1</v>
      </c>
      <c r="Q3524" s="179">
        <f>VLOOKUP($G3524,[1]Conceptos!$B$2:$I$588,7,FALSE)</f>
        <v>1</v>
      </c>
      <c r="R3524" s="179">
        <f>VLOOKUP($G3524,[1]Conceptos!$B$2:$I$588,8,FALSE)</f>
        <v>1</v>
      </c>
      <c r="S3524" s="229" t="b">
        <f>VLOOKUP(G3524,[1]Conceptos!$B$2:$E$587,4,FALSE)</f>
        <v>1</v>
      </c>
      <c r="V3524" s="231">
        <f t="shared" si="628"/>
        <v>0</v>
      </c>
    </row>
    <row r="3525" spans="1:22" s="231" customFormat="1" ht="38.25">
      <c r="A3525" s="172">
        <f>VLOOKUP(G3525,[1]Conceptos!$B$2:$F$587,5,FALSE)</f>
        <v>424</v>
      </c>
      <c r="B3525" s="219" t="s">
        <v>567</v>
      </c>
      <c r="C3525" s="220" t="str">
        <f>VLOOKUP(B3525,[1]Conceptos!$B$2:$D$587,2,FALSE)</f>
        <v xml:space="preserve">ASISTENCIA TÉCNICA EN RECONVERSIÓN TECNOLÓGICA </v>
      </c>
      <c r="D3525" s="221" t="str">
        <f>VLOOKUP(B3525,[1]Conceptos!$B$2:$D$587,3,FALSE)</f>
        <v>RECURSOS ORIENTADOS A LA PRESTACIÓN DE ASISTENCIA TÉCNICA EN RECONVERSIÓN TECNOLÓGICA DE LA INDUSTRIA UBICADA EN LA ENTIDAD TERRITORIAL EN EL MARCO DE UN PROYECTO</v>
      </c>
      <c r="E3525" s="222" t="s">
        <v>136</v>
      </c>
      <c r="F3525" s="223"/>
      <c r="G3525" s="263" t="str">
        <f t="shared" si="633"/>
        <v>A.10.7</v>
      </c>
      <c r="H3525" s="225"/>
      <c r="I3525" s="226">
        <f>SUM(I3526:I3535)</f>
        <v>0</v>
      </c>
      <c r="J3525" s="226">
        <f>SUM(J3526:J3535)</f>
        <v>0</v>
      </c>
      <c r="K3525" s="226">
        <f>SUM(K3526:K3535)</f>
        <v>0</v>
      </c>
      <c r="L3525" s="226">
        <f>SUM(L3526:L3535)</f>
        <v>0</v>
      </c>
      <c r="M3525" s="227">
        <f>SUM(M3526:M3535)</f>
        <v>0</v>
      </c>
      <c r="N3525" s="228">
        <f>IF(AND(E3525&lt;&gt;"", E3525&lt;&gt;"Registrar Detalle",E3525&lt;&gt;"Ocultar Detalle"),1,0)</f>
        <v>0</v>
      </c>
      <c r="O3525" s="228">
        <f t="shared" si="627"/>
        <v>0</v>
      </c>
      <c r="P3525" s="179">
        <f>VLOOKUP($G3525,[1]Conceptos!$B$2:$I$588,6,FALSE)</f>
        <v>1</v>
      </c>
      <c r="Q3525" s="179">
        <f>VLOOKUP($G3525,[1]Conceptos!$B$2:$I$588,7,FALSE)</f>
        <v>1</v>
      </c>
      <c r="R3525" s="179">
        <f>VLOOKUP($G3525,[1]Conceptos!$B$2:$I$588,8,FALSE)</f>
        <v>1</v>
      </c>
      <c r="S3525" s="229" t="b">
        <f>VLOOKUP(G3525,[1]Conceptos!$B$2:$E$588,4,FALSE)</f>
        <v>1</v>
      </c>
      <c r="T3525" s="230">
        <f>FIND(".",B3525,LEN(B3525)-2)</f>
        <v>5</v>
      </c>
      <c r="U3525" s="230" t="str">
        <f>MID(B3525,1,T3525-1)</f>
        <v>A.10</v>
      </c>
      <c r="V3525" s="231">
        <f t="shared" si="628"/>
        <v>5</v>
      </c>
    </row>
    <row r="3526" spans="1:22" s="231" customFormat="1">
      <c r="A3526" s="172">
        <f>VLOOKUP(G3526,[1]Conceptos!$B$2:$F$587,5,FALSE)</f>
        <v>424</v>
      </c>
      <c r="B3526" s="234"/>
      <c r="C3526" s="220"/>
      <c r="D3526" s="221"/>
      <c r="E3526" s="225">
        <v>1</v>
      </c>
      <c r="F3526" s="174"/>
      <c r="G3526" s="264" t="str">
        <f t="shared" si="633"/>
        <v>A.10.7</v>
      </c>
      <c r="H3526" s="235" t="e">
        <f t="shared" ref="H3526:H3535" si="634">VLOOKUP(F3526,$W$7:$X$48,2,FALSE)</f>
        <v>#N/A</v>
      </c>
      <c r="I3526" s="239"/>
      <c r="J3526" s="239"/>
      <c r="K3526" s="239"/>
      <c r="L3526" s="239"/>
      <c r="M3526" s="240"/>
      <c r="N3526" s="231">
        <f t="shared" ref="N3526:N3579" si="635">IF(E3526&lt;&gt;"",1,0)</f>
        <v>1</v>
      </c>
      <c r="O3526" s="231">
        <f t="shared" si="627"/>
        <v>0</v>
      </c>
      <c r="P3526" s="179">
        <f>VLOOKUP($G3526,[1]Conceptos!$B$2:$I$588,6,FALSE)</f>
        <v>1</v>
      </c>
      <c r="Q3526" s="179">
        <f>VLOOKUP($G3526,[1]Conceptos!$B$2:$I$588,7,FALSE)</f>
        <v>1</v>
      </c>
      <c r="R3526" s="179">
        <f>VLOOKUP($G3526,[1]Conceptos!$B$2:$I$588,8,FALSE)</f>
        <v>1</v>
      </c>
      <c r="S3526" s="229" t="b">
        <f>VLOOKUP(G3526,[1]Conceptos!$B$2:$E$588,4,FALSE)</f>
        <v>1</v>
      </c>
      <c r="V3526" s="231">
        <f t="shared" si="628"/>
        <v>5</v>
      </c>
    </row>
    <row r="3527" spans="1:22" s="231" customFormat="1" hidden="1">
      <c r="A3527" s="172">
        <f>VLOOKUP(G3527,[1]Conceptos!$B$2:$F$587,5,FALSE)</f>
        <v>424</v>
      </c>
      <c r="B3527" s="236"/>
      <c r="C3527" s="237"/>
      <c r="D3527" s="238"/>
      <c r="E3527" s="225">
        <v>2</v>
      </c>
      <c r="F3527" s="174"/>
      <c r="G3527" s="264" t="str">
        <f t="shared" si="633"/>
        <v>A.10.7</v>
      </c>
      <c r="H3527" s="235" t="e">
        <f t="shared" si="634"/>
        <v>#N/A</v>
      </c>
      <c r="I3527" s="239"/>
      <c r="J3527" s="239"/>
      <c r="K3527" s="239"/>
      <c r="L3527" s="239"/>
      <c r="M3527" s="240"/>
      <c r="N3527" s="231">
        <f t="shared" si="635"/>
        <v>1</v>
      </c>
      <c r="O3527" s="231">
        <f t="shared" si="627"/>
        <v>0</v>
      </c>
      <c r="P3527" s="179">
        <f>VLOOKUP($G3527,[1]Conceptos!$B$2:$I$588,6,FALSE)</f>
        <v>1</v>
      </c>
      <c r="Q3527" s="179">
        <f>VLOOKUP($G3527,[1]Conceptos!$B$2:$I$588,7,FALSE)</f>
        <v>1</v>
      </c>
      <c r="R3527" s="179">
        <f>VLOOKUP($G3527,[1]Conceptos!$B$2:$I$588,8,FALSE)</f>
        <v>1</v>
      </c>
      <c r="S3527" s="229" t="b">
        <f>VLOOKUP(G3527,[1]Conceptos!$B$2:$E$587,4,FALSE)</f>
        <v>1</v>
      </c>
      <c r="V3527" s="231">
        <f t="shared" si="628"/>
        <v>0</v>
      </c>
    </row>
    <row r="3528" spans="1:22" s="231" customFormat="1" hidden="1">
      <c r="A3528" s="172">
        <f>VLOOKUP(G3528,[1]Conceptos!$B$2:$F$587,5,FALSE)</f>
        <v>424</v>
      </c>
      <c r="B3528" s="236"/>
      <c r="C3528" s="237"/>
      <c r="D3528" s="238"/>
      <c r="E3528" s="225">
        <v>3</v>
      </c>
      <c r="F3528" s="174"/>
      <c r="G3528" s="264" t="str">
        <f t="shared" si="633"/>
        <v>A.10.7</v>
      </c>
      <c r="H3528" s="235" t="e">
        <f t="shared" si="634"/>
        <v>#N/A</v>
      </c>
      <c r="I3528" s="239"/>
      <c r="J3528" s="239"/>
      <c r="K3528" s="239"/>
      <c r="L3528" s="239"/>
      <c r="M3528" s="240"/>
      <c r="N3528" s="231">
        <f t="shared" si="635"/>
        <v>1</v>
      </c>
      <c r="O3528" s="231">
        <f t="shared" si="627"/>
        <v>0</v>
      </c>
      <c r="P3528" s="179">
        <f>VLOOKUP($G3528,[1]Conceptos!$B$2:$I$588,6,FALSE)</f>
        <v>1</v>
      </c>
      <c r="Q3528" s="179">
        <f>VLOOKUP($G3528,[1]Conceptos!$B$2:$I$588,7,FALSE)</f>
        <v>1</v>
      </c>
      <c r="R3528" s="179">
        <f>VLOOKUP($G3528,[1]Conceptos!$B$2:$I$588,8,FALSE)</f>
        <v>1</v>
      </c>
      <c r="S3528" s="229" t="b">
        <f>VLOOKUP(G3528,[1]Conceptos!$B$2:$E$587,4,FALSE)</f>
        <v>1</v>
      </c>
      <c r="V3528" s="231">
        <f t="shared" si="628"/>
        <v>0</v>
      </c>
    </row>
    <row r="3529" spans="1:22" s="231" customFormat="1" hidden="1">
      <c r="A3529" s="172">
        <f>VLOOKUP(G3529,[1]Conceptos!$B$2:$F$587,5,FALSE)</f>
        <v>424</v>
      </c>
      <c r="B3529" s="236"/>
      <c r="C3529" s="237"/>
      <c r="D3529" s="238"/>
      <c r="E3529" s="225">
        <v>4</v>
      </c>
      <c r="F3529" s="174"/>
      <c r="G3529" s="264" t="str">
        <f t="shared" si="633"/>
        <v>A.10.7</v>
      </c>
      <c r="H3529" s="235" t="e">
        <f t="shared" si="634"/>
        <v>#N/A</v>
      </c>
      <c r="I3529" s="239"/>
      <c r="J3529" s="239"/>
      <c r="K3529" s="239"/>
      <c r="L3529" s="239"/>
      <c r="M3529" s="240"/>
      <c r="N3529" s="231">
        <f t="shared" si="635"/>
        <v>1</v>
      </c>
      <c r="O3529" s="231">
        <f t="shared" si="627"/>
        <v>0</v>
      </c>
      <c r="P3529" s="179">
        <f>VLOOKUP($G3529,[1]Conceptos!$B$2:$I$588,6,FALSE)</f>
        <v>1</v>
      </c>
      <c r="Q3529" s="179">
        <f>VLOOKUP($G3529,[1]Conceptos!$B$2:$I$588,7,FALSE)</f>
        <v>1</v>
      </c>
      <c r="R3529" s="179">
        <f>VLOOKUP($G3529,[1]Conceptos!$B$2:$I$588,8,FALSE)</f>
        <v>1</v>
      </c>
      <c r="S3529" s="229" t="b">
        <f>VLOOKUP(G3529,[1]Conceptos!$B$2:$E$587,4,FALSE)</f>
        <v>1</v>
      </c>
      <c r="V3529" s="231">
        <f t="shared" si="628"/>
        <v>0</v>
      </c>
    </row>
    <row r="3530" spans="1:22" s="231" customFormat="1" hidden="1">
      <c r="A3530" s="172">
        <f>VLOOKUP(G3530,[1]Conceptos!$B$2:$F$587,5,FALSE)</f>
        <v>424</v>
      </c>
      <c r="B3530" s="236"/>
      <c r="C3530" s="237"/>
      <c r="D3530" s="238"/>
      <c r="E3530" s="225">
        <v>5</v>
      </c>
      <c r="F3530" s="174"/>
      <c r="G3530" s="264" t="str">
        <f t="shared" si="633"/>
        <v>A.10.7</v>
      </c>
      <c r="H3530" s="235" t="e">
        <f t="shared" si="634"/>
        <v>#N/A</v>
      </c>
      <c r="I3530" s="239"/>
      <c r="J3530" s="239"/>
      <c r="K3530" s="239"/>
      <c r="L3530" s="239"/>
      <c r="M3530" s="240"/>
      <c r="N3530" s="231">
        <f t="shared" si="635"/>
        <v>1</v>
      </c>
      <c r="O3530" s="231">
        <f t="shared" si="627"/>
        <v>0</v>
      </c>
      <c r="P3530" s="179">
        <f>VLOOKUP($G3530,[1]Conceptos!$B$2:$I$588,6,FALSE)</f>
        <v>1</v>
      </c>
      <c r="Q3530" s="179">
        <f>VLOOKUP($G3530,[1]Conceptos!$B$2:$I$588,7,FALSE)</f>
        <v>1</v>
      </c>
      <c r="R3530" s="179">
        <f>VLOOKUP($G3530,[1]Conceptos!$B$2:$I$588,8,FALSE)</f>
        <v>1</v>
      </c>
      <c r="S3530" s="229" t="b">
        <f>VLOOKUP(G3530,[1]Conceptos!$B$2:$E$587,4,FALSE)</f>
        <v>1</v>
      </c>
      <c r="V3530" s="231">
        <f t="shared" si="628"/>
        <v>0</v>
      </c>
    </row>
    <row r="3531" spans="1:22" s="231" customFormat="1" hidden="1">
      <c r="A3531" s="172">
        <f>VLOOKUP(G3531,[1]Conceptos!$B$2:$F$587,5,FALSE)</f>
        <v>424</v>
      </c>
      <c r="B3531" s="236"/>
      <c r="C3531" s="237"/>
      <c r="D3531" s="238"/>
      <c r="E3531" s="225">
        <v>6</v>
      </c>
      <c r="F3531" s="174"/>
      <c r="G3531" s="264" t="str">
        <f t="shared" si="633"/>
        <v>A.10.7</v>
      </c>
      <c r="H3531" s="235" t="e">
        <f t="shared" si="634"/>
        <v>#N/A</v>
      </c>
      <c r="I3531" s="239"/>
      <c r="J3531" s="239"/>
      <c r="K3531" s="239"/>
      <c r="L3531" s="239"/>
      <c r="M3531" s="240"/>
      <c r="N3531" s="231">
        <f t="shared" si="635"/>
        <v>1</v>
      </c>
      <c r="O3531" s="231">
        <f t="shared" si="627"/>
        <v>0</v>
      </c>
      <c r="P3531" s="179">
        <f>VLOOKUP($G3531,[1]Conceptos!$B$2:$I$588,6,FALSE)</f>
        <v>1</v>
      </c>
      <c r="Q3531" s="179">
        <f>VLOOKUP($G3531,[1]Conceptos!$B$2:$I$588,7,FALSE)</f>
        <v>1</v>
      </c>
      <c r="R3531" s="179">
        <f>VLOOKUP($G3531,[1]Conceptos!$B$2:$I$588,8,FALSE)</f>
        <v>1</v>
      </c>
      <c r="S3531" s="229" t="b">
        <f>VLOOKUP(G3531,[1]Conceptos!$B$2:$E$587,4,FALSE)</f>
        <v>1</v>
      </c>
      <c r="V3531" s="231">
        <f t="shared" si="628"/>
        <v>0</v>
      </c>
    </row>
    <row r="3532" spans="1:22" s="231" customFormat="1" hidden="1">
      <c r="A3532" s="172">
        <f>VLOOKUP(G3532,[1]Conceptos!$B$2:$F$587,5,FALSE)</f>
        <v>424</v>
      </c>
      <c r="B3532" s="236"/>
      <c r="C3532" s="237"/>
      <c r="D3532" s="238"/>
      <c r="E3532" s="225">
        <v>7</v>
      </c>
      <c r="F3532" s="174"/>
      <c r="G3532" s="264" t="str">
        <f t="shared" si="633"/>
        <v>A.10.7</v>
      </c>
      <c r="H3532" s="235" t="e">
        <f t="shared" si="634"/>
        <v>#N/A</v>
      </c>
      <c r="I3532" s="239"/>
      <c r="J3532" s="239"/>
      <c r="K3532" s="239"/>
      <c r="L3532" s="239"/>
      <c r="M3532" s="240"/>
      <c r="N3532" s="231">
        <f t="shared" si="635"/>
        <v>1</v>
      </c>
      <c r="O3532" s="231">
        <f t="shared" si="627"/>
        <v>0</v>
      </c>
      <c r="P3532" s="179">
        <f>VLOOKUP($G3532,[1]Conceptos!$B$2:$I$588,6,FALSE)</f>
        <v>1</v>
      </c>
      <c r="Q3532" s="179">
        <f>VLOOKUP($G3532,[1]Conceptos!$B$2:$I$588,7,FALSE)</f>
        <v>1</v>
      </c>
      <c r="R3532" s="179">
        <f>VLOOKUP($G3532,[1]Conceptos!$B$2:$I$588,8,FALSE)</f>
        <v>1</v>
      </c>
      <c r="S3532" s="229" t="b">
        <f>VLOOKUP(G3532,[1]Conceptos!$B$2:$E$587,4,FALSE)</f>
        <v>1</v>
      </c>
      <c r="V3532" s="231">
        <f t="shared" si="628"/>
        <v>0</v>
      </c>
    </row>
    <row r="3533" spans="1:22" s="231" customFormat="1" hidden="1">
      <c r="A3533" s="172">
        <f>VLOOKUP(G3533,[1]Conceptos!$B$2:$F$587,5,FALSE)</f>
        <v>424</v>
      </c>
      <c r="B3533" s="236"/>
      <c r="C3533" s="237"/>
      <c r="D3533" s="238"/>
      <c r="E3533" s="225">
        <v>8</v>
      </c>
      <c r="F3533" s="174"/>
      <c r="G3533" s="264" t="str">
        <f t="shared" si="633"/>
        <v>A.10.7</v>
      </c>
      <c r="H3533" s="235" t="e">
        <f t="shared" si="634"/>
        <v>#N/A</v>
      </c>
      <c r="I3533" s="239"/>
      <c r="J3533" s="239"/>
      <c r="K3533" s="239"/>
      <c r="L3533" s="239"/>
      <c r="M3533" s="240"/>
      <c r="N3533" s="231">
        <f t="shared" si="635"/>
        <v>1</v>
      </c>
      <c r="O3533" s="231">
        <f t="shared" si="627"/>
        <v>0</v>
      </c>
      <c r="P3533" s="179">
        <f>VLOOKUP($G3533,[1]Conceptos!$B$2:$I$588,6,FALSE)</f>
        <v>1</v>
      </c>
      <c r="Q3533" s="179">
        <f>VLOOKUP($G3533,[1]Conceptos!$B$2:$I$588,7,FALSE)</f>
        <v>1</v>
      </c>
      <c r="R3533" s="179">
        <f>VLOOKUP($G3533,[1]Conceptos!$B$2:$I$588,8,FALSE)</f>
        <v>1</v>
      </c>
      <c r="S3533" s="229" t="b">
        <f>VLOOKUP(G3533,[1]Conceptos!$B$2:$E$587,4,FALSE)</f>
        <v>1</v>
      </c>
      <c r="V3533" s="231">
        <f t="shared" si="628"/>
        <v>0</v>
      </c>
    </row>
    <row r="3534" spans="1:22" s="231" customFormat="1" hidden="1">
      <c r="A3534" s="172">
        <f>VLOOKUP(G3534,[1]Conceptos!$B$2:$F$587,5,FALSE)</f>
        <v>424</v>
      </c>
      <c r="B3534" s="236"/>
      <c r="C3534" s="237"/>
      <c r="D3534" s="238"/>
      <c r="E3534" s="225">
        <v>9</v>
      </c>
      <c r="F3534" s="174"/>
      <c r="G3534" s="264" t="str">
        <f t="shared" si="633"/>
        <v>A.10.7</v>
      </c>
      <c r="H3534" s="235" t="e">
        <f t="shared" si="634"/>
        <v>#N/A</v>
      </c>
      <c r="I3534" s="239"/>
      <c r="J3534" s="239"/>
      <c r="K3534" s="239"/>
      <c r="L3534" s="239"/>
      <c r="M3534" s="240"/>
      <c r="N3534" s="231">
        <f t="shared" si="635"/>
        <v>1</v>
      </c>
      <c r="O3534" s="231">
        <f t="shared" si="627"/>
        <v>0</v>
      </c>
      <c r="P3534" s="179">
        <f>VLOOKUP($G3534,[1]Conceptos!$B$2:$I$588,6,FALSE)</f>
        <v>1</v>
      </c>
      <c r="Q3534" s="179">
        <f>VLOOKUP($G3534,[1]Conceptos!$B$2:$I$588,7,FALSE)</f>
        <v>1</v>
      </c>
      <c r="R3534" s="179">
        <f>VLOOKUP($G3534,[1]Conceptos!$B$2:$I$588,8,FALSE)</f>
        <v>1</v>
      </c>
      <c r="S3534" s="229" t="b">
        <f>VLOOKUP(G3534,[1]Conceptos!$B$2:$E$587,4,FALSE)</f>
        <v>1</v>
      </c>
      <c r="V3534" s="231">
        <f t="shared" si="628"/>
        <v>0</v>
      </c>
    </row>
    <row r="3535" spans="1:22" s="231" customFormat="1" hidden="1">
      <c r="A3535" s="172">
        <f>VLOOKUP(G3535,[1]Conceptos!$B$2:$F$587,5,FALSE)</f>
        <v>424</v>
      </c>
      <c r="B3535" s="236"/>
      <c r="C3535" s="237"/>
      <c r="D3535" s="238"/>
      <c r="E3535" s="225">
        <v>10</v>
      </c>
      <c r="F3535" s="174"/>
      <c r="G3535" s="264" t="str">
        <f t="shared" si="633"/>
        <v>A.10.7</v>
      </c>
      <c r="H3535" s="235" t="e">
        <f t="shared" si="634"/>
        <v>#N/A</v>
      </c>
      <c r="I3535" s="239"/>
      <c r="J3535" s="239"/>
      <c r="K3535" s="239"/>
      <c r="L3535" s="239"/>
      <c r="M3535" s="240"/>
      <c r="N3535" s="231">
        <f t="shared" si="635"/>
        <v>1</v>
      </c>
      <c r="O3535" s="231">
        <f t="shared" si="627"/>
        <v>0</v>
      </c>
      <c r="P3535" s="179">
        <f>VLOOKUP($G3535,[1]Conceptos!$B$2:$I$588,6,FALSE)</f>
        <v>1</v>
      </c>
      <c r="Q3535" s="179">
        <f>VLOOKUP($G3535,[1]Conceptos!$B$2:$I$588,7,FALSE)</f>
        <v>1</v>
      </c>
      <c r="R3535" s="179">
        <f>VLOOKUP($G3535,[1]Conceptos!$B$2:$I$588,8,FALSE)</f>
        <v>1</v>
      </c>
      <c r="S3535" s="229" t="b">
        <f>VLOOKUP(G3535,[1]Conceptos!$B$2:$E$587,4,FALSE)</f>
        <v>1</v>
      </c>
      <c r="V3535" s="231">
        <f t="shared" si="628"/>
        <v>0</v>
      </c>
    </row>
    <row r="3536" spans="1:22" s="231" customFormat="1" ht="51">
      <c r="A3536" s="172">
        <f>VLOOKUP(G3536,[1]Conceptos!$B$2:$F$587,5,FALSE)</f>
        <v>425</v>
      </c>
      <c r="B3536" s="219" t="s">
        <v>568</v>
      </c>
      <c r="C3536" s="220" t="str">
        <f>VLOOKUP(B3536,[1]Conceptos!$B$2:$D$587,2,FALSE)</f>
        <v>CONSERVACIÓN, PROTECCIÓN, RESTAURACIÓN Y APROVECHAMIENTO DE RECURSOS NATURALES Y DEL MEDIO AMBIENTE</v>
      </c>
      <c r="D3536" s="221" t="str">
        <f>VLOOKUP(B3536,[1]Conceptos!$B$2:$D$587,3,FALSE)</f>
        <v>RECURSOS ORIENTADOS A LA CONSERVACIÓN, PROTECCIÓN, RESTAURACIÓN Y APROVECHAMIENTO DE LOS RECURSOS NATURALES Y DEL MEDIO AMBIENTE DE LA ENTIDAD TERRITORIAL</v>
      </c>
      <c r="E3536" s="222" t="s">
        <v>136</v>
      </c>
      <c r="F3536" s="223"/>
      <c r="G3536" s="263" t="str">
        <f t="shared" si="633"/>
        <v>A.10.8</v>
      </c>
      <c r="H3536" s="225"/>
      <c r="I3536" s="226">
        <f>SUM(I3537:I3546)</f>
        <v>0</v>
      </c>
      <c r="J3536" s="226">
        <f>SUM(J3537:J3546)</f>
        <v>0</v>
      </c>
      <c r="K3536" s="226">
        <f>SUM(K3537:K3546)</f>
        <v>0</v>
      </c>
      <c r="L3536" s="226">
        <f>SUM(L3537:L3546)</f>
        <v>0</v>
      </c>
      <c r="M3536" s="227">
        <f>SUM(M3537:M3546)</f>
        <v>0</v>
      </c>
      <c r="N3536" s="228">
        <f>IF(AND(E3536&lt;&gt;"", E3536&lt;&gt;"Registrar Detalle",E3536&lt;&gt;"Ocultar Detalle"),1,0)</f>
        <v>0</v>
      </c>
      <c r="O3536" s="228">
        <f t="shared" si="627"/>
        <v>0</v>
      </c>
      <c r="P3536" s="179">
        <f>VLOOKUP($G3536,[1]Conceptos!$B$2:$I$588,6,FALSE)</f>
        <v>1</v>
      </c>
      <c r="Q3536" s="179">
        <f>VLOOKUP($G3536,[1]Conceptos!$B$2:$I$588,7,FALSE)</f>
        <v>1</v>
      </c>
      <c r="R3536" s="179">
        <f>VLOOKUP($G3536,[1]Conceptos!$B$2:$I$588,8,FALSE)</f>
        <v>1</v>
      </c>
      <c r="S3536" s="229" t="b">
        <f>VLOOKUP(G3536,[1]Conceptos!$B$2:$E$588,4,FALSE)</f>
        <v>1</v>
      </c>
      <c r="T3536" s="230">
        <f>FIND(".",B3536,LEN(B3536)-2)</f>
        <v>5</v>
      </c>
      <c r="U3536" s="230" t="str">
        <f>MID(B3536,1,T3536-1)</f>
        <v>A.10</v>
      </c>
      <c r="V3536" s="231">
        <f t="shared" si="628"/>
        <v>5</v>
      </c>
    </row>
    <row r="3537" spans="1:22" s="231" customFormat="1">
      <c r="A3537" s="172">
        <f>VLOOKUP(G3537,[1]Conceptos!$B$2:$F$587,5,FALSE)</f>
        <v>425</v>
      </c>
      <c r="B3537" s="234"/>
      <c r="C3537" s="220"/>
      <c r="D3537" s="221"/>
      <c r="E3537" s="225">
        <v>1</v>
      </c>
      <c r="F3537" s="174"/>
      <c r="G3537" s="264" t="str">
        <f t="shared" si="633"/>
        <v>A.10.8</v>
      </c>
      <c r="H3537" s="235" t="e">
        <f t="shared" ref="H3537:H3546" si="636">VLOOKUP(F3537,$W$7:$X$48,2,FALSE)</f>
        <v>#N/A</v>
      </c>
      <c r="I3537" s="239"/>
      <c r="J3537" s="239"/>
      <c r="K3537" s="239"/>
      <c r="L3537" s="239"/>
      <c r="M3537" s="240"/>
      <c r="N3537" s="231">
        <f t="shared" si="635"/>
        <v>1</v>
      </c>
      <c r="O3537" s="231">
        <f t="shared" si="627"/>
        <v>0</v>
      </c>
      <c r="P3537" s="179">
        <f>VLOOKUP($G3537,[1]Conceptos!$B$2:$I$588,6,FALSE)</f>
        <v>1</v>
      </c>
      <c r="Q3537" s="179">
        <f>VLOOKUP($G3537,[1]Conceptos!$B$2:$I$588,7,FALSE)</f>
        <v>1</v>
      </c>
      <c r="R3537" s="179">
        <f>VLOOKUP($G3537,[1]Conceptos!$B$2:$I$588,8,FALSE)</f>
        <v>1</v>
      </c>
      <c r="S3537" s="229" t="b">
        <f>VLOOKUP(G3537,[1]Conceptos!$B$2:$E$588,4,FALSE)</f>
        <v>1</v>
      </c>
      <c r="V3537" s="231">
        <f t="shared" si="628"/>
        <v>5</v>
      </c>
    </row>
    <row r="3538" spans="1:22" s="231" customFormat="1" hidden="1">
      <c r="A3538" s="172">
        <f>VLOOKUP(G3538,[1]Conceptos!$B$2:$F$587,5,FALSE)</f>
        <v>425</v>
      </c>
      <c r="B3538" s="236"/>
      <c r="C3538" s="237"/>
      <c r="D3538" s="238"/>
      <c r="E3538" s="225">
        <v>2</v>
      </c>
      <c r="F3538" s="174"/>
      <c r="G3538" s="264" t="str">
        <f t="shared" si="633"/>
        <v>A.10.8</v>
      </c>
      <c r="H3538" s="235" t="e">
        <f t="shared" si="636"/>
        <v>#N/A</v>
      </c>
      <c r="I3538" s="239"/>
      <c r="J3538" s="239"/>
      <c r="K3538" s="239"/>
      <c r="L3538" s="239"/>
      <c r="M3538" s="240"/>
      <c r="N3538" s="231">
        <f t="shared" si="635"/>
        <v>1</v>
      </c>
      <c r="O3538" s="231">
        <f t="shared" si="627"/>
        <v>0</v>
      </c>
      <c r="P3538" s="179">
        <f>VLOOKUP($G3538,[1]Conceptos!$B$2:$I$588,6,FALSE)</f>
        <v>1</v>
      </c>
      <c r="Q3538" s="179">
        <f>VLOOKUP($G3538,[1]Conceptos!$B$2:$I$588,7,FALSE)</f>
        <v>1</v>
      </c>
      <c r="R3538" s="179">
        <f>VLOOKUP($G3538,[1]Conceptos!$B$2:$I$588,8,FALSE)</f>
        <v>1</v>
      </c>
      <c r="S3538" s="229" t="b">
        <f>VLOOKUP(G3538,[1]Conceptos!$B$2:$E$587,4,FALSE)</f>
        <v>1</v>
      </c>
      <c r="V3538" s="231">
        <f t="shared" si="628"/>
        <v>0</v>
      </c>
    </row>
    <row r="3539" spans="1:22" s="231" customFormat="1" hidden="1">
      <c r="A3539" s="172">
        <f>VLOOKUP(G3539,[1]Conceptos!$B$2:$F$587,5,FALSE)</f>
        <v>425</v>
      </c>
      <c r="B3539" s="236"/>
      <c r="C3539" s="237"/>
      <c r="D3539" s="238"/>
      <c r="E3539" s="225">
        <v>3</v>
      </c>
      <c r="F3539" s="174"/>
      <c r="G3539" s="264" t="str">
        <f t="shared" si="633"/>
        <v>A.10.8</v>
      </c>
      <c r="H3539" s="235" t="e">
        <f t="shared" si="636"/>
        <v>#N/A</v>
      </c>
      <c r="I3539" s="239"/>
      <c r="J3539" s="239"/>
      <c r="K3539" s="239"/>
      <c r="L3539" s="239"/>
      <c r="M3539" s="240"/>
      <c r="N3539" s="231">
        <f t="shared" si="635"/>
        <v>1</v>
      </c>
      <c r="O3539" s="231">
        <f t="shared" si="627"/>
        <v>0</v>
      </c>
      <c r="P3539" s="179">
        <f>VLOOKUP($G3539,[1]Conceptos!$B$2:$I$588,6,FALSE)</f>
        <v>1</v>
      </c>
      <c r="Q3539" s="179">
        <f>VLOOKUP($G3539,[1]Conceptos!$B$2:$I$588,7,FALSE)</f>
        <v>1</v>
      </c>
      <c r="R3539" s="179">
        <f>VLOOKUP($G3539,[1]Conceptos!$B$2:$I$588,8,FALSE)</f>
        <v>1</v>
      </c>
      <c r="S3539" s="229" t="b">
        <f>VLOOKUP(G3539,[1]Conceptos!$B$2:$E$587,4,FALSE)</f>
        <v>1</v>
      </c>
      <c r="V3539" s="231">
        <f t="shared" si="628"/>
        <v>0</v>
      </c>
    </row>
    <row r="3540" spans="1:22" s="231" customFormat="1" hidden="1">
      <c r="A3540" s="172">
        <f>VLOOKUP(G3540,[1]Conceptos!$B$2:$F$587,5,FALSE)</f>
        <v>425</v>
      </c>
      <c r="B3540" s="236"/>
      <c r="C3540" s="237"/>
      <c r="D3540" s="238"/>
      <c r="E3540" s="225">
        <v>4</v>
      </c>
      <c r="F3540" s="174"/>
      <c r="G3540" s="264" t="str">
        <f t="shared" si="633"/>
        <v>A.10.8</v>
      </c>
      <c r="H3540" s="235" t="e">
        <f t="shared" si="636"/>
        <v>#N/A</v>
      </c>
      <c r="I3540" s="239"/>
      <c r="J3540" s="239"/>
      <c r="K3540" s="239"/>
      <c r="L3540" s="239"/>
      <c r="M3540" s="240"/>
      <c r="N3540" s="231">
        <f t="shared" si="635"/>
        <v>1</v>
      </c>
      <c r="O3540" s="231">
        <f t="shared" si="627"/>
        <v>0</v>
      </c>
      <c r="P3540" s="179">
        <f>VLOOKUP($G3540,[1]Conceptos!$B$2:$I$588,6,FALSE)</f>
        <v>1</v>
      </c>
      <c r="Q3540" s="179">
        <f>VLOOKUP($G3540,[1]Conceptos!$B$2:$I$588,7,FALSE)</f>
        <v>1</v>
      </c>
      <c r="R3540" s="179">
        <f>VLOOKUP($G3540,[1]Conceptos!$B$2:$I$588,8,FALSE)</f>
        <v>1</v>
      </c>
      <c r="S3540" s="229" t="b">
        <f>VLOOKUP(G3540,[1]Conceptos!$B$2:$E$587,4,FALSE)</f>
        <v>1</v>
      </c>
      <c r="V3540" s="231">
        <f t="shared" si="628"/>
        <v>0</v>
      </c>
    </row>
    <row r="3541" spans="1:22" s="231" customFormat="1" hidden="1">
      <c r="A3541" s="172">
        <f>VLOOKUP(G3541,[1]Conceptos!$B$2:$F$587,5,FALSE)</f>
        <v>425</v>
      </c>
      <c r="B3541" s="236"/>
      <c r="C3541" s="237"/>
      <c r="D3541" s="238"/>
      <c r="E3541" s="225">
        <v>5</v>
      </c>
      <c r="F3541" s="174"/>
      <c r="G3541" s="264" t="str">
        <f t="shared" si="633"/>
        <v>A.10.8</v>
      </c>
      <c r="H3541" s="235" t="e">
        <f t="shared" si="636"/>
        <v>#N/A</v>
      </c>
      <c r="I3541" s="239"/>
      <c r="J3541" s="239"/>
      <c r="K3541" s="239"/>
      <c r="L3541" s="239"/>
      <c r="M3541" s="240"/>
      <c r="N3541" s="231">
        <f t="shared" si="635"/>
        <v>1</v>
      </c>
      <c r="O3541" s="231">
        <f t="shared" si="627"/>
        <v>0</v>
      </c>
      <c r="P3541" s="179">
        <f>VLOOKUP($G3541,[1]Conceptos!$B$2:$I$588,6,FALSE)</f>
        <v>1</v>
      </c>
      <c r="Q3541" s="179">
        <f>VLOOKUP($G3541,[1]Conceptos!$B$2:$I$588,7,FALSE)</f>
        <v>1</v>
      </c>
      <c r="R3541" s="179">
        <f>VLOOKUP($G3541,[1]Conceptos!$B$2:$I$588,8,FALSE)</f>
        <v>1</v>
      </c>
      <c r="S3541" s="229" t="b">
        <f>VLOOKUP(G3541,[1]Conceptos!$B$2:$E$587,4,FALSE)</f>
        <v>1</v>
      </c>
      <c r="V3541" s="231">
        <f t="shared" si="628"/>
        <v>0</v>
      </c>
    </row>
    <row r="3542" spans="1:22" s="231" customFormat="1" hidden="1">
      <c r="A3542" s="172">
        <f>VLOOKUP(G3542,[1]Conceptos!$B$2:$F$587,5,FALSE)</f>
        <v>425</v>
      </c>
      <c r="B3542" s="236"/>
      <c r="C3542" s="237"/>
      <c r="D3542" s="238"/>
      <c r="E3542" s="225">
        <v>6</v>
      </c>
      <c r="F3542" s="174"/>
      <c r="G3542" s="264" t="str">
        <f t="shared" si="633"/>
        <v>A.10.8</v>
      </c>
      <c r="H3542" s="235" t="e">
        <f t="shared" si="636"/>
        <v>#N/A</v>
      </c>
      <c r="I3542" s="239"/>
      <c r="J3542" s="239"/>
      <c r="K3542" s="239"/>
      <c r="L3542" s="239"/>
      <c r="M3542" s="240"/>
      <c r="N3542" s="231">
        <f t="shared" si="635"/>
        <v>1</v>
      </c>
      <c r="O3542" s="231">
        <f t="shared" si="627"/>
        <v>0</v>
      </c>
      <c r="P3542" s="179">
        <f>VLOOKUP($G3542,[1]Conceptos!$B$2:$I$588,6,FALSE)</f>
        <v>1</v>
      </c>
      <c r="Q3542" s="179">
        <f>VLOOKUP($G3542,[1]Conceptos!$B$2:$I$588,7,FALSE)</f>
        <v>1</v>
      </c>
      <c r="R3542" s="179">
        <f>VLOOKUP($G3542,[1]Conceptos!$B$2:$I$588,8,FALSE)</f>
        <v>1</v>
      </c>
      <c r="S3542" s="229" t="b">
        <f>VLOOKUP(G3542,[1]Conceptos!$B$2:$E$587,4,FALSE)</f>
        <v>1</v>
      </c>
      <c r="V3542" s="231">
        <f t="shared" si="628"/>
        <v>0</v>
      </c>
    </row>
    <row r="3543" spans="1:22" s="231" customFormat="1" hidden="1">
      <c r="A3543" s="172">
        <f>VLOOKUP(G3543,[1]Conceptos!$B$2:$F$587,5,FALSE)</f>
        <v>425</v>
      </c>
      <c r="B3543" s="236"/>
      <c r="C3543" s="237"/>
      <c r="D3543" s="238"/>
      <c r="E3543" s="225">
        <v>7</v>
      </c>
      <c r="F3543" s="174"/>
      <c r="G3543" s="264" t="str">
        <f t="shared" si="633"/>
        <v>A.10.8</v>
      </c>
      <c r="H3543" s="235" t="e">
        <f t="shared" si="636"/>
        <v>#N/A</v>
      </c>
      <c r="I3543" s="239"/>
      <c r="J3543" s="239"/>
      <c r="K3543" s="239"/>
      <c r="L3543" s="239"/>
      <c r="M3543" s="240"/>
      <c r="N3543" s="231">
        <f t="shared" si="635"/>
        <v>1</v>
      </c>
      <c r="O3543" s="231">
        <f t="shared" si="627"/>
        <v>0</v>
      </c>
      <c r="P3543" s="179">
        <f>VLOOKUP($G3543,[1]Conceptos!$B$2:$I$588,6,FALSE)</f>
        <v>1</v>
      </c>
      <c r="Q3543" s="179">
        <f>VLOOKUP($G3543,[1]Conceptos!$B$2:$I$588,7,FALSE)</f>
        <v>1</v>
      </c>
      <c r="R3543" s="179">
        <f>VLOOKUP($G3543,[1]Conceptos!$B$2:$I$588,8,FALSE)</f>
        <v>1</v>
      </c>
      <c r="S3543" s="229" t="b">
        <f>VLOOKUP(G3543,[1]Conceptos!$B$2:$E$587,4,FALSE)</f>
        <v>1</v>
      </c>
      <c r="V3543" s="231">
        <f t="shared" si="628"/>
        <v>0</v>
      </c>
    </row>
    <row r="3544" spans="1:22" s="231" customFormat="1" hidden="1">
      <c r="A3544" s="172">
        <f>VLOOKUP(G3544,[1]Conceptos!$B$2:$F$587,5,FALSE)</f>
        <v>425</v>
      </c>
      <c r="B3544" s="236"/>
      <c r="C3544" s="237"/>
      <c r="D3544" s="238"/>
      <c r="E3544" s="225">
        <v>8</v>
      </c>
      <c r="F3544" s="174"/>
      <c r="G3544" s="264" t="str">
        <f t="shared" si="633"/>
        <v>A.10.8</v>
      </c>
      <c r="H3544" s="235" t="e">
        <f t="shared" si="636"/>
        <v>#N/A</v>
      </c>
      <c r="I3544" s="239"/>
      <c r="J3544" s="239"/>
      <c r="K3544" s="239"/>
      <c r="L3544" s="239"/>
      <c r="M3544" s="240"/>
      <c r="N3544" s="231">
        <f t="shared" si="635"/>
        <v>1</v>
      </c>
      <c r="O3544" s="231">
        <f t="shared" si="627"/>
        <v>0</v>
      </c>
      <c r="P3544" s="179">
        <f>VLOOKUP($G3544,[1]Conceptos!$B$2:$I$588,6,FALSE)</f>
        <v>1</v>
      </c>
      <c r="Q3544" s="179">
        <f>VLOOKUP($G3544,[1]Conceptos!$B$2:$I$588,7,FALSE)</f>
        <v>1</v>
      </c>
      <c r="R3544" s="179">
        <f>VLOOKUP($G3544,[1]Conceptos!$B$2:$I$588,8,FALSE)</f>
        <v>1</v>
      </c>
      <c r="S3544" s="229" t="b">
        <f>VLOOKUP(G3544,[1]Conceptos!$B$2:$E$587,4,FALSE)</f>
        <v>1</v>
      </c>
      <c r="V3544" s="231">
        <f t="shared" ref="V3544:V3579" si="637">IF(T3544=0,T3543,T3544)</f>
        <v>0</v>
      </c>
    </row>
    <row r="3545" spans="1:22" s="231" customFormat="1" hidden="1">
      <c r="A3545" s="172">
        <f>VLOOKUP(G3545,[1]Conceptos!$B$2:$F$587,5,FALSE)</f>
        <v>425</v>
      </c>
      <c r="B3545" s="236"/>
      <c r="C3545" s="237"/>
      <c r="D3545" s="238"/>
      <c r="E3545" s="225">
        <v>9</v>
      </c>
      <c r="F3545" s="174"/>
      <c r="G3545" s="264" t="str">
        <f t="shared" si="633"/>
        <v>A.10.8</v>
      </c>
      <c r="H3545" s="235" t="e">
        <f t="shared" si="636"/>
        <v>#N/A</v>
      </c>
      <c r="I3545" s="239"/>
      <c r="J3545" s="239"/>
      <c r="K3545" s="239"/>
      <c r="L3545" s="239"/>
      <c r="M3545" s="240"/>
      <c r="N3545" s="231">
        <f t="shared" si="635"/>
        <v>1</v>
      </c>
      <c r="O3545" s="231">
        <f t="shared" si="627"/>
        <v>0</v>
      </c>
      <c r="P3545" s="179">
        <f>VLOOKUP($G3545,[1]Conceptos!$B$2:$I$588,6,FALSE)</f>
        <v>1</v>
      </c>
      <c r="Q3545" s="179">
        <f>VLOOKUP($G3545,[1]Conceptos!$B$2:$I$588,7,FALSE)</f>
        <v>1</v>
      </c>
      <c r="R3545" s="179">
        <f>VLOOKUP($G3545,[1]Conceptos!$B$2:$I$588,8,FALSE)</f>
        <v>1</v>
      </c>
      <c r="S3545" s="229" t="b">
        <f>VLOOKUP(G3545,[1]Conceptos!$B$2:$E$587,4,FALSE)</f>
        <v>1</v>
      </c>
      <c r="V3545" s="231">
        <f t="shared" si="637"/>
        <v>0</v>
      </c>
    </row>
    <row r="3546" spans="1:22" s="231" customFormat="1" hidden="1">
      <c r="A3546" s="172">
        <f>VLOOKUP(G3546,[1]Conceptos!$B$2:$F$587,5,FALSE)</f>
        <v>425</v>
      </c>
      <c r="B3546" s="236"/>
      <c r="C3546" s="237"/>
      <c r="D3546" s="238"/>
      <c r="E3546" s="225">
        <v>10</v>
      </c>
      <c r="F3546" s="174"/>
      <c r="G3546" s="264" t="str">
        <f t="shared" si="633"/>
        <v>A.10.8</v>
      </c>
      <c r="H3546" s="235" t="e">
        <f t="shared" si="636"/>
        <v>#N/A</v>
      </c>
      <c r="I3546" s="239"/>
      <c r="J3546" s="239"/>
      <c r="K3546" s="239"/>
      <c r="L3546" s="239"/>
      <c r="M3546" s="240"/>
      <c r="N3546" s="231">
        <f t="shared" si="635"/>
        <v>1</v>
      </c>
      <c r="O3546" s="231">
        <f t="shared" si="627"/>
        <v>0</v>
      </c>
      <c r="P3546" s="179">
        <f>VLOOKUP($G3546,[1]Conceptos!$B$2:$I$588,6,FALSE)</f>
        <v>1</v>
      </c>
      <c r="Q3546" s="179">
        <f>VLOOKUP($G3546,[1]Conceptos!$B$2:$I$588,7,FALSE)</f>
        <v>1</v>
      </c>
      <c r="R3546" s="179">
        <f>VLOOKUP($G3546,[1]Conceptos!$B$2:$I$588,8,FALSE)</f>
        <v>1</v>
      </c>
      <c r="S3546" s="229" t="b">
        <f>VLOOKUP(G3546,[1]Conceptos!$B$2:$E$587,4,FALSE)</f>
        <v>1</v>
      </c>
      <c r="V3546" s="231">
        <f t="shared" si="637"/>
        <v>0</v>
      </c>
    </row>
    <row r="3547" spans="1:22" s="231" customFormat="1" ht="38.25">
      <c r="A3547" s="172">
        <f>VLOOKUP(G3547,[1]Conceptos!$B$2:$F$587,5,FALSE)</f>
        <v>426</v>
      </c>
      <c r="B3547" s="219" t="s">
        <v>569</v>
      </c>
      <c r="C3547" s="220" t="str">
        <f>VLOOKUP(B3547,[1]Conceptos!$B$2:$D$587,2,FALSE)</f>
        <v>ADQUISICIÓN DE PREDIOS DE RESERVA HÍDRICA Y ZONAS DE RESERVA NATURALES</v>
      </c>
      <c r="D3547" s="221" t="str">
        <f>VLOOKUP(B3547,[1]Conceptos!$B$2:$D$587,3,FALSE)</f>
        <v>INVERSIÓN ORIENTADA A LA ADQUISICIÓN DE PREDIOS QUE CONSTITUYEN RESERVA HÍDRICA Y ZONAS DE RESERVA NATURAL DE LA ENTIDAD TERRITORIAL EN EL MARCO DE UN PROYECTO</v>
      </c>
      <c r="E3547" s="222" t="s">
        <v>136</v>
      </c>
      <c r="F3547" s="223"/>
      <c r="G3547" s="263" t="str">
        <f t="shared" si="633"/>
        <v>A.10.9</v>
      </c>
      <c r="H3547" s="225"/>
      <c r="I3547" s="226">
        <f>SUM(I3548:I3557)</f>
        <v>0</v>
      </c>
      <c r="J3547" s="226">
        <f>SUM(J3548:J3557)</f>
        <v>0</v>
      </c>
      <c r="K3547" s="226">
        <f>SUM(K3548:K3557)</f>
        <v>0</v>
      </c>
      <c r="L3547" s="226">
        <f>SUM(L3548:L3557)</f>
        <v>0</v>
      </c>
      <c r="M3547" s="227">
        <f>SUM(M3548:M3557)</f>
        <v>0</v>
      </c>
      <c r="N3547" s="228">
        <f>IF(AND(E3547&lt;&gt;"", E3547&lt;&gt;"Registrar Detalle",E3547&lt;&gt;"Ocultar Detalle"),1,0)</f>
        <v>0</v>
      </c>
      <c r="O3547" s="228">
        <f t="shared" si="627"/>
        <v>0</v>
      </c>
      <c r="P3547" s="179">
        <f>VLOOKUP($G3547,[1]Conceptos!$B$2:$I$588,6,FALSE)</f>
        <v>1</v>
      </c>
      <c r="Q3547" s="179">
        <f>VLOOKUP($G3547,[1]Conceptos!$B$2:$I$588,7,FALSE)</f>
        <v>1</v>
      </c>
      <c r="R3547" s="179">
        <f>VLOOKUP($G3547,[1]Conceptos!$B$2:$I$588,8,FALSE)</f>
        <v>1</v>
      </c>
      <c r="S3547" s="229" t="b">
        <f>VLOOKUP(G3547,[1]Conceptos!$B$2:$E$588,4,FALSE)</f>
        <v>1</v>
      </c>
      <c r="T3547" s="230">
        <f>FIND(".",B3547,LEN(B3547)-2)</f>
        <v>5</v>
      </c>
      <c r="U3547" s="230" t="str">
        <f>MID(B3547,1,T3547-1)</f>
        <v>A.10</v>
      </c>
      <c r="V3547" s="231">
        <f t="shared" si="637"/>
        <v>5</v>
      </c>
    </row>
    <row r="3548" spans="1:22" s="231" customFormat="1">
      <c r="A3548" s="172">
        <f>VLOOKUP(G3548,[1]Conceptos!$B$2:$F$587,5,FALSE)</f>
        <v>426</v>
      </c>
      <c r="B3548" s="234"/>
      <c r="C3548" s="220"/>
      <c r="D3548" s="221"/>
      <c r="E3548" s="225">
        <v>1</v>
      </c>
      <c r="F3548" s="174"/>
      <c r="G3548" s="264" t="str">
        <f t="shared" si="633"/>
        <v>A.10.9</v>
      </c>
      <c r="H3548" s="235" t="e">
        <f t="shared" ref="H3548:H3557" si="638">VLOOKUP(F3548,$W$7:$X$48,2,FALSE)</f>
        <v>#N/A</v>
      </c>
      <c r="I3548" s="239"/>
      <c r="J3548" s="239"/>
      <c r="K3548" s="239"/>
      <c r="L3548" s="239"/>
      <c r="M3548" s="240"/>
      <c r="N3548" s="231">
        <f t="shared" si="635"/>
        <v>1</v>
      </c>
      <c r="O3548" s="231">
        <f t="shared" ref="O3548:O3611" si="639">SUM(I3548:M3548)</f>
        <v>0</v>
      </c>
      <c r="P3548" s="179">
        <f>VLOOKUP($G3548,[1]Conceptos!$B$2:$I$588,6,FALSE)</f>
        <v>1</v>
      </c>
      <c r="Q3548" s="179">
        <f>VLOOKUP($G3548,[1]Conceptos!$B$2:$I$588,7,FALSE)</f>
        <v>1</v>
      </c>
      <c r="R3548" s="179">
        <f>VLOOKUP($G3548,[1]Conceptos!$B$2:$I$588,8,FALSE)</f>
        <v>1</v>
      </c>
      <c r="S3548" s="229" t="b">
        <f>VLOOKUP(G3548,[1]Conceptos!$B$2:$E$588,4,FALSE)</f>
        <v>1</v>
      </c>
      <c r="V3548" s="231">
        <f t="shared" si="637"/>
        <v>5</v>
      </c>
    </row>
    <row r="3549" spans="1:22" s="231" customFormat="1" hidden="1">
      <c r="A3549" s="172">
        <f>VLOOKUP(G3549,[1]Conceptos!$B$2:$F$587,5,FALSE)</f>
        <v>426</v>
      </c>
      <c r="B3549" s="236"/>
      <c r="C3549" s="237"/>
      <c r="D3549" s="238"/>
      <c r="E3549" s="225">
        <v>2</v>
      </c>
      <c r="F3549" s="174"/>
      <c r="G3549" s="264" t="str">
        <f t="shared" si="633"/>
        <v>A.10.9</v>
      </c>
      <c r="H3549" s="235" t="e">
        <f t="shared" si="638"/>
        <v>#N/A</v>
      </c>
      <c r="I3549" s="239"/>
      <c r="J3549" s="239"/>
      <c r="K3549" s="239"/>
      <c r="L3549" s="239"/>
      <c r="M3549" s="240"/>
      <c r="N3549" s="231">
        <f t="shared" si="635"/>
        <v>1</v>
      </c>
      <c r="O3549" s="231">
        <f t="shared" si="639"/>
        <v>0</v>
      </c>
      <c r="P3549" s="179">
        <f>VLOOKUP($G3549,[1]Conceptos!$B$2:$I$588,6,FALSE)</f>
        <v>1</v>
      </c>
      <c r="Q3549" s="179">
        <f>VLOOKUP($G3549,[1]Conceptos!$B$2:$I$588,7,FALSE)</f>
        <v>1</v>
      </c>
      <c r="R3549" s="179">
        <f>VLOOKUP($G3549,[1]Conceptos!$B$2:$I$588,8,FALSE)</f>
        <v>1</v>
      </c>
      <c r="S3549" s="229" t="b">
        <f>VLOOKUP(G3549,[1]Conceptos!$B$2:$E$587,4,FALSE)</f>
        <v>1</v>
      </c>
      <c r="V3549" s="231">
        <f t="shared" si="637"/>
        <v>0</v>
      </c>
    </row>
    <row r="3550" spans="1:22" s="231" customFormat="1" hidden="1">
      <c r="A3550" s="172">
        <f>VLOOKUP(G3550,[1]Conceptos!$B$2:$F$587,5,FALSE)</f>
        <v>426</v>
      </c>
      <c r="B3550" s="236"/>
      <c r="C3550" s="237"/>
      <c r="D3550" s="238"/>
      <c r="E3550" s="225">
        <v>3</v>
      </c>
      <c r="F3550" s="174"/>
      <c r="G3550" s="264" t="str">
        <f t="shared" si="633"/>
        <v>A.10.9</v>
      </c>
      <c r="H3550" s="235" t="e">
        <f t="shared" si="638"/>
        <v>#N/A</v>
      </c>
      <c r="I3550" s="239"/>
      <c r="J3550" s="239"/>
      <c r="K3550" s="239"/>
      <c r="L3550" s="239"/>
      <c r="M3550" s="240"/>
      <c r="N3550" s="231">
        <f t="shared" si="635"/>
        <v>1</v>
      </c>
      <c r="O3550" s="231">
        <f t="shared" si="639"/>
        <v>0</v>
      </c>
      <c r="P3550" s="179">
        <f>VLOOKUP($G3550,[1]Conceptos!$B$2:$I$588,6,FALSE)</f>
        <v>1</v>
      </c>
      <c r="Q3550" s="179">
        <f>VLOOKUP($G3550,[1]Conceptos!$B$2:$I$588,7,FALSE)</f>
        <v>1</v>
      </c>
      <c r="R3550" s="179">
        <f>VLOOKUP($G3550,[1]Conceptos!$B$2:$I$588,8,FALSE)</f>
        <v>1</v>
      </c>
      <c r="S3550" s="229" t="b">
        <f>VLOOKUP(G3550,[1]Conceptos!$B$2:$E$587,4,FALSE)</f>
        <v>1</v>
      </c>
      <c r="V3550" s="231">
        <f t="shared" si="637"/>
        <v>0</v>
      </c>
    </row>
    <row r="3551" spans="1:22" s="231" customFormat="1" hidden="1">
      <c r="A3551" s="172">
        <f>VLOOKUP(G3551,[1]Conceptos!$B$2:$F$587,5,FALSE)</f>
        <v>426</v>
      </c>
      <c r="B3551" s="236"/>
      <c r="C3551" s="237"/>
      <c r="D3551" s="238"/>
      <c r="E3551" s="225">
        <v>4</v>
      </c>
      <c r="F3551" s="174"/>
      <c r="G3551" s="264" t="str">
        <f t="shared" si="633"/>
        <v>A.10.9</v>
      </c>
      <c r="H3551" s="235" t="e">
        <f t="shared" si="638"/>
        <v>#N/A</v>
      </c>
      <c r="I3551" s="239"/>
      <c r="J3551" s="239"/>
      <c r="K3551" s="239"/>
      <c r="L3551" s="239"/>
      <c r="M3551" s="240"/>
      <c r="N3551" s="231">
        <f t="shared" si="635"/>
        <v>1</v>
      </c>
      <c r="O3551" s="231">
        <f t="shared" si="639"/>
        <v>0</v>
      </c>
      <c r="P3551" s="179">
        <f>VLOOKUP($G3551,[1]Conceptos!$B$2:$I$588,6,FALSE)</f>
        <v>1</v>
      </c>
      <c r="Q3551" s="179">
        <f>VLOOKUP($G3551,[1]Conceptos!$B$2:$I$588,7,FALSE)</f>
        <v>1</v>
      </c>
      <c r="R3551" s="179">
        <f>VLOOKUP($G3551,[1]Conceptos!$B$2:$I$588,8,FALSE)</f>
        <v>1</v>
      </c>
      <c r="S3551" s="229" t="b">
        <f>VLOOKUP(G3551,[1]Conceptos!$B$2:$E$587,4,FALSE)</f>
        <v>1</v>
      </c>
      <c r="V3551" s="231">
        <f t="shared" si="637"/>
        <v>0</v>
      </c>
    </row>
    <row r="3552" spans="1:22" s="231" customFormat="1" hidden="1">
      <c r="A3552" s="172">
        <f>VLOOKUP(G3552,[1]Conceptos!$B$2:$F$587,5,FALSE)</f>
        <v>426</v>
      </c>
      <c r="B3552" s="236"/>
      <c r="C3552" s="237"/>
      <c r="D3552" s="238"/>
      <c r="E3552" s="225">
        <v>5</v>
      </c>
      <c r="F3552" s="174"/>
      <c r="G3552" s="264" t="str">
        <f t="shared" si="633"/>
        <v>A.10.9</v>
      </c>
      <c r="H3552" s="235" t="e">
        <f t="shared" si="638"/>
        <v>#N/A</v>
      </c>
      <c r="I3552" s="239"/>
      <c r="J3552" s="239"/>
      <c r="K3552" s="239"/>
      <c r="L3552" s="239"/>
      <c r="M3552" s="240"/>
      <c r="N3552" s="231">
        <f t="shared" si="635"/>
        <v>1</v>
      </c>
      <c r="O3552" s="231">
        <f t="shared" si="639"/>
        <v>0</v>
      </c>
      <c r="P3552" s="179">
        <f>VLOOKUP($G3552,[1]Conceptos!$B$2:$I$588,6,FALSE)</f>
        <v>1</v>
      </c>
      <c r="Q3552" s="179">
        <f>VLOOKUP($G3552,[1]Conceptos!$B$2:$I$588,7,FALSE)</f>
        <v>1</v>
      </c>
      <c r="R3552" s="179">
        <f>VLOOKUP($G3552,[1]Conceptos!$B$2:$I$588,8,FALSE)</f>
        <v>1</v>
      </c>
      <c r="S3552" s="229" t="b">
        <f>VLOOKUP(G3552,[1]Conceptos!$B$2:$E$587,4,FALSE)</f>
        <v>1</v>
      </c>
      <c r="V3552" s="231">
        <f t="shared" si="637"/>
        <v>0</v>
      </c>
    </row>
    <row r="3553" spans="1:22" s="231" customFormat="1" hidden="1">
      <c r="A3553" s="172">
        <f>VLOOKUP(G3553,[1]Conceptos!$B$2:$F$587,5,FALSE)</f>
        <v>426</v>
      </c>
      <c r="B3553" s="236"/>
      <c r="C3553" s="237"/>
      <c r="D3553" s="238"/>
      <c r="E3553" s="225">
        <v>6</v>
      </c>
      <c r="F3553" s="174"/>
      <c r="G3553" s="264" t="str">
        <f t="shared" si="633"/>
        <v>A.10.9</v>
      </c>
      <c r="H3553" s="235" t="e">
        <f t="shared" si="638"/>
        <v>#N/A</v>
      </c>
      <c r="I3553" s="239"/>
      <c r="J3553" s="239"/>
      <c r="K3553" s="239"/>
      <c r="L3553" s="239"/>
      <c r="M3553" s="240"/>
      <c r="N3553" s="231">
        <f t="shared" si="635"/>
        <v>1</v>
      </c>
      <c r="O3553" s="231">
        <f t="shared" si="639"/>
        <v>0</v>
      </c>
      <c r="P3553" s="179">
        <f>VLOOKUP($G3553,[1]Conceptos!$B$2:$I$588,6,FALSE)</f>
        <v>1</v>
      </c>
      <c r="Q3553" s="179">
        <f>VLOOKUP($G3553,[1]Conceptos!$B$2:$I$588,7,FALSE)</f>
        <v>1</v>
      </c>
      <c r="R3553" s="179">
        <f>VLOOKUP($G3553,[1]Conceptos!$B$2:$I$588,8,FALSE)</f>
        <v>1</v>
      </c>
      <c r="S3553" s="229" t="b">
        <f>VLOOKUP(G3553,[1]Conceptos!$B$2:$E$587,4,FALSE)</f>
        <v>1</v>
      </c>
      <c r="V3553" s="231">
        <f t="shared" si="637"/>
        <v>0</v>
      </c>
    </row>
    <row r="3554" spans="1:22" s="231" customFormat="1" hidden="1">
      <c r="A3554" s="172">
        <f>VLOOKUP(G3554,[1]Conceptos!$B$2:$F$587,5,FALSE)</f>
        <v>426</v>
      </c>
      <c r="B3554" s="236"/>
      <c r="C3554" s="237"/>
      <c r="D3554" s="238"/>
      <c r="E3554" s="225">
        <v>7</v>
      </c>
      <c r="F3554" s="174"/>
      <c r="G3554" s="264" t="str">
        <f t="shared" si="633"/>
        <v>A.10.9</v>
      </c>
      <c r="H3554" s="235" t="e">
        <f t="shared" si="638"/>
        <v>#N/A</v>
      </c>
      <c r="I3554" s="239"/>
      <c r="J3554" s="239"/>
      <c r="K3554" s="239"/>
      <c r="L3554" s="239"/>
      <c r="M3554" s="240"/>
      <c r="N3554" s="231">
        <f t="shared" si="635"/>
        <v>1</v>
      </c>
      <c r="O3554" s="231">
        <f t="shared" si="639"/>
        <v>0</v>
      </c>
      <c r="P3554" s="179">
        <f>VLOOKUP($G3554,[1]Conceptos!$B$2:$I$588,6,FALSE)</f>
        <v>1</v>
      </c>
      <c r="Q3554" s="179">
        <f>VLOOKUP($G3554,[1]Conceptos!$B$2:$I$588,7,FALSE)</f>
        <v>1</v>
      </c>
      <c r="R3554" s="179">
        <f>VLOOKUP($G3554,[1]Conceptos!$B$2:$I$588,8,FALSE)</f>
        <v>1</v>
      </c>
      <c r="S3554" s="229" t="b">
        <f>VLOOKUP(G3554,[1]Conceptos!$B$2:$E$587,4,FALSE)</f>
        <v>1</v>
      </c>
      <c r="V3554" s="231">
        <f t="shared" si="637"/>
        <v>0</v>
      </c>
    </row>
    <row r="3555" spans="1:22" s="231" customFormat="1" hidden="1">
      <c r="A3555" s="172">
        <f>VLOOKUP(G3555,[1]Conceptos!$B$2:$F$587,5,FALSE)</f>
        <v>426</v>
      </c>
      <c r="B3555" s="236"/>
      <c r="C3555" s="237"/>
      <c r="D3555" s="238"/>
      <c r="E3555" s="225">
        <v>8</v>
      </c>
      <c r="F3555" s="174"/>
      <c r="G3555" s="264" t="str">
        <f t="shared" si="633"/>
        <v>A.10.9</v>
      </c>
      <c r="H3555" s="235" t="e">
        <f t="shared" si="638"/>
        <v>#N/A</v>
      </c>
      <c r="I3555" s="239"/>
      <c r="J3555" s="239"/>
      <c r="K3555" s="239"/>
      <c r="L3555" s="239"/>
      <c r="M3555" s="240"/>
      <c r="N3555" s="231">
        <f t="shared" si="635"/>
        <v>1</v>
      </c>
      <c r="O3555" s="231">
        <f t="shared" si="639"/>
        <v>0</v>
      </c>
      <c r="P3555" s="179">
        <f>VLOOKUP($G3555,[1]Conceptos!$B$2:$I$588,6,FALSE)</f>
        <v>1</v>
      </c>
      <c r="Q3555" s="179">
        <f>VLOOKUP($G3555,[1]Conceptos!$B$2:$I$588,7,FALSE)</f>
        <v>1</v>
      </c>
      <c r="R3555" s="179">
        <f>VLOOKUP($G3555,[1]Conceptos!$B$2:$I$588,8,FALSE)</f>
        <v>1</v>
      </c>
      <c r="S3555" s="229" t="b">
        <f>VLOOKUP(G3555,[1]Conceptos!$B$2:$E$587,4,FALSE)</f>
        <v>1</v>
      </c>
      <c r="V3555" s="231">
        <f t="shared" si="637"/>
        <v>0</v>
      </c>
    </row>
    <row r="3556" spans="1:22" s="231" customFormat="1" hidden="1">
      <c r="A3556" s="172">
        <f>VLOOKUP(G3556,[1]Conceptos!$B$2:$F$587,5,FALSE)</f>
        <v>426</v>
      </c>
      <c r="B3556" s="236"/>
      <c r="C3556" s="237"/>
      <c r="D3556" s="238"/>
      <c r="E3556" s="225">
        <v>9</v>
      </c>
      <c r="F3556" s="174"/>
      <c r="G3556" s="264" t="str">
        <f t="shared" si="633"/>
        <v>A.10.9</v>
      </c>
      <c r="H3556" s="235" t="e">
        <f t="shared" si="638"/>
        <v>#N/A</v>
      </c>
      <c r="I3556" s="239"/>
      <c r="J3556" s="239"/>
      <c r="K3556" s="239"/>
      <c r="L3556" s="239"/>
      <c r="M3556" s="240"/>
      <c r="N3556" s="231">
        <f t="shared" si="635"/>
        <v>1</v>
      </c>
      <c r="O3556" s="231">
        <f t="shared" si="639"/>
        <v>0</v>
      </c>
      <c r="P3556" s="179">
        <f>VLOOKUP($G3556,[1]Conceptos!$B$2:$I$588,6,FALSE)</f>
        <v>1</v>
      </c>
      <c r="Q3556" s="179">
        <f>VLOOKUP($G3556,[1]Conceptos!$B$2:$I$588,7,FALSE)</f>
        <v>1</v>
      </c>
      <c r="R3556" s="179">
        <f>VLOOKUP($G3556,[1]Conceptos!$B$2:$I$588,8,FALSE)</f>
        <v>1</v>
      </c>
      <c r="S3556" s="229" t="b">
        <f>VLOOKUP(G3556,[1]Conceptos!$B$2:$E$587,4,FALSE)</f>
        <v>1</v>
      </c>
      <c r="V3556" s="231">
        <f t="shared" si="637"/>
        <v>0</v>
      </c>
    </row>
    <row r="3557" spans="1:22" s="231" customFormat="1" hidden="1">
      <c r="A3557" s="172">
        <f>VLOOKUP(G3557,[1]Conceptos!$B$2:$F$587,5,FALSE)</f>
        <v>426</v>
      </c>
      <c r="B3557" s="236"/>
      <c r="C3557" s="237"/>
      <c r="D3557" s="238"/>
      <c r="E3557" s="225">
        <v>10</v>
      </c>
      <c r="F3557" s="174"/>
      <c r="G3557" s="264" t="str">
        <f t="shared" si="633"/>
        <v>A.10.9</v>
      </c>
      <c r="H3557" s="235" t="e">
        <f t="shared" si="638"/>
        <v>#N/A</v>
      </c>
      <c r="I3557" s="239"/>
      <c r="J3557" s="239"/>
      <c r="K3557" s="239"/>
      <c r="L3557" s="239"/>
      <c r="M3557" s="240"/>
      <c r="N3557" s="231">
        <f t="shared" si="635"/>
        <v>1</v>
      </c>
      <c r="O3557" s="231">
        <f t="shared" si="639"/>
        <v>0</v>
      </c>
      <c r="P3557" s="179">
        <f>VLOOKUP($G3557,[1]Conceptos!$B$2:$I$588,6,FALSE)</f>
        <v>1</v>
      </c>
      <c r="Q3557" s="179">
        <f>VLOOKUP($G3557,[1]Conceptos!$B$2:$I$588,7,FALSE)</f>
        <v>1</v>
      </c>
      <c r="R3557" s="179">
        <f>VLOOKUP($G3557,[1]Conceptos!$B$2:$I$588,8,FALSE)</f>
        <v>1</v>
      </c>
      <c r="S3557" s="229" t="b">
        <f>VLOOKUP(G3557,[1]Conceptos!$B$2:$E$587,4,FALSE)</f>
        <v>1</v>
      </c>
      <c r="V3557" s="231">
        <f t="shared" si="637"/>
        <v>0</v>
      </c>
    </row>
    <row r="3558" spans="1:22" s="231" customFormat="1" ht="38.25">
      <c r="A3558" s="172">
        <f>VLOOKUP(G3558,[1]Conceptos!$B$2:$F$587,5,FALSE)</f>
        <v>427</v>
      </c>
      <c r="B3558" s="219" t="s">
        <v>570</v>
      </c>
      <c r="C3558" s="220" t="str">
        <f>VLOOKUP(B3558,[1]Conceptos!$B$2:$D$587,2,FALSE)</f>
        <v>ADQUISICIÓN DE ÁREAS DE INTERÉS PARA EL ACUEDUCTO MUNICIPAL (Art. 106 Ley 1151/07)</v>
      </c>
      <c r="D3558" s="221" t="str">
        <f>VLOOKUP(B3558,[1]Conceptos!$B$2:$D$587,3,FALSE)</f>
        <v>INVERSIÓN ORIENTADA A LA ADQUISICIÓN DE ÁREAS DE INTERÉS PARA EL ACUEDUCTO MUNICIPAL, DE CONFORMIDAD CON EL ARTÍCULO 106 DE LA LEY 1151 DE 2007.</v>
      </c>
      <c r="E3558" s="222" t="s">
        <v>136</v>
      </c>
      <c r="F3558" s="223"/>
      <c r="G3558" s="263" t="str">
        <f t="shared" si="633"/>
        <v>A.10.10</v>
      </c>
      <c r="H3558" s="225"/>
      <c r="I3558" s="226">
        <f>SUM(I3559:I3568)</f>
        <v>0</v>
      </c>
      <c r="J3558" s="226">
        <f>SUM(J3559:J3568)</f>
        <v>0</v>
      </c>
      <c r="K3558" s="226">
        <f>SUM(K3559:K3568)</f>
        <v>0</v>
      </c>
      <c r="L3558" s="226">
        <f>SUM(L3559:L3568)</f>
        <v>0</v>
      </c>
      <c r="M3558" s="227">
        <f>SUM(M3559:M3568)</f>
        <v>0</v>
      </c>
      <c r="N3558" s="228">
        <f>IF(AND(E3558&lt;&gt;"", E3558&lt;&gt;"Registrar Detalle",E3558&lt;&gt;"Ocultar Detalle"),1,0)</f>
        <v>0</v>
      </c>
      <c r="O3558" s="228">
        <f t="shared" si="639"/>
        <v>0</v>
      </c>
      <c r="P3558" s="179">
        <f>VLOOKUP($G3558,[1]Conceptos!$B$2:$I$588,6,FALSE)</f>
        <v>1</v>
      </c>
      <c r="Q3558" s="179">
        <f>VLOOKUP($G3558,[1]Conceptos!$B$2:$I$588,7,FALSE)</f>
        <v>1</v>
      </c>
      <c r="R3558" s="179">
        <f>VLOOKUP($G3558,[1]Conceptos!$B$2:$I$588,8,FALSE)</f>
        <v>1</v>
      </c>
      <c r="S3558" s="229" t="b">
        <f>VLOOKUP(G3558,[1]Conceptos!$B$2:$E$588,4,FALSE)</f>
        <v>1</v>
      </c>
      <c r="T3558" s="230">
        <f>FIND(".",B3558,LEN(B3558)-2)</f>
        <v>5</v>
      </c>
      <c r="U3558" s="230" t="str">
        <f>MID(B3558,1,T3558-1)</f>
        <v>A.10</v>
      </c>
      <c r="V3558" s="231">
        <f t="shared" si="637"/>
        <v>5</v>
      </c>
    </row>
    <row r="3559" spans="1:22" s="231" customFormat="1">
      <c r="A3559" s="172">
        <f>VLOOKUP(G3559,[1]Conceptos!$B$2:$F$587,5,FALSE)</f>
        <v>427</v>
      </c>
      <c r="B3559" s="234"/>
      <c r="C3559" s="220"/>
      <c r="D3559" s="221"/>
      <c r="E3559" s="225">
        <v>1</v>
      </c>
      <c r="F3559" s="174"/>
      <c r="G3559" s="264" t="str">
        <f t="shared" si="633"/>
        <v>A.10.10</v>
      </c>
      <c r="H3559" s="235" t="e">
        <f t="shared" ref="H3559:H3568" si="640">VLOOKUP(F3559,$W$7:$X$48,2,FALSE)</f>
        <v>#N/A</v>
      </c>
      <c r="I3559" s="239"/>
      <c r="J3559" s="239"/>
      <c r="K3559" s="239"/>
      <c r="L3559" s="239"/>
      <c r="M3559" s="240"/>
      <c r="N3559" s="231">
        <f t="shared" si="635"/>
        <v>1</v>
      </c>
      <c r="O3559" s="231">
        <f t="shared" si="639"/>
        <v>0</v>
      </c>
      <c r="P3559" s="179">
        <f>VLOOKUP($G3559,[1]Conceptos!$B$2:$I$588,6,FALSE)</f>
        <v>1</v>
      </c>
      <c r="Q3559" s="179">
        <f>VLOOKUP($G3559,[1]Conceptos!$B$2:$I$588,7,FALSE)</f>
        <v>1</v>
      </c>
      <c r="R3559" s="179">
        <f>VLOOKUP($G3559,[1]Conceptos!$B$2:$I$588,8,FALSE)</f>
        <v>1</v>
      </c>
      <c r="S3559" s="229" t="b">
        <f>VLOOKUP(G3559,[1]Conceptos!$B$2:$E$588,4,FALSE)</f>
        <v>1</v>
      </c>
      <c r="V3559" s="231">
        <f t="shared" si="637"/>
        <v>5</v>
      </c>
    </row>
    <row r="3560" spans="1:22" s="231" customFormat="1" hidden="1">
      <c r="A3560" s="172">
        <f>VLOOKUP(G3560,[1]Conceptos!$B$2:$F$587,5,FALSE)</f>
        <v>427</v>
      </c>
      <c r="B3560" s="236"/>
      <c r="C3560" s="237"/>
      <c r="D3560" s="238"/>
      <c r="E3560" s="225">
        <v>2</v>
      </c>
      <c r="F3560" s="174"/>
      <c r="G3560" s="264" t="str">
        <f t="shared" si="633"/>
        <v>A.10.10</v>
      </c>
      <c r="H3560" s="235" t="e">
        <f t="shared" si="640"/>
        <v>#N/A</v>
      </c>
      <c r="I3560" s="239"/>
      <c r="J3560" s="239"/>
      <c r="K3560" s="239"/>
      <c r="L3560" s="239"/>
      <c r="M3560" s="240"/>
      <c r="N3560" s="231">
        <f t="shared" si="635"/>
        <v>1</v>
      </c>
      <c r="O3560" s="231">
        <f t="shared" si="639"/>
        <v>0</v>
      </c>
      <c r="P3560" s="179">
        <f>VLOOKUP($G3560,[1]Conceptos!$B$2:$I$588,6,FALSE)</f>
        <v>1</v>
      </c>
      <c r="Q3560" s="179">
        <f>VLOOKUP($G3560,[1]Conceptos!$B$2:$I$588,7,FALSE)</f>
        <v>1</v>
      </c>
      <c r="R3560" s="179">
        <f>VLOOKUP($G3560,[1]Conceptos!$B$2:$I$588,8,FALSE)</f>
        <v>1</v>
      </c>
      <c r="S3560" s="229" t="b">
        <f>VLOOKUP(G3560,[1]Conceptos!$B$2:$E$587,4,FALSE)</f>
        <v>1</v>
      </c>
      <c r="V3560" s="231">
        <f t="shared" si="637"/>
        <v>0</v>
      </c>
    </row>
    <row r="3561" spans="1:22" s="231" customFormat="1" hidden="1">
      <c r="A3561" s="172">
        <f>VLOOKUP(G3561,[1]Conceptos!$B$2:$F$587,5,FALSE)</f>
        <v>427</v>
      </c>
      <c r="B3561" s="236"/>
      <c r="C3561" s="237"/>
      <c r="D3561" s="238"/>
      <c r="E3561" s="225">
        <v>3</v>
      </c>
      <c r="F3561" s="174"/>
      <c r="G3561" s="264" t="str">
        <f t="shared" si="633"/>
        <v>A.10.10</v>
      </c>
      <c r="H3561" s="235" t="e">
        <f t="shared" si="640"/>
        <v>#N/A</v>
      </c>
      <c r="I3561" s="239"/>
      <c r="J3561" s="239"/>
      <c r="K3561" s="239"/>
      <c r="L3561" s="239"/>
      <c r="M3561" s="240"/>
      <c r="N3561" s="231">
        <f t="shared" si="635"/>
        <v>1</v>
      </c>
      <c r="O3561" s="231">
        <f t="shared" si="639"/>
        <v>0</v>
      </c>
      <c r="P3561" s="179">
        <f>VLOOKUP($G3561,[1]Conceptos!$B$2:$I$588,6,FALSE)</f>
        <v>1</v>
      </c>
      <c r="Q3561" s="179">
        <f>VLOOKUP($G3561,[1]Conceptos!$B$2:$I$588,7,FALSE)</f>
        <v>1</v>
      </c>
      <c r="R3561" s="179">
        <f>VLOOKUP($G3561,[1]Conceptos!$B$2:$I$588,8,FALSE)</f>
        <v>1</v>
      </c>
      <c r="S3561" s="229" t="b">
        <f>VLOOKUP(G3561,[1]Conceptos!$B$2:$E$587,4,FALSE)</f>
        <v>1</v>
      </c>
      <c r="V3561" s="231">
        <f t="shared" si="637"/>
        <v>0</v>
      </c>
    </row>
    <row r="3562" spans="1:22" s="231" customFormat="1" hidden="1">
      <c r="A3562" s="172">
        <f>VLOOKUP(G3562,[1]Conceptos!$B$2:$F$587,5,FALSE)</f>
        <v>427</v>
      </c>
      <c r="B3562" s="236"/>
      <c r="C3562" s="237"/>
      <c r="D3562" s="238"/>
      <c r="E3562" s="225">
        <v>4</v>
      </c>
      <c r="F3562" s="174"/>
      <c r="G3562" s="264" t="str">
        <f t="shared" si="633"/>
        <v>A.10.10</v>
      </c>
      <c r="H3562" s="235" t="e">
        <f t="shared" si="640"/>
        <v>#N/A</v>
      </c>
      <c r="I3562" s="239"/>
      <c r="J3562" s="239"/>
      <c r="K3562" s="239"/>
      <c r="L3562" s="239"/>
      <c r="M3562" s="240"/>
      <c r="N3562" s="231">
        <f t="shared" si="635"/>
        <v>1</v>
      </c>
      <c r="O3562" s="231">
        <f t="shared" si="639"/>
        <v>0</v>
      </c>
      <c r="P3562" s="179">
        <f>VLOOKUP($G3562,[1]Conceptos!$B$2:$I$588,6,FALSE)</f>
        <v>1</v>
      </c>
      <c r="Q3562" s="179">
        <f>VLOOKUP($G3562,[1]Conceptos!$B$2:$I$588,7,FALSE)</f>
        <v>1</v>
      </c>
      <c r="R3562" s="179">
        <f>VLOOKUP($G3562,[1]Conceptos!$B$2:$I$588,8,FALSE)</f>
        <v>1</v>
      </c>
      <c r="S3562" s="229" t="b">
        <f>VLOOKUP(G3562,[1]Conceptos!$B$2:$E$587,4,FALSE)</f>
        <v>1</v>
      </c>
      <c r="V3562" s="231">
        <f t="shared" si="637"/>
        <v>0</v>
      </c>
    </row>
    <row r="3563" spans="1:22" s="231" customFormat="1" hidden="1">
      <c r="A3563" s="172">
        <f>VLOOKUP(G3563,[1]Conceptos!$B$2:$F$587,5,FALSE)</f>
        <v>427</v>
      </c>
      <c r="B3563" s="236"/>
      <c r="C3563" s="237"/>
      <c r="D3563" s="238"/>
      <c r="E3563" s="225">
        <v>5</v>
      </c>
      <c r="F3563" s="174"/>
      <c r="G3563" s="264" t="str">
        <f t="shared" si="633"/>
        <v>A.10.10</v>
      </c>
      <c r="H3563" s="235" t="e">
        <f t="shared" si="640"/>
        <v>#N/A</v>
      </c>
      <c r="I3563" s="239"/>
      <c r="J3563" s="239"/>
      <c r="K3563" s="239"/>
      <c r="L3563" s="239"/>
      <c r="M3563" s="240"/>
      <c r="N3563" s="231">
        <f t="shared" si="635"/>
        <v>1</v>
      </c>
      <c r="O3563" s="231">
        <f t="shared" si="639"/>
        <v>0</v>
      </c>
      <c r="P3563" s="179">
        <f>VLOOKUP($G3563,[1]Conceptos!$B$2:$I$588,6,FALSE)</f>
        <v>1</v>
      </c>
      <c r="Q3563" s="179">
        <f>VLOOKUP($G3563,[1]Conceptos!$B$2:$I$588,7,FALSE)</f>
        <v>1</v>
      </c>
      <c r="R3563" s="179">
        <f>VLOOKUP($G3563,[1]Conceptos!$B$2:$I$588,8,FALSE)</f>
        <v>1</v>
      </c>
      <c r="S3563" s="229" t="b">
        <f>VLOOKUP(G3563,[1]Conceptos!$B$2:$E$587,4,FALSE)</f>
        <v>1</v>
      </c>
      <c r="V3563" s="231">
        <f t="shared" si="637"/>
        <v>0</v>
      </c>
    </row>
    <row r="3564" spans="1:22" s="231" customFormat="1" hidden="1">
      <c r="A3564" s="172">
        <f>VLOOKUP(G3564,[1]Conceptos!$B$2:$F$587,5,FALSE)</f>
        <v>427</v>
      </c>
      <c r="B3564" s="236"/>
      <c r="C3564" s="237"/>
      <c r="D3564" s="238"/>
      <c r="E3564" s="225">
        <v>6</v>
      </c>
      <c r="F3564" s="174"/>
      <c r="G3564" s="264" t="str">
        <f t="shared" si="633"/>
        <v>A.10.10</v>
      </c>
      <c r="H3564" s="235" t="e">
        <f t="shared" si="640"/>
        <v>#N/A</v>
      </c>
      <c r="I3564" s="239"/>
      <c r="J3564" s="239"/>
      <c r="K3564" s="239"/>
      <c r="L3564" s="239"/>
      <c r="M3564" s="240"/>
      <c r="N3564" s="231">
        <f t="shared" si="635"/>
        <v>1</v>
      </c>
      <c r="O3564" s="231">
        <f t="shared" si="639"/>
        <v>0</v>
      </c>
      <c r="P3564" s="179">
        <f>VLOOKUP($G3564,[1]Conceptos!$B$2:$I$588,6,FALSE)</f>
        <v>1</v>
      </c>
      <c r="Q3564" s="179">
        <f>VLOOKUP($G3564,[1]Conceptos!$B$2:$I$588,7,FALSE)</f>
        <v>1</v>
      </c>
      <c r="R3564" s="179">
        <f>VLOOKUP($G3564,[1]Conceptos!$B$2:$I$588,8,FALSE)</f>
        <v>1</v>
      </c>
      <c r="S3564" s="229" t="b">
        <f>VLOOKUP(G3564,[1]Conceptos!$B$2:$E$587,4,FALSE)</f>
        <v>1</v>
      </c>
      <c r="V3564" s="231">
        <f t="shared" si="637"/>
        <v>0</v>
      </c>
    </row>
    <row r="3565" spans="1:22" s="231" customFormat="1" hidden="1">
      <c r="A3565" s="172">
        <f>VLOOKUP(G3565,[1]Conceptos!$B$2:$F$587,5,FALSE)</f>
        <v>427</v>
      </c>
      <c r="B3565" s="236"/>
      <c r="C3565" s="237"/>
      <c r="D3565" s="238"/>
      <c r="E3565" s="225">
        <v>7</v>
      </c>
      <c r="F3565" s="174"/>
      <c r="G3565" s="264" t="str">
        <f t="shared" si="633"/>
        <v>A.10.10</v>
      </c>
      <c r="H3565" s="235" t="e">
        <f t="shared" si="640"/>
        <v>#N/A</v>
      </c>
      <c r="I3565" s="239"/>
      <c r="J3565" s="239"/>
      <c r="K3565" s="239"/>
      <c r="L3565" s="239"/>
      <c r="M3565" s="240"/>
      <c r="N3565" s="231">
        <f t="shared" si="635"/>
        <v>1</v>
      </c>
      <c r="O3565" s="231">
        <f t="shared" si="639"/>
        <v>0</v>
      </c>
      <c r="P3565" s="179">
        <f>VLOOKUP($G3565,[1]Conceptos!$B$2:$I$588,6,FALSE)</f>
        <v>1</v>
      </c>
      <c r="Q3565" s="179">
        <f>VLOOKUP($G3565,[1]Conceptos!$B$2:$I$588,7,FALSE)</f>
        <v>1</v>
      </c>
      <c r="R3565" s="179">
        <f>VLOOKUP($G3565,[1]Conceptos!$B$2:$I$588,8,FALSE)</f>
        <v>1</v>
      </c>
      <c r="S3565" s="229" t="b">
        <f>VLOOKUP(G3565,[1]Conceptos!$B$2:$E$587,4,FALSE)</f>
        <v>1</v>
      </c>
      <c r="V3565" s="231">
        <f t="shared" si="637"/>
        <v>0</v>
      </c>
    </row>
    <row r="3566" spans="1:22" s="231" customFormat="1" hidden="1">
      <c r="A3566" s="172">
        <f>VLOOKUP(G3566,[1]Conceptos!$B$2:$F$587,5,FALSE)</f>
        <v>427</v>
      </c>
      <c r="B3566" s="236"/>
      <c r="C3566" s="237"/>
      <c r="D3566" s="238"/>
      <c r="E3566" s="225">
        <v>8</v>
      </c>
      <c r="F3566" s="174"/>
      <c r="G3566" s="264" t="str">
        <f t="shared" si="633"/>
        <v>A.10.10</v>
      </c>
      <c r="H3566" s="235" t="e">
        <f t="shared" si="640"/>
        <v>#N/A</v>
      </c>
      <c r="I3566" s="239"/>
      <c r="J3566" s="239"/>
      <c r="K3566" s="239"/>
      <c r="L3566" s="239"/>
      <c r="M3566" s="240"/>
      <c r="N3566" s="231">
        <f t="shared" si="635"/>
        <v>1</v>
      </c>
      <c r="O3566" s="231">
        <f t="shared" si="639"/>
        <v>0</v>
      </c>
      <c r="P3566" s="179">
        <f>VLOOKUP($G3566,[1]Conceptos!$B$2:$I$588,6,FALSE)</f>
        <v>1</v>
      </c>
      <c r="Q3566" s="179">
        <f>VLOOKUP($G3566,[1]Conceptos!$B$2:$I$588,7,FALSE)</f>
        <v>1</v>
      </c>
      <c r="R3566" s="179">
        <f>VLOOKUP($G3566,[1]Conceptos!$B$2:$I$588,8,FALSE)</f>
        <v>1</v>
      </c>
      <c r="S3566" s="229" t="b">
        <f>VLOOKUP(G3566,[1]Conceptos!$B$2:$E$587,4,FALSE)</f>
        <v>1</v>
      </c>
      <c r="V3566" s="231">
        <f t="shared" si="637"/>
        <v>0</v>
      </c>
    </row>
    <row r="3567" spans="1:22" s="231" customFormat="1" hidden="1">
      <c r="A3567" s="172">
        <f>VLOOKUP(G3567,[1]Conceptos!$B$2:$F$587,5,FALSE)</f>
        <v>427</v>
      </c>
      <c r="B3567" s="236"/>
      <c r="C3567" s="237"/>
      <c r="D3567" s="238"/>
      <c r="E3567" s="225">
        <v>9</v>
      </c>
      <c r="F3567" s="174"/>
      <c r="G3567" s="264" t="str">
        <f t="shared" si="633"/>
        <v>A.10.10</v>
      </c>
      <c r="H3567" s="235" t="e">
        <f t="shared" si="640"/>
        <v>#N/A</v>
      </c>
      <c r="I3567" s="239"/>
      <c r="J3567" s="239"/>
      <c r="K3567" s="239"/>
      <c r="L3567" s="239"/>
      <c r="M3567" s="240"/>
      <c r="N3567" s="231">
        <f t="shared" si="635"/>
        <v>1</v>
      </c>
      <c r="O3567" s="231">
        <f t="shared" si="639"/>
        <v>0</v>
      </c>
      <c r="P3567" s="179">
        <f>VLOOKUP($G3567,[1]Conceptos!$B$2:$I$588,6,FALSE)</f>
        <v>1</v>
      </c>
      <c r="Q3567" s="179">
        <f>VLOOKUP($G3567,[1]Conceptos!$B$2:$I$588,7,FALSE)</f>
        <v>1</v>
      </c>
      <c r="R3567" s="179">
        <f>VLOOKUP($G3567,[1]Conceptos!$B$2:$I$588,8,FALSE)</f>
        <v>1</v>
      </c>
      <c r="S3567" s="229" t="b">
        <f>VLOOKUP(G3567,[1]Conceptos!$B$2:$E$587,4,FALSE)</f>
        <v>1</v>
      </c>
      <c r="V3567" s="231">
        <f t="shared" si="637"/>
        <v>0</v>
      </c>
    </row>
    <row r="3568" spans="1:22" s="231" customFormat="1" hidden="1">
      <c r="A3568" s="172">
        <f>VLOOKUP(G3568,[1]Conceptos!$B$2:$F$587,5,FALSE)</f>
        <v>427</v>
      </c>
      <c r="B3568" s="236"/>
      <c r="C3568" s="237"/>
      <c r="D3568" s="238"/>
      <c r="E3568" s="225">
        <v>10</v>
      </c>
      <c r="F3568" s="174"/>
      <c r="G3568" s="264" t="str">
        <f t="shared" si="633"/>
        <v>A.10.10</v>
      </c>
      <c r="H3568" s="235" t="e">
        <f t="shared" si="640"/>
        <v>#N/A</v>
      </c>
      <c r="I3568" s="239"/>
      <c r="J3568" s="239"/>
      <c r="K3568" s="239"/>
      <c r="L3568" s="239"/>
      <c r="M3568" s="240"/>
      <c r="N3568" s="231">
        <f t="shared" si="635"/>
        <v>1</v>
      </c>
      <c r="O3568" s="231">
        <f t="shared" si="639"/>
        <v>0</v>
      </c>
      <c r="P3568" s="179">
        <f>VLOOKUP($G3568,[1]Conceptos!$B$2:$I$588,6,FALSE)</f>
        <v>1</v>
      </c>
      <c r="Q3568" s="179">
        <f>VLOOKUP($G3568,[1]Conceptos!$B$2:$I$588,7,FALSE)</f>
        <v>1</v>
      </c>
      <c r="R3568" s="179">
        <f>VLOOKUP($G3568,[1]Conceptos!$B$2:$I$588,8,FALSE)</f>
        <v>1</v>
      </c>
      <c r="S3568" s="229" t="b">
        <f>VLOOKUP(G3568,[1]Conceptos!$B$2:$E$587,4,FALSE)</f>
        <v>1</v>
      </c>
      <c r="V3568" s="231">
        <f t="shared" si="637"/>
        <v>0</v>
      </c>
    </row>
    <row r="3569" spans="1:22" s="231" customFormat="1" ht="25.5">
      <c r="A3569" s="172">
        <f>VLOOKUP(G3569,[1]Conceptos!$B$2:$F$587,5,FALSE)</f>
        <v>428</v>
      </c>
      <c r="B3569" s="219" t="s">
        <v>571</v>
      </c>
      <c r="C3569" s="220" t="str">
        <f>VLOOKUP(B3569,[1]Conceptos!$B$2:$D$587,2,FALSE)</f>
        <v>REFORESTACIÓN Y CONTROL DE EROSIÓN</v>
      </c>
      <c r="D3569" s="221" t="str">
        <f>VLOOKUP(B3569,[1]Conceptos!$B$2:$D$587,3,FALSE)</f>
        <v xml:space="preserve">INVERSIÓN ORIENTADA A LA REFORESTACIÓN Y EL CONTROL DE LA EROSIÓN DEL TERRITORIO DE LA ENTIDAD TERRITORIAL </v>
      </c>
      <c r="E3569" s="222" t="s">
        <v>136</v>
      </c>
      <c r="F3569" s="223"/>
      <c r="G3569" s="263" t="str">
        <f t="shared" si="633"/>
        <v>A.10.11</v>
      </c>
      <c r="H3569" s="225"/>
      <c r="I3569" s="226">
        <f>SUM(I3570:I3579)</f>
        <v>0</v>
      </c>
      <c r="J3569" s="226">
        <f>SUM(J3570:J3579)</f>
        <v>0</v>
      </c>
      <c r="K3569" s="226">
        <f>SUM(K3570:K3579)</f>
        <v>0</v>
      </c>
      <c r="L3569" s="226">
        <f>SUM(L3570:L3579)</f>
        <v>0</v>
      </c>
      <c r="M3569" s="227">
        <f>SUM(M3570:M3579)</f>
        <v>0</v>
      </c>
      <c r="N3569" s="228">
        <f>IF(AND(E3569&lt;&gt;"", E3569&lt;&gt;"Registrar Detalle",E3569&lt;&gt;"Ocultar Detalle"),1,0)</f>
        <v>0</v>
      </c>
      <c r="O3569" s="228">
        <f t="shared" si="639"/>
        <v>0</v>
      </c>
      <c r="P3569" s="179">
        <f>VLOOKUP($G3569,[1]Conceptos!$B$2:$I$588,6,FALSE)</f>
        <v>1</v>
      </c>
      <c r="Q3569" s="179">
        <f>VLOOKUP($G3569,[1]Conceptos!$B$2:$I$588,7,FALSE)</f>
        <v>1</v>
      </c>
      <c r="R3569" s="179">
        <f>VLOOKUP($G3569,[1]Conceptos!$B$2:$I$588,8,FALSE)</f>
        <v>1</v>
      </c>
      <c r="S3569" s="229" t="b">
        <f>VLOOKUP(G3569,[1]Conceptos!$B$2:$E$588,4,FALSE)</f>
        <v>1</v>
      </c>
      <c r="T3569" s="230">
        <f>FIND(".",B3569,LEN(B3569)-2)</f>
        <v>5</v>
      </c>
      <c r="U3569" s="230" t="str">
        <f>MID(B3569,1,T3569-1)</f>
        <v>A.10</v>
      </c>
      <c r="V3569" s="231">
        <f t="shared" si="637"/>
        <v>5</v>
      </c>
    </row>
    <row r="3570" spans="1:22" s="231" customFormat="1">
      <c r="A3570" s="172">
        <f>VLOOKUP(G3570,[1]Conceptos!$B$2:$F$587,5,FALSE)</f>
        <v>428</v>
      </c>
      <c r="B3570" s="234"/>
      <c r="C3570" s="220"/>
      <c r="D3570" s="221"/>
      <c r="E3570" s="225">
        <v>1</v>
      </c>
      <c r="F3570" s="174"/>
      <c r="G3570" s="264" t="str">
        <f t="shared" si="633"/>
        <v>A.10.11</v>
      </c>
      <c r="H3570" s="235" t="e">
        <f t="shared" ref="H3570:H3579" si="641">VLOOKUP(F3570,$W$7:$X$48,2,FALSE)</f>
        <v>#N/A</v>
      </c>
      <c r="I3570" s="239"/>
      <c r="J3570" s="239"/>
      <c r="K3570" s="239"/>
      <c r="L3570" s="239"/>
      <c r="M3570" s="240"/>
      <c r="N3570" s="231">
        <f t="shared" si="635"/>
        <v>1</v>
      </c>
      <c r="O3570" s="231">
        <f t="shared" si="639"/>
        <v>0</v>
      </c>
      <c r="P3570" s="179">
        <f>VLOOKUP($G3570,[1]Conceptos!$B$2:$I$588,6,FALSE)</f>
        <v>1</v>
      </c>
      <c r="Q3570" s="179">
        <f>VLOOKUP($G3570,[1]Conceptos!$B$2:$I$588,7,FALSE)</f>
        <v>1</v>
      </c>
      <c r="R3570" s="179">
        <f>VLOOKUP($G3570,[1]Conceptos!$B$2:$I$588,8,FALSE)</f>
        <v>1</v>
      </c>
      <c r="S3570" s="229" t="b">
        <f>VLOOKUP(G3570,[1]Conceptos!$B$2:$E$588,4,FALSE)</f>
        <v>1</v>
      </c>
      <c r="V3570" s="231">
        <f t="shared" si="637"/>
        <v>5</v>
      </c>
    </row>
    <row r="3571" spans="1:22" s="231" customFormat="1" hidden="1">
      <c r="A3571" s="172">
        <f>VLOOKUP(G3571,[1]Conceptos!$B$2:$F$587,5,FALSE)</f>
        <v>428</v>
      </c>
      <c r="B3571" s="236"/>
      <c r="C3571" s="237"/>
      <c r="D3571" s="238"/>
      <c r="E3571" s="225">
        <v>2</v>
      </c>
      <c r="F3571" s="174"/>
      <c r="G3571" s="264" t="str">
        <f t="shared" si="633"/>
        <v>A.10.11</v>
      </c>
      <c r="H3571" s="235" t="e">
        <f t="shared" si="641"/>
        <v>#N/A</v>
      </c>
      <c r="I3571" s="239"/>
      <c r="J3571" s="239"/>
      <c r="K3571" s="239"/>
      <c r="L3571" s="239"/>
      <c r="M3571" s="240"/>
      <c r="N3571" s="231">
        <f t="shared" si="635"/>
        <v>1</v>
      </c>
      <c r="O3571" s="231">
        <f t="shared" si="639"/>
        <v>0</v>
      </c>
      <c r="P3571" s="179">
        <f>VLOOKUP($G3571,[1]Conceptos!$B$2:$I$588,6,FALSE)</f>
        <v>1</v>
      </c>
      <c r="Q3571" s="179">
        <f>VLOOKUP($G3571,[1]Conceptos!$B$2:$I$588,7,FALSE)</f>
        <v>1</v>
      </c>
      <c r="R3571" s="179">
        <f>VLOOKUP($G3571,[1]Conceptos!$B$2:$I$588,8,FALSE)</f>
        <v>1</v>
      </c>
      <c r="S3571" s="229" t="b">
        <f>VLOOKUP(G3571,[1]Conceptos!$B$2:$E$587,4,FALSE)</f>
        <v>1</v>
      </c>
      <c r="V3571" s="231">
        <f t="shared" si="637"/>
        <v>0</v>
      </c>
    </row>
    <row r="3572" spans="1:22" s="231" customFormat="1" hidden="1">
      <c r="A3572" s="172">
        <f>VLOOKUP(G3572,[1]Conceptos!$B$2:$F$587,5,FALSE)</f>
        <v>428</v>
      </c>
      <c r="B3572" s="236"/>
      <c r="C3572" s="237"/>
      <c r="D3572" s="238"/>
      <c r="E3572" s="225">
        <v>3</v>
      </c>
      <c r="F3572" s="174"/>
      <c r="G3572" s="264" t="str">
        <f t="shared" si="633"/>
        <v>A.10.11</v>
      </c>
      <c r="H3572" s="235" t="e">
        <f t="shared" si="641"/>
        <v>#N/A</v>
      </c>
      <c r="I3572" s="239"/>
      <c r="J3572" s="239"/>
      <c r="K3572" s="239"/>
      <c r="L3572" s="239"/>
      <c r="M3572" s="240"/>
      <c r="N3572" s="231">
        <f t="shared" si="635"/>
        <v>1</v>
      </c>
      <c r="O3572" s="231">
        <f t="shared" si="639"/>
        <v>0</v>
      </c>
      <c r="P3572" s="179">
        <f>VLOOKUP($G3572,[1]Conceptos!$B$2:$I$588,6,FALSE)</f>
        <v>1</v>
      </c>
      <c r="Q3572" s="179">
        <f>VLOOKUP($G3572,[1]Conceptos!$B$2:$I$588,7,FALSE)</f>
        <v>1</v>
      </c>
      <c r="R3572" s="179">
        <f>VLOOKUP($G3572,[1]Conceptos!$B$2:$I$588,8,FALSE)</f>
        <v>1</v>
      </c>
      <c r="S3572" s="229" t="b">
        <f>VLOOKUP(G3572,[1]Conceptos!$B$2:$E$587,4,FALSE)</f>
        <v>1</v>
      </c>
      <c r="V3572" s="231">
        <f t="shared" si="637"/>
        <v>0</v>
      </c>
    </row>
    <row r="3573" spans="1:22" s="231" customFormat="1" hidden="1">
      <c r="A3573" s="172">
        <f>VLOOKUP(G3573,[1]Conceptos!$B$2:$F$587,5,FALSE)</f>
        <v>428</v>
      </c>
      <c r="B3573" s="236"/>
      <c r="C3573" s="237"/>
      <c r="D3573" s="238"/>
      <c r="E3573" s="225">
        <v>4</v>
      </c>
      <c r="F3573" s="174"/>
      <c r="G3573" s="264" t="str">
        <f t="shared" si="633"/>
        <v>A.10.11</v>
      </c>
      <c r="H3573" s="235" t="e">
        <f t="shared" si="641"/>
        <v>#N/A</v>
      </c>
      <c r="I3573" s="239"/>
      <c r="J3573" s="239"/>
      <c r="K3573" s="239"/>
      <c r="L3573" s="239"/>
      <c r="M3573" s="240"/>
      <c r="N3573" s="231">
        <f t="shared" si="635"/>
        <v>1</v>
      </c>
      <c r="O3573" s="231">
        <f t="shared" si="639"/>
        <v>0</v>
      </c>
      <c r="P3573" s="179">
        <f>VLOOKUP($G3573,[1]Conceptos!$B$2:$I$588,6,FALSE)</f>
        <v>1</v>
      </c>
      <c r="Q3573" s="179">
        <f>VLOOKUP($G3573,[1]Conceptos!$B$2:$I$588,7,FALSE)</f>
        <v>1</v>
      </c>
      <c r="R3573" s="179">
        <f>VLOOKUP($G3573,[1]Conceptos!$B$2:$I$588,8,FALSE)</f>
        <v>1</v>
      </c>
      <c r="S3573" s="229" t="b">
        <f>VLOOKUP(G3573,[1]Conceptos!$B$2:$E$587,4,FALSE)</f>
        <v>1</v>
      </c>
      <c r="V3573" s="231">
        <f t="shared" si="637"/>
        <v>0</v>
      </c>
    </row>
    <row r="3574" spans="1:22" s="231" customFormat="1" hidden="1">
      <c r="A3574" s="172">
        <f>VLOOKUP(G3574,[1]Conceptos!$B$2:$F$587,5,FALSE)</f>
        <v>428</v>
      </c>
      <c r="B3574" s="236"/>
      <c r="C3574" s="237"/>
      <c r="D3574" s="238"/>
      <c r="E3574" s="225">
        <v>5</v>
      </c>
      <c r="F3574" s="174"/>
      <c r="G3574" s="264" t="str">
        <f t="shared" si="633"/>
        <v>A.10.11</v>
      </c>
      <c r="H3574" s="235" t="e">
        <f t="shared" si="641"/>
        <v>#N/A</v>
      </c>
      <c r="I3574" s="239"/>
      <c r="J3574" s="239"/>
      <c r="K3574" s="239"/>
      <c r="L3574" s="239"/>
      <c r="M3574" s="240"/>
      <c r="N3574" s="231">
        <f t="shared" si="635"/>
        <v>1</v>
      </c>
      <c r="O3574" s="231">
        <f t="shared" si="639"/>
        <v>0</v>
      </c>
      <c r="P3574" s="179">
        <f>VLOOKUP($G3574,[1]Conceptos!$B$2:$I$588,6,FALSE)</f>
        <v>1</v>
      </c>
      <c r="Q3574" s="179">
        <f>VLOOKUP($G3574,[1]Conceptos!$B$2:$I$588,7,FALSE)</f>
        <v>1</v>
      </c>
      <c r="R3574" s="179">
        <f>VLOOKUP($G3574,[1]Conceptos!$B$2:$I$588,8,FALSE)</f>
        <v>1</v>
      </c>
      <c r="S3574" s="229" t="b">
        <f>VLOOKUP(G3574,[1]Conceptos!$B$2:$E$587,4,FALSE)</f>
        <v>1</v>
      </c>
      <c r="V3574" s="231">
        <f t="shared" si="637"/>
        <v>0</v>
      </c>
    </row>
    <row r="3575" spans="1:22" s="231" customFormat="1" hidden="1">
      <c r="A3575" s="172">
        <f>VLOOKUP(G3575,[1]Conceptos!$B$2:$F$587,5,FALSE)</f>
        <v>428</v>
      </c>
      <c r="B3575" s="236"/>
      <c r="C3575" s="237"/>
      <c r="D3575" s="238"/>
      <c r="E3575" s="225">
        <v>6</v>
      </c>
      <c r="F3575" s="174"/>
      <c r="G3575" s="264" t="str">
        <f t="shared" si="633"/>
        <v>A.10.11</v>
      </c>
      <c r="H3575" s="235" t="e">
        <f t="shared" si="641"/>
        <v>#N/A</v>
      </c>
      <c r="I3575" s="239"/>
      <c r="J3575" s="239"/>
      <c r="K3575" s="239"/>
      <c r="L3575" s="239"/>
      <c r="M3575" s="240"/>
      <c r="N3575" s="231">
        <f t="shared" si="635"/>
        <v>1</v>
      </c>
      <c r="O3575" s="231">
        <f t="shared" si="639"/>
        <v>0</v>
      </c>
      <c r="P3575" s="179">
        <f>VLOOKUP($G3575,[1]Conceptos!$B$2:$I$588,6,FALSE)</f>
        <v>1</v>
      </c>
      <c r="Q3575" s="179">
        <f>VLOOKUP($G3575,[1]Conceptos!$B$2:$I$588,7,FALSE)</f>
        <v>1</v>
      </c>
      <c r="R3575" s="179">
        <f>VLOOKUP($G3575,[1]Conceptos!$B$2:$I$588,8,FALSE)</f>
        <v>1</v>
      </c>
      <c r="S3575" s="229" t="b">
        <f>VLOOKUP(G3575,[1]Conceptos!$B$2:$E$587,4,FALSE)</f>
        <v>1</v>
      </c>
      <c r="V3575" s="231">
        <f t="shared" si="637"/>
        <v>0</v>
      </c>
    </row>
    <row r="3576" spans="1:22" s="231" customFormat="1" hidden="1">
      <c r="A3576" s="172">
        <f>VLOOKUP(G3576,[1]Conceptos!$B$2:$F$587,5,FALSE)</f>
        <v>428</v>
      </c>
      <c r="B3576" s="236"/>
      <c r="C3576" s="237"/>
      <c r="D3576" s="238"/>
      <c r="E3576" s="225">
        <v>7</v>
      </c>
      <c r="F3576" s="174"/>
      <c r="G3576" s="264" t="str">
        <f t="shared" si="633"/>
        <v>A.10.11</v>
      </c>
      <c r="H3576" s="235" t="e">
        <f t="shared" si="641"/>
        <v>#N/A</v>
      </c>
      <c r="I3576" s="239"/>
      <c r="J3576" s="239"/>
      <c r="K3576" s="239"/>
      <c r="L3576" s="239"/>
      <c r="M3576" s="240"/>
      <c r="N3576" s="231">
        <f t="shared" si="635"/>
        <v>1</v>
      </c>
      <c r="O3576" s="231">
        <f t="shared" si="639"/>
        <v>0</v>
      </c>
      <c r="P3576" s="179">
        <f>VLOOKUP($G3576,[1]Conceptos!$B$2:$I$588,6,FALSE)</f>
        <v>1</v>
      </c>
      <c r="Q3576" s="179">
        <f>VLOOKUP($G3576,[1]Conceptos!$B$2:$I$588,7,FALSE)</f>
        <v>1</v>
      </c>
      <c r="R3576" s="179">
        <f>VLOOKUP($G3576,[1]Conceptos!$B$2:$I$588,8,FALSE)</f>
        <v>1</v>
      </c>
      <c r="S3576" s="229" t="b">
        <f>VLOOKUP(G3576,[1]Conceptos!$B$2:$E$587,4,FALSE)</f>
        <v>1</v>
      </c>
      <c r="V3576" s="231">
        <f t="shared" si="637"/>
        <v>0</v>
      </c>
    </row>
    <row r="3577" spans="1:22" s="231" customFormat="1" hidden="1">
      <c r="A3577" s="172">
        <f>VLOOKUP(G3577,[1]Conceptos!$B$2:$F$587,5,FALSE)</f>
        <v>428</v>
      </c>
      <c r="B3577" s="236"/>
      <c r="C3577" s="237"/>
      <c r="D3577" s="238"/>
      <c r="E3577" s="225">
        <v>8</v>
      </c>
      <c r="F3577" s="174"/>
      <c r="G3577" s="264" t="str">
        <f t="shared" si="633"/>
        <v>A.10.11</v>
      </c>
      <c r="H3577" s="235" t="e">
        <f t="shared" si="641"/>
        <v>#N/A</v>
      </c>
      <c r="I3577" s="239"/>
      <c r="J3577" s="239"/>
      <c r="K3577" s="239"/>
      <c r="L3577" s="239"/>
      <c r="M3577" s="240"/>
      <c r="N3577" s="231">
        <f t="shared" si="635"/>
        <v>1</v>
      </c>
      <c r="O3577" s="231">
        <f t="shared" si="639"/>
        <v>0</v>
      </c>
      <c r="P3577" s="179">
        <f>VLOOKUP($G3577,[1]Conceptos!$B$2:$I$588,6,FALSE)</f>
        <v>1</v>
      </c>
      <c r="Q3577" s="179">
        <f>VLOOKUP($G3577,[1]Conceptos!$B$2:$I$588,7,FALSE)</f>
        <v>1</v>
      </c>
      <c r="R3577" s="179">
        <f>VLOOKUP($G3577,[1]Conceptos!$B$2:$I$588,8,FALSE)</f>
        <v>1</v>
      </c>
      <c r="S3577" s="229" t="b">
        <f>VLOOKUP(G3577,[1]Conceptos!$B$2:$E$587,4,FALSE)</f>
        <v>1</v>
      </c>
      <c r="V3577" s="231">
        <f t="shared" si="637"/>
        <v>0</v>
      </c>
    </row>
    <row r="3578" spans="1:22" s="231" customFormat="1" hidden="1">
      <c r="A3578" s="172">
        <f>VLOOKUP(G3578,[1]Conceptos!$B$2:$F$587,5,FALSE)</f>
        <v>428</v>
      </c>
      <c r="B3578" s="236"/>
      <c r="C3578" s="237"/>
      <c r="D3578" s="238"/>
      <c r="E3578" s="225">
        <v>9</v>
      </c>
      <c r="F3578" s="174"/>
      <c r="G3578" s="264" t="str">
        <f t="shared" si="633"/>
        <v>A.10.11</v>
      </c>
      <c r="H3578" s="235" t="e">
        <f t="shared" si="641"/>
        <v>#N/A</v>
      </c>
      <c r="I3578" s="239"/>
      <c r="J3578" s="239"/>
      <c r="K3578" s="239"/>
      <c r="L3578" s="239"/>
      <c r="M3578" s="240"/>
      <c r="N3578" s="231">
        <f t="shared" si="635"/>
        <v>1</v>
      </c>
      <c r="O3578" s="231">
        <f t="shared" si="639"/>
        <v>0</v>
      </c>
      <c r="P3578" s="179">
        <f>VLOOKUP($G3578,[1]Conceptos!$B$2:$I$588,6,FALSE)</f>
        <v>1</v>
      </c>
      <c r="Q3578" s="179">
        <f>VLOOKUP($G3578,[1]Conceptos!$B$2:$I$588,7,FALSE)</f>
        <v>1</v>
      </c>
      <c r="R3578" s="179">
        <f>VLOOKUP($G3578,[1]Conceptos!$B$2:$I$588,8,FALSE)</f>
        <v>1</v>
      </c>
      <c r="S3578" s="229" t="b">
        <f>VLOOKUP(G3578,[1]Conceptos!$B$2:$E$587,4,FALSE)</f>
        <v>1</v>
      </c>
      <c r="V3578" s="231">
        <f t="shared" si="637"/>
        <v>0</v>
      </c>
    </row>
    <row r="3579" spans="1:22" s="231" customFormat="1" hidden="1">
      <c r="A3579" s="172">
        <f>VLOOKUP(G3579,[1]Conceptos!$B$2:$F$587,5,FALSE)</f>
        <v>428</v>
      </c>
      <c r="B3579" s="236"/>
      <c r="C3579" s="237"/>
      <c r="D3579" s="238"/>
      <c r="E3579" s="225">
        <v>10</v>
      </c>
      <c r="F3579" s="174"/>
      <c r="G3579" s="264" t="str">
        <f t="shared" si="633"/>
        <v>A.10.11</v>
      </c>
      <c r="H3579" s="235" t="e">
        <f t="shared" si="641"/>
        <v>#N/A</v>
      </c>
      <c r="I3579" s="239"/>
      <c r="J3579" s="239"/>
      <c r="K3579" s="239"/>
      <c r="L3579" s="239"/>
      <c r="M3579" s="240"/>
      <c r="N3579" s="231">
        <f t="shared" si="635"/>
        <v>1</v>
      </c>
      <c r="O3579" s="231">
        <f t="shared" si="639"/>
        <v>0</v>
      </c>
      <c r="P3579" s="179">
        <f>VLOOKUP($G3579,[1]Conceptos!$B$2:$I$588,6,FALSE)</f>
        <v>1</v>
      </c>
      <c r="Q3579" s="179">
        <f>VLOOKUP($G3579,[1]Conceptos!$B$2:$I$588,7,FALSE)</f>
        <v>1</v>
      </c>
      <c r="R3579" s="179">
        <f>VLOOKUP($G3579,[1]Conceptos!$B$2:$I$588,8,FALSE)</f>
        <v>1</v>
      </c>
      <c r="S3579" s="229" t="b">
        <f>VLOOKUP(G3579,[1]Conceptos!$B$2:$E$587,4,FALSE)</f>
        <v>1</v>
      </c>
      <c r="V3579" s="231">
        <f t="shared" si="637"/>
        <v>0</v>
      </c>
    </row>
    <row r="3580" spans="1:22" s="231" customFormat="1" ht="76.5">
      <c r="A3580" s="172">
        <f>VLOOKUP(G3580,[1]Conceptos!$B$2:$F$587,5,FALSE)</f>
        <v>429</v>
      </c>
      <c r="B3580" s="219" t="s">
        <v>572</v>
      </c>
      <c r="C3580" s="220" t="str">
        <f>VLOOKUP(B3580,[1]Conceptos!$B$2:$D$587,2,FALSE)</f>
        <v>MANEJO ARTIFICIAL DE CAUDALES (RECUPERACIÓN DE LA NAVEGABILIDAD DEL RÍO,  HIDROLOGÍA, MANEJO DE INUNDACIONES, CANAL NAVEGABLE Y ESTIAJE)</v>
      </c>
      <c r="D3580" s="221" t="str">
        <f>VLOOKUP(B3580,[1]Conceptos!$B$2:$D$587,3,FALSE)</f>
        <v>INVERSIÓN ORIENTADA AL MANEJO ARTIFICIAL DE CAUDALES  PERTENECIENTES A LA ENTIDAD TERRITORIAL EN EL MARCO DE UN PROYECTO</v>
      </c>
      <c r="E3580" s="222" t="s">
        <v>136</v>
      </c>
      <c r="F3580" s="223"/>
      <c r="G3580" s="263" t="str">
        <f t="shared" si="633"/>
        <v>A.10.14</v>
      </c>
      <c r="H3580" s="225"/>
      <c r="I3580" s="226">
        <f>SUM(I3581:I3590)</f>
        <v>0</v>
      </c>
      <c r="J3580" s="226">
        <f>SUM(J3581:J3590)</f>
        <v>0</v>
      </c>
      <c r="K3580" s="226">
        <f>SUM(K3581:K3590)</f>
        <v>0</v>
      </c>
      <c r="L3580" s="226">
        <f>SUM(L3581:L3590)</f>
        <v>0</v>
      </c>
      <c r="M3580" s="227">
        <f>SUM(M3581:M3590)</f>
        <v>0</v>
      </c>
      <c r="N3580" s="228">
        <f>IF(AND(E3580&lt;&gt;"", E3580&lt;&gt;"Registrar Detalle",E3580&lt;&gt;"Ocultar Detalle"),1,0)</f>
        <v>0</v>
      </c>
      <c r="O3580" s="228">
        <f t="shared" si="639"/>
        <v>0</v>
      </c>
      <c r="P3580" s="179">
        <f>VLOOKUP($G3580,[1]Conceptos!$B$2:$I$588,6,FALSE)</f>
        <v>1</v>
      </c>
      <c r="Q3580" s="179">
        <f>VLOOKUP($G3580,[1]Conceptos!$B$2:$I$588,7,FALSE)</f>
        <v>1</v>
      </c>
      <c r="R3580" s="179">
        <f>VLOOKUP($G3580,[1]Conceptos!$B$2:$I$588,8,FALSE)</f>
        <v>1</v>
      </c>
      <c r="S3580" s="229" t="b">
        <f>VLOOKUP(G3580,[1]Conceptos!$B$2:$E$588,4,FALSE)</f>
        <v>1</v>
      </c>
      <c r="T3580" s="230">
        <f>FIND(".",B3580,LEN(B3580)-2)</f>
        <v>5</v>
      </c>
      <c r="U3580" s="230" t="str">
        <f>MID(B3580,1,T3580-1)</f>
        <v>A.10</v>
      </c>
      <c r="V3580" s="231">
        <f>IF(T3580=0,#REF!,T3580)</f>
        <v>5</v>
      </c>
    </row>
    <row r="3581" spans="1:22" s="231" customFormat="1">
      <c r="A3581" s="172">
        <f>VLOOKUP(G3581,[1]Conceptos!$B$2:$F$587,5,FALSE)</f>
        <v>429</v>
      </c>
      <c r="B3581" s="234"/>
      <c r="C3581" s="220"/>
      <c r="D3581" s="221"/>
      <c r="E3581" s="225">
        <v>1</v>
      </c>
      <c r="F3581" s="174"/>
      <c r="G3581" s="264" t="str">
        <f t="shared" ref="G3581:G3644" si="642">IF(ISBLANK(B3581),G3580,B3581)</f>
        <v>A.10.14</v>
      </c>
      <c r="H3581" s="235" t="e">
        <f t="shared" ref="H3581:H3590" si="643">VLOOKUP(F3581,$W$7:$X$48,2,FALSE)</f>
        <v>#N/A</v>
      </c>
      <c r="I3581" s="239"/>
      <c r="J3581" s="239"/>
      <c r="K3581" s="239"/>
      <c r="L3581" s="239"/>
      <c r="M3581" s="240"/>
      <c r="N3581" s="231">
        <f t="shared" ref="N3581:N3644" si="644">IF(E3581&lt;&gt;"",1,0)</f>
        <v>1</v>
      </c>
      <c r="O3581" s="231">
        <f t="shared" si="639"/>
        <v>0</v>
      </c>
      <c r="P3581" s="179">
        <f>VLOOKUP($G3581,[1]Conceptos!$B$2:$I$588,6,FALSE)</f>
        <v>1</v>
      </c>
      <c r="Q3581" s="179">
        <f>VLOOKUP($G3581,[1]Conceptos!$B$2:$I$588,7,FALSE)</f>
        <v>1</v>
      </c>
      <c r="R3581" s="179">
        <f>VLOOKUP($G3581,[1]Conceptos!$B$2:$I$588,8,FALSE)</f>
        <v>1</v>
      </c>
      <c r="S3581" s="229" t="b">
        <f>VLOOKUP(G3581,[1]Conceptos!$B$2:$E$588,4,FALSE)</f>
        <v>1</v>
      </c>
      <c r="V3581" s="231">
        <f t="shared" ref="V3581:V3644" si="645">IF(T3581=0,T3580,T3581)</f>
        <v>5</v>
      </c>
    </row>
    <row r="3582" spans="1:22" s="231" customFormat="1" hidden="1">
      <c r="A3582" s="172">
        <f>VLOOKUP(G3582,[1]Conceptos!$B$2:$F$587,5,FALSE)</f>
        <v>429</v>
      </c>
      <c r="B3582" s="236"/>
      <c r="C3582" s="237"/>
      <c r="D3582" s="238"/>
      <c r="E3582" s="225">
        <v>2</v>
      </c>
      <c r="F3582" s="174"/>
      <c r="G3582" s="264" t="str">
        <f t="shared" si="642"/>
        <v>A.10.14</v>
      </c>
      <c r="H3582" s="235" t="e">
        <f t="shared" si="643"/>
        <v>#N/A</v>
      </c>
      <c r="I3582" s="239"/>
      <c r="J3582" s="239"/>
      <c r="K3582" s="239"/>
      <c r="L3582" s="239"/>
      <c r="M3582" s="240"/>
      <c r="N3582" s="231">
        <f t="shared" si="644"/>
        <v>1</v>
      </c>
      <c r="O3582" s="231">
        <f t="shared" si="639"/>
        <v>0</v>
      </c>
      <c r="P3582" s="179">
        <f>VLOOKUP($G3582,[1]Conceptos!$B$2:$I$588,6,FALSE)</f>
        <v>1</v>
      </c>
      <c r="Q3582" s="179">
        <f>VLOOKUP($G3582,[1]Conceptos!$B$2:$I$588,7,FALSE)</f>
        <v>1</v>
      </c>
      <c r="R3582" s="179">
        <f>VLOOKUP($G3582,[1]Conceptos!$B$2:$I$588,8,FALSE)</f>
        <v>1</v>
      </c>
      <c r="S3582" s="229" t="b">
        <f>VLOOKUP(G3582,[1]Conceptos!$B$2:$E$587,4,FALSE)</f>
        <v>1</v>
      </c>
      <c r="V3582" s="231">
        <f t="shared" si="645"/>
        <v>0</v>
      </c>
    </row>
    <row r="3583" spans="1:22" s="231" customFormat="1" hidden="1">
      <c r="A3583" s="172">
        <f>VLOOKUP(G3583,[1]Conceptos!$B$2:$F$587,5,FALSE)</f>
        <v>429</v>
      </c>
      <c r="B3583" s="236"/>
      <c r="C3583" s="237"/>
      <c r="D3583" s="238"/>
      <c r="E3583" s="225">
        <v>3</v>
      </c>
      <c r="F3583" s="174"/>
      <c r="G3583" s="264" t="str">
        <f t="shared" si="642"/>
        <v>A.10.14</v>
      </c>
      <c r="H3583" s="235" t="e">
        <f t="shared" si="643"/>
        <v>#N/A</v>
      </c>
      <c r="I3583" s="239"/>
      <c r="J3583" s="239"/>
      <c r="K3583" s="239"/>
      <c r="L3583" s="239"/>
      <c r="M3583" s="240"/>
      <c r="N3583" s="231">
        <f t="shared" si="644"/>
        <v>1</v>
      </c>
      <c r="O3583" s="231">
        <f t="shared" si="639"/>
        <v>0</v>
      </c>
      <c r="P3583" s="179">
        <f>VLOOKUP($G3583,[1]Conceptos!$B$2:$I$588,6,FALSE)</f>
        <v>1</v>
      </c>
      <c r="Q3583" s="179">
        <f>VLOOKUP($G3583,[1]Conceptos!$B$2:$I$588,7,FALSE)</f>
        <v>1</v>
      </c>
      <c r="R3583" s="179">
        <f>VLOOKUP($G3583,[1]Conceptos!$B$2:$I$588,8,FALSE)</f>
        <v>1</v>
      </c>
      <c r="S3583" s="229" t="b">
        <f>VLOOKUP(G3583,[1]Conceptos!$B$2:$E$587,4,FALSE)</f>
        <v>1</v>
      </c>
      <c r="V3583" s="231">
        <f t="shared" si="645"/>
        <v>0</v>
      </c>
    </row>
    <row r="3584" spans="1:22" s="231" customFormat="1" hidden="1">
      <c r="A3584" s="172">
        <f>VLOOKUP(G3584,[1]Conceptos!$B$2:$F$587,5,FALSE)</f>
        <v>429</v>
      </c>
      <c r="B3584" s="236"/>
      <c r="C3584" s="237"/>
      <c r="D3584" s="238"/>
      <c r="E3584" s="225">
        <v>4</v>
      </c>
      <c r="F3584" s="174"/>
      <c r="G3584" s="264" t="str">
        <f t="shared" si="642"/>
        <v>A.10.14</v>
      </c>
      <c r="H3584" s="235" t="e">
        <f t="shared" si="643"/>
        <v>#N/A</v>
      </c>
      <c r="I3584" s="239"/>
      <c r="J3584" s="239"/>
      <c r="K3584" s="239"/>
      <c r="L3584" s="239"/>
      <c r="M3584" s="240"/>
      <c r="N3584" s="231">
        <f t="shared" si="644"/>
        <v>1</v>
      </c>
      <c r="O3584" s="231">
        <f t="shared" si="639"/>
        <v>0</v>
      </c>
      <c r="P3584" s="179">
        <f>VLOOKUP($G3584,[1]Conceptos!$B$2:$I$588,6,FALSE)</f>
        <v>1</v>
      </c>
      <c r="Q3584" s="179">
        <f>VLOOKUP($G3584,[1]Conceptos!$B$2:$I$588,7,FALSE)</f>
        <v>1</v>
      </c>
      <c r="R3584" s="179">
        <f>VLOOKUP($G3584,[1]Conceptos!$B$2:$I$588,8,FALSE)</f>
        <v>1</v>
      </c>
      <c r="S3584" s="229" t="b">
        <f>VLOOKUP(G3584,[1]Conceptos!$B$2:$E$587,4,FALSE)</f>
        <v>1</v>
      </c>
      <c r="V3584" s="231">
        <f t="shared" si="645"/>
        <v>0</v>
      </c>
    </row>
    <row r="3585" spans="1:27" s="231" customFormat="1" hidden="1">
      <c r="A3585" s="172">
        <f>VLOOKUP(G3585,[1]Conceptos!$B$2:$F$587,5,FALSE)</f>
        <v>429</v>
      </c>
      <c r="B3585" s="236"/>
      <c r="C3585" s="237"/>
      <c r="D3585" s="238"/>
      <c r="E3585" s="225">
        <v>5</v>
      </c>
      <c r="F3585" s="174"/>
      <c r="G3585" s="264" t="str">
        <f t="shared" si="642"/>
        <v>A.10.14</v>
      </c>
      <c r="H3585" s="235" t="e">
        <f t="shared" si="643"/>
        <v>#N/A</v>
      </c>
      <c r="I3585" s="239"/>
      <c r="J3585" s="239"/>
      <c r="K3585" s="239"/>
      <c r="L3585" s="239"/>
      <c r="M3585" s="240"/>
      <c r="N3585" s="231">
        <f t="shared" si="644"/>
        <v>1</v>
      </c>
      <c r="O3585" s="231">
        <f t="shared" si="639"/>
        <v>0</v>
      </c>
      <c r="P3585" s="179">
        <f>VLOOKUP($G3585,[1]Conceptos!$B$2:$I$588,6,FALSE)</f>
        <v>1</v>
      </c>
      <c r="Q3585" s="179">
        <f>VLOOKUP($G3585,[1]Conceptos!$B$2:$I$588,7,FALSE)</f>
        <v>1</v>
      </c>
      <c r="R3585" s="179">
        <f>VLOOKUP($G3585,[1]Conceptos!$B$2:$I$588,8,FALSE)</f>
        <v>1</v>
      </c>
      <c r="S3585" s="229" t="b">
        <f>VLOOKUP(G3585,[1]Conceptos!$B$2:$E$587,4,FALSE)</f>
        <v>1</v>
      </c>
      <c r="V3585" s="231">
        <f t="shared" si="645"/>
        <v>0</v>
      </c>
    </row>
    <row r="3586" spans="1:27" s="231" customFormat="1" hidden="1">
      <c r="A3586" s="172">
        <f>VLOOKUP(G3586,[1]Conceptos!$B$2:$F$587,5,FALSE)</f>
        <v>429</v>
      </c>
      <c r="B3586" s="236"/>
      <c r="C3586" s="237"/>
      <c r="D3586" s="238"/>
      <c r="E3586" s="225">
        <v>6</v>
      </c>
      <c r="F3586" s="174"/>
      <c r="G3586" s="264" t="str">
        <f t="shared" si="642"/>
        <v>A.10.14</v>
      </c>
      <c r="H3586" s="235" t="e">
        <f t="shared" si="643"/>
        <v>#N/A</v>
      </c>
      <c r="I3586" s="239"/>
      <c r="J3586" s="239"/>
      <c r="K3586" s="239"/>
      <c r="L3586" s="239"/>
      <c r="M3586" s="240"/>
      <c r="N3586" s="231">
        <f t="shared" si="644"/>
        <v>1</v>
      </c>
      <c r="O3586" s="231">
        <f t="shared" si="639"/>
        <v>0</v>
      </c>
      <c r="P3586" s="179">
        <f>VLOOKUP($G3586,[1]Conceptos!$B$2:$I$588,6,FALSE)</f>
        <v>1</v>
      </c>
      <c r="Q3586" s="179">
        <f>VLOOKUP($G3586,[1]Conceptos!$B$2:$I$588,7,FALSE)</f>
        <v>1</v>
      </c>
      <c r="R3586" s="179">
        <f>VLOOKUP($G3586,[1]Conceptos!$B$2:$I$588,8,FALSE)</f>
        <v>1</v>
      </c>
      <c r="S3586" s="229" t="b">
        <f>VLOOKUP(G3586,[1]Conceptos!$B$2:$E$587,4,FALSE)</f>
        <v>1</v>
      </c>
      <c r="V3586" s="231">
        <f t="shared" si="645"/>
        <v>0</v>
      </c>
    </row>
    <row r="3587" spans="1:27" s="231" customFormat="1" hidden="1">
      <c r="A3587" s="172">
        <f>VLOOKUP(G3587,[1]Conceptos!$B$2:$F$587,5,FALSE)</f>
        <v>429</v>
      </c>
      <c r="B3587" s="236"/>
      <c r="C3587" s="237"/>
      <c r="D3587" s="238"/>
      <c r="E3587" s="225">
        <v>7</v>
      </c>
      <c r="F3587" s="174"/>
      <c r="G3587" s="264" t="str">
        <f t="shared" si="642"/>
        <v>A.10.14</v>
      </c>
      <c r="H3587" s="235" t="e">
        <f t="shared" si="643"/>
        <v>#N/A</v>
      </c>
      <c r="I3587" s="239"/>
      <c r="J3587" s="239"/>
      <c r="K3587" s="239"/>
      <c r="L3587" s="239"/>
      <c r="M3587" s="240"/>
      <c r="N3587" s="231">
        <f t="shared" si="644"/>
        <v>1</v>
      </c>
      <c r="O3587" s="231">
        <f t="shared" si="639"/>
        <v>0</v>
      </c>
      <c r="P3587" s="179">
        <f>VLOOKUP($G3587,[1]Conceptos!$B$2:$I$588,6,FALSE)</f>
        <v>1</v>
      </c>
      <c r="Q3587" s="179">
        <f>VLOOKUP($G3587,[1]Conceptos!$B$2:$I$588,7,FALSE)</f>
        <v>1</v>
      </c>
      <c r="R3587" s="179">
        <f>VLOOKUP($G3587,[1]Conceptos!$B$2:$I$588,8,FALSE)</f>
        <v>1</v>
      </c>
      <c r="S3587" s="229" t="b">
        <f>VLOOKUP(G3587,[1]Conceptos!$B$2:$E$587,4,FALSE)</f>
        <v>1</v>
      </c>
      <c r="V3587" s="231">
        <f t="shared" si="645"/>
        <v>0</v>
      </c>
    </row>
    <row r="3588" spans="1:27" s="231" customFormat="1" hidden="1">
      <c r="A3588" s="172">
        <f>VLOOKUP(G3588,[1]Conceptos!$B$2:$F$587,5,FALSE)</f>
        <v>429</v>
      </c>
      <c r="B3588" s="236"/>
      <c r="C3588" s="237"/>
      <c r="D3588" s="238"/>
      <c r="E3588" s="225">
        <v>8</v>
      </c>
      <c r="F3588" s="174"/>
      <c r="G3588" s="264" t="str">
        <f t="shared" si="642"/>
        <v>A.10.14</v>
      </c>
      <c r="H3588" s="235" t="e">
        <f t="shared" si="643"/>
        <v>#N/A</v>
      </c>
      <c r="I3588" s="239"/>
      <c r="J3588" s="239"/>
      <c r="K3588" s="239"/>
      <c r="L3588" s="239"/>
      <c r="M3588" s="240"/>
      <c r="N3588" s="231">
        <f t="shared" si="644"/>
        <v>1</v>
      </c>
      <c r="O3588" s="231">
        <f t="shared" si="639"/>
        <v>0</v>
      </c>
      <c r="P3588" s="179">
        <f>VLOOKUP($G3588,[1]Conceptos!$B$2:$I$588,6,FALSE)</f>
        <v>1</v>
      </c>
      <c r="Q3588" s="179">
        <f>VLOOKUP($G3588,[1]Conceptos!$B$2:$I$588,7,FALSE)</f>
        <v>1</v>
      </c>
      <c r="R3588" s="179">
        <f>VLOOKUP($G3588,[1]Conceptos!$B$2:$I$588,8,FALSE)</f>
        <v>1</v>
      </c>
      <c r="S3588" s="229" t="b">
        <f>VLOOKUP(G3588,[1]Conceptos!$B$2:$E$587,4,FALSE)</f>
        <v>1</v>
      </c>
      <c r="V3588" s="231">
        <f t="shared" si="645"/>
        <v>0</v>
      </c>
    </row>
    <row r="3589" spans="1:27" s="231" customFormat="1" hidden="1">
      <c r="A3589" s="172">
        <f>VLOOKUP(G3589,[1]Conceptos!$B$2:$F$587,5,FALSE)</f>
        <v>429</v>
      </c>
      <c r="B3589" s="236"/>
      <c r="C3589" s="237"/>
      <c r="D3589" s="238"/>
      <c r="E3589" s="225">
        <v>9</v>
      </c>
      <c r="F3589" s="174"/>
      <c r="G3589" s="264" t="str">
        <f t="shared" si="642"/>
        <v>A.10.14</v>
      </c>
      <c r="H3589" s="235" t="e">
        <f t="shared" si="643"/>
        <v>#N/A</v>
      </c>
      <c r="I3589" s="239"/>
      <c r="J3589" s="239"/>
      <c r="K3589" s="239"/>
      <c r="L3589" s="239"/>
      <c r="M3589" s="240"/>
      <c r="N3589" s="231">
        <f t="shared" si="644"/>
        <v>1</v>
      </c>
      <c r="O3589" s="231">
        <f t="shared" si="639"/>
        <v>0</v>
      </c>
      <c r="P3589" s="179">
        <f>VLOOKUP($G3589,[1]Conceptos!$B$2:$I$588,6,FALSE)</f>
        <v>1</v>
      </c>
      <c r="Q3589" s="179">
        <f>VLOOKUP($G3589,[1]Conceptos!$B$2:$I$588,7,FALSE)</f>
        <v>1</v>
      </c>
      <c r="R3589" s="179">
        <f>VLOOKUP($G3589,[1]Conceptos!$B$2:$I$588,8,FALSE)</f>
        <v>1</v>
      </c>
      <c r="S3589" s="229" t="b">
        <f>VLOOKUP(G3589,[1]Conceptos!$B$2:$E$587,4,FALSE)</f>
        <v>1</v>
      </c>
      <c r="V3589" s="231">
        <f t="shared" si="645"/>
        <v>0</v>
      </c>
    </row>
    <row r="3590" spans="1:27" s="231" customFormat="1" hidden="1">
      <c r="A3590" s="172">
        <f>VLOOKUP(G3590,[1]Conceptos!$B$2:$F$587,5,FALSE)</f>
        <v>429</v>
      </c>
      <c r="B3590" s="236"/>
      <c r="C3590" s="237"/>
      <c r="D3590" s="238"/>
      <c r="E3590" s="225">
        <v>10</v>
      </c>
      <c r="F3590" s="174"/>
      <c r="G3590" s="264" t="str">
        <f t="shared" si="642"/>
        <v>A.10.14</v>
      </c>
      <c r="H3590" s="235" t="e">
        <f t="shared" si="643"/>
        <v>#N/A</v>
      </c>
      <c r="I3590" s="239"/>
      <c r="J3590" s="239"/>
      <c r="K3590" s="239"/>
      <c r="L3590" s="239"/>
      <c r="M3590" s="240"/>
      <c r="N3590" s="231">
        <f t="shared" si="644"/>
        <v>1</v>
      </c>
      <c r="O3590" s="231">
        <f t="shared" si="639"/>
        <v>0</v>
      </c>
      <c r="P3590" s="179">
        <f>VLOOKUP($G3590,[1]Conceptos!$B$2:$I$588,6,FALSE)</f>
        <v>1</v>
      </c>
      <c r="Q3590" s="179">
        <f>VLOOKUP($G3590,[1]Conceptos!$B$2:$I$588,7,FALSE)</f>
        <v>1</v>
      </c>
      <c r="R3590" s="179">
        <f>VLOOKUP($G3590,[1]Conceptos!$B$2:$I$588,8,FALSE)</f>
        <v>1</v>
      </c>
      <c r="S3590" s="229" t="b">
        <f>VLOOKUP(G3590,[1]Conceptos!$B$2:$E$587,4,FALSE)</f>
        <v>1</v>
      </c>
      <c r="V3590" s="231">
        <f t="shared" si="645"/>
        <v>0</v>
      </c>
    </row>
    <row r="3591" spans="1:27" s="231" customFormat="1" ht="38.25">
      <c r="A3591" s="172">
        <f>VLOOKUP(G3591,[1]Conceptos!$B$2:$F$587,5,FALSE)</f>
        <v>430</v>
      </c>
      <c r="B3591" s="219" t="s">
        <v>573</v>
      </c>
      <c r="C3591" s="220" t="str">
        <f>VLOOKUP(B3591,[1]Conceptos!$B$2:$D$587,2,FALSE)</f>
        <v>COMPRA DE TIERRAS PARA PROTECCIÓN DE MICROCUENCAS ASOCIADAS AL RÍO MAGDALENA</v>
      </c>
      <c r="D3591" s="221" t="str">
        <f>VLOOKUP(B3591,[1]Conceptos!$B$2:$D$587,3,FALSE)</f>
        <v>INVERSIÓN ORIENTADA A LA ADQUISICIÓN DE TIERRAS NECESARIAS PARA LA PROTECCION DE MICROCUENCAS ASOCIADAS AL RIO GRANDE DE LA MAGDALENA  DE LA ENTIDAD TERRITORIAL EN EL MARCO DE UN PROYECTO</v>
      </c>
      <c r="E3591" s="222" t="s">
        <v>136</v>
      </c>
      <c r="F3591" s="223"/>
      <c r="G3591" s="263" t="str">
        <f t="shared" si="642"/>
        <v>A.10.15</v>
      </c>
      <c r="H3591" s="225"/>
      <c r="I3591" s="226">
        <f>SUM(I3592:I3601)</f>
        <v>0</v>
      </c>
      <c r="J3591" s="226">
        <f>SUM(J3592:J3601)</f>
        <v>0</v>
      </c>
      <c r="K3591" s="226">
        <f>SUM(K3592:K3601)</f>
        <v>0</v>
      </c>
      <c r="L3591" s="226">
        <f>SUM(L3592:L3601)</f>
        <v>0</v>
      </c>
      <c r="M3591" s="227">
        <f>SUM(M3592:M3601)</f>
        <v>0</v>
      </c>
      <c r="N3591" s="228">
        <f>IF(AND(E3591&lt;&gt;"", E3591&lt;&gt;"Registrar Detalle",E3591&lt;&gt;"Ocultar Detalle"),1,0)</f>
        <v>0</v>
      </c>
      <c r="O3591" s="228">
        <f t="shared" si="639"/>
        <v>0</v>
      </c>
      <c r="P3591" s="179">
        <f>VLOOKUP($G3591,[1]Conceptos!$B$2:$I$588,6,FALSE)</f>
        <v>1</v>
      </c>
      <c r="Q3591" s="179">
        <f>VLOOKUP($G3591,[1]Conceptos!$B$2:$I$588,7,FALSE)</f>
        <v>1</v>
      </c>
      <c r="R3591" s="179">
        <f>VLOOKUP($G3591,[1]Conceptos!$B$2:$I$588,8,FALSE)</f>
        <v>1</v>
      </c>
      <c r="S3591" s="229" t="b">
        <f>VLOOKUP(G3591,[1]Conceptos!$B$2:$E$588,4,FALSE)</f>
        <v>1</v>
      </c>
      <c r="T3591" s="230">
        <f>FIND(".",B3591,LEN(B3591)-2)</f>
        <v>5</v>
      </c>
      <c r="U3591" s="230" t="str">
        <f>MID(B3591,1,T3591-1)</f>
        <v>A.10</v>
      </c>
      <c r="V3591" s="231">
        <f t="shared" si="645"/>
        <v>5</v>
      </c>
    </row>
    <row r="3592" spans="1:27" s="231" customFormat="1">
      <c r="A3592" s="172">
        <f>VLOOKUP(G3592,[1]Conceptos!$B$2:$F$587,5,FALSE)</f>
        <v>430</v>
      </c>
      <c r="B3592" s="234"/>
      <c r="C3592" s="220"/>
      <c r="D3592" s="221"/>
      <c r="E3592" s="225">
        <v>1</v>
      </c>
      <c r="F3592" s="174"/>
      <c r="G3592" s="264" t="str">
        <f t="shared" si="642"/>
        <v>A.10.15</v>
      </c>
      <c r="H3592" s="235" t="e">
        <f t="shared" ref="H3592:H3601" si="646">VLOOKUP(F3592,$W$7:$X$48,2,FALSE)</f>
        <v>#N/A</v>
      </c>
      <c r="I3592" s="239"/>
      <c r="J3592" s="239"/>
      <c r="K3592" s="239"/>
      <c r="L3592" s="239"/>
      <c r="M3592" s="240"/>
      <c r="N3592" s="231">
        <f t="shared" si="644"/>
        <v>1</v>
      </c>
      <c r="O3592" s="231">
        <f t="shared" si="639"/>
        <v>0</v>
      </c>
      <c r="P3592" s="179">
        <f>VLOOKUP($G3592,[1]Conceptos!$B$2:$I$588,6,FALSE)</f>
        <v>1</v>
      </c>
      <c r="Q3592" s="179">
        <f>VLOOKUP($G3592,[1]Conceptos!$B$2:$I$588,7,FALSE)</f>
        <v>1</v>
      </c>
      <c r="R3592" s="179">
        <f>VLOOKUP($G3592,[1]Conceptos!$B$2:$I$588,8,FALSE)</f>
        <v>1</v>
      </c>
      <c r="S3592" s="229" t="b">
        <f>VLOOKUP(G3592,[1]Conceptos!$B$2:$E$588,4,FALSE)</f>
        <v>1</v>
      </c>
      <c r="V3592" s="231">
        <f t="shared" si="645"/>
        <v>5</v>
      </c>
    </row>
    <row r="3593" spans="1:27" s="231" customFormat="1" hidden="1">
      <c r="A3593" s="172">
        <f>VLOOKUP(G3593,[1]Conceptos!$B$2:$F$587,5,FALSE)</f>
        <v>430</v>
      </c>
      <c r="B3593" s="236"/>
      <c r="C3593" s="237"/>
      <c r="D3593" s="238"/>
      <c r="E3593" s="225">
        <v>2</v>
      </c>
      <c r="F3593" s="174"/>
      <c r="G3593" s="264" t="str">
        <f t="shared" si="642"/>
        <v>A.10.15</v>
      </c>
      <c r="H3593" s="235" t="e">
        <f t="shared" si="646"/>
        <v>#N/A</v>
      </c>
      <c r="I3593" s="239"/>
      <c r="J3593" s="239"/>
      <c r="K3593" s="239"/>
      <c r="L3593" s="239"/>
      <c r="M3593" s="240"/>
      <c r="N3593" s="231">
        <f t="shared" si="644"/>
        <v>1</v>
      </c>
      <c r="O3593" s="231">
        <f t="shared" si="639"/>
        <v>0</v>
      </c>
      <c r="P3593" s="179">
        <f>VLOOKUP($G3593,[1]Conceptos!$B$2:$I$588,6,FALSE)</f>
        <v>1</v>
      </c>
      <c r="Q3593" s="179">
        <f>VLOOKUP($G3593,[1]Conceptos!$B$2:$I$588,7,FALSE)</f>
        <v>1</v>
      </c>
      <c r="R3593" s="179">
        <f>VLOOKUP($G3593,[1]Conceptos!$B$2:$I$588,8,FALSE)</f>
        <v>1</v>
      </c>
      <c r="S3593" s="229" t="b">
        <f>VLOOKUP(G3593,[1]Conceptos!$B$2:$E$587,4,FALSE)</f>
        <v>1</v>
      </c>
      <c r="V3593" s="231">
        <f t="shared" si="645"/>
        <v>0</v>
      </c>
    </row>
    <row r="3594" spans="1:27" s="231" customFormat="1" hidden="1">
      <c r="A3594" s="172">
        <f>VLOOKUP(G3594,[1]Conceptos!$B$2:$F$587,5,FALSE)</f>
        <v>430</v>
      </c>
      <c r="B3594" s="236"/>
      <c r="C3594" s="237"/>
      <c r="D3594" s="238"/>
      <c r="E3594" s="225">
        <v>3</v>
      </c>
      <c r="F3594" s="174"/>
      <c r="G3594" s="264" t="str">
        <f t="shared" si="642"/>
        <v>A.10.15</v>
      </c>
      <c r="H3594" s="235" t="e">
        <f t="shared" si="646"/>
        <v>#N/A</v>
      </c>
      <c r="I3594" s="239"/>
      <c r="J3594" s="239"/>
      <c r="K3594" s="239"/>
      <c r="L3594" s="239"/>
      <c r="M3594" s="240"/>
      <c r="N3594" s="231">
        <f t="shared" si="644"/>
        <v>1</v>
      </c>
      <c r="O3594" s="231">
        <f t="shared" si="639"/>
        <v>0</v>
      </c>
      <c r="P3594" s="179">
        <f>VLOOKUP($G3594,[1]Conceptos!$B$2:$I$588,6,FALSE)</f>
        <v>1</v>
      </c>
      <c r="Q3594" s="179">
        <f>VLOOKUP($G3594,[1]Conceptos!$B$2:$I$588,7,FALSE)</f>
        <v>1</v>
      </c>
      <c r="R3594" s="179">
        <f>VLOOKUP($G3594,[1]Conceptos!$B$2:$I$588,8,FALSE)</f>
        <v>1</v>
      </c>
      <c r="S3594" s="229" t="b">
        <f>VLOOKUP(G3594,[1]Conceptos!$B$2:$E$587,4,FALSE)</f>
        <v>1</v>
      </c>
      <c r="V3594" s="231">
        <f t="shared" si="645"/>
        <v>0</v>
      </c>
      <c r="W3594" s="254"/>
      <c r="X3594" s="254"/>
      <c r="Y3594" s="254"/>
      <c r="Z3594" s="254"/>
      <c r="AA3594" s="254"/>
    </row>
    <row r="3595" spans="1:27" s="231" customFormat="1" hidden="1">
      <c r="A3595" s="172">
        <f>VLOOKUP(G3595,[1]Conceptos!$B$2:$F$587,5,FALSE)</f>
        <v>430</v>
      </c>
      <c r="B3595" s="236"/>
      <c r="C3595" s="237"/>
      <c r="D3595" s="238"/>
      <c r="E3595" s="225">
        <v>4</v>
      </c>
      <c r="F3595" s="174"/>
      <c r="G3595" s="264" t="str">
        <f t="shared" si="642"/>
        <v>A.10.15</v>
      </c>
      <c r="H3595" s="235" t="e">
        <f t="shared" si="646"/>
        <v>#N/A</v>
      </c>
      <c r="I3595" s="239"/>
      <c r="J3595" s="239"/>
      <c r="K3595" s="239"/>
      <c r="L3595" s="239"/>
      <c r="M3595" s="240"/>
      <c r="N3595" s="231">
        <f t="shared" si="644"/>
        <v>1</v>
      </c>
      <c r="O3595" s="231">
        <f t="shared" si="639"/>
        <v>0</v>
      </c>
      <c r="P3595" s="179">
        <f>VLOOKUP($G3595,[1]Conceptos!$B$2:$I$588,6,FALSE)</f>
        <v>1</v>
      </c>
      <c r="Q3595" s="179">
        <f>VLOOKUP($G3595,[1]Conceptos!$B$2:$I$588,7,FALSE)</f>
        <v>1</v>
      </c>
      <c r="R3595" s="179">
        <f>VLOOKUP($G3595,[1]Conceptos!$B$2:$I$588,8,FALSE)</f>
        <v>1</v>
      </c>
      <c r="S3595" s="229" t="b">
        <f>VLOOKUP(G3595,[1]Conceptos!$B$2:$E$587,4,FALSE)</f>
        <v>1</v>
      </c>
      <c r="V3595" s="231">
        <f t="shared" si="645"/>
        <v>0</v>
      </c>
    </row>
    <row r="3596" spans="1:27" s="231" customFormat="1" hidden="1">
      <c r="A3596" s="172">
        <f>VLOOKUP(G3596,[1]Conceptos!$B$2:$F$587,5,FALSE)</f>
        <v>430</v>
      </c>
      <c r="B3596" s="236"/>
      <c r="C3596" s="237"/>
      <c r="D3596" s="238"/>
      <c r="E3596" s="225">
        <v>5</v>
      </c>
      <c r="F3596" s="174"/>
      <c r="G3596" s="264" t="str">
        <f t="shared" si="642"/>
        <v>A.10.15</v>
      </c>
      <c r="H3596" s="235" t="e">
        <f t="shared" si="646"/>
        <v>#N/A</v>
      </c>
      <c r="I3596" s="239"/>
      <c r="J3596" s="239"/>
      <c r="K3596" s="239"/>
      <c r="L3596" s="239"/>
      <c r="M3596" s="240"/>
      <c r="N3596" s="231">
        <f t="shared" si="644"/>
        <v>1</v>
      </c>
      <c r="O3596" s="231">
        <f t="shared" si="639"/>
        <v>0</v>
      </c>
      <c r="P3596" s="179">
        <f>VLOOKUP($G3596,[1]Conceptos!$B$2:$I$588,6,FALSE)</f>
        <v>1</v>
      </c>
      <c r="Q3596" s="179">
        <f>VLOOKUP($G3596,[1]Conceptos!$B$2:$I$588,7,FALSE)</f>
        <v>1</v>
      </c>
      <c r="R3596" s="179">
        <f>VLOOKUP($G3596,[1]Conceptos!$B$2:$I$588,8,FALSE)</f>
        <v>1</v>
      </c>
      <c r="S3596" s="229" t="b">
        <f>VLOOKUP(G3596,[1]Conceptos!$B$2:$E$587,4,FALSE)</f>
        <v>1</v>
      </c>
      <c r="V3596" s="231">
        <f t="shared" si="645"/>
        <v>0</v>
      </c>
    </row>
    <row r="3597" spans="1:27" s="231" customFormat="1" hidden="1">
      <c r="A3597" s="172">
        <f>VLOOKUP(G3597,[1]Conceptos!$B$2:$F$587,5,FALSE)</f>
        <v>430</v>
      </c>
      <c r="B3597" s="236"/>
      <c r="C3597" s="237"/>
      <c r="D3597" s="238"/>
      <c r="E3597" s="225">
        <v>6</v>
      </c>
      <c r="F3597" s="174"/>
      <c r="G3597" s="264" t="str">
        <f t="shared" si="642"/>
        <v>A.10.15</v>
      </c>
      <c r="H3597" s="235" t="e">
        <f t="shared" si="646"/>
        <v>#N/A</v>
      </c>
      <c r="I3597" s="239"/>
      <c r="J3597" s="239"/>
      <c r="K3597" s="239"/>
      <c r="L3597" s="239"/>
      <c r="M3597" s="240"/>
      <c r="N3597" s="231">
        <f t="shared" si="644"/>
        <v>1</v>
      </c>
      <c r="O3597" s="231">
        <f t="shared" si="639"/>
        <v>0</v>
      </c>
      <c r="P3597" s="179">
        <f>VLOOKUP($G3597,[1]Conceptos!$B$2:$I$588,6,FALSE)</f>
        <v>1</v>
      </c>
      <c r="Q3597" s="179">
        <f>VLOOKUP($G3597,[1]Conceptos!$B$2:$I$588,7,FALSE)</f>
        <v>1</v>
      </c>
      <c r="R3597" s="179">
        <f>VLOOKUP($G3597,[1]Conceptos!$B$2:$I$588,8,FALSE)</f>
        <v>1</v>
      </c>
      <c r="S3597" s="229" t="b">
        <f>VLOOKUP(G3597,[1]Conceptos!$B$2:$E$587,4,FALSE)</f>
        <v>1</v>
      </c>
      <c r="V3597" s="231">
        <f t="shared" si="645"/>
        <v>0</v>
      </c>
    </row>
    <row r="3598" spans="1:27" s="231" customFormat="1" hidden="1">
      <c r="A3598" s="172">
        <f>VLOOKUP(G3598,[1]Conceptos!$B$2:$F$587,5,FALSE)</f>
        <v>430</v>
      </c>
      <c r="B3598" s="236"/>
      <c r="C3598" s="237"/>
      <c r="D3598" s="238"/>
      <c r="E3598" s="225">
        <v>7</v>
      </c>
      <c r="F3598" s="174"/>
      <c r="G3598" s="264" t="str">
        <f t="shared" si="642"/>
        <v>A.10.15</v>
      </c>
      <c r="H3598" s="235" t="e">
        <f t="shared" si="646"/>
        <v>#N/A</v>
      </c>
      <c r="I3598" s="239"/>
      <c r="J3598" s="239"/>
      <c r="K3598" s="239"/>
      <c r="L3598" s="239"/>
      <c r="M3598" s="240"/>
      <c r="N3598" s="231">
        <f t="shared" si="644"/>
        <v>1</v>
      </c>
      <c r="O3598" s="231">
        <f t="shared" si="639"/>
        <v>0</v>
      </c>
      <c r="P3598" s="179">
        <f>VLOOKUP($G3598,[1]Conceptos!$B$2:$I$588,6,FALSE)</f>
        <v>1</v>
      </c>
      <c r="Q3598" s="179">
        <f>VLOOKUP($G3598,[1]Conceptos!$B$2:$I$588,7,FALSE)</f>
        <v>1</v>
      </c>
      <c r="R3598" s="179">
        <f>VLOOKUP($G3598,[1]Conceptos!$B$2:$I$588,8,FALSE)</f>
        <v>1</v>
      </c>
      <c r="S3598" s="229" t="b">
        <f>VLOOKUP(G3598,[1]Conceptos!$B$2:$E$587,4,FALSE)</f>
        <v>1</v>
      </c>
      <c r="V3598" s="231">
        <f t="shared" si="645"/>
        <v>0</v>
      </c>
    </row>
    <row r="3599" spans="1:27" s="231" customFormat="1" hidden="1">
      <c r="A3599" s="172">
        <f>VLOOKUP(G3599,[1]Conceptos!$B$2:$F$587,5,FALSE)</f>
        <v>430</v>
      </c>
      <c r="B3599" s="236"/>
      <c r="C3599" s="237"/>
      <c r="D3599" s="238"/>
      <c r="E3599" s="225">
        <v>8</v>
      </c>
      <c r="F3599" s="174"/>
      <c r="G3599" s="264" t="str">
        <f t="shared" si="642"/>
        <v>A.10.15</v>
      </c>
      <c r="H3599" s="235" t="e">
        <f t="shared" si="646"/>
        <v>#N/A</v>
      </c>
      <c r="I3599" s="239"/>
      <c r="J3599" s="239"/>
      <c r="K3599" s="239"/>
      <c r="L3599" s="239"/>
      <c r="M3599" s="240"/>
      <c r="N3599" s="231">
        <f t="shared" si="644"/>
        <v>1</v>
      </c>
      <c r="O3599" s="231">
        <f t="shared" si="639"/>
        <v>0</v>
      </c>
      <c r="P3599" s="179">
        <f>VLOOKUP($G3599,[1]Conceptos!$B$2:$I$588,6,FALSE)</f>
        <v>1</v>
      </c>
      <c r="Q3599" s="179">
        <f>VLOOKUP($G3599,[1]Conceptos!$B$2:$I$588,7,FALSE)</f>
        <v>1</v>
      </c>
      <c r="R3599" s="179">
        <f>VLOOKUP($G3599,[1]Conceptos!$B$2:$I$588,8,FALSE)</f>
        <v>1</v>
      </c>
      <c r="S3599" s="229" t="b">
        <f>VLOOKUP(G3599,[1]Conceptos!$B$2:$E$587,4,FALSE)</f>
        <v>1</v>
      </c>
      <c r="V3599" s="231">
        <f t="shared" si="645"/>
        <v>0</v>
      </c>
    </row>
    <row r="3600" spans="1:27" s="231" customFormat="1" hidden="1">
      <c r="A3600" s="172">
        <f>VLOOKUP(G3600,[1]Conceptos!$B$2:$F$587,5,FALSE)</f>
        <v>430</v>
      </c>
      <c r="B3600" s="236"/>
      <c r="C3600" s="237"/>
      <c r="D3600" s="238"/>
      <c r="E3600" s="225">
        <v>9</v>
      </c>
      <c r="F3600" s="174"/>
      <c r="G3600" s="264" t="str">
        <f t="shared" si="642"/>
        <v>A.10.15</v>
      </c>
      <c r="H3600" s="235" t="e">
        <f t="shared" si="646"/>
        <v>#N/A</v>
      </c>
      <c r="I3600" s="239"/>
      <c r="J3600" s="239"/>
      <c r="K3600" s="239"/>
      <c r="L3600" s="239"/>
      <c r="M3600" s="240"/>
      <c r="N3600" s="231">
        <f t="shared" si="644"/>
        <v>1</v>
      </c>
      <c r="O3600" s="231">
        <f t="shared" si="639"/>
        <v>0</v>
      </c>
      <c r="P3600" s="179">
        <f>VLOOKUP($G3600,[1]Conceptos!$B$2:$I$588,6,FALSE)</f>
        <v>1</v>
      </c>
      <c r="Q3600" s="179">
        <f>VLOOKUP($G3600,[1]Conceptos!$B$2:$I$588,7,FALSE)</f>
        <v>1</v>
      </c>
      <c r="R3600" s="179">
        <f>VLOOKUP($G3600,[1]Conceptos!$B$2:$I$588,8,FALSE)</f>
        <v>1</v>
      </c>
      <c r="S3600" s="229" t="b">
        <f>VLOOKUP(G3600,[1]Conceptos!$B$2:$E$587,4,FALSE)</f>
        <v>1</v>
      </c>
      <c r="V3600" s="231">
        <f t="shared" si="645"/>
        <v>0</v>
      </c>
    </row>
    <row r="3601" spans="1:22" s="231" customFormat="1" hidden="1">
      <c r="A3601" s="172">
        <f>VLOOKUP(G3601,[1]Conceptos!$B$2:$F$587,5,FALSE)</f>
        <v>430</v>
      </c>
      <c r="B3601" s="236"/>
      <c r="C3601" s="237"/>
      <c r="D3601" s="238"/>
      <c r="E3601" s="225">
        <v>10</v>
      </c>
      <c r="F3601" s="174"/>
      <c r="G3601" s="264" t="str">
        <f t="shared" si="642"/>
        <v>A.10.15</v>
      </c>
      <c r="H3601" s="235" t="e">
        <f t="shared" si="646"/>
        <v>#N/A</v>
      </c>
      <c r="I3601" s="239"/>
      <c r="J3601" s="239"/>
      <c r="K3601" s="239"/>
      <c r="L3601" s="239"/>
      <c r="M3601" s="240"/>
      <c r="N3601" s="231">
        <f t="shared" si="644"/>
        <v>1</v>
      </c>
      <c r="O3601" s="231">
        <f t="shared" si="639"/>
        <v>0</v>
      </c>
      <c r="P3601" s="179">
        <f>VLOOKUP($G3601,[1]Conceptos!$B$2:$I$588,6,FALSE)</f>
        <v>1</v>
      </c>
      <c r="Q3601" s="179">
        <f>VLOOKUP($G3601,[1]Conceptos!$B$2:$I$588,7,FALSE)</f>
        <v>1</v>
      </c>
      <c r="R3601" s="179">
        <f>VLOOKUP($G3601,[1]Conceptos!$B$2:$I$588,8,FALSE)</f>
        <v>1</v>
      </c>
      <c r="S3601" s="229" t="b">
        <f>VLOOKUP(G3601,[1]Conceptos!$B$2:$E$587,4,FALSE)</f>
        <v>1</v>
      </c>
      <c r="V3601" s="231">
        <f t="shared" si="645"/>
        <v>0</v>
      </c>
    </row>
    <row r="3602" spans="1:22" s="231" customFormat="1" ht="25.5">
      <c r="A3602" s="172">
        <f>VLOOKUP(G3602,[1]Conceptos!$B$2:$F$587,5,FALSE)</f>
        <v>431</v>
      </c>
      <c r="B3602" s="219" t="s">
        <v>574</v>
      </c>
      <c r="C3602" s="220" t="str">
        <f>VLOOKUP(B3602,[1]Conceptos!$B$2:$D$587,2,FALSE)</f>
        <v>PAGO DE DÉFICIT DE INVERSIÓN EN AMBIENTE</v>
      </c>
      <c r="D3602" s="221" t="str">
        <f>VLOOKUP(B3602,[1]Conceptos!$B$2:$D$587,3,FALSE)</f>
        <v>RECURSOS DESTINADOS AL PAGO DE DÉFICIT DE INVERSIÓN EN EL SECTOR AMBIENTE</v>
      </c>
      <c r="E3602" s="222" t="s">
        <v>136</v>
      </c>
      <c r="F3602" s="223"/>
      <c r="G3602" s="263" t="str">
        <f t="shared" si="642"/>
        <v>A.10.16</v>
      </c>
      <c r="H3602" s="225"/>
      <c r="I3602" s="226">
        <f>SUM(I3603:I3612)</f>
        <v>0</v>
      </c>
      <c r="J3602" s="226">
        <f>SUM(J3603:J3612)</f>
        <v>0</v>
      </c>
      <c r="K3602" s="226">
        <f>SUM(K3603:K3612)</f>
        <v>0</v>
      </c>
      <c r="L3602" s="226">
        <f>SUM(L3603:L3612)</f>
        <v>0</v>
      </c>
      <c r="M3602" s="227">
        <f>SUM(M3603:M3612)</f>
        <v>0</v>
      </c>
      <c r="N3602" s="228">
        <f>IF(AND(E3602&lt;&gt;"", E3602&lt;&gt;"Registrar Detalle",E3602&lt;&gt;"Ocultar Detalle"),1,0)</f>
        <v>0</v>
      </c>
      <c r="O3602" s="228">
        <f t="shared" si="639"/>
        <v>0</v>
      </c>
      <c r="P3602" s="179">
        <f>VLOOKUP($G3602,[1]Conceptos!$B$2:$I$588,6,FALSE)</f>
        <v>1</v>
      </c>
      <c r="Q3602" s="179">
        <f>VLOOKUP($G3602,[1]Conceptos!$B$2:$I$588,7,FALSE)</f>
        <v>1</v>
      </c>
      <c r="R3602" s="179">
        <f>VLOOKUP($G3602,[1]Conceptos!$B$2:$I$588,8,FALSE)</f>
        <v>1</v>
      </c>
      <c r="S3602" s="229" t="b">
        <f>VLOOKUP(G3602,[1]Conceptos!$B$2:$E$588,4,FALSE)</f>
        <v>1</v>
      </c>
      <c r="T3602" s="230">
        <f>FIND(".",B3602,LEN(B3602)-2)</f>
        <v>5</v>
      </c>
      <c r="U3602" s="230" t="str">
        <f>MID(B3602,1,T3602-1)</f>
        <v>A.10</v>
      </c>
      <c r="V3602" s="231">
        <f t="shared" si="645"/>
        <v>5</v>
      </c>
    </row>
    <row r="3603" spans="1:22" s="231" customFormat="1">
      <c r="A3603" s="172">
        <f>VLOOKUP(G3603,[1]Conceptos!$B$2:$F$587,5,FALSE)</f>
        <v>431</v>
      </c>
      <c r="B3603" s="234"/>
      <c r="C3603" s="220"/>
      <c r="D3603" s="221"/>
      <c r="E3603" s="225">
        <v>1</v>
      </c>
      <c r="F3603" s="174"/>
      <c r="G3603" s="264" t="str">
        <f t="shared" si="642"/>
        <v>A.10.16</v>
      </c>
      <c r="H3603" s="235" t="e">
        <f t="shared" ref="H3603:H3612" si="647">VLOOKUP(F3603,$W$7:$X$48,2,FALSE)</f>
        <v>#N/A</v>
      </c>
      <c r="I3603" s="239"/>
      <c r="J3603" s="239"/>
      <c r="K3603" s="239"/>
      <c r="L3603" s="239"/>
      <c r="M3603" s="240"/>
      <c r="N3603" s="231">
        <f t="shared" si="644"/>
        <v>1</v>
      </c>
      <c r="O3603" s="231">
        <f t="shared" si="639"/>
        <v>0</v>
      </c>
      <c r="P3603" s="179">
        <f>VLOOKUP($G3603,[1]Conceptos!$B$2:$I$588,6,FALSE)</f>
        <v>1</v>
      </c>
      <c r="Q3603" s="179">
        <f>VLOOKUP($G3603,[1]Conceptos!$B$2:$I$588,7,FALSE)</f>
        <v>1</v>
      </c>
      <c r="R3603" s="179">
        <f>VLOOKUP($G3603,[1]Conceptos!$B$2:$I$588,8,FALSE)</f>
        <v>1</v>
      </c>
      <c r="S3603" s="229" t="b">
        <f>VLOOKUP(G3603,[1]Conceptos!$B$2:$E$588,4,FALSE)</f>
        <v>1</v>
      </c>
      <c r="V3603" s="231">
        <f t="shared" si="645"/>
        <v>5</v>
      </c>
    </row>
    <row r="3604" spans="1:22" s="231" customFormat="1" hidden="1">
      <c r="A3604" s="172">
        <f>VLOOKUP(G3604,[1]Conceptos!$B$2:$F$587,5,FALSE)</f>
        <v>431</v>
      </c>
      <c r="B3604" s="236"/>
      <c r="C3604" s="237"/>
      <c r="D3604" s="238"/>
      <c r="E3604" s="225">
        <v>2</v>
      </c>
      <c r="F3604" s="174"/>
      <c r="G3604" s="264" t="str">
        <f t="shared" si="642"/>
        <v>A.10.16</v>
      </c>
      <c r="H3604" s="235" t="e">
        <f t="shared" si="647"/>
        <v>#N/A</v>
      </c>
      <c r="I3604" s="239"/>
      <c r="J3604" s="239"/>
      <c r="K3604" s="239"/>
      <c r="L3604" s="239"/>
      <c r="M3604" s="240"/>
      <c r="N3604" s="231">
        <f t="shared" si="644"/>
        <v>1</v>
      </c>
      <c r="O3604" s="231">
        <f t="shared" si="639"/>
        <v>0</v>
      </c>
      <c r="P3604" s="179">
        <f>VLOOKUP($G3604,[1]Conceptos!$B$2:$I$588,6,FALSE)</f>
        <v>1</v>
      </c>
      <c r="Q3604" s="179">
        <f>VLOOKUP($G3604,[1]Conceptos!$B$2:$I$588,7,FALSE)</f>
        <v>1</v>
      </c>
      <c r="R3604" s="179">
        <f>VLOOKUP($G3604,[1]Conceptos!$B$2:$I$588,8,FALSE)</f>
        <v>1</v>
      </c>
      <c r="S3604" s="229" t="b">
        <f>VLOOKUP(G3604,[1]Conceptos!$B$2:$E$587,4,FALSE)</f>
        <v>1</v>
      </c>
      <c r="V3604" s="231">
        <f t="shared" si="645"/>
        <v>0</v>
      </c>
    </row>
    <row r="3605" spans="1:22" s="231" customFormat="1" hidden="1">
      <c r="A3605" s="172">
        <f>VLOOKUP(G3605,[1]Conceptos!$B$2:$F$587,5,FALSE)</f>
        <v>431</v>
      </c>
      <c r="B3605" s="236"/>
      <c r="C3605" s="237"/>
      <c r="D3605" s="238"/>
      <c r="E3605" s="225">
        <v>3</v>
      </c>
      <c r="F3605" s="174"/>
      <c r="G3605" s="264" t="str">
        <f t="shared" si="642"/>
        <v>A.10.16</v>
      </c>
      <c r="H3605" s="235" t="e">
        <f t="shared" si="647"/>
        <v>#N/A</v>
      </c>
      <c r="I3605" s="239"/>
      <c r="J3605" s="239"/>
      <c r="K3605" s="239"/>
      <c r="L3605" s="239"/>
      <c r="M3605" s="240"/>
      <c r="N3605" s="231">
        <f t="shared" si="644"/>
        <v>1</v>
      </c>
      <c r="O3605" s="231">
        <f t="shared" si="639"/>
        <v>0</v>
      </c>
      <c r="P3605" s="179">
        <f>VLOOKUP($G3605,[1]Conceptos!$B$2:$I$588,6,FALSE)</f>
        <v>1</v>
      </c>
      <c r="Q3605" s="179">
        <f>VLOOKUP($G3605,[1]Conceptos!$B$2:$I$588,7,FALSE)</f>
        <v>1</v>
      </c>
      <c r="R3605" s="179">
        <f>VLOOKUP($G3605,[1]Conceptos!$B$2:$I$588,8,FALSE)</f>
        <v>1</v>
      </c>
      <c r="S3605" s="229" t="b">
        <f>VLOOKUP(G3605,[1]Conceptos!$B$2:$E$587,4,FALSE)</f>
        <v>1</v>
      </c>
      <c r="V3605" s="231">
        <f t="shared" si="645"/>
        <v>0</v>
      </c>
    </row>
    <row r="3606" spans="1:22" s="231" customFormat="1" hidden="1">
      <c r="A3606" s="172">
        <f>VLOOKUP(G3606,[1]Conceptos!$B$2:$F$587,5,FALSE)</f>
        <v>431</v>
      </c>
      <c r="B3606" s="236"/>
      <c r="C3606" s="237"/>
      <c r="D3606" s="238"/>
      <c r="E3606" s="225">
        <v>4</v>
      </c>
      <c r="F3606" s="174"/>
      <c r="G3606" s="264" t="str">
        <f t="shared" si="642"/>
        <v>A.10.16</v>
      </c>
      <c r="H3606" s="235" t="e">
        <f t="shared" si="647"/>
        <v>#N/A</v>
      </c>
      <c r="I3606" s="239"/>
      <c r="J3606" s="239"/>
      <c r="K3606" s="239"/>
      <c r="L3606" s="239"/>
      <c r="M3606" s="240"/>
      <c r="N3606" s="231">
        <f t="shared" si="644"/>
        <v>1</v>
      </c>
      <c r="O3606" s="231">
        <f t="shared" si="639"/>
        <v>0</v>
      </c>
      <c r="P3606" s="179">
        <f>VLOOKUP($G3606,[1]Conceptos!$B$2:$I$588,6,FALSE)</f>
        <v>1</v>
      </c>
      <c r="Q3606" s="179">
        <f>VLOOKUP($G3606,[1]Conceptos!$B$2:$I$588,7,FALSE)</f>
        <v>1</v>
      </c>
      <c r="R3606" s="179">
        <f>VLOOKUP($G3606,[1]Conceptos!$B$2:$I$588,8,FALSE)</f>
        <v>1</v>
      </c>
      <c r="S3606" s="229" t="b">
        <f>VLOOKUP(G3606,[1]Conceptos!$B$2:$E$587,4,FALSE)</f>
        <v>1</v>
      </c>
      <c r="V3606" s="231">
        <f t="shared" si="645"/>
        <v>0</v>
      </c>
    </row>
    <row r="3607" spans="1:22" s="231" customFormat="1" hidden="1">
      <c r="A3607" s="172">
        <f>VLOOKUP(G3607,[1]Conceptos!$B$2:$F$587,5,FALSE)</f>
        <v>431</v>
      </c>
      <c r="B3607" s="236"/>
      <c r="C3607" s="237"/>
      <c r="D3607" s="238"/>
      <c r="E3607" s="225">
        <v>5</v>
      </c>
      <c r="F3607" s="174"/>
      <c r="G3607" s="264" t="str">
        <f t="shared" si="642"/>
        <v>A.10.16</v>
      </c>
      <c r="H3607" s="235" t="e">
        <f t="shared" si="647"/>
        <v>#N/A</v>
      </c>
      <c r="I3607" s="239"/>
      <c r="J3607" s="239"/>
      <c r="K3607" s="239"/>
      <c r="L3607" s="239"/>
      <c r="M3607" s="240"/>
      <c r="N3607" s="231">
        <f t="shared" si="644"/>
        <v>1</v>
      </c>
      <c r="O3607" s="231">
        <f t="shared" si="639"/>
        <v>0</v>
      </c>
      <c r="P3607" s="179">
        <f>VLOOKUP($G3607,[1]Conceptos!$B$2:$I$588,6,FALSE)</f>
        <v>1</v>
      </c>
      <c r="Q3607" s="179">
        <f>VLOOKUP($G3607,[1]Conceptos!$B$2:$I$588,7,FALSE)</f>
        <v>1</v>
      </c>
      <c r="R3607" s="179">
        <f>VLOOKUP($G3607,[1]Conceptos!$B$2:$I$588,8,FALSE)</f>
        <v>1</v>
      </c>
      <c r="S3607" s="229" t="b">
        <f>VLOOKUP(G3607,[1]Conceptos!$B$2:$E$587,4,FALSE)</f>
        <v>1</v>
      </c>
      <c r="V3607" s="231">
        <f t="shared" si="645"/>
        <v>0</v>
      </c>
    </row>
    <row r="3608" spans="1:22" s="231" customFormat="1" hidden="1">
      <c r="A3608" s="172">
        <f>VLOOKUP(G3608,[1]Conceptos!$B$2:$F$587,5,FALSE)</f>
        <v>431</v>
      </c>
      <c r="B3608" s="236"/>
      <c r="C3608" s="237"/>
      <c r="D3608" s="238"/>
      <c r="E3608" s="225">
        <v>6</v>
      </c>
      <c r="F3608" s="174"/>
      <c r="G3608" s="264" t="str">
        <f t="shared" si="642"/>
        <v>A.10.16</v>
      </c>
      <c r="H3608" s="235" t="e">
        <f t="shared" si="647"/>
        <v>#N/A</v>
      </c>
      <c r="I3608" s="239"/>
      <c r="J3608" s="239"/>
      <c r="K3608" s="239"/>
      <c r="L3608" s="239"/>
      <c r="M3608" s="240"/>
      <c r="N3608" s="231">
        <f t="shared" si="644"/>
        <v>1</v>
      </c>
      <c r="O3608" s="231">
        <f t="shared" si="639"/>
        <v>0</v>
      </c>
      <c r="P3608" s="179">
        <f>VLOOKUP($G3608,[1]Conceptos!$B$2:$I$588,6,FALSE)</f>
        <v>1</v>
      </c>
      <c r="Q3608" s="179">
        <f>VLOOKUP($G3608,[1]Conceptos!$B$2:$I$588,7,FALSE)</f>
        <v>1</v>
      </c>
      <c r="R3608" s="179">
        <f>VLOOKUP($G3608,[1]Conceptos!$B$2:$I$588,8,FALSE)</f>
        <v>1</v>
      </c>
      <c r="S3608" s="229" t="b">
        <f>VLOOKUP(G3608,[1]Conceptos!$B$2:$E$587,4,FALSE)</f>
        <v>1</v>
      </c>
      <c r="V3608" s="231">
        <f t="shared" si="645"/>
        <v>0</v>
      </c>
    </row>
    <row r="3609" spans="1:22" s="231" customFormat="1" hidden="1">
      <c r="A3609" s="172">
        <f>VLOOKUP(G3609,[1]Conceptos!$B$2:$F$587,5,FALSE)</f>
        <v>431</v>
      </c>
      <c r="B3609" s="236"/>
      <c r="C3609" s="237"/>
      <c r="D3609" s="238"/>
      <c r="E3609" s="225">
        <v>7</v>
      </c>
      <c r="F3609" s="174"/>
      <c r="G3609" s="264" t="str">
        <f t="shared" si="642"/>
        <v>A.10.16</v>
      </c>
      <c r="H3609" s="235" t="e">
        <f t="shared" si="647"/>
        <v>#N/A</v>
      </c>
      <c r="I3609" s="239"/>
      <c r="J3609" s="239"/>
      <c r="K3609" s="239"/>
      <c r="L3609" s="239"/>
      <c r="M3609" s="240"/>
      <c r="N3609" s="231">
        <f t="shared" si="644"/>
        <v>1</v>
      </c>
      <c r="O3609" s="231">
        <f t="shared" si="639"/>
        <v>0</v>
      </c>
      <c r="P3609" s="179">
        <f>VLOOKUP($G3609,[1]Conceptos!$B$2:$I$588,6,FALSE)</f>
        <v>1</v>
      </c>
      <c r="Q3609" s="179">
        <f>VLOOKUP($G3609,[1]Conceptos!$B$2:$I$588,7,FALSE)</f>
        <v>1</v>
      </c>
      <c r="R3609" s="179">
        <f>VLOOKUP($G3609,[1]Conceptos!$B$2:$I$588,8,FALSE)</f>
        <v>1</v>
      </c>
      <c r="S3609" s="229" t="b">
        <f>VLOOKUP(G3609,[1]Conceptos!$B$2:$E$587,4,FALSE)</f>
        <v>1</v>
      </c>
      <c r="V3609" s="231">
        <f t="shared" si="645"/>
        <v>0</v>
      </c>
    </row>
    <row r="3610" spans="1:22" s="231" customFormat="1" hidden="1">
      <c r="A3610" s="172">
        <f>VLOOKUP(G3610,[1]Conceptos!$B$2:$F$587,5,FALSE)</f>
        <v>431</v>
      </c>
      <c r="B3610" s="236"/>
      <c r="C3610" s="237"/>
      <c r="D3610" s="238"/>
      <c r="E3610" s="225">
        <v>8</v>
      </c>
      <c r="F3610" s="174"/>
      <c r="G3610" s="264" t="str">
        <f t="shared" si="642"/>
        <v>A.10.16</v>
      </c>
      <c r="H3610" s="235" t="e">
        <f t="shared" si="647"/>
        <v>#N/A</v>
      </c>
      <c r="I3610" s="239"/>
      <c r="J3610" s="239"/>
      <c r="K3610" s="239"/>
      <c r="L3610" s="239"/>
      <c r="M3610" s="240"/>
      <c r="N3610" s="231">
        <f t="shared" si="644"/>
        <v>1</v>
      </c>
      <c r="O3610" s="231">
        <f t="shared" si="639"/>
        <v>0</v>
      </c>
      <c r="P3610" s="179">
        <f>VLOOKUP($G3610,[1]Conceptos!$B$2:$I$588,6,FALSE)</f>
        <v>1</v>
      </c>
      <c r="Q3610" s="179">
        <f>VLOOKUP($G3610,[1]Conceptos!$B$2:$I$588,7,FALSE)</f>
        <v>1</v>
      </c>
      <c r="R3610" s="179">
        <f>VLOOKUP($G3610,[1]Conceptos!$B$2:$I$588,8,FALSE)</f>
        <v>1</v>
      </c>
      <c r="S3610" s="229" t="b">
        <f>VLOOKUP(G3610,[1]Conceptos!$B$2:$E$587,4,FALSE)</f>
        <v>1</v>
      </c>
      <c r="V3610" s="231">
        <f t="shared" si="645"/>
        <v>0</v>
      </c>
    </row>
    <row r="3611" spans="1:22" s="231" customFormat="1" hidden="1">
      <c r="A3611" s="172">
        <f>VLOOKUP(G3611,[1]Conceptos!$B$2:$F$587,5,FALSE)</f>
        <v>431</v>
      </c>
      <c r="B3611" s="236"/>
      <c r="C3611" s="237"/>
      <c r="D3611" s="238"/>
      <c r="E3611" s="225">
        <v>9</v>
      </c>
      <c r="F3611" s="174"/>
      <c r="G3611" s="264" t="str">
        <f t="shared" si="642"/>
        <v>A.10.16</v>
      </c>
      <c r="H3611" s="235" t="e">
        <f t="shared" si="647"/>
        <v>#N/A</v>
      </c>
      <c r="I3611" s="239"/>
      <c r="J3611" s="239"/>
      <c r="K3611" s="239"/>
      <c r="L3611" s="239"/>
      <c r="M3611" s="240"/>
      <c r="N3611" s="231">
        <f t="shared" si="644"/>
        <v>1</v>
      </c>
      <c r="O3611" s="231">
        <f t="shared" si="639"/>
        <v>0</v>
      </c>
      <c r="P3611" s="179">
        <f>VLOOKUP($G3611,[1]Conceptos!$B$2:$I$588,6,FALSE)</f>
        <v>1</v>
      </c>
      <c r="Q3611" s="179">
        <f>VLOOKUP($G3611,[1]Conceptos!$B$2:$I$588,7,FALSE)</f>
        <v>1</v>
      </c>
      <c r="R3611" s="179">
        <f>VLOOKUP($G3611,[1]Conceptos!$B$2:$I$588,8,FALSE)</f>
        <v>1</v>
      </c>
      <c r="S3611" s="229" t="b">
        <f>VLOOKUP(G3611,[1]Conceptos!$B$2:$E$587,4,FALSE)</f>
        <v>1</v>
      </c>
      <c r="V3611" s="231">
        <f t="shared" si="645"/>
        <v>0</v>
      </c>
    </row>
    <row r="3612" spans="1:22" s="231" customFormat="1" hidden="1">
      <c r="A3612" s="172">
        <f>VLOOKUP(G3612,[1]Conceptos!$B$2:$F$587,5,FALSE)</f>
        <v>431</v>
      </c>
      <c r="B3612" s="236"/>
      <c r="C3612" s="237"/>
      <c r="D3612" s="238"/>
      <c r="E3612" s="225">
        <v>10</v>
      </c>
      <c r="F3612" s="174"/>
      <c r="G3612" s="264" t="str">
        <f t="shared" si="642"/>
        <v>A.10.16</v>
      </c>
      <c r="H3612" s="235" t="e">
        <f t="shared" si="647"/>
        <v>#N/A</v>
      </c>
      <c r="I3612" s="239"/>
      <c r="J3612" s="239"/>
      <c r="K3612" s="239"/>
      <c r="L3612" s="239"/>
      <c r="M3612" s="240"/>
      <c r="N3612" s="231">
        <f t="shared" si="644"/>
        <v>1</v>
      </c>
      <c r="O3612" s="231">
        <f t="shared" ref="O3612:O3675" si="648">SUM(I3612:M3612)</f>
        <v>0</v>
      </c>
      <c r="P3612" s="179">
        <f>VLOOKUP($G3612,[1]Conceptos!$B$2:$I$588,6,FALSE)</f>
        <v>1</v>
      </c>
      <c r="Q3612" s="179">
        <f>VLOOKUP($G3612,[1]Conceptos!$B$2:$I$588,7,FALSE)</f>
        <v>1</v>
      </c>
      <c r="R3612" s="179">
        <f>VLOOKUP($G3612,[1]Conceptos!$B$2:$I$588,8,FALSE)</f>
        <v>1</v>
      </c>
      <c r="S3612" s="229" t="b">
        <f>VLOOKUP(G3612,[1]Conceptos!$B$2:$E$587,4,FALSE)</f>
        <v>1</v>
      </c>
      <c r="V3612" s="231">
        <f t="shared" si="645"/>
        <v>0</v>
      </c>
    </row>
    <row r="3613" spans="1:22" s="231" customFormat="1" ht="25.5">
      <c r="A3613" s="172">
        <f>VLOOKUP(G3613,[1]Conceptos!$B$2:$F$587,5,FALSE)</f>
        <v>432</v>
      </c>
      <c r="B3613" s="216" t="s">
        <v>575</v>
      </c>
      <c r="C3613" s="217" t="str">
        <f>VLOOKUP(B3613,[1]Conceptos!$B$2:$D$587,2,FALSE)</f>
        <v>CENTROS DE RECLUSIÓN</v>
      </c>
      <c r="D3613" s="218" t="str">
        <f>VLOOKUP(B3613,[1]Conceptos!$B$2:$D$587,3,FALSE)</f>
        <v>RECURSOS ORIENTADOS A LA CONSTRUCCIÓN, MANTENIMIENTO Y FUNCIONAMIENTO  DE  LUGARES DESTINADOS A LA RECLUSIÓN DE PRESOS</v>
      </c>
      <c r="E3613" s="249"/>
      <c r="F3613" s="210"/>
      <c r="G3613" s="262" t="str">
        <f t="shared" si="642"/>
        <v>A.11</v>
      </c>
      <c r="H3613" s="249"/>
      <c r="I3613" s="213">
        <f>I3614+I3625+I3636+I3647+I3658+I3669+I3680+I3691+I3702</f>
        <v>0</v>
      </c>
      <c r="J3613" s="213">
        <f>J3614+J3625+J3636+J3647+J3658+J3669+J3680+J3691+J3702</f>
        <v>0</v>
      </c>
      <c r="K3613" s="213">
        <f>K3614+K3625+K3636+K3647+K3658+K3669+K3680+K3691+K3702</f>
        <v>0</v>
      </c>
      <c r="L3613" s="213">
        <f>L3614+L3625+L3636+L3647+L3658+L3669+L3680+L3691+L3702</f>
        <v>0</v>
      </c>
      <c r="M3613" s="214">
        <f>M3614+M3625+M3636+M3647+M3658+M3669+M3680+M3691+M3702</f>
        <v>0</v>
      </c>
      <c r="N3613" s="250">
        <f t="shared" si="644"/>
        <v>0</v>
      </c>
      <c r="O3613" s="250">
        <f t="shared" si="648"/>
        <v>0</v>
      </c>
      <c r="P3613" s="179">
        <f>VLOOKUP($G3613,[1]Conceptos!$B$2:$I$588,6,FALSE)</f>
        <v>1</v>
      </c>
      <c r="Q3613" s="179">
        <f>VLOOKUP($G3613,[1]Conceptos!$B$2:$I$588,7,FALSE)</f>
        <v>1</v>
      </c>
      <c r="R3613" s="179">
        <f>VLOOKUP($G3613,[1]Conceptos!$B$2:$I$588,8,FALSE)</f>
        <v>1</v>
      </c>
      <c r="S3613" s="229" t="b">
        <f>VLOOKUP(G3613,[1]Conceptos!$B$2:$E$588,4,FALSE)</f>
        <v>0</v>
      </c>
      <c r="T3613" s="230">
        <f>FIND(".",B3613,LEN(B3613)-2)</f>
        <v>2</v>
      </c>
      <c r="U3613" s="230" t="str">
        <f>MID(B3613,1,T3613-1)</f>
        <v>A</v>
      </c>
      <c r="V3613" s="231">
        <f t="shared" si="645"/>
        <v>2</v>
      </c>
    </row>
    <row r="3614" spans="1:22" s="231" customFormat="1" ht="25.5">
      <c r="A3614" s="172">
        <f>VLOOKUP(G3614,[1]Conceptos!$B$2:$F$587,5,FALSE)</f>
        <v>433</v>
      </c>
      <c r="B3614" s="219" t="s">
        <v>576</v>
      </c>
      <c r="C3614" s="220" t="str">
        <f>VLOOKUP(B3614,[1]Conceptos!$B$2:$D$587,2,FALSE)</f>
        <v>PREINVERSIÓN EN INFRAESTRUCTURA</v>
      </c>
      <c r="D3614" s="221" t="str">
        <f>VLOOKUP(B3614,[1]Conceptos!$B$2:$D$587,3,FALSE)</f>
        <v>ETAPA EN LA QUE SE REALIZAN LOS ESTUDIOS NECESARIOS PARA TOMAR LA DECISIÓN DE REALIZAR UN PROYECTO DE INFRAESTRUCTURA EN EL SECTOR.</v>
      </c>
      <c r="E3614" s="222" t="s">
        <v>136</v>
      </c>
      <c r="F3614" s="223"/>
      <c r="G3614" s="263" t="str">
        <f t="shared" si="642"/>
        <v>A.11.1</v>
      </c>
      <c r="H3614" s="225"/>
      <c r="I3614" s="226">
        <f>SUM(I3615:I3624)</f>
        <v>0</v>
      </c>
      <c r="J3614" s="226">
        <f>SUM(J3615:J3624)</f>
        <v>0</v>
      </c>
      <c r="K3614" s="226">
        <f>SUM(K3615:K3624)</f>
        <v>0</v>
      </c>
      <c r="L3614" s="226">
        <f>SUM(L3615:L3624)</f>
        <v>0</v>
      </c>
      <c r="M3614" s="227">
        <f>SUM(M3615:M3624)</f>
        <v>0</v>
      </c>
      <c r="N3614" s="228">
        <f>IF(AND(E3614&lt;&gt;"", E3614&lt;&gt;"Registrar Detalle",E3614&lt;&gt;"Ocultar Detalle"),1,0)</f>
        <v>0</v>
      </c>
      <c r="O3614" s="228">
        <f t="shared" si="648"/>
        <v>0</v>
      </c>
      <c r="P3614" s="179">
        <f>VLOOKUP($G3614,[1]Conceptos!$B$2:$I$588,6,FALSE)</f>
        <v>1</v>
      </c>
      <c r="Q3614" s="179">
        <f>VLOOKUP($G3614,[1]Conceptos!$B$2:$I$588,7,FALSE)</f>
        <v>1</v>
      </c>
      <c r="R3614" s="179">
        <f>VLOOKUP($G3614,[1]Conceptos!$B$2:$I$588,8,FALSE)</f>
        <v>1</v>
      </c>
      <c r="S3614" s="229" t="b">
        <f>VLOOKUP(G3614,[1]Conceptos!$B$2:$E$588,4,FALSE)</f>
        <v>1</v>
      </c>
      <c r="T3614" s="230">
        <f>FIND(".",B3614,LEN(B3614)-2)</f>
        <v>5</v>
      </c>
      <c r="U3614" s="230" t="str">
        <f>MID(B3614,1,T3614-1)</f>
        <v>A.11</v>
      </c>
      <c r="V3614" s="231">
        <f t="shared" si="645"/>
        <v>5</v>
      </c>
    </row>
    <row r="3615" spans="1:22" s="231" customFormat="1">
      <c r="A3615" s="172">
        <f>VLOOKUP(G3615,[1]Conceptos!$B$2:$F$587,5,FALSE)</f>
        <v>433</v>
      </c>
      <c r="B3615" s="234"/>
      <c r="C3615" s="220"/>
      <c r="D3615" s="221"/>
      <c r="E3615" s="225">
        <v>1</v>
      </c>
      <c r="F3615" s="174"/>
      <c r="G3615" s="264" t="str">
        <f t="shared" si="642"/>
        <v>A.11.1</v>
      </c>
      <c r="H3615" s="235" t="e">
        <f t="shared" ref="H3615:H3624" si="649">VLOOKUP(F3615,$W$7:$X$48,2,FALSE)</f>
        <v>#N/A</v>
      </c>
      <c r="I3615" s="239"/>
      <c r="J3615" s="239"/>
      <c r="K3615" s="239"/>
      <c r="L3615" s="239"/>
      <c r="M3615" s="240"/>
      <c r="N3615" s="231">
        <f t="shared" si="644"/>
        <v>1</v>
      </c>
      <c r="O3615" s="231">
        <f t="shared" si="648"/>
        <v>0</v>
      </c>
      <c r="P3615" s="179">
        <f>VLOOKUP($G3615,[1]Conceptos!$B$2:$I$588,6,FALSE)</f>
        <v>1</v>
      </c>
      <c r="Q3615" s="179">
        <f>VLOOKUP($G3615,[1]Conceptos!$B$2:$I$588,7,FALSE)</f>
        <v>1</v>
      </c>
      <c r="R3615" s="179">
        <f>VLOOKUP($G3615,[1]Conceptos!$B$2:$I$588,8,FALSE)</f>
        <v>1</v>
      </c>
      <c r="S3615" s="229" t="b">
        <f>VLOOKUP(G3615,[1]Conceptos!$B$2:$E$588,4,FALSE)</f>
        <v>1</v>
      </c>
      <c r="V3615" s="231">
        <f t="shared" si="645"/>
        <v>5</v>
      </c>
    </row>
    <row r="3616" spans="1:22" s="231" customFormat="1" hidden="1">
      <c r="A3616" s="172">
        <f>VLOOKUP(G3616,[1]Conceptos!$B$2:$F$587,5,FALSE)</f>
        <v>433</v>
      </c>
      <c r="B3616" s="236"/>
      <c r="C3616" s="237"/>
      <c r="D3616" s="238"/>
      <c r="E3616" s="225">
        <v>2</v>
      </c>
      <c r="F3616" s="174"/>
      <c r="G3616" s="264" t="str">
        <f t="shared" si="642"/>
        <v>A.11.1</v>
      </c>
      <c r="H3616" s="235" t="e">
        <f t="shared" si="649"/>
        <v>#N/A</v>
      </c>
      <c r="I3616" s="239"/>
      <c r="J3616" s="239"/>
      <c r="K3616" s="239"/>
      <c r="L3616" s="239"/>
      <c r="M3616" s="240"/>
      <c r="N3616" s="231">
        <f t="shared" si="644"/>
        <v>1</v>
      </c>
      <c r="O3616" s="231">
        <f t="shared" si="648"/>
        <v>0</v>
      </c>
      <c r="P3616" s="179">
        <f>VLOOKUP($G3616,[1]Conceptos!$B$2:$I$588,6,FALSE)</f>
        <v>1</v>
      </c>
      <c r="Q3616" s="179">
        <f>VLOOKUP($G3616,[1]Conceptos!$B$2:$I$588,7,FALSE)</f>
        <v>1</v>
      </c>
      <c r="R3616" s="179">
        <f>VLOOKUP($G3616,[1]Conceptos!$B$2:$I$588,8,FALSE)</f>
        <v>1</v>
      </c>
      <c r="S3616" s="229" t="b">
        <f>VLOOKUP(G3616,[1]Conceptos!$B$2:$E$587,4,FALSE)</f>
        <v>1</v>
      </c>
      <c r="V3616" s="231">
        <f t="shared" si="645"/>
        <v>0</v>
      </c>
    </row>
    <row r="3617" spans="1:22" s="231" customFormat="1" hidden="1">
      <c r="A3617" s="172">
        <f>VLOOKUP(G3617,[1]Conceptos!$B$2:$F$587,5,FALSE)</f>
        <v>433</v>
      </c>
      <c r="B3617" s="236"/>
      <c r="C3617" s="237"/>
      <c r="D3617" s="238"/>
      <c r="E3617" s="225">
        <v>3</v>
      </c>
      <c r="F3617" s="174"/>
      <c r="G3617" s="264" t="str">
        <f t="shared" si="642"/>
        <v>A.11.1</v>
      </c>
      <c r="H3617" s="235" t="e">
        <f t="shared" si="649"/>
        <v>#N/A</v>
      </c>
      <c r="I3617" s="239"/>
      <c r="J3617" s="239"/>
      <c r="K3617" s="239"/>
      <c r="L3617" s="239"/>
      <c r="M3617" s="240"/>
      <c r="N3617" s="231">
        <f t="shared" si="644"/>
        <v>1</v>
      </c>
      <c r="O3617" s="231">
        <f t="shared" si="648"/>
        <v>0</v>
      </c>
      <c r="P3617" s="179">
        <f>VLOOKUP($G3617,[1]Conceptos!$B$2:$I$588,6,FALSE)</f>
        <v>1</v>
      </c>
      <c r="Q3617" s="179">
        <f>VLOOKUP($G3617,[1]Conceptos!$B$2:$I$588,7,FALSE)</f>
        <v>1</v>
      </c>
      <c r="R3617" s="179">
        <f>VLOOKUP($G3617,[1]Conceptos!$B$2:$I$588,8,FALSE)</f>
        <v>1</v>
      </c>
      <c r="S3617" s="229" t="b">
        <f>VLOOKUP(G3617,[1]Conceptos!$B$2:$E$587,4,FALSE)</f>
        <v>1</v>
      </c>
      <c r="V3617" s="231">
        <f t="shared" si="645"/>
        <v>0</v>
      </c>
    </row>
    <row r="3618" spans="1:22" s="231" customFormat="1" hidden="1">
      <c r="A3618" s="172">
        <f>VLOOKUP(G3618,[1]Conceptos!$B$2:$F$587,5,FALSE)</f>
        <v>433</v>
      </c>
      <c r="B3618" s="236"/>
      <c r="C3618" s="237"/>
      <c r="D3618" s="238"/>
      <c r="E3618" s="225">
        <v>4</v>
      </c>
      <c r="F3618" s="174"/>
      <c r="G3618" s="264" t="str">
        <f t="shared" si="642"/>
        <v>A.11.1</v>
      </c>
      <c r="H3618" s="235" t="e">
        <f t="shared" si="649"/>
        <v>#N/A</v>
      </c>
      <c r="I3618" s="239"/>
      <c r="J3618" s="239"/>
      <c r="K3618" s="239"/>
      <c r="L3618" s="239"/>
      <c r="M3618" s="240"/>
      <c r="N3618" s="231">
        <f t="shared" si="644"/>
        <v>1</v>
      </c>
      <c r="O3618" s="231">
        <f t="shared" si="648"/>
        <v>0</v>
      </c>
      <c r="P3618" s="179">
        <f>VLOOKUP($G3618,[1]Conceptos!$B$2:$I$588,6,FALSE)</f>
        <v>1</v>
      </c>
      <c r="Q3618" s="179">
        <f>VLOOKUP($G3618,[1]Conceptos!$B$2:$I$588,7,FALSE)</f>
        <v>1</v>
      </c>
      <c r="R3618" s="179">
        <f>VLOOKUP($G3618,[1]Conceptos!$B$2:$I$588,8,FALSE)</f>
        <v>1</v>
      </c>
      <c r="S3618" s="229" t="b">
        <f>VLOOKUP(G3618,[1]Conceptos!$B$2:$E$587,4,FALSE)</f>
        <v>1</v>
      </c>
      <c r="V3618" s="231">
        <f t="shared" si="645"/>
        <v>0</v>
      </c>
    </row>
    <row r="3619" spans="1:22" s="231" customFormat="1" hidden="1">
      <c r="A3619" s="172">
        <f>VLOOKUP(G3619,[1]Conceptos!$B$2:$F$587,5,FALSE)</f>
        <v>433</v>
      </c>
      <c r="B3619" s="236"/>
      <c r="C3619" s="237"/>
      <c r="D3619" s="238"/>
      <c r="E3619" s="225">
        <v>5</v>
      </c>
      <c r="F3619" s="174"/>
      <c r="G3619" s="264" t="str">
        <f t="shared" si="642"/>
        <v>A.11.1</v>
      </c>
      <c r="H3619" s="235" t="e">
        <f t="shared" si="649"/>
        <v>#N/A</v>
      </c>
      <c r="I3619" s="239"/>
      <c r="J3619" s="239"/>
      <c r="K3619" s="239"/>
      <c r="L3619" s="239"/>
      <c r="M3619" s="240"/>
      <c r="N3619" s="231">
        <f t="shared" si="644"/>
        <v>1</v>
      </c>
      <c r="O3619" s="231">
        <f t="shared" si="648"/>
        <v>0</v>
      </c>
      <c r="P3619" s="179">
        <f>VLOOKUP($G3619,[1]Conceptos!$B$2:$I$588,6,FALSE)</f>
        <v>1</v>
      </c>
      <c r="Q3619" s="179">
        <f>VLOOKUP($G3619,[1]Conceptos!$B$2:$I$588,7,FALSE)</f>
        <v>1</v>
      </c>
      <c r="R3619" s="179">
        <f>VLOOKUP($G3619,[1]Conceptos!$B$2:$I$588,8,FALSE)</f>
        <v>1</v>
      </c>
      <c r="S3619" s="229" t="b">
        <f>VLOOKUP(G3619,[1]Conceptos!$B$2:$E$587,4,FALSE)</f>
        <v>1</v>
      </c>
      <c r="V3619" s="231">
        <f t="shared" si="645"/>
        <v>0</v>
      </c>
    </row>
    <row r="3620" spans="1:22" s="231" customFormat="1" hidden="1">
      <c r="A3620" s="172">
        <f>VLOOKUP(G3620,[1]Conceptos!$B$2:$F$587,5,FALSE)</f>
        <v>433</v>
      </c>
      <c r="B3620" s="236"/>
      <c r="C3620" s="237"/>
      <c r="D3620" s="238"/>
      <c r="E3620" s="225">
        <v>6</v>
      </c>
      <c r="F3620" s="174"/>
      <c r="G3620" s="264" t="str">
        <f t="shared" si="642"/>
        <v>A.11.1</v>
      </c>
      <c r="H3620" s="235" t="e">
        <f t="shared" si="649"/>
        <v>#N/A</v>
      </c>
      <c r="I3620" s="239"/>
      <c r="J3620" s="239"/>
      <c r="K3620" s="239"/>
      <c r="L3620" s="239"/>
      <c r="M3620" s="240"/>
      <c r="N3620" s="231">
        <f t="shared" si="644"/>
        <v>1</v>
      </c>
      <c r="O3620" s="231">
        <f t="shared" si="648"/>
        <v>0</v>
      </c>
      <c r="P3620" s="179">
        <f>VLOOKUP($G3620,[1]Conceptos!$B$2:$I$588,6,FALSE)</f>
        <v>1</v>
      </c>
      <c r="Q3620" s="179">
        <f>VLOOKUP($G3620,[1]Conceptos!$B$2:$I$588,7,FALSE)</f>
        <v>1</v>
      </c>
      <c r="R3620" s="179">
        <f>VLOOKUP($G3620,[1]Conceptos!$B$2:$I$588,8,FALSE)</f>
        <v>1</v>
      </c>
      <c r="S3620" s="229" t="b">
        <f>VLOOKUP(G3620,[1]Conceptos!$B$2:$E$587,4,FALSE)</f>
        <v>1</v>
      </c>
      <c r="V3620" s="231">
        <f t="shared" si="645"/>
        <v>0</v>
      </c>
    </row>
    <row r="3621" spans="1:22" s="231" customFormat="1" hidden="1">
      <c r="A3621" s="172">
        <f>VLOOKUP(G3621,[1]Conceptos!$B$2:$F$587,5,FALSE)</f>
        <v>433</v>
      </c>
      <c r="B3621" s="236"/>
      <c r="C3621" s="237"/>
      <c r="D3621" s="238"/>
      <c r="E3621" s="225">
        <v>7</v>
      </c>
      <c r="F3621" s="174"/>
      <c r="G3621" s="264" t="str">
        <f t="shared" si="642"/>
        <v>A.11.1</v>
      </c>
      <c r="H3621" s="235" t="e">
        <f t="shared" si="649"/>
        <v>#N/A</v>
      </c>
      <c r="I3621" s="239"/>
      <c r="J3621" s="239"/>
      <c r="K3621" s="239"/>
      <c r="L3621" s="239"/>
      <c r="M3621" s="240"/>
      <c r="N3621" s="231">
        <f t="shared" si="644"/>
        <v>1</v>
      </c>
      <c r="O3621" s="231">
        <f t="shared" si="648"/>
        <v>0</v>
      </c>
      <c r="P3621" s="179">
        <f>VLOOKUP($G3621,[1]Conceptos!$B$2:$I$588,6,FALSE)</f>
        <v>1</v>
      </c>
      <c r="Q3621" s="179">
        <f>VLOOKUP($G3621,[1]Conceptos!$B$2:$I$588,7,FALSE)</f>
        <v>1</v>
      </c>
      <c r="R3621" s="179">
        <f>VLOOKUP($G3621,[1]Conceptos!$B$2:$I$588,8,FALSE)</f>
        <v>1</v>
      </c>
      <c r="S3621" s="229" t="b">
        <f>VLOOKUP(G3621,[1]Conceptos!$B$2:$E$587,4,FALSE)</f>
        <v>1</v>
      </c>
      <c r="V3621" s="231">
        <f t="shared" si="645"/>
        <v>0</v>
      </c>
    </row>
    <row r="3622" spans="1:22" s="231" customFormat="1" hidden="1">
      <c r="A3622" s="172">
        <f>VLOOKUP(G3622,[1]Conceptos!$B$2:$F$587,5,FALSE)</f>
        <v>433</v>
      </c>
      <c r="B3622" s="236"/>
      <c r="C3622" s="237"/>
      <c r="D3622" s="238"/>
      <c r="E3622" s="225">
        <v>8</v>
      </c>
      <c r="F3622" s="174"/>
      <c r="G3622" s="264" t="str">
        <f t="shared" si="642"/>
        <v>A.11.1</v>
      </c>
      <c r="H3622" s="235" t="e">
        <f t="shared" si="649"/>
        <v>#N/A</v>
      </c>
      <c r="I3622" s="239"/>
      <c r="J3622" s="239"/>
      <c r="K3622" s="239"/>
      <c r="L3622" s="239"/>
      <c r="M3622" s="240"/>
      <c r="N3622" s="231">
        <f t="shared" si="644"/>
        <v>1</v>
      </c>
      <c r="O3622" s="231">
        <f t="shared" si="648"/>
        <v>0</v>
      </c>
      <c r="P3622" s="179">
        <f>VLOOKUP($G3622,[1]Conceptos!$B$2:$I$588,6,FALSE)</f>
        <v>1</v>
      </c>
      <c r="Q3622" s="179">
        <f>VLOOKUP($G3622,[1]Conceptos!$B$2:$I$588,7,FALSE)</f>
        <v>1</v>
      </c>
      <c r="R3622" s="179">
        <f>VLOOKUP($G3622,[1]Conceptos!$B$2:$I$588,8,FALSE)</f>
        <v>1</v>
      </c>
      <c r="S3622" s="229" t="b">
        <f>VLOOKUP(G3622,[1]Conceptos!$B$2:$E$587,4,FALSE)</f>
        <v>1</v>
      </c>
      <c r="V3622" s="231">
        <f t="shared" si="645"/>
        <v>0</v>
      </c>
    </row>
    <row r="3623" spans="1:22" s="231" customFormat="1" hidden="1">
      <c r="A3623" s="172">
        <f>VLOOKUP(G3623,[1]Conceptos!$B$2:$F$587,5,FALSE)</f>
        <v>433</v>
      </c>
      <c r="B3623" s="236"/>
      <c r="C3623" s="237"/>
      <c r="D3623" s="238"/>
      <c r="E3623" s="225">
        <v>9</v>
      </c>
      <c r="F3623" s="174"/>
      <c r="G3623" s="264" t="str">
        <f t="shared" si="642"/>
        <v>A.11.1</v>
      </c>
      <c r="H3623" s="235" t="e">
        <f t="shared" si="649"/>
        <v>#N/A</v>
      </c>
      <c r="I3623" s="239"/>
      <c r="J3623" s="239"/>
      <c r="K3623" s="239"/>
      <c r="L3623" s="239"/>
      <c r="M3623" s="240"/>
      <c r="N3623" s="231">
        <f t="shared" si="644"/>
        <v>1</v>
      </c>
      <c r="O3623" s="231">
        <f t="shared" si="648"/>
        <v>0</v>
      </c>
      <c r="P3623" s="179">
        <f>VLOOKUP($G3623,[1]Conceptos!$B$2:$I$588,6,FALSE)</f>
        <v>1</v>
      </c>
      <c r="Q3623" s="179">
        <f>VLOOKUP($G3623,[1]Conceptos!$B$2:$I$588,7,FALSE)</f>
        <v>1</v>
      </c>
      <c r="R3623" s="179">
        <f>VLOOKUP($G3623,[1]Conceptos!$B$2:$I$588,8,FALSE)</f>
        <v>1</v>
      </c>
      <c r="S3623" s="229" t="b">
        <f>VLOOKUP(G3623,[1]Conceptos!$B$2:$E$587,4,FALSE)</f>
        <v>1</v>
      </c>
      <c r="V3623" s="231">
        <f t="shared" si="645"/>
        <v>0</v>
      </c>
    </row>
    <row r="3624" spans="1:22" s="231" customFormat="1" hidden="1">
      <c r="A3624" s="172">
        <f>VLOOKUP(G3624,[1]Conceptos!$B$2:$F$587,5,FALSE)</f>
        <v>433</v>
      </c>
      <c r="B3624" s="236"/>
      <c r="C3624" s="237"/>
      <c r="D3624" s="238"/>
      <c r="E3624" s="225">
        <v>10</v>
      </c>
      <c r="F3624" s="174"/>
      <c r="G3624" s="264" t="str">
        <f t="shared" si="642"/>
        <v>A.11.1</v>
      </c>
      <c r="H3624" s="235" t="e">
        <f t="shared" si="649"/>
        <v>#N/A</v>
      </c>
      <c r="I3624" s="239"/>
      <c r="J3624" s="239"/>
      <c r="K3624" s="239"/>
      <c r="L3624" s="239"/>
      <c r="M3624" s="240"/>
      <c r="N3624" s="231">
        <f t="shared" si="644"/>
        <v>1</v>
      </c>
      <c r="O3624" s="231">
        <f t="shared" si="648"/>
        <v>0</v>
      </c>
      <c r="P3624" s="179">
        <f>VLOOKUP($G3624,[1]Conceptos!$B$2:$I$588,6,FALSE)</f>
        <v>1</v>
      </c>
      <c r="Q3624" s="179">
        <f>VLOOKUP($G3624,[1]Conceptos!$B$2:$I$588,7,FALSE)</f>
        <v>1</v>
      </c>
      <c r="R3624" s="179">
        <f>VLOOKUP($G3624,[1]Conceptos!$B$2:$I$588,8,FALSE)</f>
        <v>1</v>
      </c>
      <c r="S3624" s="229" t="b">
        <f>VLOOKUP(G3624,[1]Conceptos!$B$2:$E$587,4,FALSE)</f>
        <v>1</v>
      </c>
      <c r="V3624" s="231">
        <f t="shared" si="645"/>
        <v>0</v>
      </c>
    </row>
    <row r="3625" spans="1:22" s="231" customFormat="1" ht="38.25">
      <c r="A3625" s="172">
        <f>VLOOKUP(G3625,[1]Conceptos!$B$2:$F$587,5,FALSE)</f>
        <v>434</v>
      </c>
      <c r="B3625" s="219" t="s">
        <v>577</v>
      </c>
      <c r="C3625" s="220" t="str">
        <f>VLOOKUP(B3625,[1]Conceptos!$B$2:$D$587,2,FALSE)</f>
        <v>CONSTRUCCIÓN DE INFRAESTRUCTURA CARCELARIA</v>
      </c>
      <c r="D3625" s="221" t="str">
        <f>VLOOKUP(B3625,[1]Conceptos!$B$2:$D$587,3,FALSE)</f>
        <v>INVERSIÓNES ORIENTADAS A LA REALIZACIÓN DE OBRAS DE CONSTRUCCIÓN DE INFRAESTRUCTURA CARCELARIA QUE PERTENEZCAN A LA ENTIDAD TERRITORIAL</v>
      </c>
      <c r="E3625" s="222" t="s">
        <v>136</v>
      </c>
      <c r="F3625" s="223"/>
      <c r="G3625" s="263" t="str">
        <f t="shared" si="642"/>
        <v>A.11.2</v>
      </c>
      <c r="H3625" s="225"/>
      <c r="I3625" s="226">
        <f>SUM(I3626:I3635)</f>
        <v>0</v>
      </c>
      <c r="J3625" s="226">
        <f>SUM(J3626:J3635)</f>
        <v>0</v>
      </c>
      <c r="K3625" s="226">
        <f>SUM(K3626:K3635)</f>
        <v>0</v>
      </c>
      <c r="L3625" s="226">
        <f>SUM(L3626:L3635)</f>
        <v>0</v>
      </c>
      <c r="M3625" s="227">
        <f>SUM(M3626:M3635)</f>
        <v>0</v>
      </c>
      <c r="N3625" s="228">
        <f>IF(AND(E3625&lt;&gt;"", E3625&lt;&gt;"Registrar Detalle",E3625&lt;&gt;"Ocultar Detalle"),1,0)</f>
        <v>0</v>
      </c>
      <c r="O3625" s="228">
        <f t="shared" si="648"/>
        <v>0</v>
      </c>
      <c r="P3625" s="179">
        <f>VLOOKUP($G3625,[1]Conceptos!$B$2:$I$588,6,FALSE)</f>
        <v>1</v>
      </c>
      <c r="Q3625" s="179">
        <f>VLOOKUP($G3625,[1]Conceptos!$B$2:$I$588,7,FALSE)</f>
        <v>1</v>
      </c>
      <c r="R3625" s="179">
        <f>VLOOKUP($G3625,[1]Conceptos!$B$2:$I$588,8,FALSE)</f>
        <v>1</v>
      </c>
      <c r="S3625" s="229" t="b">
        <f>VLOOKUP(G3625,[1]Conceptos!$B$2:$E$588,4,FALSE)</f>
        <v>1</v>
      </c>
      <c r="T3625" s="230">
        <f>FIND(".",B3625,LEN(B3625)-2)</f>
        <v>5</v>
      </c>
      <c r="U3625" s="230" t="str">
        <f>MID(B3625,1,T3625-1)</f>
        <v>A.11</v>
      </c>
      <c r="V3625" s="231">
        <f t="shared" si="645"/>
        <v>5</v>
      </c>
    </row>
    <row r="3626" spans="1:22" s="231" customFormat="1">
      <c r="A3626" s="172">
        <f>VLOOKUP(G3626,[1]Conceptos!$B$2:$F$587,5,FALSE)</f>
        <v>434</v>
      </c>
      <c r="B3626" s="234"/>
      <c r="C3626" s="220"/>
      <c r="D3626" s="221"/>
      <c r="E3626" s="225">
        <v>1</v>
      </c>
      <c r="F3626" s="174"/>
      <c r="G3626" s="264" t="str">
        <f t="shared" si="642"/>
        <v>A.11.2</v>
      </c>
      <c r="H3626" s="235" t="e">
        <f t="shared" ref="H3626:H3635" si="650">VLOOKUP(F3626,$W$7:$X$48,2,FALSE)</f>
        <v>#N/A</v>
      </c>
      <c r="I3626" s="239"/>
      <c r="J3626" s="239"/>
      <c r="K3626" s="239"/>
      <c r="L3626" s="239"/>
      <c r="M3626" s="240"/>
      <c r="N3626" s="231">
        <f t="shared" si="644"/>
        <v>1</v>
      </c>
      <c r="O3626" s="231">
        <f t="shared" si="648"/>
        <v>0</v>
      </c>
      <c r="P3626" s="179">
        <f>VLOOKUP($G3626,[1]Conceptos!$B$2:$I$588,6,FALSE)</f>
        <v>1</v>
      </c>
      <c r="Q3626" s="179">
        <f>VLOOKUP($G3626,[1]Conceptos!$B$2:$I$588,7,FALSE)</f>
        <v>1</v>
      </c>
      <c r="R3626" s="179">
        <f>VLOOKUP($G3626,[1]Conceptos!$B$2:$I$588,8,FALSE)</f>
        <v>1</v>
      </c>
      <c r="S3626" s="229" t="b">
        <f>VLOOKUP(G3626,[1]Conceptos!$B$2:$E$588,4,FALSE)</f>
        <v>1</v>
      </c>
      <c r="V3626" s="231">
        <f t="shared" si="645"/>
        <v>5</v>
      </c>
    </row>
    <row r="3627" spans="1:22" s="231" customFormat="1" hidden="1">
      <c r="A3627" s="172">
        <f>VLOOKUP(G3627,[1]Conceptos!$B$2:$F$587,5,FALSE)</f>
        <v>434</v>
      </c>
      <c r="B3627" s="236"/>
      <c r="C3627" s="237"/>
      <c r="D3627" s="238"/>
      <c r="E3627" s="225">
        <v>2</v>
      </c>
      <c r="F3627" s="174"/>
      <c r="G3627" s="264" t="str">
        <f t="shared" si="642"/>
        <v>A.11.2</v>
      </c>
      <c r="H3627" s="235" t="e">
        <f t="shared" si="650"/>
        <v>#N/A</v>
      </c>
      <c r="I3627" s="239"/>
      <c r="J3627" s="239"/>
      <c r="K3627" s="239"/>
      <c r="L3627" s="239"/>
      <c r="M3627" s="240"/>
      <c r="N3627" s="231">
        <f t="shared" si="644"/>
        <v>1</v>
      </c>
      <c r="O3627" s="231">
        <f t="shared" si="648"/>
        <v>0</v>
      </c>
      <c r="P3627" s="179">
        <f>VLOOKUP($G3627,[1]Conceptos!$B$2:$I$588,6,FALSE)</f>
        <v>1</v>
      </c>
      <c r="Q3627" s="179">
        <f>VLOOKUP($G3627,[1]Conceptos!$B$2:$I$588,7,FALSE)</f>
        <v>1</v>
      </c>
      <c r="R3627" s="179">
        <f>VLOOKUP($G3627,[1]Conceptos!$B$2:$I$588,8,FALSE)</f>
        <v>1</v>
      </c>
      <c r="S3627" s="229" t="b">
        <f>VLOOKUP(G3627,[1]Conceptos!$B$2:$E$587,4,FALSE)</f>
        <v>1</v>
      </c>
      <c r="V3627" s="231">
        <f t="shared" si="645"/>
        <v>0</v>
      </c>
    </row>
    <row r="3628" spans="1:22" s="231" customFormat="1" hidden="1">
      <c r="A3628" s="172">
        <f>VLOOKUP(G3628,[1]Conceptos!$B$2:$F$587,5,FALSE)</f>
        <v>434</v>
      </c>
      <c r="B3628" s="236"/>
      <c r="C3628" s="237"/>
      <c r="D3628" s="238"/>
      <c r="E3628" s="225">
        <v>3</v>
      </c>
      <c r="F3628" s="174"/>
      <c r="G3628" s="264" t="str">
        <f t="shared" si="642"/>
        <v>A.11.2</v>
      </c>
      <c r="H3628" s="235" t="e">
        <f t="shared" si="650"/>
        <v>#N/A</v>
      </c>
      <c r="I3628" s="239"/>
      <c r="J3628" s="239"/>
      <c r="K3628" s="239"/>
      <c r="L3628" s="239"/>
      <c r="M3628" s="240"/>
      <c r="N3628" s="231">
        <f t="shared" si="644"/>
        <v>1</v>
      </c>
      <c r="O3628" s="231">
        <f t="shared" si="648"/>
        <v>0</v>
      </c>
      <c r="P3628" s="179">
        <f>VLOOKUP($G3628,[1]Conceptos!$B$2:$I$588,6,FALSE)</f>
        <v>1</v>
      </c>
      <c r="Q3628" s="179">
        <f>VLOOKUP($G3628,[1]Conceptos!$B$2:$I$588,7,FALSE)</f>
        <v>1</v>
      </c>
      <c r="R3628" s="179">
        <f>VLOOKUP($G3628,[1]Conceptos!$B$2:$I$588,8,FALSE)</f>
        <v>1</v>
      </c>
      <c r="S3628" s="229" t="b">
        <f>VLOOKUP(G3628,[1]Conceptos!$B$2:$E$587,4,FALSE)</f>
        <v>1</v>
      </c>
      <c r="V3628" s="231">
        <f t="shared" si="645"/>
        <v>0</v>
      </c>
    </row>
    <row r="3629" spans="1:22" s="231" customFormat="1" hidden="1">
      <c r="A3629" s="172">
        <f>VLOOKUP(G3629,[1]Conceptos!$B$2:$F$587,5,FALSE)</f>
        <v>434</v>
      </c>
      <c r="B3629" s="236"/>
      <c r="C3629" s="237"/>
      <c r="D3629" s="238"/>
      <c r="E3629" s="225">
        <v>4</v>
      </c>
      <c r="F3629" s="174"/>
      <c r="G3629" s="264" t="str">
        <f t="shared" si="642"/>
        <v>A.11.2</v>
      </c>
      <c r="H3629" s="235" t="e">
        <f t="shared" si="650"/>
        <v>#N/A</v>
      </c>
      <c r="I3629" s="239"/>
      <c r="J3629" s="239"/>
      <c r="K3629" s="239"/>
      <c r="L3629" s="239"/>
      <c r="M3629" s="240"/>
      <c r="N3629" s="231">
        <f t="shared" si="644"/>
        <v>1</v>
      </c>
      <c r="O3629" s="231">
        <f t="shared" si="648"/>
        <v>0</v>
      </c>
      <c r="P3629" s="179">
        <f>VLOOKUP($G3629,[1]Conceptos!$B$2:$I$588,6,FALSE)</f>
        <v>1</v>
      </c>
      <c r="Q3629" s="179">
        <f>VLOOKUP($G3629,[1]Conceptos!$B$2:$I$588,7,FALSE)</f>
        <v>1</v>
      </c>
      <c r="R3629" s="179">
        <f>VLOOKUP($G3629,[1]Conceptos!$B$2:$I$588,8,FALSE)</f>
        <v>1</v>
      </c>
      <c r="S3629" s="229" t="b">
        <f>VLOOKUP(G3629,[1]Conceptos!$B$2:$E$587,4,FALSE)</f>
        <v>1</v>
      </c>
      <c r="V3629" s="231">
        <f t="shared" si="645"/>
        <v>0</v>
      </c>
    </row>
    <row r="3630" spans="1:22" s="231" customFormat="1" hidden="1">
      <c r="A3630" s="172">
        <f>VLOOKUP(G3630,[1]Conceptos!$B$2:$F$587,5,FALSE)</f>
        <v>434</v>
      </c>
      <c r="B3630" s="236"/>
      <c r="C3630" s="237"/>
      <c r="D3630" s="238"/>
      <c r="E3630" s="225">
        <v>5</v>
      </c>
      <c r="F3630" s="174"/>
      <c r="G3630" s="264" t="str">
        <f t="shared" si="642"/>
        <v>A.11.2</v>
      </c>
      <c r="H3630" s="235" t="e">
        <f t="shared" si="650"/>
        <v>#N/A</v>
      </c>
      <c r="I3630" s="239"/>
      <c r="J3630" s="239"/>
      <c r="K3630" s="239"/>
      <c r="L3630" s="239"/>
      <c r="M3630" s="240"/>
      <c r="N3630" s="231">
        <f t="shared" si="644"/>
        <v>1</v>
      </c>
      <c r="O3630" s="231">
        <f t="shared" si="648"/>
        <v>0</v>
      </c>
      <c r="P3630" s="179">
        <f>VLOOKUP($G3630,[1]Conceptos!$B$2:$I$588,6,FALSE)</f>
        <v>1</v>
      </c>
      <c r="Q3630" s="179">
        <f>VLOOKUP($G3630,[1]Conceptos!$B$2:$I$588,7,FALSE)</f>
        <v>1</v>
      </c>
      <c r="R3630" s="179">
        <f>VLOOKUP($G3630,[1]Conceptos!$B$2:$I$588,8,FALSE)</f>
        <v>1</v>
      </c>
      <c r="S3630" s="229" t="b">
        <f>VLOOKUP(G3630,[1]Conceptos!$B$2:$E$587,4,FALSE)</f>
        <v>1</v>
      </c>
      <c r="V3630" s="231">
        <f t="shared" si="645"/>
        <v>0</v>
      </c>
    </row>
    <row r="3631" spans="1:22" s="231" customFormat="1" hidden="1">
      <c r="A3631" s="172">
        <f>VLOOKUP(G3631,[1]Conceptos!$B$2:$F$587,5,FALSE)</f>
        <v>434</v>
      </c>
      <c r="B3631" s="236"/>
      <c r="C3631" s="237"/>
      <c r="D3631" s="238"/>
      <c r="E3631" s="225">
        <v>6</v>
      </c>
      <c r="F3631" s="174"/>
      <c r="G3631" s="264" t="str">
        <f t="shared" si="642"/>
        <v>A.11.2</v>
      </c>
      <c r="H3631" s="235" t="e">
        <f t="shared" si="650"/>
        <v>#N/A</v>
      </c>
      <c r="I3631" s="239"/>
      <c r="J3631" s="239"/>
      <c r="K3631" s="239"/>
      <c r="L3631" s="239"/>
      <c r="M3631" s="240"/>
      <c r="N3631" s="231">
        <f t="shared" si="644"/>
        <v>1</v>
      </c>
      <c r="O3631" s="231">
        <f t="shared" si="648"/>
        <v>0</v>
      </c>
      <c r="P3631" s="179">
        <f>VLOOKUP($G3631,[1]Conceptos!$B$2:$I$588,6,FALSE)</f>
        <v>1</v>
      </c>
      <c r="Q3631" s="179">
        <f>VLOOKUP($G3631,[1]Conceptos!$B$2:$I$588,7,FALSE)</f>
        <v>1</v>
      </c>
      <c r="R3631" s="179">
        <f>VLOOKUP($G3631,[1]Conceptos!$B$2:$I$588,8,FALSE)</f>
        <v>1</v>
      </c>
      <c r="S3631" s="229" t="b">
        <f>VLOOKUP(G3631,[1]Conceptos!$B$2:$E$587,4,FALSE)</f>
        <v>1</v>
      </c>
      <c r="V3631" s="231">
        <f t="shared" si="645"/>
        <v>0</v>
      </c>
    </row>
    <row r="3632" spans="1:22" s="231" customFormat="1" hidden="1">
      <c r="A3632" s="172">
        <f>VLOOKUP(G3632,[1]Conceptos!$B$2:$F$587,5,FALSE)</f>
        <v>434</v>
      </c>
      <c r="B3632" s="236"/>
      <c r="C3632" s="237"/>
      <c r="D3632" s="238"/>
      <c r="E3632" s="225">
        <v>7</v>
      </c>
      <c r="F3632" s="174"/>
      <c r="G3632" s="264" t="str">
        <f t="shared" si="642"/>
        <v>A.11.2</v>
      </c>
      <c r="H3632" s="235" t="e">
        <f t="shared" si="650"/>
        <v>#N/A</v>
      </c>
      <c r="I3632" s="239"/>
      <c r="J3632" s="239"/>
      <c r="K3632" s="239"/>
      <c r="L3632" s="239"/>
      <c r="M3632" s="240"/>
      <c r="N3632" s="231">
        <f t="shared" si="644"/>
        <v>1</v>
      </c>
      <c r="O3632" s="231">
        <f t="shared" si="648"/>
        <v>0</v>
      </c>
      <c r="P3632" s="179">
        <f>VLOOKUP($G3632,[1]Conceptos!$B$2:$I$588,6,FALSE)</f>
        <v>1</v>
      </c>
      <c r="Q3632" s="179">
        <f>VLOOKUP($G3632,[1]Conceptos!$B$2:$I$588,7,FALSE)</f>
        <v>1</v>
      </c>
      <c r="R3632" s="179">
        <f>VLOOKUP($G3632,[1]Conceptos!$B$2:$I$588,8,FALSE)</f>
        <v>1</v>
      </c>
      <c r="S3632" s="229" t="b">
        <f>VLOOKUP(G3632,[1]Conceptos!$B$2:$E$587,4,FALSE)</f>
        <v>1</v>
      </c>
      <c r="V3632" s="231">
        <f t="shared" si="645"/>
        <v>0</v>
      </c>
    </row>
    <row r="3633" spans="1:27" s="231" customFormat="1" hidden="1">
      <c r="A3633" s="172">
        <f>VLOOKUP(G3633,[1]Conceptos!$B$2:$F$587,5,FALSE)</f>
        <v>434</v>
      </c>
      <c r="B3633" s="236"/>
      <c r="C3633" s="237"/>
      <c r="D3633" s="238"/>
      <c r="E3633" s="225">
        <v>8</v>
      </c>
      <c r="F3633" s="174"/>
      <c r="G3633" s="264" t="str">
        <f t="shared" si="642"/>
        <v>A.11.2</v>
      </c>
      <c r="H3633" s="235" t="e">
        <f t="shared" si="650"/>
        <v>#N/A</v>
      </c>
      <c r="I3633" s="239"/>
      <c r="J3633" s="239"/>
      <c r="K3633" s="239"/>
      <c r="L3633" s="239"/>
      <c r="M3633" s="240"/>
      <c r="N3633" s="231">
        <f t="shared" si="644"/>
        <v>1</v>
      </c>
      <c r="O3633" s="231">
        <f t="shared" si="648"/>
        <v>0</v>
      </c>
      <c r="P3633" s="179">
        <f>VLOOKUP($G3633,[1]Conceptos!$B$2:$I$588,6,FALSE)</f>
        <v>1</v>
      </c>
      <c r="Q3633" s="179">
        <f>VLOOKUP($G3633,[1]Conceptos!$B$2:$I$588,7,FALSE)</f>
        <v>1</v>
      </c>
      <c r="R3633" s="179">
        <f>VLOOKUP($G3633,[1]Conceptos!$B$2:$I$588,8,FALSE)</f>
        <v>1</v>
      </c>
      <c r="S3633" s="229" t="b">
        <f>VLOOKUP(G3633,[1]Conceptos!$B$2:$E$587,4,FALSE)</f>
        <v>1</v>
      </c>
      <c r="V3633" s="231">
        <f t="shared" si="645"/>
        <v>0</v>
      </c>
    </row>
    <row r="3634" spans="1:27" s="231" customFormat="1" hidden="1">
      <c r="A3634" s="172">
        <f>VLOOKUP(G3634,[1]Conceptos!$B$2:$F$587,5,FALSE)</f>
        <v>434</v>
      </c>
      <c r="B3634" s="236"/>
      <c r="C3634" s="237"/>
      <c r="D3634" s="238"/>
      <c r="E3634" s="225">
        <v>9</v>
      </c>
      <c r="F3634" s="174"/>
      <c r="G3634" s="264" t="str">
        <f t="shared" si="642"/>
        <v>A.11.2</v>
      </c>
      <c r="H3634" s="235" t="e">
        <f t="shared" si="650"/>
        <v>#N/A</v>
      </c>
      <c r="I3634" s="239"/>
      <c r="J3634" s="239"/>
      <c r="K3634" s="239"/>
      <c r="L3634" s="239"/>
      <c r="M3634" s="240"/>
      <c r="N3634" s="231">
        <f t="shared" si="644"/>
        <v>1</v>
      </c>
      <c r="O3634" s="231">
        <f t="shared" si="648"/>
        <v>0</v>
      </c>
      <c r="P3634" s="179">
        <f>VLOOKUP($G3634,[1]Conceptos!$B$2:$I$588,6,FALSE)</f>
        <v>1</v>
      </c>
      <c r="Q3634" s="179">
        <f>VLOOKUP($G3634,[1]Conceptos!$B$2:$I$588,7,FALSE)</f>
        <v>1</v>
      </c>
      <c r="R3634" s="179">
        <f>VLOOKUP($G3634,[1]Conceptos!$B$2:$I$588,8,FALSE)</f>
        <v>1</v>
      </c>
      <c r="S3634" s="229" t="b">
        <f>VLOOKUP(G3634,[1]Conceptos!$B$2:$E$587,4,FALSE)</f>
        <v>1</v>
      </c>
      <c r="V3634" s="231">
        <f t="shared" si="645"/>
        <v>0</v>
      </c>
    </row>
    <row r="3635" spans="1:27" s="231" customFormat="1" hidden="1">
      <c r="A3635" s="172">
        <f>VLOOKUP(G3635,[1]Conceptos!$B$2:$F$587,5,FALSE)</f>
        <v>434</v>
      </c>
      <c r="B3635" s="236"/>
      <c r="C3635" s="237"/>
      <c r="D3635" s="238"/>
      <c r="E3635" s="225">
        <v>10</v>
      </c>
      <c r="F3635" s="174"/>
      <c r="G3635" s="264" t="str">
        <f t="shared" si="642"/>
        <v>A.11.2</v>
      </c>
      <c r="H3635" s="235" t="e">
        <f t="shared" si="650"/>
        <v>#N/A</v>
      </c>
      <c r="I3635" s="239"/>
      <c r="J3635" s="239"/>
      <c r="K3635" s="239"/>
      <c r="L3635" s="239"/>
      <c r="M3635" s="240"/>
      <c r="N3635" s="231">
        <f t="shared" si="644"/>
        <v>1</v>
      </c>
      <c r="O3635" s="231">
        <f t="shared" si="648"/>
        <v>0</v>
      </c>
      <c r="P3635" s="179">
        <f>VLOOKUP($G3635,[1]Conceptos!$B$2:$I$588,6,FALSE)</f>
        <v>1</v>
      </c>
      <c r="Q3635" s="179">
        <f>VLOOKUP($G3635,[1]Conceptos!$B$2:$I$588,7,FALSE)</f>
        <v>1</v>
      </c>
      <c r="R3635" s="179">
        <f>VLOOKUP($G3635,[1]Conceptos!$B$2:$I$588,8,FALSE)</f>
        <v>1</v>
      </c>
      <c r="S3635" s="229" t="b">
        <f>VLOOKUP(G3635,[1]Conceptos!$B$2:$E$587,4,FALSE)</f>
        <v>1</v>
      </c>
      <c r="V3635" s="231">
        <f t="shared" si="645"/>
        <v>0</v>
      </c>
    </row>
    <row r="3636" spans="1:27" s="231" customFormat="1" ht="38.25">
      <c r="A3636" s="172">
        <f>VLOOKUP(G3636,[1]Conceptos!$B$2:$F$587,5,FALSE)</f>
        <v>435</v>
      </c>
      <c r="B3636" s="219" t="s">
        <v>578</v>
      </c>
      <c r="C3636" s="220" t="str">
        <f>VLOOKUP(B3636,[1]Conceptos!$B$2:$D$587,2,FALSE)</f>
        <v>MEJORAMIENTO Y MANTENIMIENTO DE INFRAESTRUCTURA CARCELARIA</v>
      </c>
      <c r="D3636" s="221" t="str">
        <f>VLOOKUP(B3636,[1]Conceptos!$B$2:$D$587,3,FALSE)</f>
        <v xml:space="preserve">INVERSIÓNES ORIENTADAS A LA REALIZACIÓN DE OBRAS DE MEJORAMIENTO, CONSERVACIÓN Y REHALIBILITACIÓN DE LA INFRAESTRUCTURA CARCELARIA  QUE PERTENEZCA A LA ENTIDAD TERRITORIAL </v>
      </c>
      <c r="E3636" s="222" t="s">
        <v>136</v>
      </c>
      <c r="F3636" s="223"/>
      <c r="G3636" s="263" t="str">
        <f t="shared" si="642"/>
        <v>A.11.3</v>
      </c>
      <c r="H3636" s="225"/>
      <c r="I3636" s="226">
        <f>SUM(I3637:I3646)</f>
        <v>0</v>
      </c>
      <c r="J3636" s="226">
        <f>SUM(J3637:J3646)</f>
        <v>0</v>
      </c>
      <c r="K3636" s="226">
        <f>SUM(K3637:K3646)</f>
        <v>0</v>
      </c>
      <c r="L3636" s="226">
        <f>SUM(L3637:L3646)</f>
        <v>0</v>
      </c>
      <c r="M3636" s="227">
        <f>SUM(M3637:M3646)</f>
        <v>0</v>
      </c>
      <c r="N3636" s="228">
        <f>IF(AND(E3636&lt;&gt;"", E3636&lt;&gt;"Registrar Detalle",E3636&lt;&gt;"Ocultar Detalle"),1,0)</f>
        <v>0</v>
      </c>
      <c r="O3636" s="228">
        <f t="shared" si="648"/>
        <v>0</v>
      </c>
      <c r="P3636" s="179">
        <f>VLOOKUP($G3636,[1]Conceptos!$B$2:$I$588,6,FALSE)</f>
        <v>1</v>
      </c>
      <c r="Q3636" s="179">
        <f>VLOOKUP($G3636,[1]Conceptos!$B$2:$I$588,7,FALSE)</f>
        <v>1</v>
      </c>
      <c r="R3636" s="179">
        <f>VLOOKUP($G3636,[1]Conceptos!$B$2:$I$588,8,FALSE)</f>
        <v>1</v>
      </c>
      <c r="S3636" s="229" t="b">
        <f>VLOOKUP(G3636,[1]Conceptos!$B$2:$E$588,4,FALSE)</f>
        <v>1</v>
      </c>
      <c r="T3636" s="230">
        <f>FIND(".",B3636,LEN(B3636)-2)</f>
        <v>5</v>
      </c>
      <c r="U3636" s="230" t="str">
        <f>MID(B3636,1,T3636-1)</f>
        <v>A.11</v>
      </c>
      <c r="V3636" s="231">
        <f t="shared" si="645"/>
        <v>5</v>
      </c>
    </row>
    <row r="3637" spans="1:27" s="231" customFormat="1">
      <c r="A3637" s="172">
        <f>VLOOKUP(G3637,[1]Conceptos!$B$2:$F$587,5,FALSE)</f>
        <v>435</v>
      </c>
      <c r="B3637" s="234"/>
      <c r="C3637" s="220"/>
      <c r="D3637" s="221"/>
      <c r="E3637" s="225">
        <v>1</v>
      </c>
      <c r="F3637" s="174"/>
      <c r="G3637" s="264" t="str">
        <f t="shared" si="642"/>
        <v>A.11.3</v>
      </c>
      <c r="H3637" s="235" t="e">
        <f t="shared" ref="H3637:H3646" si="651">VLOOKUP(F3637,$W$7:$X$48,2,FALSE)</f>
        <v>#N/A</v>
      </c>
      <c r="I3637" s="239"/>
      <c r="J3637" s="239"/>
      <c r="K3637" s="239"/>
      <c r="L3637" s="239"/>
      <c r="M3637" s="240"/>
      <c r="N3637" s="231">
        <f t="shared" si="644"/>
        <v>1</v>
      </c>
      <c r="O3637" s="231">
        <f t="shared" si="648"/>
        <v>0</v>
      </c>
      <c r="P3637" s="179">
        <f>VLOOKUP($G3637,[1]Conceptos!$B$2:$I$588,6,FALSE)</f>
        <v>1</v>
      </c>
      <c r="Q3637" s="179">
        <f>VLOOKUP($G3637,[1]Conceptos!$B$2:$I$588,7,FALSE)</f>
        <v>1</v>
      </c>
      <c r="R3637" s="179">
        <f>VLOOKUP($G3637,[1]Conceptos!$B$2:$I$588,8,FALSE)</f>
        <v>1</v>
      </c>
      <c r="S3637" s="229" t="b">
        <f>VLOOKUP(G3637,[1]Conceptos!$B$2:$E$588,4,FALSE)</f>
        <v>1</v>
      </c>
      <c r="V3637" s="231">
        <f t="shared" si="645"/>
        <v>5</v>
      </c>
    </row>
    <row r="3638" spans="1:27" s="254" customFormat="1" hidden="1">
      <c r="A3638" s="172">
        <f>VLOOKUP(G3638,[1]Conceptos!$B$2:$F$587,5,FALSE)</f>
        <v>435</v>
      </c>
      <c r="B3638" s="236"/>
      <c r="C3638" s="237"/>
      <c r="D3638" s="238"/>
      <c r="E3638" s="225">
        <v>2</v>
      </c>
      <c r="F3638" s="174"/>
      <c r="G3638" s="175" t="str">
        <f t="shared" si="642"/>
        <v>A.11.3</v>
      </c>
      <c r="H3638" s="235" t="e">
        <f t="shared" si="651"/>
        <v>#N/A</v>
      </c>
      <c r="I3638" s="259"/>
      <c r="J3638" s="259"/>
      <c r="K3638" s="259"/>
      <c r="L3638" s="259"/>
      <c r="M3638" s="260"/>
      <c r="N3638" s="254">
        <f t="shared" si="644"/>
        <v>1</v>
      </c>
      <c r="O3638" s="254">
        <f t="shared" si="648"/>
        <v>0</v>
      </c>
      <c r="P3638" s="179">
        <f>VLOOKUP($G3638,[1]Conceptos!$B$2:$I$588,6,FALSE)</f>
        <v>1</v>
      </c>
      <c r="Q3638" s="179">
        <f>VLOOKUP($G3638,[1]Conceptos!$B$2:$I$588,7,FALSE)</f>
        <v>1</v>
      </c>
      <c r="R3638" s="179">
        <f>VLOOKUP($G3638,[1]Conceptos!$B$2:$I$588,8,FALSE)</f>
        <v>1</v>
      </c>
      <c r="S3638" s="261" t="b">
        <f>VLOOKUP(G3638,[1]Conceptos!$B$2:$E$587,4,FALSE)</f>
        <v>1</v>
      </c>
      <c r="V3638" s="231">
        <f t="shared" si="645"/>
        <v>0</v>
      </c>
      <c r="W3638" s="231"/>
      <c r="X3638" s="231"/>
      <c r="Y3638" s="231"/>
      <c r="Z3638" s="231"/>
      <c r="AA3638" s="231"/>
    </row>
    <row r="3639" spans="1:27" s="231" customFormat="1" hidden="1">
      <c r="A3639" s="172">
        <f>VLOOKUP(G3639,[1]Conceptos!$B$2:$F$587,5,FALSE)</f>
        <v>435</v>
      </c>
      <c r="B3639" s="236"/>
      <c r="C3639" s="237"/>
      <c r="D3639" s="238"/>
      <c r="E3639" s="225">
        <v>3</v>
      </c>
      <c r="F3639" s="174"/>
      <c r="G3639" s="264" t="str">
        <f t="shared" si="642"/>
        <v>A.11.3</v>
      </c>
      <c r="H3639" s="235" t="e">
        <f t="shared" si="651"/>
        <v>#N/A</v>
      </c>
      <c r="I3639" s="239"/>
      <c r="J3639" s="239"/>
      <c r="K3639" s="239"/>
      <c r="L3639" s="239"/>
      <c r="M3639" s="240"/>
      <c r="N3639" s="231">
        <f t="shared" si="644"/>
        <v>1</v>
      </c>
      <c r="O3639" s="231">
        <f t="shared" si="648"/>
        <v>0</v>
      </c>
      <c r="P3639" s="179">
        <f>VLOOKUP($G3639,[1]Conceptos!$B$2:$I$588,6,FALSE)</f>
        <v>1</v>
      </c>
      <c r="Q3639" s="179">
        <f>VLOOKUP($G3639,[1]Conceptos!$B$2:$I$588,7,FALSE)</f>
        <v>1</v>
      </c>
      <c r="R3639" s="179">
        <f>VLOOKUP($G3639,[1]Conceptos!$B$2:$I$588,8,FALSE)</f>
        <v>1</v>
      </c>
      <c r="S3639" s="229" t="b">
        <f>VLOOKUP(G3639,[1]Conceptos!$B$2:$E$587,4,FALSE)</f>
        <v>1</v>
      </c>
      <c r="V3639" s="231">
        <f t="shared" si="645"/>
        <v>0</v>
      </c>
    </row>
    <row r="3640" spans="1:27" s="231" customFormat="1" hidden="1">
      <c r="A3640" s="172">
        <f>VLOOKUP(G3640,[1]Conceptos!$B$2:$F$587,5,FALSE)</f>
        <v>435</v>
      </c>
      <c r="B3640" s="236"/>
      <c r="C3640" s="237"/>
      <c r="D3640" s="238"/>
      <c r="E3640" s="225">
        <v>4</v>
      </c>
      <c r="F3640" s="174"/>
      <c r="G3640" s="264" t="str">
        <f t="shared" si="642"/>
        <v>A.11.3</v>
      </c>
      <c r="H3640" s="235" t="e">
        <f t="shared" si="651"/>
        <v>#N/A</v>
      </c>
      <c r="I3640" s="239"/>
      <c r="J3640" s="239"/>
      <c r="K3640" s="239"/>
      <c r="L3640" s="239"/>
      <c r="M3640" s="240"/>
      <c r="N3640" s="231">
        <f t="shared" si="644"/>
        <v>1</v>
      </c>
      <c r="O3640" s="231">
        <f t="shared" si="648"/>
        <v>0</v>
      </c>
      <c r="P3640" s="179">
        <f>VLOOKUP($G3640,[1]Conceptos!$B$2:$I$588,6,FALSE)</f>
        <v>1</v>
      </c>
      <c r="Q3640" s="179">
        <f>VLOOKUP($G3640,[1]Conceptos!$B$2:$I$588,7,FALSE)</f>
        <v>1</v>
      </c>
      <c r="R3640" s="179">
        <f>VLOOKUP($G3640,[1]Conceptos!$B$2:$I$588,8,FALSE)</f>
        <v>1</v>
      </c>
      <c r="S3640" s="229" t="b">
        <f>VLOOKUP(G3640,[1]Conceptos!$B$2:$E$587,4,FALSE)</f>
        <v>1</v>
      </c>
      <c r="V3640" s="231">
        <f t="shared" si="645"/>
        <v>0</v>
      </c>
    </row>
    <row r="3641" spans="1:27" s="231" customFormat="1" hidden="1">
      <c r="A3641" s="172">
        <f>VLOOKUP(G3641,[1]Conceptos!$B$2:$F$587,5,FALSE)</f>
        <v>435</v>
      </c>
      <c r="B3641" s="236"/>
      <c r="C3641" s="237"/>
      <c r="D3641" s="238"/>
      <c r="E3641" s="225">
        <v>5</v>
      </c>
      <c r="F3641" s="174"/>
      <c r="G3641" s="264" t="str">
        <f t="shared" si="642"/>
        <v>A.11.3</v>
      </c>
      <c r="H3641" s="235" t="e">
        <f t="shared" si="651"/>
        <v>#N/A</v>
      </c>
      <c r="I3641" s="239"/>
      <c r="J3641" s="239"/>
      <c r="K3641" s="239"/>
      <c r="L3641" s="239"/>
      <c r="M3641" s="240"/>
      <c r="N3641" s="231">
        <f t="shared" si="644"/>
        <v>1</v>
      </c>
      <c r="O3641" s="231">
        <f t="shared" si="648"/>
        <v>0</v>
      </c>
      <c r="P3641" s="179">
        <f>VLOOKUP($G3641,[1]Conceptos!$B$2:$I$588,6,FALSE)</f>
        <v>1</v>
      </c>
      <c r="Q3641" s="179">
        <f>VLOOKUP($G3641,[1]Conceptos!$B$2:$I$588,7,FALSE)</f>
        <v>1</v>
      </c>
      <c r="R3641" s="179">
        <f>VLOOKUP($G3641,[1]Conceptos!$B$2:$I$588,8,FALSE)</f>
        <v>1</v>
      </c>
      <c r="S3641" s="229" t="b">
        <f>VLOOKUP(G3641,[1]Conceptos!$B$2:$E$587,4,FALSE)</f>
        <v>1</v>
      </c>
      <c r="V3641" s="231">
        <f t="shared" si="645"/>
        <v>0</v>
      </c>
    </row>
    <row r="3642" spans="1:27" s="231" customFormat="1" hidden="1">
      <c r="A3642" s="172">
        <f>VLOOKUP(G3642,[1]Conceptos!$B$2:$F$587,5,FALSE)</f>
        <v>435</v>
      </c>
      <c r="B3642" s="236"/>
      <c r="C3642" s="237"/>
      <c r="D3642" s="238"/>
      <c r="E3642" s="225">
        <v>6</v>
      </c>
      <c r="F3642" s="174"/>
      <c r="G3642" s="264" t="str">
        <f t="shared" si="642"/>
        <v>A.11.3</v>
      </c>
      <c r="H3642" s="235" t="e">
        <f t="shared" si="651"/>
        <v>#N/A</v>
      </c>
      <c r="I3642" s="239"/>
      <c r="J3642" s="239"/>
      <c r="K3642" s="239"/>
      <c r="L3642" s="239"/>
      <c r="M3642" s="240"/>
      <c r="N3642" s="231">
        <f t="shared" si="644"/>
        <v>1</v>
      </c>
      <c r="O3642" s="231">
        <f t="shared" si="648"/>
        <v>0</v>
      </c>
      <c r="P3642" s="179">
        <f>VLOOKUP($G3642,[1]Conceptos!$B$2:$I$588,6,FALSE)</f>
        <v>1</v>
      </c>
      <c r="Q3642" s="179">
        <f>VLOOKUP($G3642,[1]Conceptos!$B$2:$I$588,7,FALSE)</f>
        <v>1</v>
      </c>
      <c r="R3642" s="179">
        <f>VLOOKUP($G3642,[1]Conceptos!$B$2:$I$588,8,FALSE)</f>
        <v>1</v>
      </c>
      <c r="S3642" s="229" t="b">
        <f>VLOOKUP(G3642,[1]Conceptos!$B$2:$E$587,4,FALSE)</f>
        <v>1</v>
      </c>
      <c r="V3642" s="231">
        <f t="shared" si="645"/>
        <v>0</v>
      </c>
    </row>
    <row r="3643" spans="1:27" s="231" customFormat="1" hidden="1">
      <c r="A3643" s="172">
        <f>VLOOKUP(G3643,[1]Conceptos!$B$2:$F$587,5,FALSE)</f>
        <v>435</v>
      </c>
      <c r="B3643" s="236"/>
      <c r="C3643" s="237"/>
      <c r="D3643" s="238"/>
      <c r="E3643" s="225">
        <v>7</v>
      </c>
      <c r="F3643" s="174"/>
      <c r="G3643" s="264" t="str">
        <f t="shared" si="642"/>
        <v>A.11.3</v>
      </c>
      <c r="H3643" s="235" t="e">
        <f t="shared" si="651"/>
        <v>#N/A</v>
      </c>
      <c r="I3643" s="239"/>
      <c r="J3643" s="239"/>
      <c r="K3643" s="239"/>
      <c r="L3643" s="239"/>
      <c r="M3643" s="240"/>
      <c r="N3643" s="231">
        <f t="shared" si="644"/>
        <v>1</v>
      </c>
      <c r="O3643" s="231">
        <f t="shared" si="648"/>
        <v>0</v>
      </c>
      <c r="P3643" s="179">
        <f>VLOOKUP($G3643,[1]Conceptos!$B$2:$I$588,6,FALSE)</f>
        <v>1</v>
      </c>
      <c r="Q3643" s="179">
        <f>VLOOKUP($G3643,[1]Conceptos!$B$2:$I$588,7,FALSE)</f>
        <v>1</v>
      </c>
      <c r="R3643" s="179">
        <f>VLOOKUP($G3643,[1]Conceptos!$B$2:$I$588,8,FALSE)</f>
        <v>1</v>
      </c>
      <c r="S3643" s="229" t="b">
        <f>VLOOKUP(G3643,[1]Conceptos!$B$2:$E$587,4,FALSE)</f>
        <v>1</v>
      </c>
      <c r="V3643" s="231">
        <f t="shared" si="645"/>
        <v>0</v>
      </c>
    </row>
    <row r="3644" spans="1:27" s="231" customFormat="1" hidden="1">
      <c r="A3644" s="172">
        <f>VLOOKUP(G3644,[1]Conceptos!$B$2:$F$587,5,FALSE)</f>
        <v>435</v>
      </c>
      <c r="B3644" s="236"/>
      <c r="C3644" s="237"/>
      <c r="D3644" s="238"/>
      <c r="E3644" s="225">
        <v>8</v>
      </c>
      <c r="F3644" s="174"/>
      <c r="G3644" s="264" t="str">
        <f t="shared" si="642"/>
        <v>A.11.3</v>
      </c>
      <c r="H3644" s="235" t="e">
        <f t="shared" si="651"/>
        <v>#N/A</v>
      </c>
      <c r="I3644" s="239"/>
      <c r="J3644" s="239"/>
      <c r="K3644" s="239"/>
      <c r="L3644" s="239"/>
      <c r="M3644" s="240"/>
      <c r="N3644" s="231">
        <f t="shared" si="644"/>
        <v>1</v>
      </c>
      <c r="O3644" s="231">
        <f t="shared" si="648"/>
        <v>0</v>
      </c>
      <c r="P3644" s="179">
        <f>VLOOKUP($G3644,[1]Conceptos!$B$2:$I$588,6,FALSE)</f>
        <v>1</v>
      </c>
      <c r="Q3644" s="179">
        <f>VLOOKUP($G3644,[1]Conceptos!$B$2:$I$588,7,FALSE)</f>
        <v>1</v>
      </c>
      <c r="R3644" s="179">
        <f>VLOOKUP($G3644,[1]Conceptos!$B$2:$I$588,8,FALSE)</f>
        <v>1</v>
      </c>
      <c r="S3644" s="229" t="b">
        <f>VLOOKUP(G3644,[1]Conceptos!$B$2:$E$587,4,FALSE)</f>
        <v>1</v>
      </c>
      <c r="V3644" s="231">
        <f t="shared" si="645"/>
        <v>0</v>
      </c>
    </row>
    <row r="3645" spans="1:27" s="231" customFormat="1" hidden="1">
      <c r="A3645" s="172">
        <f>VLOOKUP(G3645,[1]Conceptos!$B$2:$F$587,5,FALSE)</f>
        <v>435</v>
      </c>
      <c r="B3645" s="236"/>
      <c r="C3645" s="237"/>
      <c r="D3645" s="238"/>
      <c r="E3645" s="225">
        <v>9</v>
      </c>
      <c r="F3645" s="174"/>
      <c r="G3645" s="264" t="str">
        <f t="shared" ref="G3645:G3708" si="652">IF(ISBLANK(B3645),G3644,B3645)</f>
        <v>A.11.3</v>
      </c>
      <c r="H3645" s="235" t="e">
        <f t="shared" si="651"/>
        <v>#N/A</v>
      </c>
      <c r="I3645" s="239"/>
      <c r="J3645" s="239"/>
      <c r="K3645" s="239"/>
      <c r="L3645" s="239"/>
      <c r="M3645" s="240"/>
      <c r="N3645" s="231">
        <f t="shared" ref="N3645:N3708" si="653">IF(E3645&lt;&gt;"",1,0)</f>
        <v>1</v>
      </c>
      <c r="O3645" s="231">
        <f t="shared" si="648"/>
        <v>0</v>
      </c>
      <c r="P3645" s="179">
        <f>VLOOKUP($G3645,[1]Conceptos!$B$2:$I$588,6,FALSE)</f>
        <v>1</v>
      </c>
      <c r="Q3645" s="179">
        <f>VLOOKUP($G3645,[1]Conceptos!$B$2:$I$588,7,FALSE)</f>
        <v>1</v>
      </c>
      <c r="R3645" s="179">
        <f>VLOOKUP($G3645,[1]Conceptos!$B$2:$I$588,8,FALSE)</f>
        <v>1</v>
      </c>
      <c r="S3645" s="229" t="b">
        <f>VLOOKUP(G3645,[1]Conceptos!$B$2:$E$587,4,FALSE)</f>
        <v>1</v>
      </c>
      <c r="V3645" s="231">
        <f t="shared" ref="V3645:V3701" si="654">IF(T3645=0,T3644,T3645)</f>
        <v>0</v>
      </c>
    </row>
    <row r="3646" spans="1:27" s="231" customFormat="1" hidden="1">
      <c r="A3646" s="172">
        <f>VLOOKUP(G3646,[1]Conceptos!$B$2:$F$587,5,FALSE)</f>
        <v>435</v>
      </c>
      <c r="B3646" s="236"/>
      <c r="C3646" s="237"/>
      <c r="D3646" s="238"/>
      <c r="E3646" s="225">
        <v>10</v>
      </c>
      <c r="F3646" s="174"/>
      <c r="G3646" s="264" t="str">
        <f t="shared" si="652"/>
        <v>A.11.3</v>
      </c>
      <c r="H3646" s="235" t="e">
        <f t="shared" si="651"/>
        <v>#N/A</v>
      </c>
      <c r="I3646" s="239"/>
      <c r="J3646" s="239"/>
      <c r="K3646" s="239"/>
      <c r="L3646" s="239"/>
      <c r="M3646" s="240"/>
      <c r="N3646" s="231">
        <f t="shared" si="653"/>
        <v>1</v>
      </c>
      <c r="O3646" s="231">
        <f t="shared" si="648"/>
        <v>0</v>
      </c>
      <c r="P3646" s="179">
        <f>VLOOKUP($G3646,[1]Conceptos!$B$2:$I$588,6,FALSE)</f>
        <v>1</v>
      </c>
      <c r="Q3646" s="179">
        <f>VLOOKUP($G3646,[1]Conceptos!$B$2:$I$588,7,FALSE)</f>
        <v>1</v>
      </c>
      <c r="R3646" s="179">
        <f>VLOOKUP($G3646,[1]Conceptos!$B$2:$I$588,8,FALSE)</f>
        <v>1</v>
      </c>
      <c r="S3646" s="229" t="b">
        <f>VLOOKUP(G3646,[1]Conceptos!$B$2:$E$587,4,FALSE)</f>
        <v>1</v>
      </c>
      <c r="V3646" s="231">
        <f t="shared" si="654"/>
        <v>0</v>
      </c>
    </row>
    <row r="3647" spans="1:27" s="231" customFormat="1" ht="25.5">
      <c r="A3647" s="172">
        <f>VLOOKUP(G3647,[1]Conceptos!$B$2:$F$587,5,FALSE)</f>
        <v>436</v>
      </c>
      <c r="B3647" s="219" t="s">
        <v>579</v>
      </c>
      <c r="C3647" s="220" t="str">
        <f>VLOOKUP(B3647,[1]Conceptos!$B$2:$D$587,2,FALSE)</f>
        <v>DOTACIÓN DE CENTROS CARCELARIOS</v>
      </c>
      <c r="D3647" s="221" t="str">
        <f>VLOOKUP(B3647,[1]Conceptos!$B$2:$D$587,3,FALSE)</f>
        <v>INVERSIÓN ORIENTADA A LA COMPRA DE ELEMENTOS QUE PERMITAN EL BUEN FUNCIONAMIENTO DEL CENTRO CARCELARIO</v>
      </c>
      <c r="E3647" s="222" t="s">
        <v>136</v>
      </c>
      <c r="F3647" s="223"/>
      <c r="G3647" s="263" t="str">
        <f t="shared" si="652"/>
        <v>A.11.4</v>
      </c>
      <c r="H3647" s="225"/>
      <c r="I3647" s="226">
        <f>SUM(I3648:I3657)</f>
        <v>0</v>
      </c>
      <c r="J3647" s="226">
        <f>SUM(J3648:J3657)</f>
        <v>0</v>
      </c>
      <c r="K3647" s="226">
        <f>SUM(K3648:K3657)</f>
        <v>0</v>
      </c>
      <c r="L3647" s="226">
        <f>SUM(L3648:L3657)</f>
        <v>0</v>
      </c>
      <c r="M3647" s="227">
        <f>SUM(M3648:M3657)</f>
        <v>0</v>
      </c>
      <c r="N3647" s="228">
        <f>IF(AND(E3647&lt;&gt;"", E3647&lt;&gt;"Registrar Detalle",E3647&lt;&gt;"Ocultar Detalle"),1,0)</f>
        <v>0</v>
      </c>
      <c r="O3647" s="228">
        <f t="shared" si="648"/>
        <v>0</v>
      </c>
      <c r="P3647" s="179">
        <f>VLOOKUP($G3647,[1]Conceptos!$B$2:$I$588,6,FALSE)</f>
        <v>1</v>
      </c>
      <c r="Q3647" s="179">
        <f>VLOOKUP($G3647,[1]Conceptos!$B$2:$I$588,7,FALSE)</f>
        <v>1</v>
      </c>
      <c r="R3647" s="179">
        <f>VLOOKUP($G3647,[1]Conceptos!$B$2:$I$588,8,FALSE)</f>
        <v>1</v>
      </c>
      <c r="S3647" s="229" t="b">
        <f>VLOOKUP(G3647,[1]Conceptos!$B$2:$E$588,4,FALSE)</f>
        <v>1</v>
      </c>
      <c r="T3647" s="230">
        <f>FIND(".",B3647,LEN(B3647)-2)</f>
        <v>5</v>
      </c>
      <c r="U3647" s="230" t="str">
        <f>MID(B3647,1,T3647-1)</f>
        <v>A.11</v>
      </c>
      <c r="V3647" s="231">
        <f t="shared" si="654"/>
        <v>5</v>
      </c>
    </row>
    <row r="3648" spans="1:27" s="231" customFormat="1">
      <c r="A3648" s="172">
        <f>VLOOKUP(G3648,[1]Conceptos!$B$2:$F$587,5,FALSE)</f>
        <v>436</v>
      </c>
      <c r="B3648" s="234"/>
      <c r="C3648" s="220"/>
      <c r="D3648" s="221"/>
      <c r="E3648" s="225">
        <v>1</v>
      </c>
      <c r="F3648" s="174"/>
      <c r="G3648" s="264" t="str">
        <f t="shared" si="652"/>
        <v>A.11.4</v>
      </c>
      <c r="H3648" s="235" t="e">
        <f t="shared" ref="H3648:H3657" si="655">VLOOKUP(F3648,$W$7:$X$48,2,FALSE)</f>
        <v>#N/A</v>
      </c>
      <c r="I3648" s="239"/>
      <c r="J3648" s="239"/>
      <c r="K3648" s="239"/>
      <c r="L3648" s="239"/>
      <c r="M3648" s="240"/>
      <c r="N3648" s="231">
        <f t="shared" si="653"/>
        <v>1</v>
      </c>
      <c r="O3648" s="231">
        <f t="shared" si="648"/>
        <v>0</v>
      </c>
      <c r="P3648" s="179">
        <f>VLOOKUP($G3648,[1]Conceptos!$B$2:$I$588,6,FALSE)</f>
        <v>1</v>
      </c>
      <c r="Q3648" s="179">
        <f>VLOOKUP($G3648,[1]Conceptos!$B$2:$I$588,7,FALSE)</f>
        <v>1</v>
      </c>
      <c r="R3648" s="179">
        <f>VLOOKUP($G3648,[1]Conceptos!$B$2:$I$588,8,FALSE)</f>
        <v>1</v>
      </c>
      <c r="S3648" s="229" t="b">
        <f>VLOOKUP(G3648,[1]Conceptos!$B$2:$E$588,4,FALSE)</f>
        <v>1</v>
      </c>
      <c r="V3648" s="231">
        <f t="shared" si="654"/>
        <v>5</v>
      </c>
    </row>
    <row r="3649" spans="1:22" s="231" customFormat="1" hidden="1">
      <c r="A3649" s="172">
        <f>VLOOKUP(G3649,[1]Conceptos!$B$2:$F$587,5,FALSE)</f>
        <v>436</v>
      </c>
      <c r="B3649" s="236"/>
      <c r="C3649" s="237"/>
      <c r="D3649" s="238"/>
      <c r="E3649" s="225">
        <v>2</v>
      </c>
      <c r="F3649" s="174"/>
      <c r="G3649" s="264" t="str">
        <f t="shared" si="652"/>
        <v>A.11.4</v>
      </c>
      <c r="H3649" s="235" t="e">
        <f t="shared" si="655"/>
        <v>#N/A</v>
      </c>
      <c r="I3649" s="239"/>
      <c r="J3649" s="239"/>
      <c r="K3649" s="239"/>
      <c r="L3649" s="239"/>
      <c r="M3649" s="240"/>
      <c r="N3649" s="231">
        <f t="shared" si="653"/>
        <v>1</v>
      </c>
      <c r="O3649" s="231">
        <f t="shared" si="648"/>
        <v>0</v>
      </c>
      <c r="P3649" s="179">
        <f>VLOOKUP($G3649,[1]Conceptos!$B$2:$I$588,6,FALSE)</f>
        <v>1</v>
      </c>
      <c r="Q3649" s="179">
        <f>VLOOKUP($G3649,[1]Conceptos!$B$2:$I$588,7,FALSE)</f>
        <v>1</v>
      </c>
      <c r="R3649" s="179">
        <f>VLOOKUP($G3649,[1]Conceptos!$B$2:$I$588,8,FALSE)</f>
        <v>1</v>
      </c>
      <c r="S3649" s="229" t="b">
        <f>VLOOKUP(G3649,[1]Conceptos!$B$2:$E$587,4,FALSE)</f>
        <v>1</v>
      </c>
      <c r="V3649" s="231">
        <f t="shared" si="654"/>
        <v>0</v>
      </c>
    </row>
    <row r="3650" spans="1:22" s="231" customFormat="1" hidden="1">
      <c r="A3650" s="172">
        <f>VLOOKUP(G3650,[1]Conceptos!$B$2:$F$587,5,FALSE)</f>
        <v>436</v>
      </c>
      <c r="B3650" s="236"/>
      <c r="C3650" s="237"/>
      <c r="D3650" s="238"/>
      <c r="E3650" s="225">
        <v>3</v>
      </c>
      <c r="F3650" s="174"/>
      <c r="G3650" s="264" t="str">
        <f t="shared" si="652"/>
        <v>A.11.4</v>
      </c>
      <c r="H3650" s="235" t="e">
        <f t="shared" si="655"/>
        <v>#N/A</v>
      </c>
      <c r="I3650" s="239"/>
      <c r="J3650" s="239"/>
      <c r="K3650" s="239"/>
      <c r="L3650" s="239"/>
      <c r="M3650" s="240"/>
      <c r="N3650" s="231">
        <f t="shared" si="653"/>
        <v>1</v>
      </c>
      <c r="O3650" s="231">
        <f t="shared" si="648"/>
        <v>0</v>
      </c>
      <c r="P3650" s="179">
        <f>VLOOKUP($G3650,[1]Conceptos!$B$2:$I$588,6,FALSE)</f>
        <v>1</v>
      </c>
      <c r="Q3650" s="179">
        <f>VLOOKUP($G3650,[1]Conceptos!$B$2:$I$588,7,FALSE)</f>
        <v>1</v>
      </c>
      <c r="R3650" s="179">
        <f>VLOOKUP($G3650,[1]Conceptos!$B$2:$I$588,8,FALSE)</f>
        <v>1</v>
      </c>
      <c r="S3650" s="229" t="b">
        <f>VLOOKUP(G3650,[1]Conceptos!$B$2:$E$587,4,FALSE)</f>
        <v>1</v>
      </c>
      <c r="V3650" s="231">
        <f t="shared" si="654"/>
        <v>0</v>
      </c>
    </row>
    <row r="3651" spans="1:22" s="231" customFormat="1" hidden="1">
      <c r="A3651" s="172">
        <f>VLOOKUP(G3651,[1]Conceptos!$B$2:$F$587,5,FALSE)</f>
        <v>436</v>
      </c>
      <c r="B3651" s="236"/>
      <c r="C3651" s="237"/>
      <c r="D3651" s="238"/>
      <c r="E3651" s="225">
        <v>4</v>
      </c>
      <c r="F3651" s="174"/>
      <c r="G3651" s="264" t="str">
        <f t="shared" si="652"/>
        <v>A.11.4</v>
      </c>
      <c r="H3651" s="235" t="e">
        <f t="shared" si="655"/>
        <v>#N/A</v>
      </c>
      <c r="I3651" s="239"/>
      <c r="J3651" s="239"/>
      <c r="K3651" s="239"/>
      <c r="L3651" s="239"/>
      <c r="M3651" s="240"/>
      <c r="N3651" s="231">
        <f t="shared" si="653"/>
        <v>1</v>
      </c>
      <c r="O3651" s="231">
        <f t="shared" si="648"/>
        <v>0</v>
      </c>
      <c r="P3651" s="179">
        <f>VLOOKUP($G3651,[1]Conceptos!$B$2:$I$588,6,FALSE)</f>
        <v>1</v>
      </c>
      <c r="Q3651" s="179">
        <f>VLOOKUP($G3651,[1]Conceptos!$B$2:$I$588,7,FALSE)</f>
        <v>1</v>
      </c>
      <c r="R3651" s="179">
        <f>VLOOKUP($G3651,[1]Conceptos!$B$2:$I$588,8,FALSE)</f>
        <v>1</v>
      </c>
      <c r="S3651" s="229" t="b">
        <f>VLOOKUP(G3651,[1]Conceptos!$B$2:$E$587,4,FALSE)</f>
        <v>1</v>
      </c>
      <c r="V3651" s="231">
        <f t="shared" si="654"/>
        <v>0</v>
      </c>
    </row>
    <row r="3652" spans="1:22" s="231" customFormat="1" hidden="1">
      <c r="A3652" s="172">
        <f>VLOOKUP(G3652,[1]Conceptos!$B$2:$F$587,5,FALSE)</f>
        <v>436</v>
      </c>
      <c r="B3652" s="236"/>
      <c r="C3652" s="237"/>
      <c r="D3652" s="238"/>
      <c r="E3652" s="225">
        <v>5</v>
      </c>
      <c r="F3652" s="174"/>
      <c r="G3652" s="264" t="str">
        <f t="shared" si="652"/>
        <v>A.11.4</v>
      </c>
      <c r="H3652" s="235" t="e">
        <f t="shared" si="655"/>
        <v>#N/A</v>
      </c>
      <c r="I3652" s="239"/>
      <c r="J3652" s="239"/>
      <c r="K3652" s="239"/>
      <c r="L3652" s="239"/>
      <c r="M3652" s="240"/>
      <c r="N3652" s="231">
        <f t="shared" si="653"/>
        <v>1</v>
      </c>
      <c r="O3652" s="231">
        <f t="shared" si="648"/>
        <v>0</v>
      </c>
      <c r="P3652" s="179">
        <f>VLOOKUP($G3652,[1]Conceptos!$B$2:$I$588,6,FALSE)</f>
        <v>1</v>
      </c>
      <c r="Q3652" s="179">
        <f>VLOOKUP($G3652,[1]Conceptos!$B$2:$I$588,7,FALSE)</f>
        <v>1</v>
      </c>
      <c r="R3652" s="179">
        <f>VLOOKUP($G3652,[1]Conceptos!$B$2:$I$588,8,FALSE)</f>
        <v>1</v>
      </c>
      <c r="S3652" s="229" t="b">
        <f>VLOOKUP(G3652,[1]Conceptos!$B$2:$E$587,4,FALSE)</f>
        <v>1</v>
      </c>
      <c r="V3652" s="231">
        <f t="shared" si="654"/>
        <v>0</v>
      </c>
    </row>
    <row r="3653" spans="1:22" s="231" customFormat="1" hidden="1">
      <c r="A3653" s="172">
        <f>VLOOKUP(G3653,[1]Conceptos!$B$2:$F$587,5,FALSE)</f>
        <v>436</v>
      </c>
      <c r="B3653" s="236"/>
      <c r="C3653" s="237"/>
      <c r="D3653" s="238"/>
      <c r="E3653" s="225">
        <v>6</v>
      </c>
      <c r="F3653" s="174"/>
      <c r="G3653" s="264" t="str">
        <f t="shared" si="652"/>
        <v>A.11.4</v>
      </c>
      <c r="H3653" s="235" t="e">
        <f t="shared" si="655"/>
        <v>#N/A</v>
      </c>
      <c r="I3653" s="239"/>
      <c r="J3653" s="239"/>
      <c r="K3653" s="239"/>
      <c r="L3653" s="239"/>
      <c r="M3653" s="240"/>
      <c r="N3653" s="231">
        <f t="shared" si="653"/>
        <v>1</v>
      </c>
      <c r="O3653" s="231">
        <f t="shared" si="648"/>
        <v>0</v>
      </c>
      <c r="P3653" s="179">
        <f>VLOOKUP($G3653,[1]Conceptos!$B$2:$I$588,6,FALSE)</f>
        <v>1</v>
      </c>
      <c r="Q3653" s="179">
        <f>VLOOKUP($G3653,[1]Conceptos!$B$2:$I$588,7,FALSE)</f>
        <v>1</v>
      </c>
      <c r="R3653" s="179">
        <f>VLOOKUP($G3653,[1]Conceptos!$B$2:$I$588,8,FALSE)</f>
        <v>1</v>
      </c>
      <c r="S3653" s="229" t="b">
        <f>VLOOKUP(G3653,[1]Conceptos!$B$2:$E$587,4,FALSE)</f>
        <v>1</v>
      </c>
      <c r="V3653" s="231">
        <f t="shared" si="654"/>
        <v>0</v>
      </c>
    </row>
    <row r="3654" spans="1:22" s="231" customFormat="1" hidden="1">
      <c r="A3654" s="172">
        <f>VLOOKUP(G3654,[1]Conceptos!$B$2:$F$587,5,FALSE)</f>
        <v>436</v>
      </c>
      <c r="B3654" s="236"/>
      <c r="C3654" s="237"/>
      <c r="D3654" s="238"/>
      <c r="E3654" s="225">
        <v>7</v>
      </c>
      <c r="F3654" s="174"/>
      <c r="G3654" s="264" t="str">
        <f t="shared" si="652"/>
        <v>A.11.4</v>
      </c>
      <c r="H3654" s="235" t="e">
        <f t="shared" si="655"/>
        <v>#N/A</v>
      </c>
      <c r="I3654" s="239"/>
      <c r="J3654" s="239"/>
      <c r="K3654" s="239"/>
      <c r="L3654" s="239"/>
      <c r="M3654" s="240"/>
      <c r="N3654" s="231">
        <f t="shared" si="653"/>
        <v>1</v>
      </c>
      <c r="O3654" s="231">
        <f t="shared" si="648"/>
        <v>0</v>
      </c>
      <c r="P3654" s="179">
        <f>VLOOKUP($G3654,[1]Conceptos!$B$2:$I$588,6,FALSE)</f>
        <v>1</v>
      </c>
      <c r="Q3654" s="179">
        <f>VLOOKUP($G3654,[1]Conceptos!$B$2:$I$588,7,FALSE)</f>
        <v>1</v>
      </c>
      <c r="R3654" s="179">
        <f>VLOOKUP($G3654,[1]Conceptos!$B$2:$I$588,8,FALSE)</f>
        <v>1</v>
      </c>
      <c r="S3654" s="229" t="b">
        <f>VLOOKUP(G3654,[1]Conceptos!$B$2:$E$587,4,FALSE)</f>
        <v>1</v>
      </c>
      <c r="V3654" s="231">
        <f t="shared" si="654"/>
        <v>0</v>
      </c>
    </row>
    <row r="3655" spans="1:22" s="231" customFormat="1" hidden="1">
      <c r="A3655" s="172">
        <f>VLOOKUP(G3655,[1]Conceptos!$B$2:$F$587,5,FALSE)</f>
        <v>436</v>
      </c>
      <c r="B3655" s="236"/>
      <c r="C3655" s="237"/>
      <c r="D3655" s="238"/>
      <c r="E3655" s="225">
        <v>8</v>
      </c>
      <c r="F3655" s="174"/>
      <c r="G3655" s="264" t="str">
        <f t="shared" si="652"/>
        <v>A.11.4</v>
      </c>
      <c r="H3655" s="235" t="e">
        <f t="shared" si="655"/>
        <v>#N/A</v>
      </c>
      <c r="I3655" s="239"/>
      <c r="J3655" s="239"/>
      <c r="K3655" s="239"/>
      <c r="L3655" s="239"/>
      <c r="M3655" s="240"/>
      <c r="N3655" s="231">
        <f t="shared" si="653"/>
        <v>1</v>
      </c>
      <c r="O3655" s="231">
        <f t="shared" si="648"/>
        <v>0</v>
      </c>
      <c r="P3655" s="179">
        <f>VLOOKUP($G3655,[1]Conceptos!$B$2:$I$588,6,FALSE)</f>
        <v>1</v>
      </c>
      <c r="Q3655" s="179">
        <f>VLOOKUP($G3655,[1]Conceptos!$B$2:$I$588,7,FALSE)</f>
        <v>1</v>
      </c>
      <c r="R3655" s="179">
        <f>VLOOKUP($G3655,[1]Conceptos!$B$2:$I$588,8,FALSE)</f>
        <v>1</v>
      </c>
      <c r="S3655" s="229" t="b">
        <f>VLOOKUP(G3655,[1]Conceptos!$B$2:$E$587,4,FALSE)</f>
        <v>1</v>
      </c>
      <c r="V3655" s="231">
        <f t="shared" si="654"/>
        <v>0</v>
      </c>
    </row>
    <row r="3656" spans="1:22" s="231" customFormat="1" hidden="1">
      <c r="A3656" s="172">
        <f>VLOOKUP(G3656,[1]Conceptos!$B$2:$F$587,5,FALSE)</f>
        <v>436</v>
      </c>
      <c r="B3656" s="236"/>
      <c r="C3656" s="237"/>
      <c r="D3656" s="238"/>
      <c r="E3656" s="225">
        <v>9</v>
      </c>
      <c r="F3656" s="174"/>
      <c r="G3656" s="264" t="str">
        <f t="shared" si="652"/>
        <v>A.11.4</v>
      </c>
      <c r="H3656" s="235" t="e">
        <f t="shared" si="655"/>
        <v>#N/A</v>
      </c>
      <c r="I3656" s="239"/>
      <c r="J3656" s="239"/>
      <c r="K3656" s="239"/>
      <c r="L3656" s="239"/>
      <c r="M3656" s="240"/>
      <c r="N3656" s="231">
        <f t="shared" si="653"/>
        <v>1</v>
      </c>
      <c r="O3656" s="231">
        <f t="shared" si="648"/>
        <v>0</v>
      </c>
      <c r="P3656" s="179">
        <f>VLOOKUP($G3656,[1]Conceptos!$B$2:$I$588,6,FALSE)</f>
        <v>1</v>
      </c>
      <c r="Q3656" s="179">
        <f>VLOOKUP($G3656,[1]Conceptos!$B$2:$I$588,7,FALSE)</f>
        <v>1</v>
      </c>
      <c r="R3656" s="179">
        <f>VLOOKUP($G3656,[1]Conceptos!$B$2:$I$588,8,FALSE)</f>
        <v>1</v>
      </c>
      <c r="S3656" s="229" t="b">
        <f>VLOOKUP(G3656,[1]Conceptos!$B$2:$E$587,4,FALSE)</f>
        <v>1</v>
      </c>
      <c r="V3656" s="231">
        <f t="shared" si="654"/>
        <v>0</v>
      </c>
    </row>
    <row r="3657" spans="1:22" s="231" customFormat="1" hidden="1">
      <c r="A3657" s="172">
        <f>VLOOKUP(G3657,[1]Conceptos!$B$2:$F$587,5,FALSE)</f>
        <v>436</v>
      </c>
      <c r="B3657" s="236"/>
      <c r="C3657" s="237"/>
      <c r="D3657" s="238"/>
      <c r="E3657" s="225">
        <v>10</v>
      </c>
      <c r="F3657" s="174"/>
      <c r="G3657" s="264" t="str">
        <f t="shared" si="652"/>
        <v>A.11.4</v>
      </c>
      <c r="H3657" s="235" t="e">
        <f t="shared" si="655"/>
        <v>#N/A</v>
      </c>
      <c r="I3657" s="239"/>
      <c r="J3657" s="239"/>
      <c r="K3657" s="239"/>
      <c r="L3657" s="239"/>
      <c r="M3657" s="240"/>
      <c r="N3657" s="231">
        <f t="shared" si="653"/>
        <v>1</v>
      </c>
      <c r="O3657" s="231">
        <f t="shared" si="648"/>
        <v>0</v>
      </c>
      <c r="P3657" s="179">
        <f>VLOOKUP($G3657,[1]Conceptos!$B$2:$I$588,6,FALSE)</f>
        <v>1</v>
      </c>
      <c r="Q3657" s="179">
        <f>VLOOKUP($G3657,[1]Conceptos!$B$2:$I$588,7,FALSE)</f>
        <v>1</v>
      </c>
      <c r="R3657" s="179">
        <f>VLOOKUP($G3657,[1]Conceptos!$B$2:$I$588,8,FALSE)</f>
        <v>1</v>
      </c>
      <c r="S3657" s="229" t="b">
        <f>VLOOKUP(G3657,[1]Conceptos!$B$2:$E$587,4,FALSE)</f>
        <v>1</v>
      </c>
      <c r="V3657" s="231">
        <f t="shared" si="654"/>
        <v>0</v>
      </c>
    </row>
    <row r="3658" spans="1:22" s="231" customFormat="1" ht="25.5">
      <c r="A3658" s="172">
        <f>VLOOKUP(G3658,[1]Conceptos!$B$2:$F$587,5,FALSE)</f>
        <v>437</v>
      </c>
      <c r="B3658" s="219" t="s">
        <v>580</v>
      </c>
      <c r="C3658" s="220" t="str">
        <f>VLOOKUP(B3658,[1]Conceptos!$B$2:$D$587,2,FALSE)</f>
        <v>ALIMENTACIÓN PARA LAS PERSONAS DETENIDAS</v>
      </c>
      <c r="D3658" s="221" t="str">
        <f>VLOOKUP(B3658,[1]Conceptos!$B$2:$D$587,3,FALSE)</f>
        <v>INVERSIÓN ORIENTADA AL SUMINISTRO DE ALIMENTOS PARA LAS PERSONAS DETENIDAS</v>
      </c>
      <c r="E3658" s="222" t="s">
        <v>136</v>
      </c>
      <c r="F3658" s="223"/>
      <c r="G3658" s="263" t="str">
        <f t="shared" si="652"/>
        <v>A.11.5</v>
      </c>
      <c r="H3658" s="225"/>
      <c r="I3658" s="226">
        <f>SUM(I3659:I3668)</f>
        <v>0</v>
      </c>
      <c r="J3658" s="226">
        <f>SUM(J3659:J3668)</f>
        <v>0</v>
      </c>
      <c r="K3658" s="226">
        <f>SUM(K3659:K3668)</f>
        <v>0</v>
      </c>
      <c r="L3658" s="226">
        <f>SUM(L3659:L3668)</f>
        <v>0</v>
      </c>
      <c r="M3658" s="227">
        <f>SUM(M3659:M3668)</f>
        <v>0</v>
      </c>
      <c r="N3658" s="228">
        <f>IF(AND(E3658&lt;&gt;"", E3658&lt;&gt;"Registrar Detalle",E3658&lt;&gt;"Ocultar Detalle"),1,0)</f>
        <v>0</v>
      </c>
      <c r="O3658" s="228">
        <f t="shared" si="648"/>
        <v>0</v>
      </c>
      <c r="P3658" s="179">
        <f>VLOOKUP($G3658,[1]Conceptos!$B$2:$I$588,6,FALSE)</f>
        <v>1</v>
      </c>
      <c r="Q3658" s="179">
        <f>VLOOKUP($G3658,[1]Conceptos!$B$2:$I$588,7,FALSE)</f>
        <v>1</v>
      </c>
      <c r="R3658" s="179">
        <f>VLOOKUP($G3658,[1]Conceptos!$B$2:$I$588,8,FALSE)</f>
        <v>1</v>
      </c>
      <c r="S3658" s="229" t="b">
        <f>VLOOKUP(G3658,[1]Conceptos!$B$2:$E$588,4,FALSE)</f>
        <v>1</v>
      </c>
      <c r="T3658" s="230">
        <f>FIND(".",B3658,LEN(B3658)-2)</f>
        <v>5</v>
      </c>
      <c r="U3658" s="230" t="str">
        <f>MID(B3658,1,T3658-1)</f>
        <v>A.11</v>
      </c>
      <c r="V3658" s="231">
        <f t="shared" si="654"/>
        <v>5</v>
      </c>
    </row>
    <row r="3659" spans="1:22" s="231" customFormat="1">
      <c r="A3659" s="172">
        <f>VLOOKUP(G3659,[1]Conceptos!$B$2:$F$587,5,FALSE)</f>
        <v>437</v>
      </c>
      <c r="B3659" s="234"/>
      <c r="C3659" s="220"/>
      <c r="D3659" s="221"/>
      <c r="E3659" s="225">
        <v>1</v>
      </c>
      <c r="F3659" s="174"/>
      <c r="G3659" s="264" t="str">
        <f t="shared" si="652"/>
        <v>A.11.5</v>
      </c>
      <c r="H3659" s="235" t="e">
        <f t="shared" ref="H3659:H3668" si="656">VLOOKUP(F3659,$W$7:$X$48,2,FALSE)</f>
        <v>#N/A</v>
      </c>
      <c r="I3659" s="239"/>
      <c r="J3659" s="239"/>
      <c r="K3659" s="239"/>
      <c r="L3659" s="239"/>
      <c r="M3659" s="240"/>
      <c r="N3659" s="231">
        <f t="shared" si="653"/>
        <v>1</v>
      </c>
      <c r="O3659" s="231">
        <f t="shared" si="648"/>
        <v>0</v>
      </c>
      <c r="P3659" s="179">
        <f>VLOOKUP($G3659,[1]Conceptos!$B$2:$I$588,6,FALSE)</f>
        <v>1</v>
      </c>
      <c r="Q3659" s="179">
        <f>VLOOKUP($G3659,[1]Conceptos!$B$2:$I$588,7,FALSE)</f>
        <v>1</v>
      </c>
      <c r="R3659" s="179">
        <f>VLOOKUP($G3659,[1]Conceptos!$B$2:$I$588,8,FALSE)</f>
        <v>1</v>
      </c>
      <c r="S3659" s="229" t="b">
        <f>VLOOKUP(G3659,[1]Conceptos!$B$2:$E$588,4,FALSE)</f>
        <v>1</v>
      </c>
      <c r="V3659" s="231">
        <f t="shared" si="654"/>
        <v>5</v>
      </c>
    </row>
    <row r="3660" spans="1:22" s="231" customFormat="1" hidden="1">
      <c r="A3660" s="172">
        <f>VLOOKUP(G3660,[1]Conceptos!$B$2:$F$587,5,FALSE)</f>
        <v>437</v>
      </c>
      <c r="B3660" s="236"/>
      <c r="C3660" s="237"/>
      <c r="D3660" s="238"/>
      <c r="E3660" s="225">
        <v>2</v>
      </c>
      <c r="F3660" s="174"/>
      <c r="G3660" s="264" t="str">
        <f t="shared" si="652"/>
        <v>A.11.5</v>
      </c>
      <c r="H3660" s="235" t="e">
        <f t="shared" si="656"/>
        <v>#N/A</v>
      </c>
      <c r="I3660" s="239"/>
      <c r="J3660" s="239"/>
      <c r="K3660" s="239"/>
      <c r="L3660" s="239"/>
      <c r="M3660" s="240"/>
      <c r="N3660" s="231">
        <f t="shared" si="653"/>
        <v>1</v>
      </c>
      <c r="O3660" s="231">
        <f t="shared" si="648"/>
        <v>0</v>
      </c>
      <c r="P3660" s="179">
        <f>VLOOKUP($G3660,[1]Conceptos!$B$2:$I$588,6,FALSE)</f>
        <v>1</v>
      </c>
      <c r="Q3660" s="179">
        <f>VLOOKUP($G3660,[1]Conceptos!$B$2:$I$588,7,FALSE)</f>
        <v>1</v>
      </c>
      <c r="R3660" s="179">
        <f>VLOOKUP($G3660,[1]Conceptos!$B$2:$I$588,8,FALSE)</f>
        <v>1</v>
      </c>
      <c r="S3660" s="229" t="b">
        <f>VLOOKUP(G3660,[1]Conceptos!$B$2:$E$587,4,FALSE)</f>
        <v>1</v>
      </c>
      <c r="V3660" s="231">
        <f t="shared" si="654"/>
        <v>0</v>
      </c>
    </row>
    <row r="3661" spans="1:22" s="231" customFormat="1" hidden="1">
      <c r="A3661" s="172">
        <f>VLOOKUP(G3661,[1]Conceptos!$B$2:$F$587,5,FALSE)</f>
        <v>437</v>
      </c>
      <c r="B3661" s="236"/>
      <c r="C3661" s="237"/>
      <c r="D3661" s="238"/>
      <c r="E3661" s="225">
        <v>3</v>
      </c>
      <c r="F3661" s="174"/>
      <c r="G3661" s="264" t="str">
        <f t="shared" si="652"/>
        <v>A.11.5</v>
      </c>
      <c r="H3661" s="235" t="e">
        <f t="shared" si="656"/>
        <v>#N/A</v>
      </c>
      <c r="I3661" s="239"/>
      <c r="J3661" s="239"/>
      <c r="K3661" s="239"/>
      <c r="L3661" s="239"/>
      <c r="M3661" s="240"/>
      <c r="N3661" s="231">
        <f t="shared" si="653"/>
        <v>1</v>
      </c>
      <c r="O3661" s="231">
        <f t="shared" si="648"/>
        <v>0</v>
      </c>
      <c r="P3661" s="179">
        <f>VLOOKUP($G3661,[1]Conceptos!$B$2:$I$588,6,FALSE)</f>
        <v>1</v>
      </c>
      <c r="Q3661" s="179">
        <f>VLOOKUP($G3661,[1]Conceptos!$B$2:$I$588,7,FALSE)</f>
        <v>1</v>
      </c>
      <c r="R3661" s="179">
        <f>VLOOKUP($G3661,[1]Conceptos!$B$2:$I$588,8,FALSE)</f>
        <v>1</v>
      </c>
      <c r="S3661" s="229" t="b">
        <f>VLOOKUP(G3661,[1]Conceptos!$B$2:$E$587,4,FALSE)</f>
        <v>1</v>
      </c>
      <c r="V3661" s="231">
        <f t="shared" si="654"/>
        <v>0</v>
      </c>
    </row>
    <row r="3662" spans="1:22" s="231" customFormat="1" hidden="1">
      <c r="A3662" s="172">
        <f>VLOOKUP(G3662,[1]Conceptos!$B$2:$F$587,5,FALSE)</f>
        <v>437</v>
      </c>
      <c r="B3662" s="236"/>
      <c r="C3662" s="237"/>
      <c r="D3662" s="238"/>
      <c r="E3662" s="225">
        <v>4</v>
      </c>
      <c r="F3662" s="174"/>
      <c r="G3662" s="264" t="str">
        <f t="shared" si="652"/>
        <v>A.11.5</v>
      </c>
      <c r="H3662" s="235" t="e">
        <f t="shared" si="656"/>
        <v>#N/A</v>
      </c>
      <c r="I3662" s="239"/>
      <c r="J3662" s="239"/>
      <c r="K3662" s="239"/>
      <c r="L3662" s="239"/>
      <c r="M3662" s="240"/>
      <c r="N3662" s="231">
        <f t="shared" si="653"/>
        <v>1</v>
      </c>
      <c r="O3662" s="231">
        <f t="shared" si="648"/>
        <v>0</v>
      </c>
      <c r="P3662" s="179">
        <f>VLOOKUP($G3662,[1]Conceptos!$B$2:$I$588,6,FALSE)</f>
        <v>1</v>
      </c>
      <c r="Q3662" s="179">
        <f>VLOOKUP($G3662,[1]Conceptos!$B$2:$I$588,7,FALSE)</f>
        <v>1</v>
      </c>
      <c r="R3662" s="179">
        <f>VLOOKUP($G3662,[1]Conceptos!$B$2:$I$588,8,FALSE)</f>
        <v>1</v>
      </c>
      <c r="S3662" s="229" t="b">
        <f>VLOOKUP(G3662,[1]Conceptos!$B$2:$E$587,4,FALSE)</f>
        <v>1</v>
      </c>
      <c r="V3662" s="231">
        <f t="shared" si="654"/>
        <v>0</v>
      </c>
    </row>
    <row r="3663" spans="1:22" s="231" customFormat="1" hidden="1">
      <c r="A3663" s="172">
        <f>VLOOKUP(G3663,[1]Conceptos!$B$2:$F$587,5,FALSE)</f>
        <v>437</v>
      </c>
      <c r="B3663" s="236"/>
      <c r="C3663" s="237"/>
      <c r="D3663" s="238"/>
      <c r="E3663" s="225">
        <v>5</v>
      </c>
      <c r="F3663" s="174"/>
      <c r="G3663" s="264" t="str">
        <f t="shared" si="652"/>
        <v>A.11.5</v>
      </c>
      <c r="H3663" s="235" t="e">
        <f t="shared" si="656"/>
        <v>#N/A</v>
      </c>
      <c r="I3663" s="239"/>
      <c r="J3663" s="239"/>
      <c r="K3663" s="239"/>
      <c r="L3663" s="239"/>
      <c r="M3663" s="240"/>
      <c r="N3663" s="231">
        <f t="shared" si="653"/>
        <v>1</v>
      </c>
      <c r="O3663" s="231">
        <f t="shared" si="648"/>
        <v>0</v>
      </c>
      <c r="P3663" s="179">
        <f>VLOOKUP($G3663,[1]Conceptos!$B$2:$I$588,6,FALSE)</f>
        <v>1</v>
      </c>
      <c r="Q3663" s="179">
        <f>VLOOKUP($G3663,[1]Conceptos!$B$2:$I$588,7,FALSE)</f>
        <v>1</v>
      </c>
      <c r="R3663" s="179">
        <f>VLOOKUP($G3663,[1]Conceptos!$B$2:$I$588,8,FALSE)</f>
        <v>1</v>
      </c>
      <c r="S3663" s="229" t="b">
        <f>VLOOKUP(G3663,[1]Conceptos!$B$2:$E$587,4,FALSE)</f>
        <v>1</v>
      </c>
      <c r="V3663" s="231">
        <f t="shared" si="654"/>
        <v>0</v>
      </c>
    </row>
    <row r="3664" spans="1:22" s="231" customFormat="1" hidden="1">
      <c r="A3664" s="172">
        <f>VLOOKUP(G3664,[1]Conceptos!$B$2:$F$587,5,FALSE)</f>
        <v>437</v>
      </c>
      <c r="B3664" s="236"/>
      <c r="C3664" s="237"/>
      <c r="D3664" s="238"/>
      <c r="E3664" s="225">
        <v>6</v>
      </c>
      <c r="F3664" s="174"/>
      <c r="G3664" s="264" t="str">
        <f t="shared" si="652"/>
        <v>A.11.5</v>
      </c>
      <c r="H3664" s="235" t="e">
        <f t="shared" si="656"/>
        <v>#N/A</v>
      </c>
      <c r="I3664" s="239"/>
      <c r="J3664" s="239"/>
      <c r="K3664" s="239"/>
      <c r="L3664" s="239"/>
      <c r="M3664" s="240"/>
      <c r="N3664" s="231">
        <f t="shared" si="653"/>
        <v>1</v>
      </c>
      <c r="O3664" s="231">
        <f t="shared" si="648"/>
        <v>0</v>
      </c>
      <c r="P3664" s="179">
        <f>VLOOKUP($G3664,[1]Conceptos!$B$2:$I$588,6,FALSE)</f>
        <v>1</v>
      </c>
      <c r="Q3664" s="179">
        <f>VLOOKUP($G3664,[1]Conceptos!$B$2:$I$588,7,FALSE)</f>
        <v>1</v>
      </c>
      <c r="R3664" s="179">
        <f>VLOOKUP($G3664,[1]Conceptos!$B$2:$I$588,8,FALSE)</f>
        <v>1</v>
      </c>
      <c r="S3664" s="229" t="b">
        <f>VLOOKUP(G3664,[1]Conceptos!$B$2:$E$587,4,FALSE)</f>
        <v>1</v>
      </c>
      <c r="V3664" s="231">
        <f t="shared" si="654"/>
        <v>0</v>
      </c>
    </row>
    <row r="3665" spans="1:22" s="231" customFormat="1" hidden="1">
      <c r="A3665" s="172">
        <f>VLOOKUP(G3665,[1]Conceptos!$B$2:$F$587,5,FALSE)</f>
        <v>437</v>
      </c>
      <c r="B3665" s="236"/>
      <c r="C3665" s="237"/>
      <c r="D3665" s="238"/>
      <c r="E3665" s="225">
        <v>7</v>
      </c>
      <c r="F3665" s="174"/>
      <c r="G3665" s="264" t="str">
        <f t="shared" si="652"/>
        <v>A.11.5</v>
      </c>
      <c r="H3665" s="235" t="e">
        <f t="shared" si="656"/>
        <v>#N/A</v>
      </c>
      <c r="I3665" s="239"/>
      <c r="J3665" s="239"/>
      <c r="K3665" s="239"/>
      <c r="L3665" s="239"/>
      <c r="M3665" s="240"/>
      <c r="N3665" s="231">
        <f t="shared" si="653"/>
        <v>1</v>
      </c>
      <c r="O3665" s="231">
        <f t="shared" si="648"/>
        <v>0</v>
      </c>
      <c r="P3665" s="179">
        <f>VLOOKUP($G3665,[1]Conceptos!$B$2:$I$588,6,FALSE)</f>
        <v>1</v>
      </c>
      <c r="Q3665" s="179">
        <f>VLOOKUP($G3665,[1]Conceptos!$B$2:$I$588,7,FALSE)</f>
        <v>1</v>
      </c>
      <c r="R3665" s="179">
        <f>VLOOKUP($G3665,[1]Conceptos!$B$2:$I$588,8,FALSE)</f>
        <v>1</v>
      </c>
      <c r="S3665" s="229" t="b">
        <f>VLOOKUP(G3665,[1]Conceptos!$B$2:$E$587,4,FALSE)</f>
        <v>1</v>
      </c>
      <c r="V3665" s="231">
        <f t="shared" si="654"/>
        <v>0</v>
      </c>
    </row>
    <row r="3666" spans="1:22" s="231" customFormat="1" hidden="1">
      <c r="A3666" s="172">
        <f>VLOOKUP(G3666,[1]Conceptos!$B$2:$F$587,5,FALSE)</f>
        <v>437</v>
      </c>
      <c r="B3666" s="236"/>
      <c r="C3666" s="237"/>
      <c r="D3666" s="238"/>
      <c r="E3666" s="225">
        <v>8</v>
      </c>
      <c r="F3666" s="174"/>
      <c r="G3666" s="264" t="str">
        <f t="shared" si="652"/>
        <v>A.11.5</v>
      </c>
      <c r="H3666" s="235" t="e">
        <f t="shared" si="656"/>
        <v>#N/A</v>
      </c>
      <c r="I3666" s="239"/>
      <c r="J3666" s="239"/>
      <c r="K3666" s="239"/>
      <c r="L3666" s="239"/>
      <c r="M3666" s="240"/>
      <c r="N3666" s="231">
        <f t="shared" si="653"/>
        <v>1</v>
      </c>
      <c r="O3666" s="231">
        <f t="shared" si="648"/>
        <v>0</v>
      </c>
      <c r="P3666" s="179">
        <f>VLOOKUP($G3666,[1]Conceptos!$B$2:$I$588,6,FALSE)</f>
        <v>1</v>
      </c>
      <c r="Q3666" s="179">
        <f>VLOOKUP($G3666,[1]Conceptos!$B$2:$I$588,7,FALSE)</f>
        <v>1</v>
      </c>
      <c r="R3666" s="179">
        <f>VLOOKUP($G3666,[1]Conceptos!$B$2:$I$588,8,FALSE)</f>
        <v>1</v>
      </c>
      <c r="S3666" s="229" t="b">
        <f>VLOOKUP(G3666,[1]Conceptos!$B$2:$E$587,4,FALSE)</f>
        <v>1</v>
      </c>
      <c r="V3666" s="231">
        <f t="shared" si="654"/>
        <v>0</v>
      </c>
    </row>
    <row r="3667" spans="1:22" s="231" customFormat="1" hidden="1">
      <c r="A3667" s="172">
        <f>VLOOKUP(G3667,[1]Conceptos!$B$2:$F$587,5,FALSE)</f>
        <v>437</v>
      </c>
      <c r="B3667" s="236"/>
      <c r="C3667" s="237"/>
      <c r="D3667" s="238"/>
      <c r="E3667" s="225">
        <v>9</v>
      </c>
      <c r="F3667" s="174"/>
      <c r="G3667" s="264" t="str">
        <f t="shared" si="652"/>
        <v>A.11.5</v>
      </c>
      <c r="H3667" s="235" t="e">
        <f t="shared" si="656"/>
        <v>#N/A</v>
      </c>
      <c r="I3667" s="239"/>
      <c r="J3667" s="239"/>
      <c r="K3667" s="239"/>
      <c r="L3667" s="239"/>
      <c r="M3667" s="240"/>
      <c r="N3667" s="231">
        <f t="shared" si="653"/>
        <v>1</v>
      </c>
      <c r="O3667" s="231">
        <f t="shared" si="648"/>
        <v>0</v>
      </c>
      <c r="P3667" s="179">
        <f>VLOOKUP($G3667,[1]Conceptos!$B$2:$I$588,6,FALSE)</f>
        <v>1</v>
      </c>
      <c r="Q3667" s="179">
        <f>VLOOKUP($G3667,[1]Conceptos!$B$2:$I$588,7,FALSE)</f>
        <v>1</v>
      </c>
      <c r="R3667" s="179">
        <f>VLOOKUP($G3667,[1]Conceptos!$B$2:$I$588,8,FALSE)</f>
        <v>1</v>
      </c>
      <c r="S3667" s="229" t="b">
        <f>VLOOKUP(G3667,[1]Conceptos!$B$2:$E$587,4,FALSE)</f>
        <v>1</v>
      </c>
      <c r="V3667" s="231">
        <f t="shared" si="654"/>
        <v>0</v>
      </c>
    </row>
    <row r="3668" spans="1:22" s="231" customFormat="1" hidden="1">
      <c r="A3668" s="172">
        <f>VLOOKUP(G3668,[1]Conceptos!$B$2:$F$587,5,FALSE)</f>
        <v>437</v>
      </c>
      <c r="B3668" s="236"/>
      <c r="C3668" s="237"/>
      <c r="D3668" s="238"/>
      <c r="E3668" s="225">
        <v>10</v>
      </c>
      <c r="F3668" s="174"/>
      <c r="G3668" s="264" t="str">
        <f t="shared" si="652"/>
        <v>A.11.5</v>
      </c>
      <c r="H3668" s="235" t="e">
        <f t="shared" si="656"/>
        <v>#N/A</v>
      </c>
      <c r="I3668" s="239"/>
      <c r="J3668" s="239"/>
      <c r="K3668" s="239"/>
      <c r="L3668" s="239"/>
      <c r="M3668" s="240"/>
      <c r="N3668" s="231">
        <f t="shared" si="653"/>
        <v>1</v>
      </c>
      <c r="O3668" s="231">
        <f t="shared" si="648"/>
        <v>0</v>
      </c>
      <c r="P3668" s="179">
        <f>VLOOKUP($G3668,[1]Conceptos!$B$2:$I$588,6,FALSE)</f>
        <v>1</v>
      </c>
      <c r="Q3668" s="179">
        <f>VLOOKUP($G3668,[1]Conceptos!$B$2:$I$588,7,FALSE)</f>
        <v>1</v>
      </c>
      <c r="R3668" s="179">
        <f>VLOOKUP($G3668,[1]Conceptos!$B$2:$I$588,8,FALSE)</f>
        <v>1</v>
      </c>
      <c r="S3668" s="229" t="b">
        <f>VLOOKUP(G3668,[1]Conceptos!$B$2:$E$587,4,FALSE)</f>
        <v>1</v>
      </c>
      <c r="V3668" s="231">
        <f t="shared" si="654"/>
        <v>0</v>
      </c>
    </row>
    <row r="3669" spans="1:22" s="231" customFormat="1" ht="25.5">
      <c r="A3669" s="172">
        <f>VLOOKUP(G3669,[1]Conceptos!$B$2:$F$587,5,FALSE)</f>
        <v>438</v>
      </c>
      <c r="B3669" s="219" t="s">
        <v>581</v>
      </c>
      <c r="C3669" s="220" t="str">
        <f>VLOOKUP(B3669,[1]Conceptos!$B$2:$D$587,2,FALSE)</f>
        <v>TRANSPORTE DE RECLUSOS</v>
      </c>
      <c r="D3669" s="221" t="str">
        <f>VLOOKUP(B3669,[1]Conceptos!$B$2:$D$587,3,FALSE)</f>
        <v>RECURSOS DESTINADOS AL TRANSPORTE DE RECLUSOS PERTENECIENTES A LOS CENTROS DE RECLUSIÓN DE LA ENTIDAD TERRITORIAL</v>
      </c>
      <c r="E3669" s="222" t="s">
        <v>136</v>
      </c>
      <c r="F3669" s="223"/>
      <c r="G3669" s="263" t="str">
        <f t="shared" si="652"/>
        <v>A.11.6</v>
      </c>
      <c r="H3669" s="225"/>
      <c r="I3669" s="226">
        <f>SUM(I3670:I3679)</f>
        <v>0</v>
      </c>
      <c r="J3669" s="226">
        <f>SUM(J3670:J3679)</f>
        <v>0</v>
      </c>
      <c r="K3669" s="226">
        <f>SUM(K3670:K3679)</f>
        <v>0</v>
      </c>
      <c r="L3669" s="226">
        <f>SUM(L3670:L3679)</f>
        <v>0</v>
      </c>
      <c r="M3669" s="227">
        <f>SUM(M3670:M3679)</f>
        <v>0</v>
      </c>
      <c r="N3669" s="228">
        <f>IF(AND(E3669&lt;&gt;"", E3669&lt;&gt;"Registrar Detalle",E3669&lt;&gt;"Ocultar Detalle"),1,0)</f>
        <v>0</v>
      </c>
      <c r="O3669" s="228">
        <f t="shared" si="648"/>
        <v>0</v>
      </c>
      <c r="P3669" s="179">
        <f>VLOOKUP($G3669,[1]Conceptos!$B$2:$I$588,6,FALSE)</f>
        <v>1</v>
      </c>
      <c r="Q3669" s="179">
        <f>VLOOKUP($G3669,[1]Conceptos!$B$2:$I$588,7,FALSE)</f>
        <v>1</v>
      </c>
      <c r="R3669" s="179">
        <f>VLOOKUP($G3669,[1]Conceptos!$B$2:$I$588,8,FALSE)</f>
        <v>1</v>
      </c>
      <c r="S3669" s="229" t="b">
        <f>VLOOKUP(G3669,[1]Conceptos!$B$2:$E$588,4,FALSE)</f>
        <v>1</v>
      </c>
      <c r="T3669" s="230">
        <f>FIND(".",B3669,LEN(B3669)-2)</f>
        <v>5</v>
      </c>
      <c r="U3669" s="230" t="str">
        <f>MID(B3669,1,T3669-1)</f>
        <v>A.11</v>
      </c>
      <c r="V3669" s="231">
        <f t="shared" si="654"/>
        <v>5</v>
      </c>
    </row>
    <row r="3670" spans="1:22" s="231" customFormat="1">
      <c r="A3670" s="172">
        <f>VLOOKUP(G3670,[1]Conceptos!$B$2:$F$587,5,FALSE)</f>
        <v>438</v>
      </c>
      <c r="B3670" s="234"/>
      <c r="C3670" s="220"/>
      <c r="D3670" s="221"/>
      <c r="E3670" s="225">
        <v>1</v>
      </c>
      <c r="F3670" s="174"/>
      <c r="G3670" s="264" t="str">
        <f t="shared" si="652"/>
        <v>A.11.6</v>
      </c>
      <c r="H3670" s="235" t="e">
        <f t="shared" ref="H3670:H3679" si="657">VLOOKUP(F3670,$W$7:$X$48,2,FALSE)</f>
        <v>#N/A</v>
      </c>
      <c r="I3670" s="239"/>
      <c r="J3670" s="239"/>
      <c r="K3670" s="239"/>
      <c r="L3670" s="239"/>
      <c r="M3670" s="240"/>
      <c r="N3670" s="231">
        <f t="shared" si="653"/>
        <v>1</v>
      </c>
      <c r="O3670" s="231">
        <f t="shared" si="648"/>
        <v>0</v>
      </c>
      <c r="P3670" s="179">
        <f>VLOOKUP($G3670,[1]Conceptos!$B$2:$I$588,6,FALSE)</f>
        <v>1</v>
      </c>
      <c r="Q3670" s="179">
        <f>VLOOKUP($G3670,[1]Conceptos!$B$2:$I$588,7,FALSE)</f>
        <v>1</v>
      </c>
      <c r="R3670" s="179">
        <f>VLOOKUP($G3670,[1]Conceptos!$B$2:$I$588,8,FALSE)</f>
        <v>1</v>
      </c>
      <c r="S3670" s="229" t="b">
        <f>VLOOKUP(G3670,[1]Conceptos!$B$2:$E$588,4,FALSE)</f>
        <v>1</v>
      </c>
      <c r="V3670" s="231">
        <f t="shared" si="654"/>
        <v>5</v>
      </c>
    </row>
    <row r="3671" spans="1:22" s="231" customFormat="1" hidden="1">
      <c r="A3671" s="172">
        <f>VLOOKUP(G3671,[1]Conceptos!$B$2:$F$587,5,FALSE)</f>
        <v>438</v>
      </c>
      <c r="B3671" s="236"/>
      <c r="C3671" s="237"/>
      <c r="D3671" s="238"/>
      <c r="E3671" s="225">
        <v>2</v>
      </c>
      <c r="F3671" s="174"/>
      <c r="G3671" s="264" t="str">
        <f t="shared" si="652"/>
        <v>A.11.6</v>
      </c>
      <c r="H3671" s="235" t="e">
        <f t="shared" si="657"/>
        <v>#N/A</v>
      </c>
      <c r="I3671" s="239"/>
      <c r="J3671" s="239"/>
      <c r="K3671" s="239"/>
      <c r="L3671" s="239"/>
      <c r="M3671" s="240"/>
      <c r="N3671" s="231">
        <f t="shared" si="653"/>
        <v>1</v>
      </c>
      <c r="O3671" s="231">
        <f t="shared" si="648"/>
        <v>0</v>
      </c>
      <c r="P3671" s="179">
        <f>VLOOKUP($G3671,[1]Conceptos!$B$2:$I$588,6,FALSE)</f>
        <v>1</v>
      </c>
      <c r="Q3671" s="179">
        <f>VLOOKUP($G3671,[1]Conceptos!$B$2:$I$588,7,FALSE)</f>
        <v>1</v>
      </c>
      <c r="R3671" s="179">
        <f>VLOOKUP($G3671,[1]Conceptos!$B$2:$I$588,8,FALSE)</f>
        <v>1</v>
      </c>
      <c r="S3671" s="229" t="b">
        <f>VLOOKUP(G3671,[1]Conceptos!$B$2:$E$587,4,FALSE)</f>
        <v>1</v>
      </c>
      <c r="V3671" s="231">
        <f t="shared" si="654"/>
        <v>0</v>
      </c>
    </row>
    <row r="3672" spans="1:22" s="231" customFormat="1" hidden="1">
      <c r="A3672" s="172">
        <f>VLOOKUP(G3672,[1]Conceptos!$B$2:$F$587,5,FALSE)</f>
        <v>438</v>
      </c>
      <c r="B3672" s="236"/>
      <c r="C3672" s="237"/>
      <c r="D3672" s="238"/>
      <c r="E3672" s="225">
        <v>3</v>
      </c>
      <c r="F3672" s="174"/>
      <c r="G3672" s="264" t="str">
        <f t="shared" si="652"/>
        <v>A.11.6</v>
      </c>
      <c r="H3672" s="235" t="e">
        <f t="shared" si="657"/>
        <v>#N/A</v>
      </c>
      <c r="I3672" s="239"/>
      <c r="J3672" s="239"/>
      <c r="K3672" s="239"/>
      <c r="L3672" s="239"/>
      <c r="M3672" s="240"/>
      <c r="N3672" s="231">
        <f t="shared" si="653"/>
        <v>1</v>
      </c>
      <c r="O3672" s="231">
        <f t="shared" si="648"/>
        <v>0</v>
      </c>
      <c r="P3672" s="179">
        <f>VLOOKUP($G3672,[1]Conceptos!$B$2:$I$588,6,FALSE)</f>
        <v>1</v>
      </c>
      <c r="Q3672" s="179">
        <f>VLOOKUP($G3672,[1]Conceptos!$B$2:$I$588,7,FALSE)</f>
        <v>1</v>
      </c>
      <c r="R3672" s="179">
        <f>VLOOKUP($G3672,[1]Conceptos!$B$2:$I$588,8,FALSE)</f>
        <v>1</v>
      </c>
      <c r="S3672" s="229" t="b">
        <f>VLOOKUP(G3672,[1]Conceptos!$B$2:$E$587,4,FALSE)</f>
        <v>1</v>
      </c>
      <c r="V3672" s="231">
        <f t="shared" si="654"/>
        <v>0</v>
      </c>
    </row>
    <row r="3673" spans="1:22" s="231" customFormat="1" hidden="1">
      <c r="A3673" s="172">
        <f>VLOOKUP(G3673,[1]Conceptos!$B$2:$F$587,5,FALSE)</f>
        <v>438</v>
      </c>
      <c r="B3673" s="236"/>
      <c r="C3673" s="237"/>
      <c r="D3673" s="238"/>
      <c r="E3673" s="225">
        <v>4</v>
      </c>
      <c r="F3673" s="174"/>
      <c r="G3673" s="264" t="str">
        <f t="shared" si="652"/>
        <v>A.11.6</v>
      </c>
      <c r="H3673" s="235" t="e">
        <f t="shared" si="657"/>
        <v>#N/A</v>
      </c>
      <c r="I3673" s="239"/>
      <c r="J3673" s="239"/>
      <c r="K3673" s="239"/>
      <c r="L3673" s="239"/>
      <c r="M3673" s="240"/>
      <c r="N3673" s="231">
        <f t="shared" si="653"/>
        <v>1</v>
      </c>
      <c r="O3673" s="231">
        <f t="shared" si="648"/>
        <v>0</v>
      </c>
      <c r="P3673" s="179">
        <f>VLOOKUP($G3673,[1]Conceptos!$B$2:$I$588,6,FALSE)</f>
        <v>1</v>
      </c>
      <c r="Q3673" s="179">
        <f>VLOOKUP($G3673,[1]Conceptos!$B$2:$I$588,7,FALSE)</f>
        <v>1</v>
      </c>
      <c r="R3673" s="179">
        <f>VLOOKUP($G3673,[1]Conceptos!$B$2:$I$588,8,FALSE)</f>
        <v>1</v>
      </c>
      <c r="S3673" s="229" t="b">
        <f>VLOOKUP(G3673,[1]Conceptos!$B$2:$E$587,4,FALSE)</f>
        <v>1</v>
      </c>
      <c r="V3673" s="231">
        <f t="shared" si="654"/>
        <v>0</v>
      </c>
    </row>
    <row r="3674" spans="1:22" s="231" customFormat="1" hidden="1">
      <c r="A3674" s="172">
        <f>VLOOKUP(G3674,[1]Conceptos!$B$2:$F$587,5,FALSE)</f>
        <v>438</v>
      </c>
      <c r="B3674" s="236"/>
      <c r="C3674" s="237"/>
      <c r="D3674" s="238"/>
      <c r="E3674" s="225">
        <v>5</v>
      </c>
      <c r="F3674" s="174"/>
      <c r="G3674" s="264" t="str">
        <f t="shared" si="652"/>
        <v>A.11.6</v>
      </c>
      <c r="H3674" s="235" t="e">
        <f t="shared" si="657"/>
        <v>#N/A</v>
      </c>
      <c r="I3674" s="239"/>
      <c r="J3674" s="239"/>
      <c r="K3674" s="239"/>
      <c r="L3674" s="239"/>
      <c r="M3674" s="240"/>
      <c r="N3674" s="231">
        <f t="shared" si="653"/>
        <v>1</v>
      </c>
      <c r="O3674" s="231">
        <f t="shared" si="648"/>
        <v>0</v>
      </c>
      <c r="P3674" s="179">
        <f>VLOOKUP($G3674,[1]Conceptos!$B$2:$I$588,6,FALSE)</f>
        <v>1</v>
      </c>
      <c r="Q3674" s="179">
        <f>VLOOKUP($G3674,[1]Conceptos!$B$2:$I$588,7,FALSE)</f>
        <v>1</v>
      </c>
      <c r="R3674" s="179">
        <f>VLOOKUP($G3674,[1]Conceptos!$B$2:$I$588,8,FALSE)</f>
        <v>1</v>
      </c>
      <c r="S3674" s="229" t="b">
        <f>VLOOKUP(G3674,[1]Conceptos!$B$2:$E$587,4,FALSE)</f>
        <v>1</v>
      </c>
      <c r="V3674" s="231">
        <f t="shared" si="654"/>
        <v>0</v>
      </c>
    </row>
    <row r="3675" spans="1:22" s="231" customFormat="1" hidden="1">
      <c r="A3675" s="172">
        <f>VLOOKUP(G3675,[1]Conceptos!$B$2:$F$587,5,FALSE)</f>
        <v>438</v>
      </c>
      <c r="B3675" s="236"/>
      <c r="C3675" s="237"/>
      <c r="D3675" s="238"/>
      <c r="E3675" s="225">
        <v>6</v>
      </c>
      <c r="F3675" s="174"/>
      <c r="G3675" s="264" t="str">
        <f t="shared" si="652"/>
        <v>A.11.6</v>
      </c>
      <c r="H3675" s="235" t="e">
        <f t="shared" si="657"/>
        <v>#N/A</v>
      </c>
      <c r="I3675" s="239"/>
      <c r="J3675" s="239"/>
      <c r="K3675" s="239"/>
      <c r="L3675" s="239"/>
      <c r="M3675" s="240"/>
      <c r="N3675" s="231">
        <f t="shared" si="653"/>
        <v>1</v>
      </c>
      <c r="O3675" s="231">
        <f t="shared" si="648"/>
        <v>0</v>
      </c>
      <c r="P3675" s="179">
        <f>VLOOKUP($G3675,[1]Conceptos!$B$2:$I$588,6,FALSE)</f>
        <v>1</v>
      </c>
      <c r="Q3675" s="179">
        <f>VLOOKUP($G3675,[1]Conceptos!$B$2:$I$588,7,FALSE)</f>
        <v>1</v>
      </c>
      <c r="R3675" s="179">
        <f>VLOOKUP($G3675,[1]Conceptos!$B$2:$I$588,8,FALSE)</f>
        <v>1</v>
      </c>
      <c r="S3675" s="229" t="b">
        <f>VLOOKUP(G3675,[1]Conceptos!$B$2:$E$587,4,FALSE)</f>
        <v>1</v>
      </c>
      <c r="V3675" s="231">
        <f t="shared" si="654"/>
        <v>0</v>
      </c>
    </row>
    <row r="3676" spans="1:22" s="231" customFormat="1" hidden="1">
      <c r="A3676" s="172">
        <f>VLOOKUP(G3676,[1]Conceptos!$B$2:$F$587,5,FALSE)</f>
        <v>438</v>
      </c>
      <c r="B3676" s="236"/>
      <c r="C3676" s="237"/>
      <c r="D3676" s="238"/>
      <c r="E3676" s="225">
        <v>7</v>
      </c>
      <c r="F3676" s="174"/>
      <c r="G3676" s="264" t="str">
        <f t="shared" si="652"/>
        <v>A.11.6</v>
      </c>
      <c r="H3676" s="235" t="e">
        <f t="shared" si="657"/>
        <v>#N/A</v>
      </c>
      <c r="I3676" s="239"/>
      <c r="J3676" s="239"/>
      <c r="K3676" s="239"/>
      <c r="L3676" s="239"/>
      <c r="M3676" s="240"/>
      <c r="N3676" s="231">
        <f t="shared" si="653"/>
        <v>1</v>
      </c>
      <c r="O3676" s="231">
        <f t="shared" ref="O3676:O3739" si="658">SUM(I3676:M3676)</f>
        <v>0</v>
      </c>
      <c r="P3676" s="179">
        <f>VLOOKUP($G3676,[1]Conceptos!$B$2:$I$588,6,FALSE)</f>
        <v>1</v>
      </c>
      <c r="Q3676" s="179">
        <f>VLOOKUP($G3676,[1]Conceptos!$B$2:$I$588,7,FALSE)</f>
        <v>1</v>
      </c>
      <c r="R3676" s="179">
        <f>VLOOKUP($G3676,[1]Conceptos!$B$2:$I$588,8,FALSE)</f>
        <v>1</v>
      </c>
      <c r="S3676" s="229" t="b">
        <f>VLOOKUP(G3676,[1]Conceptos!$B$2:$E$587,4,FALSE)</f>
        <v>1</v>
      </c>
      <c r="V3676" s="231">
        <f t="shared" si="654"/>
        <v>0</v>
      </c>
    </row>
    <row r="3677" spans="1:22" s="231" customFormat="1" hidden="1">
      <c r="A3677" s="172">
        <f>VLOOKUP(G3677,[1]Conceptos!$B$2:$F$587,5,FALSE)</f>
        <v>438</v>
      </c>
      <c r="B3677" s="236"/>
      <c r="C3677" s="237"/>
      <c r="D3677" s="238"/>
      <c r="E3677" s="225">
        <v>8</v>
      </c>
      <c r="F3677" s="174"/>
      <c r="G3677" s="264" t="str">
        <f t="shared" si="652"/>
        <v>A.11.6</v>
      </c>
      <c r="H3677" s="235" t="e">
        <f t="shared" si="657"/>
        <v>#N/A</v>
      </c>
      <c r="I3677" s="239"/>
      <c r="J3677" s="239"/>
      <c r="K3677" s="239"/>
      <c r="L3677" s="239"/>
      <c r="M3677" s="240"/>
      <c r="N3677" s="231">
        <f t="shared" si="653"/>
        <v>1</v>
      </c>
      <c r="O3677" s="231">
        <f t="shared" si="658"/>
        <v>0</v>
      </c>
      <c r="P3677" s="179">
        <f>VLOOKUP($G3677,[1]Conceptos!$B$2:$I$588,6,FALSE)</f>
        <v>1</v>
      </c>
      <c r="Q3677" s="179">
        <f>VLOOKUP($G3677,[1]Conceptos!$B$2:$I$588,7,FALSE)</f>
        <v>1</v>
      </c>
      <c r="R3677" s="179">
        <f>VLOOKUP($G3677,[1]Conceptos!$B$2:$I$588,8,FALSE)</f>
        <v>1</v>
      </c>
      <c r="S3677" s="229" t="b">
        <f>VLOOKUP(G3677,[1]Conceptos!$B$2:$E$587,4,FALSE)</f>
        <v>1</v>
      </c>
      <c r="V3677" s="231">
        <f t="shared" si="654"/>
        <v>0</v>
      </c>
    </row>
    <row r="3678" spans="1:22" s="231" customFormat="1" hidden="1">
      <c r="A3678" s="172">
        <f>VLOOKUP(G3678,[1]Conceptos!$B$2:$F$587,5,FALSE)</f>
        <v>438</v>
      </c>
      <c r="B3678" s="236"/>
      <c r="C3678" s="237"/>
      <c r="D3678" s="238"/>
      <c r="E3678" s="225">
        <v>9</v>
      </c>
      <c r="F3678" s="174"/>
      <c r="G3678" s="264" t="str">
        <f t="shared" si="652"/>
        <v>A.11.6</v>
      </c>
      <c r="H3678" s="235" t="e">
        <f t="shared" si="657"/>
        <v>#N/A</v>
      </c>
      <c r="I3678" s="239"/>
      <c r="J3678" s="239"/>
      <c r="K3678" s="239"/>
      <c r="L3678" s="239"/>
      <c r="M3678" s="240"/>
      <c r="N3678" s="231">
        <f t="shared" si="653"/>
        <v>1</v>
      </c>
      <c r="O3678" s="231">
        <f t="shared" si="658"/>
        <v>0</v>
      </c>
      <c r="P3678" s="179">
        <f>VLOOKUP($G3678,[1]Conceptos!$B$2:$I$588,6,FALSE)</f>
        <v>1</v>
      </c>
      <c r="Q3678" s="179">
        <f>VLOOKUP($G3678,[1]Conceptos!$B$2:$I$588,7,FALSE)</f>
        <v>1</v>
      </c>
      <c r="R3678" s="179">
        <f>VLOOKUP($G3678,[1]Conceptos!$B$2:$I$588,8,FALSE)</f>
        <v>1</v>
      </c>
      <c r="S3678" s="229" t="b">
        <f>VLOOKUP(G3678,[1]Conceptos!$B$2:$E$587,4,FALSE)</f>
        <v>1</v>
      </c>
      <c r="V3678" s="231">
        <f t="shared" si="654"/>
        <v>0</v>
      </c>
    </row>
    <row r="3679" spans="1:22" s="231" customFormat="1" hidden="1">
      <c r="A3679" s="172">
        <f>VLOOKUP(G3679,[1]Conceptos!$B$2:$F$587,5,FALSE)</f>
        <v>438</v>
      </c>
      <c r="B3679" s="236"/>
      <c r="C3679" s="237"/>
      <c r="D3679" s="238"/>
      <c r="E3679" s="225">
        <v>10</v>
      </c>
      <c r="F3679" s="174"/>
      <c r="G3679" s="264" t="str">
        <f t="shared" si="652"/>
        <v>A.11.6</v>
      </c>
      <c r="H3679" s="235" t="e">
        <f t="shared" si="657"/>
        <v>#N/A</v>
      </c>
      <c r="I3679" s="239"/>
      <c r="J3679" s="239"/>
      <c r="K3679" s="239"/>
      <c r="L3679" s="239"/>
      <c r="M3679" s="240"/>
      <c r="N3679" s="231">
        <f t="shared" si="653"/>
        <v>1</v>
      </c>
      <c r="O3679" s="231">
        <f t="shared" si="658"/>
        <v>0</v>
      </c>
      <c r="P3679" s="179">
        <f>VLOOKUP($G3679,[1]Conceptos!$B$2:$I$588,6,FALSE)</f>
        <v>1</v>
      </c>
      <c r="Q3679" s="179">
        <f>VLOOKUP($G3679,[1]Conceptos!$B$2:$I$588,7,FALSE)</f>
        <v>1</v>
      </c>
      <c r="R3679" s="179">
        <f>VLOOKUP($G3679,[1]Conceptos!$B$2:$I$588,8,FALSE)</f>
        <v>1</v>
      </c>
      <c r="S3679" s="229" t="b">
        <f>VLOOKUP(G3679,[1]Conceptos!$B$2:$E$587,4,FALSE)</f>
        <v>1</v>
      </c>
      <c r="V3679" s="231">
        <f t="shared" si="654"/>
        <v>0</v>
      </c>
    </row>
    <row r="3680" spans="1:22" s="231" customFormat="1" ht="51">
      <c r="A3680" s="172">
        <f>VLOOKUP(G3680,[1]Conceptos!$B$2:$F$587,5,FALSE)</f>
        <v>439</v>
      </c>
      <c r="B3680" s="219" t="s">
        <v>582</v>
      </c>
      <c r="C3680" s="220" t="str">
        <f>VLOOKUP(B3680,[1]Conceptos!$B$2:$D$587,2,FALSE)</f>
        <v>EDUCACIÓN PARA LA REHABILITACIÓN SOCIAL</v>
      </c>
      <c r="D3680" s="221" t="str">
        <f>VLOOKUP(B3680,[1]Conceptos!$B$2:$D$587,3,FALSE)</f>
        <v>INVERSIÓNES ORIENTADAS A DESARROLLAR PROGRAMAS DE EDUCACIÓN PERMANENTE, COMO MEDIO DE  TRATAMIENTO PENITENCIARIO, QUE PODRÁN IR DESDE LA ALFABETIZACIÓN HASTA PROGRAMAS DE INSTRUCCIÓN SUPERIOR (ART. 94 DE LA LEY 65 DE 1993)</v>
      </c>
      <c r="E3680" s="222" t="s">
        <v>136</v>
      </c>
      <c r="F3680" s="223"/>
      <c r="G3680" s="263" t="str">
        <f t="shared" si="652"/>
        <v>A.11.7</v>
      </c>
      <c r="H3680" s="225"/>
      <c r="I3680" s="226">
        <f>SUM(I3681:I3690)</f>
        <v>0</v>
      </c>
      <c r="J3680" s="226">
        <f>SUM(J3681:J3690)</f>
        <v>0</v>
      </c>
      <c r="K3680" s="226">
        <f>SUM(K3681:K3690)</f>
        <v>0</v>
      </c>
      <c r="L3680" s="226">
        <f>SUM(L3681:L3690)</f>
        <v>0</v>
      </c>
      <c r="M3680" s="227">
        <f>SUM(M3681:M3690)</f>
        <v>0</v>
      </c>
      <c r="N3680" s="228">
        <f>IF(AND(E3680&lt;&gt;"", E3680&lt;&gt;"Registrar Detalle",E3680&lt;&gt;"Ocultar Detalle"),1,0)</f>
        <v>0</v>
      </c>
      <c r="O3680" s="228">
        <f t="shared" si="658"/>
        <v>0</v>
      </c>
      <c r="P3680" s="179">
        <f>VLOOKUP($G3680,[1]Conceptos!$B$2:$I$588,6,FALSE)</f>
        <v>1</v>
      </c>
      <c r="Q3680" s="179">
        <f>VLOOKUP($G3680,[1]Conceptos!$B$2:$I$588,7,FALSE)</f>
        <v>1</v>
      </c>
      <c r="R3680" s="179">
        <f>VLOOKUP($G3680,[1]Conceptos!$B$2:$I$588,8,FALSE)</f>
        <v>1</v>
      </c>
      <c r="S3680" s="229" t="b">
        <f>VLOOKUP(G3680,[1]Conceptos!$B$2:$E$588,4,FALSE)</f>
        <v>1</v>
      </c>
      <c r="T3680" s="230">
        <f>FIND(".",B3680,LEN(B3680)-2)</f>
        <v>5</v>
      </c>
      <c r="U3680" s="230" t="str">
        <f>MID(B3680,1,T3680-1)</f>
        <v>A.11</v>
      </c>
      <c r="V3680" s="231">
        <f t="shared" si="654"/>
        <v>5</v>
      </c>
    </row>
    <row r="3681" spans="1:22" s="231" customFormat="1">
      <c r="A3681" s="172">
        <f>VLOOKUP(G3681,[1]Conceptos!$B$2:$F$587,5,FALSE)</f>
        <v>439</v>
      </c>
      <c r="B3681" s="234"/>
      <c r="C3681" s="220"/>
      <c r="D3681" s="221"/>
      <c r="E3681" s="225">
        <v>1</v>
      </c>
      <c r="F3681" s="174"/>
      <c r="G3681" s="264" t="str">
        <f t="shared" si="652"/>
        <v>A.11.7</v>
      </c>
      <c r="H3681" s="235" t="e">
        <f t="shared" ref="H3681:H3690" si="659">VLOOKUP(F3681,$W$7:$X$48,2,FALSE)</f>
        <v>#N/A</v>
      </c>
      <c r="I3681" s="239"/>
      <c r="J3681" s="239"/>
      <c r="K3681" s="239"/>
      <c r="L3681" s="239"/>
      <c r="M3681" s="240"/>
      <c r="N3681" s="231">
        <f t="shared" si="653"/>
        <v>1</v>
      </c>
      <c r="O3681" s="231">
        <f t="shared" si="658"/>
        <v>0</v>
      </c>
      <c r="P3681" s="179">
        <f>VLOOKUP($G3681,[1]Conceptos!$B$2:$I$588,6,FALSE)</f>
        <v>1</v>
      </c>
      <c r="Q3681" s="179">
        <f>VLOOKUP($G3681,[1]Conceptos!$B$2:$I$588,7,FALSE)</f>
        <v>1</v>
      </c>
      <c r="R3681" s="179">
        <f>VLOOKUP($G3681,[1]Conceptos!$B$2:$I$588,8,FALSE)</f>
        <v>1</v>
      </c>
      <c r="S3681" s="229" t="b">
        <f>VLOOKUP(G3681,[1]Conceptos!$B$2:$E$588,4,FALSE)</f>
        <v>1</v>
      </c>
      <c r="V3681" s="231">
        <f t="shared" si="654"/>
        <v>5</v>
      </c>
    </row>
    <row r="3682" spans="1:22" s="231" customFormat="1" hidden="1">
      <c r="A3682" s="172">
        <f>VLOOKUP(G3682,[1]Conceptos!$B$2:$F$587,5,FALSE)</f>
        <v>439</v>
      </c>
      <c r="B3682" s="236"/>
      <c r="C3682" s="237"/>
      <c r="D3682" s="238"/>
      <c r="E3682" s="225">
        <v>2</v>
      </c>
      <c r="F3682" s="174"/>
      <c r="G3682" s="264" t="str">
        <f t="shared" si="652"/>
        <v>A.11.7</v>
      </c>
      <c r="H3682" s="235" t="e">
        <f t="shared" si="659"/>
        <v>#N/A</v>
      </c>
      <c r="I3682" s="239"/>
      <c r="J3682" s="239"/>
      <c r="K3682" s="239"/>
      <c r="L3682" s="239"/>
      <c r="M3682" s="240"/>
      <c r="N3682" s="231">
        <f t="shared" si="653"/>
        <v>1</v>
      </c>
      <c r="O3682" s="231">
        <f t="shared" si="658"/>
        <v>0</v>
      </c>
      <c r="P3682" s="179">
        <f>VLOOKUP($G3682,[1]Conceptos!$B$2:$I$588,6,FALSE)</f>
        <v>1</v>
      </c>
      <c r="Q3682" s="179">
        <f>VLOOKUP($G3682,[1]Conceptos!$B$2:$I$588,7,FALSE)</f>
        <v>1</v>
      </c>
      <c r="R3682" s="179">
        <f>VLOOKUP($G3682,[1]Conceptos!$B$2:$I$588,8,FALSE)</f>
        <v>1</v>
      </c>
      <c r="S3682" s="229" t="b">
        <f>VLOOKUP(G3682,[1]Conceptos!$B$2:$E$587,4,FALSE)</f>
        <v>1</v>
      </c>
      <c r="V3682" s="231">
        <f t="shared" si="654"/>
        <v>0</v>
      </c>
    </row>
    <row r="3683" spans="1:22" s="231" customFormat="1" hidden="1">
      <c r="A3683" s="172">
        <f>VLOOKUP(G3683,[1]Conceptos!$B$2:$F$587,5,FALSE)</f>
        <v>439</v>
      </c>
      <c r="B3683" s="236"/>
      <c r="C3683" s="237"/>
      <c r="D3683" s="238"/>
      <c r="E3683" s="225">
        <v>3</v>
      </c>
      <c r="F3683" s="174"/>
      <c r="G3683" s="264" t="str">
        <f t="shared" si="652"/>
        <v>A.11.7</v>
      </c>
      <c r="H3683" s="235" t="e">
        <f t="shared" si="659"/>
        <v>#N/A</v>
      </c>
      <c r="I3683" s="239"/>
      <c r="J3683" s="239"/>
      <c r="K3683" s="239"/>
      <c r="L3683" s="239"/>
      <c r="M3683" s="240"/>
      <c r="N3683" s="231">
        <f t="shared" si="653"/>
        <v>1</v>
      </c>
      <c r="O3683" s="231">
        <f t="shared" si="658"/>
        <v>0</v>
      </c>
      <c r="P3683" s="179">
        <f>VLOOKUP($G3683,[1]Conceptos!$B$2:$I$588,6,FALSE)</f>
        <v>1</v>
      </c>
      <c r="Q3683" s="179">
        <f>VLOOKUP($G3683,[1]Conceptos!$B$2:$I$588,7,FALSE)</f>
        <v>1</v>
      </c>
      <c r="R3683" s="179">
        <f>VLOOKUP($G3683,[1]Conceptos!$B$2:$I$588,8,FALSE)</f>
        <v>1</v>
      </c>
      <c r="S3683" s="229" t="b">
        <f>VLOOKUP(G3683,[1]Conceptos!$B$2:$E$587,4,FALSE)</f>
        <v>1</v>
      </c>
      <c r="V3683" s="231">
        <f t="shared" si="654"/>
        <v>0</v>
      </c>
    </row>
    <row r="3684" spans="1:22" s="231" customFormat="1" hidden="1">
      <c r="A3684" s="172">
        <f>VLOOKUP(G3684,[1]Conceptos!$B$2:$F$587,5,FALSE)</f>
        <v>439</v>
      </c>
      <c r="B3684" s="236"/>
      <c r="C3684" s="237"/>
      <c r="D3684" s="238"/>
      <c r="E3684" s="225">
        <v>4</v>
      </c>
      <c r="F3684" s="174"/>
      <c r="G3684" s="264" t="str">
        <f t="shared" si="652"/>
        <v>A.11.7</v>
      </c>
      <c r="H3684" s="235" t="e">
        <f t="shared" si="659"/>
        <v>#N/A</v>
      </c>
      <c r="I3684" s="239"/>
      <c r="J3684" s="239"/>
      <c r="K3684" s="239"/>
      <c r="L3684" s="239"/>
      <c r="M3684" s="240"/>
      <c r="N3684" s="231">
        <f t="shared" si="653"/>
        <v>1</v>
      </c>
      <c r="O3684" s="231">
        <f t="shared" si="658"/>
        <v>0</v>
      </c>
      <c r="P3684" s="179">
        <f>VLOOKUP($G3684,[1]Conceptos!$B$2:$I$588,6,FALSE)</f>
        <v>1</v>
      </c>
      <c r="Q3684" s="179">
        <f>VLOOKUP($G3684,[1]Conceptos!$B$2:$I$588,7,FALSE)</f>
        <v>1</v>
      </c>
      <c r="R3684" s="179">
        <f>VLOOKUP($G3684,[1]Conceptos!$B$2:$I$588,8,FALSE)</f>
        <v>1</v>
      </c>
      <c r="S3684" s="229" t="b">
        <f>VLOOKUP(G3684,[1]Conceptos!$B$2:$E$587,4,FALSE)</f>
        <v>1</v>
      </c>
      <c r="V3684" s="231">
        <f t="shared" si="654"/>
        <v>0</v>
      </c>
    </row>
    <row r="3685" spans="1:22" s="231" customFormat="1" hidden="1">
      <c r="A3685" s="172">
        <f>VLOOKUP(G3685,[1]Conceptos!$B$2:$F$587,5,FALSE)</f>
        <v>439</v>
      </c>
      <c r="B3685" s="236"/>
      <c r="C3685" s="237"/>
      <c r="D3685" s="238"/>
      <c r="E3685" s="225">
        <v>5</v>
      </c>
      <c r="F3685" s="174"/>
      <c r="G3685" s="264" t="str">
        <f t="shared" si="652"/>
        <v>A.11.7</v>
      </c>
      <c r="H3685" s="235" t="e">
        <f t="shared" si="659"/>
        <v>#N/A</v>
      </c>
      <c r="I3685" s="239"/>
      <c r="J3685" s="239"/>
      <c r="K3685" s="239"/>
      <c r="L3685" s="239"/>
      <c r="M3685" s="240"/>
      <c r="N3685" s="231">
        <f t="shared" si="653"/>
        <v>1</v>
      </c>
      <c r="O3685" s="231">
        <f t="shared" si="658"/>
        <v>0</v>
      </c>
      <c r="P3685" s="179">
        <f>VLOOKUP($G3685,[1]Conceptos!$B$2:$I$588,6,FALSE)</f>
        <v>1</v>
      </c>
      <c r="Q3685" s="179">
        <f>VLOOKUP($G3685,[1]Conceptos!$B$2:$I$588,7,FALSE)</f>
        <v>1</v>
      </c>
      <c r="R3685" s="179">
        <f>VLOOKUP($G3685,[1]Conceptos!$B$2:$I$588,8,FALSE)</f>
        <v>1</v>
      </c>
      <c r="S3685" s="229" t="b">
        <f>VLOOKUP(G3685,[1]Conceptos!$B$2:$E$587,4,FALSE)</f>
        <v>1</v>
      </c>
      <c r="V3685" s="231">
        <f t="shared" si="654"/>
        <v>0</v>
      </c>
    </row>
    <row r="3686" spans="1:22" s="231" customFormat="1" hidden="1">
      <c r="A3686" s="172">
        <f>VLOOKUP(G3686,[1]Conceptos!$B$2:$F$587,5,FALSE)</f>
        <v>439</v>
      </c>
      <c r="B3686" s="236"/>
      <c r="C3686" s="237"/>
      <c r="D3686" s="238"/>
      <c r="E3686" s="225">
        <v>6</v>
      </c>
      <c r="F3686" s="174"/>
      <c r="G3686" s="264" t="str">
        <f t="shared" si="652"/>
        <v>A.11.7</v>
      </c>
      <c r="H3686" s="235" t="e">
        <f t="shared" si="659"/>
        <v>#N/A</v>
      </c>
      <c r="I3686" s="239"/>
      <c r="J3686" s="239"/>
      <c r="K3686" s="239"/>
      <c r="L3686" s="239"/>
      <c r="M3686" s="240"/>
      <c r="N3686" s="231">
        <f t="shared" si="653"/>
        <v>1</v>
      </c>
      <c r="O3686" s="231">
        <f t="shared" si="658"/>
        <v>0</v>
      </c>
      <c r="P3686" s="179">
        <f>VLOOKUP($G3686,[1]Conceptos!$B$2:$I$588,6,FALSE)</f>
        <v>1</v>
      </c>
      <c r="Q3686" s="179">
        <f>VLOOKUP($G3686,[1]Conceptos!$B$2:$I$588,7,FALSE)</f>
        <v>1</v>
      </c>
      <c r="R3686" s="179">
        <f>VLOOKUP($G3686,[1]Conceptos!$B$2:$I$588,8,FALSE)</f>
        <v>1</v>
      </c>
      <c r="S3686" s="229" t="b">
        <f>VLOOKUP(G3686,[1]Conceptos!$B$2:$E$587,4,FALSE)</f>
        <v>1</v>
      </c>
      <c r="V3686" s="231">
        <f t="shared" si="654"/>
        <v>0</v>
      </c>
    </row>
    <row r="3687" spans="1:22" s="231" customFormat="1" hidden="1">
      <c r="A3687" s="172">
        <f>VLOOKUP(G3687,[1]Conceptos!$B$2:$F$587,5,FALSE)</f>
        <v>439</v>
      </c>
      <c r="B3687" s="236"/>
      <c r="C3687" s="237"/>
      <c r="D3687" s="238"/>
      <c r="E3687" s="225">
        <v>7</v>
      </c>
      <c r="F3687" s="174"/>
      <c r="G3687" s="264" t="str">
        <f t="shared" si="652"/>
        <v>A.11.7</v>
      </c>
      <c r="H3687" s="235" t="e">
        <f t="shared" si="659"/>
        <v>#N/A</v>
      </c>
      <c r="I3687" s="239"/>
      <c r="J3687" s="239"/>
      <c r="K3687" s="239"/>
      <c r="L3687" s="239"/>
      <c r="M3687" s="240"/>
      <c r="N3687" s="231">
        <f t="shared" si="653"/>
        <v>1</v>
      </c>
      <c r="O3687" s="231">
        <f t="shared" si="658"/>
        <v>0</v>
      </c>
      <c r="P3687" s="179">
        <f>VLOOKUP($G3687,[1]Conceptos!$B$2:$I$588,6,FALSE)</f>
        <v>1</v>
      </c>
      <c r="Q3687" s="179">
        <f>VLOOKUP($G3687,[1]Conceptos!$B$2:$I$588,7,FALSE)</f>
        <v>1</v>
      </c>
      <c r="R3687" s="179">
        <f>VLOOKUP($G3687,[1]Conceptos!$B$2:$I$588,8,FALSE)</f>
        <v>1</v>
      </c>
      <c r="S3687" s="229" t="b">
        <f>VLOOKUP(G3687,[1]Conceptos!$B$2:$E$587,4,FALSE)</f>
        <v>1</v>
      </c>
      <c r="V3687" s="231">
        <f t="shared" si="654"/>
        <v>0</v>
      </c>
    </row>
    <row r="3688" spans="1:22" s="231" customFormat="1" hidden="1">
      <c r="A3688" s="172">
        <f>VLOOKUP(G3688,[1]Conceptos!$B$2:$F$587,5,FALSE)</f>
        <v>439</v>
      </c>
      <c r="B3688" s="236"/>
      <c r="C3688" s="237"/>
      <c r="D3688" s="238"/>
      <c r="E3688" s="225">
        <v>8</v>
      </c>
      <c r="F3688" s="174"/>
      <c r="G3688" s="264" t="str">
        <f t="shared" si="652"/>
        <v>A.11.7</v>
      </c>
      <c r="H3688" s="235" t="e">
        <f t="shared" si="659"/>
        <v>#N/A</v>
      </c>
      <c r="I3688" s="239"/>
      <c r="J3688" s="239"/>
      <c r="K3688" s="239"/>
      <c r="L3688" s="239"/>
      <c r="M3688" s="240"/>
      <c r="N3688" s="231">
        <f t="shared" si="653"/>
        <v>1</v>
      </c>
      <c r="O3688" s="231">
        <f t="shared" si="658"/>
        <v>0</v>
      </c>
      <c r="P3688" s="179">
        <f>VLOOKUP($G3688,[1]Conceptos!$B$2:$I$588,6,FALSE)</f>
        <v>1</v>
      </c>
      <c r="Q3688" s="179">
        <f>VLOOKUP($G3688,[1]Conceptos!$B$2:$I$588,7,FALSE)</f>
        <v>1</v>
      </c>
      <c r="R3688" s="179">
        <f>VLOOKUP($G3688,[1]Conceptos!$B$2:$I$588,8,FALSE)</f>
        <v>1</v>
      </c>
      <c r="S3688" s="229" t="b">
        <f>VLOOKUP(G3688,[1]Conceptos!$B$2:$E$587,4,FALSE)</f>
        <v>1</v>
      </c>
      <c r="V3688" s="231">
        <f t="shared" si="654"/>
        <v>0</v>
      </c>
    </row>
    <row r="3689" spans="1:22" s="231" customFormat="1" hidden="1">
      <c r="A3689" s="172">
        <f>VLOOKUP(G3689,[1]Conceptos!$B$2:$F$587,5,FALSE)</f>
        <v>439</v>
      </c>
      <c r="B3689" s="236"/>
      <c r="C3689" s="237"/>
      <c r="D3689" s="238"/>
      <c r="E3689" s="225">
        <v>9</v>
      </c>
      <c r="F3689" s="174"/>
      <c r="G3689" s="264" t="str">
        <f t="shared" si="652"/>
        <v>A.11.7</v>
      </c>
      <c r="H3689" s="235" t="e">
        <f t="shared" si="659"/>
        <v>#N/A</v>
      </c>
      <c r="I3689" s="239"/>
      <c r="J3689" s="239"/>
      <c r="K3689" s="239"/>
      <c r="L3689" s="239"/>
      <c r="M3689" s="240"/>
      <c r="N3689" s="231">
        <f t="shared" si="653"/>
        <v>1</v>
      </c>
      <c r="O3689" s="231">
        <f t="shared" si="658"/>
        <v>0</v>
      </c>
      <c r="P3689" s="179">
        <f>VLOOKUP($G3689,[1]Conceptos!$B$2:$I$588,6,FALSE)</f>
        <v>1</v>
      </c>
      <c r="Q3689" s="179">
        <f>VLOOKUP($G3689,[1]Conceptos!$B$2:$I$588,7,FALSE)</f>
        <v>1</v>
      </c>
      <c r="R3689" s="179">
        <f>VLOOKUP($G3689,[1]Conceptos!$B$2:$I$588,8,FALSE)</f>
        <v>1</v>
      </c>
      <c r="S3689" s="229" t="b">
        <f>VLOOKUP(G3689,[1]Conceptos!$B$2:$E$587,4,FALSE)</f>
        <v>1</v>
      </c>
      <c r="V3689" s="231">
        <f t="shared" si="654"/>
        <v>0</v>
      </c>
    </row>
    <row r="3690" spans="1:22" s="231" customFormat="1" hidden="1">
      <c r="A3690" s="172">
        <f>VLOOKUP(G3690,[1]Conceptos!$B$2:$F$587,5,FALSE)</f>
        <v>439</v>
      </c>
      <c r="B3690" s="236"/>
      <c r="C3690" s="237"/>
      <c r="D3690" s="238"/>
      <c r="E3690" s="225">
        <v>10</v>
      </c>
      <c r="F3690" s="174"/>
      <c r="G3690" s="264" t="str">
        <f t="shared" si="652"/>
        <v>A.11.7</v>
      </c>
      <c r="H3690" s="235" t="e">
        <f t="shared" si="659"/>
        <v>#N/A</v>
      </c>
      <c r="I3690" s="239"/>
      <c r="J3690" s="239"/>
      <c r="K3690" s="239"/>
      <c r="L3690" s="239"/>
      <c r="M3690" s="240"/>
      <c r="N3690" s="231">
        <f t="shared" si="653"/>
        <v>1</v>
      </c>
      <c r="O3690" s="231">
        <f t="shared" si="658"/>
        <v>0</v>
      </c>
      <c r="P3690" s="179">
        <f>VLOOKUP($G3690,[1]Conceptos!$B$2:$I$588,6,FALSE)</f>
        <v>1</v>
      </c>
      <c r="Q3690" s="179">
        <f>VLOOKUP($G3690,[1]Conceptos!$B$2:$I$588,7,FALSE)</f>
        <v>1</v>
      </c>
      <c r="R3690" s="179">
        <f>VLOOKUP($G3690,[1]Conceptos!$B$2:$I$588,8,FALSE)</f>
        <v>1</v>
      </c>
      <c r="S3690" s="229" t="b">
        <f>VLOOKUP(G3690,[1]Conceptos!$B$2:$E$587,4,FALSE)</f>
        <v>1</v>
      </c>
      <c r="V3690" s="231">
        <f t="shared" si="654"/>
        <v>0</v>
      </c>
    </row>
    <row r="3691" spans="1:22" s="231" customFormat="1" ht="38.25">
      <c r="A3691" s="172">
        <f>VLOOKUP(G3691,[1]Conceptos!$B$2:$F$587,5,FALSE)</f>
        <v>440</v>
      </c>
      <c r="B3691" s="219" t="s">
        <v>583</v>
      </c>
      <c r="C3691" s="220" t="str">
        <f>VLOOKUP(B3691,[1]Conceptos!$B$2:$D$587,2,FALSE)</f>
        <v>PAGO DEL PERSONAL DE LA GUARDIA PENITENCIARIA</v>
      </c>
      <c r="D3691" s="221" t="str">
        <f>VLOOKUP(B3691,[1]Conceptos!$B$2:$D$587,3,FALSE)</f>
        <v>PAGO DE LOS SERVICIOS PERSONALES PRESTADOS POR EL CUERPO DE SEGURIDAD QUE MANTIENE EL ORDEN PÚBLICO Y LA VIGILANCIA INTERNA DE LOS CENTROS DE RECLUSIÓN</v>
      </c>
      <c r="E3691" s="222" t="s">
        <v>136</v>
      </c>
      <c r="F3691" s="223"/>
      <c r="G3691" s="263" t="str">
        <f t="shared" si="652"/>
        <v>A.11.8</v>
      </c>
      <c r="H3691" s="225"/>
      <c r="I3691" s="226">
        <f>SUM(I3692:I3701)</f>
        <v>0</v>
      </c>
      <c r="J3691" s="226">
        <f>SUM(J3692:J3701)</f>
        <v>0</v>
      </c>
      <c r="K3691" s="226">
        <f>SUM(K3692:K3701)</f>
        <v>0</v>
      </c>
      <c r="L3691" s="226">
        <f>SUM(L3692:L3701)</f>
        <v>0</v>
      </c>
      <c r="M3691" s="227">
        <f>SUM(M3692:M3701)</f>
        <v>0</v>
      </c>
      <c r="N3691" s="228">
        <f>IF(AND(E3691&lt;&gt;"", E3691&lt;&gt;"Registrar Detalle",E3691&lt;&gt;"Ocultar Detalle"),1,0)</f>
        <v>0</v>
      </c>
      <c r="O3691" s="228">
        <f t="shared" si="658"/>
        <v>0</v>
      </c>
      <c r="P3691" s="179">
        <f>VLOOKUP($G3691,[1]Conceptos!$B$2:$I$588,6,FALSE)</f>
        <v>1</v>
      </c>
      <c r="Q3691" s="179">
        <f>VLOOKUP($G3691,[1]Conceptos!$B$2:$I$588,7,FALSE)</f>
        <v>1</v>
      </c>
      <c r="R3691" s="179">
        <f>VLOOKUP($G3691,[1]Conceptos!$B$2:$I$588,8,FALSE)</f>
        <v>1</v>
      </c>
      <c r="S3691" s="229" t="b">
        <f>VLOOKUP(G3691,[1]Conceptos!$B$2:$E$588,4,FALSE)</f>
        <v>1</v>
      </c>
      <c r="T3691" s="230">
        <f>FIND(".",B3691,LEN(B3691)-2)</f>
        <v>5</v>
      </c>
      <c r="U3691" s="230" t="str">
        <f>MID(B3691,1,T3691-1)</f>
        <v>A.11</v>
      </c>
      <c r="V3691" s="231">
        <f t="shared" si="654"/>
        <v>5</v>
      </c>
    </row>
    <row r="3692" spans="1:22" s="231" customFormat="1">
      <c r="A3692" s="172">
        <f>VLOOKUP(G3692,[1]Conceptos!$B$2:$F$587,5,FALSE)</f>
        <v>440</v>
      </c>
      <c r="B3692" s="234"/>
      <c r="C3692" s="220"/>
      <c r="D3692" s="221"/>
      <c r="E3692" s="225">
        <v>1</v>
      </c>
      <c r="F3692" s="174"/>
      <c r="G3692" s="264" t="str">
        <f t="shared" si="652"/>
        <v>A.11.8</v>
      </c>
      <c r="H3692" s="235" t="e">
        <f t="shared" ref="H3692:H3701" si="660">VLOOKUP(F3692,$W$7:$X$48,2,FALSE)</f>
        <v>#N/A</v>
      </c>
      <c r="I3692" s="239"/>
      <c r="J3692" s="239"/>
      <c r="K3692" s="239"/>
      <c r="L3692" s="239"/>
      <c r="M3692" s="240"/>
      <c r="N3692" s="231">
        <f t="shared" si="653"/>
        <v>1</v>
      </c>
      <c r="O3692" s="231">
        <f t="shared" si="658"/>
        <v>0</v>
      </c>
      <c r="P3692" s="179">
        <f>VLOOKUP($G3692,[1]Conceptos!$B$2:$I$588,6,FALSE)</f>
        <v>1</v>
      </c>
      <c r="Q3692" s="179">
        <f>VLOOKUP($G3692,[1]Conceptos!$B$2:$I$588,7,FALSE)</f>
        <v>1</v>
      </c>
      <c r="R3692" s="179">
        <f>VLOOKUP($G3692,[1]Conceptos!$B$2:$I$588,8,FALSE)</f>
        <v>1</v>
      </c>
      <c r="S3692" s="229" t="b">
        <f>VLOOKUP(G3692,[1]Conceptos!$B$2:$E$588,4,FALSE)</f>
        <v>1</v>
      </c>
      <c r="V3692" s="231">
        <f t="shared" si="654"/>
        <v>5</v>
      </c>
    </row>
    <row r="3693" spans="1:22" s="231" customFormat="1" hidden="1">
      <c r="A3693" s="172">
        <f>VLOOKUP(G3693,[1]Conceptos!$B$2:$F$587,5,FALSE)</f>
        <v>440</v>
      </c>
      <c r="B3693" s="236"/>
      <c r="C3693" s="237"/>
      <c r="D3693" s="238"/>
      <c r="E3693" s="225">
        <v>2</v>
      </c>
      <c r="F3693" s="174"/>
      <c r="G3693" s="264" t="str">
        <f t="shared" si="652"/>
        <v>A.11.8</v>
      </c>
      <c r="H3693" s="235" t="e">
        <f t="shared" si="660"/>
        <v>#N/A</v>
      </c>
      <c r="I3693" s="239"/>
      <c r="J3693" s="239"/>
      <c r="K3693" s="239"/>
      <c r="L3693" s="239"/>
      <c r="M3693" s="240"/>
      <c r="N3693" s="231">
        <f t="shared" si="653"/>
        <v>1</v>
      </c>
      <c r="O3693" s="231">
        <f t="shared" si="658"/>
        <v>0</v>
      </c>
      <c r="P3693" s="179">
        <f>VLOOKUP($G3693,[1]Conceptos!$B$2:$I$588,6,FALSE)</f>
        <v>1</v>
      </c>
      <c r="Q3693" s="179">
        <f>VLOOKUP($G3693,[1]Conceptos!$B$2:$I$588,7,FALSE)</f>
        <v>1</v>
      </c>
      <c r="R3693" s="179">
        <f>VLOOKUP($G3693,[1]Conceptos!$B$2:$I$588,8,FALSE)</f>
        <v>1</v>
      </c>
      <c r="S3693" s="229" t="b">
        <f>VLOOKUP(G3693,[1]Conceptos!$B$2:$E$587,4,FALSE)</f>
        <v>1</v>
      </c>
      <c r="V3693" s="231">
        <f t="shared" si="654"/>
        <v>0</v>
      </c>
    </row>
    <row r="3694" spans="1:22" s="231" customFormat="1" hidden="1">
      <c r="A3694" s="172">
        <f>VLOOKUP(G3694,[1]Conceptos!$B$2:$F$587,5,FALSE)</f>
        <v>440</v>
      </c>
      <c r="B3694" s="236"/>
      <c r="C3694" s="237"/>
      <c r="D3694" s="238"/>
      <c r="E3694" s="225">
        <v>3</v>
      </c>
      <c r="F3694" s="174"/>
      <c r="G3694" s="264" t="str">
        <f t="shared" si="652"/>
        <v>A.11.8</v>
      </c>
      <c r="H3694" s="235" t="e">
        <f t="shared" si="660"/>
        <v>#N/A</v>
      </c>
      <c r="I3694" s="239"/>
      <c r="J3694" s="239"/>
      <c r="K3694" s="239"/>
      <c r="L3694" s="239"/>
      <c r="M3694" s="240"/>
      <c r="N3694" s="231">
        <f t="shared" si="653"/>
        <v>1</v>
      </c>
      <c r="O3694" s="231">
        <f t="shared" si="658"/>
        <v>0</v>
      </c>
      <c r="P3694" s="179">
        <f>VLOOKUP($G3694,[1]Conceptos!$B$2:$I$588,6,FALSE)</f>
        <v>1</v>
      </c>
      <c r="Q3694" s="179">
        <f>VLOOKUP($G3694,[1]Conceptos!$B$2:$I$588,7,FALSE)</f>
        <v>1</v>
      </c>
      <c r="R3694" s="179">
        <f>VLOOKUP($G3694,[1]Conceptos!$B$2:$I$588,8,FALSE)</f>
        <v>1</v>
      </c>
      <c r="S3694" s="229" t="b">
        <f>VLOOKUP(G3694,[1]Conceptos!$B$2:$E$587,4,FALSE)</f>
        <v>1</v>
      </c>
      <c r="V3694" s="231">
        <f t="shared" si="654"/>
        <v>0</v>
      </c>
    </row>
    <row r="3695" spans="1:22" s="231" customFormat="1" hidden="1">
      <c r="A3695" s="172">
        <f>VLOOKUP(G3695,[1]Conceptos!$B$2:$F$587,5,FALSE)</f>
        <v>440</v>
      </c>
      <c r="B3695" s="236"/>
      <c r="C3695" s="237"/>
      <c r="D3695" s="238"/>
      <c r="E3695" s="225">
        <v>4</v>
      </c>
      <c r="F3695" s="174"/>
      <c r="G3695" s="264" t="str">
        <f t="shared" si="652"/>
        <v>A.11.8</v>
      </c>
      <c r="H3695" s="235" t="e">
        <f t="shared" si="660"/>
        <v>#N/A</v>
      </c>
      <c r="I3695" s="239"/>
      <c r="J3695" s="239"/>
      <c r="K3695" s="239"/>
      <c r="L3695" s="239"/>
      <c r="M3695" s="240"/>
      <c r="N3695" s="231">
        <f t="shared" si="653"/>
        <v>1</v>
      </c>
      <c r="O3695" s="231">
        <f t="shared" si="658"/>
        <v>0</v>
      </c>
      <c r="P3695" s="179">
        <f>VLOOKUP($G3695,[1]Conceptos!$B$2:$I$588,6,FALSE)</f>
        <v>1</v>
      </c>
      <c r="Q3695" s="179">
        <f>VLOOKUP($G3695,[1]Conceptos!$B$2:$I$588,7,FALSE)</f>
        <v>1</v>
      </c>
      <c r="R3695" s="179">
        <f>VLOOKUP($G3695,[1]Conceptos!$B$2:$I$588,8,FALSE)</f>
        <v>1</v>
      </c>
      <c r="S3695" s="229" t="b">
        <f>VLOOKUP(G3695,[1]Conceptos!$B$2:$E$587,4,FALSE)</f>
        <v>1</v>
      </c>
      <c r="V3695" s="231">
        <f t="shared" si="654"/>
        <v>0</v>
      </c>
    </row>
    <row r="3696" spans="1:22" s="231" customFormat="1" hidden="1">
      <c r="A3696" s="172">
        <f>VLOOKUP(G3696,[1]Conceptos!$B$2:$F$587,5,FALSE)</f>
        <v>440</v>
      </c>
      <c r="B3696" s="236"/>
      <c r="C3696" s="237"/>
      <c r="D3696" s="238"/>
      <c r="E3696" s="225">
        <v>5</v>
      </c>
      <c r="F3696" s="174"/>
      <c r="G3696" s="264" t="str">
        <f t="shared" si="652"/>
        <v>A.11.8</v>
      </c>
      <c r="H3696" s="235" t="e">
        <f t="shared" si="660"/>
        <v>#N/A</v>
      </c>
      <c r="I3696" s="239"/>
      <c r="J3696" s="239"/>
      <c r="K3696" s="239"/>
      <c r="L3696" s="239"/>
      <c r="M3696" s="240"/>
      <c r="N3696" s="231">
        <f t="shared" si="653"/>
        <v>1</v>
      </c>
      <c r="O3696" s="231">
        <f t="shared" si="658"/>
        <v>0</v>
      </c>
      <c r="P3696" s="179">
        <f>VLOOKUP($G3696,[1]Conceptos!$B$2:$I$588,6,FALSE)</f>
        <v>1</v>
      </c>
      <c r="Q3696" s="179">
        <f>VLOOKUP($G3696,[1]Conceptos!$B$2:$I$588,7,FALSE)</f>
        <v>1</v>
      </c>
      <c r="R3696" s="179">
        <f>VLOOKUP($G3696,[1]Conceptos!$B$2:$I$588,8,FALSE)</f>
        <v>1</v>
      </c>
      <c r="S3696" s="229" t="b">
        <f>VLOOKUP(G3696,[1]Conceptos!$B$2:$E$587,4,FALSE)</f>
        <v>1</v>
      </c>
      <c r="V3696" s="231">
        <f t="shared" si="654"/>
        <v>0</v>
      </c>
    </row>
    <row r="3697" spans="1:22" s="231" customFormat="1" hidden="1">
      <c r="A3697" s="172">
        <f>VLOOKUP(G3697,[1]Conceptos!$B$2:$F$587,5,FALSE)</f>
        <v>440</v>
      </c>
      <c r="B3697" s="236"/>
      <c r="C3697" s="237"/>
      <c r="D3697" s="238"/>
      <c r="E3697" s="225">
        <v>6</v>
      </c>
      <c r="F3697" s="174"/>
      <c r="G3697" s="264" t="str">
        <f t="shared" si="652"/>
        <v>A.11.8</v>
      </c>
      <c r="H3697" s="235" t="e">
        <f t="shared" si="660"/>
        <v>#N/A</v>
      </c>
      <c r="I3697" s="239"/>
      <c r="J3697" s="239"/>
      <c r="K3697" s="239"/>
      <c r="L3697" s="239"/>
      <c r="M3697" s="240"/>
      <c r="N3697" s="231">
        <f t="shared" si="653"/>
        <v>1</v>
      </c>
      <c r="O3697" s="231">
        <f t="shared" si="658"/>
        <v>0</v>
      </c>
      <c r="P3697" s="179">
        <f>VLOOKUP($G3697,[1]Conceptos!$B$2:$I$588,6,FALSE)</f>
        <v>1</v>
      </c>
      <c r="Q3697" s="179">
        <f>VLOOKUP($G3697,[1]Conceptos!$B$2:$I$588,7,FALSE)</f>
        <v>1</v>
      </c>
      <c r="R3697" s="179">
        <f>VLOOKUP($G3697,[1]Conceptos!$B$2:$I$588,8,FALSE)</f>
        <v>1</v>
      </c>
      <c r="S3697" s="229" t="b">
        <f>VLOOKUP(G3697,[1]Conceptos!$B$2:$E$587,4,FALSE)</f>
        <v>1</v>
      </c>
      <c r="V3697" s="231">
        <f t="shared" si="654"/>
        <v>0</v>
      </c>
    </row>
    <row r="3698" spans="1:22" s="231" customFormat="1" hidden="1">
      <c r="A3698" s="172">
        <f>VLOOKUP(G3698,[1]Conceptos!$B$2:$F$587,5,FALSE)</f>
        <v>440</v>
      </c>
      <c r="B3698" s="236"/>
      <c r="C3698" s="237"/>
      <c r="D3698" s="238"/>
      <c r="E3698" s="225">
        <v>7</v>
      </c>
      <c r="F3698" s="174"/>
      <c r="G3698" s="264" t="str">
        <f t="shared" si="652"/>
        <v>A.11.8</v>
      </c>
      <c r="H3698" s="235" t="e">
        <f t="shared" si="660"/>
        <v>#N/A</v>
      </c>
      <c r="I3698" s="239"/>
      <c r="J3698" s="239"/>
      <c r="K3698" s="239"/>
      <c r="L3698" s="239"/>
      <c r="M3698" s="240"/>
      <c r="N3698" s="231">
        <f t="shared" si="653"/>
        <v>1</v>
      </c>
      <c r="O3698" s="231">
        <f t="shared" si="658"/>
        <v>0</v>
      </c>
      <c r="P3698" s="179">
        <f>VLOOKUP($G3698,[1]Conceptos!$B$2:$I$588,6,FALSE)</f>
        <v>1</v>
      </c>
      <c r="Q3698" s="179">
        <f>VLOOKUP($G3698,[1]Conceptos!$B$2:$I$588,7,FALSE)</f>
        <v>1</v>
      </c>
      <c r="R3698" s="179">
        <f>VLOOKUP($G3698,[1]Conceptos!$B$2:$I$588,8,FALSE)</f>
        <v>1</v>
      </c>
      <c r="S3698" s="229" t="b">
        <f>VLOOKUP(G3698,[1]Conceptos!$B$2:$E$587,4,FALSE)</f>
        <v>1</v>
      </c>
      <c r="V3698" s="231">
        <f t="shared" si="654"/>
        <v>0</v>
      </c>
    </row>
    <row r="3699" spans="1:22" s="231" customFormat="1" hidden="1">
      <c r="A3699" s="172">
        <f>VLOOKUP(G3699,[1]Conceptos!$B$2:$F$587,5,FALSE)</f>
        <v>440</v>
      </c>
      <c r="B3699" s="236"/>
      <c r="C3699" s="237"/>
      <c r="D3699" s="238"/>
      <c r="E3699" s="225">
        <v>8</v>
      </c>
      <c r="F3699" s="174"/>
      <c r="G3699" s="264" t="str">
        <f t="shared" si="652"/>
        <v>A.11.8</v>
      </c>
      <c r="H3699" s="235" t="e">
        <f t="shared" si="660"/>
        <v>#N/A</v>
      </c>
      <c r="I3699" s="239"/>
      <c r="J3699" s="239"/>
      <c r="K3699" s="239"/>
      <c r="L3699" s="239"/>
      <c r="M3699" s="240"/>
      <c r="N3699" s="231">
        <f t="shared" si="653"/>
        <v>1</v>
      </c>
      <c r="O3699" s="231">
        <f t="shared" si="658"/>
        <v>0</v>
      </c>
      <c r="P3699" s="179">
        <f>VLOOKUP($G3699,[1]Conceptos!$B$2:$I$588,6,FALSE)</f>
        <v>1</v>
      </c>
      <c r="Q3699" s="179">
        <f>VLOOKUP($G3699,[1]Conceptos!$B$2:$I$588,7,FALSE)</f>
        <v>1</v>
      </c>
      <c r="R3699" s="179">
        <f>VLOOKUP($G3699,[1]Conceptos!$B$2:$I$588,8,FALSE)</f>
        <v>1</v>
      </c>
      <c r="S3699" s="229" t="b">
        <f>VLOOKUP(G3699,[1]Conceptos!$B$2:$E$587,4,FALSE)</f>
        <v>1</v>
      </c>
      <c r="V3699" s="231">
        <f t="shared" si="654"/>
        <v>0</v>
      </c>
    </row>
    <row r="3700" spans="1:22" s="231" customFormat="1" hidden="1">
      <c r="A3700" s="172">
        <f>VLOOKUP(G3700,[1]Conceptos!$B$2:$F$587,5,FALSE)</f>
        <v>440</v>
      </c>
      <c r="B3700" s="236"/>
      <c r="C3700" s="237"/>
      <c r="D3700" s="238"/>
      <c r="E3700" s="225">
        <v>9</v>
      </c>
      <c r="F3700" s="174"/>
      <c r="G3700" s="264" t="str">
        <f t="shared" si="652"/>
        <v>A.11.8</v>
      </c>
      <c r="H3700" s="235" t="e">
        <f t="shared" si="660"/>
        <v>#N/A</v>
      </c>
      <c r="I3700" s="239"/>
      <c r="J3700" s="239"/>
      <c r="K3700" s="239"/>
      <c r="L3700" s="239"/>
      <c r="M3700" s="240"/>
      <c r="N3700" s="231">
        <f t="shared" si="653"/>
        <v>1</v>
      </c>
      <c r="O3700" s="231">
        <f t="shared" si="658"/>
        <v>0</v>
      </c>
      <c r="P3700" s="179">
        <f>VLOOKUP($G3700,[1]Conceptos!$B$2:$I$588,6,FALSE)</f>
        <v>1</v>
      </c>
      <c r="Q3700" s="179">
        <f>VLOOKUP($G3700,[1]Conceptos!$B$2:$I$588,7,FALSE)</f>
        <v>1</v>
      </c>
      <c r="R3700" s="179">
        <f>VLOOKUP($G3700,[1]Conceptos!$B$2:$I$588,8,FALSE)</f>
        <v>1</v>
      </c>
      <c r="S3700" s="229" t="b">
        <f>VLOOKUP(G3700,[1]Conceptos!$B$2:$E$587,4,FALSE)</f>
        <v>1</v>
      </c>
      <c r="V3700" s="231">
        <f t="shared" si="654"/>
        <v>0</v>
      </c>
    </row>
    <row r="3701" spans="1:22" s="231" customFormat="1" hidden="1">
      <c r="A3701" s="172">
        <f>VLOOKUP(G3701,[1]Conceptos!$B$2:$F$587,5,FALSE)</f>
        <v>440</v>
      </c>
      <c r="B3701" s="236"/>
      <c r="C3701" s="237"/>
      <c r="D3701" s="238"/>
      <c r="E3701" s="225">
        <v>10</v>
      </c>
      <c r="F3701" s="174"/>
      <c r="G3701" s="264" t="str">
        <f t="shared" si="652"/>
        <v>A.11.8</v>
      </c>
      <c r="H3701" s="235" t="e">
        <f t="shared" si="660"/>
        <v>#N/A</v>
      </c>
      <c r="I3701" s="239"/>
      <c r="J3701" s="239"/>
      <c r="K3701" s="239"/>
      <c r="L3701" s="239"/>
      <c r="M3701" s="240"/>
      <c r="N3701" s="231">
        <f t="shared" si="653"/>
        <v>1</v>
      </c>
      <c r="O3701" s="231">
        <f t="shared" si="658"/>
        <v>0</v>
      </c>
      <c r="P3701" s="179">
        <f>VLOOKUP($G3701,[1]Conceptos!$B$2:$I$588,6,FALSE)</f>
        <v>1</v>
      </c>
      <c r="Q3701" s="179">
        <f>VLOOKUP($G3701,[1]Conceptos!$B$2:$I$588,7,FALSE)</f>
        <v>1</v>
      </c>
      <c r="R3701" s="179">
        <f>VLOOKUP($G3701,[1]Conceptos!$B$2:$I$588,8,FALSE)</f>
        <v>1</v>
      </c>
      <c r="S3701" s="229" t="b">
        <f>VLOOKUP(G3701,[1]Conceptos!$B$2:$E$587,4,FALSE)</f>
        <v>1</v>
      </c>
      <c r="V3701" s="231">
        <f t="shared" si="654"/>
        <v>0</v>
      </c>
    </row>
    <row r="3702" spans="1:22" s="231" customFormat="1" ht="25.5">
      <c r="A3702" s="172">
        <f>VLOOKUP(G3702,[1]Conceptos!$B$2:$F$587,5,FALSE)</f>
        <v>441</v>
      </c>
      <c r="B3702" s="219" t="s">
        <v>584</v>
      </c>
      <c r="C3702" s="220" t="str">
        <f>VLOOKUP(B3702,[1]Conceptos!$B$2:$D$587,2,FALSE)</f>
        <v>PAGO DE DÉFICIT DE INVERSIÓN EN CENTROS DE RECLUSIÓN</v>
      </c>
      <c r="D3702" s="221" t="str">
        <f>VLOOKUP(B3702,[1]Conceptos!$B$2:$D$587,3,FALSE)</f>
        <v>RECURSOS DESTINADOS AL PAGO DE DÉFICIT DE INVERSIÓN EN CENTROS DE RECLUSION</v>
      </c>
      <c r="E3702" s="222" t="s">
        <v>136</v>
      </c>
      <c r="F3702" s="223"/>
      <c r="G3702" s="263" t="str">
        <f t="shared" si="652"/>
        <v>A.11.11</v>
      </c>
      <c r="H3702" s="225"/>
      <c r="I3702" s="226">
        <f>SUM(I3703:I3712)</f>
        <v>0</v>
      </c>
      <c r="J3702" s="226">
        <f>SUM(J3703:J3712)</f>
        <v>0</v>
      </c>
      <c r="K3702" s="226">
        <f>SUM(K3703:K3712)</f>
        <v>0</v>
      </c>
      <c r="L3702" s="226">
        <f>SUM(L3703:L3712)</f>
        <v>0</v>
      </c>
      <c r="M3702" s="227">
        <f>SUM(M3703:M3712)</f>
        <v>0</v>
      </c>
      <c r="N3702" s="228">
        <f>IF(AND(E3702&lt;&gt;"", E3702&lt;&gt;"Registrar Detalle",E3702&lt;&gt;"Ocultar Detalle"),1,0)</f>
        <v>0</v>
      </c>
      <c r="O3702" s="228">
        <f t="shared" si="658"/>
        <v>0</v>
      </c>
      <c r="P3702" s="179">
        <f>VLOOKUP($G3702,[1]Conceptos!$B$2:$I$588,6,FALSE)</f>
        <v>1</v>
      </c>
      <c r="Q3702" s="179">
        <f>VLOOKUP($G3702,[1]Conceptos!$B$2:$I$588,7,FALSE)</f>
        <v>1</v>
      </c>
      <c r="R3702" s="179">
        <f>VLOOKUP($G3702,[1]Conceptos!$B$2:$I$588,8,FALSE)</f>
        <v>1</v>
      </c>
      <c r="S3702" s="229" t="b">
        <f>VLOOKUP(G3702,[1]Conceptos!$B$2:$E$588,4,FALSE)</f>
        <v>1</v>
      </c>
      <c r="T3702" s="230">
        <f>FIND(".",B3702,LEN(B3702)-2)</f>
        <v>5</v>
      </c>
      <c r="U3702" s="230" t="str">
        <f>MID(B3702,1,T3702-1)</f>
        <v>A.11</v>
      </c>
      <c r="V3702" s="231">
        <f>IF(T3702=0,#REF!,T3702)</f>
        <v>5</v>
      </c>
    </row>
    <row r="3703" spans="1:22" s="231" customFormat="1">
      <c r="A3703" s="172">
        <f>VLOOKUP(G3703,[1]Conceptos!$B$2:$F$587,5,FALSE)</f>
        <v>441</v>
      </c>
      <c r="B3703" s="234"/>
      <c r="C3703" s="220"/>
      <c r="D3703" s="221"/>
      <c r="E3703" s="225">
        <v>1</v>
      </c>
      <c r="F3703" s="174"/>
      <c r="G3703" s="264" t="str">
        <f t="shared" si="652"/>
        <v>A.11.11</v>
      </c>
      <c r="H3703" s="235" t="e">
        <f t="shared" ref="H3703:H3712" si="661">VLOOKUP(F3703,$W$7:$X$48,2,FALSE)</f>
        <v>#N/A</v>
      </c>
      <c r="I3703" s="239"/>
      <c r="J3703" s="239"/>
      <c r="K3703" s="239"/>
      <c r="L3703" s="239"/>
      <c r="M3703" s="240"/>
      <c r="N3703" s="231">
        <f t="shared" si="653"/>
        <v>1</v>
      </c>
      <c r="O3703" s="231">
        <f t="shared" si="658"/>
        <v>0</v>
      </c>
      <c r="P3703" s="179">
        <f>VLOOKUP($G3703,[1]Conceptos!$B$2:$I$588,6,FALSE)</f>
        <v>1</v>
      </c>
      <c r="Q3703" s="179">
        <f>VLOOKUP($G3703,[1]Conceptos!$B$2:$I$588,7,FALSE)</f>
        <v>1</v>
      </c>
      <c r="R3703" s="179">
        <f>VLOOKUP($G3703,[1]Conceptos!$B$2:$I$588,8,FALSE)</f>
        <v>1</v>
      </c>
      <c r="S3703" s="229" t="b">
        <f>VLOOKUP(G3703,[1]Conceptos!$B$2:$E$588,4,FALSE)</f>
        <v>1</v>
      </c>
      <c r="V3703" s="231">
        <f t="shared" ref="V3703:V3766" si="662">IF(T3703=0,T3702,T3703)</f>
        <v>5</v>
      </c>
    </row>
    <row r="3704" spans="1:22" s="231" customFormat="1" hidden="1">
      <c r="A3704" s="172">
        <f>VLOOKUP(G3704,[1]Conceptos!$B$2:$F$587,5,FALSE)</f>
        <v>441</v>
      </c>
      <c r="B3704" s="236"/>
      <c r="C3704" s="237"/>
      <c r="D3704" s="238"/>
      <c r="E3704" s="225">
        <v>2</v>
      </c>
      <c r="F3704" s="174"/>
      <c r="G3704" s="264" t="str">
        <f t="shared" si="652"/>
        <v>A.11.11</v>
      </c>
      <c r="H3704" s="235" t="e">
        <f t="shared" si="661"/>
        <v>#N/A</v>
      </c>
      <c r="I3704" s="239"/>
      <c r="J3704" s="239"/>
      <c r="K3704" s="239"/>
      <c r="L3704" s="239"/>
      <c r="M3704" s="240"/>
      <c r="N3704" s="231">
        <f t="shared" si="653"/>
        <v>1</v>
      </c>
      <c r="O3704" s="231">
        <f t="shared" si="658"/>
        <v>0</v>
      </c>
      <c r="P3704" s="179">
        <f>VLOOKUP($G3704,[1]Conceptos!$B$2:$I$588,6,FALSE)</f>
        <v>1</v>
      </c>
      <c r="Q3704" s="179">
        <f>VLOOKUP($G3704,[1]Conceptos!$B$2:$I$588,7,FALSE)</f>
        <v>1</v>
      </c>
      <c r="R3704" s="179">
        <f>VLOOKUP($G3704,[1]Conceptos!$B$2:$I$588,8,FALSE)</f>
        <v>1</v>
      </c>
      <c r="S3704" s="229" t="b">
        <f>VLOOKUP(G3704,[1]Conceptos!$B$2:$E$587,4,FALSE)</f>
        <v>1</v>
      </c>
      <c r="V3704" s="231">
        <f t="shared" si="662"/>
        <v>0</v>
      </c>
    </row>
    <row r="3705" spans="1:22" s="231" customFormat="1" hidden="1">
      <c r="A3705" s="172">
        <f>VLOOKUP(G3705,[1]Conceptos!$B$2:$F$587,5,FALSE)</f>
        <v>441</v>
      </c>
      <c r="B3705" s="236"/>
      <c r="C3705" s="237"/>
      <c r="D3705" s="238"/>
      <c r="E3705" s="225">
        <v>3</v>
      </c>
      <c r="F3705" s="174"/>
      <c r="G3705" s="264" t="str">
        <f t="shared" si="652"/>
        <v>A.11.11</v>
      </c>
      <c r="H3705" s="235" t="e">
        <f t="shared" si="661"/>
        <v>#N/A</v>
      </c>
      <c r="I3705" s="239"/>
      <c r="J3705" s="239"/>
      <c r="K3705" s="239"/>
      <c r="L3705" s="239"/>
      <c r="M3705" s="240"/>
      <c r="N3705" s="231">
        <f t="shared" si="653"/>
        <v>1</v>
      </c>
      <c r="O3705" s="231">
        <f t="shared" si="658"/>
        <v>0</v>
      </c>
      <c r="P3705" s="179">
        <f>VLOOKUP($G3705,[1]Conceptos!$B$2:$I$588,6,FALSE)</f>
        <v>1</v>
      </c>
      <c r="Q3705" s="179">
        <f>VLOOKUP($G3705,[1]Conceptos!$B$2:$I$588,7,FALSE)</f>
        <v>1</v>
      </c>
      <c r="R3705" s="179">
        <f>VLOOKUP($G3705,[1]Conceptos!$B$2:$I$588,8,FALSE)</f>
        <v>1</v>
      </c>
      <c r="S3705" s="229" t="b">
        <f>VLOOKUP(G3705,[1]Conceptos!$B$2:$E$587,4,FALSE)</f>
        <v>1</v>
      </c>
      <c r="V3705" s="231">
        <f t="shared" si="662"/>
        <v>0</v>
      </c>
    </row>
    <row r="3706" spans="1:22" s="231" customFormat="1" hidden="1">
      <c r="A3706" s="172">
        <f>VLOOKUP(G3706,[1]Conceptos!$B$2:$F$587,5,FALSE)</f>
        <v>441</v>
      </c>
      <c r="B3706" s="236"/>
      <c r="C3706" s="237"/>
      <c r="D3706" s="238"/>
      <c r="E3706" s="225">
        <v>4</v>
      </c>
      <c r="F3706" s="174"/>
      <c r="G3706" s="264" t="str">
        <f t="shared" si="652"/>
        <v>A.11.11</v>
      </c>
      <c r="H3706" s="235" t="e">
        <f t="shared" si="661"/>
        <v>#N/A</v>
      </c>
      <c r="I3706" s="239"/>
      <c r="J3706" s="239"/>
      <c r="K3706" s="239"/>
      <c r="L3706" s="239"/>
      <c r="M3706" s="240"/>
      <c r="N3706" s="231">
        <f t="shared" si="653"/>
        <v>1</v>
      </c>
      <c r="O3706" s="231">
        <f t="shared" si="658"/>
        <v>0</v>
      </c>
      <c r="P3706" s="179">
        <f>VLOOKUP($G3706,[1]Conceptos!$B$2:$I$588,6,FALSE)</f>
        <v>1</v>
      </c>
      <c r="Q3706" s="179">
        <f>VLOOKUP($G3706,[1]Conceptos!$B$2:$I$588,7,FALSE)</f>
        <v>1</v>
      </c>
      <c r="R3706" s="179">
        <f>VLOOKUP($G3706,[1]Conceptos!$B$2:$I$588,8,FALSE)</f>
        <v>1</v>
      </c>
      <c r="S3706" s="229" t="b">
        <f>VLOOKUP(G3706,[1]Conceptos!$B$2:$E$587,4,FALSE)</f>
        <v>1</v>
      </c>
      <c r="V3706" s="231">
        <f t="shared" si="662"/>
        <v>0</v>
      </c>
    </row>
    <row r="3707" spans="1:22" s="231" customFormat="1" hidden="1">
      <c r="A3707" s="172">
        <f>VLOOKUP(G3707,[1]Conceptos!$B$2:$F$587,5,FALSE)</f>
        <v>441</v>
      </c>
      <c r="B3707" s="236"/>
      <c r="C3707" s="237"/>
      <c r="D3707" s="238"/>
      <c r="E3707" s="225">
        <v>5</v>
      </c>
      <c r="F3707" s="174"/>
      <c r="G3707" s="264" t="str">
        <f t="shared" si="652"/>
        <v>A.11.11</v>
      </c>
      <c r="H3707" s="235" t="e">
        <f t="shared" si="661"/>
        <v>#N/A</v>
      </c>
      <c r="I3707" s="239"/>
      <c r="J3707" s="239"/>
      <c r="K3707" s="239"/>
      <c r="L3707" s="239"/>
      <c r="M3707" s="240"/>
      <c r="N3707" s="231">
        <f t="shared" si="653"/>
        <v>1</v>
      </c>
      <c r="O3707" s="231">
        <f t="shared" si="658"/>
        <v>0</v>
      </c>
      <c r="P3707" s="179">
        <f>VLOOKUP($G3707,[1]Conceptos!$B$2:$I$588,6,FALSE)</f>
        <v>1</v>
      </c>
      <c r="Q3707" s="179">
        <f>VLOOKUP($G3707,[1]Conceptos!$B$2:$I$588,7,FALSE)</f>
        <v>1</v>
      </c>
      <c r="R3707" s="179">
        <f>VLOOKUP($G3707,[1]Conceptos!$B$2:$I$588,8,FALSE)</f>
        <v>1</v>
      </c>
      <c r="S3707" s="229" t="b">
        <f>VLOOKUP(G3707,[1]Conceptos!$B$2:$E$587,4,FALSE)</f>
        <v>1</v>
      </c>
      <c r="V3707" s="231">
        <f t="shared" si="662"/>
        <v>0</v>
      </c>
    </row>
    <row r="3708" spans="1:22" s="231" customFormat="1" hidden="1">
      <c r="A3708" s="172">
        <f>VLOOKUP(G3708,[1]Conceptos!$B$2:$F$587,5,FALSE)</f>
        <v>441</v>
      </c>
      <c r="B3708" s="236"/>
      <c r="C3708" s="237"/>
      <c r="D3708" s="238"/>
      <c r="E3708" s="225">
        <v>6</v>
      </c>
      <c r="F3708" s="174"/>
      <c r="G3708" s="264" t="str">
        <f t="shared" si="652"/>
        <v>A.11.11</v>
      </c>
      <c r="H3708" s="235" t="e">
        <f t="shared" si="661"/>
        <v>#N/A</v>
      </c>
      <c r="I3708" s="239"/>
      <c r="J3708" s="239"/>
      <c r="K3708" s="239"/>
      <c r="L3708" s="239"/>
      <c r="M3708" s="240"/>
      <c r="N3708" s="231">
        <f t="shared" si="653"/>
        <v>1</v>
      </c>
      <c r="O3708" s="231">
        <f t="shared" si="658"/>
        <v>0</v>
      </c>
      <c r="P3708" s="179">
        <f>VLOOKUP($G3708,[1]Conceptos!$B$2:$I$588,6,FALSE)</f>
        <v>1</v>
      </c>
      <c r="Q3708" s="179">
        <f>VLOOKUP($G3708,[1]Conceptos!$B$2:$I$588,7,FALSE)</f>
        <v>1</v>
      </c>
      <c r="R3708" s="179">
        <f>VLOOKUP($G3708,[1]Conceptos!$B$2:$I$588,8,FALSE)</f>
        <v>1</v>
      </c>
      <c r="S3708" s="229" t="b">
        <f>VLOOKUP(G3708,[1]Conceptos!$B$2:$E$587,4,FALSE)</f>
        <v>1</v>
      </c>
      <c r="V3708" s="231">
        <f t="shared" si="662"/>
        <v>0</v>
      </c>
    </row>
    <row r="3709" spans="1:22" s="231" customFormat="1" hidden="1">
      <c r="A3709" s="172">
        <f>VLOOKUP(G3709,[1]Conceptos!$B$2:$F$587,5,FALSE)</f>
        <v>441</v>
      </c>
      <c r="B3709" s="236"/>
      <c r="C3709" s="237"/>
      <c r="D3709" s="238"/>
      <c r="E3709" s="225">
        <v>7</v>
      </c>
      <c r="F3709" s="174"/>
      <c r="G3709" s="264" t="str">
        <f t="shared" ref="G3709:G3772" si="663">IF(ISBLANK(B3709),G3708,B3709)</f>
        <v>A.11.11</v>
      </c>
      <c r="H3709" s="235" t="e">
        <f t="shared" si="661"/>
        <v>#N/A</v>
      </c>
      <c r="I3709" s="239"/>
      <c r="J3709" s="239"/>
      <c r="K3709" s="239"/>
      <c r="L3709" s="239"/>
      <c r="M3709" s="240"/>
      <c r="N3709" s="231">
        <f>IF(E3709&lt;&gt;"",1,0)</f>
        <v>1</v>
      </c>
      <c r="O3709" s="231">
        <f t="shared" si="658"/>
        <v>0</v>
      </c>
      <c r="P3709" s="179">
        <f>VLOOKUP($G3709,[1]Conceptos!$B$2:$I$588,6,FALSE)</f>
        <v>1</v>
      </c>
      <c r="Q3709" s="179">
        <f>VLOOKUP($G3709,[1]Conceptos!$B$2:$I$588,7,FALSE)</f>
        <v>1</v>
      </c>
      <c r="R3709" s="179">
        <f>VLOOKUP($G3709,[1]Conceptos!$B$2:$I$588,8,FALSE)</f>
        <v>1</v>
      </c>
      <c r="S3709" s="229" t="b">
        <f>VLOOKUP(G3709,[1]Conceptos!$B$2:$E$587,4,FALSE)</f>
        <v>1</v>
      </c>
      <c r="V3709" s="231">
        <f t="shared" si="662"/>
        <v>0</v>
      </c>
    </row>
    <row r="3710" spans="1:22" s="231" customFormat="1" hidden="1">
      <c r="A3710" s="172">
        <f>VLOOKUP(G3710,[1]Conceptos!$B$2:$F$587,5,FALSE)</f>
        <v>441</v>
      </c>
      <c r="B3710" s="236"/>
      <c r="C3710" s="237"/>
      <c r="D3710" s="238"/>
      <c r="E3710" s="225">
        <v>8</v>
      </c>
      <c r="F3710" s="174"/>
      <c r="G3710" s="264" t="str">
        <f t="shared" si="663"/>
        <v>A.11.11</v>
      </c>
      <c r="H3710" s="235" t="e">
        <f t="shared" si="661"/>
        <v>#N/A</v>
      </c>
      <c r="I3710" s="239"/>
      <c r="J3710" s="239"/>
      <c r="K3710" s="239"/>
      <c r="L3710" s="239"/>
      <c r="M3710" s="240"/>
      <c r="N3710" s="231">
        <f>IF(E3710&lt;&gt;"",1,0)</f>
        <v>1</v>
      </c>
      <c r="O3710" s="231">
        <f t="shared" si="658"/>
        <v>0</v>
      </c>
      <c r="P3710" s="179">
        <f>VLOOKUP($G3710,[1]Conceptos!$B$2:$I$588,6,FALSE)</f>
        <v>1</v>
      </c>
      <c r="Q3710" s="179">
        <f>VLOOKUP($G3710,[1]Conceptos!$B$2:$I$588,7,FALSE)</f>
        <v>1</v>
      </c>
      <c r="R3710" s="179">
        <f>VLOOKUP($G3710,[1]Conceptos!$B$2:$I$588,8,FALSE)</f>
        <v>1</v>
      </c>
      <c r="S3710" s="229" t="b">
        <f>VLOOKUP(G3710,[1]Conceptos!$B$2:$E$587,4,FALSE)</f>
        <v>1</v>
      </c>
      <c r="V3710" s="231">
        <f t="shared" si="662"/>
        <v>0</v>
      </c>
    </row>
    <row r="3711" spans="1:22" s="231" customFormat="1" hidden="1">
      <c r="A3711" s="172">
        <f>VLOOKUP(G3711,[1]Conceptos!$B$2:$F$587,5,FALSE)</f>
        <v>441</v>
      </c>
      <c r="B3711" s="236"/>
      <c r="C3711" s="237"/>
      <c r="D3711" s="238"/>
      <c r="E3711" s="225">
        <v>9</v>
      </c>
      <c r="F3711" s="174"/>
      <c r="G3711" s="264" t="str">
        <f t="shared" si="663"/>
        <v>A.11.11</v>
      </c>
      <c r="H3711" s="235" t="e">
        <f t="shared" si="661"/>
        <v>#N/A</v>
      </c>
      <c r="I3711" s="239"/>
      <c r="J3711" s="239"/>
      <c r="K3711" s="239"/>
      <c r="L3711" s="239"/>
      <c r="M3711" s="240"/>
      <c r="N3711" s="231">
        <f>IF(E3711&lt;&gt;"",1,0)</f>
        <v>1</v>
      </c>
      <c r="O3711" s="231">
        <f t="shared" si="658"/>
        <v>0</v>
      </c>
      <c r="P3711" s="179">
        <f>VLOOKUP($G3711,[1]Conceptos!$B$2:$I$588,6,FALSE)</f>
        <v>1</v>
      </c>
      <c r="Q3711" s="179">
        <f>VLOOKUP($G3711,[1]Conceptos!$B$2:$I$588,7,FALSE)</f>
        <v>1</v>
      </c>
      <c r="R3711" s="179">
        <f>VLOOKUP($G3711,[1]Conceptos!$B$2:$I$588,8,FALSE)</f>
        <v>1</v>
      </c>
      <c r="S3711" s="229" t="b">
        <f>VLOOKUP(G3711,[1]Conceptos!$B$2:$E$587,4,FALSE)</f>
        <v>1</v>
      </c>
      <c r="V3711" s="231">
        <f t="shared" si="662"/>
        <v>0</v>
      </c>
    </row>
    <row r="3712" spans="1:22" s="231" customFormat="1" hidden="1">
      <c r="A3712" s="172">
        <f>VLOOKUP(G3712,[1]Conceptos!$B$2:$F$587,5,FALSE)</f>
        <v>441</v>
      </c>
      <c r="B3712" s="236"/>
      <c r="C3712" s="237"/>
      <c r="D3712" s="238"/>
      <c r="E3712" s="225">
        <v>10</v>
      </c>
      <c r="F3712" s="174"/>
      <c r="G3712" s="264" t="str">
        <f t="shared" si="663"/>
        <v>A.11.11</v>
      </c>
      <c r="H3712" s="235" t="e">
        <f t="shared" si="661"/>
        <v>#N/A</v>
      </c>
      <c r="I3712" s="239"/>
      <c r="J3712" s="239"/>
      <c r="K3712" s="239"/>
      <c r="L3712" s="239"/>
      <c r="M3712" s="240"/>
      <c r="N3712" s="231">
        <f>IF(E3712&lt;&gt;"",1,0)</f>
        <v>1</v>
      </c>
      <c r="O3712" s="231">
        <f t="shared" si="658"/>
        <v>0</v>
      </c>
      <c r="P3712" s="179">
        <f>VLOOKUP($G3712,[1]Conceptos!$B$2:$I$588,6,FALSE)</f>
        <v>1</v>
      </c>
      <c r="Q3712" s="179">
        <f>VLOOKUP($G3712,[1]Conceptos!$B$2:$I$588,7,FALSE)</f>
        <v>1</v>
      </c>
      <c r="R3712" s="179">
        <f>VLOOKUP($G3712,[1]Conceptos!$B$2:$I$588,8,FALSE)</f>
        <v>1</v>
      </c>
      <c r="S3712" s="229" t="b">
        <f>VLOOKUP(G3712,[1]Conceptos!$B$2:$E$587,4,FALSE)</f>
        <v>1</v>
      </c>
      <c r="V3712" s="231">
        <f t="shared" si="662"/>
        <v>0</v>
      </c>
    </row>
    <row r="3713" spans="1:22" s="231" customFormat="1" ht="38.25">
      <c r="A3713" s="172">
        <f>VLOOKUP(G3713,[1]Conceptos!$B$2:$F$587,5,FALSE)</f>
        <v>442</v>
      </c>
      <c r="B3713" s="216" t="s">
        <v>585</v>
      </c>
      <c r="C3713" s="217" t="str">
        <f>VLOOKUP(B3713,[1]Conceptos!$B$2:$D$587,2,FALSE)</f>
        <v>PREVENCIÓN Y ATENCIÓN DE DESASTRES</v>
      </c>
      <c r="D3713" s="218" t="str">
        <f>VLOOKUP(B3713,[1]Conceptos!$B$2:$D$587,3,FALSE)</f>
        <v>INVERSIÓNES ORIENTADAS A DAR SOLUCIÓN A LOS PROBLEMAS DE SEGURIDAD DE LA POBLACIÓN PRESENTADAS EN SU ENTORNO FÍSICO POR LA EVENTUAL OCURRENCIA DE FENÓMENOS NATURALES O TECNOLÓGICOS.</v>
      </c>
      <c r="E3713" s="249"/>
      <c r="F3713" s="210"/>
      <c r="G3713" s="262" t="str">
        <f t="shared" si="663"/>
        <v>A.12</v>
      </c>
      <c r="H3713" s="249"/>
      <c r="I3713" s="213">
        <f>I3714+I3725+I3736+I3747+I3758+I3769+I3780+I3791+I3802+I3813+I3824+I3835+I3846+I3857+I3868</f>
        <v>0</v>
      </c>
      <c r="J3713" s="213">
        <f>J3714+J3725+J3736+J3747+J3758+J3769+J3780+J3791+J3802+J3813+J3824+J3835+J3846+J3857+J3868</f>
        <v>0</v>
      </c>
      <c r="K3713" s="213">
        <f>K3714+K3725+K3736+K3747+K3758+K3769+K3780+K3791+K3802+K3813+K3824+K3835+K3846+K3857+K3868</f>
        <v>0</v>
      </c>
      <c r="L3713" s="213">
        <f>L3714+L3725+L3736+L3747+L3758+L3769+L3780+L3791+L3802+L3813+L3824+L3835+L3846+L3857+L3868</f>
        <v>0</v>
      </c>
      <c r="M3713" s="214">
        <f>M3714+M3725+M3736+M3747+M3758+M3769+M3780+M3791+M3802+M3813+M3824+M3835+M3846+M3857+M3868</f>
        <v>0</v>
      </c>
      <c r="N3713" s="250">
        <f>IF(E3713&lt;&gt;"",1,0)</f>
        <v>0</v>
      </c>
      <c r="O3713" s="250">
        <f t="shared" si="658"/>
        <v>0</v>
      </c>
      <c r="P3713" s="179">
        <f>VLOOKUP($G3713,[1]Conceptos!$B$2:$I$588,6,FALSE)</f>
        <v>1</v>
      </c>
      <c r="Q3713" s="179">
        <f>VLOOKUP($G3713,[1]Conceptos!$B$2:$I$588,7,FALSE)</f>
        <v>1</v>
      </c>
      <c r="R3713" s="179">
        <f>VLOOKUP($G3713,[1]Conceptos!$B$2:$I$588,8,FALSE)</f>
        <v>1</v>
      </c>
      <c r="S3713" s="229" t="b">
        <f>VLOOKUP(G3713,[1]Conceptos!$B$2:$E$588,4,FALSE)</f>
        <v>0</v>
      </c>
      <c r="T3713" s="230">
        <f>FIND(".",B3713,LEN(B3713)-2)</f>
        <v>2</v>
      </c>
      <c r="U3713" s="230" t="str">
        <f>MID(B3713,1,T3713-1)</f>
        <v>A</v>
      </c>
      <c r="V3713" s="231">
        <f t="shared" si="662"/>
        <v>2</v>
      </c>
    </row>
    <row r="3714" spans="1:22" s="231" customFormat="1" ht="38.25">
      <c r="A3714" s="172">
        <f>VLOOKUP(G3714,[1]Conceptos!$B$2:$F$587,5,FALSE)</f>
        <v>443</v>
      </c>
      <c r="B3714" s="219" t="s">
        <v>586</v>
      </c>
      <c r="C3714" s="220" t="str">
        <f>VLOOKUP(B3714,[1]Conceptos!$B$2:$D$587,2,FALSE)</f>
        <v>ELABORACIÓN, DESARROLLO Y ACTUALIZACIÓN DE PLANES DE EMERGENCIA Y CONTINGENCIA</v>
      </c>
      <c r="D3714" s="221" t="str">
        <f>VLOOKUP(B3714,[1]Conceptos!$B$2:$D$587,3,FALSE)</f>
        <v>RECURSOS ORIENTADOS A LAS ACCIONES DE ELABORACIÓN, DESARROLLO Y ACTUALIZACIÓN DE PLANES DE EMERGENCIA Y CONTINGENCIA DE LA PREVENCIÓN Y ATENCIÓN DE DESASTRES.</v>
      </c>
      <c r="E3714" s="222" t="s">
        <v>136</v>
      </c>
      <c r="F3714" s="223"/>
      <c r="G3714" s="263" t="str">
        <f t="shared" si="663"/>
        <v>A.12.1</v>
      </c>
      <c r="H3714" s="225"/>
      <c r="I3714" s="226">
        <f>SUM(I3715:I3724)</f>
        <v>0</v>
      </c>
      <c r="J3714" s="226">
        <f>SUM(J3715:J3724)</f>
        <v>0</v>
      </c>
      <c r="K3714" s="226">
        <f>SUM(K3715:K3724)</f>
        <v>0</v>
      </c>
      <c r="L3714" s="226">
        <f>SUM(L3715:L3724)</f>
        <v>0</v>
      </c>
      <c r="M3714" s="227">
        <f>SUM(M3715:M3724)</f>
        <v>0</v>
      </c>
      <c r="N3714" s="228">
        <f>IF(AND(E3714&lt;&gt;"", E3714&lt;&gt;"Registrar Detalle",E3714&lt;&gt;"Ocultar Detalle"),1,0)</f>
        <v>0</v>
      </c>
      <c r="O3714" s="228">
        <f t="shared" si="658"/>
        <v>0</v>
      </c>
      <c r="P3714" s="179">
        <f>VLOOKUP($G3714,[1]Conceptos!$B$2:$I$588,6,FALSE)</f>
        <v>1</v>
      </c>
      <c r="Q3714" s="179">
        <f>VLOOKUP($G3714,[1]Conceptos!$B$2:$I$588,7,FALSE)</f>
        <v>1</v>
      </c>
      <c r="R3714" s="179">
        <f>VLOOKUP($G3714,[1]Conceptos!$B$2:$I$588,8,FALSE)</f>
        <v>1</v>
      </c>
      <c r="S3714" s="229" t="b">
        <f>VLOOKUP(G3714,[1]Conceptos!$B$2:$E$588,4,FALSE)</f>
        <v>1</v>
      </c>
      <c r="T3714" s="230">
        <f>FIND(".",B3714,LEN(B3714)-2)</f>
        <v>5</v>
      </c>
      <c r="U3714" s="230" t="str">
        <f>MID(B3714,1,T3714-1)</f>
        <v>A.12</v>
      </c>
      <c r="V3714" s="231">
        <f t="shared" si="662"/>
        <v>5</v>
      </c>
    </row>
    <row r="3715" spans="1:22" s="231" customFormat="1">
      <c r="A3715" s="172">
        <f>VLOOKUP(G3715,[1]Conceptos!$B$2:$F$587,5,FALSE)</f>
        <v>443</v>
      </c>
      <c r="B3715" s="234"/>
      <c r="C3715" s="220"/>
      <c r="D3715" s="221"/>
      <c r="E3715" s="225">
        <v>1</v>
      </c>
      <c r="F3715" s="174"/>
      <c r="G3715" s="264" t="str">
        <f t="shared" si="663"/>
        <v>A.12.1</v>
      </c>
      <c r="H3715" s="235" t="e">
        <f t="shared" ref="H3715:H3724" si="664">VLOOKUP(F3715,$W$7:$X$48,2,FALSE)</f>
        <v>#N/A</v>
      </c>
      <c r="I3715" s="185"/>
      <c r="J3715" s="185"/>
      <c r="K3715" s="185"/>
      <c r="L3715" s="185"/>
      <c r="M3715" s="186"/>
      <c r="N3715" s="231">
        <f t="shared" ref="N3715:N3724" si="665">IF(E3715&lt;&gt;"",1,0)</f>
        <v>1</v>
      </c>
      <c r="O3715" s="231">
        <f t="shared" si="658"/>
        <v>0</v>
      </c>
      <c r="P3715" s="179">
        <f>VLOOKUP($G3715,[1]Conceptos!$B$2:$I$588,6,FALSE)</f>
        <v>1</v>
      </c>
      <c r="Q3715" s="179">
        <f>VLOOKUP($G3715,[1]Conceptos!$B$2:$I$588,7,FALSE)</f>
        <v>1</v>
      </c>
      <c r="R3715" s="179">
        <f>VLOOKUP($G3715,[1]Conceptos!$B$2:$I$588,8,FALSE)</f>
        <v>1</v>
      </c>
      <c r="S3715" s="229" t="b">
        <f>VLOOKUP(G3715,[1]Conceptos!$B$2:$E$588,4,FALSE)</f>
        <v>1</v>
      </c>
      <c r="V3715" s="231">
        <f t="shared" si="662"/>
        <v>5</v>
      </c>
    </row>
    <row r="3716" spans="1:22" s="231" customFormat="1" hidden="1">
      <c r="A3716" s="172">
        <f>VLOOKUP(G3716,[1]Conceptos!$B$2:$F$587,5,FALSE)</f>
        <v>443</v>
      </c>
      <c r="B3716" s="236"/>
      <c r="C3716" s="237"/>
      <c r="D3716" s="238"/>
      <c r="E3716" s="225">
        <v>2</v>
      </c>
      <c r="F3716" s="174"/>
      <c r="G3716" s="264" t="str">
        <f t="shared" si="663"/>
        <v>A.12.1</v>
      </c>
      <c r="H3716" s="235" t="e">
        <f t="shared" si="664"/>
        <v>#N/A</v>
      </c>
      <c r="I3716" s="239"/>
      <c r="J3716" s="239"/>
      <c r="K3716" s="239"/>
      <c r="L3716" s="239"/>
      <c r="M3716" s="240"/>
      <c r="N3716" s="231">
        <f t="shared" si="665"/>
        <v>1</v>
      </c>
      <c r="O3716" s="231">
        <f t="shared" si="658"/>
        <v>0</v>
      </c>
      <c r="P3716" s="179">
        <f>VLOOKUP($G3716,[1]Conceptos!$B$2:$I$588,6,FALSE)</f>
        <v>1</v>
      </c>
      <c r="Q3716" s="179">
        <f>VLOOKUP($G3716,[1]Conceptos!$B$2:$I$588,7,FALSE)</f>
        <v>1</v>
      </c>
      <c r="R3716" s="179">
        <f>VLOOKUP($G3716,[1]Conceptos!$B$2:$I$588,8,FALSE)</f>
        <v>1</v>
      </c>
      <c r="S3716" s="229" t="b">
        <f>VLOOKUP(G3716,[1]Conceptos!$B$2:$E$587,4,FALSE)</f>
        <v>1</v>
      </c>
      <c r="V3716" s="231">
        <f t="shared" si="662"/>
        <v>0</v>
      </c>
    </row>
    <row r="3717" spans="1:22" s="231" customFormat="1" hidden="1">
      <c r="A3717" s="172">
        <f>VLOOKUP(G3717,[1]Conceptos!$B$2:$F$587,5,FALSE)</f>
        <v>443</v>
      </c>
      <c r="B3717" s="236"/>
      <c r="C3717" s="237"/>
      <c r="D3717" s="238"/>
      <c r="E3717" s="225">
        <v>3</v>
      </c>
      <c r="F3717" s="174"/>
      <c r="G3717" s="264" t="str">
        <f t="shared" si="663"/>
        <v>A.12.1</v>
      </c>
      <c r="H3717" s="235" t="e">
        <f t="shared" si="664"/>
        <v>#N/A</v>
      </c>
      <c r="I3717" s="239"/>
      <c r="J3717" s="239"/>
      <c r="K3717" s="239"/>
      <c r="L3717" s="239"/>
      <c r="M3717" s="240"/>
      <c r="N3717" s="231">
        <f t="shared" si="665"/>
        <v>1</v>
      </c>
      <c r="O3717" s="231">
        <f t="shared" si="658"/>
        <v>0</v>
      </c>
      <c r="P3717" s="179">
        <f>VLOOKUP($G3717,[1]Conceptos!$B$2:$I$588,6,FALSE)</f>
        <v>1</v>
      </c>
      <c r="Q3717" s="179">
        <f>VLOOKUP($G3717,[1]Conceptos!$B$2:$I$588,7,FALSE)</f>
        <v>1</v>
      </c>
      <c r="R3717" s="179">
        <f>VLOOKUP($G3717,[1]Conceptos!$B$2:$I$588,8,FALSE)</f>
        <v>1</v>
      </c>
      <c r="S3717" s="229" t="b">
        <f>VLOOKUP(G3717,[1]Conceptos!$B$2:$E$587,4,FALSE)</f>
        <v>1</v>
      </c>
      <c r="V3717" s="231">
        <f t="shared" si="662"/>
        <v>0</v>
      </c>
    </row>
    <row r="3718" spans="1:22" s="231" customFormat="1" hidden="1">
      <c r="A3718" s="172">
        <f>VLOOKUP(G3718,[1]Conceptos!$B$2:$F$587,5,FALSE)</f>
        <v>443</v>
      </c>
      <c r="B3718" s="236"/>
      <c r="C3718" s="237"/>
      <c r="D3718" s="238"/>
      <c r="E3718" s="225">
        <v>4</v>
      </c>
      <c r="F3718" s="174"/>
      <c r="G3718" s="264" t="str">
        <f t="shared" si="663"/>
        <v>A.12.1</v>
      </c>
      <c r="H3718" s="235" t="e">
        <f t="shared" si="664"/>
        <v>#N/A</v>
      </c>
      <c r="I3718" s="239"/>
      <c r="J3718" s="239"/>
      <c r="K3718" s="239"/>
      <c r="L3718" s="239"/>
      <c r="M3718" s="240"/>
      <c r="N3718" s="231">
        <f t="shared" si="665"/>
        <v>1</v>
      </c>
      <c r="O3718" s="231">
        <f t="shared" si="658"/>
        <v>0</v>
      </c>
      <c r="P3718" s="179">
        <f>VLOOKUP($G3718,[1]Conceptos!$B$2:$I$588,6,FALSE)</f>
        <v>1</v>
      </c>
      <c r="Q3718" s="179">
        <f>VLOOKUP($G3718,[1]Conceptos!$B$2:$I$588,7,FALSE)</f>
        <v>1</v>
      </c>
      <c r="R3718" s="179">
        <f>VLOOKUP($G3718,[1]Conceptos!$B$2:$I$588,8,FALSE)</f>
        <v>1</v>
      </c>
      <c r="S3718" s="229" t="b">
        <f>VLOOKUP(G3718,[1]Conceptos!$B$2:$E$587,4,FALSE)</f>
        <v>1</v>
      </c>
      <c r="V3718" s="231">
        <f t="shared" si="662"/>
        <v>0</v>
      </c>
    </row>
    <row r="3719" spans="1:22" s="231" customFormat="1" hidden="1">
      <c r="A3719" s="172">
        <f>VLOOKUP(G3719,[1]Conceptos!$B$2:$F$587,5,FALSE)</f>
        <v>443</v>
      </c>
      <c r="B3719" s="236"/>
      <c r="C3719" s="237"/>
      <c r="D3719" s="238"/>
      <c r="E3719" s="225">
        <v>5</v>
      </c>
      <c r="F3719" s="174"/>
      <c r="G3719" s="264" t="str">
        <f t="shared" si="663"/>
        <v>A.12.1</v>
      </c>
      <c r="H3719" s="235" t="e">
        <f t="shared" si="664"/>
        <v>#N/A</v>
      </c>
      <c r="I3719" s="239"/>
      <c r="J3719" s="239"/>
      <c r="K3719" s="239"/>
      <c r="L3719" s="239"/>
      <c r="M3719" s="240"/>
      <c r="N3719" s="231">
        <f t="shared" si="665"/>
        <v>1</v>
      </c>
      <c r="O3719" s="231">
        <f t="shared" si="658"/>
        <v>0</v>
      </c>
      <c r="P3719" s="179">
        <f>VLOOKUP($G3719,[1]Conceptos!$B$2:$I$588,6,FALSE)</f>
        <v>1</v>
      </c>
      <c r="Q3719" s="179">
        <f>VLOOKUP($G3719,[1]Conceptos!$B$2:$I$588,7,FALSE)</f>
        <v>1</v>
      </c>
      <c r="R3719" s="179">
        <f>VLOOKUP($G3719,[1]Conceptos!$B$2:$I$588,8,FALSE)</f>
        <v>1</v>
      </c>
      <c r="S3719" s="229" t="b">
        <f>VLOOKUP(G3719,[1]Conceptos!$B$2:$E$587,4,FALSE)</f>
        <v>1</v>
      </c>
      <c r="V3719" s="231">
        <f t="shared" si="662"/>
        <v>0</v>
      </c>
    </row>
    <row r="3720" spans="1:22" s="231" customFormat="1" hidden="1">
      <c r="A3720" s="172">
        <f>VLOOKUP(G3720,[1]Conceptos!$B$2:$F$587,5,FALSE)</f>
        <v>443</v>
      </c>
      <c r="B3720" s="236"/>
      <c r="C3720" s="237"/>
      <c r="D3720" s="238"/>
      <c r="E3720" s="225">
        <v>6</v>
      </c>
      <c r="F3720" s="174"/>
      <c r="G3720" s="264" t="str">
        <f t="shared" si="663"/>
        <v>A.12.1</v>
      </c>
      <c r="H3720" s="235" t="e">
        <f t="shared" si="664"/>
        <v>#N/A</v>
      </c>
      <c r="I3720" s="239"/>
      <c r="J3720" s="239"/>
      <c r="K3720" s="239"/>
      <c r="L3720" s="239"/>
      <c r="M3720" s="240"/>
      <c r="N3720" s="231">
        <f t="shared" si="665"/>
        <v>1</v>
      </c>
      <c r="O3720" s="231">
        <f t="shared" si="658"/>
        <v>0</v>
      </c>
      <c r="P3720" s="179">
        <f>VLOOKUP($G3720,[1]Conceptos!$B$2:$I$588,6,FALSE)</f>
        <v>1</v>
      </c>
      <c r="Q3720" s="179">
        <f>VLOOKUP($G3720,[1]Conceptos!$B$2:$I$588,7,FALSE)</f>
        <v>1</v>
      </c>
      <c r="R3720" s="179">
        <f>VLOOKUP($G3720,[1]Conceptos!$B$2:$I$588,8,FALSE)</f>
        <v>1</v>
      </c>
      <c r="S3720" s="229" t="b">
        <f>VLOOKUP(G3720,[1]Conceptos!$B$2:$E$587,4,FALSE)</f>
        <v>1</v>
      </c>
      <c r="V3720" s="231">
        <f t="shared" si="662"/>
        <v>0</v>
      </c>
    </row>
    <row r="3721" spans="1:22" s="231" customFormat="1" hidden="1">
      <c r="A3721" s="172">
        <f>VLOOKUP(G3721,[1]Conceptos!$B$2:$F$587,5,FALSE)</f>
        <v>443</v>
      </c>
      <c r="B3721" s="236"/>
      <c r="C3721" s="237"/>
      <c r="D3721" s="238"/>
      <c r="E3721" s="225">
        <v>7</v>
      </c>
      <c r="F3721" s="174"/>
      <c r="G3721" s="264" t="str">
        <f t="shared" si="663"/>
        <v>A.12.1</v>
      </c>
      <c r="H3721" s="235" t="e">
        <f t="shared" si="664"/>
        <v>#N/A</v>
      </c>
      <c r="I3721" s="239"/>
      <c r="J3721" s="239"/>
      <c r="K3721" s="239"/>
      <c r="L3721" s="239"/>
      <c r="M3721" s="240"/>
      <c r="N3721" s="231">
        <f t="shared" si="665"/>
        <v>1</v>
      </c>
      <c r="O3721" s="231">
        <f t="shared" si="658"/>
        <v>0</v>
      </c>
      <c r="P3721" s="179">
        <f>VLOOKUP($G3721,[1]Conceptos!$B$2:$I$588,6,FALSE)</f>
        <v>1</v>
      </c>
      <c r="Q3721" s="179">
        <f>VLOOKUP($G3721,[1]Conceptos!$B$2:$I$588,7,FALSE)</f>
        <v>1</v>
      </c>
      <c r="R3721" s="179">
        <f>VLOOKUP($G3721,[1]Conceptos!$B$2:$I$588,8,FALSE)</f>
        <v>1</v>
      </c>
      <c r="S3721" s="229" t="b">
        <f>VLOOKUP(G3721,[1]Conceptos!$B$2:$E$587,4,FALSE)</f>
        <v>1</v>
      </c>
      <c r="V3721" s="231">
        <f t="shared" si="662"/>
        <v>0</v>
      </c>
    </row>
    <row r="3722" spans="1:22" s="231" customFormat="1" hidden="1">
      <c r="A3722" s="172">
        <f>VLOOKUP(G3722,[1]Conceptos!$B$2:$F$587,5,FALSE)</f>
        <v>443</v>
      </c>
      <c r="B3722" s="236"/>
      <c r="C3722" s="237"/>
      <c r="D3722" s="238"/>
      <c r="E3722" s="225">
        <v>8</v>
      </c>
      <c r="F3722" s="174"/>
      <c r="G3722" s="264" t="str">
        <f t="shared" si="663"/>
        <v>A.12.1</v>
      </c>
      <c r="H3722" s="235" t="e">
        <f t="shared" si="664"/>
        <v>#N/A</v>
      </c>
      <c r="I3722" s="239"/>
      <c r="J3722" s="239"/>
      <c r="K3722" s="239"/>
      <c r="L3722" s="239"/>
      <c r="M3722" s="240"/>
      <c r="N3722" s="231">
        <f t="shared" si="665"/>
        <v>1</v>
      </c>
      <c r="O3722" s="231">
        <f t="shared" si="658"/>
        <v>0</v>
      </c>
      <c r="P3722" s="179">
        <f>VLOOKUP($G3722,[1]Conceptos!$B$2:$I$588,6,FALSE)</f>
        <v>1</v>
      </c>
      <c r="Q3722" s="179">
        <f>VLOOKUP($G3722,[1]Conceptos!$B$2:$I$588,7,FALSE)</f>
        <v>1</v>
      </c>
      <c r="R3722" s="179">
        <f>VLOOKUP($G3722,[1]Conceptos!$B$2:$I$588,8,FALSE)</f>
        <v>1</v>
      </c>
      <c r="S3722" s="229" t="b">
        <f>VLOOKUP(G3722,[1]Conceptos!$B$2:$E$587,4,FALSE)</f>
        <v>1</v>
      </c>
      <c r="V3722" s="231">
        <f t="shared" si="662"/>
        <v>0</v>
      </c>
    </row>
    <row r="3723" spans="1:22" s="231" customFormat="1" hidden="1">
      <c r="A3723" s="172">
        <f>VLOOKUP(G3723,[1]Conceptos!$B$2:$F$587,5,FALSE)</f>
        <v>443</v>
      </c>
      <c r="B3723" s="236"/>
      <c r="C3723" s="237"/>
      <c r="D3723" s="238"/>
      <c r="E3723" s="225">
        <v>9</v>
      </c>
      <c r="F3723" s="174"/>
      <c r="G3723" s="264" t="str">
        <f t="shared" si="663"/>
        <v>A.12.1</v>
      </c>
      <c r="H3723" s="235" t="e">
        <f t="shared" si="664"/>
        <v>#N/A</v>
      </c>
      <c r="I3723" s="239"/>
      <c r="J3723" s="239"/>
      <c r="K3723" s="239"/>
      <c r="L3723" s="239"/>
      <c r="M3723" s="240"/>
      <c r="N3723" s="231">
        <f t="shared" si="665"/>
        <v>1</v>
      </c>
      <c r="O3723" s="231">
        <f t="shared" si="658"/>
        <v>0</v>
      </c>
      <c r="P3723" s="179">
        <f>VLOOKUP($G3723,[1]Conceptos!$B$2:$I$588,6,FALSE)</f>
        <v>1</v>
      </c>
      <c r="Q3723" s="179">
        <f>VLOOKUP($G3723,[1]Conceptos!$B$2:$I$588,7,FALSE)</f>
        <v>1</v>
      </c>
      <c r="R3723" s="179">
        <f>VLOOKUP($G3723,[1]Conceptos!$B$2:$I$588,8,FALSE)</f>
        <v>1</v>
      </c>
      <c r="S3723" s="229" t="b">
        <f>VLOOKUP(G3723,[1]Conceptos!$B$2:$E$587,4,FALSE)</f>
        <v>1</v>
      </c>
      <c r="V3723" s="231">
        <f t="shared" si="662"/>
        <v>0</v>
      </c>
    </row>
    <row r="3724" spans="1:22" s="231" customFormat="1" hidden="1">
      <c r="A3724" s="172">
        <f>VLOOKUP(G3724,[1]Conceptos!$B$2:$F$587,5,FALSE)</f>
        <v>443</v>
      </c>
      <c r="B3724" s="236"/>
      <c r="C3724" s="237"/>
      <c r="D3724" s="238"/>
      <c r="E3724" s="225">
        <v>10</v>
      </c>
      <c r="F3724" s="174"/>
      <c r="G3724" s="175" t="str">
        <f t="shared" si="663"/>
        <v>A.12.1</v>
      </c>
      <c r="H3724" s="235" t="e">
        <f t="shared" si="664"/>
        <v>#N/A</v>
      </c>
      <c r="I3724" s="239"/>
      <c r="J3724" s="239"/>
      <c r="K3724" s="239"/>
      <c r="L3724" s="239"/>
      <c r="M3724" s="240"/>
      <c r="N3724" s="231">
        <f t="shared" si="665"/>
        <v>1</v>
      </c>
      <c r="O3724" s="231">
        <f t="shared" si="658"/>
        <v>0</v>
      </c>
      <c r="P3724" s="179">
        <f>VLOOKUP($G3724,[1]Conceptos!$B$2:$I$588,6,FALSE)</f>
        <v>1</v>
      </c>
      <c r="Q3724" s="179">
        <f>VLOOKUP($G3724,[1]Conceptos!$B$2:$I$588,7,FALSE)</f>
        <v>1</v>
      </c>
      <c r="R3724" s="179">
        <f>VLOOKUP($G3724,[1]Conceptos!$B$2:$I$588,8,FALSE)</f>
        <v>1</v>
      </c>
      <c r="S3724" s="229" t="b">
        <f>VLOOKUP(G3724,[1]Conceptos!$B$2:$E$587,4,FALSE)</f>
        <v>1</v>
      </c>
      <c r="V3724" s="231">
        <f t="shared" si="662"/>
        <v>0</v>
      </c>
    </row>
    <row r="3725" spans="1:22" s="231" customFormat="1" ht="25.5">
      <c r="A3725" s="172">
        <f>VLOOKUP(G3725,[1]Conceptos!$B$2:$F$587,5,FALSE)</f>
        <v>444</v>
      </c>
      <c r="B3725" s="219" t="s">
        <v>587</v>
      </c>
      <c r="C3725" s="220" t="str">
        <f>VLOOKUP(B3725,[1]Conceptos!$B$2:$D$587,2,FALSE)</f>
        <v>PREINVERSIÓN EN INFRAESTRUCTURA</v>
      </c>
      <c r="D3725" s="221" t="str">
        <f>VLOOKUP(B3725,[1]Conceptos!$B$2:$D$587,3,FALSE)</f>
        <v>ETAPA EN LA QUE SE REALIZAN LOS ESTUDIOS NECESARIOS PARA TOMAR LA DECISIÓN DE REALIZAR UN PROYECTO DE INFRAESTRUCTURA EN EL SECTOR.</v>
      </c>
      <c r="E3725" s="222" t="s">
        <v>136</v>
      </c>
      <c r="F3725" s="223"/>
      <c r="G3725" s="263" t="str">
        <f t="shared" si="663"/>
        <v>A.12.2</v>
      </c>
      <c r="H3725" s="225"/>
      <c r="I3725" s="226">
        <f>SUM(I3726:I3735)</f>
        <v>0</v>
      </c>
      <c r="J3725" s="226">
        <f>SUM(J3726:J3735)</f>
        <v>0</v>
      </c>
      <c r="K3725" s="226">
        <f>SUM(K3726:K3735)</f>
        <v>0</v>
      </c>
      <c r="L3725" s="226">
        <f>SUM(L3726:L3735)</f>
        <v>0</v>
      </c>
      <c r="M3725" s="227">
        <f>SUM(M3726:M3735)</f>
        <v>0</v>
      </c>
      <c r="N3725" s="228">
        <f>IF(AND(E3725&lt;&gt;"", E3725&lt;&gt;"Registrar Detalle",E3725&lt;&gt;"Ocultar Detalle"),1,0)</f>
        <v>0</v>
      </c>
      <c r="O3725" s="228">
        <f t="shared" si="658"/>
        <v>0</v>
      </c>
      <c r="P3725" s="179">
        <f>VLOOKUP($G3725,[1]Conceptos!$B$2:$I$588,6,FALSE)</f>
        <v>1</v>
      </c>
      <c r="Q3725" s="179">
        <f>VLOOKUP($G3725,[1]Conceptos!$B$2:$I$588,7,FALSE)</f>
        <v>1</v>
      </c>
      <c r="R3725" s="179">
        <f>VLOOKUP($G3725,[1]Conceptos!$B$2:$I$588,8,FALSE)</f>
        <v>1</v>
      </c>
      <c r="S3725" s="229" t="b">
        <f>VLOOKUP(G3725,[1]Conceptos!$B$2:$E$588,4,FALSE)</f>
        <v>1</v>
      </c>
      <c r="T3725" s="230">
        <f>FIND(".",B3725,LEN(B3725)-2)</f>
        <v>5</v>
      </c>
      <c r="U3725" s="230" t="str">
        <f>MID(B3725,1,T3725-1)</f>
        <v>A.12</v>
      </c>
      <c r="V3725" s="231">
        <f t="shared" si="662"/>
        <v>5</v>
      </c>
    </row>
    <row r="3726" spans="1:22" s="231" customFormat="1">
      <c r="A3726" s="172">
        <f>VLOOKUP(G3726,[1]Conceptos!$B$2:$F$587,5,FALSE)</f>
        <v>444</v>
      </c>
      <c r="B3726" s="234"/>
      <c r="C3726" s="220"/>
      <c r="D3726" s="221"/>
      <c r="E3726" s="225">
        <v>1</v>
      </c>
      <c r="F3726" s="174"/>
      <c r="G3726" s="264" t="str">
        <f t="shared" si="663"/>
        <v>A.12.2</v>
      </c>
      <c r="H3726" s="235" t="e">
        <f t="shared" ref="H3726:H3735" si="666">VLOOKUP(F3726,$W$7:$X$48,2,FALSE)</f>
        <v>#N/A</v>
      </c>
      <c r="I3726" s="239"/>
      <c r="J3726" s="239"/>
      <c r="K3726" s="239"/>
      <c r="L3726" s="239"/>
      <c r="M3726" s="240"/>
      <c r="N3726" s="231">
        <f t="shared" ref="N3726:N3789" si="667">IF(E3726&lt;&gt;"",1,0)</f>
        <v>1</v>
      </c>
      <c r="O3726" s="231">
        <f t="shared" si="658"/>
        <v>0</v>
      </c>
      <c r="P3726" s="179">
        <f>VLOOKUP($G3726,[1]Conceptos!$B$2:$I$588,6,FALSE)</f>
        <v>1</v>
      </c>
      <c r="Q3726" s="179">
        <f>VLOOKUP($G3726,[1]Conceptos!$B$2:$I$588,7,FALSE)</f>
        <v>1</v>
      </c>
      <c r="R3726" s="179">
        <f>VLOOKUP($G3726,[1]Conceptos!$B$2:$I$588,8,FALSE)</f>
        <v>1</v>
      </c>
      <c r="S3726" s="229" t="b">
        <f>VLOOKUP(G3726,[1]Conceptos!$B$2:$E$588,4,FALSE)</f>
        <v>1</v>
      </c>
      <c r="V3726" s="231">
        <f t="shared" si="662"/>
        <v>5</v>
      </c>
    </row>
    <row r="3727" spans="1:22" s="231" customFormat="1" hidden="1">
      <c r="A3727" s="172">
        <f>VLOOKUP(G3727,[1]Conceptos!$B$2:$F$587,5,FALSE)</f>
        <v>444</v>
      </c>
      <c r="B3727" s="236"/>
      <c r="C3727" s="237"/>
      <c r="D3727" s="238"/>
      <c r="E3727" s="225">
        <v>2</v>
      </c>
      <c r="F3727" s="174"/>
      <c r="G3727" s="264" t="str">
        <f t="shared" si="663"/>
        <v>A.12.2</v>
      </c>
      <c r="H3727" s="235" t="e">
        <f t="shared" si="666"/>
        <v>#N/A</v>
      </c>
      <c r="I3727" s="239"/>
      <c r="J3727" s="239"/>
      <c r="K3727" s="239"/>
      <c r="L3727" s="239"/>
      <c r="M3727" s="240"/>
      <c r="N3727" s="231">
        <f t="shared" si="667"/>
        <v>1</v>
      </c>
      <c r="O3727" s="231">
        <f t="shared" si="658"/>
        <v>0</v>
      </c>
      <c r="P3727" s="179">
        <f>VLOOKUP($G3727,[1]Conceptos!$B$2:$I$588,6,FALSE)</f>
        <v>1</v>
      </c>
      <c r="Q3727" s="179">
        <f>VLOOKUP($G3727,[1]Conceptos!$B$2:$I$588,7,FALSE)</f>
        <v>1</v>
      </c>
      <c r="R3727" s="179">
        <f>VLOOKUP($G3727,[1]Conceptos!$B$2:$I$588,8,FALSE)</f>
        <v>1</v>
      </c>
      <c r="S3727" s="229" t="b">
        <f>VLOOKUP(G3727,[1]Conceptos!$B$2:$E$587,4,FALSE)</f>
        <v>1</v>
      </c>
      <c r="V3727" s="231">
        <f t="shared" si="662"/>
        <v>0</v>
      </c>
    </row>
    <row r="3728" spans="1:22" s="231" customFormat="1" hidden="1">
      <c r="A3728" s="172">
        <f>VLOOKUP(G3728,[1]Conceptos!$B$2:$F$587,5,FALSE)</f>
        <v>444</v>
      </c>
      <c r="B3728" s="236"/>
      <c r="C3728" s="237"/>
      <c r="D3728" s="238"/>
      <c r="E3728" s="225">
        <v>3</v>
      </c>
      <c r="F3728" s="174"/>
      <c r="G3728" s="264" t="str">
        <f t="shared" si="663"/>
        <v>A.12.2</v>
      </c>
      <c r="H3728" s="235" t="e">
        <f t="shared" si="666"/>
        <v>#N/A</v>
      </c>
      <c r="I3728" s="239"/>
      <c r="J3728" s="239"/>
      <c r="K3728" s="239"/>
      <c r="L3728" s="239"/>
      <c r="M3728" s="240"/>
      <c r="N3728" s="231">
        <f t="shared" si="667"/>
        <v>1</v>
      </c>
      <c r="O3728" s="231">
        <f t="shared" si="658"/>
        <v>0</v>
      </c>
      <c r="P3728" s="179">
        <f>VLOOKUP($G3728,[1]Conceptos!$B$2:$I$588,6,FALSE)</f>
        <v>1</v>
      </c>
      <c r="Q3728" s="179">
        <f>VLOOKUP($G3728,[1]Conceptos!$B$2:$I$588,7,FALSE)</f>
        <v>1</v>
      </c>
      <c r="R3728" s="179">
        <f>VLOOKUP($G3728,[1]Conceptos!$B$2:$I$588,8,FALSE)</f>
        <v>1</v>
      </c>
      <c r="S3728" s="229" t="b">
        <f>VLOOKUP(G3728,[1]Conceptos!$B$2:$E$587,4,FALSE)</f>
        <v>1</v>
      </c>
      <c r="V3728" s="231">
        <f t="shared" si="662"/>
        <v>0</v>
      </c>
    </row>
    <row r="3729" spans="1:22" s="231" customFormat="1" hidden="1">
      <c r="A3729" s="172">
        <f>VLOOKUP(G3729,[1]Conceptos!$B$2:$F$587,5,FALSE)</f>
        <v>444</v>
      </c>
      <c r="B3729" s="236"/>
      <c r="C3729" s="237"/>
      <c r="D3729" s="238"/>
      <c r="E3729" s="225">
        <v>4</v>
      </c>
      <c r="F3729" s="174"/>
      <c r="G3729" s="264" t="str">
        <f t="shared" si="663"/>
        <v>A.12.2</v>
      </c>
      <c r="H3729" s="235" t="e">
        <f t="shared" si="666"/>
        <v>#N/A</v>
      </c>
      <c r="I3729" s="239"/>
      <c r="J3729" s="239"/>
      <c r="K3729" s="239"/>
      <c r="L3729" s="239"/>
      <c r="M3729" s="240"/>
      <c r="N3729" s="231">
        <f t="shared" si="667"/>
        <v>1</v>
      </c>
      <c r="O3729" s="231">
        <f t="shared" si="658"/>
        <v>0</v>
      </c>
      <c r="P3729" s="179">
        <f>VLOOKUP($G3729,[1]Conceptos!$B$2:$I$588,6,FALSE)</f>
        <v>1</v>
      </c>
      <c r="Q3729" s="179">
        <f>VLOOKUP($G3729,[1]Conceptos!$B$2:$I$588,7,FALSE)</f>
        <v>1</v>
      </c>
      <c r="R3729" s="179">
        <f>VLOOKUP($G3729,[1]Conceptos!$B$2:$I$588,8,FALSE)</f>
        <v>1</v>
      </c>
      <c r="S3729" s="229" t="b">
        <f>VLOOKUP(G3729,[1]Conceptos!$B$2:$E$587,4,FALSE)</f>
        <v>1</v>
      </c>
      <c r="V3729" s="231">
        <f t="shared" si="662"/>
        <v>0</v>
      </c>
    </row>
    <row r="3730" spans="1:22" s="231" customFormat="1" hidden="1">
      <c r="A3730" s="172">
        <f>VLOOKUP(G3730,[1]Conceptos!$B$2:$F$587,5,FALSE)</f>
        <v>444</v>
      </c>
      <c r="B3730" s="236"/>
      <c r="C3730" s="237"/>
      <c r="D3730" s="238"/>
      <c r="E3730" s="225">
        <v>5</v>
      </c>
      <c r="F3730" s="174"/>
      <c r="G3730" s="264" t="str">
        <f t="shared" si="663"/>
        <v>A.12.2</v>
      </c>
      <c r="H3730" s="235" t="e">
        <f t="shared" si="666"/>
        <v>#N/A</v>
      </c>
      <c r="I3730" s="239"/>
      <c r="J3730" s="239"/>
      <c r="K3730" s="239"/>
      <c r="L3730" s="239"/>
      <c r="M3730" s="240"/>
      <c r="N3730" s="231">
        <f t="shared" si="667"/>
        <v>1</v>
      </c>
      <c r="O3730" s="231">
        <f t="shared" si="658"/>
        <v>0</v>
      </c>
      <c r="P3730" s="179">
        <f>VLOOKUP($G3730,[1]Conceptos!$B$2:$I$588,6,FALSE)</f>
        <v>1</v>
      </c>
      <c r="Q3730" s="179">
        <f>VLOOKUP($G3730,[1]Conceptos!$B$2:$I$588,7,FALSE)</f>
        <v>1</v>
      </c>
      <c r="R3730" s="179">
        <f>VLOOKUP($G3730,[1]Conceptos!$B$2:$I$588,8,FALSE)</f>
        <v>1</v>
      </c>
      <c r="S3730" s="229" t="b">
        <f>VLOOKUP(G3730,[1]Conceptos!$B$2:$E$587,4,FALSE)</f>
        <v>1</v>
      </c>
      <c r="V3730" s="231">
        <f t="shared" si="662"/>
        <v>0</v>
      </c>
    </row>
    <row r="3731" spans="1:22" s="231" customFormat="1" hidden="1">
      <c r="A3731" s="172">
        <f>VLOOKUP(G3731,[1]Conceptos!$B$2:$F$587,5,FALSE)</f>
        <v>444</v>
      </c>
      <c r="B3731" s="236"/>
      <c r="C3731" s="237"/>
      <c r="D3731" s="238"/>
      <c r="E3731" s="225">
        <v>6</v>
      </c>
      <c r="F3731" s="174"/>
      <c r="G3731" s="264" t="str">
        <f t="shared" si="663"/>
        <v>A.12.2</v>
      </c>
      <c r="H3731" s="235" t="e">
        <f t="shared" si="666"/>
        <v>#N/A</v>
      </c>
      <c r="I3731" s="239"/>
      <c r="J3731" s="239"/>
      <c r="K3731" s="239"/>
      <c r="L3731" s="239"/>
      <c r="M3731" s="240"/>
      <c r="N3731" s="231">
        <f t="shared" si="667"/>
        <v>1</v>
      </c>
      <c r="O3731" s="231">
        <f t="shared" si="658"/>
        <v>0</v>
      </c>
      <c r="P3731" s="179">
        <f>VLOOKUP($G3731,[1]Conceptos!$B$2:$I$588,6,FALSE)</f>
        <v>1</v>
      </c>
      <c r="Q3731" s="179">
        <f>VLOOKUP($G3731,[1]Conceptos!$B$2:$I$588,7,FALSE)</f>
        <v>1</v>
      </c>
      <c r="R3731" s="179">
        <f>VLOOKUP($G3731,[1]Conceptos!$B$2:$I$588,8,FALSE)</f>
        <v>1</v>
      </c>
      <c r="S3731" s="229" t="b">
        <f>VLOOKUP(G3731,[1]Conceptos!$B$2:$E$587,4,FALSE)</f>
        <v>1</v>
      </c>
      <c r="V3731" s="231">
        <f t="shared" si="662"/>
        <v>0</v>
      </c>
    </row>
    <row r="3732" spans="1:22" s="231" customFormat="1" hidden="1">
      <c r="A3732" s="172">
        <f>VLOOKUP(G3732,[1]Conceptos!$B$2:$F$587,5,FALSE)</f>
        <v>444</v>
      </c>
      <c r="B3732" s="236"/>
      <c r="C3732" s="237"/>
      <c r="D3732" s="238"/>
      <c r="E3732" s="225">
        <v>7</v>
      </c>
      <c r="F3732" s="174"/>
      <c r="G3732" s="264" t="str">
        <f t="shared" si="663"/>
        <v>A.12.2</v>
      </c>
      <c r="H3732" s="235" t="e">
        <f t="shared" si="666"/>
        <v>#N/A</v>
      </c>
      <c r="I3732" s="239"/>
      <c r="J3732" s="239"/>
      <c r="K3732" s="239"/>
      <c r="L3732" s="239"/>
      <c r="M3732" s="240"/>
      <c r="N3732" s="231">
        <f t="shared" si="667"/>
        <v>1</v>
      </c>
      <c r="O3732" s="231">
        <f t="shared" si="658"/>
        <v>0</v>
      </c>
      <c r="P3732" s="179">
        <f>VLOOKUP($G3732,[1]Conceptos!$B$2:$I$588,6,FALSE)</f>
        <v>1</v>
      </c>
      <c r="Q3732" s="179">
        <f>VLOOKUP($G3732,[1]Conceptos!$B$2:$I$588,7,FALSE)</f>
        <v>1</v>
      </c>
      <c r="R3732" s="179">
        <f>VLOOKUP($G3732,[1]Conceptos!$B$2:$I$588,8,FALSE)</f>
        <v>1</v>
      </c>
      <c r="S3732" s="229" t="b">
        <f>VLOOKUP(G3732,[1]Conceptos!$B$2:$E$587,4,FALSE)</f>
        <v>1</v>
      </c>
      <c r="V3732" s="231">
        <f t="shared" si="662"/>
        <v>0</v>
      </c>
    </row>
    <row r="3733" spans="1:22" s="231" customFormat="1" hidden="1">
      <c r="A3733" s="172">
        <f>VLOOKUP(G3733,[1]Conceptos!$B$2:$F$587,5,FALSE)</f>
        <v>444</v>
      </c>
      <c r="B3733" s="236"/>
      <c r="C3733" s="237"/>
      <c r="D3733" s="238"/>
      <c r="E3733" s="225">
        <v>8</v>
      </c>
      <c r="F3733" s="174"/>
      <c r="G3733" s="264" t="str">
        <f t="shared" si="663"/>
        <v>A.12.2</v>
      </c>
      <c r="H3733" s="235" t="e">
        <f t="shared" si="666"/>
        <v>#N/A</v>
      </c>
      <c r="I3733" s="239"/>
      <c r="J3733" s="239"/>
      <c r="K3733" s="239"/>
      <c r="L3733" s="239"/>
      <c r="M3733" s="240"/>
      <c r="N3733" s="231">
        <f t="shared" si="667"/>
        <v>1</v>
      </c>
      <c r="O3733" s="231">
        <f t="shared" si="658"/>
        <v>0</v>
      </c>
      <c r="P3733" s="179">
        <f>VLOOKUP($G3733,[1]Conceptos!$B$2:$I$588,6,FALSE)</f>
        <v>1</v>
      </c>
      <c r="Q3733" s="179">
        <f>VLOOKUP($G3733,[1]Conceptos!$B$2:$I$588,7,FALSE)</f>
        <v>1</v>
      </c>
      <c r="R3733" s="179">
        <f>VLOOKUP($G3733,[1]Conceptos!$B$2:$I$588,8,FALSE)</f>
        <v>1</v>
      </c>
      <c r="S3733" s="229" t="b">
        <f>VLOOKUP(G3733,[1]Conceptos!$B$2:$E$587,4,FALSE)</f>
        <v>1</v>
      </c>
      <c r="V3733" s="231">
        <f t="shared" si="662"/>
        <v>0</v>
      </c>
    </row>
    <row r="3734" spans="1:22" s="231" customFormat="1" hidden="1">
      <c r="A3734" s="172">
        <f>VLOOKUP(G3734,[1]Conceptos!$B$2:$F$587,5,FALSE)</f>
        <v>444</v>
      </c>
      <c r="B3734" s="236"/>
      <c r="C3734" s="237"/>
      <c r="D3734" s="238"/>
      <c r="E3734" s="225">
        <v>9</v>
      </c>
      <c r="F3734" s="174"/>
      <c r="G3734" s="264" t="str">
        <f t="shared" si="663"/>
        <v>A.12.2</v>
      </c>
      <c r="H3734" s="235" t="e">
        <f t="shared" si="666"/>
        <v>#N/A</v>
      </c>
      <c r="I3734" s="239"/>
      <c r="J3734" s="239"/>
      <c r="K3734" s="239"/>
      <c r="L3734" s="239"/>
      <c r="M3734" s="240"/>
      <c r="N3734" s="231">
        <f t="shared" si="667"/>
        <v>1</v>
      </c>
      <c r="O3734" s="231">
        <f t="shared" si="658"/>
        <v>0</v>
      </c>
      <c r="P3734" s="179">
        <f>VLOOKUP($G3734,[1]Conceptos!$B$2:$I$588,6,FALSE)</f>
        <v>1</v>
      </c>
      <c r="Q3734" s="179">
        <f>VLOOKUP($G3734,[1]Conceptos!$B$2:$I$588,7,FALSE)</f>
        <v>1</v>
      </c>
      <c r="R3734" s="179">
        <f>VLOOKUP($G3734,[1]Conceptos!$B$2:$I$588,8,FALSE)</f>
        <v>1</v>
      </c>
      <c r="S3734" s="229" t="b">
        <f>VLOOKUP(G3734,[1]Conceptos!$B$2:$E$587,4,FALSE)</f>
        <v>1</v>
      </c>
      <c r="V3734" s="231">
        <f t="shared" si="662"/>
        <v>0</v>
      </c>
    </row>
    <row r="3735" spans="1:22" s="231" customFormat="1" hidden="1">
      <c r="A3735" s="172">
        <f>VLOOKUP(G3735,[1]Conceptos!$B$2:$F$587,5,FALSE)</f>
        <v>444</v>
      </c>
      <c r="B3735" s="236"/>
      <c r="C3735" s="237"/>
      <c r="D3735" s="238"/>
      <c r="E3735" s="225">
        <v>10</v>
      </c>
      <c r="F3735" s="174"/>
      <c r="G3735" s="264" t="str">
        <f t="shared" si="663"/>
        <v>A.12.2</v>
      </c>
      <c r="H3735" s="235" t="e">
        <f t="shared" si="666"/>
        <v>#N/A</v>
      </c>
      <c r="I3735" s="239"/>
      <c r="J3735" s="239"/>
      <c r="K3735" s="239"/>
      <c r="L3735" s="239"/>
      <c r="M3735" s="240"/>
      <c r="N3735" s="231">
        <f t="shared" si="667"/>
        <v>1</v>
      </c>
      <c r="O3735" s="231">
        <f t="shared" si="658"/>
        <v>0</v>
      </c>
      <c r="P3735" s="179">
        <f>VLOOKUP($G3735,[1]Conceptos!$B$2:$I$588,6,FALSE)</f>
        <v>1</v>
      </c>
      <c r="Q3735" s="179">
        <f>VLOOKUP($G3735,[1]Conceptos!$B$2:$I$588,7,FALSE)</f>
        <v>1</v>
      </c>
      <c r="R3735" s="179">
        <f>VLOOKUP($G3735,[1]Conceptos!$B$2:$I$588,8,FALSE)</f>
        <v>1</v>
      </c>
      <c r="S3735" s="229" t="b">
        <f>VLOOKUP(G3735,[1]Conceptos!$B$2:$E$587,4,FALSE)</f>
        <v>1</v>
      </c>
      <c r="V3735" s="231">
        <f t="shared" si="662"/>
        <v>0</v>
      </c>
    </row>
    <row r="3736" spans="1:22" s="231" customFormat="1" ht="38.25">
      <c r="A3736" s="172">
        <f>VLOOKUP(G3736,[1]Conceptos!$B$2:$F$587,5,FALSE)</f>
        <v>445</v>
      </c>
      <c r="B3736" s="219" t="s">
        <v>588</v>
      </c>
      <c r="C3736" s="220" t="str">
        <f>VLOOKUP(B3736,[1]Conceptos!$B$2:$D$587,2,FALSE)</f>
        <v>ADECUACIÓN DE ÁREAS URBANAS Y RURALES EN ZONAS DE ALTO RIESGO</v>
      </c>
      <c r="D3736" s="221" t="str">
        <f>VLOOKUP(B3736,[1]Conceptos!$B$2:$D$587,3,FALSE)</f>
        <v xml:space="preserve">INVERSIÓNES ORIENTADAS A PROPORCIONAR, ACOMODAR Y ADECUAR LAS ÁREAS URBANAS Y RURALES CLASIFICADAS COMO ZONAS DE ALTO RIESGO PARA PREVENIR DESASTRES EN LOS ASENTAMIENTOS </v>
      </c>
      <c r="E3736" s="222" t="s">
        <v>136</v>
      </c>
      <c r="F3736" s="223"/>
      <c r="G3736" s="263" t="str">
        <f t="shared" si="663"/>
        <v>A.12.3</v>
      </c>
      <c r="H3736" s="225"/>
      <c r="I3736" s="226">
        <f>SUM(I3737:I3746)</f>
        <v>0</v>
      </c>
      <c r="J3736" s="226">
        <f>SUM(J3737:J3746)</f>
        <v>0</v>
      </c>
      <c r="K3736" s="226">
        <f>SUM(K3737:K3746)</f>
        <v>0</v>
      </c>
      <c r="L3736" s="226">
        <f>SUM(L3737:L3746)</f>
        <v>0</v>
      </c>
      <c r="M3736" s="227">
        <f>SUM(M3737:M3746)</f>
        <v>0</v>
      </c>
      <c r="N3736" s="228">
        <f>IF(AND(E3736&lt;&gt;"", E3736&lt;&gt;"Registrar Detalle",E3736&lt;&gt;"Ocultar Detalle"),1,0)</f>
        <v>0</v>
      </c>
      <c r="O3736" s="228">
        <f t="shared" si="658"/>
        <v>0</v>
      </c>
      <c r="P3736" s="179">
        <f>VLOOKUP($G3736,[1]Conceptos!$B$2:$I$588,6,FALSE)</f>
        <v>1</v>
      </c>
      <c r="Q3736" s="179">
        <f>VLOOKUP($G3736,[1]Conceptos!$B$2:$I$588,7,FALSE)</f>
        <v>1</v>
      </c>
      <c r="R3736" s="179">
        <f>VLOOKUP($G3736,[1]Conceptos!$B$2:$I$588,8,FALSE)</f>
        <v>1</v>
      </c>
      <c r="S3736" s="229" t="b">
        <f>VLOOKUP(G3736,[1]Conceptos!$B$2:$E$588,4,FALSE)</f>
        <v>1</v>
      </c>
      <c r="T3736" s="230">
        <f>FIND(".",B3736,LEN(B3736)-2)</f>
        <v>5</v>
      </c>
      <c r="U3736" s="230" t="str">
        <f>MID(B3736,1,T3736-1)</f>
        <v>A.12</v>
      </c>
      <c r="V3736" s="231">
        <f t="shared" si="662"/>
        <v>5</v>
      </c>
    </row>
    <row r="3737" spans="1:22" s="231" customFormat="1">
      <c r="A3737" s="172">
        <f>VLOOKUP(G3737,[1]Conceptos!$B$2:$F$587,5,FALSE)</f>
        <v>445</v>
      </c>
      <c r="B3737" s="234"/>
      <c r="C3737" s="220"/>
      <c r="D3737" s="221"/>
      <c r="E3737" s="225">
        <v>1</v>
      </c>
      <c r="F3737" s="174"/>
      <c r="G3737" s="264" t="str">
        <f t="shared" si="663"/>
        <v>A.12.3</v>
      </c>
      <c r="H3737" s="235" t="e">
        <f t="shared" ref="H3737:H3746" si="668">VLOOKUP(F3737,$W$7:$X$48,2,FALSE)</f>
        <v>#N/A</v>
      </c>
      <c r="I3737" s="239"/>
      <c r="J3737" s="239"/>
      <c r="K3737" s="239"/>
      <c r="L3737" s="239"/>
      <c r="M3737" s="240"/>
      <c r="N3737" s="231">
        <f t="shared" si="667"/>
        <v>1</v>
      </c>
      <c r="O3737" s="231">
        <f t="shared" si="658"/>
        <v>0</v>
      </c>
      <c r="P3737" s="179">
        <f>VLOOKUP($G3737,[1]Conceptos!$B$2:$I$588,6,FALSE)</f>
        <v>1</v>
      </c>
      <c r="Q3737" s="179">
        <f>VLOOKUP($G3737,[1]Conceptos!$B$2:$I$588,7,FALSE)</f>
        <v>1</v>
      </c>
      <c r="R3737" s="179">
        <f>VLOOKUP($G3737,[1]Conceptos!$B$2:$I$588,8,FALSE)</f>
        <v>1</v>
      </c>
      <c r="S3737" s="229" t="b">
        <f>VLOOKUP(G3737,[1]Conceptos!$B$2:$E$588,4,FALSE)</f>
        <v>1</v>
      </c>
      <c r="V3737" s="231">
        <f t="shared" si="662"/>
        <v>5</v>
      </c>
    </row>
    <row r="3738" spans="1:22" s="231" customFormat="1" hidden="1">
      <c r="A3738" s="172">
        <f>VLOOKUP(G3738,[1]Conceptos!$B$2:$F$587,5,FALSE)</f>
        <v>445</v>
      </c>
      <c r="B3738" s="236"/>
      <c r="C3738" s="237"/>
      <c r="D3738" s="238"/>
      <c r="E3738" s="225">
        <v>2</v>
      </c>
      <c r="F3738" s="174"/>
      <c r="G3738" s="264" t="str">
        <f t="shared" si="663"/>
        <v>A.12.3</v>
      </c>
      <c r="H3738" s="235" t="e">
        <f t="shared" si="668"/>
        <v>#N/A</v>
      </c>
      <c r="I3738" s="239"/>
      <c r="J3738" s="239"/>
      <c r="K3738" s="239"/>
      <c r="L3738" s="239"/>
      <c r="M3738" s="240"/>
      <c r="N3738" s="231">
        <f t="shared" si="667"/>
        <v>1</v>
      </c>
      <c r="O3738" s="231">
        <f t="shared" si="658"/>
        <v>0</v>
      </c>
      <c r="P3738" s="179">
        <f>VLOOKUP($G3738,[1]Conceptos!$B$2:$I$588,6,FALSE)</f>
        <v>1</v>
      </c>
      <c r="Q3738" s="179">
        <f>VLOOKUP($G3738,[1]Conceptos!$B$2:$I$588,7,FALSE)</f>
        <v>1</v>
      </c>
      <c r="R3738" s="179">
        <f>VLOOKUP($G3738,[1]Conceptos!$B$2:$I$588,8,FALSE)</f>
        <v>1</v>
      </c>
      <c r="S3738" s="229" t="b">
        <f>VLOOKUP(G3738,[1]Conceptos!$B$2:$E$587,4,FALSE)</f>
        <v>1</v>
      </c>
      <c r="V3738" s="231">
        <f t="shared" si="662"/>
        <v>0</v>
      </c>
    </row>
    <row r="3739" spans="1:22" s="231" customFormat="1" hidden="1">
      <c r="A3739" s="172">
        <f>VLOOKUP(G3739,[1]Conceptos!$B$2:$F$587,5,FALSE)</f>
        <v>445</v>
      </c>
      <c r="B3739" s="236"/>
      <c r="C3739" s="237"/>
      <c r="D3739" s="238"/>
      <c r="E3739" s="225">
        <v>3</v>
      </c>
      <c r="F3739" s="174"/>
      <c r="G3739" s="264" t="str">
        <f t="shared" si="663"/>
        <v>A.12.3</v>
      </c>
      <c r="H3739" s="235" t="e">
        <f t="shared" si="668"/>
        <v>#N/A</v>
      </c>
      <c r="I3739" s="239"/>
      <c r="J3739" s="239"/>
      <c r="K3739" s="239"/>
      <c r="L3739" s="239"/>
      <c r="M3739" s="240"/>
      <c r="N3739" s="231">
        <f t="shared" si="667"/>
        <v>1</v>
      </c>
      <c r="O3739" s="231">
        <f t="shared" si="658"/>
        <v>0</v>
      </c>
      <c r="P3739" s="179">
        <f>VLOOKUP($G3739,[1]Conceptos!$B$2:$I$588,6,FALSE)</f>
        <v>1</v>
      </c>
      <c r="Q3739" s="179">
        <f>VLOOKUP($G3739,[1]Conceptos!$B$2:$I$588,7,FALSE)</f>
        <v>1</v>
      </c>
      <c r="R3739" s="179">
        <f>VLOOKUP($G3739,[1]Conceptos!$B$2:$I$588,8,FALSE)</f>
        <v>1</v>
      </c>
      <c r="S3739" s="229" t="b">
        <f>VLOOKUP(G3739,[1]Conceptos!$B$2:$E$587,4,FALSE)</f>
        <v>1</v>
      </c>
      <c r="V3739" s="231">
        <f t="shared" si="662"/>
        <v>0</v>
      </c>
    </row>
    <row r="3740" spans="1:22" s="231" customFormat="1" hidden="1">
      <c r="A3740" s="172">
        <f>VLOOKUP(G3740,[1]Conceptos!$B$2:$F$587,5,FALSE)</f>
        <v>445</v>
      </c>
      <c r="B3740" s="236"/>
      <c r="C3740" s="237"/>
      <c r="D3740" s="238"/>
      <c r="E3740" s="225">
        <v>4</v>
      </c>
      <c r="F3740" s="174"/>
      <c r="G3740" s="264" t="str">
        <f t="shared" si="663"/>
        <v>A.12.3</v>
      </c>
      <c r="H3740" s="235" t="e">
        <f t="shared" si="668"/>
        <v>#N/A</v>
      </c>
      <c r="I3740" s="239"/>
      <c r="J3740" s="239"/>
      <c r="K3740" s="239"/>
      <c r="L3740" s="239"/>
      <c r="M3740" s="240"/>
      <c r="N3740" s="231">
        <f t="shared" si="667"/>
        <v>1</v>
      </c>
      <c r="O3740" s="231">
        <f t="shared" ref="O3740:O3803" si="669">SUM(I3740:M3740)</f>
        <v>0</v>
      </c>
      <c r="P3740" s="179">
        <f>VLOOKUP($G3740,[1]Conceptos!$B$2:$I$588,6,FALSE)</f>
        <v>1</v>
      </c>
      <c r="Q3740" s="179">
        <f>VLOOKUP($G3740,[1]Conceptos!$B$2:$I$588,7,FALSE)</f>
        <v>1</v>
      </c>
      <c r="R3740" s="179">
        <f>VLOOKUP($G3740,[1]Conceptos!$B$2:$I$588,8,FALSE)</f>
        <v>1</v>
      </c>
      <c r="S3740" s="229" t="b">
        <f>VLOOKUP(G3740,[1]Conceptos!$B$2:$E$587,4,FALSE)</f>
        <v>1</v>
      </c>
      <c r="V3740" s="231">
        <f t="shared" si="662"/>
        <v>0</v>
      </c>
    </row>
    <row r="3741" spans="1:22" s="231" customFormat="1" hidden="1">
      <c r="A3741" s="172">
        <f>VLOOKUP(G3741,[1]Conceptos!$B$2:$F$587,5,FALSE)</f>
        <v>445</v>
      </c>
      <c r="B3741" s="236"/>
      <c r="C3741" s="237"/>
      <c r="D3741" s="238"/>
      <c r="E3741" s="225">
        <v>5</v>
      </c>
      <c r="F3741" s="174"/>
      <c r="G3741" s="264" t="str">
        <f t="shared" si="663"/>
        <v>A.12.3</v>
      </c>
      <c r="H3741" s="235" t="e">
        <f t="shared" si="668"/>
        <v>#N/A</v>
      </c>
      <c r="I3741" s="239"/>
      <c r="J3741" s="239"/>
      <c r="K3741" s="239"/>
      <c r="L3741" s="239"/>
      <c r="M3741" s="240"/>
      <c r="N3741" s="231">
        <f t="shared" si="667"/>
        <v>1</v>
      </c>
      <c r="O3741" s="231">
        <f t="shared" si="669"/>
        <v>0</v>
      </c>
      <c r="P3741" s="179">
        <f>VLOOKUP($G3741,[1]Conceptos!$B$2:$I$588,6,FALSE)</f>
        <v>1</v>
      </c>
      <c r="Q3741" s="179">
        <f>VLOOKUP($G3741,[1]Conceptos!$B$2:$I$588,7,FALSE)</f>
        <v>1</v>
      </c>
      <c r="R3741" s="179">
        <f>VLOOKUP($G3741,[1]Conceptos!$B$2:$I$588,8,FALSE)</f>
        <v>1</v>
      </c>
      <c r="S3741" s="229" t="b">
        <f>VLOOKUP(G3741,[1]Conceptos!$B$2:$E$587,4,FALSE)</f>
        <v>1</v>
      </c>
      <c r="V3741" s="231">
        <f t="shared" si="662"/>
        <v>0</v>
      </c>
    </row>
    <row r="3742" spans="1:22" s="231" customFormat="1" hidden="1">
      <c r="A3742" s="172">
        <f>VLOOKUP(G3742,[1]Conceptos!$B$2:$F$587,5,FALSE)</f>
        <v>445</v>
      </c>
      <c r="B3742" s="236"/>
      <c r="C3742" s="237"/>
      <c r="D3742" s="238"/>
      <c r="E3742" s="225">
        <v>6</v>
      </c>
      <c r="F3742" s="174"/>
      <c r="G3742" s="264" t="str">
        <f t="shared" si="663"/>
        <v>A.12.3</v>
      </c>
      <c r="H3742" s="235" t="e">
        <f t="shared" si="668"/>
        <v>#N/A</v>
      </c>
      <c r="I3742" s="239"/>
      <c r="J3742" s="239"/>
      <c r="K3742" s="239"/>
      <c r="L3742" s="239"/>
      <c r="M3742" s="240"/>
      <c r="N3742" s="231">
        <f t="shared" si="667"/>
        <v>1</v>
      </c>
      <c r="O3742" s="231">
        <f t="shared" si="669"/>
        <v>0</v>
      </c>
      <c r="P3742" s="179">
        <f>VLOOKUP($G3742,[1]Conceptos!$B$2:$I$588,6,FALSE)</f>
        <v>1</v>
      </c>
      <c r="Q3742" s="179">
        <f>VLOOKUP($G3742,[1]Conceptos!$B$2:$I$588,7,FALSE)</f>
        <v>1</v>
      </c>
      <c r="R3742" s="179">
        <f>VLOOKUP($G3742,[1]Conceptos!$B$2:$I$588,8,FALSE)</f>
        <v>1</v>
      </c>
      <c r="S3742" s="229" t="b">
        <f>VLOOKUP(G3742,[1]Conceptos!$B$2:$E$587,4,FALSE)</f>
        <v>1</v>
      </c>
      <c r="V3742" s="231">
        <f t="shared" si="662"/>
        <v>0</v>
      </c>
    </row>
    <row r="3743" spans="1:22" s="231" customFormat="1" hidden="1">
      <c r="A3743" s="172">
        <f>VLOOKUP(G3743,[1]Conceptos!$B$2:$F$587,5,FALSE)</f>
        <v>445</v>
      </c>
      <c r="B3743" s="236"/>
      <c r="C3743" s="237"/>
      <c r="D3743" s="238"/>
      <c r="E3743" s="225">
        <v>7</v>
      </c>
      <c r="F3743" s="174"/>
      <c r="G3743" s="264" t="str">
        <f t="shared" si="663"/>
        <v>A.12.3</v>
      </c>
      <c r="H3743" s="235" t="e">
        <f t="shared" si="668"/>
        <v>#N/A</v>
      </c>
      <c r="I3743" s="239"/>
      <c r="J3743" s="239"/>
      <c r="K3743" s="239"/>
      <c r="L3743" s="239"/>
      <c r="M3743" s="240"/>
      <c r="N3743" s="231">
        <f t="shared" si="667"/>
        <v>1</v>
      </c>
      <c r="O3743" s="231">
        <f t="shared" si="669"/>
        <v>0</v>
      </c>
      <c r="P3743" s="179">
        <f>VLOOKUP($G3743,[1]Conceptos!$B$2:$I$588,6,FALSE)</f>
        <v>1</v>
      </c>
      <c r="Q3743" s="179">
        <f>VLOOKUP($G3743,[1]Conceptos!$B$2:$I$588,7,FALSE)</f>
        <v>1</v>
      </c>
      <c r="R3743" s="179">
        <f>VLOOKUP($G3743,[1]Conceptos!$B$2:$I$588,8,FALSE)</f>
        <v>1</v>
      </c>
      <c r="S3743" s="229" t="b">
        <f>VLOOKUP(G3743,[1]Conceptos!$B$2:$E$587,4,FALSE)</f>
        <v>1</v>
      </c>
      <c r="V3743" s="231">
        <f t="shared" si="662"/>
        <v>0</v>
      </c>
    </row>
    <row r="3744" spans="1:22" s="231" customFormat="1" hidden="1">
      <c r="A3744" s="172">
        <f>VLOOKUP(G3744,[1]Conceptos!$B$2:$F$587,5,FALSE)</f>
        <v>445</v>
      </c>
      <c r="B3744" s="236"/>
      <c r="C3744" s="237"/>
      <c r="D3744" s="238"/>
      <c r="E3744" s="225">
        <v>8</v>
      </c>
      <c r="F3744" s="174"/>
      <c r="G3744" s="264" t="str">
        <f t="shared" si="663"/>
        <v>A.12.3</v>
      </c>
      <c r="H3744" s="235" t="e">
        <f t="shared" si="668"/>
        <v>#N/A</v>
      </c>
      <c r="I3744" s="239"/>
      <c r="J3744" s="239"/>
      <c r="K3744" s="239"/>
      <c r="L3744" s="239"/>
      <c r="M3744" s="240"/>
      <c r="N3744" s="231">
        <f t="shared" si="667"/>
        <v>1</v>
      </c>
      <c r="O3744" s="231">
        <f t="shared" si="669"/>
        <v>0</v>
      </c>
      <c r="P3744" s="179">
        <f>VLOOKUP($G3744,[1]Conceptos!$B$2:$I$588,6,FALSE)</f>
        <v>1</v>
      </c>
      <c r="Q3744" s="179">
        <f>VLOOKUP($G3744,[1]Conceptos!$B$2:$I$588,7,FALSE)</f>
        <v>1</v>
      </c>
      <c r="R3744" s="179">
        <f>VLOOKUP($G3744,[1]Conceptos!$B$2:$I$588,8,FALSE)</f>
        <v>1</v>
      </c>
      <c r="S3744" s="229" t="b">
        <f>VLOOKUP(G3744,[1]Conceptos!$B$2:$E$587,4,FALSE)</f>
        <v>1</v>
      </c>
      <c r="V3744" s="231">
        <f t="shared" si="662"/>
        <v>0</v>
      </c>
    </row>
    <row r="3745" spans="1:22" s="231" customFormat="1" hidden="1">
      <c r="A3745" s="172">
        <f>VLOOKUP(G3745,[1]Conceptos!$B$2:$F$587,5,FALSE)</f>
        <v>445</v>
      </c>
      <c r="B3745" s="236"/>
      <c r="C3745" s="237"/>
      <c r="D3745" s="238"/>
      <c r="E3745" s="225">
        <v>9</v>
      </c>
      <c r="F3745" s="174"/>
      <c r="G3745" s="264" t="str">
        <f t="shared" si="663"/>
        <v>A.12.3</v>
      </c>
      <c r="H3745" s="235" t="e">
        <f t="shared" si="668"/>
        <v>#N/A</v>
      </c>
      <c r="I3745" s="239"/>
      <c r="J3745" s="239"/>
      <c r="K3745" s="239"/>
      <c r="L3745" s="239"/>
      <c r="M3745" s="240"/>
      <c r="N3745" s="231">
        <f t="shared" si="667"/>
        <v>1</v>
      </c>
      <c r="O3745" s="231">
        <f t="shared" si="669"/>
        <v>0</v>
      </c>
      <c r="P3745" s="179">
        <f>VLOOKUP($G3745,[1]Conceptos!$B$2:$I$588,6,FALSE)</f>
        <v>1</v>
      </c>
      <c r="Q3745" s="179">
        <f>VLOOKUP($G3745,[1]Conceptos!$B$2:$I$588,7,FALSE)</f>
        <v>1</v>
      </c>
      <c r="R3745" s="179">
        <f>VLOOKUP($G3745,[1]Conceptos!$B$2:$I$588,8,FALSE)</f>
        <v>1</v>
      </c>
      <c r="S3745" s="229" t="b">
        <f>VLOOKUP(G3745,[1]Conceptos!$B$2:$E$587,4,FALSE)</f>
        <v>1</v>
      </c>
      <c r="V3745" s="231">
        <f t="shared" si="662"/>
        <v>0</v>
      </c>
    </row>
    <row r="3746" spans="1:22" s="231" customFormat="1" hidden="1">
      <c r="A3746" s="172">
        <f>VLOOKUP(G3746,[1]Conceptos!$B$2:$F$587,5,FALSE)</f>
        <v>445</v>
      </c>
      <c r="B3746" s="236"/>
      <c r="C3746" s="237"/>
      <c r="D3746" s="238"/>
      <c r="E3746" s="225">
        <v>10</v>
      </c>
      <c r="F3746" s="174"/>
      <c r="G3746" s="264" t="str">
        <f t="shared" si="663"/>
        <v>A.12.3</v>
      </c>
      <c r="H3746" s="235" t="e">
        <f t="shared" si="668"/>
        <v>#N/A</v>
      </c>
      <c r="I3746" s="239"/>
      <c r="J3746" s="239"/>
      <c r="K3746" s="239"/>
      <c r="L3746" s="239"/>
      <c r="M3746" s="240"/>
      <c r="N3746" s="231">
        <f t="shared" si="667"/>
        <v>1</v>
      </c>
      <c r="O3746" s="231">
        <f t="shared" si="669"/>
        <v>0</v>
      </c>
      <c r="P3746" s="179">
        <f>VLOOKUP($G3746,[1]Conceptos!$B$2:$I$588,6,FALSE)</f>
        <v>1</v>
      </c>
      <c r="Q3746" s="179">
        <f>VLOOKUP($G3746,[1]Conceptos!$B$2:$I$588,7,FALSE)</f>
        <v>1</v>
      </c>
      <c r="R3746" s="179">
        <f>VLOOKUP($G3746,[1]Conceptos!$B$2:$I$588,8,FALSE)</f>
        <v>1</v>
      </c>
      <c r="S3746" s="229" t="b">
        <f>VLOOKUP(G3746,[1]Conceptos!$B$2:$E$587,4,FALSE)</f>
        <v>1</v>
      </c>
      <c r="V3746" s="231">
        <f t="shared" si="662"/>
        <v>0</v>
      </c>
    </row>
    <row r="3747" spans="1:22" s="231" customFormat="1" ht="38.25">
      <c r="A3747" s="172">
        <f>VLOOKUP(G3747,[1]Conceptos!$B$2:$F$587,5,FALSE)</f>
        <v>446</v>
      </c>
      <c r="B3747" s="219" t="s">
        <v>589</v>
      </c>
      <c r="C3747" s="220" t="str">
        <f>VLOOKUP(B3747,[1]Conceptos!$B$2:$D$587,2,FALSE)</f>
        <v>REUBICACIÓN DE ASENTAMIENTOS ESTABLECIDOS EN ZONAS DE ALTO RIESGO</v>
      </c>
      <c r="D3747" s="221" t="str">
        <f>VLOOKUP(B3747,[1]Conceptos!$B$2:$D$587,3,FALSE)</f>
        <v>RECURSOS ORIENTADOS LA PROTECCIÓN DE LA POBLACIÓN UBICADA EN LOS ASENTAMIENTOS ESTABLECIDOS EN ZONAS DE ALTO RIESGO POR MEDIO DE SU REUBICACIÓN</v>
      </c>
      <c r="E3747" s="222" t="s">
        <v>136</v>
      </c>
      <c r="F3747" s="223"/>
      <c r="G3747" s="263" t="str">
        <f t="shared" si="663"/>
        <v>A.12.4</v>
      </c>
      <c r="H3747" s="225"/>
      <c r="I3747" s="226">
        <f>SUM(I3748:I3757)</f>
        <v>0</v>
      </c>
      <c r="J3747" s="226">
        <f>SUM(J3748:J3757)</f>
        <v>0</v>
      </c>
      <c r="K3747" s="226">
        <f>SUM(K3748:K3757)</f>
        <v>0</v>
      </c>
      <c r="L3747" s="226">
        <f>SUM(L3748:L3757)</f>
        <v>0</v>
      </c>
      <c r="M3747" s="227">
        <f>SUM(M3748:M3757)</f>
        <v>0</v>
      </c>
      <c r="N3747" s="228">
        <f>IF(AND(E3747&lt;&gt;"", E3747&lt;&gt;"Registrar Detalle",E3747&lt;&gt;"Ocultar Detalle"),1,0)</f>
        <v>0</v>
      </c>
      <c r="O3747" s="228">
        <f t="shared" si="669"/>
        <v>0</v>
      </c>
      <c r="P3747" s="179">
        <f>VLOOKUP($G3747,[1]Conceptos!$B$2:$I$588,6,FALSE)</f>
        <v>1</v>
      </c>
      <c r="Q3747" s="179">
        <f>VLOOKUP($G3747,[1]Conceptos!$B$2:$I$588,7,FALSE)</f>
        <v>1</v>
      </c>
      <c r="R3747" s="179">
        <f>VLOOKUP($G3747,[1]Conceptos!$B$2:$I$588,8,FALSE)</f>
        <v>1</v>
      </c>
      <c r="S3747" s="229" t="b">
        <f>VLOOKUP(G3747,[1]Conceptos!$B$2:$E$588,4,FALSE)</f>
        <v>1</v>
      </c>
      <c r="T3747" s="230">
        <f>FIND(".",B3747,LEN(B3747)-2)</f>
        <v>5</v>
      </c>
      <c r="U3747" s="230" t="str">
        <f>MID(B3747,1,T3747-1)</f>
        <v>A.12</v>
      </c>
      <c r="V3747" s="231">
        <f t="shared" si="662"/>
        <v>5</v>
      </c>
    </row>
    <row r="3748" spans="1:22" s="231" customFormat="1">
      <c r="A3748" s="172">
        <f>VLOOKUP(G3748,[1]Conceptos!$B$2:$F$587,5,FALSE)</f>
        <v>446</v>
      </c>
      <c r="B3748" s="234"/>
      <c r="C3748" s="220"/>
      <c r="D3748" s="221"/>
      <c r="E3748" s="225">
        <v>1</v>
      </c>
      <c r="F3748" s="174"/>
      <c r="G3748" s="264" t="str">
        <f t="shared" si="663"/>
        <v>A.12.4</v>
      </c>
      <c r="H3748" s="235" t="e">
        <f t="shared" ref="H3748:H3757" si="670">VLOOKUP(F3748,$W$7:$X$48,2,FALSE)</f>
        <v>#N/A</v>
      </c>
      <c r="I3748" s="239"/>
      <c r="J3748" s="239"/>
      <c r="K3748" s="239"/>
      <c r="L3748" s="239"/>
      <c r="M3748" s="240"/>
      <c r="N3748" s="231">
        <f t="shared" si="667"/>
        <v>1</v>
      </c>
      <c r="O3748" s="231">
        <f t="shared" si="669"/>
        <v>0</v>
      </c>
      <c r="P3748" s="179">
        <f>VLOOKUP($G3748,[1]Conceptos!$B$2:$I$588,6,FALSE)</f>
        <v>1</v>
      </c>
      <c r="Q3748" s="179">
        <f>VLOOKUP($G3748,[1]Conceptos!$B$2:$I$588,7,FALSE)</f>
        <v>1</v>
      </c>
      <c r="R3748" s="179">
        <f>VLOOKUP($G3748,[1]Conceptos!$B$2:$I$588,8,FALSE)</f>
        <v>1</v>
      </c>
      <c r="S3748" s="229" t="b">
        <f>VLOOKUP(G3748,[1]Conceptos!$B$2:$E$588,4,FALSE)</f>
        <v>1</v>
      </c>
      <c r="V3748" s="231">
        <f t="shared" si="662"/>
        <v>5</v>
      </c>
    </row>
    <row r="3749" spans="1:22" s="231" customFormat="1" hidden="1">
      <c r="A3749" s="172">
        <f>VLOOKUP(G3749,[1]Conceptos!$B$2:$F$587,5,FALSE)</f>
        <v>446</v>
      </c>
      <c r="B3749" s="236"/>
      <c r="C3749" s="237"/>
      <c r="D3749" s="238"/>
      <c r="E3749" s="225">
        <v>2</v>
      </c>
      <c r="F3749" s="174"/>
      <c r="G3749" s="264" t="str">
        <f t="shared" si="663"/>
        <v>A.12.4</v>
      </c>
      <c r="H3749" s="235" t="e">
        <f t="shared" si="670"/>
        <v>#N/A</v>
      </c>
      <c r="I3749" s="239"/>
      <c r="J3749" s="239"/>
      <c r="K3749" s="239"/>
      <c r="L3749" s="239"/>
      <c r="M3749" s="240"/>
      <c r="N3749" s="231">
        <f t="shared" si="667"/>
        <v>1</v>
      </c>
      <c r="O3749" s="231">
        <f t="shared" si="669"/>
        <v>0</v>
      </c>
      <c r="P3749" s="179">
        <f>VLOOKUP($G3749,[1]Conceptos!$B$2:$I$588,6,FALSE)</f>
        <v>1</v>
      </c>
      <c r="Q3749" s="179">
        <f>VLOOKUP($G3749,[1]Conceptos!$B$2:$I$588,7,FALSE)</f>
        <v>1</v>
      </c>
      <c r="R3749" s="179">
        <f>VLOOKUP($G3749,[1]Conceptos!$B$2:$I$588,8,FALSE)</f>
        <v>1</v>
      </c>
      <c r="S3749" s="229" t="b">
        <f>VLOOKUP(G3749,[1]Conceptos!$B$2:$E$587,4,FALSE)</f>
        <v>1</v>
      </c>
      <c r="V3749" s="231">
        <f t="shared" si="662"/>
        <v>0</v>
      </c>
    </row>
    <row r="3750" spans="1:22" s="231" customFormat="1" hidden="1">
      <c r="A3750" s="172">
        <f>VLOOKUP(G3750,[1]Conceptos!$B$2:$F$587,5,FALSE)</f>
        <v>446</v>
      </c>
      <c r="B3750" s="236"/>
      <c r="C3750" s="237"/>
      <c r="D3750" s="238"/>
      <c r="E3750" s="225">
        <v>3</v>
      </c>
      <c r="F3750" s="174"/>
      <c r="G3750" s="264" t="str">
        <f t="shared" si="663"/>
        <v>A.12.4</v>
      </c>
      <c r="H3750" s="235" t="e">
        <f t="shared" si="670"/>
        <v>#N/A</v>
      </c>
      <c r="I3750" s="239"/>
      <c r="J3750" s="239"/>
      <c r="K3750" s="239"/>
      <c r="L3750" s="239"/>
      <c r="M3750" s="240"/>
      <c r="N3750" s="231">
        <f t="shared" si="667"/>
        <v>1</v>
      </c>
      <c r="O3750" s="231">
        <f t="shared" si="669"/>
        <v>0</v>
      </c>
      <c r="P3750" s="179">
        <f>VLOOKUP($G3750,[1]Conceptos!$B$2:$I$588,6,FALSE)</f>
        <v>1</v>
      </c>
      <c r="Q3750" s="179">
        <f>VLOOKUP($G3750,[1]Conceptos!$B$2:$I$588,7,FALSE)</f>
        <v>1</v>
      </c>
      <c r="R3750" s="179">
        <f>VLOOKUP($G3750,[1]Conceptos!$B$2:$I$588,8,FALSE)</f>
        <v>1</v>
      </c>
      <c r="S3750" s="229" t="b">
        <f>VLOOKUP(G3750,[1]Conceptos!$B$2:$E$587,4,FALSE)</f>
        <v>1</v>
      </c>
      <c r="V3750" s="231">
        <f t="shared" si="662"/>
        <v>0</v>
      </c>
    </row>
    <row r="3751" spans="1:22" s="231" customFormat="1" hidden="1">
      <c r="A3751" s="172">
        <f>VLOOKUP(G3751,[1]Conceptos!$B$2:$F$587,5,FALSE)</f>
        <v>446</v>
      </c>
      <c r="B3751" s="236"/>
      <c r="C3751" s="237"/>
      <c r="D3751" s="238"/>
      <c r="E3751" s="225">
        <v>4</v>
      </c>
      <c r="F3751" s="174"/>
      <c r="G3751" s="264" t="str">
        <f t="shared" si="663"/>
        <v>A.12.4</v>
      </c>
      <c r="H3751" s="235" t="e">
        <f t="shared" si="670"/>
        <v>#N/A</v>
      </c>
      <c r="I3751" s="239"/>
      <c r="J3751" s="239"/>
      <c r="K3751" s="239"/>
      <c r="L3751" s="239"/>
      <c r="M3751" s="240"/>
      <c r="N3751" s="231">
        <f t="shared" si="667"/>
        <v>1</v>
      </c>
      <c r="O3751" s="231">
        <f t="shared" si="669"/>
        <v>0</v>
      </c>
      <c r="P3751" s="179">
        <f>VLOOKUP($G3751,[1]Conceptos!$B$2:$I$588,6,FALSE)</f>
        <v>1</v>
      </c>
      <c r="Q3751" s="179">
        <f>VLOOKUP($G3751,[1]Conceptos!$B$2:$I$588,7,FALSE)</f>
        <v>1</v>
      </c>
      <c r="R3751" s="179">
        <f>VLOOKUP($G3751,[1]Conceptos!$B$2:$I$588,8,FALSE)</f>
        <v>1</v>
      </c>
      <c r="S3751" s="229" t="b">
        <f>VLOOKUP(G3751,[1]Conceptos!$B$2:$E$587,4,FALSE)</f>
        <v>1</v>
      </c>
      <c r="V3751" s="231">
        <f t="shared" si="662"/>
        <v>0</v>
      </c>
    </row>
    <row r="3752" spans="1:22" s="231" customFormat="1" hidden="1">
      <c r="A3752" s="172">
        <f>VLOOKUP(G3752,[1]Conceptos!$B$2:$F$587,5,FALSE)</f>
        <v>446</v>
      </c>
      <c r="B3752" s="236"/>
      <c r="C3752" s="237"/>
      <c r="D3752" s="238"/>
      <c r="E3752" s="225">
        <v>5</v>
      </c>
      <c r="F3752" s="174"/>
      <c r="G3752" s="264" t="str">
        <f t="shared" si="663"/>
        <v>A.12.4</v>
      </c>
      <c r="H3752" s="235" t="e">
        <f t="shared" si="670"/>
        <v>#N/A</v>
      </c>
      <c r="I3752" s="239"/>
      <c r="J3752" s="239"/>
      <c r="K3752" s="239"/>
      <c r="L3752" s="239"/>
      <c r="M3752" s="240"/>
      <c r="N3752" s="231">
        <f t="shared" si="667"/>
        <v>1</v>
      </c>
      <c r="O3752" s="231">
        <f t="shared" si="669"/>
        <v>0</v>
      </c>
      <c r="P3752" s="179">
        <f>VLOOKUP($G3752,[1]Conceptos!$B$2:$I$588,6,FALSE)</f>
        <v>1</v>
      </c>
      <c r="Q3752" s="179">
        <f>VLOOKUP($G3752,[1]Conceptos!$B$2:$I$588,7,FALSE)</f>
        <v>1</v>
      </c>
      <c r="R3752" s="179">
        <f>VLOOKUP($G3752,[1]Conceptos!$B$2:$I$588,8,FALSE)</f>
        <v>1</v>
      </c>
      <c r="S3752" s="229" t="b">
        <f>VLOOKUP(G3752,[1]Conceptos!$B$2:$E$587,4,FALSE)</f>
        <v>1</v>
      </c>
      <c r="V3752" s="231">
        <f t="shared" si="662"/>
        <v>0</v>
      </c>
    </row>
    <row r="3753" spans="1:22" s="231" customFormat="1" hidden="1">
      <c r="A3753" s="172">
        <f>VLOOKUP(G3753,[1]Conceptos!$B$2:$F$587,5,FALSE)</f>
        <v>446</v>
      </c>
      <c r="B3753" s="236"/>
      <c r="C3753" s="237"/>
      <c r="D3753" s="238"/>
      <c r="E3753" s="225">
        <v>6</v>
      </c>
      <c r="F3753" s="174"/>
      <c r="G3753" s="264" t="str">
        <f t="shared" si="663"/>
        <v>A.12.4</v>
      </c>
      <c r="H3753" s="235" t="e">
        <f t="shared" si="670"/>
        <v>#N/A</v>
      </c>
      <c r="I3753" s="239"/>
      <c r="J3753" s="239"/>
      <c r="K3753" s="239"/>
      <c r="L3753" s="239"/>
      <c r="M3753" s="240"/>
      <c r="N3753" s="231">
        <f t="shared" si="667"/>
        <v>1</v>
      </c>
      <c r="O3753" s="231">
        <f t="shared" si="669"/>
        <v>0</v>
      </c>
      <c r="P3753" s="179">
        <f>VLOOKUP($G3753,[1]Conceptos!$B$2:$I$588,6,FALSE)</f>
        <v>1</v>
      </c>
      <c r="Q3753" s="179">
        <f>VLOOKUP($G3753,[1]Conceptos!$B$2:$I$588,7,FALSE)</f>
        <v>1</v>
      </c>
      <c r="R3753" s="179">
        <f>VLOOKUP($G3753,[1]Conceptos!$B$2:$I$588,8,FALSE)</f>
        <v>1</v>
      </c>
      <c r="S3753" s="229" t="b">
        <f>VLOOKUP(G3753,[1]Conceptos!$B$2:$E$587,4,FALSE)</f>
        <v>1</v>
      </c>
      <c r="V3753" s="231">
        <f t="shared" si="662"/>
        <v>0</v>
      </c>
    </row>
    <row r="3754" spans="1:22" s="231" customFormat="1" hidden="1">
      <c r="A3754" s="172">
        <f>VLOOKUP(G3754,[1]Conceptos!$B$2:$F$587,5,FALSE)</f>
        <v>446</v>
      </c>
      <c r="B3754" s="236"/>
      <c r="C3754" s="237"/>
      <c r="D3754" s="238"/>
      <c r="E3754" s="225">
        <v>7</v>
      </c>
      <c r="F3754" s="174"/>
      <c r="G3754" s="264" t="str">
        <f t="shared" si="663"/>
        <v>A.12.4</v>
      </c>
      <c r="H3754" s="235" t="e">
        <f t="shared" si="670"/>
        <v>#N/A</v>
      </c>
      <c r="I3754" s="239"/>
      <c r="J3754" s="239"/>
      <c r="K3754" s="239"/>
      <c r="L3754" s="239"/>
      <c r="M3754" s="240"/>
      <c r="N3754" s="231">
        <f t="shared" si="667"/>
        <v>1</v>
      </c>
      <c r="O3754" s="231">
        <f t="shared" si="669"/>
        <v>0</v>
      </c>
      <c r="P3754" s="179">
        <f>VLOOKUP($G3754,[1]Conceptos!$B$2:$I$588,6,FALSE)</f>
        <v>1</v>
      </c>
      <c r="Q3754" s="179">
        <f>VLOOKUP($G3754,[1]Conceptos!$B$2:$I$588,7,FALSE)</f>
        <v>1</v>
      </c>
      <c r="R3754" s="179">
        <f>VLOOKUP($G3754,[1]Conceptos!$B$2:$I$588,8,FALSE)</f>
        <v>1</v>
      </c>
      <c r="S3754" s="229" t="b">
        <f>VLOOKUP(G3754,[1]Conceptos!$B$2:$E$587,4,FALSE)</f>
        <v>1</v>
      </c>
      <c r="V3754" s="231">
        <f t="shared" si="662"/>
        <v>0</v>
      </c>
    </row>
    <row r="3755" spans="1:22" s="231" customFormat="1" hidden="1">
      <c r="A3755" s="172">
        <f>VLOOKUP(G3755,[1]Conceptos!$B$2:$F$587,5,FALSE)</f>
        <v>446</v>
      </c>
      <c r="B3755" s="236"/>
      <c r="C3755" s="237"/>
      <c r="D3755" s="238"/>
      <c r="E3755" s="225">
        <v>8</v>
      </c>
      <c r="F3755" s="174"/>
      <c r="G3755" s="264" t="str">
        <f t="shared" si="663"/>
        <v>A.12.4</v>
      </c>
      <c r="H3755" s="235" t="e">
        <f t="shared" si="670"/>
        <v>#N/A</v>
      </c>
      <c r="I3755" s="239"/>
      <c r="J3755" s="239"/>
      <c r="K3755" s="239"/>
      <c r="L3755" s="239"/>
      <c r="M3755" s="240"/>
      <c r="N3755" s="231">
        <f t="shared" si="667"/>
        <v>1</v>
      </c>
      <c r="O3755" s="231">
        <f t="shared" si="669"/>
        <v>0</v>
      </c>
      <c r="P3755" s="179">
        <f>VLOOKUP($G3755,[1]Conceptos!$B$2:$I$588,6,FALSE)</f>
        <v>1</v>
      </c>
      <c r="Q3755" s="179">
        <f>VLOOKUP($G3755,[1]Conceptos!$B$2:$I$588,7,FALSE)</f>
        <v>1</v>
      </c>
      <c r="R3755" s="179">
        <f>VLOOKUP($G3755,[1]Conceptos!$B$2:$I$588,8,FALSE)</f>
        <v>1</v>
      </c>
      <c r="S3755" s="229" t="b">
        <f>VLOOKUP(G3755,[1]Conceptos!$B$2:$E$587,4,FALSE)</f>
        <v>1</v>
      </c>
      <c r="V3755" s="231">
        <f t="shared" si="662"/>
        <v>0</v>
      </c>
    </row>
    <row r="3756" spans="1:22" s="231" customFormat="1" hidden="1">
      <c r="A3756" s="172">
        <f>VLOOKUP(G3756,[1]Conceptos!$B$2:$F$587,5,FALSE)</f>
        <v>446</v>
      </c>
      <c r="B3756" s="236"/>
      <c r="C3756" s="237"/>
      <c r="D3756" s="238"/>
      <c r="E3756" s="225">
        <v>9</v>
      </c>
      <c r="F3756" s="174"/>
      <c r="G3756" s="264" t="str">
        <f t="shared" si="663"/>
        <v>A.12.4</v>
      </c>
      <c r="H3756" s="235" t="e">
        <f t="shared" si="670"/>
        <v>#N/A</v>
      </c>
      <c r="I3756" s="239"/>
      <c r="J3756" s="239"/>
      <c r="K3756" s="239"/>
      <c r="L3756" s="239"/>
      <c r="M3756" s="240"/>
      <c r="N3756" s="231">
        <f t="shared" si="667"/>
        <v>1</v>
      </c>
      <c r="O3756" s="231">
        <f t="shared" si="669"/>
        <v>0</v>
      </c>
      <c r="P3756" s="179">
        <f>VLOOKUP($G3756,[1]Conceptos!$B$2:$I$588,6,FALSE)</f>
        <v>1</v>
      </c>
      <c r="Q3756" s="179">
        <f>VLOOKUP($G3756,[1]Conceptos!$B$2:$I$588,7,FALSE)</f>
        <v>1</v>
      </c>
      <c r="R3756" s="179">
        <f>VLOOKUP($G3756,[1]Conceptos!$B$2:$I$588,8,FALSE)</f>
        <v>1</v>
      </c>
      <c r="S3756" s="229" t="b">
        <f>VLOOKUP(G3756,[1]Conceptos!$B$2:$E$587,4,FALSE)</f>
        <v>1</v>
      </c>
      <c r="V3756" s="231">
        <f t="shared" si="662"/>
        <v>0</v>
      </c>
    </row>
    <row r="3757" spans="1:22" s="231" customFormat="1" hidden="1">
      <c r="A3757" s="172">
        <f>VLOOKUP(G3757,[1]Conceptos!$B$2:$F$587,5,FALSE)</f>
        <v>446</v>
      </c>
      <c r="B3757" s="236"/>
      <c r="C3757" s="237"/>
      <c r="D3757" s="238"/>
      <c r="E3757" s="225">
        <v>10</v>
      </c>
      <c r="F3757" s="174"/>
      <c r="G3757" s="264" t="str">
        <f t="shared" si="663"/>
        <v>A.12.4</v>
      </c>
      <c r="H3757" s="235" t="e">
        <f t="shared" si="670"/>
        <v>#N/A</v>
      </c>
      <c r="I3757" s="239"/>
      <c r="J3757" s="239"/>
      <c r="K3757" s="239"/>
      <c r="L3757" s="239"/>
      <c r="M3757" s="240"/>
      <c r="N3757" s="231">
        <f t="shared" si="667"/>
        <v>1</v>
      </c>
      <c r="O3757" s="231">
        <f t="shared" si="669"/>
        <v>0</v>
      </c>
      <c r="P3757" s="179">
        <f>VLOOKUP($G3757,[1]Conceptos!$B$2:$I$588,6,FALSE)</f>
        <v>1</v>
      </c>
      <c r="Q3757" s="179">
        <f>VLOOKUP($G3757,[1]Conceptos!$B$2:$I$588,7,FALSE)</f>
        <v>1</v>
      </c>
      <c r="R3757" s="179">
        <f>VLOOKUP($G3757,[1]Conceptos!$B$2:$I$588,8,FALSE)</f>
        <v>1</v>
      </c>
      <c r="S3757" s="229" t="b">
        <f>VLOOKUP(G3757,[1]Conceptos!$B$2:$E$587,4,FALSE)</f>
        <v>1</v>
      </c>
      <c r="V3757" s="231">
        <f t="shared" si="662"/>
        <v>0</v>
      </c>
    </row>
    <row r="3758" spans="1:22" s="231" customFormat="1" ht="38.25">
      <c r="A3758" s="172">
        <f>VLOOKUP(G3758,[1]Conceptos!$B$2:$F$587,5,FALSE)</f>
        <v>447</v>
      </c>
      <c r="B3758" s="219" t="s">
        <v>590</v>
      </c>
      <c r="C3758" s="220" t="str">
        <f>VLOOKUP(B3758,[1]Conceptos!$B$2:$D$587,2,FALSE)</f>
        <v>MONITOREO, EVALUACIÓN Y ZONIFICACIÓN DE RIESGO PARA FINES DE PLANIFICACIÓN</v>
      </c>
      <c r="D3758" s="221" t="str">
        <f>VLOOKUP(B3758,[1]Conceptos!$B$2:$D$587,3,FALSE)</f>
        <v>ACCIONES ENCAMINADAS A LA RECOLECCIÓN, CONSOLIDACIÓN, ANÁLISIS Y EVALUACIÓN DE INFORMACIÓN NECESARIA PARA LA ELABORACIÓN DE PLANES PROGRAMAS Y PROYECTOS DE PREVENCIÓN Y ATENCIÓN DE DESASTRES.</v>
      </c>
      <c r="E3758" s="222" t="s">
        <v>136</v>
      </c>
      <c r="F3758" s="223"/>
      <c r="G3758" s="263" t="str">
        <f t="shared" si="663"/>
        <v>A.12.5</v>
      </c>
      <c r="H3758" s="225"/>
      <c r="I3758" s="226">
        <f>SUM(I3759:I3768)</f>
        <v>0</v>
      </c>
      <c r="J3758" s="226">
        <f>SUM(J3759:J3768)</f>
        <v>0</v>
      </c>
      <c r="K3758" s="226">
        <f>SUM(K3759:K3768)</f>
        <v>0</v>
      </c>
      <c r="L3758" s="226">
        <f>SUM(L3759:L3768)</f>
        <v>0</v>
      </c>
      <c r="M3758" s="227">
        <f>SUM(M3759:M3768)</f>
        <v>0</v>
      </c>
      <c r="N3758" s="228">
        <f>IF(AND(E3758&lt;&gt;"", E3758&lt;&gt;"Registrar Detalle",E3758&lt;&gt;"Ocultar Detalle"),1,0)</f>
        <v>0</v>
      </c>
      <c r="O3758" s="228">
        <f t="shared" si="669"/>
        <v>0</v>
      </c>
      <c r="P3758" s="179">
        <f>VLOOKUP($G3758,[1]Conceptos!$B$2:$I$588,6,FALSE)</f>
        <v>1</v>
      </c>
      <c r="Q3758" s="179">
        <f>VLOOKUP($G3758,[1]Conceptos!$B$2:$I$588,7,FALSE)</f>
        <v>1</v>
      </c>
      <c r="R3758" s="179">
        <f>VLOOKUP($G3758,[1]Conceptos!$B$2:$I$588,8,FALSE)</f>
        <v>1</v>
      </c>
      <c r="S3758" s="229" t="b">
        <f>VLOOKUP(G3758,[1]Conceptos!$B$2:$E$588,4,FALSE)</f>
        <v>1</v>
      </c>
      <c r="T3758" s="230">
        <f>FIND(".",B3758,LEN(B3758)-2)</f>
        <v>5</v>
      </c>
      <c r="U3758" s="230" t="str">
        <f>MID(B3758,1,T3758-1)</f>
        <v>A.12</v>
      </c>
      <c r="V3758" s="231">
        <f t="shared" si="662"/>
        <v>5</v>
      </c>
    </row>
    <row r="3759" spans="1:22" s="231" customFormat="1">
      <c r="A3759" s="172">
        <f>VLOOKUP(G3759,[1]Conceptos!$B$2:$F$587,5,FALSE)</f>
        <v>447</v>
      </c>
      <c r="B3759" s="234"/>
      <c r="C3759" s="220"/>
      <c r="D3759" s="221"/>
      <c r="E3759" s="225">
        <v>1</v>
      </c>
      <c r="F3759" s="174"/>
      <c r="G3759" s="264" t="str">
        <f t="shared" si="663"/>
        <v>A.12.5</v>
      </c>
      <c r="H3759" s="235" t="e">
        <f t="shared" ref="H3759:H3768" si="671">VLOOKUP(F3759,$W$7:$X$48,2,FALSE)</f>
        <v>#N/A</v>
      </c>
      <c r="I3759" s="239"/>
      <c r="J3759" s="239"/>
      <c r="K3759" s="239"/>
      <c r="L3759" s="239"/>
      <c r="M3759" s="240"/>
      <c r="N3759" s="231">
        <f t="shared" si="667"/>
        <v>1</v>
      </c>
      <c r="O3759" s="231">
        <f t="shared" si="669"/>
        <v>0</v>
      </c>
      <c r="P3759" s="179">
        <f>VLOOKUP($G3759,[1]Conceptos!$B$2:$I$588,6,FALSE)</f>
        <v>1</v>
      </c>
      <c r="Q3759" s="179">
        <f>VLOOKUP($G3759,[1]Conceptos!$B$2:$I$588,7,FALSE)</f>
        <v>1</v>
      </c>
      <c r="R3759" s="179">
        <f>VLOOKUP($G3759,[1]Conceptos!$B$2:$I$588,8,FALSE)</f>
        <v>1</v>
      </c>
      <c r="S3759" s="229" t="b">
        <f>VLOOKUP(G3759,[1]Conceptos!$B$2:$E$588,4,FALSE)</f>
        <v>1</v>
      </c>
      <c r="V3759" s="231">
        <f t="shared" si="662"/>
        <v>5</v>
      </c>
    </row>
    <row r="3760" spans="1:22" s="231" customFormat="1" hidden="1">
      <c r="A3760" s="172">
        <f>VLOOKUP(G3760,[1]Conceptos!$B$2:$F$587,5,FALSE)</f>
        <v>447</v>
      </c>
      <c r="B3760" s="236"/>
      <c r="C3760" s="237"/>
      <c r="D3760" s="238"/>
      <c r="E3760" s="225">
        <v>2</v>
      </c>
      <c r="F3760" s="174"/>
      <c r="G3760" s="264" t="str">
        <f t="shared" si="663"/>
        <v>A.12.5</v>
      </c>
      <c r="H3760" s="235" t="e">
        <f t="shared" si="671"/>
        <v>#N/A</v>
      </c>
      <c r="I3760" s="239"/>
      <c r="J3760" s="239"/>
      <c r="K3760" s="239"/>
      <c r="L3760" s="239"/>
      <c r="M3760" s="240"/>
      <c r="N3760" s="231">
        <f t="shared" si="667"/>
        <v>1</v>
      </c>
      <c r="O3760" s="231">
        <f t="shared" si="669"/>
        <v>0</v>
      </c>
      <c r="P3760" s="179">
        <f>VLOOKUP($G3760,[1]Conceptos!$B$2:$I$588,6,FALSE)</f>
        <v>1</v>
      </c>
      <c r="Q3760" s="179">
        <f>VLOOKUP($G3760,[1]Conceptos!$B$2:$I$588,7,FALSE)</f>
        <v>1</v>
      </c>
      <c r="R3760" s="179">
        <f>VLOOKUP($G3760,[1]Conceptos!$B$2:$I$588,8,FALSE)</f>
        <v>1</v>
      </c>
      <c r="S3760" s="229" t="b">
        <f>VLOOKUP(G3760,[1]Conceptos!$B$2:$E$587,4,FALSE)</f>
        <v>1</v>
      </c>
      <c r="V3760" s="231">
        <f t="shared" si="662"/>
        <v>0</v>
      </c>
    </row>
    <row r="3761" spans="1:22" s="231" customFormat="1" hidden="1">
      <c r="A3761" s="172">
        <f>VLOOKUP(G3761,[1]Conceptos!$B$2:$F$587,5,FALSE)</f>
        <v>447</v>
      </c>
      <c r="B3761" s="236"/>
      <c r="C3761" s="237"/>
      <c r="D3761" s="238"/>
      <c r="E3761" s="225">
        <v>3</v>
      </c>
      <c r="F3761" s="174"/>
      <c r="G3761" s="264" t="str">
        <f t="shared" si="663"/>
        <v>A.12.5</v>
      </c>
      <c r="H3761" s="235" t="e">
        <f t="shared" si="671"/>
        <v>#N/A</v>
      </c>
      <c r="I3761" s="239"/>
      <c r="J3761" s="239"/>
      <c r="K3761" s="239"/>
      <c r="L3761" s="239"/>
      <c r="M3761" s="240"/>
      <c r="N3761" s="231">
        <f t="shared" si="667"/>
        <v>1</v>
      </c>
      <c r="O3761" s="231">
        <f t="shared" si="669"/>
        <v>0</v>
      </c>
      <c r="P3761" s="179">
        <f>VLOOKUP($G3761,[1]Conceptos!$B$2:$I$588,6,FALSE)</f>
        <v>1</v>
      </c>
      <c r="Q3761" s="179">
        <f>VLOOKUP($G3761,[1]Conceptos!$B$2:$I$588,7,FALSE)</f>
        <v>1</v>
      </c>
      <c r="R3761" s="179">
        <f>VLOOKUP($G3761,[1]Conceptos!$B$2:$I$588,8,FALSE)</f>
        <v>1</v>
      </c>
      <c r="S3761" s="229" t="b">
        <f>VLOOKUP(G3761,[1]Conceptos!$B$2:$E$587,4,FALSE)</f>
        <v>1</v>
      </c>
      <c r="V3761" s="231">
        <f t="shared" si="662"/>
        <v>0</v>
      </c>
    </row>
    <row r="3762" spans="1:22" s="231" customFormat="1" hidden="1">
      <c r="A3762" s="172">
        <f>VLOOKUP(G3762,[1]Conceptos!$B$2:$F$587,5,FALSE)</f>
        <v>447</v>
      </c>
      <c r="B3762" s="236"/>
      <c r="C3762" s="237"/>
      <c r="D3762" s="238"/>
      <c r="E3762" s="225">
        <v>4</v>
      </c>
      <c r="F3762" s="174"/>
      <c r="G3762" s="264" t="str">
        <f t="shared" si="663"/>
        <v>A.12.5</v>
      </c>
      <c r="H3762" s="235" t="e">
        <f t="shared" si="671"/>
        <v>#N/A</v>
      </c>
      <c r="I3762" s="239"/>
      <c r="J3762" s="239"/>
      <c r="K3762" s="239"/>
      <c r="L3762" s="239"/>
      <c r="M3762" s="240"/>
      <c r="N3762" s="231">
        <f t="shared" si="667"/>
        <v>1</v>
      </c>
      <c r="O3762" s="231">
        <f t="shared" si="669"/>
        <v>0</v>
      </c>
      <c r="P3762" s="179">
        <f>VLOOKUP($G3762,[1]Conceptos!$B$2:$I$588,6,FALSE)</f>
        <v>1</v>
      </c>
      <c r="Q3762" s="179">
        <f>VLOOKUP($G3762,[1]Conceptos!$B$2:$I$588,7,FALSE)</f>
        <v>1</v>
      </c>
      <c r="R3762" s="179">
        <f>VLOOKUP($G3762,[1]Conceptos!$B$2:$I$588,8,FALSE)</f>
        <v>1</v>
      </c>
      <c r="S3762" s="229" t="b">
        <f>VLOOKUP(G3762,[1]Conceptos!$B$2:$E$587,4,FALSE)</f>
        <v>1</v>
      </c>
      <c r="V3762" s="231">
        <f t="shared" si="662"/>
        <v>0</v>
      </c>
    </row>
    <row r="3763" spans="1:22" s="231" customFormat="1" hidden="1">
      <c r="A3763" s="172">
        <f>VLOOKUP(G3763,[1]Conceptos!$B$2:$F$587,5,FALSE)</f>
        <v>447</v>
      </c>
      <c r="B3763" s="236"/>
      <c r="C3763" s="237"/>
      <c r="D3763" s="238"/>
      <c r="E3763" s="225">
        <v>5</v>
      </c>
      <c r="F3763" s="174"/>
      <c r="G3763" s="264" t="str">
        <f t="shared" si="663"/>
        <v>A.12.5</v>
      </c>
      <c r="H3763" s="235" t="e">
        <f t="shared" si="671"/>
        <v>#N/A</v>
      </c>
      <c r="I3763" s="239"/>
      <c r="J3763" s="239"/>
      <c r="K3763" s="239"/>
      <c r="L3763" s="239"/>
      <c r="M3763" s="240"/>
      <c r="N3763" s="231">
        <f t="shared" si="667"/>
        <v>1</v>
      </c>
      <c r="O3763" s="231">
        <f t="shared" si="669"/>
        <v>0</v>
      </c>
      <c r="P3763" s="179">
        <f>VLOOKUP($G3763,[1]Conceptos!$B$2:$I$588,6,FALSE)</f>
        <v>1</v>
      </c>
      <c r="Q3763" s="179">
        <f>VLOOKUP($G3763,[1]Conceptos!$B$2:$I$588,7,FALSE)</f>
        <v>1</v>
      </c>
      <c r="R3763" s="179">
        <f>VLOOKUP($G3763,[1]Conceptos!$B$2:$I$588,8,FALSE)</f>
        <v>1</v>
      </c>
      <c r="S3763" s="229" t="b">
        <f>VLOOKUP(G3763,[1]Conceptos!$B$2:$E$587,4,FALSE)</f>
        <v>1</v>
      </c>
      <c r="V3763" s="231">
        <f t="shared" si="662"/>
        <v>0</v>
      </c>
    </row>
    <row r="3764" spans="1:22" s="231" customFormat="1" hidden="1">
      <c r="A3764" s="172">
        <f>VLOOKUP(G3764,[1]Conceptos!$B$2:$F$587,5,FALSE)</f>
        <v>447</v>
      </c>
      <c r="B3764" s="236"/>
      <c r="C3764" s="237"/>
      <c r="D3764" s="238"/>
      <c r="E3764" s="225">
        <v>6</v>
      </c>
      <c r="F3764" s="174"/>
      <c r="G3764" s="264" t="str">
        <f t="shared" si="663"/>
        <v>A.12.5</v>
      </c>
      <c r="H3764" s="235" t="e">
        <f t="shared" si="671"/>
        <v>#N/A</v>
      </c>
      <c r="I3764" s="239"/>
      <c r="J3764" s="239"/>
      <c r="K3764" s="239"/>
      <c r="L3764" s="239"/>
      <c r="M3764" s="240"/>
      <c r="N3764" s="231">
        <f t="shared" si="667"/>
        <v>1</v>
      </c>
      <c r="O3764" s="231">
        <f t="shared" si="669"/>
        <v>0</v>
      </c>
      <c r="P3764" s="179">
        <f>VLOOKUP($G3764,[1]Conceptos!$B$2:$I$588,6,FALSE)</f>
        <v>1</v>
      </c>
      <c r="Q3764" s="179">
        <f>VLOOKUP($G3764,[1]Conceptos!$B$2:$I$588,7,FALSE)</f>
        <v>1</v>
      </c>
      <c r="R3764" s="179">
        <f>VLOOKUP($G3764,[1]Conceptos!$B$2:$I$588,8,FALSE)</f>
        <v>1</v>
      </c>
      <c r="S3764" s="229" t="b">
        <f>VLOOKUP(G3764,[1]Conceptos!$B$2:$E$587,4,FALSE)</f>
        <v>1</v>
      </c>
      <c r="V3764" s="231">
        <f t="shared" si="662"/>
        <v>0</v>
      </c>
    </row>
    <row r="3765" spans="1:22" s="231" customFormat="1" hidden="1">
      <c r="A3765" s="172">
        <f>VLOOKUP(G3765,[1]Conceptos!$B$2:$F$587,5,FALSE)</f>
        <v>447</v>
      </c>
      <c r="B3765" s="236"/>
      <c r="C3765" s="237"/>
      <c r="D3765" s="238"/>
      <c r="E3765" s="225">
        <v>7</v>
      </c>
      <c r="F3765" s="174"/>
      <c r="G3765" s="264" t="str">
        <f t="shared" si="663"/>
        <v>A.12.5</v>
      </c>
      <c r="H3765" s="235" t="e">
        <f t="shared" si="671"/>
        <v>#N/A</v>
      </c>
      <c r="I3765" s="239"/>
      <c r="J3765" s="239"/>
      <c r="K3765" s="239"/>
      <c r="L3765" s="239"/>
      <c r="M3765" s="240"/>
      <c r="N3765" s="231">
        <f t="shared" si="667"/>
        <v>1</v>
      </c>
      <c r="O3765" s="231">
        <f t="shared" si="669"/>
        <v>0</v>
      </c>
      <c r="P3765" s="179">
        <f>VLOOKUP($G3765,[1]Conceptos!$B$2:$I$588,6,FALSE)</f>
        <v>1</v>
      </c>
      <c r="Q3765" s="179">
        <f>VLOOKUP($G3765,[1]Conceptos!$B$2:$I$588,7,FALSE)</f>
        <v>1</v>
      </c>
      <c r="R3765" s="179">
        <f>VLOOKUP($G3765,[1]Conceptos!$B$2:$I$588,8,FALSE)</f>
        <v>1</v>
      </c>
      <c r="S3765" s="229" t="b">
        <f>VLOOKUP(G3765,[1]Conceptos!$B$2:$E$587,4,FALSE)</f>
        <v>1</v>
      </c>
      <c r="V3765" s="231">
        <f t="shared" si="662"/>
        <v>0</v>
      </c>
    </row>
    <row r="3766" spans="1:22" s="231" customFormat="1" hidden="1">
      <c r="A3766" s="172">
        <f>VLOOKUP(G3766,[1]Conceptos!$B$2:$F$587,5,FALSE)</f>
        <v>447</v>
      </c>
      <c r="B3766" s="236"/>
      <c r="C3766" s="237"/>
      <c r="D3766" s="238"/>
      <c r="E3766" s="225">
        <v>8</v>
      </c>
      <c r="F3766" s="174"/>
      <c r="G3766" s="264" t="str">
        <f t="shared" si="663"/>
        <v>A.12.5</v>
      </c>
      <c r="H3766" s="235" t="e">
        <f t="shared" si="671"/>
        <v>#N/A</v>
      </c>
      <c r="I3766" s="239"/>
      <c r="J3766" s="239"/>
      <c r="K3766" s="239"/>
      <c r="L3766" s="239"/>
      <c r="M3766" s="240"/>
      <c r="N3766" s="231">
        <f t="shared" si="667"/>
        <v>1</v>
      </c>
      <c r="O3766" s="231">
        <f t="shared" si="669"/>
        <v>0</v>
      </c>
      <c r="P3766" s="179">
        <f>VLOOKUP($G3766,[1]Conceptos!$B$2:$I$588,6,FALSE)</f>
        <v>1</v>
      </c>
      <c r="Q3766" s="179">
        <f>VLOOKUP($G3766,[1]Conceptos!$B$2:$I$588,7,FALSE)</f>
        <v>1</v>
      </c>
      <c r="R3766" s="179">
        <f>VLOOKUP($G3766,[1]Conceptos!$B$2:$I$588,8,FALSE)</f>
        <v>1</v>
      </c>
      <c r="S3766" s="229" t="b">
        <f>VLOOKUP(G3766,[1]Conceptos!$B$2:$E$587,4,FALSE)</f>
        <v>1</v>
      </c>
      <c r="V3766" s="231">
        <f t="shared" si="662"/>
        <v>0</v>
      </c>
    </row>
    <row r="3767" spans="1:22" s="231" customFormat="1" hidden="1">
      <c r="A3767" s="172">
        <f>VLOOKUP(G3767,[1]Conceptos!$B$2:$F$587,5,FALSE)</f>
        <v>447</v>
      </c>
      <c r="B3767" s="236"/>
      <c r="C3767" s="237"/>
      <c r="D3767" s="238"/>
      <c r="E3767" s="225">
        <v>9</v>
      </c>
      <c r="F3767" s="174"/>
      <c r="G3767" s="264" t="str">
        <f t="shared" si="663"/>
        <v>A.12.5</v>
      </c>
      <c r="H3767" s="235" t="e">
        <f t="shared" si="671"/>
        <v>#N/A</v>
      </c>
      <c r="I3767" s="239"/>
      <c r="J3767" s="239"/>
      <c r="K3767" s="239"/>
      <c r="L3767" s="239"/>
      <c r="M3767" s="240"/>
      <c r="N3767" s="231">
        <f t="shared" si="667"/>
        <v>1</v>
      </c>
      <c r="O3767" s="231">
        <f t="shared" si="669"/>
        <v>0</v>
      </c>
      <c r="P3767" s="179">
        <f>VLOOKUP($G3767,[1]Conceptos!$B$2:$I$588,6,FALSE)</f>
        <v>1</v>
      </c>
      <c r="Q3767" s="179">
        <f>VLOOKUP($G3767,[1]Conceptos!$B$2:$I$588,7,FALSE)</f>
        <v>1</v>
      </c>
      <c r="R3767" s="179">
        <f>VLOOKUP($G3767,[1]Conceptos!$B$2:$I$588,8,FALSE)</f>
        <v>1</v>
      </c>
      <c r="S3767" s="229" t="b">
        <f>VLOOKUP(G3767,[1]Conceptos!$B$2:$E$587,4,FALSE)</f>
        <v>1</v>
      </c>
      <c r="V3767" s="231">
        <f t="shared" ref="V3767:V3830" si="672">IF(T3767=0,T3766,T3767)</f>
        <v>0</v>
      </c>
    </row>
    <row r="3768" spans="1:22" s="231" customFormat="1" hidden="1">
      <c r="A3768" s="172">
        <f>VLOOKUP(G3768,[1]Conceptos!$B$2:$F$587,5,FALSE)</f>
        <v>447</v>
      </c>
      <c r="B3768" s="236"/>
      <c r="C3768" s="237"/>
      <c r="D3768" s="238"/>
      <c r="E3768" s="225">
        <v>10</v>
      </c>
      <c r="F3768" s="174"/>
      <c r="G3768" s="264" t="str">
        <f t="shared" si="663"/>
        <v>A.12.5</v>
      </c>
      <c r="H3768" s="235" t="e">
        <f t="shared" si="671"/>
        <v>#N/A</v>
      </c>
      <c r="I3768" s="239"/>
      <c r="J3768" s="239"/>
      <c r="K3768" s="239"/>
      <c r="L3768" s="239"/>
      <c r="M3768" s="240"/>
      <c r="N3768" s="231">
        <f t="shared" si="667"/>
        <v>1</v>
      </c>
      <c r="O3768" s="231">
        <f t="shared" si="669"/>
        <v>0</v>
      </c>
      <c r="P3768" s="179">
        <f>VLOOKUP($G3768,[1]Conceptos!$B$2:$I$588,6,FALSE)</f>
        <v>1</v>
      </c>
      <c r="Q3768" s="179">
        <f>VLOOKUP($G3768,[1]Conceptos!$B$2:$I$588,7,FALSE)</f>
        <v>1</v>
      </c>
      <c r="R3768" s="179">
        <f>VLOOKUP($G3768,[1]Conceptos!$B$2:$I$588,8,FALSE)</f>
        <v>1</v>
      </c>
      <c r="S3768" s="229" t="b">
        <f>VLOOKUP(G3768,[1]Conceptos!$B$2:$E$587,4,FALSE)</f>
        <v>1</v>
      </c>
      <c r="V3768" s="231">
        <f t="shared" si="672"/>
        <v>0</v>
      </c>
    </row>
    <row r="3769" spans="1:22" s="231" customFormat="1" ht="38.25">
      <c r="A3769" s="172">
        <f>VLOOKUP(G3769,[1]Conceptos!$B$2:$F$587,5,FALSE)</f>
        <v>448</v>
      </c>
      <c r="B3769" s="219" t="s">
        <v>591</v>
      </c>
      <c r="C3769" s="220" t="str">
        <f>VLOOKUP(B3769,[1]Conceptos!$B$2:$D$587,2,FALSE)</f>
        <v>ATENCIÓN DE DESASTRES</v>
      </c>
      <c r="D3769" s="221" t="str">
        <f>VLOOKUP(B3769,[1]Conceptos!$B$2:$D$587,3,FALSE)</f>
        <v>INVERSIÓNES  ORIENTADAS TODAS LAS ACTIVIDADES ADMINISTRATIVAS Y OPERATIVAS INDISPENSABLES PARA RESOLVER LAS SITUACIONES DE DESASTRES</v>
      </c>
      <c r="E3769" s="222" t="s">
        <v>136</v>
      </c>
      <c r="F3769" s="223"/>
      <c r="G3769" s="263" t="str">
        <f t="shared" si="663"/>
        <v>A.12.6</v>
      </c>
      <c r="H3769" s="225"/>
      <c r="I3769" s="226">
        <f>SUM(I3770:I3779)</f>
        <v>0</v>
      </c>
      <c r="J3769" s="226">
        <f>SUM(J3770:J3779)</f>
        <v>0</v>
      </c>
      <c r="K3769" s="226">
        <f>SUM(K3770:K3779)</f>
        <v>0</v>
      </c>
      <c r="L3769" s="226">
        <f>SUM(L3770:L3779)</f>
        <v>0</v>
      </c>
      <c r="M3769" s="227">
        <f>SUM(M3770:M3779)</f>
        <v>0</v>
      </c>
      <c r="N3769" s="228">
        <f>IF(AND(E3769&lt;&gt;"", E3769&lt;&gt;"Registrar Detalle",E3769&lt;&gt;"Ocultar Detalle"),1,0)</f>
        <v>0</v>
      </c>
      <c r="O3769" s="228">
        <f t="shared" si="669"/>
        <v>0</v>
      </c>
      <c r="P3769" s="179">
        <f>VLOOKUP($G3769,[1]Conceptos!$B$2:$I$588,6,FALSE)</f>
        <v>1</v>
      </c>
      <c r="Q3769" s="179">
        <f>VLOOKUP($G3769,[1]Conceptos!$B$2:$I$588,7,FALSE)</f>
        <v>1</v>
      </c>
      <c r="R3769" s="179">
        <f>VLOOKUP($G3769,[1]Conceptos!$B$2:$I$588,8,FALSE)</f>
        <v>1</v>
      </c>
      <c r="S3769" s="229" t="b">
        <f>VLOOKUP(G3769,[1]Conceptos!$B$2:$E$588,4,FALSE)</f>
        <v>1</v>
      </c>
      <c r="T3769" s="230">
        <f>FIND(".",B3769,LEN(B3769)-2)</f>
        <v>5</v>
      </c>
      <c r="U3769" s="230" t="str">
        <f>MID(B3769,1,T3769-1)</f>
        <v>A.12</v>
      </c>
      <c r="V3769" s="231">
        <f t="shared" si="672"/>
        <v>5</v>
      </c>
    </row>
    <row r="3770" spans="1:22" s="231" customFormat="1">
      <c r="A3770" s="172">
        <f>VLOOKUP(G3770,[1]Conceptos!$B$2:$F$587,5,FALSE)</f>
        <v>448</v>
      </c>
      <c r="B3770" s="234"/>
      <c r="C3770" s="220"/>
      <c r="D3770" s="221"/>
      <c r="E3770" s="225">
        <v>1</v>
      </c>
      <c r="F3770" s="174"/>
      <c r="G3770" s="264" t="str">
        <f t="shared" si="663"/>
        <v>A.12.6</v>
      </c>
      <c r="H3770" s="235" t="e">
        <f t="shared" ref="H3770:H3779" si="673">VLOOKUP(F3770,$W$7:$X$48,2,FALSE)</f>
        <v>#N/A</v>
      </c>
      <c r="I3770" s="239"/>
      <c r="J3770" s="239"/>
      <c r="K3770" s="239"/>
      <c r="L3770" s="239"/>
      <c r="M3770" s="240"/>
      <c r="N3770" s="231">
        <f t="shared" si="667"/>
        <v>1</v>
      </c>
      <c r="O3770" s="231">
        <f t="shared" si="669"/>
        <v>0</v>
      </c>
      <c r="P3770" s="179">
        <f>VLOOKUP($G3770,[1]Conceptos!$B$2:$I$588,6,FALSE)</f>
        <v>1</v>
      </c>
      <c r="Q3770" s="179">
        <f>VLOOKUP($G3770,[1]Conceptos!$B$2:$I$588,7,FALSE)</f>
        <v>1</v>
      </c>
      <c r="R3770" s="179">
        <f>VLOOKUP($G3770,[1]Conceptos!$B$2:$I$588,8,FALSE)</f>
        <v>1</v>
      </c>
      <c r="S3770" s="229" t="b">
        <f>VLOOKUP(G3770,[1]Conceptos!$B$2:$E$588,4,FALSE)</f>
        <v>1</v>
      </c>
      <c r="V3770" s="231">
        <f t="shared" si="672"/>
        <v>5</v>
      </c>
    </row>
    <row r="3771" spans="1:22" s="231" customFormat="1" hidden="1">
      <c r="A3771" s="172">
        <f>VLOOKUP(G3771,[1]Conceptos!$B$2:$F$587,5,FALSE)</f>
        <v>448</v>
      </c>
      <c r="B3771" s="236"/>
      <c r="C3771" s="237"/>
      <c r="D3771" s="238"/>
      <c r="E3771" s="225">
        <v>2</v>
      </c>
      <c r="F3771" s="174"/>
      <c r="G3771" s="264" t="str">
        <f t="shared" si="663"/>
        <v>A.12.6</v>
      </c>
      <c r="H3771" s="235" t="e">
        <f t="shared" si="673"/>
        <v>#N/A</v>
      </c>
      <c r="I3771" s="239"/>
      <c r="J3771" s="239"/>
      <c r="K3771" s="239"/>
      <c r="L3771" s="239"/>
      <c r="M3771" s="240"/>
      <c r="N3771" s="231">
        <f t="shared" si="667"/>
        <v>1</v>
      </c>
      <c r="O3771" s="231">
        <f t="shared" si="669"/>
        <v>0</v>
      </c>
      <c r="P3771" s="179">
        <f>VLOOKUP($G3771,[1]Conceptos!$B$2:$I$588,6,FALSE)</f>
        <v>1</v>
      </c>
      <c r="Q3771" s="179">
        <f>VLOOKUP($G3771,[1]Conceptos!$B$2:$I$588,7,FALSE)</f>
        <v>1</v>
      </c>
      <c r="R3771" s="179">
        <f>VLOOKUP($G3771,[1]Conceptos!$B$2:$I$588,8,FALSE)</f>
        <v>1</v>
      </c>
      <c r="S3771" s="229" t="b">
        <f>VLOOKUP(G3771,[1]Conceptos!$B$2:$E$587,4,FALSE)</f>
        <v>1</v>
      </c>
      <c r="V3771" s="231">
        <f t="shared" si="672"/>
        <v>0</v>
      </c>
    </row>
    <row r="3772" spans="1:22" s="231" customFormat="1" hidden="1">
      <c r="A3772" s="172">
        <f>VLOOKUP(G3772,[1]Conceptos!$B$2:$F$587,5,FALSE)</f>
        <v>448</v>
      </c>
      <c r="B3772" s="236"/>
      <c r="C3772" s="237"/>
      <c r="D3772" s="238"/>
      <c r="E3772" s="225">
        <v>3</v>
      </c>
      <c r="F3772" s="174"/>
      <c r="G3772" s="264" t="str">
        <f t="shared" si="663"/>
        <v>A.12.6</v>
      </c>
      <c r="H3772" s="235" t="e">
        <f t="shared" si="673"/>
        <v>#N/A</v>
      </c>
      <c r="I3772" s="239"/>
      <c r="J3772" s="239"/>
      <c r="K3772" s="239"/>
      <c r="L3772" s="239"/>
      <c r="M3772" s="240"/>
      <c r="N3772" s="231">
        <f t="shared" si="667"/>
        <v>1</v>
      </c>
      <c r="O3772" s="231">
        <f t="shared" si="669"/>
        <v>0</v>
      </c>
      <c r="P3772" s="179">
        <f>VLOOKUP($G3772,[1]Conceptos!$B$2:$I$588,6,FALSE)</f>
        <v>1</v>
      </c>
      <c r="Q3772" s="179">
        <f>VLOOKUP($G3772,[1]Conceptos!$B$2:$I$588,7,FALSE)</f>
        <v>1</v>
      </c>
      <c r="R3772" s="179">
        <f>VLOOKUP($G3772,[1]Conceptos!$B$2:$I$588,8,FALSE)</f>
        <v>1</v>
      </c>
      <c r="S3772" s="229" t="b">
        <f>VLOOKUP(G3772,[1]Conceptos!$B$2:$E$587,4,FALSE)</f>
        <v>1</v>
      </c>
      <c r="V3772" s="231">
        <f t="shared" si="672"/>
        <v>0</v>
      </c>
    </row>
    <row r="3773" spans="1:22" s="231" customFormat="1" hidden="1">
      <c r="A3773" s="172">
        <f>VLOOKUP(G3773,[1]Conceptos!$B$2:$F$587,5,FALSE)</f>
        <v>448</v>
      </c>
      <c r="B3773" s="236"/>
      <c r="C3773" s="237"/>
      <c r="D3773" s="238"/>
      <c r="E3773" s="225">
        <v>4</v>
      </c>
      <c r="F3773" s="174"/>
      <c r="G3773" s="264" t="str">
        <f t="shared" ref="G3773:G3836" si="674">IF(ISBLANK(B3773),G3772,B3773)</f>
        <v>A.12.6</v>
      </c>
      <c r="H3773" s="235" t="e">
        <f t="shared" si="673"/>
        <v>#N/A</v>
      </c>
      <c r="I3773" s="239"/>
      <c r="J3773" s="239"/>
      <c r="K3773" s="239"/>
      <c r="L3773" s="239"/>
      <c r="M3773" s="240"/>
      <c r="N3773" s="231">
        <f t="shared" si="667"/>
        <v>1</v>
      </c>
      <c r="O3773" s="231">
        <f t="shared" si="669"/>
        <v>0</v>
      </c>
      <c r="P3773" s="179">
        <f>VLOOKUP($G3773,[1]Conceptos!$B$2:$I$588,6,FALSE)</f>
        <v>1</v>
      </c>
      <c r="Q3773" s="179">
        <f>VLOOKUP($G3773,[1]Conceptos!$B$2:$I$588,7,FALSE)</f>
        <v>1</v>
      </c>
      <c r="R3773" s="179">
        <f>VLOOKUP($G3773,[1]Conceptos!$B$2:$I$588,8,FALSE)</f>
        <v>1</v>
      </c>
      <c r="S3773" s="229" t="b">
        <f>VLOOKUP(G3773,[1]Conceptos!$B$2:$E$587,4,FALSE)</f>
        <v>1</v>
      </c>
      <c r="V3773" s="231">
        <f t="shared" si="672"/>
        <v>0</v>
      </c>
    </row>
    <row r="3774" spans="1:22" s="231" customFormat="1" hidden="1">
      <c r="A3774" s="172">
        <f>VLOOKUP(G3774,[1]Conceptos!$B$2:$F$587,5,FALSE)</f>
        <v>448</v>
      </c>
      <c r="B3774" s="236"/>
      <c r="C3774" s="237"/>
      <c r="D3774" s="238"/>
      <c r="E3774" s="225">
        <v>5</v>
      </c>
      <c r="F3774" s="174"/>
      <c r="G3774" s="264" t="str">
        <f t="shared" si="674"/>
        <v>A.12.6</v>
      </c>
      <c r="H3774" s="235" t="e">
        <f t="shared" si="673"/>
        <v>#N/A</v>
      </c>
      <c r="I3774" s="239"/>
      <c r="J3774" s="239"/>
      <c r="K3774" s="239"/>
      <c r="L3774" s="239"/>
      <c r="M3774" s="240"/>
      <c r="N3774" s="231">
        <f t="shared" si="667"/>
        <v>1</v>
      </c>
      <c r="O3774" s="231">
        <f t="shared" si="669"/>
        <v>0</v>
      </c>
      <c r="P3774" s="179">
        <f>VLOOKUP($G3774,[1]Conceptos!$B$2:$I$588,6,FALSE)</f>
        <v>1</v>
      </c>
      <c r="Q3774" s="179">
        <f>VLOOKUP($G3774,[1]Conceptos!$B$2:$I$588,7,FALSE)</f>
        <v>1</v>
      </c>
      <c r="R3774" s="179">
        <f>VLOOKUP($G3774,[1]Conceptos!$B$2:$I$588,8,FALSE)</f>
        <v>1</v>
      </c>
      <c r="S3774" s="229" t="b">
        <f>VLOOKUP(G3774,[1]Conceptos!$B$2:$E$587,4,FALSE)</f>
        <v>1</v>
      </c>
      <c r="V3774" s="231">
        <f t="shared" si="672"/>
        <v>0</v>
      </c>
    </row>
    <row r="3775" spans="1:22" s="231" customFormat="1" hidden="1">
      <c r="A3775" s="172">
        <f>VLOOKUP(G3775,[1]Conceptos!$B$2:$F$587,5,FALSE)</f>
        <v>448</v>
      </c>
      <c r="B3775" s="236"/>
      <c r="C3775" s="237"/>
      <c r="D3775" s="238"/>
      <c r="E3775" s="225">
        <v>6</v>
      </c>
      <c r="F3775" s="174"/>
      <c r="G3775" s="264" t="str">
        <f t="shared" si="674"/>
        <v>A.12.6</v>
      </c>
      <c r="H3775" s="235" t="e">
        <f t="shared" si="673"/>
        <v>#N/A</v>
      </c>
      <c r="I3775" s="239"/>
      <c r="J3775" s="239"/>
      <c r="K3775" s="239"/>
      <c r="L3775" s="239"/>
      <c r="M3775" s="240"/>
      <c r="N3775" s="231">
        <f t="shared" si="667"/>
        <v>1</v>
      </c>
      <c r="O3775" s="231">
        <f t="shared" si="669"/>
        <v>0</v>
      </c>
      <c r="P3775" s="179">
        <f>VLOOKUP($G3775,[1]Conceptos!$B$2:$I$588,6,FALSE)</f>
        <v>1</v>
      </c>
      <c r="Q3775" s="179">
        <f>VLOOKUP($G3775,[1]Conceptos!$B$2:$I$588,7,FALSE)</f>
        <v>1</v>
      </c>
      <c r="R3775" s="179">
        <f>VLOOKUP($G3775,[1]Conceptos!$B$2:$I$588,8,FALSE)</f>
        <v>1</v>
      </c>
      <c r="S3775" s="229" t="b">
        <f>VLOOKUP(G3775,[1]Conceptos!$B$2:$E$587,4,FALSE)</f>
        <v>1</v>
      </c>
      <c r="V3775" s="231">
        <f t="shared" si="672"/>
        <v>0</v>
      </c>
    </row>
    <row r="3776" spans="1:22" s="231" customFormat="1" hidden="1">
      <c r="A3776" s="172">
        <f>VLOOKUP(G3776,[1]Conceptos!$B$2:$F$587,5,FALSE)</f>
        <v>448</v>
      </c>
      <c r="B3776" s="236"/>
      <c r="C3776" s="237"/>
      <c r="D3776" s="238"/>
      <c r="E3776" s="225">
        <v>7</v>
      </c>
      <c r="F3776" s="174"/>
      <c r="G3776" s="264" t="str">
        <f t="shared" si="674"/>
        <v>A.12.6</v>
      </c>
      <c r="H3776" s="235" t="e">
        <f t="shared" si="673"/>
        <v>#N/A</v>
      </c>
      <c r="I3776" s="239"/>
      <c r="J3776" s="239"/>
      <c r="K3776" s="239"/>
      <c r="L3776" s="239"/>
      <c r="M3776" s="240"/>
      <c r="N3776" s="231">
        <f t="shared" si="667"/>
        <v>1</v>
      </c>
      <c r="O3776" s="231">
        <f t="shared" si="669"/>
        <v>0</v>
      </c>
      <c r="P3776" s="179">
        <f>VLOOKUP($G3776,[1]Conceptos!$B$2:$I$588,6,FALSE)</f>
        <v>1</v>
      </c>
      <c r="Q3776" s="179">
        <f>VLOOKUP($G3776,[1]Conceptos!$B$2:$I$588,7,FALSE)</f>
        <v>1</v>
      </c>
      <c r="R3776" s="179">
        <f>VLOOKUP($G3776,[1]Conceptos!$B$2:$I$588,8,FALSE)</f>
        <v>1</v>
      </c>
      <c r="S3776" s="229" t="b">
        <f>VLOOKUP(G3776,[1]Conceptos!$B$2:$E$587,4,FALSE)</f>
        <v>1</v>
      </c>
      <c r="V3776" s="231">
        <f t="shared" si="672"/>
        <v>0</v>
      </c>
    </row>
    <row r="3777" spans="1:22" s="231" customFormat="1" hidden="1">
      <c r="A3777" s="172">
        <f>VLOOKUP(G3777,[1]Conceptos!$B$2:$F$587,5,FALSE)</f>
        <v>448</v>
      </c>
      <c r="B3777" s="236"/>
      <c r="C3777" s="237"/>
      <c r="D3777" s="238"/>
      <c r="E3777" s="225">
        <v>8</v>
      </c>
      <c r="F3777" s="174"/>
      <c r="G3777" s="264" t="str">
        <f t="shared" si="674"/>
        <v>A.12.6</v>
      </c>
      <c r="H3777" s="235" t="e">
        <f t="shared" si="673"/>
        <v>#N/A</v>
      </c>
      <c r="I3777" s="239"/>
      <c r="J3777" s="239"/>
      <c r="K3777" s="239"/>
      <c r="L3777" s="239"/>
      <c r="M3777" s="240"/>
      <c r="N3777" s="231">
        <f t="shared" si="667"/>
        <v>1</v>
      </c>
      <c r="O3777" s="231">
        <f t="shared" si="669"/>
        <v>0</v>
      </c>
      <c r="P3777" s="179">
        <f>VLOOKUP($G3777,[1]Conceptos!$B$2:$I$588,6,FALSE)</f>
        <v>1</v>
      </c>
      <c r="Q3777" s="179">
        <f>VLOOKUP($G3777,[1]Conceptos!$B$2:$I$588,7,FALSE)</f>
        <v>1</v>
      </c>
      <c r="R3777" s="179">
        <f>VLOOKUP($G3777,[1]Conceptos!$B$2:$I$588,8,FALSE)</f>
        <v>1</v>
      </c>
      <c r="S3777" s="229" t="b">
        <f>VLOOKUP(G3777,[1]Conceptos!$B$2:$E$587,4,FALSE)</f>
        <v>1</v>
      </c>
      <c r="V3777" s="231">
        <f t="shared" si="672"/>
        <v>0</v>
      </c>
    </row>
    <row r="3778" spans="1:22" s="231" customFormat="1" hidden="1">
      <c r="A3778" s="172">
        <f>VLOOKUP(G3778,[1]Conceptos!$B$2:$F$587,5,FALSE)</f>
        <v>448</v>
      </c>
      <c r="B3778" s="236"/>
      <c r="C3778" s="237"/>
      <c r="D3778" s="238"/>
      <c r="E3778" s="225">
        <v>9</v>
      </c>
      <c r="F3778" s="174"/>
      <c r="G3778" s="264" t="str">
        <f t="shared" si="674"/>
        <v>A.12.6</v>
      </c>
      <c r="H3778" s="235" t="e">
        <f t="shared" si="673"/>
        <v>#N/A</v>
      </c>
      <c r="I3778" s="239"/>
      <c r="J3778" s="239"/>
      <c r="K3778" s="239"/>
      <c r="L3778" s="239"/>
      <c r="M3778" s="240"/>
      <c r="N3778" s="231">
        <f t="shared" si="667"/>
        <v>1</v>
      </c>
      <c r="O3778" s="231">
        <f t="shared" si="669"/>
        <v>0</v>
      </c>
      <c r="P3778" s="179">
        <f>VLOOKUP($G3778,[1]Conceptos!$B$2:$I$588,6,FALSE)</f>
        <v>1</v>
      </c>
      <c r="Q3778" s="179">
        <f>VLOOKUP($G3778,[1]Conceptos!$B$2:$I$588,7,FALSE)</f>
        <v>1</v>
      </c>
      <c r="R3778" s="179">
        <f>VLOOKUP($G3778,[1]Conceptos!$B$2:$I$588,8,FALSE)</f>
        <v>1</v>
      </c>
      <c r="S3778" s="229" t="b">
        <f>VLOOKUP(G3778,[1]Conceptos!$B$2:$E$587,4,FALSE)</f>
        <v>1</v>
      </c>
      <c r="V3778" s="231">
        <f t="shared" si="672"/>
        <v>0</v>
      </c>
    </row>
    <row r="3779" spans="1:22" s="231" customFormat="1" hidden="1">
      <c r="A3779" s="172">
        <f>VLOOKUP(G3779,[1]Conceptos!$B$2:$F$587,5,FALSE)</f>
        <v>448</v>
      </c>
      <c r="B3779" s="236"/>
      <c r="C3779" s="237"/>
      <c r="D3779" s="238"/>
      <c r="E3779" s="225">
        <v>10</v>
      </c>
      <c r="F3779" s="174"/>
      <c r="G3779" s="264" t="str">
        <f t="shared" si="674"/>
        <v>A.12.6</v>
      </c>
      <c r="H3779" s="235" t="e">
        <f t="shared" si="673"/>
        <v>#N/A</v>
      </c>
      <c r="I3779" s="239"/>
      <c r="J3779" s="239"/>
      <c r="K3779" s="239"/>
      <c r="L3779" s="239"/>
      <c r="M3779" s="240"/>
      <c r="N3779" s="231">
        <f t="shared" si="667"/>
        <v>1</v>
      </c>
      <c r="O3779" s="231">
        <f t="shared" si="669"/>
        <v>0</v>
      </c>
      <c r="P3779" s="179">
        <f>VLOOKUP($G3779,[1]Conceptos!$B$2:$I$588,6,FALSE)</f>
        <v>1</v>
      </c>
      <c r="Q3779" s="179">
        <f>VLOOKUP($G3779,[1]Conceptos!$B$2:$I$588,7,FALSE)</f>
        <v>1</v>
      </c>
      <c r="R3779" s="179">
        <f>VLOOKUP($G3779,[1]Conceptos!$B$2:$I$588,8,FALSE)</f>
        <v>1</v>
      </c>
      <c r="S3779" s="229" t="b">
        <f>VLOOKUP(G3779,[1]Conceptos!$B$2:$E$587,4,FALSE)</f>
        <v>1</v>
      </c>
      <c r="V3779" s="231">
        <f t="shared" si="672"/>
        <v>0</v>
      </c>
    </row>
    <row r="3780" spans="1:22" s="231" customFormat="1" ht="38.25">
      <c r="A3780" s="172">
        <f>VLOOKUP(G3780,[1]Conceptos!$B$2:$F$587,5,FALSE)</f>
        <v>449</v>
      </c>
      <c r="B3780" s="219" t="s">
        <v>592</v>
      </c>
      <c r="C3780" s="220" t="str">
        <f>VLOOKUP(B3780,[1]Conceptos!$B$2:$D$587,2,FALSE)</f>
        <v>FORTALECIMIENTO DE LOS COMITÉS DE PREVENCIÓN Y ATENCIÓN DE DESASTRES</v>
      </c>
      <c r="D3780" s="221" t="str">
        <f>VLOOKUP(B3780,[1]Conceptos!$B$2:$D$587,3,FALSE)</f>
        <v>INVERSIÓN DESTINADA AL FORTALECIMIENTO DE LOS COMITÉS DE PREVENCIÓN Y ATENCIÓN DE DESASTRES  EN LA ENTIDAD TERRITORIAL</v>
      </c>
      <c r="E3780" s="222" t="s">
        <v>136</v>
      </c>
      <c r="F3780" s="223"/>
      <c r="G3780" s="263" t="str">
        <f t="shared" si="674"/>
        <v>A.12.7</v>
      </c>
      <c r="H3780" s="225"/>
      <c r="I3780" s="226">
        <f>SUM(I3781:I3790)</f>
        <v>0</v>
      </c>
      <c r="J3780" s="226">
        <f>SUM(J3781:J3790)</f>
        <v>0</v>
      </c>
      <c r="K3780" s="226">
        <f>SUM(K3781:K3790)</f>
        <v>0</v>
      </c>
      <c r="L3780" s="226">
        <f>SUM(L3781:L3790)</f>
        <v>0</v>
      </c>
      <c r="M3780" s="227">
        <f>SUM(M3781:M3790)</f>
        <v>0</v>
      </c>
      <c r="N3780" s="228">
        <f>IF(AND(E3780&lt;&gt;"", E3780&lt;&gt;"Registrar Detalle",E3780&lt;&gt;"Ocultar Detalle"),1,0)</f>
        <v>0</v>
      </c>
      <c r="O3780" s="228">
        <f t="shared" si="669"/>
        <v>0</v>
      </c>
      <c r="P3780" s="179">
        <f>VLOOKUP($G3780,[1]Conceptos!$B$2:$I$588,6,FALSE)</f>
        <v>1</v>
      </c>
      <c r="Q3780" s="179">
        <f>VLOOKUP($G3780,[1]Conceptos!$B$2:$I$588,7,FALSE)</f>
        <v>1</v>
      </c>
      <c r="R3780" s="179">
        <f>VLOOKUP($G3780,[1]Conceptos!$B$2:$I$588,8,FALSE)</f>
        <v>1</v>
      </c>
      <c r="S3780" s="229" t="b">
        <f>VLOOKUP(G3780,[1]Conceptos!$B$2:$E$588,4,FALSE)</f>
        <v>1</v>
      </c>
      <c r="T3780" s="230">
        <f>FIND(".",B3780,LEN(B3780)-2)</f>
        <v>5</v>
      </c>
      <c r="U3780" s="230" t="str">
        <f>MID(B3780,1,T3780-1)</f>
        <v>A.12</v>
      </c>
      <c r="V3780" s="231">
        <f t="shared" si="672"/>
        <v>5</v>
      </c>
    </row>
    <row r="3781" spans="1:22" s="231" customFormat="1">
      <c r="A3781" s="172">
        <f>VLOOKUP(G3781,[1]Conceptos!$B$2:$F$587,5,FALSE)</f>
        <v>449</v>
      </c>
      <c r="B3781" s="234"/>
      <c r="C3781" s="220"/>
      <c r="D3781" s="221"/>
      <c r="E3781" s="225">
        <v>1</v>
      </c>
      <c r="F3781" s="174"/>
      <c r="G3781" s="264" t="str">
        <f t="shared" si="674"/>
        <v>A.12.7</v>
      </c>
      <c r="H3781" s="235" t="e">
        <f t="shared" ref="H3781:H3790" si="675">VLOOKUP(F3781,$W$7:$X$48,2,FALSE)</f>
        <v>#N/A</v>
      </c>
      <c r="I3781" s="239"/>
      <c r="J3781" s="239"/>
      <c r="K3781" s="239"/>
      <c r="L3781" s="239"/>
      <c r="M3781" s="240"/>
      <c r="N3781" s="231">
        <f t="shared" si="667"/>
        <v>1</v>
      </c>
      <c r="O3781" s="231">
        <f t="shared" si="669"/>
        <v>0</v>
      </c>
      <c r="P3781" s="179">
        <f>VLOOKUP($G3781,[1]Conceptos!$B$2:$I$588,6,FALSE)</f>
        <v>1</v>
      </c>
      <c r="Q3781" s="179">
        <f>VLOOKUP($G3781,[1]Conceptos!$B$2:$I$588,7,FALSE)</f>
        <v>1</v>
      </c>
      <c r="R3781" s="179">
        <f>VLOOKUP($G3781,[1]Conceptos!$B$2:$I$588,8,FALSE)</f>
        <v>1</v>
      </c>
      <c r="S3781" s="229" t="b">
        <f>VLOOKUP(G3781,[1]Conceptos!$B$2:$E$588,4,FALSE)</f>
        <v>1</v>
      </c>
      <c r="V3781" s="231">
        <f t="shared" si="672"/>
        <v>5</v>
      </c>
    </row>
    <row r="3782" spans="1:22" s="231" customFormat="1" hidden="1">
      <c r="A3782" s="172">
        <f>VLOOKUP(G3782,[1]Conceptos!$B$2:$F$587,5,FALSE)</f>
        <v>449</v>
      </c>
      <c r="B3782" s="236"/>
      <c r="C3782" s="237"/>
      <c r="D3782" s="238"/>
      <c r="E3782" s="225">
        <v>2</v>
      </c>
      <c r="F3782" s="174"/>
      <c r="G3782" s="264" t="str">
        <f t="shared" si="674"/>
        <v>A.12.7</v>
      </c>
      <c r="H3782" s="235" t="e">
        <f t="shared" si="675"/>
        <v>#N/A</v>
      </c>
      <c r="I3782" s="239"/>
      <c r="J3782" s="239"/>
      <c r="K3782" s="239"/>
      <c r="L3782" s="239"/>
      <c r="M3782" s="240"/>
      <c r="N3782" s="231">
        <f t="shared" si="667"/>
        <v>1</v>
      </c>
      <c r="O3782" s="231">
        <f t="shared" si="669"/>
        <v>0</v>
      </c>
      <c r="P3782" s="179">
        <f>VLOOKUP($G3782,[1]Conceptos!$B$2:$I$588,6,FALSE)</f>
        <v>1</v>
      </c>
      <c r="Q3782" s="179">
        <f>VLOOKUP($G3782,[1]Conceptos!$B$2:$I$588,7,FALSE)</f>
        <v>1</v>
      </c>
      <c r="R3782" s="179">
        <f>VLOOKUP($G3782,[1]Conceptos!$B$2:$I$588,8,FALSE)</f>
        <v>1</v>
      </c>
      <c r="S3782" s="229" t="b">
        <f>VLOOKUP(G3782,[1]Conceptos!$B$2:$E$587,4,FALSE)</f>
        <v>1</v>
      </c>
      <c r="V3782" s="231">
        <f t="shared" si="672"/>
        <v>0</v>
      </c>
    </row>
    <row r="3783" spans="1:22" s="231" customFormat="1" hidden="1">
      <c r="A3783" s="172">
        <f>VLOOKUP(G3783,[1]Conceptos!$B$2:$F$587,5,FALSE)</f>
        <v>449</v>
      </c>
      <c r="B3783" s="236"/>
      <c r="C3783" s="237"/>
      <c r="D3783" s="238"/>
      <c r="E3783" s="225">
        <v>3</v>
      </c>
      <c r="F3783" s="174"/>
      <c r="G3783" s="264" t="str">
        <f t="shared" si="674"/>
        <v>A.12.7</v>
      </c>
      <c r="H3783" s="235" t="e">
        <f t="shared" si="675"/>
        <v>#N/A</v>
      </c>
      <c r="I3783" s="239"/>
      <c r="J3783" s="239"/>
      <c r="K3783" s="239"/>
      <c r="L3783" s="239"/>
      <c r="M3783" s="240"/>
      <c r="N3783" s="231">
        <f t="shared" si="667"/>
        <v>1</v>
      </c>
      <c r="O3783" s="231">
        <f t="shared" si="669"/>
        <v>0</v>
      </c>
      <c r="P3783" s="179">
        <f>VLOOKUP($G3783,[1]Conceptos!$B$2:$I$588,6,FALSE)</f>
        <v>1</v>
      </c>
      <c r="Q3783" s="179">
        <f>VLOOKUP($G3783,[1]Conceptos!$B$2:$I$588,7,FALSE)</f>
        <v>1</v>
      </c>
      <c r="R3783" s="179">
        <f>VLOOKUP($G3783,[1]Conceptos!$B$2:$I$588,8,FALSE)</f>
        <v>1</v>
      </c>
      <c r="S3783" s="229" t="b">
        <f>VLOOKUP(G3783,[1]Conceptos!$B$2:$E$587,4,FALSE)</f>
        <v>1</v>
      </c>
      <c r="V3783" s="231">
        <f t="shared" si="672"/>
        <v>0</v>
      </c>
    </row>
    <row r="3784" spans="1:22" s="231" customFormat="1" hidden="1">
      <c r="A3784" s="172">
        <f>VLOOKUP(G3784,[1]Conceptos!$B$2:$F$587,5,FALSE)</f>
        <v>449</v>
      </c>
      <c r="B3784" s="236"/>
      <c r="C3784" s="237"/>
      <c r="D3784" s="238"/>
      <c r="E3784" s="225">
        <v>4</v>
      </c>
      <c r="F3784" s="174"/>
      <c r="G3784" s="264" t="str">
        <f t="shared" si="674"/>
        <v>A.12.7</v>
      </c>
      <c r="H3784" s="235" t="e">
        <f t="shared" si="675"/>
        <v>#N/A</v>
      </c>
      <c r="I3784" s="239"/>
      <c r="J3784" s="239"/>
      <c r="K3784" s="239"/>
      <c r="L3784" s="239"/>
      <c r="M3784" s="240"/>
      <c r="N3784" s="231">
        <f t="shared" si="667"/>
        <v>1</v>
      </c>
      <c r="O3784" s="231">
        <f t="shared" si="669"/>
        <v>0</v>
      </c>
      <c r="P3784" s="179">
        <f>VLOOKUP($G3784,[1]Conceptos!$B$2:$I$588,6,FALSE)</f>
        <v>1</v>
      </c>
      <c r="Q3784" s="179">
        <f>VLOOKUP($G3784,[1]Conceptos!$B$2:$I$588,7,FALSE)</f>
        <v>1</v>
      </c>
      <c r="R3784" s="179">
        <f>VLOOKUP($G3784,[1]Conceptos!$B$2:$I$588,8,FALSE)</f>
        <v>1</v>
      </c>
      <c r="S3784" s="229" t="b">
        <f>VLOOKUP(G3784,[1]Conceptos!$B$2:$E$587,4,FALSE)</f>
        <v>1</v>
      </c>
      <c r="V3784" s="231">
        <f t="shared" si="672"/>
        <v>0</v>
      </c>
    </row>
    <row r="3785" spans="1:22" s="231" customFormat="1" hidden="1">
      <c r="A3785" s="172">
        <f>VLOOKUP(G3785,[1]Conceptos!$B$2:$F$587,5,FALSE)</f>
        <v>449</v>
      </c>
      <c r="B3785" s="236"/>
      <c r="C3785" s="237"/>
      <c r="D3785" s="238"/>
      <c r="E3785" s="225">
        <v>5</v>
      </c>
      <c r="F3785" s="174"/>
      <c r="G3785" s="264" t="str">
        <f t="shared" si="674"/>
        <v>A.12.7</v>
      </c>
      <c r="H3785" s="235" t="e">
        <f t="shared" si="675"/>
        <v>#N/A</v>
      </c>
      <c r="I3785" s="239"/>
      <c r="J3785" s="239"/>
      <c r="K3785" s="239"/>
      <c r="L3785" s="239"/>
      <c r="M3785" s="240"/>
      <c r="N3785" s="231">
        <f t="shared" si="667"/>
        <v>1</v>
      </c>
      <c r="O3785" s="231">
        <f t="shared" si="669"/>
        <v>0</v>
      </c>
      <c r="P3785" s="179">
        <f>VLOOKUP($G3785,[1]Conceptos!$B$2:$I$588,6,FALSE)</f>
        <v>1</v>
      </c>
      <c r="Q3785" s="179">
        <f>VLOOKUP($G3785,[1]Conceptos!$B$2:$I$588,7,FALSE)</f>
        <v>1</v>
      </c>
      <c r="R3785" s="179">
        <f>VLOOKUP($G3785,[1]Conceptos!$B$2:$I$588,8,FALSE)</f>
        <v>1</v>
      </c>
      <c r="S3785" s="229" t="b">
        <f>VLOOKUP(G3785,[1]Conceptos!$B$2:$E$587,4,FALSE)</f>
        <v>1</v>
      </c>
      <c r="V3785" s="231">
        <f t="shared" si="672"/>
        <v>0</v>
      </c>
    </row>
    <row r="3786" spans="1:22" s="231" customFormat="1" hidden="1">
      <c r="A3786" s="172">
        <f>VLOOKUP(G3786,[1]Conceptos!$B$2:$F$587,5,FALSE)</f>
        <v>449</v>
      </c>
      <c r="B3786" s="236"/>
      <c r="C3786" s="237"/>
      <c r="D3786" s="238"/>
      <c r="E3786" s="225">
        <v>6</v>
      </c>
      <c r="F3786" s="174"/>
      <c r="G3786" s="264" t="str">
        <f t="shared" si="674"/>
        <v>A.12.7</v>
      </c>
      <c r="H3786" s="235" t="e">
        <f t="shared" si="675"/>
        <v>#N/A</v>
      </c>
      <c r="I3786" s="239"/>
      <c r="J3786" s="239"/>
      <c r="K3786" s="239"/>
      <c r="L3786" s="239"/>
      <c r="M3786" s="240"/>
      <c r="N3786" s="231">
        <f t="shared" si="667"/>
        <v>1</v>
      </c>
      <c r="O3786" s="231">
        <f t="shared" si="669"/>
        <v>0</v>
      </c>
      <c r="P3786" s="179">
        <f>VLOOKUP($G3786,[1]Conceptos!$B$2:$I$588,6,FALSE)</f>
        <v>1</v>
      </c>
      <c r="Q3786" s="179">
        <f>VLOOKUP($G3786,[1]Conceptos!$B$2:$I$588,7,FALSE)</f>
        <v>1</v>
      </c>
      <c r="R3786" s="179">
        <f>VLOOKUP($G3786,[1]Conceptos!$B$2:$I$588,8,FALSE)</f>
        <v>1</v>
      </c>
      <c r="S3786" s="229" t="b">
        <f>VLOOKUP(G3786,[1]Conceptos!$B$2:$E$587,4,FALSE)</f>
        <v>1</v>
      </c>
      <c r="V3786" s="231">
        <f t="shared" si="672"/>
        <v>0</v>
      </c>
    </row>
    <row r="3787" spans="1:22" s="231" customFormat="1" hidden="1">
      <c r="A3787" s="172">
        <f>VLOOKUP(G3787,[1]Conceptos!$B$2:$F$587,5,FALSE)</f>
        <v>449</v>
      </c>
      <c r="B3787" s="236"/>
      <c r="C3787" s="237"/>
      <c r="D3787" s="238"/>
      <c r="E3787" s="225">
        <v>7</v>
      </c>
      <c r="F3787" s="174"/>
      <c r="G3787" s="264" t="str">
        <f t="shared" si="674"/>
        <v>A.12.7</v>
      </c>
      <c r="H3787" s="235" t="e">
        <f t="shared" si="675"/>
        <v>#N/A</v>
      </c>
      <c r="I3787" s="239"/>
      <c r="J3787" s="239"/>
      <c r="K3787" s="239"/>
      <c r="L3787" s="239"/>
      <c r="M3787" s="240"/>
      <c r="N3787" s="231">
        <f t="shared" si="667"/>
        <v>1</v>
      </c>
      <c r="O3787" s="231">
        <f t="shared" si="669"/>
        <v>0</v>
      </c>
      <c r="P3787" s="179">
        <f>VLOOKUP($G3787,[1]Conceptos!$B$2:$I$588,6,FALSE)</f>
        <v>1</v>
      </c>
      <c r="Q3787" s="179">
        <f>VLOOKUP($G3787,[1]Conceptos!$B$2:$I$588,7,FALSE)</f>
        <v>1</v>
      </c>
      <c r="R3787" s="179">
        <f>VLOOKUP($G3787,[1]Conceptos!$B$2:$I$588,8,FALSE)</f>
        <v>1</v>
      </c>
      <c r="S3787" s="229" t="b">
        <f>VLOOKUP(G3787,[1]Conceptos!$B$2:$E$587,4,FALSE)</f>
        <v>1</v>
      </c>
      <c r="V3787" s="231">
        <f t="shared" si="672"/>
        <v>0</v>
      </c>
    </row>
    <row r="3788" spans="1:22" s="231" customFormat="1" hidden="1">
      <c r="A3788" s="172">
        <f>VLOOKUP(G3788,[1]Conceptos!$B$2:$F$587,5,FALSE)</f>
        <v>449</v>
      </c>
      <c r="B3788" s="236"/>
      <c r="C3788" s="237"/>
      <c r="D3788" s="238"/>
      <c r="E3788" s="225">
        <v>8</v>
      </c>
      <c r="F3788" s="174"/>
      <c r="G3788" s="264" t="str">
        <f t="shared" si="674"/>
        <v>A.12.7</v>
      </c>
      <c r="H3788" s="235" t="e">
        <f t="shared" si="675"/>
        <v>#N/A</v>
      </c>
      <c r="I3788" s="239"/>
      <c r="J3788" s="239"/>
      <c r="K3788" s="239"/>
      <c r="L3788" s="239"/>
      <c r="M3788" s="240"/>
      <c r="N3788" s="231">
        <f t="shared" si="667"/>
        <v>1</v>
      </c>
      <c r="O3788" s="231">
        <f t="shared" si="669"/>
        <v>0</v>
      </c>
      <c r="P3788" s="179">
        <f>VLOOKUP($G3788,[1]Conceptos!$B$2:$I$588,6,FALSE)</f>
        <v>1</v>
      </c>
      <c r="Q3788" s="179">
        <f>VLOOKUP($G3788,[1]Conceptos!$B$2:$I$588,7,FALSE)</f>
        <v>1</v>
      </c>
      <c r="R3788" s="179">
        <f>VLOOKUP($G3788,[1]Conceptos!$B$2:$I$588,8,FALSE)</f>
        <v>1</v>
      </c>
      <c r="S3788" s="229" t="b">
        <f>VLOOKUP(G3788,[1]Conceptos!$B$2:$E$587,4,FALSE)</f>
        <v>1</v>
      </c>
      <c r="V3788" s="231">
        <f t="shared" si="672"/>
        <v>0</v>
      </c>
    </row>
    <row r="3789" spans="1:22" s="231" customFormat="1" hidden="1">
      <c r="A3789" s="172">
        <f>VLOOKUP(G3789,[1]Conceptos!$B$2:$F$587,5,FALSE)</f>
        <v>449</v>
      </c>
      <c r="B3789" s="236"/>
      <c r="C3789" s="237"/>
      <c r="D3789" s="238"/>
      <c r="E3789" s="225">
        <v>9</v>
      </c>
      <c r="F3789" s="174"/>
      <c r="G3789" s="264" t="str">
        <f t="shared" si="674"/>
        <v>A.12.7</v>
      </c>
      <c r="H3789" s="235" t="e">
        <f t="shared" si="675"/>
        <v>#N/A</v>
      </c>
      <c r="I3789" s="239"/>
      <c r="J3789" s="239"/>
      <c r="K3789" s="239"/>
      <c r="L3789" s="239"/>
      <c r="M3789" s="240"/>
      <c r="N3789" s="231">
        <f t="shared" si="667"/>
        <v>1</v>
      </c>
      <c r="O3789" s="231">
        <f t="shared" si="669"/>
        <v>0</v>
      </c>
      <c r="P3789" s="179">
        <f>VLOOKUP($G3789,[1]Conceptos!$B$2:$I$588,6,FALSE)</f>
        <v>1</v>
      </c>
      <c r="Q3789" s="179">
        <f>VLOOKUP($G3789,[1]Conceptos!$B$2:$I$588,7,FALSE)</f>
        <v>1</v>
      </c>
      <c r="R3789" s="179">
        <f>VLOOKUP($G3789,[1]Conceptos!$B$2:$I$588,8,FALSE)</f>
        <v>1</v>
      </c>
      <c r="S3789" s="229" t="b">
        <f>VLOOKUP(G3789,[1]Conceptos!$B$2:$E$587,4,FALSE)</f>
        <v>1</v>
      </c>
      <c r="V3789" s="231">
        <f t="shared" si="672"/>
        <v>0</v>
      </c>
    </row>
    <row r="3790" spans="1:22" s="231" customFormat="1" hidden="1">
      <c r="A3790" s="172">
        <f>VLOOKUP(G3790,[1]Conceptos!$B$2:$F$587,5,FALSE)</f>
        <v>449</v>
      </c>
      <c r="B3790" s="236"/>
      <c r="C3790" s="237"/>
      <c r="D3790" s="238"/>
      <c r="E3790" s="225">
        <v>10</v>
      </c>
      <c r="F3790" s="174"/>
      <c r="G3790" s="264" t="str">
        <f t="shared" si="674"/>
        <v>A.12.7</v>
      </c>
      <c r="H3790" s="235" t="e">
        <f t="shared" si="675"/>
        <v>#N/A</v>
      </c>
      <c r="I3790" s="239"/>
      <c r="J3790" s="239"/>
      <c r="K3790" s="239"/>
      <c r="L3790" s="239"/>
      <c r="M3790" s="240"/>
      <c r="N3790" s="231">
        <f t="shared" ref="N3790:N3845" si="676">IF(E3790&lt;&gt;"",1,0)</f>
        <v>1</v>
      </c>
      <c r="O3790" s="231">
        <f t="shared" si="669"/>
        <v>0</v>
      </c>
      <c r="P3790" s="179">
        <f>VLOOKUP($G3790,[1]Conceptos!$B$2:$I$588,6,FALSE)</f>
        <v>1</v>
      </c>
      <c r="Q3790" s="179">
        <f>VLOOKUP($G3790,[1]Conceptos!$B$2:$I$588,7,FALSE)</f>
        <v>1</v>
      </c>
      <c r="R3790" s="179">
        <f>VLOOKUP($G3790,[1]Conceptos!$B$2:$I$588,8,FALSE)</f>
        <v>1</v>
      </c>
      <c r="S3790" s="229" t="b">
        <f>VLOOKUP(G3790,[1]Conceptos!$B$2:$E$587,4,FALSE)</f>
        <v>1</v>
      </c>
      <c r="V3790" s="231">
        <f t="shared" si="672"/>
        <v>0</v>
      </c>
    </row>
    <row r="3791" spans="1:22" s="231" customFormat="1" ht="38.25">
      <c r="A3791" s="172">
        <f>VLOOKUP(G3791,[1]Conceptos!$B$2:$F$587,5,FALSE)</f>
        <v>450</v>
      </c>
      <c r="B3791" s="219" t="s">
        <v>593</v>
      </c>
      <c r="C3791" s="220" t="str">
        <f>VLOOKUP(B3791,[1]Conceptos!$B$2:$D$587,2,FALSE)</f>
        <v>PREVENCIÓN, PROTECCIÓN Y CONTINGENCIA EN OBRAS DE INFRAESTRUCTURA ESTRATÉGICA</v>
      </c>
      <c r="D3791" s="221" t="str">
        <f>VLOOKUP(B3791,[1]Conceptos!$B$2:$D$587,3,FALSE)</f>
        <v xml:space="preserve">INVERSIÓNES ORIENTADAS A LA PREVENCIÓN, PROTECCIÓN RESPUESTA AL RIESGO EN QUE SE ENCUENTRE  DE INFRAESTRUCTURA FÍSICA QUE LA ENTIDAD TERRITORIAL CONSIDERE ESTRATÉGICA </v>
      </c>
      <c r="E3791" s="222" t="s">
        <v>136</v>
      </c>
      <c r="F3791" s="223"/>
      <c r="G3791" s="263" t="str">
        <f t="shared" si="674"/>
        <v>A.12.8</v>
      </c>
      <c r="H3791" s="225"/>
      <c r="I3791" s="226">
        <f>SUM(I3792:I3801)</f>
        <v>0</v>
      </c>
      <c r="J3791" s="226">
        <f>SUM(J3792:J3801)</f>
        <v>0</v>
      </c>
      <c r="K3791" s="226">
        <f>SUM(K3792:K3801)</f>
        <v>0</v>
      </c>
      <c r="L3791" s="226">
        <f>SUM(L3792:L3801)</f>
        <v>0</v>
      </c>
      <c r="M3791" s="227">
        <f>SUM(M3792:M3801)</f>
        <v>0</v>
      </c>
      <c r="N3791" s="228">
        <f>IF(AND(E3791&lt;&gt;"", E3791&lt;&gt;"Registrar Detalle",E3791&lt;&gt;"Ocultar Detalle"),1,0)</f>
        <v>0</v>
      </c>
      <c r="O3791" s="228">
        <f t="shared" si="669"/>
        <v>0</v>
      </c>
      <c r="P3791" s="179">
        <f>VLOOKUP($G3791,[1]Conceptos!$B$2:$I$588,6,FALSE)</f>
        <v>1</v>
      </c>
      <c r="Q3791" s="179">
        <f>VLOOKUP($G3791,[1]Conceptos!$B$2:$I$588,7,FALSE)</f>
        <v>1</v>
      </c>
      <c r="R3791" s="179">
        <f>VLOOKUP($G3791,[1]Conceptos!$B$2:$I$588,8,FALSE)</f>
        <v>1</v>
      </c>
      <c r="S3791" s="229" t="b">
        <f>VLOOKUP(G3791,[1]Conceptos!$B$2:$E$588,4,FALSE)</f>
        <v>1</v>
      </c>
      <c r="T3791" s="230">
        <f>FIND(".",B3791,LEN(B3791)-2)</f>
        <v>5</v>
      </c>
      <c r="U3791" s="230" t="str">
        <f>MID(B3791,1,T3791-1)</f>
        <v>A.12</v>
      </c>
      <c r="V3791" s="231">
        <f t="shared" si="672"/>
        <v>5</v>
      </c>
    </row>
    <row r="3792" spans="1:22" s="231" customFormat="1">
      <c r="A3792" s="172">
        <f>VLOOKUP(G3792,[1]Conceptos!$B$2:$F$587,5,FALSE)</f>
        <v>450</v>
      </c>
      <c r="B3792" s="234"/>
      <c r="C3792" s="220"/>
      <c r="D3792" s="221"/>
      <c r="E3792" s="225">
        <v>1</v>
      </c>
      <c r="F3792" s="174"/>
      <c r="G3792" s="264" t="str">
        <f t="shared" si="674"/>
        <v>A.12.8</v>
      </c>
      <c r="H3792" s="235" t="e">
        <f t="shared" ref="H3792:H3801" si="677">VLOOKUP(F3792,$W$7:$X$48,2,FALSE)</f>
        <v>#N/A</v>
      </c>
      <c r="I3792" s="239"/>
      <c r="J3792" s="239"/>
      <c r="K3792" s="239"/>
      <c r="L3792" s="239"/>
      <c r="M3792" s="240"/>
      <c r="N3792" s="231">
        <f t="shared" si="676"/>
        <v>1</v>
      </c>
      <c r="O3792" s="231">
        <f t="shared" si="669"/>
        <v>0</v>
      </c>
      <c r="P3792" s="179">
        <f>VLOOKUP($G3792,[1]Conceptos!$B$2:$I$588,6,FALSE)</f>
        <v>1</v>
      </c>
      <c r="Q3792" s="179">
        <f>VLOOKUP($G3792,[1]Conceptos!$B$2:$I$588,7,FALSE)</f>
        <v>1</v>
      </c>
      <c r="R3792" s="179">
        <f>VLOOKUP($G3792,[1]Conceptos!$B$2:$I$588,8,FALSE)</f>
        <v>1</v>
      </c>
      <c r="S3792" s="229" t="b">
        <f>VLOOKUP(G3792,[1]Conceptos!$B$2:$E$588,4,FALSE)</f>
        <v>1</v>
      </c>
      <c r="V3792" s="231">
        <f t="shared" si="672"/>
        <v>5</v>
      </c>
    </row>
    <row r="3793" spans="1:22" s="231" customFormat="1" hidden="1">
      <c r="A3793" s="172">
        <f>VLOOKUP(G3793,[1]Conceptos!$B$2:$F$587,5,FALSE)</f>
        <v>450</v>
      </c>
      <c r="B3793" s="236"/>
      <c r="C3793" s="237"/>
      <c r="D3793" s="238"/>
      <c r="E3793" s="225">
        <v>2</v>
      </c>
      <c r="F3793" s="174"/>
      <c r="G3793" s="264" t="str">
        <f t="shared" si="674"/>
        <v>A.12.8</v>
      </c>
      <c r="H3793" s="235" t="e">
        <f t="shared" si="677"/>
        <v>#N/A</v>
      </c>
      <c r="I3793" s="239"/>
      <c r="J3793" s="239"/>
      <c r="K3793" s="239"/>
      <c r="L3793" s="239"/>
      <c r="M3793" s="240"/>
      <c r="N3793" s="231">
        <f t="shared" si="676"/>
        <v>1</v>
      </c>
      <c r="O3793" s="231">
        <f t="shared" si="669"/>
        <v>0</v>
      </c>
      <c r="P3793" s="179">
        <f>VLOOKUP($G3793,[1]Conceptos!$B$2:$I$588,6,FALSE)</f>
        <v>1</v>
      </c>
      <c r="Q3793" s="179">
        <f>VLOOKUP($G3793,[1]Conceptos!$B$2:$I$588,7,FALSE)</f>
        <v>1</v>
      </c>
      <c r="R3793" s="179">
        <f>VLOOKUP($G3793,[1]Conceptos!$B$2:$I$588,8,FALSE)</f>
        <v>1</v>
      </c>
      <c r="S3793" s="229" t="b">
        <f>VLOOKUP(G3793,[1]Conceptos!$B$2:$E$587,4,FALSE)</f>
        <v>1</v>
      </c>
      <c r="V3793" s="231">
        <f t="shared" si="672"/>
        <v>0</v>
      </c>
    </row>
    <row r="3794" spans="1:22" s="231" customFormat="1" hidden="1">
      <c r="A3794" s="172">
        <f>VLOOKUP(G3794,[1]Conceptos!$B$2:$F$587,5,FALSE)</f>
        <v>450</v>
      </c>
      <c r="B3794" s="236"/>
      <c r="C3794" s="237"/>
      <c r="D3794" s="238"/>
      <c r="E3794" s="225">
        <v>3</v>
      </c>
      <c r="F3794" s="174"/>
      <c r="G3794" s="264" t="str">
        <f t="shared" si="674"/>
        <v>A.12.8</v>
      </c>
      <c r="H3794" s="235" t="e">
        <f t="shared" si="677"/>
        <v>#N/A</v>
      </c>
      <c r="I3794" s="239"/>
      <c r="J3794" s="239"/>
      <c r="K3794" s="239"/>
      <c r="L3794" s="239"/>
      <c r="M3794" s="240"/>
      <c r="N3794" s="231">
        <f t="shared" si="676"/>
        <v>1</v>
      </c>
      <c r="O3794" s="231">
        <f t="shared" si="669"/>
        <v>0</v>
      </c>
      <c r="P3794" s="179">
        <f>VLOOKUP($G3794,[1]Conceptos!$B$2:$I$588,6,FALSE)</f>
        <v>1</v>
      </c>
      <c r="Q3794" s="179">
        <f>VLOOKUP($G3794,[1]Conceptos!$B$2:$I$588,7,FALSE)</f>
        <v>1</v>
      </c>
      <c r="R3794" s="179">
        <f>VLOOKUP($G3794,[1]Conceptos!$B$2:$I$588,8,FALSE)</f>
        <v>1</v>
      </c>
      <c r="S3794" s="229" t="b">
        <f>VLOOKUP(G3794,[1]Conceptos!$B$2:$E$587,4,FALSE)</f>
        <v>1</v>
      </c>
      <c r="V3794" s="231">
        <f t="shared" si="672"/>
        <v>0</v>
      </c>
    </row>
    <row r="3795" spans="1:22" s="231" customFormat="1" hidden="1">
      <c r="A3795" s="172">
        <f>VLOOKUP(G3795,[1]Conceptos!$B$2:$F$587,5,FALSE)</f>
        <v>450</v>
      </c>
      <c r="B3795" s="236"/>
      <c r="C3795" s="237"/>
      <c r="D3795" s="238"/>
      <c r="E3795" s="225">
        <v>4</v>
      </c>
      <c r="F3795" s="174"/>
      <c r="G3795" s="264" t="str">
        <f t="shared" si="674"/>
        <v>A.12.8</v>
      </c>
      <c r="H3795" s="235" t="e">
        <f t="shared" si="677"/>
        <v>#N/A</v>
      </c>
      <c r="I3795" s="239"/>
      <c r="J3795" s="239"/>
      <c r="K3795" s="239"/>
      <c r="L3795" s="239"/>
      <c r="M3795" s="240"/>
      <c r="N3795" s="231">
        <f t="shared" si="676"/>
        <v>1</v>
      </c>
      <c r="O3795" s="231">
        <f t="shared" si="669"/>
        <v>0</v>
      </c>
      <c r="P3795" s="179">
        <f>VLOOKUP($G3795,[1]Conceptos!$B$2:$I$588,6,FALSE)</f>
        <v>1</v>
      </c>
      <c r="Q3795" s="179">
        <f>VLOOKUP($G3795,[1]Conceptos!$B$2:$I$588,7,FALSE)</f>
        <v>1</v>
      </c>
      <c r="R3795" s="179">
        <f>VLOOKUP($G3795,[1]Conceptos!$B$2:$I$588,8,FALSE)</f>
        <v>1</v>
      </c>
      <c r="S3795" s="229" t="b">
        <f>VLOOKUP(G3795,[1]Conceptos!$B$2:$E$587,4,FALSE)</f>
        <v>1</v>
      </c>
      <c r="V3795" s="231">
        <f t="shared" si="672"/>
        <v>0</v>
      </c>
    </row>
    <row r="3796" spans="1:22" s="231" customFormat="1" hidden="1">
      <c r="A3796" s="172">
        <f>VLOOKUP(G3796,[1]Conceptos!$B$2:$F$587,5,FALSE)</f>
        <v>450</v>
      </c>
      <c r="B3796" s="236"/>
      <c r="C3796" s="237"/>
      <c r="D3796" s="238"/>
      <c r="E3796" s="225">
        <v>5</v>
      </c>
      <c r="F3796" s="174"/>
      <c r="G3796" s="264" t="str">
        <f t="shared" si="674"/>
        <v>A.12.8</v>
      </c>
      <c r="H3796" s="235" t="e">
        <f t="shared" si="677"/>
        <v>#N/A</v>
      </c>
      <c r="I3796" s="239"/>
      <c r="J3796" s="239"/>
      <c r="K3796" s="239"/>
      <c r="L3796" s="239"/>
      <c r="M3796" s="240"/>
      <c r="N3796" s="231">
        <f t="shared" si="676"/>
        <v>1</v>
      </c>
      <c r="O3796" s="231">
        <f t="shared" si="669"/>
        <v>0</v>
      </c>
      <c r="P3796" s="179">
        <f>VLOOKUP($G3796,[1]Conceptos!$B$2:$I$588,6,FALSE)</f>
        <v>1</v>
      </c>
      <c r="Q3796" s="179">
        <f>VLOOKUP($G3796,[1]Conceptos!$B$2:$I$588,7,FALSE)</f>
        <v>1</v>
      </c>
      <c r="R3796" s="179">
        <f>VLOOKUP($G3796,[1]Conceptos!$B$2:$I$588,8,FALSE)</f>
        <v>1</v>
      </c>
      <c r="S3796" s="229" t="b">
        <f>VLOOKUP(G3796,[1]Conceptos!$B$2:$E$587,4,FALSE)</f>
        <v>1</v>
      </c>
      <c r="V3796" s="231">
        <f t="shared" si="672"/>
        <v>0</v>
      </c>
    </row>
    <row r="3797" spans="1:22" s="231" customFormat="1" hidden="1">
      <c r="A3797" s="172">
        <f>VLOOKUP(G3797,[1]Conceptos!$B$2:$F$587,5,FALSE)</f>
        <v>450</v>
      </c>
      <c r="B3797" s="236"/>
      <c r="C3797" s="237"/>
      <c r="D3797" s="238"/>
      <c r="E3797" s="225">
        <v>6</v>
      </c>
      <c r="F3797" s="174"/>
      <c r="G3797" s="264" t="str">
        <f t="shared" si="674"/>
        <v>A.12.8</v>
      </c>
      <c r="H3797" s="235" t="e">
        <f t="shared" si="677"/>
        <v>#N/A</v>
      </c>
      <c r="I3797" s="239"/>
      <c r="J3797" s="239"/>
      <c r="K3797" s="239"/>
      <c r="L3797" s="239"/>
      <c r="M3797" s="240"/>
      <c r="N3797" s="231">
        <f t="shared" si="676"/>
        <v>1</v>
      </c>
      <c r="O3797" s="231">
        <f t="shared" si="669"/>
        <v>0</v>
      </c>
      <c r="P3797" s="179">
        <f>VLOOKUP($G3797,[1]Conceptos!$B$2:$I$588,6,FALSE)</f>
        <v>1</v>
      </c>
      <c r="Q3797" s="179">
        <f>VLOOKUP($G3797,[1]Conceptos!$B$2:$I$588,7,FALSE)</f>
        <v>1</v>
      </c>
      <c r="R3797" s="179">
        <f>VLOOKUP($G3797,[1]Conceptos!$B$2:$I$588,8,FALSE)</f>
        <v>1</v>
      </c>
      <c r="S3797" s="229" t="b">
        <f>VLOOKUP(G3797,[1]Conceptos!$B$2:$E$587,4,FALSE)</f>
        <v>1</v>
      </c>
      <c r="V3797" s="231">
        <f t="shared" si="672"/>
        <v>0</v>
      </c>
    </row>
    <row r="3798" spans="1:22" s="231" customFormat="1" hidden="1">
      <c r="A3798" s="172">
        <f>VLOOKUP(G3798,[1]Conceptos!$B$2:$F$587,5,FALSE)</f>
        <v>450</v>
      </c>
      <c r="B3798" s="236"/>
      <c r="C3798" s="237"/>
      <c r="D3798" s="238"/>
      <c r="E3798" s="225">
        <v>7</v>
      </c>
      <c r="F3798" s="174"/>
      <c r="G3798" s="264" t="str">
        <f t="shared" si="674"/>
        <v>A.12.8</v>
      </c>
      <c r="H3798" s="235" t="e">
        <f t="shared" si="677"/>
        <v>#N/A</v>
      </c>
      <c r="I3798" s="239"/>
      <c r="J3798" s="239"/>
      <c r="K3798" s="239"/>
      <c r="L3798" s="239"/>
      <c r="M3798" s="240"/>
      <c r="N3798" s="231">
        <f t="shared" si="676"/>
        <v>1</v>
      </c>
      <c r="O3798" s="231">
        <f t="shared" si="669"/>
        <v>0</v>
      </c>
      <c r="P3798" s="179">
        <f>VLOOKUP($G3798,[1]Conceptos!$B$2:$I$588,6,FALSE)</f>
        <v>1</v>
      </c>
      <c r="Q3798" s="179">
        <f>VLOOKUP($G3798,[1]Conceptos!$B$2:$I$588,7,FALSE)</f>
        <v>1</v>
      </c>
      <c r="R3798" s="179">
        <f>VLOOKUP($G3798,[1]Conceptos!$B$2:$I$588,8,FALSE)</f>
        <v>1</v>
      </c>
      <c r="S3798" s="229" t="b">
        <f>VLOOKUP(G3798,[1]Conceptos!$B$2:$E$587,4,FALSE)</f>
        <v>1</v>
      </c>
      <c r="V3798" s="231">
        <f t="shared" si="672"/>
        <v>0</v>
      </c>
    </row>
    <row r="3799" spans="1:22" s="231" customFormat="1" hidden="1">
      <c r="A3799" s="172">
        <f>VLOOKUP(G3799,[1]Conceptos!$B$2:$F$587,5,FALSE)</f>
        <v>450</v>
      </c>
      <c r="B3799" s="236"/>
      <c r="C3799" s="237"/>
      <c r="D3799" s="238"/>
      <c r="E3799" s="225">
        <v>8</v>
      </c>
      <c r="F3799" s="174"/>
      <c r="G3799" s="264" t="str">
        <f t="shared" si="674"/>
        <v>A.12.8</v>
      </c>
      <c r="H3799" s="235" t="e">
        <f t="shared" si="677"/>
        <v>#N/A</v>
      </c>
      <c r="I3799" s="239"/>
      <c r="J3799" s="239"/>
      <c r="K3799" s="239"/>
      <c r="L3799" s="239"/>
      <c r="M3799" s="240"/>
      <c r="N3799" s="231">
        <f t="shared" si="676"/>
        <v>1</v>
      </c>
      <c r="O3799" s="231">
        <f t="shared" si="669"/>
        <v>0</v>
      </c>
      <c r="P3799" s="179">
        <f>VLOOKUP($G3799,[1]Conceptos!$B$2:$I$588,6,FALSE)</f>
        <v>1</v>
      </c>
      <c r="Q3799" s="179">
        <f>VLOOKUP($G3799,[1]Conceptos!$B$2:$I$588,7,FALSE)</f>
        <v>1</v>
      </c>
      <c r="R3799" s="179">
        <f>VLOOKUP($G3799,[1]Conceptos!$B$2:$I$588,8,FALSE)</f>
        <v>1</v>
      </c>
      <c r="S3799" s="229" t="b">
        <f>VLOOKUP(G3799,[1]Conceptos!$B$2:$E$587,4,FALSE)</f>
        <v>1</v>
      </c>
      <c r="V3799" s="231">
        <f t="shared" si="672"/>
        <v>0</v>
      </c>
    </row>
    <row r="3800" spans="1:22" s="231" customFormat="1" hidden="1">
      <c r="A3800" s="172">
        <f>VLOOKUP(G3800,[1]Conceptos!$B$2:$F$587,5,FALSE)</f>
        <v>450</v>
      </c>
      <c r="B3800" s="236"/>
      <c r="C3800" s="237"/>
      <c r="D3800" s="238"/>
      <c r="E3800" s="225">
        <v>9</v>
      </c>
      <c r="F3800" s="174"/>
      <c r="G3800" s="264" t="str">
        <f t="shared" si="674"/>
        <v>A.12.8</v>
      </c>
      <c r="H3800" s="235" t="e">
        <f t="shared" si="677"/>
        <v>#N/A</v>
      </c>
      <c r="I3800" s="239"/>
      <c r="J3800" s="239"/>
      <c r="K3800" s="239"/>
      <c r="L3800" s="239"/>
      <c r="M3800" s="240"/>
      <c r="N3800" s="231">
        <f t="shared" si="676"/>
        <v>1</v>
      </c>
      <c r="O3800" s="231">
        <f t="shared" si="669"/>
        <v>0</v>
      </c>
      <c r="P3800" s="179">
        <f>VLOOKUP($G3800,[1]Conceptos!$B$2:$I$588,6,FALSE)</f>
        <v>1</v>
      </c>
      <c r="Q3800" s="179">
        <f>VLOOKUP($G3800,[1]Conceptos!$B$2:$I$588,7,FALSE)</f>
        <v>1</v>
      </c>
      <c r="R3800" s="179">
        <f>VLOOKUP($G3800,[1]Conceptos!$B$2:$I$588,8,FALSE)</f>
        <v>1</v>
      </c>
      <c r="S3800" s="229" t="b">
        <f>VLOOKUP(G3800,[1]Conceptos!$B$2:$E$587,4,FALSE)</f>
        <v>1</v>
      </c>
      <c r="V3800" s="231">
        <f t="shared" si="672"/>
        <v>0</v>
      </c>
    </row>
    <row r="3801" spans="1:22" s="231" customFormat="1" hidden="1">
      <c r="A3801" s="172">
        <f>VLOOKUP(G3801,[1]Conceptos!$B$2:$F$587,5,FALSE)</f>
        <v>450</v>
      </c>
      <c r="B3801" s="236"/>
      <c r="C3801" s="237"/>
      <c r="D3801" s="238"/>
      <c r="E3801" s="225">
        <v>10</v>
      </c>
      <c r="F3801" s="174"/>
      <c r="G3801" s="264" t="str">
        <f t="shared" si="674"/>
        <v>A.12.8</v>
      </c>
      <c r="H3801" s="235" t="e">
        <f t="shared" si="677"/>
        <v>#N/A</v>
      </c>
      <c r="I3801" s="239"/>
      <c r="J3801" s="239"/>
      <c r="K3801" s="239"/>
      <c r="L3801" s="239"/>
      <c r="M3801" s="240"/>
      <c r="N3801" s="231">
        <f t="shared" si="676"/>
        <v>1</v>
      </c>
      <c r="O3801" s="231">
        <f t="shared" si="669"/>
        <v>0</v>
      </c>
      <c r="P3801" s="179">
        <f>VLOOKUP($G3801,[1]Conceptos!$B$2:$I$588,6,FALSE)</f>
        <v>1</v>
      </c>
      <c r="Q3801" s="179">
        <f>VLOOKUP($G3801,[1]Conceptos!$B$2:$I$588,7,FALSE)</f>
        <v>1</v>
      </c>
      <c r="R3801" s="179">
        <f>VLOOKUP($G3801,[1]Conceptos!$B$2:$I$588,8,FALSE)</f>
        <v>1</v>
      </c>
      <c r="S3801" s="229" t="b">
        <f>VLOOKUP(G3801,[1]Conceptos!$B$2:$E$587,4,FALSE)</f>
        <v>1</v>
      </c>
      <c r="V3801" s="231">
        <f t="shared" si="672"/>
        <v>0</v>
      </c>
    </row>
    <row r="3802" spans="1:22" s="231" customFormat="1" ht="38.25">
      <c r="A3802" s="172">
        <f>VLOOKUP(G3802,[1]Conceptos!$B$2:$F$587,5,FALSE)</f>
        <v>451</v>
      </c>
      <c r="B3802" s="219" t="s">
        <v>594</v>
      </c>
      <c r="C3802" s="220" t="str">
        <f>VLOOKUP(B3802,[1]Conceptos!$B$2:$D$587,2,FALSE)</f>
        <v>EDUCACIÓN PARA LA PREVENCIÓN Y ATENCIÓN DE DESASTRES</v>
      </c>
      <c r="D3802" s="221" t="str">
        <f>VLOOKUP(B3802,[1]Conceptos!$B$2:$D$587,3,FALSE)</f>
        <v>INVERSIÓN ORIENTADA A LA PROMOCIÓN, DIVULGACIÓN Y FORMACIÓN EN PREVENCIÓN Y ATENCIÓN DE DESASTRES DE LA POBLACIÓN DE LA ENTIDAD TERRITORIAL</v>
      </c>
      <c r="E3802" s="222" t="s">
        <v>136</v>
      </c>
      <c r="F3802" s="223"/>
      <c r="G3802" s="263" t="str">
        <f t="shared" si="674"/>
        <v>A.12.9</v>
      </c>
      <c r="H3802" s="225"/>
      <c r="I3802" s="226">
        <f>SUM(I3803:I3812)</f>
        <v>0</v>
      </c>
      <c r="J3802" s="226">
        <f>SUM(J3803:J3812)</f>
        <v>0</v>
      </c>
      <c r="K3802" s="226">
        <f>SUM(K3803:K3812)</f>
        <v>0</v>
      </c>
      <c r="L3802" s="226">
        <f>SUM(L3803:L3812)</f>
        <v>0</v>
      </c>
      <c r="M3802" s="227">
        <f>SUM(M3803:M3812)</f>
        <v>0</v>
      </c>
      <c r="N3802" s="228">
        <f>IF(AND(E3802&lt;&gt;"", E3802&lt;&gt;"Registrar Detalle",E3802&lt;&gt;"Ocultar Detalle"),1,0)</f>
        <v>0</v>
      </c>
      <c r="O3802" s="228">
        <f t="shared" si="669"/>
        <v>0</v>
      </c>
      <c r="P3802" s="179">
        <f>VLOOKUP($G3802,[1]Conceptos!$B$2:$I$588,6,FALSE)</f>
        <v>1</v>
      </c>
      <c r="Q3802" s="179">
        <f>VLOOKUP($G3802,[1]Conceptos!$B$2:$I$588,7,FALSE)</f>
        <v>1</v>
      </c>
      <c r="R3802" s="179">
        <f>VLOOKUP($G3802,[1]Conceptos!$B$2:$I$588,8,FALSE)</f>
        <v>1</v>
      </c>
      <c r="S3802" s="229" t="b">
        <f>VLOOKUP(G3802,[1]Conceptos!$B$2:$E$588,4,FALSE)</f>
        <v>1</v>
      </c>
      <c r="T3802" s="230">
        <f>FIND(".",B3802,LEN(B3802)-2)</f>
        <v>5</v>
      </c>
      <c r="U3802" s="230" t="str">
        <f>MID(B3802,1,T3802-1)</f>
        <v>A.12</v>
      </c>
      <c r="V3802" s="231">
        <f t="shared" si="672"/>
        <v>5</v>
      </c>
    </row>
    <row r="3803" spans="1:22" s="231" customFormat="1">
      <c r="A3803" s="172">
        <f>VLOOKUP(G3803,[1]Conceptos!$B$2:$F$587,5,FALSE)</f>
        <v>451</v>
      </c>
      <c r="B3803" s="234"/>
      <c r="C3803" s="220"/>
      <c r="D3803" s="221"/>
      <c r="E3803" s="225">
        <v>1</v>
      </c>
      <c r="F3803" s="174"/>
      <c r="G3803" s="264" t="str">
        <f t="shared" si="674"/>
        <v>A.12.9</v>
      </c>
      <c r="H3803" s="235" t="e">
        <f t="shared" ref="H3803:H3812" si="678">VLOOKUP(F3803,$W$7:$X$48,2,FALSE)</f>
        <v>#N/A</v>
      </c>
      <c r="I3803" s="239"/>
      <c r="J3803" s="239"/>
      <c r="K3803" s="239"/>
      <c r="L3803" s="239"/>
      <c r="M3803" s="240"/>
      <c r="N3803" s="231">
        <f t="shared" si="676"/>
        <v>1</v>
      </c>
      <c r="O3803" s="231">
        <f t="shared" si="669"/>
        <v>0</v>
      </c>
      <c r="P3803" s="179">
        <f>VLOOKUP($G3803,[1]Conceptos!$B$2:$I$588,6,FALSE)</f>
        <v>1</v>
      </c>
      <c r="Q3803" s="179">
        <f>VLOOKUP($G3803,[1]Conceptos!$B$2:$I$588,7,FALSE)</f>
        <v>1</v>
      </c>
      <c r="R3803" s="179">
        <f>VLOOKUP($G3803,[1]Conceptos!$B$2:$I$588,8,FALSE)</f>
        <v>1</v>
      </c>
      <c r="S3803" s="229" t="b">
        <f>VLOOKUP(G3803,[1]Conceptos!$B$2:$E$588,4,FALSE)</f>
        <v>1</v>
      </c>
      <c r="V3803" s="231">
        <f t="shared" si="672"/>
        <v>5</v>
      </c>
    </row>
    <row r="3804" spans="1:22" s="231" customFormat="1" hidden="1">
      <c r="A3804" s="172">
        <f>VLOOKUP(G3804,[1]Conceptos!$B$2:$F$587,5,FALSE)</f>
        <v>451</v>
      </c>
      <c r="B3804" s="236"/>
      <c r="C3804" s="237"/>
      <c r="D3804" s="238"/>
      <c r="E3804" s="225">
        <v>2</v>
      </c>
      <c r="F3804" s="174"/>
      <c r="G3804" s="264" t="str">
        <f t="shared" si="674"/>
        <v>A.12.9</v>
      </c>
      <c r="H3804" s="235" t="e">
        <f t="shared" si="678"/>
        <v>#N/A</v>
      </c>
      <c r="I3804" s="239"/>
      <c r="J3804" s="239"/>
      <c r="K3804" s="239"/>
      <c r="L3804" s="239"/>
      <c r="M3804" s="240"/>
      <c r="N3804" s="231">
        <f t="shared" si="676"/>
        <v>1</v>
      </c>
      <c r="O3804" s="231">
        <f t="shared" ref="O3804:O3867" si="679">SUM(I3804:M3804)</f>
        <v>0</v>
      </c>
      <c r="P3804" s="179">
        <f>VLOOKUP($G3804,[1]Conceptos!$B$2:$I$588,6,FALSE)</f>
        <v>1</v>
      </c>
      <c r="Q3804" s="179">
        <f>VLOOKUP($G3804,[1]Conceptos!$B$2:$I$588,7,FALSE)</f>
        <v>1</v>
      </c>
      <c r="R3804" s="179">
        <f>VLOOKUP($G3804,[1]Conceptos!$B$2:$I$588,8,FALSE)</f>
        <v>1</v>
      </c>
      <c r="S3804" s="229" t="b">
        <f>VLOOKUP(G3804,[1]Conceptos!$B$2:$E$587,4,FALSE)</f>
        <v>1</v>
      </c>
      <c r="V3804" s="231">
        <f t="shared" si="672"/>
        <v>0</v>
      </c>
    </row>
    <row r="3805" spans="1:22" s="231" customFormat="1" hidden="1">
      <c r="A3805" s="172">
        <f>VLOOKUP(G3805,[1]Conceptos!$B$2:$F$587,5,FALSE)</f>
        <v>451</v>
      </c>
      <c r="B3805" s="236"/>
      <c r="C3805" s="237"/>
      <c r="D3805" s="238"/>
      <c r="E3805" s="225">
        <v>3</v>
      </c>
      <c r="F3805" s="174"/>
      <c r="G3805" s="264" t="str">
        <f t="shared" si="674"/>
        <v>A.12.9</v>
      </c>
      <c r="H3805" s="235" t="e">
        <f t="shared" si="678"/>
        <v>#N/A</v>
      </c>
      <c r="I3805" s="239"/>
      <c r="J3805" s="239"/>
      <c r="K3805" s="239"/>
      <c r="L3805" s="239"/>
      <c r="M3805" s="240"/>
      <c r="N3805" s="231">
        <f t="shared" si="676"/>
        <v>1</v>
      </c>
      <c r="O3805" s="231">
        <f t="shared" si="679"/>
        <v>0</v>
      </c>
      <c r="P3805" s="179">
        <f>VLOOKUP($G3805,[1]Conceptos!$B$2:$I$588,6,FALSE)</f>
        <v>1</v>
      </c>
      <c r="Q3805" s="179">
        <f>VLOOKUP($G3805,[1]Conceptos!$B$2:$I$588,7,FALSE)</f>
        <v>1</v>
      </c>
      <c r="R3805" s="179">
        <f>VLOOKUP($G3805,[1]Conceptos!$B$2:$I$588,8,FALSE)</f>
        <v>1</v>
      </c>
      <c r="S3805" s="229" t="b">
        <f>VLOOKUP(G3805,[1]Conceptos!$B$2:$E$587,4,FALSE)</f>
        <v>1</v>
      </c>
      <c r="V3805" s="231">
        <f t="shared" si="672"/>
        <v>0</v>
      </c>
    </row>
    <row r="3806" spans="1:22" s="231" customFormat="1" hidden="1">
      <c r="A3806" s="172">
        <f>VLOOKUP(G3806,[1]Conceptos!$B$2:$F$587,5,FALSE)</f>
        <v>451</v>
      </c>
      <c r="B3806" s="236"/>
      <c r="C3806" s="237"/>
      <c r="D3806" s="238"/>
      <c r="E3806" s="225">
        <v>4</v>
      </c>
      <c r="F3806" s="174"/>
      <c r="G3806" s="264" t="str">
        <f t="shared" si="674"/>
        <v>A.12.9</v>
      </c>
      <c r="H3806" s="235" t="e">
        <f t="shared" si="678"/>
        <v>#N/A</v>
      </c>
      <c r="I3806" s="239"/>
      <c r="J3806" s="239"/>
      <c r="K3806" s="239"/>
      <c r="L3806" s="239"/>
      <c r="M3806" s="240"/>
      <c r="N3806" s="231">
        <f t="shared" si="676"/>
        <v>1</v>
      </c>
      <c r="O3806" s="231">
        <f t="shared" si="679"/>
        <v>0</v>
      </c>
      <c r="P3806" s="179">
        <f>VLOOKUP($G3806,[1]Conceptos!$B$2:$I$588,6,FALSE)</f>
        <v>1</v>
      </c>
      <c r="Q3806" s="179">
        <f>VLOOKUP($G3806,[1]Conceptos!$B$2:$I$588,7,FALSE)</f>
        <v>1</v>
      </c>
      <c r="R3806" s="179">
        <f>VLOOKUP($G3806,[1]Conceptos!$B$2:$I$588,8,FALSE)</f>
        <v>1</v>
      </c>
      <c r="S3806" s="229" t="b">
        <f>VLOOKUP(G3806,[1]Conceptos!$B$2:$E$587,4,FALSE)</f>
        <v>1</v>
      </c>
      <c r="V3806" s="231">
        <f t="shared" si="672"/>
        <v>0</v>
      </c>
    </row>
    <row r="3807" spans="1:22" s="231" customFormat="1" hidden="1">
      <c r="A3807" s="172">
        <f>VLOOKUP(G3807,[1]Conceptos!$B$2:$F$587,5,FALSE)</f>
        <v>451</v>
      </c>
      <c r="B3807" s="236"/>
      <c r="C3807" s="237"/>
      <c r="D3807" s="238"/>
      <c r="E3807" s="225">
        <v>5</v>
      </c>
      <c r="F3807" s="174"/>
      <c r="G3807" s="264" t="str">
        <f t="shared" si="674"/>
        <v>A.12.9</v>
      </c>
      <c r="H3807" s="235" t="e">
        <f t="shared" si="678"/>
        <v>#N/A</v>
      </c>
      <c r="I3807" s="239"/>
      <c r="J3807" s="239"/>
      <c r="K3807" s="239"/>
      <c r="L3807" s="239"/>
      <c r="M3807" s="240"/>
      <c r="N3807" s="231">
        <f t="shared" si="676"/>
        <v>1</v>
      </c>
      <c r="O3807" s="231">
        <f t="shared" si="679"/>
        <v>0</v>
      </c>
      <c r="P3807" s="179">
        <f>VLOOKUP($G3807,[1]Conceptos!$B$2:$I$588,6,FALSE)</f>
        <v>1</v>
      </c>
      <c r="Q3807" s="179">
        <f>VLOOKUP($G3807,[1]Conceptos!$B$2:$I$588,7,FALSE)</f>
        <v>1</v>
      </c>
      <c r="R3807" s="179">
        <f>VLOOKUP($G3807,[1]Conceptos!$B$2:$I$588,8,FALSE)</f>
        <v>1</v>
      </c>
      <c r="S3807" s="229" t="b">
        <f>VLOOKUP(G3807,[1]Conceptos!$B$2:$E$587,4,FALSE)</f>
        <v>1</v>
      </c>
      <c r="V3807" s="231">
        <f t="shared" si="672"/>
        <v>0</v>
      </c>
    </row>
    <row r="3808" spans="1:22" s="231" customFormat="1" hidden="1">
      <c r="A3808" s="172">
        <f>VLOOKUP(G3808,[1]Conceptos!$B$2:$F$587,5,FALSE)</f>
        <v>451</v>
      </c>
      <c r="B3808" s="236"/>
      <c r="C3808" s="237"/>
      <c r="D3808" s="238"/>
      <c r="E3808" s="225">
        <v>6</v>
      </c>
      <c r="F3808" s="174"/>
      <c r="G3808" s="264" t="str">
        <f t="shared" si="674"/>
        <v>A.12.9</v>
      </c>
      <c r="H3808" s="235" t="e">
        <f t="shared" si="678"/>
        <v>#N/A</v>
      </c>
      <c r="I3808" s="239"/>
      <c r="J3808" s="239"/>
      <c r="K3808" s="239"/>
      <c r="L3808" s="239"/>
      <c r="M3808" s="240"/>
      <c r="N3808" s="231">
        <f t="shared" si="676"/>
        <v>1</v>
      </c>
      <c r="O3808" s="231">
        <f t="shared" si="679"/>
        <v>0</v>
      </c>
      <c r="P3808" s="179">
        <f>VLOOKUP($G3808,[1]Conceptos!$B$2:$I$588,6,FALSE)</f>
        <v>1</v>
      </c>
      <c r="Q3808" s="179">
        <f>VLOOKUP($G3808,[1]Conceptos!$B$2:$I$588,7,FALSE)</f>
        <v>1</v>
      </c>
      <c r="R3808" s="179">
        <f>VLOOKUP($G3808,[1]Conceptos!$B$2:$I$588,8,FALSE)</f>
        <v>1</v>
      </c>
      <c r="S3808" s="229" t="b">
        <f>VLOOKUP(G3808,[1]Conceptos!$B$2:$E$587,4,FALSE)</f>
        <v>1</v>
      </c>
      <c r="V3808" s="231">
        <f t="shared" si="672"/>
        <v>0</v>
      </c>
    </row>
    <row r="3809" spans="1:22" s="231" customFormat="1" hidden="1">
      <c r="A3809" s="172">
        <f>VLOOKUP(G3809,[1]Conceptos!$B$2:$F$587,5,FALSE)</f>
        <v>451</v>
      </c>
      <c r="B3809" s="236"/>
      <c r="C3809" s="237"/>
      <c r="D3809" s="238"/>
      <c r="E3809" s="225">
        <v>7</v>
      </c>
      <c r="F3809" s="174"/>
      <c r="G3809" s="264" t="str">
        <f t="shared" si="674"/>
        <v>A.12.9</v>
      </c>
      <c r="H3809" s="235" t="e">
        <f t="shared" si="678"/>
        <v>#N/A</v>
      </c>
      <c r="I3809" s="239"/>
      <c r="J3809" s="239"/>
      <c r="K3809" s="239"/>
      <c r="L3809" s="239"/>
      <c r="M3809" s="240"/>
      <c r="N3809" s="231">
        <f t="shared" si="676"/>
        <v>1</v>
      </c>
      <c r="O3809" s="231">
        <f t="shared" si="679"/>
        <v>0</v>
      </c>
      <c r="P3809" s="179">
        <f>VLOOKUP($G3809,[1]Conceptos!$B$2:$I$588,6,FALSE)</f>
        <v>1</v>
      </c>
      <c r="Q3809" s="179">
        <f>VLOOKUP($G3809,[1]Conceptos!$B$2:$I$588,7,FALSE)</f>
        <v>1</v>
      </c>
      <c r="R3809" s="179">
        <f>VLOOKUP($G3809,[1]Conceptos!$B$2:$I$588,8,FALSE)</f>
        <v>1</v>
      </c>
      <c r="S3809" s="229" t="b">
        <f>VLOOKUP(G3809,[1]Conceptos!$B$2:$E$587,4,FALSE)</f>
        <v>1</v>
      </c>
      <c r="V3809" s="231">
        <f t="shared" si="672"/>
        <v>0</v>
      </c>
    </row>
    <row r="3810" spans="1:22" s="231" customFormat="1" hidden="1">
      <c r="A3810" s="172">
        <f>VLOOKUP(G3810,[1]Conceptos!$B$2:$F$587,5,FALSE)</f>
        <v>451</v>
      </c>
      <c r="B3810" s="236"/>
      <c r="C3810" s="237"/>
      <c r="D3810" s="238"/>
      <c r="E3810" s="225">
        <v>8</v>
      </c>
      <c r="F3810" s="174"/>
      <c r="G3810" s="264" t="str">
        <f t="shared" si="674"/>
        <v>A.12.9</v>
      </c>
      <c r="H3810" s="235" t="e">
        <f t="shared" si="678"/>
        <v>#N/A</v>
      </c>
      <c r="I3810" s="239"/>
      <c r="J3810" s="239"/>
      <c r="K3810" s="239"/>
      <c r="L3810" s="239"/>
      <c r="M3810" s="240"/>
      <c r="N3810" s="231">
        <f t="shared" si="676"/>
        <v>1</v>
      </c>
      <c r="O3810" s="231">
        <f t="shared" si="679"/>
        <v>0</v>
      </c>
      <c r="P3810" s="179">
        <f>VLOOKUP($G3810,[1]Conceptos!$B$2:$I$588,6,FALSE)</f>
        <v>1</v>
      </c>
      <c r="Q3810" s="179">
        <f>VLOOKUP($G3810,[1]Conceptos!$B$2:$I$588,7,FALSE)</f>
        <v>1</v>
      </c>
      <c r="R3810" s="179">
        <f>VLOOKUP($G3810,[1]Conceptos!$B$2:$I$588,8,FALSE)</f>
        <v>1</v>
      </c>
      <c r="S3810" s="229" t="b">
        <f>VLOOKUP(G3810,[1]Conceptos!$B$2:$E$587,4,FALSE)</f>
        <v>1</v>
      </c>
      <c r="V3810" s="231">
        <f t="shared" si="672"/>
        <v>0</v>
      </c>
    </row>
    <row r="3811" spans="1:22" s="231" customFormat="1" hidden="1">
      <c r="A3811" s="172">
        <f>VLOOKUP(G3811,[1]Conceptos!$B$2:$F$587,5,FALSE)</f>
        <v>451</v>
      </c>
      <c r="B3811" s="236"/>
      <c r="C3811" s="237"/>
      <c r="D3811" s="238"/>
      <c r="E3811" s="225">
        <v>9</v>
      </c>
      <c r="F3811" s="174"/>
      <c r="G3811" s="264" t="str">
        <f t="shared" si="674"/>
        <v>A.12.9</v>
      </c>
      <c r="H3811" s="235" t="e">
        <f t="shared" si="678"/>
        <v>#N/A</v>
      </c>
      <c r="I3811" s="239"/>
      <c r="J3811" s="239"/>
      <c r="K3811" s="239"/>
      <c r="L3811" s="239"/>
      <c r="M3811" s="240"/>
      <c r="N3811" s="231">
        <f t="shared" si="676"/>
        <v>1</v>
      </c>
      <c r="O3811" s="231">
        <f t="shared" si="679"/>
        <v>0</v>
      </c>
      <c r="P3811" s="179">
        <f>VLOOKUP($G3811,[1]Conceptos!$B$2:$I$588,6,FALSE)</f>
        <v>1</v>
      </c>
      <c r="Q3811" s="179">
        <f>VLOOKUP($G3811,[1]Conceptos!$B$2:$I$588,7,FALSE)</f>
        <v>1</v>
      </c>
      <c r="R3811" s="179">
        <f>VLOOKUP($G3811,[1]Conceptos!$B$2:$I$588,8,FALSE)</f>
        <v>1</v>
      </c>
      <c r="S3811" s="229" t="b">
        <f>VLOOKUP(G3811,[1]Conceptos!$B$2:$E$587,4,FALSE)</f>
        <v>1</v>
      </c>
      <c r="V3811" s="231">
        <f t="shared" si="672"/>
        <v>0</v>
      </c>
    </row>
    <row r="3812" spans="1:22" s="231" customFormat="1" hidden="1">
      <c r="A3812" s="172">
        <f>VLOOKUP(G3812,[1]Conceptos!$B$2:$F$587,5,FALSE)</f>
        <v>451</v>
      </c>
      <c r="B3812" s="236"/>
      <c r="C3812" s="237"/>
      <c r="D3812" s="238"/>
      <c r="E3812" s="225">
        <v>10</v>
      </c>
      <c r="F3812" s="174"/>
      <c r="G3812" s="264" t="str">
        <f t="shared" si="674"/>
        <v>A.12.9</v>
      </c>
      <c r="H3812" s="235" t="e">
        <f t="shared" si="678"/>
        <v>#N/A</v>
      </c>
      <c r="I3812" s="239"/>
      <c r="J3812" s="239"/>
      <c r="K3812" s="239"/>
      <c r="L3812" s="239"/>
      <c r="M3812" s="240"/>
      <c r="N3812" s="231">
        <f t="shared" si="676"/>
        <v>1</v>
      </c>
      <c r="O3812" s="231">
        <f t="shared" si="679"/>
        <v>0</v>
      </c>
      <c r="P3812" s="179">
        <f>VLOOKUP($G3812,[1]Conceptos!$B$2:$I$588,6,FALSE)</f>
        <v>1</v>
      </c>
      <c r="Q3812" s="179">
        <f>VLOOKUP($G3812,[1]Conceptos!$B$2:$I$588,7,FALSE)</f>
        <v>1</v>
      </c>
      <c r="R3812" s="179">
        <f>VLOOKUP($G3812,[1]Conceptos!$B$2:$I$588,8,FALSE)</f>
        <v>1</v>
      </c>
      <c r="S3812" s="229" t="b">
        <f>VLOOKUP(G3812,[1]Conceptos!$B$2:$E$587,4,FALSE)</f>
        <v>1</v>
      </c>
      <c r="V3812" s="231">
        <f t="shared" si="672"/>
        <v>0</v>
      </c>
    </row>
    <row r="3813" spans="1:22" s="231" customFormat="1" ht="38.25">
      <c r="A3813" s="172">
        <f>VLOOKUP(G3813,[1]Conceptos!$B$2:$F$587,5,FALSE)</f>
        <v>452</v>
      </c>
      <c r="B3813" s="219" t="s">
        <v>595</v>
      </c>
      <c r="C3813" s="220" t="str">
        <f>VLOOKUP(B3813,[1]Conceptos!$B$2:$D$587,2,FALSE)</f>
        <v>INVERSIÓNES EN INFRAESTRUCTURA FÍSICA PARA PREVENCIÓN Y REFORZAMIENTO ESTRUCTURAL.</v>
      </c>
      <c r="D3813" s="221" t="str">
        <f>VLOOKUP(B3813,[1]Conceptos!$B$2:$D$587,3,FALSE)</f>
        <v xml:space="preserve">INVERSIÓNES ORIENTADAS A LA PREVENCIÓN Y EL REFORZAMIENTO DE INFRAESTRUCTURA FÍSICA QUE ESTA EN RIESGO DE LA OCURRENCIA DE FENÓMENOS NATURALES </v>
      </c>
      <c r="E3813" s="222" t="s">
        <v>136</v>
      </c>
      <c r="F3813" s="223"/>
      <c r="G3813" s="263" t="str">
        <f t="shared" si="674"/>
        <v>A.12.10</v>
      </c>
      <c r="H3813" s="225"/>
      <c r="I3813" s="226">
        <f>SUM(I3814:I3823)</f>
        <v>0</v>
      </c>
      <c r="J3813" s="226">
        <f>SUM(J3814:J3823)</f>
        <v>0</v>
      </c>
      <c r="K3813" s="226">
        <f>SUM(K3814:K3823)</f>
        <v>0</v>
      </c>
      <c r="L3813" s="226">
        <f>SUM(L3814:L3823)</f>
        <v>0</v>
      </c>
      <c r="M3813" s="227">
        <f>SUM(M3814:M3823)</f>
        <v>0</v>
      </c>
      <c r="N3813" s="228">
        <f>IF(AND(E3813&lt;&gt;"", E3813&lt;&gt;"Registrar Detalle",E3813&lt;&gt;"Ocultar Detalle"),1,0)</f>
        <v>0</v>
      </c>
      <c r="O3813" s="228">
        <f t="shared" si="679"/>
        <v>0</v>
      </c>
      <c r="P3813" s="179">
        <f>VLOOKUP($G3813,[1]Conceptos!$B$2:$I$588,6,FALSE)</f>
        <v>1</v>
      </c>
      <c r="Q3813" s="179">
        <f>VLOOKUP($G3813,[1]Conceptos!$B$2:$I$588,7,FALSE)</f>
        <v>1</v>
      </c>
      <c r="R3813" s="179">
        <f>VLOOKUP($G3813,[1]Conceptos!$B$2:$I$588,8,FALSE)</f>
        <v>1</v>
      </c>
      <c r="S3813" s="229" t="b">
        <f>VLOOKUP(G3813,[1]Conceptos!$B$2:$E$588,4,FALSE)</f>
        <v>1</v>
      </c>
      <c r="T3813" s="230">
        <f>FIND(".",B3813,LEN(B3813)-2)</f>
        <v>5</v>
      </c>
      <c r="U3813" s="230" t="str">
        <f>MID(B3813,1,T3813-1)</f>
        <v>A.12</v>
      </c>
      <c r="V3813" s="231">
        <f t="shared" si="672"/>
        <v>5</v>
      </c>
    </row>
    <row r="3814" spans="1:22" s="231" customFormat="1">
      <c r="A3814" s="172">
        <f>VLOOKUP(G3814,[1]Conceptos!$B$2:$F$587,5,FALSE)</f>
        <v>452</v>
      </c>
      <c r="B3814" s="234"/>
      <c r="C3814" s="220"/>
      <c r="D3814" s="221"/>
      <c r="E3814" s="225">
        <v>1</v>
      </c>
      <c r="F3814" s="174"/>
      <c r="G3814" s="264" t="str">
        <f t="shared" si="674"/>
        <v>A.12.10</v>
      </c>
      <c r="H3814" s="235" t="e">
        <f t="shared" ref="H3814:H3823" si="680">VLOOKUP(F3814,$W$7:$X$48,2,FALSE)</f>
        <v>#N/A</v>
      </c>
      <c r="I3814" s="239"/>
      <c r="J3814" s="239"/>
      <c r="K3814" s="239"/>
      <c r="L3814" s="239"/>
      <c r="M3814" s="240"/>
      <c r="N3814" s="231">
        <f t="shared" si="676"/>
        <v>1</v>
      </c>
      <c r="O3814" s="231">
        <f t="shared" si="679"/>
        <v>0</v>
      </c>
      <c r="P3814" s="179">
        <f>VLOOKUP($G3814,[1]Conceptos!$B$2:$I$588,6,FALSE)</f>
        <v>1</v>
      </c>
      <c r="Q3814" s="179">
        <f>VLOOKUP($G3814,[1]Conceptos!$B$2:$I$588,7,FALSE)</f>
        <v>1</v>
      </c>
      <c r="R3814" s="179">
        <f>VLOOKUP($G3814,[1]Conceptos!$B$2:$I$588,8,FALSE)</f>
        <v>1</v>
      </c>
      <c r="S3814" s="229" t="b">
        <f>VLOOKUP(G3814,[1]Conceptos!$B$2:$E$588,4,FALSE)</f>
        <v>1</v>
      </c>
      <c r="V3814" s="231">
        <f t="shared" si="672"/>
        <v>5</v>
      </c>
    </row>
    <row r="3815" spans="1:22" s="231" customFormat="1" hidden="1">
      <c r="A3815" s="172">
        <f>VLOOKUP(G3815,[1]Conceptos!$B$2:$F$587,5,FALSE)</f>
        <v>452</v>
      </c>
      <c r="B3815" s="236"/>
      <c r="C3815" s="237"/>
      <c r="D3815" s="238"/>
      <c r="E3815" s="225">
        <v>2</v>
      </c>
      <c r="F3815" s="174"/>
      <c r="G3815" s="264" t="str">
        <f t="shared" si="674"/>
        <v>A.12.10</v>
      </c>
      <c r="H3815" s="235" t="e">
        <f t="shared" si="680"/>
        <v>#N/A</v>
      </c>
      <c r="I3815" s="239"/>
      <c r="J3815" s="239"/>
      <c r="K3815" s="239"/>
      <c r="L3815" s="239"/>
      <c r="M3815" s="240"/>
      <c r="N3815" s="231">
        <f t="shared" si="676"/>
        <v>1</v>
      </c>
      <c r="O3815" s="231">
        <f t="shared" si="679"/>
        <v>0</v>
      </c>
      <c r="P3815" s="179">
        <f>VLOOKUP($G3815,[1]Conceptos!$B$2:$I$588,6,FALSE)</f>
        <v>1</v>
      </c>
      <c r="Q3815" s="179">
        <f>VLOOKUP($G3815,[1]Conceptos!$B$2:$I$588,7,FALSE)</f>
        <v>1</v>
      </c>
      <c r="R3815" s="179">
        <f>VLOOKUP($G3815,[1]Conceptos!$B$2:$I$588,8,FALSE)</f>
        <v>1</v>
      </c>
      <c r="S3815" s="229" t="b">
        <f>VLOOKUP(G3815,[1]Conceptos!$B$2:$E$587,4,FALSE)</f>
        <v>1</v>
      </c>
      <c r="V3815" s="231">
        <f t="shared" si="672"/>
        <v>0</v>
      </c>
    </row>
    <row r="3816" spans="1:22" s="231" customFormat="1" hidden="1">
      <c r="A3816" s="172">
        <f>VLOOKUP(G3816,[1]Conceptos!$B$2:$F$587,5,FALSE)</f>
        <v>452</v>
      </c>
      <c r="B3816" s="236"/>
      <c r="C3816" s="237"/>
      <c r="D3816" s="238"/>
      <c r="E3816" s="225">
        <v>3</v>
      </c>
      <c r="F3816" s="174"/>
      <c r="G3816" s="264" t="str">
        <f t="shared" si="674"/>
        <v>A.12.10</v>
      </c>
      <c r="H3816" s="235" t="e">
        <f t="shared" si="680"/>
        <v>#N/A</v>
      </c>
      <c r="I3816" s="239"/>
      <c r="J3816" s="239"/>
      <c r="K3816" s="239"/>
      <c r="L3816" s="239"/>
      <c r="M3816" s="240"/>
      <c r="N3816" s="231">
        <f t="shared" si="676"/>
        <v>1</v>
      </c>
      <c r="O3816" s="231">
        <f t="shared" si="679"/>
        <v>0</v>
      </c>
      <c r="P3816" s="179">
        <f>VLOOKUP($G3816,[1]Conceptos!$B$2:$I$588,6,FALSE)</f>
        <v>1</v>
      </c>
      <c r="Q3816" s="179">
        <f>VLOOKUP($G3816,[1]Conceptos!$B$2:$I$588,7,FALSE)</f>
        <v>1</v>
      </c>
      <c r="R3816" s="179">
        <f>VLOOKUP($G3816,[1]Conceptos!$B$2:$I$588,8,FALSE)</f>
        <v>1</v>
      </c>
      <c r="S3816" s="229" t="b">
        <f>VLOOKUP(G3816,[1]Conceptos!$B$2:$E$587,4,FALSE)</f>
        <v>1</v>
      </c>
      <c r="V3816" s="231">
        <f t="shared" si="672"/>
        <v>0</v>
      </c>
    </row>
    <row r="3817" spans="1:22" s="231" customFormat="1" hidden="1">
      <c r="A3817" s="172">
        <f>VLOOKUP(G3817,[1]Conceptos!$B$2:$F$587,5,FALSE)</f>
        <v>452</v>
      </c>
      <c r="B3817" s="236"/>
      <c r="C3817" s="237"/>
      <c r="D3817" s="238"/>
      <c r="E3817" s="225">
        <v>4</v>
      </c>
      <c r="F3817" s="174"/>
      <c r="G3817" s="264" t="str">
        <f t="shared" si="674"/>
        <v>A.12.10</v>
      </c>
      <c r="H3817" s="235" t="e">
        <f t="shared" si="680"/>
        <v>#N/A</v>
      </c>
      <c r="I3817" s="239"/>
      <c r="J3817" s="239"/>
      <c r="K3817" s="239"/>
      <c r="L3817" s="239"/>
      <c r="M3817" s="240"/>
      <c r="N3817" s="231">
        <f t="shared" si="676"/>
        <v>1</v>
      </c>
      <c r="O3817" s="231">
        <f t="shared" si="679"/>
        <v>0</v>
      </c>
      <c r="P3817" s="179">
        <f>VLOOKUP($G3817,[1]Conceptos!$B$2:$I$588,6,FALSE)</f>
        <v>1</v>
      </c>
      <c r="Q3817" s="179">
        <f>VLOOKUP($G3817,[1]Conceptos!$B$2:$I$588,7,FALSE)</f>
        <v>1</v>
      </c>
      <c r="R3817" s="179">
        <f>VLOOKUP($G3817,[1]Conceptos!$B$2:$I$588,8,FALSE)</f>
        <v>1</v>
      </c>
      <c r="S3817" s="229" t="b">
        <f>VLOOKUP(G3817,[1]Conceptos!$B$2:$E$587,4,FALSE)</f>
        <v>1</v>
      </c>
      <c r="V3817" s="231">
        <f t="shared" si="672"/>
        <v>0</v>
      </c>
    </row>
    <row r="3818" spans="1:22" s="231" customFormat="1" hidden="1">
      <c r="A3818" s="172">
        <f>VLOOKUP(G3818,[1]Conceptos!$B$2:$F$587,5,FALSE)</f>
        <v>452</v>
      </c>
      <c r="B3818" s="236"/>
      <c r="C3818" s="237"/>
      <c r="D3818" s="238"/>
      <c r="E3818" s="225">
        <v>5</v>
      </c>
      <c r="F3818" s="174"/>
      <c r="G3818" s="264" t="str">
        <f t="shared" si="674"/>
        <v>A.12.10</v>
      </c>
      <c r="H3818" s="235" t="e">
        <f t="shared" si="680"/>
        <v>#N/A</v>
      </c>
      <c r="I3818" s="239"/>
      <c r="J3818" s="239"/>
      <c r="K3818" s="239"/>
      <c r="L3818" s="239"/>
      <c r="M3818" s="240"/>
      <c r="N3818" s="231">
        <f t="shared" si="676"/>
        <v>1</v>
      </c>
      <c r="O3818" s="231">
        <f t="shared" si="679"/>
        <v>0</v>
      </c>
      <c r="P3818" s="179">
        <f>VLOOKUP($G3818,[1]Conceptos!$B$2:$I$588,6,FALSE)</f>
        <v>1</v>
      </c>
      <c r="Q3818" s="179">
        <f>VLOOKUP($G3818,[1]Conceptos!$B$2:$I$588,7,FALSE)</f>
        <v>1</v>
      </c>
      <c r="R3818" s="179">
        <f>VLOOKUP($G3818,[1]Conceptos!$B$2:$I$588,8,FALSE)</f>
        <v>1</v>
      </c>
      <c r="S3818" s="229" t="b">
        <f>VLOOKUP(G3818,[1]Conceptos!$B$2:$E$587,4,FALSE)</f>
        <v>1</v>
      </c>
      <c r="V3818" s="231">
        <f t="shared" si="672"/>
        <v>0</v>
      </c>
    </row>
    <row r="3819" spans="1:22" s="231" customFormat="1" hidden="1">
      <c r="A3819" s="172">
        <f>VLOOKUP(G3819,[1]Conceptos!$B$2:$F$587,5,FALSE)</f>
        <v>452</v>
      </c>
      <c r="B3819" s="236"/>
      <c r="C3819" s="237"/>
      <c r="D3819" s="238"/>
      <c r="E3819" s="225">
        <v>6</v>
      </c>
      <c r="F3819" s="174"/>
      <c r="G3819" s="264" t="str">
        <f t="shared" si="674"/>
        <v>A.12.10</v>
      </c>
      <c r="H3819" s="235" t="e">
        <f t="shared" si="680"/>
        <v>#N/A</v>
      </c>
      <c r="I3819" s="239"/>
      <c r="J3819" s="239"/>
      <c r="K3819" s="239"/>
      <c r="L3819" s="239"/>
      <c r="M3819" s="240"/>
      <c r="N3819" s="231">
        <f t="shared" si="676"/>
        <v>1</v>
      </c>
      <c r="O3819" s="231">
        <f t="shared" si="679"/>
        <v>0</v>
      </c>
      <c r="P3819" s="179">
        <f>VLOOKUP($G3819,[1]Conceptos!$B$2:$I$588,6,FALSE)</f>
        <v>1</v>
      </c>
      <c r="Q3819" s="179">
        <f>VLOOKUP($G3819,[1]Conceptos!$B$2:$I$588,7,FALSE)</f>
        <v>1</v>
      </c>
      <c r="R3819" s="179">
        <f>VLOOKUP($G3819,[1]Conceptos!$B$2:$I$588,8,FALSE)</f>
        <v>1</v>
      </c>
      <c r="S3819" s="229" t="b">
        <f>VLOOKUP(G3819,[1]Conceptos!$B$2:$E$587,4,FALSE)</f>
        <v>1</v>
      </c>
      <c r="V3819" s="231">
        <f t="shared" si="672"/>
        <v>0</v>
      </c>
    </row>
    <row r="3820" spans="1:22" s="231" customFormat="1" hidden="1">
      <c r="A3820" s="172">
        <f>VLOOKUP(G3820,[1]Conceptos!$B$2:$F$587,5,FALSE)</f>
        <v>452</v>
      </c>
      <c r="B3820" s="236"/>
      <c r="C3820" s="237"/>
      <c r="D3820" s="238"/>
      <c r="E3820" s="225">
        <v>7</v>
      </c>
      <c r="F3820" s="174"/>
      <c r="G3820" s="264" t="str">
        <f t="shared" si="674"/>
        <v>A.12.10</v>
      </c>
      <c r="H3820" s="235" t="e">
        <f t="shared" si="680"/>
        <v>#N/A</v>
      </c>
      <c r="I3820" s="239"/>
      <c r="J3820" s="239"/>
      <c r="K3820" s="239"/>
      <c r="L3820" s="239"/>
      <c r="M3820" s="240"/>
      <c r="N3820" s="231">
        <f t="shared" si="676"/>
        <v>1</v>
      </c>
      <c r="O3820" s="231">
        <f t="shared" si="679"/>
        <v>0</v>
      </c>
      <c r="P3820" s="179">
        <f>VLOOKUP($G3820,[1]Conceptos!$B$2:$I$588,6,FALSE)</f>
        <v>1</v>
      </c>
      <c r="Q3820" s="179">
        <f>VLOOKUP($G3820,[1]Conceptos!$B$2:$I$588,7,FALSE)</f>
        <v>1</v>
      </c>
      <c r="R3820" s="179">
        <f>VLOOKUP($G3820,[1]Conceptos!$B$2:$I$588,8,FALSE)</f>
        <v>1</v>
      </c>
      <c r="S3820" s="229" t="b">
        <f>VLOOKUP(G3820,[1]Conceptos!$B$2:$E$587,4,FALSE)</f>
        <v>1</v>
      </c>
      <c r="V3820" s="231">
        <f t="shared" si="672"/>
        <v>0</v>
      </c>
    </row>
    <row r="3821" spans="1:22" s="231" customFormat="1" hidden="1">
      <c r="A3821" s="172">
        <f>VLOOKUP(G3821,[1]Conceptos!$B$2:$F$587,5,FALSE)</f>
        <v>452</v>
      </c>
      <c r="B3821" s="236"/>
      <c r="C3821" s="237"/>
      <c r="D3821" s="238"/>
      <c r="E3821" s="225">
        <v>8</v>
      </c>
      <c r="F3821" s="174"/>
      <c r="G3821" s="264" t="str">
        <f t="shared" si="674"/>
        <v>A.12.10</v>
      </c>
      <c r="H3821" s="235" t="e">
        <f t="shared" si="680"/>
        <v>#N/A</v>
      </c>
      <c r="I3821" s="239"/>
      <c r="J3821" s="239"/>
      <c r="K3821" s="239"/>
      <c r="L3821" s="239"/>
      <c r="M3821" s="240"/>
      <c r="N3821" s="231">
        <f t="shared" si="676"/>
        <v>1</v>
      </c>
      <c r="O3821" s="231">
        <f t="shared" si="679"/>
        <v>0</v>
      </c>
      <c r="P3821" s="179">
        <f>VLOOKUP($G3821,[1]Conceptos!$B$2:$I$588,6,FALSE)</f>
        <v>1</v>
      </c>
      <c r="Q3821" s="179">
        <f>VLOOKUP($G3821,[1]Conceptos!$B$2:$I$588,7,FALSE)</f>
        <v>1</v>
      </c>
      <c r="R3821" s="179">
        <f>VLOOKUP($G3821,[1]Conceptos!$B$2:$I$588,8,FALSE)</f>
        <v>1</v>
      </c>
      <c r="S3821" s="229" t="b">
        <f>VLOOKUP(G3821,[1]Conceptos!$B$2:$E$587,4,FALSE)</f>
        <v>1</v>
      </c>
      <c r="V3821" s="231">
        <f t="shared" si="672"/>
        <v>0</v>
      </c>
    </row>
    <row r="3822" spans="1:22" s="231" customFormat="1" hidden="1">
      <c r="A3822" s="172">
        <f>VLOOKUP(G3822,[1]Conceptos!$B$2:$F$587,5,FALSE)</f>
        <v>452</v>
      </c>
      <c r="B3822" s="236"/>
      <c r="C3822" s="237"/>
      <c r="D3822" s="238"/>
      <c r="E3822" s="225">
        <v>9</v>
      </c>
      <c r="F3822" s="174"/>
      <c r="G3822" s="264" t="str">
        <f t="shared" si="674"/>
        <v>A.12.10</v>
      </c>
      <c r="H3822" s="235" t="e">
        <f t="shared" si="680"/>
        <v>#N/A</v>
      </c>
      <c r="I3822" s="239"/>
      <c r="J3822" s="239"/>
      <c r="K3822" s="239"/>
      <c r="L3822" s="239"/>
      <c r="M3822" s="240"/>
      <c r="N3822" s="231">
        <f t="shared" si="676"/>
        <v>1</v>
      </c>
      <c r="O3822" s="231">
        <f t="shared" si="679"/>
        <v>0</v>
      </c>
      <c r="P3822" s="179">
        <f>VLOOKUP($G3822,[1]Conceptos!$B$2:$I$588,6,FALSE)</f>
        <v>1</v>
      </c>
      <c r="Q3822" s="179">
        <f>VLOOKUP($G3822,[1]Conceptos!$B$2:$I$588,7,FALSE)</f>
        <v>1</v>
      </c>
      <c r="R3822" s="179">
        <f>VLOOKUP($G3822,[1]Conceptos!$B$2:$I$588,8,FALSE)</f>
        <v>1</v>
      </c>
      <c r="S3822" s="229" t="b">
        <f>VLOOKUP(G3822,[1]Conceptos!$B$2:$E$587,4,FALSE)</f>
        <v>1</v>
      </c>
      <c r="V3822" s="231">
        <f t="shared" si="672"/>
        <v>0</v>
      </c>
    </row>
    <row r="3823" spans="1:22" s="231" customFormat="1" hidden="1">
      <c r="A3823" s="172">
        <f>VLOOKUP(G3823,[1]Conceptos!$B$2:$F$587,5,FALSE)</f>
        <v>452</v>
      </c>
      <c r="B3823" s="236"/>
      <c r="C3823" s="237"/>
      <c r="D3823" s="238"/>
      <c r="E3823" s="225">
        <v>10</v>
      </c>
      <c r="F3823" s="174"/>
      <c r="G3823" s="264" t="str">
        <f t="shared" si="674"/>
        <v>A.12.10</v>
      </c>
      <c r="H3823" s="235" t="e">
        <f t="shared" si="680"/>
        <v>#N/A</v>
      </c>
      <c r="I3823" s="239"/>
      <c r="J3823" s="239"/>
      <c r="K3823" s="239"/>
      <c r="L3823" s="239"/>
      <c r="M3823" s="240"/>
      <c r="N3823" s="231">
        <f t="shared" si="676"/>
        <v>1</v>
      </c>
      <c r="O3823" s="231">
        <f t="shared" si="679"/>
        <v>0</v>
      </c>
      <c r="P3823" s="179">
        <f>VLOOKUP($G3823,[1]Conceptos!$B$2:$I$588,6,FALSE)</f>
        <v>1</v>
      </c>
      <c r="Q3823" s="179">
        <f>VLOOKUP($G3823,[1]Conceptos!$B$2:$I$588,7,FALSE)</f>
        <v>1</v>
      </c>
      <c r="R3823" s="179">
        <f>VLOOKUP($G3823,[1]Conceptos!$B$2:$I$588,8,FALSE)</f>
        <v>1</v>
      </c>
      <c r="S3823" s="229" t="b">
        <f>VLOOKUP(G3823,[1]Conceptos!$B$2:$E$587,4,FALSE)</f>
        <v>1</v>
      </c>
      <c r="V3823" s="231">
        <f t="shared" si="672"/>
        <v>0</v>
      </c>
    </row>
    <row r="3824" spans="1:22" s="231" customFormat="1" ht="38.25">
      <c r="A3824" s="172">
        <f>VLOOKUP(G3824,[1]Conceptos!$B$2:$F$587,5,FALSE)</f>
        <v>453</v>
      </c>
      <c r="B3824" s="219" t="s">
        <v>596</v>
      </c>
      <c r="C3824" s="220" t="str">
        <f>VLOOKUP(B3824,[1]Conceptos!$B$2:$D$587,2,FALSE)</f>
        <v>DOTACIÓN DE MAQUINAS Y EQUIPOS PARA LOS CUERPOS DE BOMBEROS OFICIALES</v>
      </c>
      <c r="D3824" s="221" t="str">
        <f>VLOOKUP(B3824,[1]Conceptos!$B$2:$D$587,3,FALSE)</f>
        <v>COMPRAS DE EQUIPOS REQUERIDOS PARA LA PREVENCIÓN Y CONTROL DE INCENDIOS Y CALAMIDADES EXTERNAS.</v>
      </c>
      <c r="E3824" s="222" t="s">
        <v>136</v>
      </c>
      <c r="F3824" s="223"/>
      <c r="G3824" s="263" t="str">
        <f t="shared" si="674"/>
        <v>A.12.11</v>
      </c>
      <c r="H3824" s="225"/>
      <c r="I3824" s="226">
        <f>SUM(I3825:I3834)</f>
        <v>0</v>
      </c>
      <c r="J3824" s="226">
        <f>SUM(J3825:J3834)</f>
        <v>0</v>
      </c>
      <c r="K3824" s="226">
        <f>SUM(K3825:K3834)</f>
        <v>0</v>
      </c>
      <c r="L3824" s="226">
        <f>SUM(L3825:L3834)</f>
        <v>0</v>
      </c>
      <c r="M3824" s="227">
        <f>SUM(M3825:M3834)</f>
        <v>0</v>
      </c>
      <c r="N3824" s="228">
        <f>IF(AND(E3824&lt;&gt;"", E3824&lt;&gt;"Registrar Detalle",E3824&lt;&gt;"Ocultar Detalle"),1,0)</f>
        <v>0</v>
      </c>
      <c r="O3824" s="228">
        <f t="shared" si="679"/>
        <v>0</v>
      </c>
      <c r="P3824" s="179">
        <f>VLOOKUP($G3824,[1]Conceptos!$B$2:$I$588,6,FALSE)</f>
        <v>1</v>
      </c>
      <c r="Q3824" s="179">
        <f>VLOOKUP($G3824,[1]Conceptos!$B$2:$I$588,7,FALSE)</f>
        <v>1</v>
      </c>
      <c r="R3824" s="179">
        <f>VLOOKUP($G3824,[1]Conceptos!$B$2:$I$588,8,FALSE)</f>
        <v>1</v>
      </c>
      <c r="S3824" s="229" t="b">
        <f>VLOOKUP(G3824,[1]Conceptos!$B$2:$E$588,4,FALSE)</f>
        <v>1</v>
      </c>
      <c r="T3824" s="230">
        <f>FIND(".",B3824,LEN(B3824)-2)</f>
        <v>5</v>
      </c>
      <c r="U3824" s="230" t="str">
        <f>MID(B3824,1,T3824-1)</f>
        <v>A.12</v>
      </c>
      <c r="V3824" s="231">
        <f t="shared" si="672"/>
        <v>5</v>
      </c>
    </row>
    <row r="3825" spans="1:22" s="231" customFormat="1">
      <c r="A3825" s="172">
        <f>VLOOKUP(G3825,[1]Conceptos!$B$2:$F$587,5,FALSE)</f>
        <v>453</v>
      </c>
      <c r="B3825" s="234"/>
      <c r="C3825" s="220"/>
      <c r="D3825" s="221"/>
      <c r="E3825" s="225">
        <v>1</v>
      </c>
      <c r="F3825" s="174"/>
      <c r="G3825" s="264" t="str">
        <f t="shared" si="674"/>
        <v>A.12.11</v>
      </c>
      <c r="H3825" s="235" t="e">
        <f t="shared" ref="H3825:H3834" si="681">VLOOKUP(F3825,$W$7:$X$48,2,FALSE)</f>
        <v>#N/A</v>
      </c>
      <c r="I3825" s="239"/>
      <c r="J3825" s="239"/>
      <c r="K3825" s="239"/>
      <c r="L3825" s="239"/>
      <c r="M3825" s="240"/>
      <c r="N3825" s="231">
        <f t="shared" si="676"/>
        <v>1</v>
      </c>
      <c r="O3825" s="231">
        <f t="shared" si="679"/>
        <v>0</v>
      </c>
      <c r="P3825" s="179">
        <f>VLOOKUP($G3825,[1]Conceptos!$B$2:$I$588,6,FALSE)</f>
        <v>1</v>
      </c>
      <c r="Q3825" s="179">
        <f>VLOOKUP($G3825,[1]Conceptos!$B$2:$I$588,7,FALSE)</f>
        <v>1</v>
      </c>
      <c r="R3825" s="179">
        <f>VLOOKUP($G3825,[1]Conceptos!$B$2:$I$588,8,FALSE)</f>
        <v>1</v>
      </c>
      <c r="S3825" s="229" t="b">
        <f>VLOOKUP(G3825,[1]Conceptos!$B$2:$E$588,4,FALSE)</f>
        <v>1</v>
      </c>
      <c r="V3825" s="231">
        <f t="shared" si="672"/>
        <v>5</v>
      </c>
    </row>
    <row r="3826" spans="1:22" s="231" customFormat="1" hidden="1">
      <c r="A3826" s="172">
        <f>VLOOKUP(G3826,[1]Conceptos!$B$2:$F$587,5,FALSE)</f>
        <v>453</v>
      </c>
      <c r="B3826" s="236"/>
      <c r="C3826" s="237"/>
      <c r="D3826" s="238"/>
      <c r="E3826" s="225">
        <v>2</v>
      </c>
      <c r="F3826" s="174"/>
      <c r="G3826" s="264" t="str">
        <f t="shared" si="674"/>
        <v>A.12.11</v>
      </c>
      <c r="H3826" s="235" t="e">
        <f t="shared" si="681"/>
        <v>#N/A</v>
      </c>
      <c r="I3826" s="239"/>
      <c r="J3826" s="239"/>
      <c r="K3826" s="239"/>
      <c r="L3826" s="239"/>
      <c r="M3826" s="240"/>
      <c r="N3826" s="231">
        <f t="shared" si="676"/>
        <v>1</v>
      </c>
      <c r="O3826" s="231">
        <f t="shared" si="679"/>
        <v>0</v>
      </c>
      <c r="P3826" s="179">
        <f>VLOOKUP($G3826,[1]Conceptos!$B$2:$I$588,6,FALSE)</f>
        <v>1</v>
      </c>
      <c r="Q3826" s="179">
        <f>VLOOKUP($G3826,[1]Conceptos!$B$2:$I$588,7,FALSE)</f>
        <v>1</v>
      </c>
      <c r="R3826" s="179">
        <f>VLOOKUP($G3826,[1]Conceptos!$B$2:$I$588,8,FALSE)</f>
        <v>1</v>
      </c>
      <c r="S3826" s="229" t="b">
        <f>VLOOKUP(G3826,[1]Conceptos!$B$2:$E$587,4,FALSE)</f>
        <v>1</v>
      </c>
      <c r="V3826" s="231">
        <f t="shared" si="672"/>
        <v>0</v>
      </c>
    </row>
    <row r="3827" spans="1:22" s="231" customFormat="1" hidden="1">
      <c r="A3827" s="172">
        <f>VLOOKUP(G3827,[1]Conceptos!$B$2:$F$587,5,FALSE)</f>
        <v>453</v>
      </c>
      <c r="B3827" s="236"/>
      <c r="C3827" s="237"/>
      <c r="D3827" s="238"/>
      <c r="E3827" s="225">
        <v>3</v>
      </c>
      <c r="F3827" s="174"/>
      <c r="G3827" s="264" t="str">
        <f t="shared" si="674"/>
        <v>A.12.11</v>
      </c>
      <c r="H3827" s="235" t="e">
        <f t="shared" si="681"/>
        <v>#N/A</v>
      </c>
      <c r="I3827" s="239"/>
      <c r="J3827" s="239"/>
      <c r="K3827" s="239"/>
      <c r="L3827" s="239"/>
      <c r="M3827" s="240"/>
      <c r="N3827" s="231">
        <f t="shared" si="676"/>
        <v>1</v>
      </c>
      <c r="O3827" s="231">
        <f t="shared" si="679"/>
        <v>0</v>
      </c>
      <c r="P3827" s="179">
        <f>VLOOKUP($G3827,[1]Conceptos!$B$2:$I$588,6,FALSE)</f>
        <v>1</v>
      </c>
      <c r="Q3827" s="179">
        <f>VLOOKUP($G3827,[1]Conceptos!$B$2:$I$588,7,FALSE)</f>
        <v>1</v>
      </c>
      <c r="R3827" s="179">
        <f>VLOOKUP($G3827,[1]Conceptos!$B$2:$I$588,8,FALSE)</f>
        <v>1</v>
      </c>
      <c r="S3827" s="229" t="b">
        <f>VLOOKUP(G3827,[1]Conceptos!$B$2:$E$587,4,FALSE)</f>
        <v>1</v>
      </c>
      <c r="V3827" s="231">
        <f t="shared" si="672"/>
        <v>0</v>
      </c>
    </row>
    <row r="3828" spans="1:22" s="231" customFormat="1" hidden="1">
      <c r="A3828" s="172">
        <f>VLOOKUP(G3828,[1]Conceptos!$B$2:$F$587,5,FALSE)</f>
        <v>453</v>
      </c>
      <c r="B3828" s="236"/>
      <c r="C3828" s="237"/>
      <c r="D3828" s="238"/>
      <c r="E3828" s="225">
        <v>4</v>
      </c>
      <c r="F3828" s="174"/>
      <c r="G3828" s="264" t="str">
        <f t="shared" si="674"/>
        <v>A.12.11</v>
      </c>
      <c r="H3828" s="235" t="e">
        <f t="shared" si="681"/>
        <v>#N/A</v>
      </c>
      <c r="I3828" s="239"/>
      <c r="J3828" s="239"/>
      <c r="K3828" s="239"/>
      <c r="L3828" s="239"/>
      <c r="M3828" s="240"/>
      <c r="N3828" s="231">
        <f t="shared" si="676"/>
        <v>1</v>
      </c>
      <c r="O3828" s="231">
        <f t="shared" si="679"/>
        <v>0</v>
      </c>
      <c r="P3828" s="179">
        <f>VLOOKUP($G3828,[1]Conceptos!$B$2:$I$588,6,FALSE)</f>
        <v>1</v>
      </c>
      <c r="Q3828" s="179">
        <f>VLOOKUP($G3828,[1]Conceptos!$B$2:$I$588,7,FALSE)</f>
        <v>1</v>
      </c>
      <c r="R3828" s="179">
        <f>VLOOKUP($G3828,[1]Conceptos!$B$2:$I$588,8,FALSE)</f>
        <v>1</v>
      </c>
      <c r="S3828" s="229" t="b">
        <f>VLOOKUP(G3828,[1]Conceptos!$B$2:$E$587,4,FALSE)</f>
        <v>1</v>
      </c>
      <c r="V3828" s="231">
        <f t="shared" si="672"/>
        <v>0</v>
      </c>
    </row>
    <row r="3829" spans="1:22" s="231" customFormat="1" hidden="1">
      <c r="A3829" s="172">
        <f>VLOOKUP(G3829,[1]Conceptos!$B$2:$F$587,5,FALSE)</f>
        <v>453</v>
      </c>
      <c r="B3829" s="236"/>
      <c r="C3829" s="237"/>
      <c r="D3829" s="238"/>
      <c r="E3829" s="225">
        <v>5</v>
      </c>
      <c r="F3829" s="174"/>
      <c r="G3829" s="264" t="str">
        <f t="shared" si="674"/>
        <v>A.12.11</v>
      </c>
      <c r="H3829" s="235" t="e">
        <f t="shared" si="681"/>
        <v>#N/A</v>
      </c>
      <c r="I3829" s="239"/>
      <c r="J3829" s="239"/>
      <c r="K3829" s="239"/>
      <c r="L3829" s="239"/>
      <c r="M3829" s="240"/>
      <c r="N3829" s="231">
        <f t="shared" si="676"/>
        <v>1</v>
      </c>
      <c r="O3829" s="231">
        <f t="shared" si="679"/>
        <v>0</v>
      </c>
      <c r="P3829" s="179">
        <f>VLOOKUP($G3829,[1]Conceptos!$B$2:$I$588,6,FALSE)</f>
        <v>1</v>
      </c>
      <c r="Q3829" s="179">
        <f>VLOOKUP($G3829,[1]Conceptos!$B$2:$I$588,7,FALSE)</f>
        <v>1</v>
      </c>
      <c r="R3829" s="179">
        <f>VLOOKUP($G3829,[1]Conceptos!$B$2:$I$588,8,FALSE)</f>
        <v>1</v>
      </c>
      <c r="S3829" s="229" t="b">
        <f>VLOOKUP(G3829,[1]Conceptos!$B$2:$E$587,4,FALSE)</f>
        <v>1</v>
      </c>
      <c r="V3829" s="231">
        <f t="shared" si="672"/>
        <v>0</v>
      </c>
    </row>
    <row r="3830" spans="1:22" s="231" customFormat="1" hidden="1">
      <c r="A3830" s="172">
        <f>VLOOKUP(G3830,[1]Conceptos!$B$2:$F$587,5,FALSE)</f>
        <v>453</v>
      </c>
      <c r="B3830" s="236"/>
      <c r="C3830" s="237"/>
      <c r="D3830" s="238"/>
      <c r="E3830" s="225">
        <v>6</v>
      </c>
      <c r="F3830" s="174"/>
      <c r="G3830" s="264" t="str">
        <f t="shared" si="674"/>
        <v>A.12.11</v>
      </c>
      <c r="H3830" s="235" t="e">
        <f t="shared" si="681"/>
        <v>#N/A</v>
      </c>
      <c r="I3830" s="239"/>
      <c r="J3830" s="239"/>
      <c r="K3830" s="239"/>
      <c r="L3830" s="239"/>
      <c r="M3830" s="240"/>
      <c r="N3830" s="231">
        <f t="shared" si="676"/>
        <v>1</v>
      </c>
      <c r="O3830" s="231">
        <f t="shared" si="679"/>
        <v>0</v>
      </c>
      <c r="P3830" s="179">
        <f>VLOOKUP($G3830,[1]Conceptos!$B$2:$I$588,6,FALSE)</f>
        <v>1</v>
      </c>
      <c r="Q3830" s="179">
        <f>VLOOKUP($G3830,[1]Conceptos!$B$2:$I$588,7,FALSE)</f>
        <v>1</v>
      </c>
      <c r="R3830" s="179">
        <f>VLOOKUP($G3830,[1]Conceptos!$B$2:$I$588,8,FALSE)</f>
        <v>1</v>
      </c>
      <c r="S3830" s="229" t="b">
        <f>VLOOKUP(G3830,[1]Conceptos!$B$2:$E$587,4,FALSE)</f>
        <v>1</v>
      </c>
      <c r="V3830" s="231">
        <f t="shared" si="672"/>
        <v>0</v>
      </c>
    </row>
    <row r="3831" spans="1:22" s="231" customFormat="1" hidden="1">
      <c r="A3831" s="172">
        <f>VLOOKUP(G3831,[1]Conceptos!$B$2:$F$587,5,FALSE)</f>
        <v>453</v>
      </c>
      <c r="B3831" s="236"/>
      <c r="C3831" s="237"/>
      <c r="D3831" s="238"/>
      <c r="E3831" s="225">
        <v>7</v>
      </c>
      <c r="F3831" s="174"/>
      <c r="G3831" s="264" t="str">
        <f t="shared" si="674"/>
        <v>A.12.11</v>
      </c>
      <c r="H3831" s="235" t="e">
        <f t="shared" si="681"/>
        <v>#N/A</v>
      </c>
      <c r="I3831" s="239"/>
      <c r="J3831" s="239"/>
      <c r="K3831" s="239"/>
      <c r="L3831" s="239"/>
      <c r="M3831" s="240"/>
      <c r="N3831" s="231">
        <f t="shared" si="676"/>
        <v>1</v>
      </c>
      <c r="O3831" s="231">
        <f t="shared" si="679"/>
        <v>0</v>
      </c>
      <c r="P3831" s="179">
        <f>VLOOKUP($G3831,[1]Conceptos!$B$2:$I$588,6,FALSE)</f>
        <v>1</v>
      </c>
      <c r="Q3831" s="179">
        <f>VLOOKUP($G3831,[1]Conceptos!$B$2:$I$588,7,FALSE)</f>
        <v>1</v>
      </c>
      <c r="R3831" s="179">
        <f>VLOOKUP($G3831,[1]Conceptos!$B$2:$I$588,8,FALSE)</f>
        <v>1</v>
      </c>
      <c r="S3831" s="229" t="b">
        <f>VLOOKUP(G3831,[1]Conceptos!$B$2:$E$587,4,FALSE)</f>
        <v>1</v>
      </c>
      <c r="V3831" s="231">
        <f t="shared" ref="V3831:V3894" si="682">IF(T3831=0,T3830,T3831)</f>
        <v>0</v>
      </c>
    </row>
    <row r="3832" spans="1:22" s="231" customFormat="1" hidden="1">
      <c r="A3832" s="172">
        <f>VLOOKUP(G3832,[1]Conceptos!$B$2:$F$587,5,FALSE)</f>
        <v>453</v>
      </c>
      <c r="B3832" s="236"/>
      <c r="C3832" s="237"/>
      <c r="D3832" s="238"/>
      <c r="E3832" s="225">
        <v>8</v>
      </c>
      <c r="F3832" s="174"/>
      <c r="G3832" s="264" t="str">
        <f t="shared" si="674"/>
        <v>A.12.11</v>
      </c>
      <c r="H3832" s="235" t="e">
        <f t="shared" si="681"/>
        <v>#N/A</v>
      </c>
      <c r="I3832" s="239"/>
      <c r="J3832" s="239"/>
      <c r="K3832" s="239"/>
      <c r="L3832" s="239"/>
      <c r="M3832" s="240"/>
      <c r="N3832" s="231">
        <f t="shared" si="676"/>
        <v>1</v>
      </c>
      <c r="O3832" s="231">
        <f t="shared" si="679"/>
        <v>0</v>
      </c>
      <c r="P3832" s="179">
        <f>VLOOKUP($G3832,[1]Conceptos!$B$2:$I$588,6,FALSE)</f>
        <v>1</v>
      </c>
      <c r="Q3832" s="179">
        <f>VLOOKUP($G3832,[1]Conceptos!$B$2:$I$588,7,FALSE)</f>
        <v>1</v>
      </c>
      <c r="R3832" s="179">
        <f>VLOOKUP($G3832,[1]Conceptos!$B$2:$I$588,8,FALSE)</f>
        <v>1</v>
      </c>
      <c r="S3832" s="229" t="b">
        <f>VLOOKUP(G3832,[1]Conceptos!$B$2:$E$587,4,FALSE)</f>
        <v>1</v>
      </c>
      <c r="V3832" s="231">
        <f t="shared" si="682"/>
        <v>0</v>
      </c>
    </row>
    <row r="3833" spans="1:22" s="231" customFormat="1" hidden="1">
      <c r="A3833" s="172">
        <f>VLOOKUP(G3833,[1]Conceptos!$B$2:$F$587,5,FALSE)</f>
        <v>453</v>
      </c>
      <c r="B3833" s="236"/>
      <c r="C3833" s="237"/>
      <c r="D3833" s="238"/>
      <c r="E3833" s="225">
        <v>9</v>
      </c>
      <c r="F3833" s="174"/>
      <c r="G3833" s="264" t="str">
        <f t="shared" si="674"/>
        <v>A.12.11</v>
      </c>
      <c r="H3833" s="235" t="e">
        <f t="shared" si="681"/>
        <v>#N/A</v>
      </c>
      <c r="I3833" s="239"/>
      <c r="J3833" s="239"/>
      <c r="K3833" s="239"/>
      <c r="L3833" s="239"/>
      <c r="M3833" s="240"/>
      <c r="N3833" s="231">
        <f t="shared" si="676"/>
        <v>1</v>
      </c>
      <c r="O3833" s="231">
        <f t="shared" si="679"/>
        <v>0</v>
      </c>
      <c r="P3833" s="179">
        <f>VLOOKUP($G3833,[1]Conceptos!$B$2:$I$588,6,FALSE)</f>
        <v>1</v>
      </c>
      <c r="Q3833" s="179">
        <f>VLOOKUP($G3833,[1]Conceptos!$B$2:$I$588,7,FALSE)</f>
        <v>1</v>
      </c>
      <c r="R3833" s="179">
        <f>VLOOKUP($G3833,[1]Conceptos!$B$2:$I$588,8,FALSE)</f>
        <v>1</v>
      </c>
      <c r="S3833" s="229" t="b">
        <f>VLOOKUP(G3833,[1]Conceptos!$B$2:$E$587,4,FALSE)</f>
        <v>1</v>
      </c>
      <c r="V3833" s="231">
        <f t="shared" si="682"/>
        <v>0</v>
      </c>
    </row>
    <row r="3834" spans="1:22" s="231" customFormat="1" hidden="1">
      <c r="A3834" s="172">
        <f>VLOOKUP(G3834,[1]Conceptos!$B$2:$F$587,5,FALSE)</f>
        <v>453</v>
      </c>
      <c r="B3834" s="236"/>
      <c r="C3834" s="237"/>
      <c r="D3834" s="238"/>
      <c r="E3834" s="225">
        <v>10</v>
      </c>
      <c r="F3834" s="174"/>
      <c r="G3834" s="264" t="str">
        <f t="shared" si="674"/>
        <v>A.12.11</v>
      </c>
      <c r="H3834" s="235" t="e">
        <f t="shared" si="681"/>
        <v>#N/A</v>
      </c>
      <c r="I3834" s="239"/>
      <c r="J3834" s="239"/>
      <c r="K3834" s="239"/>
      <c r="L3834" s="239"/>
      <c r="M3834" s="240"/>
      <c r="N3834" s="231">
        <f t="shared" si="676"/>
        <v>1</v>
      </c>
      <c r="O3834" s="231">
        <f t="shared" si="679"/>
        <v>0</v>
      </c>
      <c r="P3834" s="179">
        <f>VLOOKUP($G3834,[1]Conceptos!$B$2:$I$588,6,FALSE)</f>
        <v>1</v>
      </c>
      <c r="Q3834" s="179">
        <f>VLOOKUP($G3834,[1]Conceptos!$B$2:$I$588,7,FALSE)</f>
        <v>1</v>
      </c>
      <c r="R3834" s="179">
        <f>VLOOKUP($G3834,[1]Conceptos!$B$2:$I$588,8,FALSE)</f>
        <v>1</v>
      </c>
      <c r="S3834" s="229" t="b">
        <f>VLOOKUP(G3834,[1]Conceptos!$B$2:$E$587,4,FALSE)</f>
        <v>1</v>
      </c>
      <c r="V3834" s="231">
        <f t="shared" si="682"/>
        <v>0</v>
      </c>
    </row>
    <row r="3835" spans="1:22" s="231" customFormat="1" ht="51">
      <c r="A3835" s="172">
        <f>VLOOKUP(G3835,[1]Conceptos!$B$2:$F$587,5,FALSE)</f>
        <v>454</v>
      </c>
      <c r="B3835" s="219" t="s">
        <v>597</v>
      </c>
      <c r="C3835" s="220" t="str">
        <f>VLOOKUP(B3835,[1]Conceptos!$B$2:$D$587,2,FALSE)</f>
        <v>CONTRATOS CELEBRADOS CON CUERPOS DE BOMBEROS PARA LA PREVENCIÓN Y CONTROL DE INCENDIOS</v>
      </c>
      <c r="D3835" s="221" t="str">
        <f>VLOOKUP(B3835,[1]Conceptos!$B$2:$D$587,3,FALSE)</f>
        <v>RECURSOS ORIENTADOS A LA PREVENCIÓN Y EL CONTROL DE INCENDIOS POR MEDIO DE UN CONTRATO CON EL CUERPO DE BOMBEROS</v>
      </c>
      <c r="E3835" s="222" t="s">
        <v>136</v>
      </c>
      <c r="F3835" s="223"/>
      <c r="G3835" s="263" t="str">
        <f t="shared" si="674"/>
        <v>A.12.12</v>
      </c>
      <c r="H3835" s="225"/>
      <c r="I3835" s="226">
        <f>SUM(I3836:I3845)</f>
        <v>0</v>
      </c>
      <c r="J3835" s="226">
        <f>SUM(J3836:J3845)</f>
        <v>0</v>
      </c>
      <c r="K3835" s="226">
        <f>SUM(K3836:K3845)</f>
        <v>0</v>
      </c>
      <c r="L3835" s="226">
        <f>SUM(L3836:L3845)</f>
        <v>0</v>
      </c>
      <c r="M3835" s="227">
        <f>SUM(M3836:M3845)</f>
        <v>0</v>
      </c>
      <c r="N3835" s="228">
        <f>IF(AND(E3835&lt;&gt;"", E3835&lt;&gt;"Registrar Detalle",E3835&lt;&gt;"Ocultar Detalle"),1,0)</f>
        <v>0</v>
      </c>
      <c r="O3835" s="228">
        <f t="shared" si="679"/>
        <v>0</v>
      </c>
      <c r="P3835" s="179">
        <f>VLOOKUP($G3835,[1]Conceptos!$B$2:$I$588,6,FALSE)</f>
        <v>1</v>
      </c>
      <c r="Q3835" s="179">
        <f>VLOOKUP($G3835,[1]Conceptos!$B$2:$I$588,7,FALSE)</f>
        <v>1</v>
      </c>
      <c r="R3835" s="179">
        <f>VLOOKUP($G3835,[1]Conceptos!$B$2:$I$588,8,FALSE)</f>
        <v>1</v>
      </c>
      <c r="S3835" s="229" t="b">
        <f>VLOOKUP(G3835,[1]Conceptos!$B$2:$E$588,4,FALSE)</f>
        <v>1</v>
      </c>
      <c r="T3835" s="230">
        <f>FIND(".",B3835,LEN(B3835)-2)</f>
        <v>5</v>
      </c>
      <c r="U3835" s="230" t="str">
        <f>MID(B3835,1,T3835-1)</f>
        <v>A.12</v>
      </c>
      <c r="V3835" s="231">
        <f t="shared" si="682"/>
        <v>5</v>
      </c>
    </row>
    <row r="3836" spans="1:22" s="231" customFormat="1">
      <c r="A3836" s="172">
        <f>VLOOKUP(G3836,[1]Conceptos!$B$2:$F$587,5,FALSE)</f>
        <v>454</v>
      </c>
      <c r="B3836" s="234"/>
      <c r="C3836" s="220"/>
      <c r="D3836" s="221"/>
      <c r="E3836" s="225">
        <v>1</v>
      </c>
      <c r="F3836" s="174"/>
      <c r="G3836" s="264" t="str">
        <f t="shared" si="674"/>
        <v>A.12.12</v>
      </c>
      <c r="H3836" s="235" t="e">
        <f t="shared" ref="H3836:H3845" si="683">VLOOKUP(F3836,$W$7:$X$48,2,FALSE)</f>
        <v>#N/A</v>
      </c>
      <c r="I3836" s="239"/>
      <c r="J3836" s="239"/>
      <c r="K3836" s="239"/>
      <c r="L3836" s="239"/>
      <c r="M3836" s="240"/>
      <c r="N3836" s="231">
        <f t="shared" si="676"/>
        <v>1</v>
      </c>
      <c r="O3836" s="231">
        <f t="shared" si="679"/>
        <v>0</v>
      </c>
      <c r="P3836" s="179">
        <f>VLOOKUP($G3836,[1]Conceptos!$B$2:$I$588,6,FALSE)</f>
        <v>1</v>
      </c>
      <c r="Q3836" s="179">
        <f>VLOOKUP($G3836,[1]Conceptos!$B$2:$I$588,7,FALSE)</f>
        <v>1</v>
      </c>
      <c r="R3836" s="179">
        <f>VLOOKUP($G3836,[1]Conceptos!$B$2:$I$588,8,FALSE)</f>
        <v>1</v>
      </c>
      <c r="S3836" s="229" t="b">
        <f>VLOOKUP(G3836,[1]Conceptos!$B$2:$E$588,4,FALSE)</f>
        <v>1</v>
      </c>
      <c r="V3836" s="231">
        <f t="shared" si="682"/>
        <v>5</v>
      </c>
    </row>
    <row r="3837" spans="1:22" s="231" customFormat="1" hidden="1">
      <c r="A3837" s="172">
        <f>VLOOKUP(G3837,[1]Conceptos!$B$2:$F$587,5,FALSE)</f>
        <v>454</v>
      </c>
      <c r="B3837" s="236"/>
      <c r="C3837" s="237"/>
      <c r="D3837" s="238"/>
      <c r="E3837" s="225">
        <v>2</v>
      </c>
      <c r="F3837" s="174"/>
      <c r="G3837" s="264" t="str">
        <f t="shared" ref="G3837:G3900" si="684">IF(ISBLANK(B3837),G3836,B3837)</f>
        <v>A.12.12</v>
      </c>
      <c r="H3837" s="235" t="e">
        <f t="shared" si="683"/>
        <v>#N/A</v>
      </c>
      <c r="I3837" s="239"/>
      <c r="J3837" s="239"/>
      <c r="K3837" s="239"/>
      <c r="L3837" s="239"/>
      <c r="M3837" s="240"/>
      <c r="N3837" s="231">
        <f t="shared" si="676"/>
        <v>1</v>
      </c>
      <c r="O3837" s="231">
        <f t="shared" si="679"/>
        <v>0</v>
      </c>
      <c r="P3837" s="179">
        <f>VLOOKUP($G3837,[1]Conceptos!$B$2:$I$588,6,FALSE)</f>
        <v>1</v>
      </c>
      <c r="Q3837" s="179">
        <f>VLOOKUP($G3837,[1]Conceptos!$B$2:$I$588,7,FALSE)</f>
        <v>1</v>
      </c>
      <c r="R3837" s="179">
        <f>VLOOKUP($G3837,[1]Conceptos!$B$2:$I$588,8,FALSE)</f>
        <v>1</v>
      </c>
      <c r="S3837" s="229" t="b">
        <f>VLOOKUP(G3837,[1]Conceptos!$B$2:$E$587,4,FALSE)</f>
        <v>1</v>
      </c>
      <c r="V3837" s="231">
        <f t="shared" si="682"/>
        <v>0</v>
      </c>
    </row>
    <row r="3838" spans="1:22" s="231" customFormat="1" hidden="1">
      <c r="A3838" s="172">
        <f>VLOOKUP(G3838,[1]Conceptos!$B$2:$F$587,5,FALSE)</f>
        <v>454</v>
      </c>
      <c r="B3838" s="236"/>
      <c r="C3838" s="237"/>
      <c r="D3838" s="238"/>
      <c r="E3838" s="225">
        <v>3</v>
      </c>
      <c r="F3838" s="174"/>
      <c r="G3838" s="264" t="str">
        <f t="shared" si="684"/>
        <v>A.12.12</v>
      </c>
      <c r="H3838" s="235" t="e">
        <f t="shared" si="683"/>
        <v>#N/A</v>
      </c>
      <c r="I3838" s="239"/>
      <c r="J3838" s="239"/>
      <c r="K3838" s="239"/>
      <c r="L3838" s="239"/>
      <c r="M3838" s="240"/>
      <c r="N3838" s="231">
        <f t="shared" si="676"/>
        <v>1</v>
      </c>
      <c r="O3838" s="231">
        <f t="shared" si="679"/>
        <v>0</v>
      </c>
      <c r="P3838" s="179">
        <f>VLOOKUP($G3838,[1]Conceptos!$B$2:$I$588,6,FALSE)</f>
        <v>1</v>
      </c>
      <c r="Q3838" s="179">
        <f>VLOOKUP($G3838,[1]Conceptos!$B$2:$I$588,7,FALSE)</f>
        <v>1</v>
      </c>
      <c r="R3838" s="179">
        <f>VLOOKUP($G3838,[1]Conceptos!$B$2:$I$588,8,FALSE)</f>
        <v>1</v>
      </c>
      <c r="S3838" s="229" t="b">
        <f>VLOOKUP(G3838,[1]Conceptos!$B$2:$E$587,4,FALSE)</f>
        <v>1</v>
      </c>
      <c r="V3838" s="231">
        <f t="shared" si="682"/>
        <v>0</v>
      </c>
    </row>
    <row r="3839" spans="1:22" s="231" customFormat="1" hidden="1">
      <c r="A3839" s="172">
        <f>VLOOKUP(G3839,[1]Conceptos!$B$2:$F$587,5,FALSE)</f>
        <v>454</v>
      </c>
      <c r="B3839" s="236"/>
      <c r="C3839" s="237"/>
      <c r="D3839" s="238"/>
      <c r="E3839" s="225">
        <v>4</v>
      </c>
      <c r="F3839" s="174"/>
      <c r="G3839" s="264" t="str">
        <f t="shared" si="684"/>
        <v>A.12.12</v>
      </c>
      <c r="H3839" s="235" t="e">
        <f t="shared" si="683"/>
        <v>#N/A</v>
      </c>
      <c r="I3839" s="239"/>
      <c r="J3839" s="239"/>
      <c r="K3839" s="239"/>
      <c r="L3839" s="239"/>
      <c r="M3839" s="240"/>
      <c r="N3839" s="231">
        <f t="shared" si="676"/>
        <v>1</v>
      </c>
      <c r="O3839" s="231">
        <f t="shared" si="679"/>
        <v>0</v>
      </c>
      <c r="P3839" s="179">
        <f>VLOOKUP($G3839,[1]Conceptos!$B$2:$I$588,6,FALSE)</f>
        <v>1</v>
      </c>
      <c r="Q3839" s="179">
        <f>VLOOKUP($G3839,[1]Conceptos!$B$2:$I$588,7,FALSE)</f>
        <v>1</v>
      </c>
      <c r="R3839" s="179">
        <f>VLOOKUP($G3839,[1]Conceptos!$B$2:$I$588,8,FALSE)</f>
        <v>1</v>
      </c>
      <c r="S3839" s="229" t="b">
        <f>VLOOKUP(G3839,[1]Conceptos!$B$2:$E$587,4,FALSE)</f>
        <v>1</v>
      </c>
      <c r="V3839" s="231">
        <f t="shared" si="682"/>
        <v>0</v>
      </c>
    </row>
    <row r="3840" spans="1:22" s="231" customFormat="1" hidden="1">
      <c r="A3840" s="172">
        <f>VLOOKUP(G3840,[1]Conceptos!$B$2:$F$587,5,FALSE)</f>
        <v>454</v>
      </c>
      <c r="B3840" s="236"/>
      <c r="C3840" s="237"/>
      <c r="D3840" s="238"/>
      <c r="E3840" s="225">
        <v>5</v>
      </c>
      <c r="F3840" s="174"/>
      <c r="G3840" s="264" t="str">
        <f t="shared" si="684"/>
        <v>A.12.12</v>
      </c>
      <c r="H3840" s="235" t="e">
        <f t="shared" si="683"/>
        <v>#N/A</v>
      </c>
      <c r="I3840" s="239"/>
      <c r="J3840" s="239"/>
      <c r="K3840" s="239"/>
      <c r="L3840" s="239"/>
      <c r="M3840" s="240"/>
      <c r="N3840" s="231">
        <f t="shared" si="676"/>
        <v>1</v>
      </c>
      <c r="O3840" s="231">
        <f t="shared" si="679"/>
        <v>0</v>
      </c>
      <c r="P3840" s="179">
        <f>VLOOKUP($G3840,[1]Conceptos!$B$2:$I$588,6,FALSE)</f>
        <v>1</v>
      </c>
      <c r="Q3840" s="179">
        <f>VLOOKUP($G3840,[1]Conceptos!$B$2:$I$588,7,FALSE)</f>
        <v>1</v>
      </c>
      <c r="R3840" s="179">
        <f>VLOOKUP($G3840,[1]Conceptos!$B$2:$I$588,8,FALSE)</f>
        <v>1</v>
      </c>
      <c r="S3840" s="229" t="b">
        <f>VLOOKUP(G3840,[1]Conceptos!$B$2:$E$587,4,FALSE)</f>
        <v>1</v>
      </c>
      <c r="V3840" s="231">
        <f t="shared" si="682"/>
        <v>0</v>
      </c>
    </row>
    <row r="3841" spans="1:22" s="231" customFormat="1" hidden="1">
      <c r="A3841" s="172">
        <f>VLOOKUP(G3841,[1]Conceptos!$B$2:$F$587,5,FALSE)</f>
        <v>454</v>
      </c>
      <c r="B3841" s="236"/>
      <c r="C3841" s="237"/>
      <c r="D3841" s="238"/>
      <c r="E3841" s="225">
        <v>6</v>
      </c>
      <c r="F3841" s="174"/>
      <c r="G3841" s="264" t="str">
        <f t="shared" si="684"/>
        <v>A.12.12</v>
      </c>
      <c r="H3841" s="235" t="e">
        <f t="shared" si="683"/>
        <v>#N/A</v>
      </c>
      <c r="I3841" s="239"/>
      <c r="J3841" s="239"/>
      <c r="K3841" s="239"/>
      <c r="L3841" s="239"/>
      <c r="M3841" s="240"/>
      <c r="N3841" s="231">
        <f t="shared" si="676"/>
        <v>1</v>
      </c>
      <c r="O3841" s="231">
        <f t="shared" si="679"/>
        <v>0</v>
      </c>
      <c r="P3841" s="179">
        <f>VLOOKUP($G3841,[1]Conceptos!$B$2:$I$588,6,FALSE)</f>
        <v>1</v>
      </c>
      <c r="Q3841" s="179">
        <f>VLOOKUP($G3841,[1]Conceptos!$B$2:$I$588,7,FALSE)</f>
        <v>1</v>
      </c>
      <c r="R3841" s="179">
        <f>VLOOKUP($G3841,[1]Conceptos!$B$2:$I$588,8,FALSE)</f>
        <v>1</v>
      </c>
      <c r="S3841" s="229" t="b">
        <f>VLOOKUP(G3841,[1]Conceptos!$B$2:$E$587,4,FALSE)</f>
        <v>1</v>
      </c>
      <c r="V3841" s="231">
        <f t="shared" si="682"/>
        <v>0</v>
      </c>
    </row>
    <row r="3842" spans="1:22" s="231" customFormat="1" hidden="1">
      <c r="A3842" s="172">
        <f>VLOOKUP(G3842,[1]Conceptos!$B$2:$F$587,5,FALSE)</f>
        <v>454</v>
      </c>
      <c r="B3842" s="236"/>
      <c r="C3842" s="237"/>
      <c r="D3842" s="238"/>
      <c r="E3842" s="225">
        <v>7</v>
      </c>
      <c r="F3842" s="174"/>
      <c r="G3842" s="264" t="str">
        <f t="shared" si="684"/>
        <v>A.12.12</v>
      </c>
      <c r="H3842" s="235" t="e">
        <f t="shared" si="683"/>
        <v>#N/A</v>
      </c>
      <c r="I3842" s="239"/>
      <c r="J3842" s="239"/>
      <c r="K3842" s="239"/>
      <c r="L3842" s="239"/>
      <c r="M3842" s="240"/>
      <c r="N3842" s="231">
        <f t="shared" si="676"/>
        <v>1</v>
      </c>
      <c r="O3842" s="231">
        <f t="shared" si="679"/>
        <v>0</v>
      </c>
      <c r="P3842" s="179">
        <f>VLOOKUP($G3842,[1]Conceptos!$B$2:$I$588,6,FALSE)</f>
        <v>1</v>
      </c>
      <c r="Q3842" s="179">
        <f>VLOOKUP($G3842,[1]Conceptos!$B$2:$I$588,7,FALSE)</f>
        <v>1</v>
      </c>
      <c r="R3842" s="179">
        <f>VLOOKUP($G3842,[1]Conceptos!$B$2:$I$588,8,FALSE)</f>
        <v>1</v>
      </c>
      <c r="S3842" s="229" t="b">
        <f>VLOOKUP(G3842,[1]Conceptos!$B$2:$E$587,4,FALSE)</f>
        <v>1</v>
      </c>
      <c r="V3842" s="231">
        <f t="shared" si="682"/>
        <v>0</v>
      </c>
    </row>
    <row r="3843" spans="1:22" s="231" customFormat="1" hidden="1">
      <c r="A3843" s="172">
        <f>VLOOKUP(G3843,[1]Conceptos!$B$2:$F$587,5,FALSE)</f>
        <v>454</v>
      </c>
      <c r="B3843" s="236"/>
      <c r="C3843" s="237"/>
      <c r="D3843" s="238"/>
      <c r="E3843" s="225">
        <v>8</v>
      </c>
      <c r="F3843" s="174"/>
      <c r="G3843" s="264" t="str">
        <f t="shared" si="684"/>
        <v>A.12.12</v>
      </c>
      <c r="H3843" s="235" t="e">
        <f t="shared" si="683"/>
        <v>#N/A</v>
      </c>
      <c r="I3843" s="239"/>
      <c r="J3843" s="239"/>
      <c r="K3843" s="239"/>
      <c r="L3843" s="239"/>
      <c r="M3843" s="240"/>
      <c r="N3843" s="231">
        <f t="shared" si="676"/>
        <v>1</v>
      </c>
      <c r="O3843" s="231">
        <f t="shared" si="679"/>
        <v>0</v>
      </c>
      <c r="P3843" s="179">
        <f>VLOOKUP($G3843,[1]Conceptos!$B$2:$I$588,6,FALSE)</f>
        <v>1</v>
      </c>
      <c r="Q3843" s="179">
        <f>VLOOKUP($G3843,[1]Conceptos!$B$2:$I$588,7,FALSE)</f>
        <v>1</v>
      </c>
      <c r="R3843" s="179">
        <f>VLOOKUP($G3843,[1]Conceptos!$B$2:$I$588,8,FALSE)</f>
        <v>1</v>
      </c>
      <c r="S3843" s="229" t="b">
        <f>VLOOKUP(G3843,[1]Conceptos!$B$2:$E$587,4,FALSE)</f>
        <v>1</v>
      </c>
      <c r="V3843" s="231">
        <f t="shared" si="682"/>
        <v>0</v>
      </c>
    </row>
    <row r="3844" spans="1:22" s="231" customFormat="1" hidden="1">
      <c r="A3844" s="172">
        <f>VLOOKUP(G3844,[1]Conceptos!$B$2:$F$587,5,FALSE)</f>
        <v>454</v>
      </c>
      <c r="B3844" s="236"/>
      <c r="C3844" s="237"/>
      <c r="D3844" s="238"/>
      <c r="E3844" s="225">
        <v>9</v>
      </c>
      <c r="F3844" s="174"/>
      <c r="G3844" s="264" t="str">
        <f t="shared" si="684"/>
        <v>A.12.12</v>
      </c>
      <c r="H3844" s="235" t="e">
        <f t="shared" si="683"/>
        <v>#N/A</v>
      </c>
      <c r="I3844" s="239"/>
      <c r="J3844" s="239"/>
      <c r="K3844" s="239"/>
      <c r="L3844" s="239"/>
      <c r="M3844" s="240"/>
      <c r="N3844" s="231">
        <f t="shared" si="676"/>
        <v>1</v>
      </c>
      <c r="O3844" s="231">
        <f t="shared" si="679"/>
        <v>0</v>
      </c>
      <c r="P3844" s="179">
        <f>VLOOKUP($G3844,[1]Conceptos!$B$2:$I$588,6,FALSE)</f>
        <v>1</v>
      </c>
      <c r="Q3844" s="179">
        <f>VLOOKUP($G3844,[1]Conceptos!$B$2:$I$588,7,FALSE)</f>
        <v>1</v>
      </c>
      <c r="R3844" s="179">
        <f>VLOOKUP($G3844,[1]Conceptos!$B$2:$I$588,8,FALSE)</f>
        <v>1</v>
      </c>
      <c r="S3844" s="229" t="b">
        <f>VLOOKUP(G3844,[1]Conceptos!$B$2:$E$587,4,FALSE)</f>
        <v>1</v>
      </c>
      <c r="V3844" s="231">
        <f t="shared" si="682"/>
        <v>0</v>
      </c>
    </row>
    <row r="3845" spans="1:22" s="231" customFormat="1" hidden="1">
      <c r="A3845" s="172">
        <f>VLOOKUP(G3845,[1]Conceptos!$B$2:$F$587,5,FALSE)</f>
        <v>454</v>
      </c>
      <c r="B3845" s="236"/>
      <c r="C3845" s="237"/>
      <c r="D3845" s="238"/>
      <c r="E3845" s="225">
        <v>10</v>
      </c>
      <c r="F3845" s="174"/>
      <c r="G3845" s="264" t="str">
        <f t="shared" si="684"/>
        <v>A.12.12</v>
      </c>
      <c r="H3845" s="235" t="e">
        <f t="shared" si="683"/>
        <v>#N/A</v>
      </c>
      <c r="I3845" s="239"/>
      <c r="J3845" s="239"/>
      <c r="K3845" s="239"/>
      <c r="L3845" s="239"/>
      <c r="M3845" s="240"/>
      <c r="N3845" s="231">
        <f t="shared" si="676"/>
        <v>1</v>
      </c>
      <c r="O3845" s="231">
        <f t="shared" si="679"/>
        <v>0</v>
      </c>
      <c r="P3845" s="179">
        <f>VLOOKUP($G3845,[1]Conceptos!$B$2:$I$588,6,FALSE)</f>
        <v>1</v>
      </c>
      <c r="Q3845" s="179">
        <f>VLOOKUP($G3845,[1]Conceptos!$B$2:$I$588,7,FALSE)</f>
        <v>1</v>
      </c>
      <c r="R3845" s="179">
        <f>VLOOKUP($G3845,[1]Conceptos!$B$2:$I$588,8,FALSE)</f>
        <v>1</v>
      </c>
      <c r="S3845" s="229" t="b">
        <f>VLOOKUP(G3845,[1]Conceptos!$B$2:$E$587,4,FALSE)</f>
        <v>1</v>
      </c>
      <c r="V3845" s="231">
        <f t="shared" si="682"/>
        <v>0</v>
      </c>
    </row>
    <row r="3846" spans="1:22" s="231" customFormat="1" ht="38.25">
      <c r="A3846" s="172">
        <f>VLOOKUP(G3846,[1]Conceptos!$B$2:$F$587,5,FALSE)</f>
        <v>455</v>
      </c>
      <c r="B3846" s="219" t="s">
        <v>598</v>
      </c>
      <c r="C3846" s="220" t="str">
        <f>VLOOKUP(B3846,[1]Conceptos!$B$2:$D$587,2,FALSE)</f>
        <v>PAGO DE DÉFICIT DE INVERSIÓN EN PREVENCIÓN Y ATENCIÓN DE DESASTRES</v>
      </c>
      <c r="D3846" s="221" t="str">
        <f>VLOOKUP(B3846,[1]Conceptos!$B$2:$D$587,3,FALSE)</f>
        <v>RECURSOS DESTINADOS AL PAGO DE DÉFICIT DE INVERSIÓN EN PREVENCION Y ATENCION DE DESASTRES</v>
      </c>
      <c r="E3846" s="222" t="s">
        <v>136</v>
      </c>
      <c r="F3846" s="223"/>
      <c r="G3846" s="263" t="str">
        <f t="shared" si="684"/>
        <v>A.12.15</v>
      </c>
      <c r="H3846" s="225"/>
      <c r="I3846" s="226">
        <f>SUM(I3847:I3856)</f>
        <v>0</v>
      </c>
      <c r="J3846" s="226">
        <f>SUM(J3847:J3856)</f>
        <v>0</v>
      </c>
      <c r="K3846" s="226">
        <f>SUM(K3847:K3856)</f>
        <v>0</v>
      </c>
      <c r="L3846" s="226">
        <f>SUM(L3847:L3856)</f>
        <v>0</v>
      </c>
      <c r="M3846" s="227">
        <f>SUM(M3847:M3856)</f>
        <v>0</v>
      </c>
      <c r="N3846" s="228">
        <f>IF(AND(E3846&lt;&gt;"", E3846&lt;&gt;"Registrar Detalle",E3846&lt;&gt;"Ocultar Detalle"),1,0)</f>
        <v>0</v>
      </c>
      <c r="O3846" s="228">
        <f t="shared" si="679"/>
        <v>0</v>
      </c>
      <c r="P3846" s="179">
        <f>VLOOKUP($G3846,[1]Conceptos!$B$2:$I$588,6,FALSE)</f>
        <v>1</v>
      </c>
      <c r="Q3846" s="179">
        <f>VLOOKUP($G3846,[1]Conceptos!$B$2:$I$588,7,FALSE)</f>
        <v>1</v>
      </c>
      <c r="R3846" s="179">
        <f>VLOOKUP($G3846,[1]Conceptos!$B$2:$I$588,8,FALSE)</f>
        <v>1</v>
      </c>
      <c r="S3846" s="229" t="b">
        <f>VLOOKUP(G3846,[1]Conceptos!$B$2:$E$588,4,FALSE)</f>
        <v>1</v>
      </c>
      <c r="T3846" s="230">
        <f>FIND(".",B3846,LEN(B3846)-2)</f>
        <v>5</v>
      </c>
      <c r="U3846" s="230" t="str">
        <f>MID(B3846,1,T3846-1)</f>
        <v>A.12</v>
      </c>
      <c r="V3846" s="231">
        <f>IF(T3846=0,#REF!,T3846)</f>
        <v>5</v>
      </c>
    </row>
    <row r="3847" spans="1:22" s="231" customFormat="1">
      <c r="A3847" s="172">
        <f>VLOOKUP(G3847,[1]Conceptos!$B$2:$F$587,5,FALSE)</f>
        <v>455</v>
      </c>
      <c r="B3847" s="234"/>
      <c r="C3847" s="220"/>
      <c r="D3847" s="221"/>
      <c r="E3847" s="225">
        <v>1</v>
      </c>
      <c r="F3847" s="174"/>
      <c r="G3847" s="264" t="str">
        <f t="shared" si="684"/>
        <v>A.12.15</v>
      </c>
      <c r="H3847" s="235" t="e">
        <f t="shared" ref="H3847:H3856" si="685">VLOOKUP(F3847,$W$7:$X$48,2,FALSE)</f>
        <v>#N/A</v>
      </c>
      <c r="I3847" s="239"/>
      <c r="J3847" s="239"/>
      <c r="K3847" s="239"/>
      <c r="L3847" s="239"/>
      <c r="M3847" s="240"/>
      <c r="N3847" s="231">
        <f t="shared" ref="N3847:N3879" si="686">IF(E3847&lt;&gt;"",1,0)</f>
        <v>1</v>
      </c>
      <c r="O3847" s="231">
        <f t="shared" si="679"/>
        <v>0</v>
      </c>
      <c r="P3847" s="179">
        <f>VLOOKUP($G3847,[1]Conceptos!$B$2:$I$588,6,FALSE)</f>
        <v>1</v>
      </c>
      <c r="Q3847" s="179">
        <f>VLOOKUP($G3847,[1]Conceptos!$B$2:$I$588,7,FALSE)</f>
        <v>1</v>
      </c>
      <c r="R3847" s="179">
        <f>VLOOKUP($G3847,[1]Conceptos!$B$2:$I$588,8,FALSE)</f>
        <v>1</v>
      </c>
      <c r="S3847" s="229" t="b">
        <f>VLOOKUP(G3847,[1]Conceptos!$B$2:$E$588,4,FALSE)</f>
        <v>1</v>
      </c>
      <c r="V3847" s="231">
        <f t="shared" si="682"/>
        <v>5</v>
      </c>
    </row>
    <row r="3848" spans="1:22" s="231" customFormat="1" hidden="1">
      <c r="A3848" s="172">
        <f>VLOOKUP(G3848,[1]Conceptos!$B$2:$F$587,5,FALSE)</f>
        <v>455</v>
      </c>
      <c r="B3848" s="236"/>
      <c r="C3848" s="237"/>
      <c r="D3848" s="238"/>
      <c r="E3848" s="225">
        <v>2</v>
      </c>
      <c r="F3848" s="174"/>
      <c r="G3848" s="264" t="str">
        <f t="shared" si="684"/>
        <v>A.12.15</v>
      </c>
      <c r="H3848" s="235" t="e">
        <f t="shared" si="685"/>
        <v>#N/A</v>
      </c>
      <c r="I3848" s="239"/>
      <c r="J3848" s="239"/>
      <c r="K3848" s="239"/>
      <c r="L3848" s="239"/>
      <c r="M3848" s="240"/>
      <c r="N3848" s="231">
        <f t="shared" si="686"/>
        <v>1</v>
      </c>
      <c r="O3848" s="231">
        <f t="shared" si="679"/>
        <v>0</v>
      </c>
      <c r="P3848" s="179">
        <f>VLOOKUP($G3848,[1]Conceptos!$B$2:$I$588,6,FALSE)</f>
        <v>1</v>
      </c>
      <c r="Q3848" s="179">
        <f>VLOOKUP($G3848,[1]Conceptos!$B$2:$I$588,7,FALSE)</f>
        <v>1</v>
      </c>
      <c r="R3848" s="179">
        <f>VLOOKUP($G3848,[1]Conceptos!$B$2:$I$588,8,FALSE)</f>
        <v>1</v>
      </c>
      <c r="S3848" s="229" t="b">
        <f>VLOOKUP(G3848,[1]Conceptos!$B$2:$E$587,4,FALSE)</f>
        <v>1</v>
      </c>
      <c r="V3848" s="231">
        <f t="shared" si="682"/>
        <v>0</v>
      </c>
    </row>
    <row r="3849" spans="1:22" s="231" customFormat="1" hidden="1">
      <c r="A3849" s="172">
        <f>VLOOKUP(G3849,[1]Conceptos!$B$2:$F$587,5,FALSE)</f>
        <v>455</v>
      </c>
      <c r="B3849" s="236"/>
      <c r="C3849" s="237"/>
      <c r="D3849" s="238"/>
      <c r="E3849" s="225">
        <v>3</v>
      </c>
      <c r="F3849" s="174"/>
      <c r="G3849" s="264" t="str">
        <f t="shared" si="684"/>
        <v>A.12.15</v>
      </c>
      <c r="H3849" s="235" t="e">
        <f t="shared" si="685"/>
        <v>#N/A</v>
      </c>
      <c r="I3849" s="239"/>
      <c r="J3849" s="239"/>
      <c r="K3849" s="239"/>
      <c r="L3849" s="239"/>
      <c r="M3849" s="240"/>
      <c r="N3849" s="231">
        <f t="shared" si="686"/>
        <v>1</v>
      </c>
      <c r="O3849" s="231">
        <f t="shared" si="679"/>
        <v>0</v>
      </c>
      <c r="P3849" s="179">
        <f>VLOOKUP($G3849,[1]Conceptos!$B$2:$I$588,6,FALSE)</f>
        <v>1</v>
      </c>
      <c r="Q3849" s="179">
        <f>VLOOKUP($G3849,[1]Conceptos!$B$2:$I$588,7,FALSE)</f>
        <v>1</v>
      </c>
      <c r="R3849" s="179">
        <f>VLOOKUP($G3849,[1]Conceptos!$B$2:$I$588,8,FALSE)</f>
        <v>1</v>
      </c>
      <c r="S3849" s="229" t="b">
        <f>VLOOKUP(G3849,[1]Conceptos!$B$2:$E$587,4,FALSE)</f>
        <v>1</v>
      </c>
      <c r="V3849" s="231">
        <f t="shared" si="682"/>
        <v>0</v>
      </c>
    </row>
    <row r="3850" spans="1:22" s="231" customFormat="1" hidden="1">
      <c r="A3850" s="172">
        <f>VLOOKUP(G3850,[1]Conceptos!$B$2:$F$587,5,FALSE)</f>
        <v>455</v>
      </c>
      <c r="B3850" s="236"/>
      <c r="C3850" s="237"/>
      <c r="D3850" s="238"/>
      <c r="E3850" s="225">
        <v>4</v>
      </c>
      <c r="F3850" s="174"/>
      <c r="G3850" s="264" t="str">
        <f t="shared" si="684"/>
        <v>A.12.15</v>
      </c>
      <c r="H3850" s="235" t="e">
        <f t="shared" si="685"/>
        <v>#N/A</v>
      </c>
      <c r="I3850" s="239"/>
      <c r="J3850" s="239"/>
      <c r="K3850" s="239"/>
      <c r="L3850" s="239"/>
      <c r="M3850" s="240"/>
      <c r="N3850" s="231">
        <f t="shared" si="686"/>
        <v>1</v>
      </c>
      <c r="O3850" s="231">
        <f t="shared" si="679"/>
        <v>0</v>
      </c>
      <c r="P3850" s="179">
        <f>VLOOKUP($G3850,[1]Conceptos!$B$2:$I$588,6,FALSE)</f>
        <v>1</v>
      </c>
      <c r="Q3850" s="179">
        <f>VLOOKUP($G3850,[1]Conceptos!$B$2:$I$588,7,FALSE)</f>
        <v>1</v>
      </c>
      <c r="R3850" s="179">
        <f>VLOOKUP($G3850,[1]Conceptos!$B$2:$I$588,8,FALSE)</f>
        <v>1</v>
      </c>
      <c r="S3850" s="229" t="b">
        <f>VLOOKUP(G3850,[1]Conceptos!$B$2:$E$587,4,FALSE)</f>
        <v>1</v>
      </c>
      <c r="V3850" s="231">
        <f t="shared" si="682"/>
        <v>0</v>
      </c>
    </row>
    <row r="3851" spans="1:22" s="231" customFormat="1" hidden="1">
      <c r="A3851" s="172">
        <f>VLOOKUP(G3851,[1]Conceptos!$B$2:$F$587,5,FALSE)</f>
        <v>455</v>
      </c>
      <c r="B3851" s="236"/>
      <c r="C3851" s="237"/>
      <c r="D3851" s="238"/>
      <c r="E3851" s="225">
        <v>5</v>
      </c>
      <c r="F3851" s="174"/>
      <c r="G3851" s="264" t="str">
        <f t="shared" si="684"/>
        <v>A.12.15</v>
      </c>
      <c r="H3851" s="235" t="e">
        <f t="shared" si="685"/>
        <v>#N/A</v>
      </c>
      <c r="I3851" s="239"/>
      <c r="J3851" s="239"/>
      <c r="K3851" s="239"/>
      <c r="L3851" s="239"/>
      <c r="M3851" s="240"/>
      <c r="N3851" s="231">
        <f t="shared" si="686"/>
        <v>1</v>
      </c>
      <c r="O3851" s="231">
        <f t="shared" si="679"/>
        <v>0</v>
      </c>
      <c r="P3851" s="179">
        <f>VLOOKUP($G3851,[1]Conceptos!$B$2:$I$588,6,FALSE)</f>
        <v>1</v>
      </c>
      <c r="Q3851" s="179">
        <f>VLOOKUP($G3851,[1]Conceptos!$B$2:$I$588,7,FALSE)</f>
        <v>1</v>
      </c>
      <c r="R3851" s="179">
        <f>VLOOKUP($G3851,[1]Conceptos!$B$2:$I$588,8,FALSE)</f>
        <v>1</v>
      </c>
      <c r="S3851" s="229" t="b">
        <f>VLOOKUP(G3851,[1]Conceptos!$B$2:$E$587,4,FALSE)</f>
        <v>1</v>
      </c>
      <c r="V3851" s="231">
        <f t="shared" si="682"/>
        <v>0</v>
      </c>
    </row>
    <row r="3852" spans="1:22" s="231" customFormat="1" hidden="1">
      <c r="A3852" s="172">
        <f>VLOOKUP(G3852,[1]Conceptos!$B$2:$F$587,5,FALSE)</f>
        <v>455</v>
      </c>
      <c r="B3852" s="236"/>
      <c r="C3852" s="237"/>
      <c r="D3852" s="238"/>
      <c r="E3852" s="225">
        <v>6</v>
      </c>
      <c r="F3852" s="174"/>
      <c r="G3852" s="264" t="str">
        <f t="shared" si="684"/>
        <v>A.12.15</v>
      </c>
      <c r="H3852" s="235" t="e">
        <f t="shared" si="685"/>
        <v>#N/A</v>
      </c>
      <c r="I3852" s="239"/>
      <c r="J3852" s="239"/>
      <c r="K3852" s="239"/>
      <c r="L3852" s="239"/>
      <c r="M3852" s="240"/>
      <c r="N3852" s="231">
        <f t="shared" si="686"/>
        <v>1</v>
      </c>
      <c r="O3852" s="231">
        <f t="shared" si="679"/>
        <v>0</v>
      </c>
      <c r="P3852" s="179">
        <f>VLOOKUP($G3852,[1]Conceptos!$B$2:$I$588,6,FALSE)</f>
        <v>1</v>
      </c>
      <c r="Q3852" s="179">
        <f>VLOOKUP($G3852,[1]Conceptos!$B$2:$I$588,7,FALSE)</f>
        <v>1</v>
      </c>
      <c r="R3852" s="179">
        <f>VLOOKUP($G3852,[1]Conceptos!$B$2:$I$588,8,FALSE)</f>
        <v>1</v>
      </c>
      <c r="S3852" s="229" t="b">
        <f>VLOOKUP(G3852,[1]Conceptos!$B$2:$E$587,4,FALSE)</f>
        <v>1</v>
      </c>
      <c r="V3852" s="231">
        <f t="shared" si="682"/>
        <v>0</v>
      </c>
    </row>
    <row r="3853" spans="1:22" s="231" customFormat="1" hidden="1">
      <c r="A3853" s="172">
        <f>VLOOKUP(G3853,[1]Conceptos!$B$2:$F$587,5,FALSE)</f>
        <v>455</v>
      </c>
      <c r="B3853" s="236"/>
      <c r="C3853" s="237"/>
      <c r="D3853" s="238"/>
      <c r="E3853" s="225">
        <v>7</v>
      </c>
      <c r="F3853" s="174"/>
      <c r="G3853" s="264" t="str">
        <f t="shared" si="684"/>
        <v>A.12.15</v>
      </c>
      <c r="H3853" s="235" t="e">
        <f t="shared" si="685"/>
        <v>#N/A</v>
      </c>
      <c r="I3853" s="239"/>
      <c r="J3853" s="239"/>
      <c r="K3853" s="239"/>
      <c r="L3853" s="239"/>
      <c r="M3853" s="240"/>
      <c r="N3853" s="231">
        <f t="shared" si="686"/>
        <v>1</v>
      </c>
      <c r="O3853" s="231">
        <f t="shared" si="679"/>
        <v>0</v>
      </c>
      <c r="P3853" s="179">
        <f>VLOOKUP($G3853,[1]Conceptos!$B$2:$I$588,6,FALSE)</f>
        <v>1</v>
      </c>
      <c r="Q3853" s="179">
        <f>VLOOKUP($G3853,[1]Conceptos!$B$2:$I$588,7,FALSE)</f>
        <v>1</v>
      </c>
      <c r="R3853" s="179">
        <f>VLOOKUP($G3853,[1]Conceptos!$B$2:$I$588,8,FALSE)</f>
        <v>1</v>
      </c>
      <c r="S3853" s="229" t="b">
        <f>VLOOKUP(G3853,[1]Conceptos!$B$2:$E$587,4,FALSE)</f>
        <v>1</v>
      </c>
      <c r="V3853" s="231">
        <f t="shared" si="682"/>
        <v>0</v>
      </c>
    </row>
    <row r="3854" spans="1:22" s="231" customFormat="1" hidden="1">
      <c r="A3854" s="172">
        <f>VLOOKUP(G3854,[1]Conceptos!$B$2:$F$587,5,FALSE)</f>
        <v>455</v>
      </c>
      <c r="B3854" s="236"/>
      <c r="C3854" s="237"/>
      <c r="D3854" s="238"/>
      <c r="E3854" s="225">
        <v>8</v>
      </c>
      <c r="F3854" s="174"/>
      <c r="G3854" s="264" t="str">
        <f t="shared" si="684"/>
        <v>A.12.15</v>
      </c>
      <c r="H3854" s="235" t="e">
        <f t="shared" si="685"/>
        <v>#N/A</v>
      </c>
      <c r="I3854" s="239"/>
      <c r="J3854" s="239"/>
      <c r="K3854" s="239"/>
      <c r="L3854" s="239"/>
      <c r="M3854" s="240"/>
      <c r="N3854" s="231">
        <f t="shared" si="686"/>
        <v>1</v>
      </c>
      <c r="O3854" s="231">
        <f t="shared" si="679"/>
        <v>0</v>
      </c>
      <c r="P3854" s="179">
        <f>VLOOKUP($G3854,[1]Conceptos!$B$2:$I$588,6,FALSE)</f>
        <v>1</v>
      </c>
      <c r="Q3854" s="179">
        <f>VLOOKUP($G3854,[1]Conceptos!$B$2:$I$588,7,FALSE)</f>
        <v>1</v>
      </c>
      <c r="R3854" s="179">
        <f>VLOOKUP($G3854,[1]Conceptos!$B$2:$I$588,8,FALSE)</f>
        <v>1</v>
      </c>
      <c r="S3854" s="229" t="b">
        <f>VLOOKUP(G3854,[1]Conceptos!$B$2:$E$587,4,FALSE)</f>
        <v>1</v>
      </c>
      <c r="V3854" s="231">
        <f t="shared" si="682"/>
        <v>0</v>
      </c>
    </row>
    <row r="3855" spans="1:22" s="231" customFormat="1" hidden="1">
      <c r="A3855" s="172">
        <f>VLOOKUP(G3855,[1]Conceptos!$B$2:$F$587,5,FALSE)</f>
        <v>455</v>
      </c>
      <c r="B3855" s="236"/>
      <c r="C3855" s="237"/>
      <c r="D3855" s="238"/>
      <c r="E3855" s="225">
        <v>9</v>
      </c>
      <c r="F3855" s="174"/>
      <c r="G3855" s="264" t="str">
        <f t="shared" si="684"/>
        <v>A.12.15</v>
      </c>
      <c r="H3855" s="235" t="e">
        <f t="shared" si="685"/>
        <v>#N/A</v>
      </c>
      <c r="I3855" s="239"/>
      <c r="J3855" s="239"/>
      <c r="K3855" s="239"/>
      <c r="L3855" s="239"/>
      <c r="M3855" s="240"/>
      <c r="N3855" s="231">
        <f t="shared" si="686"/>
        <v>1</v>
      </c>
      <c r="O3855" s="231">
        <f t="shared" si="679"/>
        <v>0</v>
      </c>
      <c r="P3855" s="179">
        <f>VLOOKUP($G3855,[1]Conceptos!$B$2:$I$588,6,FALSE)</f>
        <v>1</v>
      </c>
      <c r="Q3855" s="179">
        <f>VLOOKUP($G3855,[1]Conceptos!$B$2:$I$588,7,FALSE)</f>
        <v>1</v>
      </c>
      <c r="R3855" s="179">
        <f>VLOOKUP($G3855,[1]Conceptos!$B$2:$I$588,8,FALSE)</f>
        <v>1</v>
      </c>
      <c r="S3855" s="229" t="b">
        <f>VLOOKUP(G3855,[1]Conceptos!$B$2:$E$587,4,FALSE)</f>
        <v>1</v>
      </c>
      <c r="V3855" s="231">
        <f t="shared" si="682"/>
        <v>0</v>
      </c>
    </row>
    <row r="3856" spans="1:22" s="231" customFormat="1" hidden="1">
      <c r="A3856" s="172">
        <f>VLOOKUP(G3856,[1]Conceptos!$B$2:$F$587,5,FALSE)</f>
        <v>455</v>
      </c>
      <c r="B3856" s="236"/>
      <c r="C3856" s="237"/>
      <c r="D3856" s="238"/>
      <c r="E3856" s="225">
        <v>10</v>
      </c>
      <c r="F3856" s="174"/>
      <c r="G3856" s="264" t="str">
        <f t="shared" si="684"/>
        <v>A.12.15</v>
      </c>
      <c r="H3856" s="235" t="e">
        <f t="shared" si="685"/>
        <v>#N/A</v>
      </c>
      <c r="I3856" s="239"/>
      <c r="J3856" s="239"/>
      <c r="K3856" s="239"/>
      <c r="L3856" s="239"/>
      <c r="M3856" s="240"/>
      <c r="N3856" s="231">
        <f t="shared" si="686"/>
        <v>1</v>
      </c>
      <c r="O3856" s="231">
        <f t="shared" si="679"/>
        <v>0</v>
      </c>
      <c r="P3856" s="179">
        <f>VLOOKUP($G3856,[1]Conceptos!$B$2:$I$588,6,FALSE)</f>
        <v>1</v>
      </c>
      <c r="Q3856" s="179">
        <f>VLOOKUP($G3856,[1]Conceptos!$B$2:$I$588,7,FALSE)</f>
        <v>1</v>
      </c>
      <c r="R3856" s="179">
        <f>VLOOKUP($G3856,[1]Conceptos!$B$2:$I$588,8,FALSE)</f>
        <v>1</v>
      </c>
      <c r="S3856" s="229" t="b">
        <f>VLOOKUP(G3856,[1]Conceptos!$B$2:$E$587,4,FALSE)</f>
        <v>1</v>
      </c>
      <c r="V3856" s="231">
        <f t="shared" si="682"/>
        <v>0</v>
      </c>
    </row>
    <row r="3857" spans="1:22" s="231" customFormat="1" ht="38.25">
      <c r="A3857" s="172">
        <f>VLOOKUP(G3857,[1]Conceptos!$B$2:$F$587,5,FALSE)</f>
        <v>456</v>
      </c>
      <c r="B3857" s="219" t="s">
        <v>599</v>
      </c>
      <c r="C3857" s="220" t="str">
        <f>VLOOKUP(B3857,[1]Conceptos!$B$2:$D$587,2,FALSE)</f>
        <v xml:space="preserve">ADQUISICIÓN DE BIENES E INSUMOS PARA LA ATENCIÓN DE LA POBLACIÓN AFECTADA POR DESASTRES    </v>
      </c>
      <c r="D3857" s="221" t="str">
        <f>VLOOKUP(B3857,[1]Conceptos!$B$2:$D$587,3,FALSE)</f>
        <v>INVERSIÓN DESTINADA A LA ADQUISICION DE BIENES E INSUMOS PARA LA ATENCION DE LA POBLACION DAMNIFICADA DE DESASTRES</v>
      </c>
      <c r="E3857" s="222" t="s">
        <v>136</v>
      </c>
      <c r="F3857" s="223"/>
      <c r="G3857" s="263" t="str">
        <f t="shared" si="684"/>
        <v>A.12.16</v>
      </c>
      <c r="H3857" s="225"/>
      <c r="I3857" s="226">
        <f>SUM(I3858:I3867)</f>
        <v>0</v>
      </c>
      <c r="J3857" s="226">
        <f>SUM(J3858:J3867)</f>
        <v>0</v>
      </c>
      <c r="K3857" s="226">
        <f>SUM(K3858:K3867)</f>
        <v>0</v>
      </c>
      <c r="L3857" s="226">
        <f>SUM(L3858:L3867)</f>
        <v>0</v>
      </c>
      <c r="M3857" s="227">
        <f>SUM(M3858:M3867)</f>
        <v>0</v>
      </c>
      <c r="N3857" s="228">
        <f>IF(AND(E3857&lt;&gt;"", E3857&lt;&gt;"Registrar Detalle",E3857&lt;&gt;"Ocultar Detalle"),1,0)</f>
        <v>0</v>
      </c>
      <c r="O3857" s="228">
        <f t="shared" si="679"/>
        <v>0</v>
      </c>
      <c r="P3857" s="179">
        <f>VLOOKUP($G3857,[1]Conceptos!$B$2:$I$588,6,FALSE)</f>
        <v>1</v>
      </c>
      <c r="Q3857" s="179">
        <f>VLOOKUP($G3857,[1]Conceptos!$B$2:$I$588,7,FALSE)</f>
        <v>1</v>
      </c>
      <c r="R3857" s="179">
        <f>VLOOKUP($G3857,[1]Conceptos!$B$2:$I$588,8,FALSE)</f>
        <v>1</v>
      </c>
      <c r="S3857" s="229" t="b">
        <f>VLOOKUP(G3857,[1]Conceptos!$B$2:$E$588,4,FALSE)</f>
        <v>1</v>
      </c>
      <c r="T3857" s="230">
        <f>FIND(".",B3857,LEN(B3857)-2)</f>
        <v>5</v>
      </c>
      <c r="U3857" s="230" t="str">
        <f>MID(B3857,1,T3857-1)</f>
        <v>A.12</v>
      </c>
      <c r="V3857" s="231">
        <f t="shared" si="682"/>
        <v>5</v>
      </c>
    </row>
    <row r="3858" spans="1:22" s="231" customFormat="1">
      <c r="A3858" s="172">
        <f>VLOOKUP(G3858,[1]Conceptos!$B$2:$F$587,5,FALSE)</f>
        <v>456</v>
      </c>
      <c r="B3858" s="234"/>
      <c r="C3858" s="220"/>
      <c r="D3858" s="221"/>
      <c r="E3858" s="225">
        <v>1</v>
      </c>
      <c r="F3858" s="174"/>
      <c r="G3858" s="264" t="str">
        <f t="shared" si="684"/>
        <v>A.12.16</v>
      </c>
      <c r="H3858" s="235" t="e">
        <f t="shared" ref="H3858:H3867" si="687">VLOOKUP(F3858,$W$7:$X$48,2,FALSE)</f>
        <v>#N/A</v>
      </c>
      <c r="I3858" s="239"/>
      <c r="J3858" s="239"/>
      <c r="K3858" s="239"/>
      <c r="L3858" s="239"/>
      <c r="M3858" s="240"/>
      <c r="N3858" s="231">
        <f t="shared" si="686"/>
        <v>1</v>
      </c>
      <c r="O3858" s="231">
        <f t="shared" si="679"/>
        <v>0</v>
      </c>
      <c r="P3858" s="179">
        <f>VLOOKUP($G3858,[1]Conceptos!$B$2:$I$588,6,FALSE)</f>
        <v>1</v>
      </c>
      <c r="Q3858" s="179">
        <f>VLOOKUP($G3858,[1]Conceptos!$B$2:$I$588,7,FALSE)</f>
        <v>1</v>
      </c>
      <c r="R3858" s="179">
        <f>VLOOKUP($G3858,[1]Conceptos!$B$2:$I$588,8,FALSE)</f>
        <v>1</v>
      </c>
      <c r="S3858" s="229" t="b">
        <f>VLOOKUP(G3858,[1]Conceptos!$B$2:$E$588,4,FALSE)</f>
        <v>1</v>
      </c>
      <c r="V3858" s="231">
        <f t="shared" si="682"/>
        <v>5</v>
      </c>
    </row>
    <row r="3859" spans="1:22" s="231" customFormat="1" hidden="1">
      <c r="A3859" s="172">
        <f>VLOOKUP(G3859,[1]Conceptos!$B$2:$F$587,5,FALSE)</f>
        <v>456</v>
      </c>
      <c r="B3859" s="236"/>
      <c r="C3859" s="237"/>
      <c r="D3859" s="238"/>
      <c r="E3859" s="225">
        <v>2</v>
      </c>
      <c r="F3859" s="174"/>
      <c r="G3859" s="264" t="str">
        <f t="shared" si="684"/>
        <v>A.12.16</v>
      </c>
      <c r="H3859" s="235" t="e">
        <f t="shared" si="687"/>
        <v>#N/A</v>
      </c>
      <c r="I3859" s="239"/>
      <c r="J3859" s="239"/>
      <c r="K3859" s="239"/>
      <c r="L3859" s="239"/>
      <c r="M3859" s="240"/>
      <c r="N3859" s="231">
        <f t="shared" si="686"/>
        <v>1</v>
      </c>
      <c r="O3859" s="231">
        <f t="shared" si="679"/>
        <v>0</v>
      </c>
      <c r="P3859" s="179">
        <f>VLOOKUP($G3859,[1]Conceptos!$B$2:$I$588,6,FALSE)</f>
        <v>1</v>
      </c>
      <c r="Q3859" s="179">
        <f>VLOOKUP($G3859,[1]Conceptos!$B$2:$I$588,7,FALSE)</f>
        <v>1</v>
      </c>
      <c r="R3859" s="179">
        <f>VLOOKUP($G3859,[1]Conceptos!$B$2:$I$588,8,FALSE)</f>
        <v>1</v>
      </c>
      <c r="S3859" s="229" t="b">
        <f>VLOOKUP(G3859,[1]Conceptos!$B$2:$E$587,4,FALSE)</f>
        <v>1</v>
      </c>
      <c r="V3859" s="231">
        <f t="shared" si="682"/>
        <v>0</v>
      </c>
    </row>
    <row r="3860" spans="1:22" s="231" customFormat="1" hidden="1">
      <c r="A3860" s="172">
        <f>VLOOKUP(G3860,[1]Conceptos!$B$2:$F$587,5,FALSE)</f>
        <v>456</v>
      </c>
      <c r="B3860" s="236"/>
      <c r="C3860" s="237"/>
      <c r="D3860" s="238"/>
      <c r="E3860" s="225">
        <v>3</v>
      </c>
      <c r="F3860" s="174"/>
      <c r="G3860" s="264" t="str">
        <f t="shared" si="684"/>
        <v>A.12.16</v>
      </c>
      <c r="H3860" s="235" t="e">
        <f t="shared" si="687"/>
        <v>#N/A</v>
      </c>
      <c r="I3860" s="239"/>
      <c r="J3860" s="239"/>
      <c r="K3860" s="239"/>
      <c r="L3860" s="239"/>
      <c r="M3860" s="240"/>
      <c r="N3860" s="231">
        <f t="shared" si="686"/>
        <v>1</v>
      </c>
      <c r="O3860" s="231">
        <f t="shared" si="679"/>
        <v>0</v>
      </c>
      <c r="P3860" s="179">
        <f>VLOOKUP($G3860,[1]Conceptos!$B$2:$I$588,6,FALSE)</f>
        <v>1</v>
      </c>
      <c r="Q3860" s="179">
        <f>VLOOKUP($G3860,[1]Conceptos!$B$2:$I$588,7,FALSE)</f>
        <v>1</v>
      </c>
      <c r="R3860" s="179">
        <f>VLOOKUP($G3860,[1]Conceptos!$B$2:$I$588,8,FALSE)</f>
        <v>1</v>
      </c>
      <c r="S3860" s="229" t="b">
        <f>VLOOKUP(G3860,[1]Conceptos!$B$2:$E$587,4,FALSE)</f>
        <v>1</v>
      </c>
      <c r="V3860" s="231">
        <f t="shared" si="682"/>
        <v>0</v>
      </c>
    </row>
    <row r="3861" spans="1:22" s="231" customFormat="1" hidden="1">
      <c r="A3861" s="172">
        <f>VLOOKUP(G3861,[1]Conceptos!$B$2:$F$587,5,FALSE)</f>
        <v>456</v>
      </c>
      <c r="B3861" s="236"/>
      <c r="C3861" s="237"/>
      <c r="D3861" s="238"/>
      <c r="E3861" s="225">
        <v>4</v>
      </c>
      <c r="F3861" s="174"/>
      <c r="G3861" s="264" t="str">
        <f t="shared" si="684"/>
        <v>A.12.16</v>
      </c>
      <c r="H3861" s="235" t="e">
        <f t="shared" si="687"/>
        <v>#N/A</v>
      </c>
      <c r="I3861" s="239"/>
      <c r="J3861" s="239"/>
      <c r="K3861" s="239"/>
      <c r="L3861" s="239"/>
      <c r="M3861" s="240"/>
      <c r="N3861" s="231">
        <f t="shared" si="686"/>
        <v>1</v>
      </c>
      <c r="O3861" s="231">
        <f t="shared" si="679"/>
        <v>0</v>
      </c>
      <c r="P3861" s="179">
        <f>VLOOKUP($G3861,[1]Conceptos!$B$2:$I$588,6,FALSE)</f>
        <v>1</v>
      </c>
      <c r="Q3861" s="179">
        <f>VLOOKUP($G3861,[1]Conceptos!$B$2:$I$588,7,FALSE)</f>
        <v>1</v>
      </c>
      <c r="R3861" s="179">
        <f>VLOOKUP($G3861,[1]Conceptos!$B$2:$I$588,8,FALSE)</f>
        <v>1</v>
      </c>
      <c r="S3861" s="229" t="b">
        <f>VLOOKUP(G3861,[1]Conceptos!$B$2:$E$587,4,FALSE)</f>
        <v>1</v>
      </c>
      <c r="V3861" s="231">
        <f t="shared" si="682"/>
        <v>0</v>
      </c>
    </row>
    <row r="3862" spans="1:22" s="231" customFormat="1" hidden="1">
      <c r="A3862" s="172">
        <f>VLOOKUP(G3862,[1]Conceptos!$B$2:$F$587,5,FALSE)</f>
        <v>456</v>
      </c>
      <c r="B3862" s="236"/>
      <c r="C3862" s="237"/>
      <c r="D3862" s="238"/>
      <c r="E3862" s="225">
        <v>5</v>
      </c>
      <c r="F3862" s="174"/>
      <c r="G3862" s="264" t="str">
        <f t="shared" si="684"/>
        <v>A.12.16</v>
      </c>
      <c r="H3862" s="235" t="e">
        <f t="shared" si="687"/>
        <v>#N/A</v>
      </c>
      <c r="I3862" s="239"/>
      <c r="J3862" s="239"/>
      <c r="K3862" s="239"/>
      <c r="L3862" s="239"/>
      <c r="M3862" s="240"/>
      <c r="N3862" s="231">
        <f t="shared" si="686"/>
        <v>1</v>
      </c>
      <c r="O3862" s="231">
        <f t="shared" si="679"/>
        <v>0</v>
      </c>
      <c r="P3862" s="179">
        <f>VLOOKUP($G3862,[1]Conceptos!$B$2:$I$588,6,FALSE)</f>
        <v>1</v>
      </c>
      <c r="Q3862" s="179">
        <f>VLOOKUP($G3862,[1]Conceptos!$B$2:$I$588,7,FALSE)</f>
        <v>1</v>
      </c>
      <c r="R3862" s="179">
        <f>VLOOKUP($G3862,[1]Conceptos!$B$2:$I$588,8,FALSE)</f>
        <v>1</v>
      </c>
      <c r="S3862" s="229" t="b">
        <f>VLOOKUP(G3862,[1]Conceptos!$B$2:$E$587,4,FALSE)</f>
        <v>1</v>
      </c>
      <c r="V3862" s="231">
        <f t="shared" si="682"/>
        <v>0</v>
      </c>
    </row>
    <row r="3863" spans="1:22" s="231" customFormat="1" hidden="1">
      <c r="A3863" s="172">
        <f>VLOOKUP(G3863,[1]Conceptos!$B$2:$F$587,5,FALSE)</f>
        <v>456</v>
      </c>
      <c r="B3863" s="236"/>
      <c r="C3863" s="237"/>
      <c r="D3863" s="238"/>
      <c r="E3863" s="225">
        <v>6</v>
      </c>
      <c r="F3863" s="174"/>
      <c r="G3863" s="264" t="str">
        <f t="shared" si="684"/>
        <v>A.12.16</v>
      </c>
      <c r="H3863" s="235" t="e">
        <f t="shared" si="687"/>
        <v>#N/A</v>
      </c>
      <c r="I3863" s="239"/>
      <c r="J3863" s="239"/>
      <c r="K3863" s="239"/>
      <c r="L3863" s="239"/>
      <c r="M3863" s="240"/>
      <c r="N3863" s="231">
        <f t="shared" si="686"/>
        <v>1</v>
      </c>
      <c r="O3863" s="231">
        <f t="shared" si="679"/>
        <v>0</v>
      </c>
      <c r="P3863" s="179">
        <f>VLOOKUP($G3863,[1]Conceptos!$B$2:$I$588,6,FALSE)</f>
        <v>1</v>
      </c>
      <c r="Q3863" s="179">
        <f>VLOOKUP($G3863,[1]Conceptos!$B$2:$I$588,7,FALSE)</f>
        <v>1</v>
      </c>
      <c r="R3863" s="179">
        <f>VLOOKUP($G3863,[1]Conceptos!$B$2:$I$588,8,FALSE)</f>
        <v>1</v>
      </c>
      <c r="S3863" s="229" t="b">
        <f>VLOOKUP(G3863,[1]Conceptos!$B$2:$E$587,4,FALSE)</f>
        <v>1</v>
      </c>
      <c r="V3863" s="231">
        <f t="shared" si="682"/>
        <v>0</v>
      </c>
    </row>
    <row r="3864" spans="1:22" s="231" customFormat="1" hidden="1">
      <c r="A3864" s="172">
        <f>VLOOKUP(G3864,[1]Conceptos!$B$2:$F$587,5,FALSE)</f>
        <v>456</v>
      </c>
      <c r="B3864" s="236"/>
      <c r="C3864" s="237"/>
      <c r="D3864" s="238"/>
      <c r="E3864" s="225">
        <v>7</v>
      </c>
      <c r="F3864" s="174"/>
      <c r="G3864" s="264" t="str">
        <f t="shared" si="684"/>
        <v>A.12.16</v>
      </c>
      <c r="H3864" s="235" t="e">
        <f t="shared" si="687"/>
        <v>#N/A</v>
      </c>
      <c r="I3864" s="239"/>
      <c r="J3864" s="239"/>
      <c r="K3864" s="239"/>
      <c r="L3864" s="239"/>
      <c r="M3864" s="240"/>
      <c r="N3864" s="231">
        <f t="shared" si="686"/>
        <v>1</v>
      </c>
      <c r="O3864" s="231">
        <f t="shared" si="679"/>
        <v>0</v>
      </c>
      <c r="P3864" s="179">
        <f>VLOOKUP($G3864,[1]Conceptos!$B$2:$I$588,6,FALSE)</f>
        <v>1</v>
      </c>
      <c r="Q3864" s="179">
        <f>VLOOKUP($G3864,[1]Conceptos!$B$2:$I$588,7,FALSE)</f>
        <v>1</v>
      </c>
      <c r="R3864" s="179">
        <f>VLOOKUP($G3864,[1]Conceptos!$B$2:$I$588,8,FALSE)</f>
        <v>1</v>
      </c>
      <c r="S3864" s="229" t="b">
        <f>VLOOKUP(G3864,[1]Conceptos!$B$2:$E$587,4,FALSE)</f>
        <v>1</v>
      </c>
      <c r="V3864" s="231">
        <f t="shared" si="682"/>
        <v>0</v>
      </c>
    </row>
    <row r="3865" spans="1:22" s="231" customFormat="1" hidden="1">
      <c r="A3865" s="172">
        <f>VLOOKUP(G3865,[1]Conceptos!$B$2:$F$587,5,FALSE)</f>
        <v>456</v>
      </c>
      <c r="B3865" s="236"/>
      <c r="C3865" s="237"/>
      <c r="D3865" s="238"/>
      <c r="E3865" s="225">
        <v>8</v>
      </c>
      <c r="F3865" s="174"/>
      <c r="G3865" s="264" t="str">
        <f t="shared" si="684"/>
        <v>A.12.16</v>
      </c>
      <c r="H3865" s="235" t="e">
        <f t="shared" si="687"/>
        <v>#N/A</v>
      </c>
      <c r="I3865" s="239"/>
      <c r="J3865" s="239"/>
      <c r="K3865" s="239"/>
      <c r="L3865" s="239"/>
      <c r="M3865" s="240"/>
      <c r="N3865" s="231">
        <f t="shared" si="686"/>
        <v>1</v>
      </c>
      <c r="O3865" s="231">
        <f t="shared" si="679"/>
        <v>0</v>
      </c>
      <c r="P3865" s="179">
        <f>VLOOKUP($G3865,[1]Conceptos!$B$2:$I$588,6,FALSE)</f>
        <v>1</v>
      </c>
      <c r="Q3865" s="179">
        <f>VLOOKUP($G3865,[1]Conceptos!$B$2:$I$588,7,FALSE)</f>
        <v>1</v>
      </c>
      <c r="R3865" s="179">
        <f>VLOOKUP($G3865,[1]Conceptos!$B$2:$I$588,8,FALSE)</f>
        <v>1</v>
      </c>
      <c r="S3865" s="229" t="b">
        <f>VLOOKUP(G3865,[1]Conceptos!$B$2:$E$587,4,FALSE)</f>
        <v>1</v>
      </c>
      <c r="V3865" s="231">
        <f t="shared" si="682"/>
        <v>0</v>
      </c>
    </row>
    <row r="3866" spans="1:22" s="231" customFormat="1" hidden="1">
      <c r="A3866" s="172">
        <f>VLOOKUP(G3866,[1]Conceptos!$B$2:$F$587,5,FALSE)</f>
        <v>456</v>
      </c>
      <c r="B3866" s="236"/>
      <c r="C3866" s="237"/>
      <c r="D3866" s="238"/>
      <c r="E3866" s="225">
        <v>9</v>
      </c>
      <c r="F3866" s="174"/>
      <c r="G3866" s="264" t="str">
        <f t="shared" si="684"/>
        <v>A.12.16</v>
      </c>
      <c r="H3866" s="235" t="e">
        <f t="shared" si="687"/>
        <v>#N/A</v>
      </c>
      <c r="I3866" s="239"/>
      <c r="J3866" s="239"/>
      <c r="K3866" s="239"/>
      <c r="L3866" s="239"/>
      <c r="M3866" s="240"/>
      <c r="N3866" s="231">
        <f t="shared" si="686"/>
        <v>1</v>
      </c>
      <c r="O3866" s="231">
        <f t="shared" si="679"/>
        <v>0</v>
      </c>
      <c r="P3866" s="179">
        <f>VLOOKUP($G3866,[1]Conceptos!$B$2:$I$588,6,FALSE)</f>
        <v>1</v>
      </c>
      <c r="Q3866" s="179">
        <f>VLOOKUP($G3866,[1]Conceptos!$B$2:$I$588,7,FALSE)</f>
        <v>1</v>
      </c>
      <c r="R3866" s="179">
        <f>VLOOKUP($G3866,[1]Conceptos!$B$2:$I$588,8,FALSE)</f>
        <v>1</v>
      </c>
      <c r="S3866" s="229" t="b">
        <f>VLOOKUP(G3866,[1]Conceptos!$B$2:$E$587,4,FALSE)</f>
        <v>1</v>
      </c>
      <c r="V3866" s="231">
        <f t="shared" si="682"/>
        <v>0</v>
      </c>
    </row>
    <row r="3867" spans="1:22" s="231" customFormat="1" hidden="1">
      <c r="A3867" s="172">
        <f>VLOOKUP(G3867,[1]Conceptos!$B$2:$F$587,5,FALSE)</f>
        <v>456</v>
      </c>
      <c r="B3867" s="236"/>
      <c r="C3867" s="237"/>
      <c r="D3867" s="238"/>
      <c r="E3867" s="225">
        <v>10</v>
      </c>
      <c r="F3867" s="174"/>
      <c r="G3867" s="264" t="str">
        <f t="shared" si="684"/>
        <v>A.12.16</v>
      </c>
      <c r="H3867" s="235" t="e">
        <f t="shared" si="687"/>
        <v>#N/A</v>
      </c>
      <c r="I3867" s="239"/>
      <c r="J3867" s="239"/>
      <c r="K3867" s="239"/>
      <c r="L3867" s="239"/>
      <c r="M3867" s="240"/>
      <c r="N3867" s="231">
        <f t="shared" si="686"/>
        <v>1</v>
      </c>
      <c r="O3867" s="231">
        <f t="shared" si="679"/>
        <v>0</v>
      </c>
      <c r="P3867" s="179">
        <f>VLOOKUP($G3867,[1]Conceptos!$B$2:$I$588,6,FALSE)</f>
        <v>1</v>
      </c>
      <c r="Q3867" s="179">
        <f>VLOOKUP($G3867,[1]Conceptos!$B$2:$I$588,7,FALSE)</f>
        <v>1</v>
      </c>
      <c r="R3867" s="179">
        <f>VLOOKUP($G3867,[1]Conceptos!$B$2:$I$588,8,FALSE)</f>
        <v>1</v>
      </c>
      <c r="S3867" s="229" t="b">
        <f>VLOOKUP(G3867,[1]Conceptos!$B$2:$E$587,4,FALSE)</f>
        <v>1</v>
      </c>
      <c r="V3867" s="231">
        <f t="shared" si="682"/>
        <v>0</v>
      </c>
    </row>
    <row r="3868" spans="1:22" s="231" customFormat="1" ht="25.5">
      <c r="A3868" s="172">
        <f>VLOOKUP(G3868,[1]Conceptos!$B$2:$F$587,5,FALSE)</f>
        <v>457</v>
      </c>
      <c r="B3868" s="219" t="s">
        <v>600</v>
      </c>
      <c r="C3868" s="220" t="str">
        <f>VLOOKUP(B3868,[1]Conceptos!$B$2:$D$587,2,FALSE)</f>
        <v>INFRAESTRUCTURA DE DEFENSA CONTRA LAS INUNDACIONES</v>
      </c>
      <c r="D3868" s="221" t="str">
        <f>VLOOKUP(B3868,[1]Conceptos!$B$2:$D$587,3,FALSE)</f>
        <v>RECURSOS ORIENTADOS A LA INVERSIÓN EN INFRAESTRUCTURA DE DEFENSA CONTRA LAS INUNDACIONES (MUROS DE CONTENCION, BARRERAS, ETC)</v>
      </c>
      <c r="E3868" s="222" t="s">
        <v>136</v>
      </c>
      <c r="F3868" s="223"/>
      <c r="G3868" s="263" t="str">
        <f t="shared" si="684"/>
        <v>A.12.17</v>
      </c>
      <c r="H3868" s="225"/>
      <c r="I3868" s="226">
        <f>SUM(I3869:I3878)</f>
        <v>0</v>
      </c>
      <c r="J3868" s="226">
        <f>SUM(J3869:J3878)</f>
        <v>0</v>
      </c>
      <c r="K3868" s="226">
        <f>SUM(K3869:K3878)</f>
        <v>0</v>
      </c>
      <c r="L3868" s="226">
        <f>SUM(L3869:L3878)</f>
        <v>0</v>
      </c>
      <c r="M3868" s="227">
        <f>SUM(M3869:M3878)</f>
        <v>0</v>
      </c>
      <c r="N3868" s="228">
        <f>IF(AND(E3868&lt;&gt;"", E3868&lt;&gt;"Registrar Detalle",E3868&lt;&gt;"Ocultar Detalle"),1,0)</f>
        <v>0</v>
      </c>
      <c r="O3868" s="228">
        <f t="shared" ref="O3868:O3931" si="688">SUM(I3868:M3868)</f>
        <v>0</v>
      </c>
      <c r="P3868" s="179">
        <f>VLOOKUP($G3868,[1]Conceptos!$B$2:$I$588,6,FALSE)</f>
        <v>1</v>
      </c>
      <c r="Q3868" s="179">
        <f>VLOOKUP($G3868,[1]Conceptos!$B$2:$I$588,7,FALSE)</f>
        <v>1</v>
      </c>
      <c r="R3868" s="179">
        <f>VLOOKUP($G3868,[1]Conceptos!$B$2:$I$588,8,FALSE)</f>
        <v>1</v>
      </c>
      <c r="S3868" s="229" t="b">
        <f>VLOOKUP(G3868,[1]Conceptos!$B$2:$E$588,4,FALSE)</f>
        <v>1</v>
      </c>
      <c r="T3868" s="230">
        <f>FIND(".",B3868,LEN(B3868)-2)</f>
        <v>5</v>
      </c>
      <c r="U3868" s="230" t="str">
        <f>MID(B3868,1,T3868-1)</f>
        <v>A.12</v>
      </c>
      <c r="V3868" s="231">
        <f t="shared" si="682"/>
        <v>5</v>
      </c>
    </row>
    <row r="3869" spans="1:22" s="231" customFormat="1">
      <c r="A3869" s="172">
        <f>VLOOKUP(G3869,[1]Conceptos!$B$2:$F$587,5,FALSE)</f>
        <v>457</v>
      </c>
      <c r="B3869" s="234"/>
      <c r="C3869" s="220"/>
      <c r="D3869" s="221"/>
      <c r="E3869" s="225">
        <v>1</v>
      </c>
      <c r="F3869" s="174"/>
      <c r="G3869" s="264" t="str">
        <f t="shared" si="684"/>
        <v>A.12.17</v>
      </c>
      <c r="H3869" s="235" t="e">
        <f t="shared" ref="H3869:H3878" si="689">VLOOKUP(F3869,$W$7:$X$48,2,FALSE)</f>
        <v>#N/A</v>
      </c>
      <c r="I3869" s="239"/>
      <c r="J3869" s="239"/>
      <c r="K3869" s="239"/>
      <c r="L3869" s="239"/>
      <c r="M3869" s="240"/>
      <c r="N3869" s="231">
        <f t="shared" si="686"/>
        <v>1</v>
      </c>
      <c r="O3869" s="231">
        <f t="shared" si="688"/>
        <v>0</v>
      </c>
      <c r="P3869" s="179">
        <f>VLOOKUP($G3869,[1]Conceptos!$B$2:$I$588,6,FALSE)</f>
        <v>1</v>
      </c>
      <c r="Q3869" s="179">
        <f>VLOOKUP($G3869,[1]Conceptos!$B$2:$I$588,7,FALSE)</f>
        <v>1</v>
      </c>
      <c r="R3869" s="179">
        <f>VLOOKUP($G3869,[1]Conceptos!$B$2:$I$588,8,FALSE)</f>
        <v>1</v>
      </c>
      <c r="S3869" s="229" t="b">
        <f>VLOOKUP(G3869,[1]Conceptos!$B$2:$E$588,4,FALSE)</f>
        <v>1</v>
      </c>
      <c r="V3869" s="231">
        <f t="shared" si="682"/>
        <v>5</v>
      </c>
    </row>
    <row r="3870" spans="1:22" s="231" customFormat="1" hidden="1">
      <c r="A3870" s="172">
        <f>VLOOKUP(G3870,[1]Conceptos!$B$2:$F$587,5,FALSE)</f>
        <v>457</v>
      </c>
      <c r="B3870" s="236"/>
      <c r="C3870" s="237"/>
      <c r="D3870" s="238"/>
      <c r="E3870" s="225">
        <v>2</v>
      </c>
      <c r="F3870" s="174"/>
      <c r="G3870" s="264" t="str">
        <f t="shared" si="684"/>
        <v>A.12.17</v>
      </c>
      <c r="H3870" s="235" t="e">
        <f t="shared" si="689"/>
        <v>#N/A</v>
      </c>
      <c r="I3870" s="239"/>
      <c r="J3870" s="239"/>
      <c r="K3870" s="239"/>
      <c r="L3870" s="239"/>
      <c r="M3870" s="240"/>
      <c r="N3870" s="231">
        <f t="shared" si="686"/>
        <v>1</v>
      </c>
      <c r="O3870" s="231">
        <f t="shared" si="688"/>
        <v>0</v>
      </c>
      <c r="P3870" s="179">
        <f>VLOOKUP($G3870,[1]Conceptos!$B$2:$I$588,6,FALSE)</f>
        <v>1</v>
      </c>
      <c r="Q3870" s="179">
        <f>VLOOKUP($G3870,[1]Conceptos!$B$2:$I$588,7,FALSE)</f>
        <v>1</v>
      </c>
      <c r="R3870" s="179">
        <f>VLOOKUP($G3870,[1]Conceptos!$B$2:$I$588,8,FALSE)</f>
        <v>1</v>
      </c>
      <c r="S3870" s="229" t="b">
        <f>VLOOKUP(G3870,[1]Conceptos!$B$2:$E$587,4,FALSE)</f>
        <v>1</v>
      </c>
      <c r="V3870" s="231">
        <f t="shared" si="682"/>
        <v>0</v>
      </c>
    </row>
    <row r="3871" spans="1:22" s="231" customFormat="1" hidden="1">
      <c r="A3871" s="172">
        <f>VLOOKUP(G3871,[1]Conceptos!$B$2:$F$587,5,FALSE)</f>
        <v>457</v>
      </c>
      <c r="B3871" s="236"/>
      <c r="C3871" s="237"/>
      <c r="D3871" s="238"/>
      <c r="E3871" s="225">
        <v>3</v>
      </c>
      <c r="F3871" s="174"/>
      <c r="G3871" s="264" t="str">
        <f t="shared" si="684"/>
        <v>A.12.17</v>
      </c>
      <c r="H3871" s="235" t="e">
        <f t="shared" si="689"/>
        <v>#N/A</v>
      </c>
      <c r="I3871" s="239"/>
      <c r="J3871" s="239"/>
      <c r="K3871" s="239"/>
      <c r="L3871" s="239"/>
      <c r="M3871" s="240"/>
      <c r="N3871" s="231">
        <f t="shared" si="686"/>
        <v>1</v>
      </c>
      <c r="O3871" s="231">
        <f t="shared" si="688"/>
        <v>0</v>
      </c>
      <c r="P3871" s="179">
        <f>VLOOKUP($G3871,[1]Conceptos!$B$2:$I$588,6,FALSE)</f>
        <v>1</v>
      </c>
      <c r="Q3871" s="179">
        <f>VLOOKUP($G3871,[1]Conceptos!$B$2:$I$588,7,FALSE)</f>
        <v>1</v>
      </c>
      <c r="R3871" s="179">
        <f>VLOOKUP($G3871,[1]Conceptos!$B$2:$I$588,8,FALSE)</f>
        <v>1</v>
      </c>
      <c r="S3871" s="229" t="b">
        <f>VLOOKUP(G3871,[1]Conceptos!$B$2:$E$587,4,FALSE)</f>
        <v>1</v>
      </c>
      <c r="V3871" s="231">
        <f t="shared" si="682"/>
        <v>0</v>
      </c>
    </row>
    <row r="3872" spans="1:22" s="231" customFormat="1" hidden="1">
      <c r="A3872" s="172">
        <f>VLOOKUP(G3872,[1]Conceptos!$B$2:$F$587,5,FALSE)</f>
        <v>457</v>
      </c>
      <c r="B3872" s="236"/>
      <c r="C3872" s="237"/>
      <c r="D3872" s="238"/>
      <c r="E3872" s="225">
        <v>4</v>
      </c>
      <c r="F3872" s="174"/>
      <c r="G3872" s="264" t="str">
        <f t="shared" si="684"/>
        <v>A.12.17</v>
      </c>
      <c r="H3872" s="235" t="e">
        <f t="shared" si="689"/>
        <v>#N/A</v>
      </c>
      <c r="I3872" s="239"/>
      <c r="J3872" s="239"/>
      <c r="K3872" s="239"/>
      <c r="L3872" s="239"/>
      <c r="M3872" s="240"/>
      <c r="N3872" s="231">
        <f t="shared" si="686"/>
        <v>1</v>
      </c>
      <c r="O3872" s="231">
        <f t="shared" si="688"/>
        <v>0</v>
      </c>
      <c r="P3872" s="179">
        <f>VLOOKUP($G3872,[1]Conceptos!$B$2:$I$588,6,FALSE)</f>
        <v>1</v>
      </c>
      <c r="Q3872" s="179">
        <f>VLOOKUP($G3872,[1]Conceptos!$B$2:$I$588,7,FALSE)</f>
        <v>1</v>
      </c>
      <c r="R3872" s="179">
        <f>VLOOKUP($G3872,[1]Conceptos!$B$2:$I$588,8,FALSE)</f>
        <v>1</v>
      </c>
      <c r="S3872" s="229" t="b">
        <f>VLOOKUP(G3872,[1]Conceptos!$B$2:$E$587,4,FALSE)</f>
        <v>1</v>
      </c>
      <c r="V3872" s="231">
        <f t="shared" si="682"/>
        <v>0</v>
      </c>
    </row>
    <row r="3873" spans="1:22" s="231" customFormat="1" hidden="1">
      <c r="A3873" s="172">
        <f>VLOOKUP(G3873,[1]Conceptos!$B$2:$F$587,5,FALSE)</f>
        <v>457</v>
      </c>
      <c r="B3873" s="236"/>
      <c r="C3873" s="237"/>
      <c r="D3873" s="238"/>
      <c r="E3873" s="225">
        <v>5</v>
      </c>
      <c r="F3873" s="174"/>
      <c r="G3873" s="264" t="str">
        <f t="shared" si="684"/>
        <v>A.12.17</v>
      </c>
      <c r="H3873" s="235" t="e">
        <f t="shared" si="689"/>
        <v>#N/A</v>
      </c>
      <c r="I3873" s="239"/>
      <c r="J3873" s="239"/>
      <c r="K3873" s="239"/>
      <c r="L3873" s="239"/>
      <c r="M3873" s="240"/>
      <c r="N3873" s="231">
        <f t="shared" si="686"/>
        <v>1</v>
      </c>
      <c r="O3873" s="231">
        <f t="shared" si="688"/>
        <v>0</v>
      </c>
      <c r="P3873" s="179">
        <f>VLOOKUP($G3873,[1]Conceptos!$B$2:$I$588,6,FALSE)</f>
        <v>1</v>
      </c>
      <c r="Q3873" s="179">
        <f>VLOOKUP($G3873,[1]Conceptos!$B$2:$I$588,7,FALSE)</f>
        <v>1</v>
      </c>
      <c r="R3873" s="179">
        <f>VLOOKUP($G3873,[1]Conceptos!$B$2:$I$588,8,FALSE)</f>
        <v>1</v>
      </c>
      <c r="S3873" s="229" t="b">
        <f>VLOOKUP(G3873,[1]Conceptos!$B$2:$E$587,4,FALSE)</f>
        <v>1</v>
      </c>
      <c r="V3873" s="231">
        <f t="shared" si="682"/>
        <v>0</v>
      </c>
    </row>
    <row r="3874" spans="1:22" s="231" customFormat="1" hidden="1">
      <c r="A3874" s="172">
        <f>VLOOKUP(G3874,[1]Conceptos!$B$2:$F$587,5,FALSE)</f>
        <v>457</v>
      </c>
      <c r="B3874" s="236"/>
      <c r="C3874" s="237"/>
      <c r="D3874" s="238"/>
      <c r="E3874" s="225">
        <v>6</v>
      </c>
      <c r="F3874" s="174"/>
      <c r="G3874" s="264" t="str">
        <f t="shared" si="684"/>
        <v>A.12.17</v>
      </c>
      <c r="H3874" s="235" t="e">
        <f t="shared" si="689"/>
        <v>#N/A</v>
      </c>
      <c r="I3874" s="239"/>
      <c r="J3874" s="239"/>
      <c r="K3874" s="239"/>
      <c r="L3874" s="239"/>
      <c r="M3874" s="240"/>
      <c r="N3874" s="231">
        <f t="shared" si="686"/>
        <v>1</v>
      </c>
      <c r="O3874" s="231">
        <f t="shared" si="688"/>
        <v>0</v>
      </c>
      <c r="P3874" s="179">
        <f>VLOOKUP($G3874,[1]Conceptos!$B$2:$I$588,6,FALSE)</f>
        <v>1</v>
      </c>
      <c r="Q3874" s="179">
        <f>VLOOKUP($G3874,[1]Conceptos!$B$2:$I$588,7,FALSE)</f>
        <v>1</v>
      </c>
      <c r="R3874" s="179">
        <f>VLOOKUP($G3874,[1]Conceptos!$B$2:$I$588,8,FALSE)</f>
        <v>1</v>
      </c>
      <c r="S3874" s="229" t="b">
        <f>VLOOKUP(G3874,[1]Conceptos!$B$2:$E$587,4,FALSE)</f>
        <v>1</v>
      </c>
      <c r="V3874" s="231">
        <f t="shared" si="682"/>
        <v>0</v>
      </c>
    </row>
    <row r="3875" spans="1:22" s="231" customFormat="1" hidden="1">
      <c r="A3875" s="172">
        <f>VLOOKUP(G3875,[1]Conceptos!$B$2:$F$587,5,FALSE)</f>
        <v>457</v>
      </c>
      <c r="B3875" s="236"/>
      <c r="C3875" s="237"/>
      <c r="D3875" s="238"/>
      <c r="E3875" s="225">
        <v>7</v>
      </c>
      <c r="F3875" s="174"/>
      <c r="G3875" s="264" t="str">
        <f t="shared" si="684"/>
        <v>A.12.17</v>
      </c>
      <c r="H3875" s="235" t="e">
        <f t="shared" si="689"/>
        <v>#N/A</v>
      </c>
      <c r="I3875" s="239"/>
      <c r="J3875" s="239"/>
      <c r="K3875" s="239"/>
      <c r="L3875" s="239"/>
      <c r="M3875" s="240"/>
      <c r="N3875" s="231">
        <f t="shared" si="686"/>
        <v>1</v>
      </c>
      <c r="O3875" s="231">
        <f t="shared" si="688"/>
        <v>0</v>
      </c>
      <c r="P3875" s="179">
        <f>VLOOKUP($G3875,[1]Conceptos!$B$2:$I$588,6,FALSE)</f>
        <v>1</v>
      </c>
      <c r="Q3875" s="179">
        <f>VLOOKUP($G3875,[1]Conceptos!$B$2:$I$588,7,FALSE)</f>
        <v>1</v>
      </c>
      <c r="R3875" s="179">
        <f>VLOOKUP($G3875,[1]Conceptos!$B$2:$I$588,8,FALSE)</f>
        <v>1</v>
      </c>
      <c r="S3875" s="229" t="b">
        <f>VLOOKUP(G3875,[1]Conceptos!$B$2:$E$587,4,FALSE)</f>
        <v>1</v>
      </c>
      <c r="V3875" s="231">
        <f t="shared" si="682"/>
        <v>0</v>
      </c>
    </row>
    <row r="3876" spans="1:22" s="231" customFormat="1" hidden="1">
      <c r="A3876" s="172">
        <f>VLOOKUP(G3876,[1]Conceptos!$B$2:$F$587,5,FALSE)</f>
        <v>457</v>
      </c>
      <c r="B3876" s="236"/>
      <c r="C3876" s="237"/>
      <c r="D3876" s="238"/>
      <c r="E3876" s="225">
        <v>8</v>
      </c>
      <c r="F3876" s="174"/>
      <c r="G3876" s="264" t="str">
        <f t="shared" si="684"/>
        <v>A.12.17</v>
      </c>
      <c r="H3876" s="235" t="e">
        <f t="shared" si="689"/>
        <v>#N/A</v>
      </c>
      <c r="I3876" s="239"/>
      <c r="J3876" s="239"/>
      <c r="K3876" s="239"/>
      <c r="L3876" s="239"/>
      <c r="M3876" s="240"/>
      <c r="N3876" s="231">
        <f t="shared" si="686"/>
        <v>1</v>
      </c>
      <c r="O3876" s="231">
        <f t="shared" si="688"/>
        <v>0</v>
      </c>
      <c r="P3876" s="179">
        <f>VLOOKUP($G3876,[1]Conceptos!$B$2:$I$588,6,FALSE)</f>
        <v>1</v>
      </c>
      <c r="Q3876" s="179">
        <f>VLOOKUP($G3876,[1]Conceptos!$B$2:$I$588,7,FALSE)</f>
        <v>1</v>
      </c>
      <c r="R3876" s="179">
        <f>VLOOKUP($G3876,[1]Conceptos!$B$2:$I$588,8,FALSE)</f>
        <v>1</v>
      </c>
      <c r="S3876" s="229" t="b">
        <f>VLOOKUP(G3876,[1]Conceptos!$B$2:$E$587,4,FALSE)</f>
        <v>1</v>
      </c>
      <c r="V3876" s="231">
        <f t="shared" si="682"/>
        <v>0</v>
      </c>
    </row>
    <row r="3877" spans="1:22" s="231" customFormat="1" hidden="1">
      <c r="A3877" s="172">
        <f>VLOOKUP(G3877,[1]Conceptos!$B$2:$F$587,5,FALSE)</f>
        <v>457</v>
      </c>
      <c r="B3877" s="236"/>
      <c r="C3877" s="237"/>
      <c r="D3877" s="238"/>
      <c r="E3877" s="225">
        <v>9</v>
      </c>
      <c r="F3877" s="174"/>
      <c r="G3877" s="264" t="str">
        <f t="shared" si="684"/>
        <v>A.12.17</v>
      </c>
      <c r="H3877" s="235" t="e">
        <f t="shared" si="689"/>
        <v>#N/A</v>
      </c>
      <c r="I3877" s="239"/>
      <c r="J3877" s="239"/>
      <c r="K3877" s="239"/>
      <c r="L3877" s="239"/>
      <c r="M3877" s="240"/>
      <c r="N3877" s="231">
        <f t="shared" si="686"/>
        <v>1</v>
      </c>
      <c r="O3877" s="231">
        <f t="shared" si="688"/>
        <v>0</v>
      </c>
      <c r="P3877" s="179">
        <f>VLOOKUP($G3877,[1]Conceptos!$B$2:$I$588,6,FALSE)</f>
        <v>1</v>
      </c>
      <c r="Q3877" s="179">
        <f>VLOOKUP($G3877,[1]Conceptos!$B$2:$I$588,7,FALSE)</f>
        <v>1</v>
      </c>
      <c r="R3877" s="179">
        <f>VLOOKUP($G3877,[1]Conceptos!$B$2:$I$588,8,FALSE)</f>
        <v>1</v>
      </c>
      <c r="S3877" s="229" t="b">
        <f>VLOOKUP(G3877,[1]Conceptos!$B$2:$E$587,4,FALSE)</f>
        <v>1</v>
      </c>
      <c r="V3877" s="231">
        <f t="shared" si="682"/>
        <v>0</v>
      </c>
    </row>
    <row r="3878" spans="1:22" s="231" customFormat="1" hidden="1">
      <c r="A3878" s="172">
        <f>VLOOKUP(G3878,[1]Conceptos!$B$2:$F$587,5,FALSE)</f>
        <v>457</v>
      </c>
      <c r="B3878" s="236"/>
      <c r="C3878" s="237"/>
      <c r="D3878" s="238"/>
      <c r="E3878" s="225">
        <v>10</v>
      </c>
      <c r="F3878" s="174"/>
      <c r="G3878" s="264" t="str">
        <f t="shared" si="684"/>
        <v>A.12.17</v>
      </c>
      <c r="H3878" s="235" t="e">
        <f t="shared" si="689"/>
        <v>#N/A</v>
      </c>
      <c r="I3878" s="239"/>
      <c r="J3878" s="239"/>
      <c r="K3878" s="239"/>
      <c r="L3878" s="239"/>
      <c r="M3878" s="240"/>
      <c r="N3878" s="231">
        <f t="shared" si="686"/>
        <v>1</v>
      </c>
      <c r="O3878" s="231">
        <f t="shared" si="688"/>
        <v>0</v>
      </c>
      <c r="P3878" s="179">
        <f>VLOOKUP($G3878,[1]Conceptos!$B$2:$I$588,6,FALSE)</f>
        <v>1</v>
      </c>
      <c r="Q3878" s="179">
        <f>VLOOKUP($G3878,[1]Conceptos!$B$2:$I$588,7,FALSE)</f>
        <v>1</v>
      </c>
      <c r="R3878" s="179">
        <f>VLOOKUP($G3878,[1]Conceptos!$B$2:$I$588,8,FALSE)</f>
        <v>1</v>
      </c>
      <c r="S3878" s="229" t="b">
        <f>VLOOKUP(G3878,[1]Conceptos!$B$2:$E$587,4,FALSE)</f>
        <v>1</v>
      </c>
      <c r="V3878" s="231">
        <f t="shared" si="682"/>
        <v>0</v>
      </c>
    </row>
    <row r="3879" spans="1:22" s="231" customFormat="1" ht="25.5">
      <c r="A3879" s="172">
        <f>VLOOKUP(G3879,[1]Conceptos!$B$2:$F$587,5,FALSE)</f>
        <v>458</v>
      </c>
      <c r="B3879" s="216" t="s">
        <v>601</v>
      </c>
      <c r="C3879" s="217" t="str">
        <f>VLOOKUP(B3879,[1]Conceptos!$B$2:$D$587,2,FALSE)</f>
        <v>PROMOCIÓN DEL DESARROLLO</v>
      </c>
      <c r="D3879" s="218" t="str">
        <f>VLOOKUP(B3879,[1]Conceptos!$B$2:$D$587,3,FALSE)</f>
        <v>INVERSIÓN ORIENTADA AL DESARROLLO DE ACTIVIDADES QUE PERMITAN MEJORAR LA CAPACIDAD PRODUCTIVA DE LA ENTIDAD TERRITORIAL.</v>
      </c>
      <c r="E3879" s="249"/>
      <c r="F3879" s="210"/>
      <c r="G3879" s="262" t="str">
        <f t="shared" si="684"/>
        <v>A.13</v>
      </c>
      <c r="H3879" s="249"/>
      <c r="I3879" s="213">
        <f>I3880+I3891+I3902+I3913+I3924+I3935+I3946+I3957+I3968+I3979</f>
        <v>0</v>
      </c>
      <c r="J3879" s="213">
        <f>J3880+J3891+J3902+J3913+J3924+J3935+J3946+J3957+J3968+J3979</f>
        <v>0</v>
      </c>
      <c r="K3879" s="213">
        <f>K3880+K3891+K3902+K3913+K3924+K3935+K3946+K3957+K3968+K3979</f>
        <v>0</v>
      </c>
      <c r="L3879" s="213">
        <f>L3880+L3891+L3902+L3913+L3924+L3935+L3946+L3957+L3968+L3979</f>
        <v>0</v>
      </c>
      <c r="M3879" s="214">
        <f>M3880+M3891+M3902+M3913+M3924+M3935+M3946+M3957+M3968+M3979</f>
        <v>0</v>
      </c>
      <c r="N3879" s="250">
        <f t="shared" si="686"/>
        <v>0</v>
      </c>
      <c r="O3879" s="250">
        <f t="shared" si="688"/>
        <v>0</v>
      </c>
      <c r="P3879" s="179">
        <f>VLOOKUP($G3879,[1]Conceptos!$B$2:$I$588,6,FALSE)</f>
        <v>1</v>
      </c>
      <c r="Q3879" s="179">
        <f>VLOOKUP($G3879,[1]Conceptos!$B$2:$I$588,7,FALSE)</f>
        <v>1</v>
      </c>
      <c r="R3879" s="179">
        <f>VLOOKUP($G3879,[1]Conceptos!$B$2:$I$588,8,FALSE)</f>
        <v>1</v>
      </c>
      <c r="S3879" s="229" t="b">
        <f>VLOOKUP(G3879,[1]Conceptos!$B$2:$E$588,4,FALSE)</f>
        <v>0</v>
      </c>
      <c r="T3879" s="230">
        <f>FIND(".",B3879,LEN(B3879)-2)</f>
        <v>2</v>
      </c>
      <c r="U3879" s="230" t="str">
        <f>MID(B3879,1,T3879-1)</f>
        <v>A</v>
      </c>
      <c r="V3879" s="231">
        <f t="shared" si="682"/>
        <v>2</v>
      </c>
    </row>
    <row r="3880" spans="1:22" s="231" customFormat="1" ht="51">
      <c r="A3880" s="172">
        <f>VLOOKUP(G3880,[1]Conceptos!$B$2:$F$587,5,FALSE)</f>
        <v>459</v>
      </c>
      <c r="B3880" s="219" t="s">
        <v>602</v>
      </c>
      <c r="C3880" s="220" t="str">
        <f>VLOOKUP(B3880,[1]Conceptos!$B$2:$D$587,2,FALSE)</f>
        <v>PROMOCIÓN DE ASOCIACIONES Y ALIANZAS PARA EL DESARROLLO EMPRESARIAL E INDUSTRIAL</v>
      </c>
      <c r="D3880" s="221" t="str">
        <f>VLOOKUP(B3880,[1]Conceptos!$B$2:$D$587,3,FALSE)</f>
        <v>RECURSOS DIRIGIDOS A LA PROMOCIÓN DE LA COOPERACIÓN  ENTRE LOS EMPRESARIOS LOCALES Y/O LAS  ASOCIACIONES GREMIALES POR MEDIO DE ASOCIACIONES Y/O ALIANZAS ESTRATÉGICAS QUE PERMITAN HACER MÁS COMPETITIVA LA OFERTA DE PRODUCTOS LOCALES.</v>
      </c>
      <c r="E3880" s="222" t="s">
        <v>136</v>
      </c>
      <c r="F3880" s="223"/>
      <c r="G3880" s="263" t="str">
        <f t="shared" si="684"/>
        <v>A.13.1</v>
      </c>
      <c r="H3880" s="225"/>
      <c r="I3880" s="226">
        <f>SUM(I3881:I3890)</f>
        <v>0</v>
      </c>
      <c r="J3880" s="226">
        <f>SUM(J3881:J3890)</f>
        <v>0</v>
      </c>
      <c r="K3880" s="226">
        <f>SUM(K3881:K3890)</f>
        <v>0</v>
      </c>
      <c r="L3880" s="226">
        <f>SUM(L3881:L3890)</f>
        <v>0</v>
      </c>
      <c r="M3880" s="227">
        <f>SUM(M3881:M3890)</f>
        <v>0</v>
      </c>
      <c r="N3880" s="228">
        <f>IF(AND(E3880&lt;&gt;"", E3880&lt;&gt;"Registrar Detalle",E3880&lt;&gt;"Ocultar Detalle"),1,0)</f>
        <v>0</v>
      </c>
      <c r="O3880" s="228">
        <f t="shared" si="688"/>
        <v>0</v>
      </c>
      <c r="P3880" s="179">
        <f>VLOOKUP($G3880,[1]Conceptos!$B$2:$I$588,6,FALSE)</f>
        <v>1</v>
      </c>
      <c r="Q3880" s="179">
        <f>VLOOKUP($G3880,[1]Conceptos!$B$2:$I$588,7,FALSE)</f>
        <v>1</v>
      </c>
      <c r="R3880" s="179">
        <f>VLOOKUP($G3880,[1]Conceptos!$B$2:$I$588,8,FALSE)</f>
        <v>1</v>
      </c>
      <c r="S3880" s="229" t="b">
        <f>VLOOKUP(G3880,[1]Conceptos!$B$2:$E$588,4,FALSE)</f>
        <v>1</v>
      </c>
      <c r="T3880" s="230">
        <f>FIND(".",B3880,LEN(B3880)-2)</f>
        <v>5</v>
      </c>
      <c r="U3880" s="230" t="str">
        <f>MID(B3880,1,T3880-1)</f>
        <v>A.13</v>
      </c>
      <c r="V3880" s="231">
        <f t="shared" si="682"/>
        <v>5</v>
      </c>
    </row>
    <row r="3881" spans="1:22" s="231" customFormat="1">
      <c r="A3881" s="172">
        <f>VLOOKUP(G3881,[1]Conceptos!$B$2:$F$587,5,FALSE)</f>
        <v>459</v>
      </c>
      <c r="B3881" s="234"/>
      <c r="C3881" s="220"/>
      <c r="D3881" s="221"/>
      <c r="E3881" s="225">
        <v>1</v>
      </c>
      <c r="F3881" s="174"/>
      <c r="G3881" s="264" t="str">
        <f t="shared" si="684"/>
        <v>A.13.1</v>
      </c>
      <c r="H3881" s="235" t="e">
        <f t="shared" ref="H3881:H3890" si="690">VLOOKUP(F3881,$W$7:$X$48,2,FALSE)</f>
        <v>#N/A</v>
      </c>
      <c r="I3881" s="239"/>
      <c r="J3881" s="239"/>
      <c r="K3881" s="239"/>
      <c r="L3881" s="239"/>
      <c r="M3881" s="240"/>
      <c r="N3881" s="231">
        <f t="shared" ref="N3881:N3944" si="691">IF(E3881&lt;&gt;"",1,0)</f>
        <v>1</v>
      </c>
      <c r="O3881" s="231">
        <f t="shared" si="688"/>
        <v>0</v>
      </c>
      <c r="P3881" s="179">
        <f>VLOOKUP($G3881,[1]Conceptos!$B$2:$I$588,6,FALSE)</f>
        <v>1</v>
      </c>
      <c r="Q3881" s="179">
        <f>VLOOKUP($G3881,[1]Conceptos!$B$2:$I$588,7,FALSE)</f>
        <v>1</v>
      </c>
      <c r="R3881" s="179">
        <f>VLOOKUP($G3881,[1]Conceptos!$B$2:$I$588,8,FALSE)</f>
        <v>1</v>
      </c>
      <c r="S3881" s="229" t="b">
        <f>VLOOKUP(G3881,[1]Conceptos!$B$2:$E$588,4,FALSE)</f>
        <v>1</v>
      </c>
      <c r="V3881" s="231">
        <f t="shared" si="682"/>
        <v>5</v>
      </c>
    </row>
    <row r="3882" spans="1:22" s="231" customFormat="1" hidden="1">
      <c r="A3882" s="172">
        <f>VLOOKUP(G3882,[1]Conceptos!$B$2:$F$587,5,FALSE)</f>
        <v>459</v>
      </c>
      <c r="B3882" s="236"/>
      <c r="C3882" s="237"/>
      <c r="D3882" s="238"/>
      <c r="E3882" s="225">
        <v>2</v>
      </c>
      <c r="F3882" s="174"/>
      <c r="G3882" s="264" t="str">
        <f t="shared" si="684"/>
        <v>A.13.1</v>
      </c>
      <c r="H3882" s="235" t="e">
        <f t="shared" si="690"/>
        <v>#N/A</v>
      </c>
      <c r="I3882" s="239"/>
      <c r="J3882" s="239"/>
      <c r="K3882" s="239"/>
      <c r="L3882" s="239"/>
      <c r="M3882" s="240"/>
      <c r="N3882" s="231">
        <f t="shared" si="691"/>
        <v>1</v>
      </c>
      <c r="O3882" s="231">
        <f t="shared" si="688"/>
        <v>0</v>
      </c>
      <c r="P3882" s="179">
        <f>VLOOKUP($G3882,[1]Conceptos!$B$2:$I$588,6,FALSE)</f>
        <v>1</v>
      </c>
      <c r="Q3882" s="179">
        <f>VLOOKUP($G3882,[1]Conceptos!$B$2:$I$588,7,FALSE)</f>
        <v>1</v>
      </c>
      <c r="R3882" s="179">
        <f>VLOOKUP($G3882,[1]Conceptos!$B$2:$I$588,8,FALSE)</f>
        <v>1</v>
      </c>
      <c r="S3882" s="229" t="b">
        <f>VLOOKUP(G3882,[1]Conceptos!$B$2:$E$587,4,FALSE)</f>
        <v>1</v>
      </c>
      <c r="V3882" s="231">
        <f t="shared" si="682"/>
        <v>0</v>
      </c>
    </row>
    <row r="3883" spans="1:22" s="231" customFormat="1" hidden="1">
      <c r="A3883" s="172">
        <f>VLOOKUP(G3883,[1]Conceptos!$B$2:$F$587,5,FALSE)</f>
        <v>459</v>
      </c>
      <c r="B3883" s="236"/>
      <c r="C3883" s="237"/>
      <c r="D3883" s="238"/>
      <c r="E3883" s="225">
        <v>3</v>
      </c>
      <c r="F3883" s="174"/>
      <c r="G3883" s="264" t="str">
        <f t="shared" si="684"/>
        <v>A.13.1</v>
      </c>
      <c r="H3883" s="235" t="e">
        <f t="shared" si="690"/>
        <v>#N/A</v>
      </c>
      <c r="I3883" s="239"/>
      <c r="J3883" s="239"/>
      <c r="K3883" s="239"/>
      <c r="L3883" s="239"/>
      <c r="M3883" s="240"/>
      <c r="N3883" s="231">
        <f t="shared" si="691"/>
        <v>1</v>
      </c>
      <c r="O3883" s="231">
        <f t="shared" si="688"/>
        <v>0</v>
      </c>
      <c r="P3883" s="179">
        <f>VLOOKUP($G3883,[1]Conceptos!$B$2:$I$588,6,FALSE)</f>
        <v>1</v>
      </c>
      <c r="Q3883" s="179">
        <f>VLOOKUP($G3883,[1]Conceptos!$B$2:$I$588,7,FALSE)</f>
        <v>1</v>
      </c>
      <c r="R3883" s="179">
        <f>VLOOKUP($G3883,[1]Conceptos!$B$2:$I$588,8,FALSE)</f>
        <v>1</v>
      </c>
      <c r="S3883" s="229" t="b">
        <f>VLOOKUP(G3883,[1]Conceptos!$B$2:$E$587,4,FALSE)</f>
        <v>1</v>
      </c>
      <c r="V3883" s="231">
        <f t="shared" si="682"/>
        <v>0</v>
      </c>
    </row>
    <row r="3884" spans="1:22" s="231" customFormat="1" hidden="1">
      <c r="A3884" s="172">
        <f>VLOOKUP(G3884,[1]Conceptos!$B$2:$F$587,5,FALSE)</f>
        <v>459</v>
      </c>
      <c r="B3884" s="236"/>
      <c r="C3884" s="237"/>
      <c r="D3884" s="238"/>
      <c r="E3884" s="225">
        <v>4</v>
      </c>
      <c r="F3884" s="174"/>
      <c r="G3884" s="264" t="str">
        <f t="shared" si="684"/>
        <v>A.13.1</v>
      </c>
      <c r="H3884" s="235" t="e">
        <f t="shared" si="690"/>
        <v>#N/A</v>
      </c>
      <c r="I3884" s="239"/>
      <c r="J3884" s="239"/>
      <c r="K3884" s="239"/>
      <c r="L3884" s="239"/>
      <c r="M3884" s="240"/>
      <c r="N3884" s="231">
        <f t="shared" si="691"/>
        <v>1</v>
      </c>
      <c r="O3884" s="231">
        <f t="shared" si="688"/>
        <v>0</v>
      </c>
      <c r="P3884" s="179">
        <f>VLOOKUP($G3884,[1]Conceptos!$B$2:$I$588,6,FALSE)</f>
        <v>1</v>
      </c>
      <c r="Q3884" s="179">
        <f>VLOOKUP($G3884,[1]Conceptos!$B$2:$I$588,7,FALSE)</f>
        <v>1</v>
      </c>
      <c r="R3884" s="179">
        <f>VLOOKUP($G3884,[1]Conceptos!$B$2:$I$588,8,FALSE)</f>
        <v>1</v>
      </c>
      <c r="S3884" s="229" t="b">
        <f>VLOOKUP(G3884,[1]Conceptos!$B$2:$E$587,4,FALSE)</f>
        <v>1</v>
      </c>
      <c r="V3884" s="231">
        <f t="shared" si="682"/>
        <v>0</v>
      </c>
    </row>
    <row r="3885" spans="1:22" s="231" customFormat="1" hidden="1">
      <c r="A3885" s="172">
        <f>VLOOKUP(G3885,[1]Conceptos!$B$2:$F$587,5,FALSE)</f>
        <v>459</v>
      </c>
      <c r="B3885" s="236"/>
      <c r="C3885" s="237"/>
      <c r="D3885" s="238"/>
      <c r="E3885" s="225">
        <v>5</v>
      </c>
      <c r="F3885" s="174"/>
      <c r="G3885" s="264" t="str">
        <f t="shared" si="684"/>
        <v>A.13.1</v>
      </c>
      <c r="H3885" s="235" t="e">
        <f t="shared" si="690"/>
        <v>#N/A</v>
      </c>
      <c r="I3885" s="239"/>
      <c r="J3885" s="239"/>
      <c r="K3885" s="239"/>
      <c r="L3885" s="239"/>
      <c r="M3885" s="240"/>
      <c r="N3885" s="231">
        <f t="shared" si="691"/>
        <v>1</v>
      </c>
      <c r="O3885" s="231">
        <f t="shared" si="688"/>
        <v>0</v>
      </c>
      <c r="P3885" s="179">
        <f>VLOOKUP($G3885,[1]Conceptos!$B$2:$I$588,6,FALSE)</f>
        <v>1</v>
      </c>
      <c r="Q3885" s="179">
        <f>VLOOKUP($G3885,[1]Conceptos!$B$2:$I$588,7,FALSE)</f>
        <v>1</v>
      </c>
      <c r="R3885" s="179">
        <f>VLOOKUP($G3885,[1]Conceptos!$B$2:$I$588,8,FALSE)</f>
        <v>1</v>
      </c>
      <c r="S3885" s="229" t="b">
        <f>VLOOKUP(G3885,[1]Conceptos!$B$2:$E$587,4,FALSE)</f>
        <v>1</v>
      </c>
      <c r="V3885" s="231">
        <f t="shared" si="682"/>
        <v>0</v>
      </c>
    </row>
    <row r="3886" spans="1:22" s="231" customFormat="1" hidden="1">
      <c r="A3886" s="172">
        <f>VLOOKUP(G3886,[1]Conceptos!$B$2:$F$587,5,FALSE)</f>
        <v>459</v>
      </c>
      <c r="B3886" s="236"/>
      <c r="C3886" s="237"/>
      <c r="D3886" s="238"/>
      <c r="E3886" s="225">
        <v>6</v>
      </c>
      <c r="F3886" s="174"/>
      <c r="G3886" s="264" t="str">
        <f t="shared" si="684"/>
        <v>A.13.1</v>
      </c>
      <c r="H3886" s="235" t="e">
        <f t="shared" si="690"/>
        <v>#N/A</v>
      </c>
      <c r="I3886" s="239"/>
      <c r="J3886" s="239"/>
      <c r="K3886" s="239"/>
      <c r="L3886" s="239"/>
      <c r="M3886" s="240"/>
      <c r="N3886" s="231">
        <f t="shared" si="691"/>
        <v>1</v>
      </c>
      <c r="O3886" s="231">
        <f t="shared" si="688"/>
        <v>0</v>
      </c>
      <c r="P3886" s="179">
        <f>VLOOKUP($G3886,[1]Conceptos!$B$2:$I$588,6,FALSE)</f>
        <v>1</v>
      </c>
      <c r="Q3886" s="179">
        <f>VLOOKUP($G3886,[1]Conceptos!$B$2:$I$588,7,FALSE)</f>
        <v>1</v>
      </c>
      <c r="R3886" s="179">
        <f>VLOOKUP($G3886,[1]Conceptos!$B$2:$I$588,8,FALSE)</f>
        <v>1</v>
      </c>
      <c r="S3886" s="229" t="b">
        <f>VLOOKUP(G3886,[1]Conceptos!$B$2:$E$587,4,FALSE)</f>
        <v>1</v>
      </c>
      <c r="V3886" s="231">
        <f t="shared" si="682"/>
        <v>0</v>
      </c>
    </row>
    <row r="3887" spans="1:22" s="231" customFormat="1" hidden="1">
      <c r="A3887" s="172">
        <f>VLOOKUP(G3887,[1]Conceptos!$B$2:$F$587,5,FALSE)</f>
        <v>459</v>
      </c>
      <c r="B3887" s="236"/>
      <c r="C3887" s="237"/>
      <c r="D3887" s="238"/>
      <c r="E3887" s="225">
        <v>7</v>
      </c>
      <c r="F3887" s="174"/>
      <c r="G3887" s="264" t="str">
        <f t="shared" si="684"/>
        <v>A.13.1</v>
      </c>
      <c r="H3887" s="235" t="e">
        <f t="shared" si="690"/>
        <v>#N/A</v>
      </c>
      <c r="I3887" s="239"/>
      <c r="J3887" s="239"/>
      <c r="K3887" s="239"/>
      <c r="L3887" s="239"/>
      <c r="M3887" s="240"/>
      <c r="N3887" s="231">
        <f t="shared" si="691"/>
        <v>1</v>
      </c>
      <c r="O3887" s="231">
        <f t="shared" si="688"/>
        <v>0</v>
      </c>
      <c r="P3887" s="179">
        <f>VLOOKUP($G3887,[1]Conceptos!$B$2:$I$588,6,FALSE)</f>
        <v>1</v>
      </c>
      <c r="Q3887" s="179">
        <f>VLOOKUP($G3887,[1]Conceptos!$B$2:$I$588,7,FALSE)</f>
        <v>1</v>
      </c>
      <c r="R3887" s="179">
        <f>VLOOKUP($G3887,[1]Conceptos!$B$2:$I$588,8,FALSE)</f>
        <v>1</v>
      </c>
      <c r="S3887" s="229" t="b">
        <f>VLOOKUP(G3887,[1]Conceptos!$B$2:$E$587,4,FALSE)</f>
        <v>1</v>
      </c>
      <c r="V3887" s="231">
        <f t="shared" si="682"/>
        <v>0</v>
      </c>
    </row>
    <row r="3888" spans="1:22" s="231" customFormat="1" hidden="1">
      <c r="A3888" s="172">
        <f>VLOOKUP(G3888,[1]Conceptos!$B$2:$F$587,5,FALSE)</f>
        <v>459</v>
      </c>
      <c r="B3888" s="236"/>
      <c r="C3888" s="237"/>
      <c r="D3888" s="238"/>
      <c r="E3888" s="225">
        <v>8</v>
      </c>
      <c r="F3888" s="174"/>
      <c r="G3888" s="264" t="str">
        <f t="shared" si="684"/>
        <v>A.13.1</v>
      </c>
      <c r="H3888" s="235" t="e">
        <f t="shared" si="690"/>
        <v>#N/A</v>
      </c>
      <c r="I3888" s="239"/>
      <c r="J3888" s="239"/>
      <c r="K3888" s="239"/>
      <c r="L3888" s="239"/>
      <c r="M3888" s="240"/>
      <c r="N3888" s="231">
        <f t="shared" si="691"/>
        <v>1</v>
      </c>
      <c r="O3888" s="231">
        <f t="shared" si="688"/>
        <v>0</v>
      </c>
      <c r="P3888" s="179">
        <f>VLOOKUP($G3888,[1]Conceptos!$B$2:$I$588,6,FALSE)</f>
        <v>1</v>
      </c>
      <c r="Q3888" s="179">
        <f>VLOOKUP($G3888,[1]Conceptos!$B$2:$I$588,7,FALSE)</f>
        <v>1</v>
      </c>
      <c r="R3888" s="179">
        <f>VLOOKUP($G3888,[1]Conceptos!$B$2:$I$588,8,FALSE)</f>
        <v>1</v>
      </c>
      <c r="S3888" s="229" t="b">
        <f>VLOOKUP(G3888,[1]Conceptos!$B$2:$E$587,4,FALSE)</f>
        <v>1</v>
      </c>
      <c r="V3888" s="231">
        <f t="shared" si="682"/>
        <v>0</v>
      </c>
    </row>
    <row r="3889" spans="1:22" s="231" customFormat="1" hidden="1">
      <c r="A3889" s="172">
        <f>VLOOKUP(G3889,[1]Conceptos!$B$2:$F$587,5,FALSE)</f>
        <v>459</v>
      </c>
      <c r="B3889" s="236"/>
      <c r="C3889" s="237"/>
      <c r="D3889" s="238"/>
      <c r="E3889" s="225">
        <v>9</v>
      </c>
      <c r="F3889" s="174"/>
      <c r="G3889" s="264" t="str">
        <f t="shared" si="684"/>
        <v>A.13.1</v>
      </c>
      <c r="H3889" s="235" t="e">
        <f t="shared" si="690"/>
        <v>#N/A</v>
      </c>
      <c r="I3889" s="239"/>
      <c r="J3889" s="239"/>
      <c r="K3889" s="239"/>
      <c r="L3889" s="239"/>
      <c r="M3889" s="240"/>
      <c r="N3889" s="231">
        <f t="shared" si="691"/>
        <v>1</v>
      </c>
      <c r="O3889" s="231">
        <f t="shared" si="688"/>
        <v>0</v>
      </c>
      <c r="P3889" s="179">
        <f>VLOOKUP($G3889,[1]Conceptos!$B$2:$I$588,6,FALSE)</f>
        <v>1</v>
      </c>
      <c r="Q3889" s="179">
        <f>VLOOKUP($G3889,[1]Conceptos!$B$2:$I$588,7,FALSE)</f>
        <v>1</v>
      </c>
      <c r="R3889" s="179">
        <f>VLOOKUP($G3889,[1]Conceptos!$B$2:$I$588,8,FALSE)</f>
        <v>1</v>
      </c>
      <c r="S3889" s="229" t="b">
        <f>VLOOKUP(G3889,[1]Conceptos!$B$2:$E$587,4,FALSE)</f>
        <v>1</v>
      </c>
      <c r="V3889" s="231">
        <f t="shared" si="682"/>
        <v>0</v>
      </c>
    </row>
    <row r="3890" spans="1:22" s="231" customFormat="1" hidden="1">
      <c r="A3890" s="172">
        <f>VLOOKUP(G3890,[1]Conceptos!$B$2:$F$587,5,FALSE)</f>
        <v>459</v>
      </c>
      <c r="B3890" s="236"/>
      <c r="C3890" s="237"/>
      <c r="D3890" s="238"/>
      <c r="E3890" s="225">
        <v>10</v>
      </c>
      <c r="F3890" s="174"/>
      <c r="G3890" s="264" t="str">
        <f t="shared" si="684"/>
        <v>A.13.1</v>
      </c>
      <c r="H3890" s="235" t="e">
        <f t="shared" si="690"/>
        <v>#N/A</v>
      </c>
      <c r="I3890" s="239"/>
      <c r="J3890" s="239"/>
      <c r="K3890" s="239"/>
      <c r="L3890" s="239"/>
      <c r="M3890" s="240"/>
      <c r="N3890" s="231">
        <f t="shared" si="691"/>
        <v>1</v>
      </c>
      <c r="O3890" s="231">
        <f t="shared" si="688"/>
        <v>0</v>
      </c>
      <c r="P3890" s="179">
        <f>VLOOKUP($G3890,[1]Conceptos!$B$2:$I$588,6,FALSE)</f>
        <v>1</v>
      </c>
      <c r="Q3890" s="179">
        <f>VLOOKUP($G3890,[1]Conceptos!$B$2:$I$588,7,FALSE)</f>
        <v>1</v>
      </c>
      <c r="R3890" s="179">
        <f>VLOOKUP($G3890,[1]Conceptos!$B$2:$I$588,8,FALSE)</f>
        <v>1</v>
      </c>
      <c r="S3890" s="229" t="b">
        <f>VLOOKUP(G3890,[1]Conceptos!$B$2:$E$587,4,FALSE)</f>
        <v>1</v>
      </c>
      <c r="V3890" s="231">
        <f t="shared" si="682"/>
        <v>0</v>
      </c>
    </row>
    <row r="3891" spans="1:22" s="231" customFormat="1" ht="25.5">
      <c r="A3891" s="172">
        <f>VLOOKUP(G3891,[1]Conceptos!$B$2:$F$587,5,FALSE)</f>
        <v>460</v>
      </c>
      <c r="B3891" s="219" t="s">
        <v>603</v>
      </c>
      <c r="C3891" s="220" t="str">
        <f>VLOOKUP(B3891,[1]Conceptos!$B$2:$D$587,2,FALSE)</f>
        <v>PROMOCIÓN DE CAPACITACIÓN PARA EMPLEO</v>
      </c>
      <c r="D3891" s="221" t="str">
        <f>VLOOKUP(B3891,[1]Conceptos!$B$2:$D$587,3,FALSE)</f>
        <v>RECURSOS ORIENTADOS A LA EDUCACIÓN PARA EL TRABAJO Y EL DESARROLLO HUMANO</v>
      </c>
      <c r="E3891" s="222" t="s">
        <v>136</v>
      </c>
      <c r="F3891" s="223"/>
      <c r="G3891" s="263" t="str">
        <f t="shared" si="684"/>
        <v>A.13.2</v>
      </c>
      <c r="H3891" s="225"/>
      <c r="I3891" s="226">
        <f>SUM(I3892:I3901)</f>
        <v>0</v>
      </c>
      <c r="J3891" s="226">
        <f>SUM(J3892:J3901)</f>
        <v>0</v>
      </c>
      <c r="K3891" s="226">
        <f>SUM(K3892:K3901)</f>
        <v>0</v>
      </c>
      <c r="L3891" s="226">
        <f>SUM(L3892:L3901)</f>
        <v>0</v>
      </c>
      <c r="M3891" s="227">
        <f>SUM(M3892:M3901)</f>
        <v>0</v>
      </c>
      <c r="N3891" s="228">
        <f>IF(AND(E3891&lt;&gt;"", E3891&lt;&gt;"Registrar Detalle",E3891&lt;&gt;"Ocultar Detalle"),1,0)</f>
        <v>0</v>
      </c>
      <c r="O3891" s="228">
        <f t="shared" si="688"/>
        <v>0</v>
      </c>
      <c r="P3891" s="179">
        <f>VLOOKUP($G3891,[1]Conceptos!$B$2:$I$588,6,FALSE)</f>
        <v>1</v>
      </c>
      <c r="Q3891" s="179">
        <f>VLOOKUP($G3891,[1]Conceptos!$B$2:$I$588,7,FALSE)</f>
        <v>1</v>
      </c>
      <c r="R3891" s="179">
        <f>VLOOKUP($G3891,[1]Conceptos!$B$2:$I$588,8,FALSE)</f>
        <v>1</v>
      </c>
      <c r="S3891" s="229" t="b">
        <f>VLOOKUP(G3891,[1]Conceptos!$B$2:$E$588,4,FALSE)</f>
        <v>1</v>
      </c>
      <c r="T3891" s="230">
        <f>FIND(".",B3891,LEN(B3891)-2)</f>
        <v>5</v>
      </c>
      <c r="U3891" s="230" t="str">
        <f>MID(B3891,1,T3891-1)</f>
        <v>A.13</v>
      </c>
      <c r="V3891" s="231">
        <f t="shared" si="682"/>
        <v>5</v>
      </c>
    </row>
    <row r="3892" spans="1:22" s="231" customFormat="1">
      <c r="A3892" s="172">
        <f>VLOOKUP(G3892,[1]Conceptos!$B$2:$F$587,5,FALSE)</f>
        <v>460</v>
      </c>
      <c r="B3892" s="234"/>
      <c r="C3892" s="220"/>
      <c r="D3892" s="221"/>
      <c r="E3892" s="225">
        <v>1</v>
      </c>
      <c r="F3892" s="174"/>
      <c r="G3892" s="264" t="str">
        <f t="shared" si="684"/>
        <v>A.13.2</v>
      </c>
      <c r="H3892" s="235" t="e">
        <f t="shared" ref="H3892:H3901" si="692">VLOOKUP(F3892,$W$7:$X$48,2,FALSE)</f>
        <v>#N/A</v>
      </c>
      <c r="I3892" s="239"/>
      <c r="J3892" s="239"/>
      <c r="K3892" s="239"/>
      <c r="L3892" s="239"/>
      <c r="M3892" s="240"/>
      <c r="N3892" s="231">
        <f t="shared" si="691"/>
        <v>1</v>
      </c>
      <c r="O3892" s="231">
        <f t="shared" si="688"/>
        <v>0</v>
      </c>
      <c r="P3892" s="179">
        <f>VLOOKUP($G3892,[1]Conceptos!$B$2:$I$588,6,FALSE)</f>
        <v>1</v>
      </c>
      <c r="Q3892" s="179">
        <f>VLOOKUP($G3892,[1]Conceptos!$B$2:$I$588,7,FALSE)</f>
        <v>1</v>
      </c>
      <c r="R3892" s="179">
        <f>VLOOKUP($G3892,[1]Conceptos!$B$2:$I$588,8,FALSE)</f>
        <v>1</v>
      </c>
      <c r="S3892" s="229" t="b">
        <f>VLOOKUP(G3892,[1]Conceptos!$B$2:$E$588,4,FALSE)</f>
        <v>1</v>
      </c>
      <c r="V3892" s="231">
        <f t="shared" si="682"/>
        <v>5</v>
      </c>
    </row>
    <row r="3893" spans="1:22" s="231" customFormat="1" hidden="1">
      <c r="A3893" s="172">
        <f>VLOOKUP(G3893,[1]Conceptos!$B$2:$F$587,5,FALSE)</f>
        <v>460</v>
      </c>
      <c r="B3893" s="236"/>
      <c r="C3893" s="237"/>
      <c r="D3893" s="238"/>
      <c r="E3893" s="225">
        <v>2</v>
      </c>
      <c r="F3893" s="174"/>
      <c r="G3893" s="264" t="str">
        <f t="shared" si="684"/>
        <v>A.13.2</v>
      </c>
      <c r="H3893" s="235" t="e">
        <f t="shared" si="692"/>
        <v>#N/A</v>
      </c>
      <c r="I3893" s="239"/>
      <c r="J3893" s="239"/>
      <c r="K3893" s="239"/>
      <c r="L3893" s="239"/>
      <c r="M3893" s="240"/>
      <c r="N3893" s="231">
        <f t="shared" si="691"/>
        <v>1</v>
      </c>
      <c r="O3893" s="231">
        <f t="shared" si="688"/>
        <v>0</v>
      </c>
      <c r="P3893" s="179">
        <f>VLOOKUP($G3893,[1]Conceptos!$B$2:$I$588,6,FALSE)</f>
        <v>1</v>
      </c>
      <c r="Q3893" s="179">
        <f>VLOOKUP($G3893,[1]Conceptos!$B$2:$I$588,7,FALSE)</f>
        <v>1</v>
      </c>
      <c r="R3893" s="179">
        <f>VLOOKUP($G3893,[1]Conceptos!$B$2:$I$588,8,FALSE)</f>
        <v>1</v>
      </c>
      <c r="S3893" s="229" t="b">
        <f>VLOOKUP(G3893,[1]Conceptos!$B$2:$E$587,4,FALSE)</f>
        <v>1</v>
      </c>
      <c r="V3893" s="231">
        <f t="shared" si="682"/>
        <v>0</v>
      </c>
    </row>
    <row r="3894" spans="1:22" s="231" customFormat="1" hidden="1">
      <c r="A3894" s="172">
        <f>VLOOKUP(G3894,[1]Conceptos!$B$2:$F$587,5,FALSE)</f>
        <v>460</v>
      </c>
      <c r="B3894" s="236"/>
      <c r="C3894" s="237"/>
      <c r="D3894" s="238"/>
      <c r="E3894" s="225">
        <v>3</v>
      </c>
      <c r="F3894" s="174"/>
      <c r="G3894" s="264" t="str">
        <f t="shared" si="684"/>
        <v>A.13.2</v>
      </c>
      <c r="H3894" s="235" t="e">
        <f t="shared" si="692"/>
        <v>#N/A</v>
      </c>
      <c r="I3894" s="239"/>
      <c r="J3894" s="239"/>
      <c r="K3894" s="239"/>
      <c r="L3894" s="239"/>
      <c r="M3894" s="240"/>
      <c r="N3894" s="231">
        <f t="shared" si="691"/>
        <v>1</v>
      </c>
      <c r="O3894" s="231">
        <f t="shared" si="688"/>
        <v>0</v>
      </c>
      <c r="P3894" s="179">
        <f>VLOOKUP($G3894,[1]Conceptos!$B$2:$I$588,6,FALSE)</f>
        <v>1</v>
      </c>
      <c r="Q3894" s="179">
        <f>VLOOKUP($G3894,[1]Conceptos!$B$2:$I$588,7,FALSE)</f>
        <v>1</v>
      </c>
      <c r="R3894" s="179">
        <f>VLOOKUP($G3894,[1]Conceptos!$B$2:$I$588,8,FALSE)</f>
        <v>1</v>
      </c>
      <c r="S3894" s="229" t="b">
        <f>VLOOKUP(G3894,[1]Conceptos!$B$2:$E$587,4,FALSE)</f>
        <v>1</v>
      </c>
      <c r="V3894" s="231">
        <f t="shared" si="682"/>
        <v>0</v>
      </c>
    </row>
    <row r="3895" spans="1:22" s="231" customFormat="1" hidden="1">
      <c r="A3895" s="172">
        <f>VLOOKUP(G3895,[1]Conceptos!$B$2:$F$587,5,FALSE)</f>
        <v>460</v>
      </c>
      <c r="B3895" s="236"/>
      <c r="C3895" s="237"/>
      <c r="D3895" s="238"/>
      <c r="E3895" s="225">
        <v>4</v>
      </c>
      <c r="F3895" s="174"/>
      <c r="G3895" s="264" t="str">
        <f t="shared" si="684"/>
        <v>A.13.2</v>
      </c>
      <c r="H3895" s="235" t="e">
        <f t="shared" si="692"/>
        <v>#N/A</v>
      </c>
      <c r="I3895" s="239"/>
      <c r="J3895" s="239"/>
      <c r="K3895" s="239"/>
      <c r="L3895" s="239"/>
      <c r="M3895" s="240"/>
      <c r="N3895" s="231">
        <f t="shared" si="691"/>
        <v>1</v>
      </c>
      <c r="O3895" s="231">
        <f t="shared" si="688"/>
        <v>0</v>
      </c>
      <c r="P3895" s="179">
        <f>VLOOKUP($G3895,[1]Conceptos!$B$2:$I$588,6,FALSE)</f>
        <v>1</v>
      </c>
      <c r="Q3895" s="179">
        <f>VLOOKUP($G3895,[1]Conceptos!$B$2:$I$588,7,FALSE)</f>
        <v>1</v>
      </c>
      <c r="R3895" s="179">
        <f>VLOOKUP($G3895,[1]Conceptos!$B$2:$I$588,8,FALSE)</f>
        <v>1</v>
      </c>
      <c r="S3895" s="229" t="b">
        <f>VLOOKUP(G3895,[1]Conceptos!$B$2:$E$587,4,FALSE)</f>
        <v>1</v>
      </c>
      <c r="V3895" s="231">
        <f t="shared" ref="V3895:V3958" si="693">IF(T3895=0,T3894,T3895)</f>
        <v>0</v>
      </c>
    </row>
    <row r="3896" spans="1:22" s="231" customFormat="1" hidden="1">
      <c r="A3896" s="172">
        <f>VLOOKUP(G3896,[1]Conceptos!$B$2:$F$587,5,FALSE)</f>
        <v>460</v>
      </c>
      <c r="B3896" s="236"/>
      <c r="C3896" s="237"/>
      <c r="D3896" s="238"/>
      <c r="E3896" s="225">
        <v>5</v>
      </c>
      <c r="F3896" s="174"/>
      <c r="G3896" s="264" t="str">
        <f t="shared" si="684"/>
        <v>A.13.2</v>
      </c>
      <c r="H3896" s="235" t="e">
        <f t="shared" si="692"/>
        <v>#N/A</v>
      </c>
      <c r="I3896" s="239"/>
      <c r="J3896" s="239"/>
      <c r="K3896" s="239"/>
      <c r="L3896" s="239"/>
      <c r="M3896" s="240"/>
      <c r="N3896" s="231">
        <f t="shared" si="691"/>
        <v>1</v>
      </c>
      <c r="O3896" s="231">
        <f t="shared" si="688"/>
        <v>0</v>
      </c>
      <c r="P3896" s="179">
        <f>VLOOKUP($G3896,[1]Conceptos!$B$2:$I$588,6,FALSE)</f>
        <v>1</v>
      </c>
      <c r="Q3896" s="179">
        <f>VLOOKUP($G3896,[1]Conceptos!$B$2:$I$588,7,FALSE)</f>
        <v>1</v>
      </c>
      <c r="R3896" s="179">
        <f>VLOOKUP($G3896,[1]Conceptos!$B$2:$I$588,8,FALSE)</f>
        <v>1</v>
      </c>
      <c r="S3896" s="229" t="b">
        <f>VLOOKUP(G3896,[1]Conceptos!$B$2:$E$587,4,FALSE)</f>
        <v>1</v>
      </c>
      <c r="V3896" s="231">
        <f t="shared" si="693"/>
        <v>0</v>
      </c>
    </row>
    <row r="3897" spans="1:22" s="231" customFormat="1" hidden="1">
      <c r="A3897" s="172">
        <f>VLOOKUP(G3897,[1]Conceptos!$B$2:$F$587,5,FALSE)</f>
        <v>460</v>
      </c>
      <c r="B3897" s="236"/>
      <c r="C3897" s="237"/>
      <c r="D3897" s="238"/>
      <c r="E3897" s="225">
        <v>6</v>
      </c>
      <c r="F3897" s="174"/>
      <c r="G3897" s="264" t="str">
        <f t="shared" si="684"/>
        <v>A.13.2</v>
      </c>
      <c r="H3897" s="235" t="e">
        <f t="shared" si="692"/>
        <v>#N/A</v>
      </c>
      <c r="I3897" s="239"/>
      <c r="J3897" s="239"/>
      <c r="K3897" s="239"/>
      <c r="L3897" s="239"/>
      <c r="M3897" s="240"/>
      <c r="N3897" s="231">
        <f t="shared" si="691"/>
        <v>1</v>
      </c>
      <c r="O3897" s="231">
        <f t="shared" si="688"/>
        <v>0</v>
      </c>
      <c r="P3897" s="179">
        <f>VLOOKUP($G3897,[1]Conceptos!$B$2:$I$588,6,FALSE)</f>
        <v>1</v>
      </c>
      <c r="Q3897" s="179">
        <f>VLOOKUP($G3897,[1]Conceptos!$B$2:$I$588,7,FALSE)</f>
        <v>1</v>
      </c>
      <c r="R3897" s="179">
        <f>VLOOKUP($G3897,[1]Conceptos!$B$2:$I$588,8,FALSE)</f>
        <v>1</v>
      </c>
      <c r="S3897" s="229" t="b">
        <f>VLOOKUP(G3897,[1]Conceptos!$B$2:$E$587,4,FALSE)</f>
        <v>1</v>
      </c>
      <c r="V3897" s="231">
        <f t="shared" si="693"/>
        <v>0</v>
      </c>
    </row>
    <row r="3898" spans="1:22" s="231" customFormat="1" hidden="1">
      <c r="A3898" s="172">
        <f>VLOOKUP(G3898,[1]Conceptos!$B$2:$F$587,5,FALSE)</f>
        <v>460</v>
      </c>
      <c r="B3898" s="236"/>
      <c r="C3898" s="237"/>
      <c r="D3898" s="238"/>
      <c r="E3898" s="225">
        <v>7</v>
      </c>
      <c r="F3898" s="174"/>
      <c r="G3898" s="264" t="str">
        <f t="shared" si="684"/>
        <v>A.13.2</v>
      </c>
      <c r="H3898" s="235" t="e">
        <f t="shared" si="692"/>
        <v>#N/A</v>
      </c>
      <c r="I3898" s="239"/>
      <c r="J3898" s="239"/>
      <c r="K3898" s="239"/>
      <c r="L3898" s="239"/>
      <c r="M3898" s="240"/>
      <c r="N3898" s="231">
        <f t="shared" si="691"/>
        <v>1</v>
      </c>
      <c r="O3898" s="231">
        <f t="shared" si="688"/>
        <v>0</v>
      </c>
      <c r="P3898" s="179">
        <f>VLOOKUP($G3898,[1]Conceptos!$B$2:$I$588,6,FALSE)</f>
        <v>1</v>
      </c>
      <c r="Q3898" s="179">
        <f>VLOOKUP($G3898,[1]Conceptos!$B$2:$I$588,7,FALSE)</f>
        <v>1</v>
      </c>
      <c r="R3898" s="179">
        <f>VLOOKUP($G3898,[1]Conceptos!$B$2:$I$588,8,FALSE)</f>
        <v>1</v>
      </c>
      <c r="S3898" s="229" t="b">
        <f>VLOOKUP(G3898,[1]Conceptos!$B$2:$E$587,4,FALSE)</f>
        <v>1</v>
      </c>
      <c r="V3898" s="231">
        <f t="shared" si="693"/>
        <v>0</v>
      </c>
    </row>
    <row r="3899" spans="1:22" s="231" customFormat="1" hidden="1">
      <c r="A3899" s="172">
        <f>VLOOKUP(G3899,[1]Conceptos!$B$2:$F$587,5,FALSE)</f>
        <v>460</v>
      </c>
      <c r="B3899" s="236"/>
      <c r="C3899" s="237"/>
      <c r="D3899" s="238"/>
      <c r="E3899" s="225">
        <v>8</v>
      </c>
      <c r="F3899" s="174"/>
      <c r="G3899" s="264" t="str">
        <f t="shared" si="684"/>
        <v>A.13.2</v>
      </c>
      <c r="H3899" s="235" t="e">
        <f t="shared" si="692"/>
        <v>#N/A</v>
      </c>
      <c r="I3899" s="239"/>
      <c r="J3899" s="239"/>
      <c r="K3899" s="239"/>
      <c r="L3899" s="239"/>
      <c r="M3899" s="240"/>
      <c r="N3899" s="231">
        <f t="shared" si="691"/>
        <v>1</v>
      </c>
      <c r="O3899" s="231">
        <f t="shared" si="688"/>
        <v>0</v>
      </c>
      <c r="P3899" s="179">
        <f>VLOOKUP($G3899,[1]Conceptos!$B$2:$I$588,6,FALSE)</f>
        <v>1</v>
      </c>
      <c r="Q3899" s="179">
        <f>VLOOKUP($G3899,[1]Conceptos!$B$2:$I$588,7,FALSE)</f>
        <v>1</v>
      </c>
      <c r="R3899" s="179">
        <f>VLOOKUP($G3899,[1]Conceptos!$B$2:$I$588,8,FALSE)</f>
        <v>1</v>
      </c>
      <c r="S3899" s="229" t="b">
        <f>VLOOKUP(G3899,[1]Conceptos!$B$2:$E$587,4,FALSE)</f>
        <v>1</v>
      </c>
      <c r="V3899" s="231">
        <f t="shared" si="693"/>
        <v>0</v>
      </c>
    </row>
    <row r="3900" spans="1:22" s="231" customFormat="1" hidden="1">
      <c r="A3900" s="172">
        <f>VLOOKUP(G3900,[1]Conceptos!$B$2:$F$587,5,FALSE)</f>
        <v>460</v>
      </c>
      <c r="B3900" s="236"/>
      <c r="C3900" s="237"/>
      <c r="D3900" s="238"/>
      <c r="E3900" s="225">
        <v>9</v>
      </c>
      <c r="F3900" s="174"/>
      <c r="G3900" s="264" t="str">
        <f t="shared" si="684"/>
        <v>A.13.2</v>
      </c>
      <c r="H3900" s="235" t="e">
        <f t="shared" si="692"/>
        <v>#N/A</v>
      </c>
      <c r="I3900" s="239"/>
      <c r="J3900" s="239"/>
      <c r="K3900" s="239"/>
      <c r="L3900" s="239"/>
      <c r="M3900" s="240"/>
      <c r="N3900" s="231">
        <f t="shared" si="691"/>
        <v>1</v>
      </c>
      <c r="O3900" s="231">
        <f t="shared" si="688"/>
        <v>0</v>
      </c>
      <c r="P3900" s="179">
        <f>VLOOKUP($G3900,[1]Conceptos!$B$2:$I$588,6,FALSE)</f>
        <v>1</v>
      </c>
      <c r="Q3900" s="179">
        <f>VLOOKUP($G3900,[1]Conceptos!$B$2:$I$588,7,FALSE)</f>
        <v>1</v>
      </c>
      <c r="R3900" s="179">
        <f>VLOOKUP($G3900,[1]Conceptos!$B$2:$I$588,8,FALSE)</f>
        <v>1</v>
      </c>
      <c r="S3900" s="229" t="b">
        <f>VLOOKUP(G3900,[1]Conceptos!$B$2:$E$587,4,FALSE)</f>
        <v>1</v>
      </c>
      <c r="V3900" s="231">
        <f t="shared" si="693"/>
        <v>0</v>
      </c>
    </row>
    <row r="3901" spans="1:22" s="231" customFormat="1" hidden="1">
      <c r="A3901" s="172">
        <f>VLOOKUP(G3901,[1]Conceptos!$B$2:$F$587,5,FALSE)</f>
        <v>460</v>
      </c>
      <c r="B3901" s="236"/>
      <c r="C3901" s="237"/>
      <c r="D3901" s="238"/>
      <c r="E3901" s="225">
        <v>10</v>
      </c>
      <c r="F3901" s="174"/>
      <c r="G3901" s="264" t="str">
        <f t="shared" ref="G3901:G3964" si="694">IF(ISBLANK(B3901),G3900,B3901)</f>
        <v>A.13.2</v>
      </c>
      <c r="H3901" s="235" t="e">
        <f t="shared" si="692"/>
        <v>#N/A</v>
      </c>
      <c r="I3901" s="239"/>
      <c r="J3901" s="239"/>
      <c r="K3901" s="239"/>
      <c r="L3901" s="239"/>
      <c r="M3901" s="240"/>
      <c r="N3901" s="231">
        <f t="shared" si="691"/>
        <v>1</v>
      </c>
      <c r="O3901" s="231">
        <f t="shared" si="688"/>
        <v>0</v>
      </c>
      <c r="P3901" s="179">
        <f>VLOOKUP($G3901,[1]Conceptos!$B$2:$I$588,6,FALSE)</f>
        <v>1</v>
      </c>
      <c r="Q3901" s="179">
        <f>VLOOKUP($G3901,[1]Conceptos!$B$2:$I$588,7,FALSE)</f>
        <v>1</v>
      </c>
      <c r="R3901" s="179">
        <f>VLOOKUP($G3901,[1]Conceptos!$B$2:$I$588,8,FALSE)</f>
        <v>1</v>
      </c>
      <c r="S3901" s="229" t="b">
        <f>VLOOKUP(G3901,[1]Conceptos!$B$2:$E$587,4,FALSE)</f>
        <v>1</v>
      </c>
      <c r="V3901" s="231">
        <f t="shared" si="693"/>
        <v>0</v>
      </c>
    </row>
    <row r="3902" spans="1:22" s="231" customFormat="1" ht="38.25">
      <c r="A3902" s="172">
        <f>VLOOKUP(G3902,[1]Conceptos!$B$2:$F$587,5,FALSE)</f>
        <v>461</v>
      </c>
      <c r="B3902" s="219" t="s">
        <v>604</v>
      </c>
      <c r="C3902" s="220" t="str">
        <f>VLOOKUP(B3902,[1]Conceptos!$B$2:$D$587,2,FALSE)</f>
        <v>FOMENTO Y APOYO A LA APROPIACIÓN DE TECNOLOGÍA EN PROCESOS EMPRESARIALES</v>
      </c>
      <c r="D3902" s="221" t="str">
        <f>VLOOKUP(B3902,[1]Conceptos!$B$2:$D$587,3,FALSE)</f>
        <v>RECURSOS DIRIGIDOS A FOMENTAR EL EMPLEO DE TECNOLOGÍA EN LOS PROCESOS EMPRESARIALES PRODUCTIVOS</v>
      </c>
      <c r="E3902" s="222" t="s">
        <v>136</v>
      </c>
      <c r="F3902" s="223"/>
      <c r="G3902" s="263" t="str">
        <f t="shared" si="694"/>
        <v>A.13.3</v>
      </c>
      <c r="H3902" s="225"/>
      <c r="I3902" s="226">
        <f>SUM(I3903:I3912)</f>
        <v>0</v>
      </c>
      <c r="J3902" s="226">
        <f>SUM(J3903:J3912)</f>
        <v>0</v>
      </c>
      <c r="K3902" s="226">
        <f>SUM(K3903:K3912)</f>
        <v>0</v>
      </c>
      <c r="L3902" s="226">
        <f>SUM(L3903:L3912)</f>
        <v>0</v>
      </c>
      <c r="M3902" s="227">
        <f>SUM(M3903:M3912)</f>
        <v>0</v>
      </c>
      <c r="N3902" s="228">
        <f>IF(AND(E3902&lt;&gt;"", E3902&lt;&gt;"Registrar Detalle",E3902&lt;&gt;"Ocultar Detalle"),1,0)</f>
        <v>0</v>
      </c>
      <c r="O3902" s="228">
        <f t="shared" si="688"/>
        <v>0</v>
      </c>
      <c r="P3902" s="179">
        <f>VLOOKUP($G3902,[1]Conceptos!$B$2:$I$588,6,FALSE)</f>
        <v>1</v>
      </c>
      <c r="Q3902" s="179">
        <f>VLOOKUP($G3902,[1]Conceptos!$B$2:$I$588,7,FALSE)</f>
        <v>1</v>
      </c>
      <c r="R3902" s="179">
        <f>VLOOKUP($G3902,[1]Conceptos!$B$2:$I$588,8,FALSE)</f>
        <v>1</v>
      </c>
      <c r="S3902" s="229" t="b">
        <f>VLOOKUP(G3902,[1]Conceptos!$B$2:$E$588,4,FALSE)</f>
        <v>1</v>
      </c>
      <c r="T3902" s="230">
        <f>FIND(".",B3902,LEN(B3902)-2)</f>
        <v>5</v>
      </c>
      <c r="U3902" s="230" t="str">
        <f>MID(B3902,1,T3902-1)</f>
        <v>A.13</v>
      </c>
      <c r="V3902" s="231">
        <f t="shared" si="693"/>
        <v>5</v>
      </c>
    </row>
    <row r="3903" spans="1:22" s="231" customFormat="1">
      <c r="A3903" s="172">
        <f>VLOOKUP(G3903,[1]Conceptos!$B$2:$F$587,5,FALSE)</f>
        <v>461</v>
      </c>
      <c r="B3903" s="234"/>
      <c r="C3903" s="220"/>
      <c r="D3903" s="221"/>
      <c r="E3903" s="225">
        <v>1</v>
      </c>
      <c r="F3903" s="174"/>
      <c r="G3903" s="264" t="str">
        <f t="shared" si="694"/>
        <v>A.13.3</v>
      </c>
      <c r="H3903" s="235" t="e">
        <f t="shared" ref="H3903:H3912" si="695">VLOOKUP(F3903,$W$7:$X$48,2,FALSE)</f>
        <v>#N/A</v>
      </c>
      <c r="I3903" s="239"/>
      <c r="J3903" s="239"/>
      <c r="K3903" s="239"/>
      <c r="L3903" s="239"/>
      <c r="M3903" s="240"/>
      <c r="N3903" s="231">
        <f t="shared" si="691"/>
        <v>1</v>
      </c>
      <c r="O3903" s="231">
        <f t="shared" si="688"/>
        <v>0</v>
      </c>
      <c r="P3903" s="179">
        <f>VLOOKUP($G3903,[1]Conceptos!$B$2:$I$588,6,FALSE)</f>
        <v>1</v>
      </c>
      <c r="Q3903" s="179">
        <f>VLOOKUP($G3903,[1]Conceptos!$B$2:$I$588,7,FALSE)</f>
        <v>1</v>
      </c>
      <c r="R3903" s="179">
        <f>VLOOKUP($G3903,[1]Conceptos!$B$2:$I$588,8,FALSE)</f>
        <v>1</v>
      </c>
      <c r="S3903" s="229" t="b">
        <f>VLOOKUP(G3903,[1]Conceptos!$B$2:$E$588,4,FALSE)</f>
        <v>1</v>
      </c>
      <c r="V3903" s="231">
        <f t="shared" si="693"/>
        <v>5</v>
      </c>
    </row>
    <row r="3904" spans="1:22" s="231" customFormat="1" hidden="1">
      <c r="A3904" s="172">
        <f>VLOOKUP(G3904,[1]Conceptos!$B$2:$F$587,5,FALSE)</f>
        <v>461</v>
      </c>
      <c r="B3904" s="236"/>
      <c r="C3904" s="237"/>
      <c r="D3904" s="238"/>
      <c r="E3904" s="225">
        <v>2</v>
      </c>
      <c r="F3904" s="174"/>
      <c r="G3904" s="264" t="str">
        <f t="shared" si="694"/>
        <v>A.13.3</v>
      </c>
      <c r="H3904" s="235" t="e">
        <f t="shared" si="695"/>
        <v>#N/A</v>
      </c>
      <c r="I3904" s="239"/>
      <c r="J3904" s="239"/>
      <c r="K3904" s="239"/>
      <c r="L3904" s="239"/>
      <c r="M3904" s="240"/>
      <c r="N3904" s="231">
        <f t="shared" si="691"/>
        <v>1</v>
      </c>
      <c r="O3904" s="231">
        <f t="shared" si="688"/>
        <v>0</v>
      </c>
      <c r="P3904" s="179">
        <f>VLOOKUP($G3904,[1]Conceptos!$B$2:$I$588,6,FALSE)</f>
        <v>1</v>
      </c>
      <c r="Q3904" s="179">
        <f>VLOOKUP($G3904,[1]Conceptos!$B$2:$I$588,7,FALSE)</f>
        <v>1</v>
      </c>
      <c r="R3904" s="179">
        <f>VLOOKUP($G3904,[1]Conceptos!$B$2:$I$588,8,FALSE)</f>
        <v>1</v>
      </c>
      <c r="S3904" s="229" t="b">
        <f>VLOOKUP(G3904,[1]Conceptos!$B$2:$E$587,4,FALSE)</f>
        <v>1</v>
      </c>
      <c r="V3904" s="231">
        <f t="shared" si="693"/>
        <v>0</v>
      </c>
    </row>
    <row r="3905" spans="1:22" s="231" customFormat="1" hidden="1">
      <c r="A3905" s="172">
        <f>VLOOKUP(G3905,[1]Conceptos!$B$2:$F$587,5,FALSE)</f>
        <v>461</v>
      </c>
      <c r="B3905" s="236"/>
      <c r="C3905" s="237"/>
      <c r="D3905" s="238"/>
      <c r="E3905" s="225">
        <v>3</v>
      </c>
      <c r="F3905" s="174"/>
      <c r="G3905" s="264" t="str">
        <f t="shared" si="694"/>
        <v>A.13.3</v>
      </c>
      <c r="H3905" s="235" t="e">
        <f t="shared" si="695"/>
        <v>#N/A</v>
      </c>
      <c r="I3905" s="239"/>
      <c r="J3905" s="239"/>
      <c r="K3905" s="239"/>
      <c r="L3905" s="239"/>
      <c r="M3905" s="240"/>
      <c r="N3905" s="231">
        <f t="shared" si="691"/>
        <v>1</v>
      </c>
      <c r="O3905" s="231">
        <f t="shared" si="688"/>
        <v>0</v>
      </c>
      <c r="P3905" s="179">
        <f>VLOOKUP($G3905,[1]Conceptos!$B$2:$I$588,6,FALSE)</f>
        <v>1</v>
      </c>
      <c r="Q3905" s="179">
        <f>VLOOKUP($G3905,[1]Conceptos!$B$2:$I$588,7,FALSE)</f>
        <v>1</v>
      </c>
      <c r="R3905" s="179">
        <f>VLOOKUP($G3905,[1]Conceptos!$B$2:$I$588,8,FALSE)</f>
        <v>1</v>
      </c>
      <c r="S3905" s="229" t="b">
        <f>VLOOKUP(G3905,[1]Conceptos!$B$2:$E$587,4,FALSE)</f>
        <v>1</v>
      </c>
      <c r="V3905" s="231">
        <f t="shared" si="693"/>
        <v>0</v>
      </c>
    </row>
    <row r="3906" spans="1:22" s="231" customFormat="1" hidden="1">
      <c r="A3906" s="172">
        <f>VLOOKUP(G3906,[1]Conceptos!$B$2:$F$587,5,FALSE)</f>
        <v>461</v>
      </c>
      <c r="B3906" s="236"/>
      <c r="C3906" s="237"/>
      <c r="D3906" s="238"/>
      <c r="E3906" s="225">
        <v>4</v>
      </c>
      <c r="F3906" s="174"/>
      <c r="G3906" s="264" t="str">
        <f t="shared" si="694"/>
        <v>A.13.3</v>
      </c>
      <c r="H3906" s="235" t="e">
        <f t="shared" si="695"/>
        <v>#N/A</v>
      </c>
      <c r="I3906" s="239"/>
      <c r="J3906" s="239"/>
      <c r="K3906" s="239"/>
      <c r="L3906" s="239"/>
      <c r="M3906" s="240"/>
      <c r="N3906" s="231">
        <f t="shared" si="691"/>
        <v>1</v>
      </c>
      <c r="O3906" s="231">
        <f t="shared" si="688"/>
        <v>0</v>
      </c>
      <c r="P3906" s="179">
        <f>VLOOKUP($G3906,[1]Conceptos!$B$2:$I$588,6,FALSE)</f>
        <v>1</v>
      </c>
      <c r="Q3906" s="179">
        <f>VLOOKUP($G3906,[1]Conceptos!$B$2:$I$588,7,FALSE)</f>
        <v>1</v>
      </c>
      <c r="R3906" s="179">
        <f>VLOOKUP($G3906,[1]Conceptos!$B$2:$I$588,8,FALSE)</f>
        <v>1</v>
      </c>
      <c r="S3906" s="229" t="b">
        <f>VLOOKUP(G3906,[1]Conceptos!$B$2:$E$587,4,FALSE)</f>
        <v>1</v>
      </c>
      <c r="V3906" s="231">
        <f t="shared" si="693"/>
        <v>0</v>
      </c>
    </row>
    <row r="3907" spans="1:22" s="231" customFormat="1" hidden="1">
      <c r="A3907" s="172">
        <f>VLOOKUP(G3907,[1]Conceptos!$B$2:$F$587,5,FALSE)</f>
        <v>461</v>
      </c>
      <c r="B3907" s="236"/>
      <c r="C3907" s="237"/>
      <c r="D3907" s="238"/>
      <c r="E3907" s="225">
        <v>5</v>
      </c>
      <c r="F3907" s="174"/>
      <c r="G3907" s="264" t="str">
        <f t="shared" si="694"/>
        <v>A.13.3</v>
      </c>
      <c r="H3907" s="235" t="e">
        <f t="shared" si="695"/>
        <v>#N/A</v>
      </c>
      <c r="I3907" s="239"/>
      <c r="J3907" s="239"/>
      <c r="K3907" s="239"/>
      <c r="L3907" s="239"/>
      <c r="M3907" s="240"/>
      <c r="N3907" s="231">
        <f t="shared" si="691"/>
        <v>1</v>
      </c>
      <c r="O3907" s="231">
        <f t="shared" si="688"/>
        <v>0</v>
      </c>
      <c r="P3907" s="179">
        <f>VLOOKUP($G3907,[1]Conceptos!$B$2:$I$588,6,FALSE)</f>
        <v>1</v>
      </c>
      <c r="Q3907" s="179">
        <f>VLOOKUP($G3907,[1]Conceptos!$B$2:$I$588,7,FALSE)</f>
        <v>1</v>
      </c>
      <c r="R3907" s="179">
        <f>VLOOKUP($G3907,[1]Conceptos!$B$2:$I$588,8,FALSE)</f>
        <v>1</v>
      </c>
      <c r="S3907" s="229" t="b">
        <f>VLOOKUP(G3907,[1]Conceptos!$B$2:$E$587,4,FALSE)</f>
        <v>1</v>
      </c>
      <c r="V3907" s="231">
        <f t="shared" si="693"/>
        <v>0</v>
      </c>
    </row>
    <row r="3908" spans="1:22" s="231" customFormat="1" hidden="1">
      <c r="A3908" s="172">
        <f>VLOOKUP(G3908,[1]Conceptos!$B$2:$F$587,5,FALSE)</f>
        <v>461</v>
      </c>
      <c r="B3908" s="236"/>
      <c r="C3908" s="237"/>
      <c r="D3908" s="238"/>
      <c r="E3908" s="225">
        <v>6</v>
      </c>
      <c r="F3908" s="174"/>
      <c r="G3908" s="264" t="str">
        <f t="shared" si="694"/>
        <v>A.13.3</v>
      </c>
      <c r="H3908" s="235" t="e">
        <f t="shared" si="695"/>
        <v>#N/A</v>
      </c>
      <c r="I3908" s="239"/>
      <c r="J3908" s="239"/>
      <c r="K3908" s="239"/>
      <c r="L3908" s="239"/>
      <c r="M3908" s="240"/>
      <c r="N3908" s="231">
        <f t="shared" si="691"/>
        <v>1</v>
      </c>
      <c r="O3908" s="231">
        <f t="shared" si="688"/>
        <v>0</v>
      </c>
      <c r="P3908" s="179">
        <f>VLOOKUP($G3908,[1]Conceptos!$B$2:$I$588,6,FALSE)</f>
        <v>1</v>
      </c>
      <c r="Q3908" s="179">
        <f>VLOOKUP($G3908,[1]Conceptos!$B$2:$I$588,7,FALSE)</f>
        <v>1</v>
      </c>
      <c r="R3908" s="179">
        <f>VLOOKUP($G3908,[1]Conceptos!$B$2:$I$588,8,FALSE)</f>
        <v>1</v>
      </c>
      <c r="S3908" s="229" t="b">
        <f>VLOOKUP(G3908,[1]Conceptos!$B$2:$E$587,4,FALSE)</f>
        <v>1</v>
      </c>
      <c r="V3908" s="231">
        <f t="shared" si="693"/>
        <v>0</v>
      </c>
    </row>
    <row r="3909" spans="1:22" s="231" customFormat="1" hidden="1">
      <c r="A3909" s="172">
        <f>VLOOKUP(G3909,[1]Conceptos!$B$2:$F$587,5,FALSE)</f>
        <v>461</v>
      </c>
      <c r="B3909" s="236"/>
      <c r="C3909" s="237"/>
      <c r="D3909" s="238"/>
      <c r="E3909" s="225">
        <v>7</v>
      </c>
      <c r="F3909" s="174"/>
      <c r="G3909" s="264" t="str">
        <f t="shared" si="694"/>
        <v>A.13.3</v>
      </c>
      <c r="H3909" s="235" t="e">
        <f t="shared" si="695"/>
        <v>#N/A</v>
      </c>
      <c r="I3909" s="239"/>
      <c r="J3909" s="239"/>
      <c r="K3909" s="239"/>
      <c r="L3909" s="239"/>
      <c r="M3909" s="240"/>
      <c r="N3909" s="231">
        <f t="shared" si="691"/>
        <v>1</v>
      </c>
      <c r="O3909" s="231">
        <f t="shared" si="688"/>
        <v>0</v>
      </c>
      <c r="P3909" s="179">
        <f>VLOOKUP($G3909,[1]Conceptos!$B$2:$I$588,6,FALSE)</f>
        <v>1</v>
      </c>
      <c r="Q3909" s="179">
        <f>VLOOKUP($G3909,[1]Conceptos!$B$2:$I$588,7,FALSE)</f>
        <v>1</v>
      </c>
      <c r="R3909" s="179">
        <f>VLOOKUP($G3909,[1]Conceptos!$B$2:$I$588,8,FALSE)</f>
        <v>1</v>
      </c>
      <c r="S3909" s="229" t="b">
        <f>VLOOKUP(G3909,[1]Conceptos!$B$2:$E$587,4,FALSE)</f>
        <v>1</v>
      </c>
      <c r="V3909" s="231">
        <f t="shared" si="693"/>
        <v>0</v>
      </c>
    </row>
    <row r="3910" spans="1:22" s="231" customFormat="1" hidden="1">
      <c r="A3910" s="172">
        <f>VLOOKUP(G3910,[1]Conceptos!$B$2:$F$587,5,FALSE)</f>
        <v>461</v>
      </c>
      <c r="B3910" s="236"/>
      <c r="C3910" s="237"/>
      <c r="D3910" s="238"/>
      <c r="E3910" s="225">
        <v>8</v>
      </c>
      <c r="F3910" s="174"/>
      <c r="G3910" s="264" t="str">
        <f t="shared" si="694"/>
        <v>A.13.3</v>
      </c>
      <c r="H3910" s="235" t="e">
        <f t="shared" si="695"/>
        <v>#N/A</v>
      </c>
      <c r="I3910" s="239"/>
      <c r="J3910" s="239"/>
      <c r="K3910" s="239"/>
      <c r="L3910" s="239"/>
      <c r="M3910" s="240"/>
      <c r="N3910" s="231">
        <f t="shared" si="691"/>
        <v>1</v>
      </c>
      <c r="O3910" s="231">
        <f t="shared" si="688"/>
        <v>0</v>
      </c>
      <c r="P3910" s="179">
        <f>VLOOKUP($G3910,[1]Conceptos!$B$2:$I$588,6,FALSE)</f>
        <v>1</v>
      </c>
      <c r="Q3910" s="179">
        <f>VLOOKUP($G3910,[1]Conceptos!$B$2:$I$588,7,FALSE)</f>
        <v>1</v>
      </c>
      <c r="R3910" s="179">
        <f>VLOOKUP($G3910,[1]Conceptos!$B$2:$I$588,8,FALSE)</f>
        <v>1</v>
      </c>
      <c r="S3910" s="229" t="b">
        <f>VLOOKUP(G3910,[1]Conceptos!$B$2:$E$587,4,FALSE)</f>
        <v>1</v>
      </c>
      <c r="V3910" s="231">
        <f t="shared" si="693"/>
        <v>0</v>
      </c>
    </row>
    <row r="3911" spans="1:22" s="231" customFormat="1" hidden="1">
      <c r="A3911" s="172">
        <f>VLOOKUP(G3911,[1]Conceptos!$B$2:$F$587,5,FALSE)</f>
        <v>461</v>
      </c>
      <c r="B3911" s="236"/>
      <c r="C3911" s="237"/>
      <c r="D3911" s="238"/>
      <c r="E3911" s="225">
        <v>9</v>
      </c>
      <c r="F3911" s="174"/>
      <c r="G3911" s="264" t="str">
        <f t="shared" si="694"/>
        <v>A.13.3</v>
      </c>
      <c r="H3911" s="235" t="e">
        <f t="shared" si="695"/>
        <v>#N/A</v>
      </c>
      <c r="I3911" s="239"/>
      <c r="J3911" s="239"/>
      <c r="K3911" s="239"/>
      <c r="L3911" s="239"/>
      <c r="M3911" s="240"/>
      <c r="N3911" s="231">
        <f t="shared" si="691"/>
        <v>1</v>
      </c>
      <c r="O3911" s="231">
        <f t="shared" si="688"/>
        <v>0</v>
      </c>
      <c r="P3911" s="179">
        <f>VLOOKUP($G3911,[1]Conceptos!$B$2:$I$588,6,FALSE)</f>
        <v>1</v>
      </c>
      <c r="Q3911" s="179">
        <f>VLOOKUP($G3911,[1]Conceptos!$B$2:$I$588,7,FALSE)</f>
        <v>1</v>
      </c>
      <c r="R3911" s="179">
        <f>VLOOKUP($G3911,[1]Conceptos!$B$2:$I$588,8,FALSE)</f>
        <v>1</v>
      </c>
      <c r="S3911" s="229" t="b">
        <f>VLOOKUP(G3911,[1]Conceptos!$B$2:$E$587,4,FALSE)</f>
        <v>1</v>
      </c>
      <c r="V3911" s="231">
        <f t="shared" si="693"/>
        <v>0</v>
      </c>
    </row>
    <row r="3912" spans="1:22" s="231" customFormat="1" hidden="1">
      <c r="A3912" s="172">
        <f>VLOOKUP(G3912,[1]Conceptos!$B$2:$F$587,5,FALSE)</f>
        <v>461</v>
      </c>
      <c r="B3912" s="236"/>
      <c r="C3912" s="237"/>
      <c r="D3912" s="238"/>
      <c r="E3912" s="225">
        <v>10</v>
      </c>
      <c r="F3912" s="174"/>
      <c r="G3912" s="264" t="str">
        <f t="shared" si="694"/>
        <v>A.13.3</v>
      </c>
      <c r="H3912" s="235" t="e">
        <f t="shared" si="695"/>
        <v>#N/A</v>
      </c>
      <c r="I3912" s="239"/>
      <c r="J3912" s="239"/>
      <c r="K3912" s="239"/>
      <c r="L3912" s="239"/>
      <c r="M3912" s="240"/>
      <c r="N3912" s="231">
        <f t="shared" si="691"/>
        <v>1</v>
      </c>
      <c r="O3912" s="231">
        <f t="shared" si="688"/>
        <v>0</v>
      </c>
      <c r="P3912" s="179">
        <f>VLOOKUP($G3912,[1]Conceptos!$B$2:$I$588,6,FALSE)</f>
        <v>1</v>
      </c>
      <c r="Q3912" s="179">
        <f>VLOOKUP($G3912,[1]Conceptos!$B$2:$I$588,7,FALSE)</f>
        <v>1</v>
      </c>
      <c r="R3912" s="179">
        <f>VLOOKUP($G3912,[1]Conceptos!$B$2:$I$588,8,FALSE)</f>
        <v>1</v>
      </c>
      <c r="S3912" s="229" t="b">
        <f>VLOOKUP(G3912,[1]Conceptos!$B$2:$E$587,4,FALSE)</f>
        <v>1</v>
      </c>
      <c r="V3912" s="231">
        <f t="shared" si="693"/>
        <v>0</v>
      </c>
    </row>
    <row r="3913" spans="1:22" s="231" customFormat="1" ht="51">
      <c r="A3913" s="172">
        <f>VLOOKUP(G3913,[1]Conceptos!$B$2:$F$587,5,FALSE)</f>
        <v>462</v>
      </c>
      <c r="B3913" s="219" t="s">
        <v>605</v>
      </c>
      <c r="C3913" s="220" t="str">
        <f>VLOOKUP(B3913,[1]Conceptos!$B$2:$D$587,2,FALSE)</f>
        <v>ASISTENCIA TÉCNICA EN PROCESOS DE PRODUCCIÓN, DISTRIBUCIÓN Y COMERCIALIZACIÓN Y ACCESO A FUENTES DE FINANCIACIÓN</v>
      </c>
      <c r="D3913" s="221" t="str">
        <f>VLOOKUP(B3913,[1]Conceptos!$B$2:$D$587,3,FALSE)</f>
        <v xml:space="preserve">INVERSIÓN ORIENTADA AL ACOMPAÑAMIENTO Y SOPORTE TÉCNICO A LOS PROCESOS DE PRODUCCIÓN, DISTRIBUCIÓN Y COMERCIALIZACIÓN Y ACCESO A FUENTES DE FINANCIACIÓN </v>
      </c>
      <c r="E3913" s="222" t="s">
        <v>136</v>
      </c>
      <c r="F3913" s="223"/>
      <c r="G3913" s="263" t="str">
        <f t="shared" si="694"/>
        <v>A.13.4</v>
      </c>
      <c r="H3913" s="225"/>
      <c r="I3913" s="226">
        <f>SUM(I3914:I3923)</f>
        <v>0</v>
      </c>
      <c r="J3913" s="226">
        <f>SUM(J3914:J3923)</f>
        <v>0</v>
      </c>
      <c r="K3913" s="226">
        <f>SUM(K3914:K3923)</f>
        <v>0</v>
      </c>
      <c r="L3913" s="226">
        <f>SUM(L3914:L3923)</f>
        <v>0</v>
      </c>
      <c r="M3913" s="227">
        <f>SUM(M3914:M3923)</f>
        <v>0</v>
      </c>
      <c r="N3913" s="228">
        <f>IF(AND(E3913&lt;&gt;"", E3913&lt;&gt;"Registrar Detalle",E3913&lt;&gt;"Ocultar Detalle"),1,0)</f>
        <v>0</v>
      </c>
      <c r="O3913" s="228">
        <f t="shared" si="688"/>
        <v>0</v>
      </c>
      <c r="P3913" s="179">
        <f>VLOOKUP($G3913,[1]Conceptos!$B$2:$I$588,6,FALSE)</f>
        <v>1</v>
      </c>
      <c r="Q3913" s="179">
        <f>VLOOKUP($G3913,[1]Conceptos!$B$2:$I$588,7,FALSE)</f>
        <v>1</v>
      </c>
      <c r="R3913" s="179">
        <f>VLOOKUP($G3913,[1]Conceptos!$B$2:$I$588,8,FALSE)</f>
        <v>1</v>
      </c>
      <c r="S3913" s="229" t="b">
        <f>VLOOKUP(G3913,[1]Conceptos!$B$2:$E$588,4,FALSE)</f>
        <v>1</v>
      </c>
      <c r="T3913" s="230">
        <f>FIND(".",B3913,LEN(B3913)-2)</f>
        <v>5</v>
      </c>
      <c r="U3913" s="230" t="str">
        <f>MID(B3913,1,T3913-1)</f>
        <v>A.13</v>
      </c>
      <c r="V3913" s="231">
        <f t="shared" si="693"/>
        <v>5</v>
      </c>
    </row>
    <row r="3914" spans="1:22" s="231" customFormat="1">
      <c r="A3914" s="172">
        <f>VLOOKUP(G3914,[1]Conceptos!$B$2:$F$587,5,FALSE)</f>
        <v>462</v>
      </c>
      <c r="B3914" s="234"/>
      <c r="C3914" s="220"/>
      <c r="D3914" s="221"/>
      <c r="E3914" s="225">
        <v>1</v>
      </c>
      <c r="F3914" s="174"/>
      <c r="G3914" s="264" t="str">
        <f t="shared" si="694"/>
        <v>A.13.4</v>
      </c>
      <c r="H3914" s="235" t="e">
        <f t="shared" ref="H3914:H3923" si="696">VLOOKUP(F3914,$W$7:$X$48,2,FALSE)</f>
        <v>#N/A</v>
      </c>
      <c r="I3914" s="239"/>
      <c r="J3914" s="239"/>
      <c r="K3914" s="239"/>
      <c r="L3914" s="239"/>
      <c r="M3914" s="240"/>
      <c r="N3914" s="231">
        <f t="shared" si="691"/>
        <v>1</v>
      </c>
      <c r="O3914" s="231">
        <f t="shared" si="688"/>
        <v>0</v>
      </c>
      <c r="P3914" s="179">
        <f>VLOOKUP($G3914,[1]Conceptos!$B$2:$I$588,6,FALSE)</f>
        <v>1</v>
      </c>
      <c r="Q3914" s="179">
        <f>VLOOKUP($G3914,[1]Conceptos!$B$2:$I$588,7,FALSE)</f>
        <v>1</v>
      </c>
      <c r="R3914" s="179">
        <f>VLOOKUP($G3914,[1]Conceptos!$B$2:$I$588,8,FALSE)</f>
        <v>1</v>
      </c>
      <c r="S3914" s="229" t="b">
        <f>VLOOKUP(G3914,[1]Conceptos!$B$2:$E$588,4,FALSE)</f>
        <v>1</v>
      </c>
      <c r="V3914" s="231">
        <f t="shared" si="693"/>
        <v>5</v>
      </c>
    </row>
    <row r="3915" spans="1:22" s="231" customFormat="1" hidden="1">
      <c r="A3915" s="172">
        <f>VLOOKUP(G3915,[1]Conceptos!$B$2:$F$587,5,FALSE)</f>
        <v>462</v>
      </c>
      <c r="B3915" s="236"/>
      <c r="C3915" s="237"/>
      <c r="D3915" s="238"/>
      <c r="E3915" s="225">
        <v>2</v>
      </c>
      <c r="F3915" s="174"/>
      <c r="G3915" s="264" t="str">
        <f t="shared" si="694"/>
        <v>A.13.4</v>
      </c>
      <c r="H3915" s="235" t="e">
        <f t="shared" si="696"/>
        <v>#N/A</v>
      </c>
      <c r="I3915" s="239"/>
      <c r="J3915" s="239"/>
      <c r="K3915" s="239"/>
      <c r="L3915" s="239"/>
      <c r="M3915" s="240"/>
      <c r="N3915" s="231">
        <f t="shared" si="691"/>
        <v>1</v>
      </c>
      <c r="O3915" s="231">
        <f t="shared" si="688"/>
        <v>0</v>
      </c>
      <c r="P3915" s="179">
        <f>VLOOKUP($G3915,[1]Conceptos!$B$2:$I$588,6,FALSE)</f>
        <v>1</v>
      </c>
      <c r="Q3915" s="179">
        <f>VLOOKUP($G3915,[1]Conceptos!$B$2:$I$588,7,FALSE)</f>
        <v>1</v>
      </c>
      <c r="R3915" s="179">
        <f>VLOOKUP($G3915,[1]Conceptos!$B$2:$I$588,8,FALSE)</f>
        <v>1</v>
      </c>
      <c r="S3915" s="229" t="b">
        <f>VLOOKUP(G3915,[1]Conceptos!$B$2:$E$587,4,FALSE)</f>
        <v>1</v>
      </c>
      <c r="V3915" s="231">
        <f t="shared" si="693"/>
        <v>0</v>
      </c>
    </row>
    <row r="3916" spans="1:22" s="231" customFormat="1" hidden="1">
      <c r="A3916" s="172">
        <f>VLOOKUP(G3916,[1]Conceptos!$B$2:$F$587,5,FALSE)</f>
        <v>462</v>
      </c>
      <c r="B3916" s="236"/>
      <c r="C3916" s="237"/>
      <c r="D3916" s="238"/>
      <c r="E3916" s="225">
        <v>3</v>
      </c>
      <c r="F3916" s="174"/>
      <c r="G3916" s="264" t="str">
        <f t="shared" si="694"/>
        <v>A.13.4</v>
      </c>
      <c r="H3916" s="235" t="e">
        <f t="shared" si="696"/>
        <v>#N/A</v>
      </c>
      <c r="I3916" s="239"/>
      <c r="J3916" s="239"/>
      <c r="K3916" s="239"/>
      <c r="L3916" s="239"/>
      <c r="M3916" s="240"/>
      <c r="N3916" s="231">
        <f t="shared" si="691"/>
        <v>1</v>
      </c>
      <c r="O3916" s="231">
        <f t="shared" si="688"/>
        <v>0</v>
      </c>
      <c r="P3916" s="179">
        <f>VLOOKUP($G3916,[1]Conceptos!$B$2:$I$588,6,FALSE)</f>
        <v>1</v>
      </c>
      <c r="Q3916" s="179">
        <f>VLOOKUP($G3916,[1]Conceptos!$B$2:$I$588,7,FALSE)</f>
        <v>1</v>
      </c>
      <c r="R3916" s="179">
        <f>VLOOKUP($G3916,[1]Conceptos!$B$2:$I$588,8,FALSE)</f>
        <v>1</v>
      </c>
      <c r="S3916" s="229" t="b">
        <f>VLOOKUP(G3916,[1]Conceptos!$B$2:$E$587,4,FALSE)</f>
        <v>1</v>
      </c>
      <c r="V3916" s="231">
        <f t="shared" si="693"/>
        <v>0</v>
      </c>
    </row>
    <row r="3917" spans="1:22" s="231" customFormat="1" hidden="1">
      <c r="A3917" s="172">
        <f>VLOOKUP(G3917,[1]Conceptos!$B$2:$F$587,5,FALSE)</f>
        <v>462</v>
      </c>
      <c r="B3917" s="236"/>
      <c r="C3917" s="237"/>
      <c r="D3917" s="238"/>
      <c r="E3917" s="225">
        <v>4</v>
      </c>
      <c r="F3917" s="174"/>
      <c r="G3917" s="264" t="str">
        <f t="shared" si="694"/>
        <v>A.13.4</v>
      </c>
      <c r="H3917" s="235" t="e">
        <f t="shared" si="696"/>
        <v>#N/A</v>
      </c>
      <c r="I3917" s="239"/>
      <c r="J3917" s="239"/>
      <c r="K3917" s="239"/>
      <c r="L3917" s="239"/>
      <c r="M3917" s="240"/>
      <c r="N3917" s="231">
        <f t="shared" si="691"/>
        <v>1</v>
      </c>
      <c r="O3917" s="231">
        <f t="shared" si="688"/>
        <v>0</v>
      </c>
      <c r="P3917" s="179">
        <f>VLOOKUP($G3917,[1]Conceptos!$B$2:$I$588,6,FALSE)</f>
        <v>1</v>
      </c>
      <c r="Q3917" s="179">
        <f>VLOOKUP($G3917,[1]Conceptos!$B$2:$I$588,7,FALSE)</f>
        <v>1</v>
      </c>
      <c r="R3917" s="179">
        <f>VLOOKUP($G3917,[1]Conceptos!$B$2:$I$588,8,FALSE)</f>
        <v>1</v>
      </c>
      <c r="S3917" s="229" t="b">
        <f>VLOOKUP(G3917,[1]Conceptos!$B$2:$E$587,4,FALSE)</f>
        <v>1</v>
      </c>
      <c r="V3917" s="231">
        <f t="shared" si="693"/>
        <v>0</v>
      </c>
    </row>
    <row r="3918" spans="1:22" s="231" customFormat="1" hidden="1">
      <c r="A3918" s="172">
        <f>VLOOKUP(G3918,[1]Conceptos!$B$2:$F$587,5,FALSE)</f>
        <v>462</v>
      </c>
      <c r="B3918" s="236"/>
      <c r="C3918" s="237"/>
      <c r="D3918" s="238"/>
      <c r="E3918" s="225">
        <v>5</v>
      </c>
      <c r="F3918" s="174"/>
      <c r="G3918" s="264" t="str">
        <f t="shared" si="694"/>
        <v>A.13.4</v>
      </c>
      <c r="H3918" s="235" t="e">
        <f t="shared" si="696"/>
        <v>#N/A</v>
      </c>
      <c r="I3918" s="239"/>
      <c r="J3918" s="239"/>
      <c r="K3918" s="239"/>
      <c r="L3918" s="239"/>
      <c r="M3918" s="240"/>
      <c r="N3918" s="231">
        <f t="shared" si="691"/>
        <v>1</v>
      </c>
      <c r="O3918" s="231">
        <f t="shared" si="688"/>
        <v>0</v>
      </c>
      <c r="P3918" s="179">
        <f>VLOOKUP($G3918,[1]Conceptos!$B$2:$I$588,6,FALSE)</f>
        <v>1</v>
      </c>
      <c r="Q3918" s="179">
        <f>VLOOKUP($G3918,[1]Conceptos!$B$2:$I$588,7,FALSE)</f>
        <v>1</v>
      </c>
      <c r="R3918" s="179">
        <f>VLOOKUP($G3918,[1]Conceptos!$B$2:$I$588,8,FALSE)</f>
        <v>1</v>
      </c>
      <c r="S3918" s="229" t="b">
        <f>VLOOKUP(G3918,[1]Conceptos!$B$2:$E$587,4,FALSE)</f>
        <v>1</v>
      </c>
      <c r="V3918" s="231">
        <f t="shared" si="693"/>
        <v>0</v>
      </c>
    </row>
    <row r="3919" spans="1:22" s="231" customFormat="1" hidden="1">
      <c r="A3919" s="172">
        <f>VLOOKUP(G3919,[1]Conceptos!$B$2:$F$587,5,FALSE)</f>
        <v>462</v>
      </c>
      <c r="B3919" s="236"/>
      <c r="C3919" s="237"/>
      <c r="D3919" s="238"/>
      <c r="E3919" s="225">
        <v>6</v>
      </c>
      <c r="F3919" s="174"/>
      <c r="G3919" s="264" t="str">
        <f t="shared" si="694"/>
        <v>A.13.4</v>
      </c>
      <c r="H3919" s="235" t="e">
        <f t="shared" si="696"/>
        <v>#N/A</v>
      </c>
      <c r="I3919" s="239"/>
      <c r="J3919" s="239"/>
      <c r="K3919" s="239"/>
      <c r="L3919" s="239"/>
      <c r="M3919" s="240"/>
      <c r="N3919" s="231">
        <f t="shared" si="691"/>
        <v>1</v>
      </c>
      <c r="O3919" s="231">
        <f t="shared" si="688"/>
        <v>0</v>
      </c>
      <c r="P3919" s="179">
        <f>VLOOKUP($G3919,[1]Conceptos!$B$2:$I$588,6,FALSE)</f>
        <v>1</v>
      </c>
      <c r="Q3919" s="179">
        <f>VLOOKUP($G3919,[1]Conceptos!$B$2:$I$588,7,FALSE)</f>
        <v>1</v>
      </c>
      <c r="R3919" s="179">
        <f>VLOOKUP($G3919,[1]Conceptos!$B$2:$I$588,8,FALSE)</f>
        <v>1</v>
      </c>
      <c r="S3919" s="229" t="b">
        <f>VLOOKUP(G3919,[1]Conceptos!$B$2:$E$587,4,FALSE)</f>
        <v>1</v>
      </c>
      <c r="V3919" s="231">
        <f t="shared" si="693"/>
        <v>0</v>
      </c>
    </row>
    <row r="3920" spans="1:22" s="231" customFormat="1" hidden="1">
      <c r="A3920" s="172">
        <f>VLOOKUP(G3920,[1]Conceptos!$B$2:$F$587,5,FALSE)</f>
        <v>462</v>
      </c>
      <c r="B3920" s="236"/>
      <c r="C3920" s="237"/>
      <c r="D3920" s="238"/>
      <c r="E3920" s="225">
        <v>7</v>
      </c>
      <c r="F3920" s="174"/>
      <c r="G3920" s="264" t="str">
        <f t="shared" si="694"/>
        <v>A.13.4</v>
      </c>
      <c r="H3920" s="235" t="e">
        <f t="shared" si="696"/>
        <v>#N/A</v>
      </c>
      <c r="I3920" s="239"/>
      <c r="J3920" s="239"/>
      <c r="K3920" s="239"/>
      <c r="L3920" s="239"/>
      <c r="M3920" s="240"/>
      <c r="N3920" s="231">
        <f t="shared" si="691"/>
        <v>1</v>
      </c>
      <c r="O3920" s="231">
        <f t="shared" si="688"/>
        <v>0</v>
      </c>
      <c r="P3920" s="179">
        <f>VLOOKUP($G3920,[1]Conceptos!$B$2:$I$588,6,FALSE)</f>
        <v>1</v>
      </c>
      <c r="Q3920" s="179">
        <f>VLOOKUP($G3920,[1]Conceptos!$B$2:$I$588,7,FALSE)</f>
        <v>1</v>
      </c>
      <c r="R3920" s="179">
        <f>VLOOKUP($G3920,[1]Conceptos!$B$2:$I$588,8,FALSE)</f>
        <v>1</v>
      </c>
      <c r="S3920" s="229" t="b">
        <f>VLOOKUP(G3920,[1]Conceptos!$B$2:$E$587,4,FALSE)</f>
        <v>1</v>
      </c>
      <c r="V3920" s="231">
        <f t="shared" si="693"/>
        <v>0</v>
      </c>
    </row>
    <row r="3921" spans="1:22" s="231" customFormat="1" hidden="1">
      <c r="A3921" s="172">
        <f>VLOOKUP(G3921,[1]Conceptos!$B$2:$F$587,5,FALSE)</f>
        <v>462</v>
      </c>
      <c r="B3921" s="236"/>
      <c r="C3921" s="237"/>
      <c r="D3921" s="238"/>
      <c r="E3921" s="225">
        <v>8</v>
      </c>
      <c r="F3921" s="174"/>
      <c r="G3921" s="264" t="str">
        <f t="shared" si="694"/>
        <v>A.13.4</v>
      </c>
      <c r="H3921" s="235" t="e">
        <f t="shared" si="696"/>
        <v>#N/A</v>
      </c>
      <c r="I3921" s="239"/>
      <c r="J3921" s="239"/>
      <c r="K3921" s="239"/>
      <c r="L3921" s="239"/>
      <c r="M3921" s="240"/>
      <c r="N3921" s="231">
        <f t="shared" si="691"/>
        <v>1</v>
      </c>
      <c r="O3921" s="231">
        <f t="shared" si="688"/>
        <v>0</v>
      </c>
      <c r="P3921" s="179">
        <f>VLOOKUP($G3921,[1]Conceptos!$B$2:$I$588,6,FALSE)</f>
        <v>1</v>
      </c>
      <c r="Q3921" s="179">
        <f>VLOOKUP($G3921,[1]Conceptos!$B$2:$I$588,7,FALSE)</f>
        <v>1</v>
      </c>
      <c r="R3921" s="179">
        <f>VLOOKUP($G3921,[1]Conceptos!$B$2:$I$588,8,FALSE)</f>
        <v>1</v>
      </c>
      <c r="S3921" s="229" t="b">
        <f>VLOOKUP(G3921,[1]Conceptos!$B$2:$E$587,4,FALSE)</f>
        <v>1</v>
      </c>
      <c r="V3921" s="231">
        <f t="shared" si="693"/>
        <v>0</v>
      </c>
    </row>
    <row r="3922" spans="1:22" s="231" customFormat="1" hidden="1">
      <c r="A3922" s="172">
        <f>VLOOKUP(G3922,[1]Conceptos!$B$2:$F$587,5,FALSE)</f>
        <v>462</v>
      </c>
      <c r="B3922" s="236"/>
      <c r="C3922" s="237"/>
      <c r="D3922" s="238"/>
      <c r="E3922" s="225">
        <v>9</v>
      </c>
      <c r="F3922" s="174"/>
      <c r="G3922" s="264" t="str">
        <f t="shared" si="694"/>
        <v>A.13.4</v>
      </c>
      <c r="H3922" s="235" t="e">
        <f t="shared" si="696"/>
        <v>#N/A</v>
      </c>
      <c r="I3922" s="239"/>
      <c r="J3922" s="239"/>
      <c r="K3922" s="239"/>
      <c r="L3922" s="239"/>
      <c r="M3922" s="240"/>
      <c r="N3922" s="231">
        <f t="shared" si="691"/>
        <v>1</v>
      </c>
      <c r="O3922" s="231">
        <f t="shared" si="688"/>
        <v>0</v>
      </c>
      <c r="P3922" s="179">
        <f>VLOOKUP($G3922,[1]Conceptos!$B$2:$I$588,6,FALSE)</f>
        <v>1</v>
      </c>
      <c r="Q3922" s="179">
        <f>VLOOKUP($G3922,[1]Conceptos!$B$2:$I$588,7,FALSE)</f>
        <v>1</v>
      </c>
      <c r="R3922" s="179">
        <f>VLOOKUP($G3922,[1]Conceptos!$B$2:$I$588,8,FALSE)</f>
        <v>1</v>
      </c>
      <c r="S3922" s="229" t="b">
        <f>VLOOKUP(G3922,[1]Conceptos!$B$2:$E$587,4,FALSE)</f>
        <v>1</v>
      </c>
      <c r="V3922" s="231">
        <f t="shared" si="693"/>
        <v>0</v>
      </c>
    </row>
    <row r="3923" spans="1:22" s="231" customFormat="1" hidden="1">
      <c r="A3923" s="172">
        <f>VLOOKUP(G3923,[1]Conceptos!$B$2:$F$587,5,FALSE)</f>
        <v>462</v>
      </c>
      <c r="B3923" s="236"/>
      <c r="C3923" s="237"/>
      <c r="D3923" s="238"/>
      <c r="E3923" s="225">
        <v>10</v>
      </c>
      <c r="F3923" s="174"/>
      <c r="G3923" s="264" t="str">
        <f t="shared" si="694"/>
        <v>A.13.4</v>
      </c>
      <c r="H3923" s="235" t="e">
        <f t="shared" si="696"/>
        <v>#N/A</v>
      </c>
      <c r="I3923" s="239"/>
      <c r="J3923" s="239"/>
      <c r="K3923" s="239"/>
      <c r="L3923" s="239"/>
      <c r="M3923" s="240"/>
      <c r="N3923" s="231">
        <f t="shared" si="691"/>
        <v>1</v>
      </c>
      <c r="O3923" s="231">
        <f t="shared" si="688"/>
        <v>0</v>
      </c>
      <c r="P3923" s="179">
        <f>VLOOKUP($G3923,[1]Conceptos!$B$2:$I$588,6,FALSE)</f>
        <v>1</v>
      </c>
      <c r="Q3923" s="179">
        <f>VLOOKUP($G3923,[1]Conceptos!$B$2:$I$588,7,FALSE)</f>
        <v>1</v>
      </c>
      <c r="R3923" s="179">
        <f>VLOOKUP($G3923,[1]Conceptos!$B$2:$I$588,8,FALSE)</f>
        <v>1</v>
      </c>
      <c r="S3923" s="229" t="b">
        <f>VLOOKUP(G3923,[1]Conceptos!$B$2:$E$587,4,FALSE)</f>
        <v>1</v>
      </c>
      <c r="V3923" s="231">
        <f t="shared" si="693"/>
        <v>0</v>
      </c>
    </row>
    <row r="3924" spans="1:22" s="231" customFormat="1" ht="25.5">
      <c r="A3924" s="172">
        <f>VLOOKUP(G3924,[1]Conceptos!$B$2:$F$587,5,FALSE)</f>
        <v>463</v>
      </c>
      <c r="B3924" s="219" t="s">
        <v>606</v>
      </c>
      <c r="C3924" s="220" t="str">
        <f>VLOOKUP(B3924,[1]Conceptos!$B$2:$D$587,2,FALSE)</f>
        <v>PROMOCIÓN DEL DESARROLLO TURÍSTICO</v>
      </c>
      <c r="D3924" s="221" t="str">
        <f>VLOOKUP(B3924,[1]Conceptos!$B$2:$D$587,3,FALSE)</f>
        <v>RECURSOS DESTINADOS POR LA ENTIDAD TERRITORIAL A LA EXPLOTACIÓN Y PROMOCIÓN DE SU ATRACTIVO TURÍSTICO</v>
      </c>
      <c r="E3924" s="222" t="s">
        <v>136</v>
      </c>
      <c r="F3924" s="223"/>
      <c r="G3924" s="263" t="str">
        <f t="shared" si="694"/>
        <v>A.13.5</v>
      </c>
      <c r="H3924" s="225"/>
      <c r="I3924" s="226">
        <f>SUM(I3925:I3934)</f>
        <v>0</v>
      </c>
      <c r="J3924" s="226">
        <f>SUM(J3925:J3934)</f>
        <v>0</v>
      </c>
      <c r="K3924" s="226">
        <f>SUM(K3925:K3934)</f>
        <v>0</v>
      </c>
      <c r="L3924" s="226">
        <f>SUM(L3925:L3934)</f>
        <v>0</v>
      </c>
      <c r="M3924" s="227">
        <f>SUM(M3925:M3934)</f>
        <v>0</v>
      </c>
      <c r="N3924" s="228">
        <f>IF(AND(E3924&lt;&gt;"", E3924&lt;&gt;"Registrar Detalle",E3924&lt;&gt;"Ocultar Detalle"),1,0)</f>
        <v>0</v>
      </c>
      <c r="O3924" s="228">
        <f t="shared" si="688"/>
        <v>0</v>
      </c>
      <c r="P3924" s="179">
        <f>VLOOKUP($G3924,[1]Conceptos!$B$2:$I$588,6,FALSE)</f>
        <v>1</v>
      </c>
      <c r="Q3924" s="179">
        <f>VLOOKUP($G3924,[1]Conceptos!$B$2:$I$588,7,FALSE)</f>
        <v>1</v>
      </c>
      <c r="R3924" s="179">
        <f>VLOOKUP($G3924,[1]Conceptos!$B$2:$I$588,8,FALSE)</f>
        <v>1</v>
      </c>
      <c r="S3924" s="229" t="b">
        <f>VLOOKUP(G3924,[1]Conceptos!$B$2:$E$588,4,FALSE)</f>
        <v>1</v>
      </c>
      <c r="T3924" s="230">
        <f>FIND(".",B3924,LEN(B3924)-2)</f>
        <v>5</v>
      </c>
      <c r="U3924" s="230" t="str">
        <f>MID(B3924,1,T3924-1)</f>
        <v>A.13</v>
      </c>
      <c r="V3924" s="231">
        <f t="shared" si="693"/>
        <v>5</v>
      </c>
    </row>
    <row r="3925" spans="1:22" s="231" customFormat="1">
      <c r="A3925" s="172">
        <f>VLOOKUP(G3925,[1]Conceptos!$B$2:$F$587,5,FALSE)</f>
        <v>463</v>
      </c>
      <c r="B3925" s="234"/>
      <c r="C3925" s="220"/>
      <c r="D3925" s="221"/>
      <c r="E3925" s="225">
        <v>1</v>
      </c>
      <c r="F3925" s="174"/>
      <c r="G3925" s="264" t="str">
        <f t="shared" si="694"/>
        <v>A.13.5</v>
      </c>
      <c r="H3925" s="235" t="e">
        <f t="shared" ref="H3925:H3934" si="697">VLOOKUP(F3925,$W$7:$X$48,2,FALSE)</f>
        <v>#N/A</v>
      </c>
      <c r="I3925" s="239"/>
      <c r="J3925" s="239"/>
      <c r="K3925" s="239"/>
      <c r="L3925" s="239"/>
      <c r="M3925" s="240"/>
      <c r="N3925" s="231">
        <f t="shared" si="691"/>
        <v>1</v>
      </c>
      <c r="O3925" s="231">
        <f t="shared" si="688"/>
        <v>0</v>
      </c>
      <c r="P3925" s="179">
        <f>VLOOKUP($G3925,[1]Conceptos!$B$2:$I$588,6,FALSE)</f>
        <v>1</v>
      </c>
      <c r="Q3925" s="179">
        <f>VLOOKUP($G3925,[1]Conceptos!$B$2:$I$588,7,FALSE)</f>
        <v>1</v>
      </c>
      <c r="R3925" s="179">
        <f>VLOOKUP($G3925,[1]Conceptos!$B$2:$I$588,8,FALSE)</f>
        <v>1</v>
      </c>
      <c r="S3925" s="229" t="b">
        <f>VLOOKUP(G3925,[1]Conceptos!$B$2:$E$588,4,FALSE)</f>
        <v>1</v>
      </c>
      <c r="V3925" s="231">
        <f t="shared" si="693"/>
        <v>5</v>
      </c>
    </row>
    <row r="3926" spans="1:22" s="231" customFormat="1" hidden="1">
      <c r="A3926" s="172">
        <f>VLOOKUP(G3926,[1]Conceptos!$B$2:$F$587,5,FALSE)</f>
        <v>463</v>
      </c>
      <c r="B3926" s="236"/>
      <c r="C3926" s="237"/>
      <c r="D3926" s="238"/>
      <c r="E3926" s="225">
        <v>2</v>
      </c>
      <c r="F3926" s="174"/>
      <c r="G3926" s="264" t="str">
        <f t="shared" si="694"/>
        <v>A.13.5</v>
      </c>
      <c r="H3926" s="235" t="e">
        <f t="shared" si="697"/>
        <v>#N/A</v>
      </c>
      <c r="I3926" s="239"/>
      <c r="J3926" s="239"/>
      <c r="K3926" s="239"/>
      <c r="L3926" s="239"/>
      <c r="M3926" s="240"/>
      <c r="N3926" s="231">
        <f t="shared" si="691"/>
        <v>1</v>
      </c>
      <c r="O3926" s="231">
        <f t="shared" si="688"/>
        <v>0</v>
      </c>
      <c r="P3926" s="179">
        <f>VLOOKUP($G3926,[1]Conceptos!$B$2:$I$588,6,FALSE)</f>
        <v>1</v>
      </c>
      <c r="Q3926" s="179">
        <f>VLOOKUP($G3926,[1]Conceptos!$B$2:$I$588,7,FALSE)</f>
        <v>1</v>
      </c>
      <c r="R3926" s="179">
        <f>VLOOKUP($G3926,[1]Conceptos!$B$2:$I$588,8,FALSE)</f>
        <v>1</v>
      </c>
      <c r="S3926" s="229" t="b">
        <f>VLOOKUP(G3926,[1]Conceptos!$B$2:$E$587,4,FALSE)</f>
        <v>1</v>
      </c>
      <c r="V3926" s="231">
        <f t="shared" si="693"/>
        <v>0</v>
      </c>
    </row>
    <row r="3927" spans="1:22" s="231" customFormat="1" hidden="1">
      <c r="A3927" s="172">
        <f>VLOOKUP(G3927,[1]Conceptos!$B$2:$F$587,5,FALSE)</f>
        <v>463</v>
      </c>
      <c r="B3927" s="236"/>
      <c r="C3927" s="237"/>
      <c r="D3927" s="238"/>
      <c r="E3927" s="225">
        <v>3</v>
      </c>
      <c r="F3927" s="174"/>
      <c r="G3927" s="264" t="str">
        <f t="shared" si="694"/>
        <v>A.13.5</v>
      </c>
      <c r="H3927" s="235" t="e">
        <f t="shared" si="697"/>
        <v>#N/A</v>
      </c>
      <c r="I3927" s="239"/>
      <c r="J3927" s="239"/>
      <c r="K3927" s="239"/>
      <c r="L3927" s="239"/>
      <c r="M3927" s="240"/>
      <c r="N3927" s="231">
        <f t="shared" si="691"/>
        <v>1</v>
      </c>
      <c r="O3927" s="231">
        <f t="shared" si="688"/>
        <v>0</v>
      </c>
      <c r="P3927" s="179">
        <f>VLOOKUP($G3927,[1]Conceptos!$B$2:$I$588,6,FALSE)</f>
        <v>1</v>
      </c>
      <c r="Q3927" s="179">
        <f>VLOOKUP($G3927,[1]Conceptos!$B$2:$I$588,7,FALSE)</f>
        <v>1</v>
      </c>
      <c r="R3927" s="179">
        <f>VLOOKUP($G3927,[1]Conceptos!$B$2:$I$588,8,FALSE)</f>
        <v>1</v>
      </c>
      <c r="S3927" s="229" t="b">
        <f>VLOOKUP(G3927,[1]Conceptos!$B$2:$E$587,4,FALSE)</f>
        <v>1</v>
      </c>
      <c r="V3927" s="231">
        <f t="shared" si="693"/>
        <v>0</v>
      </c>
    </row>
    <row r="3928" spans="1:22" s="231" customFormat="1" hidden="1">
      <c r="A3928" s="172">
        <f>VLOOKUP(G3928,[1]Conceptos!$B$2:$F$587,5,FALSE)</f>
        <v>463</v>
      </c>
      <c r="B3928" s="236"/>
      <c r="C3928" s="237"/>
      <c r="D3928" s="238"/>
      <c r="E3928" s="225">
        <v>4</v>
      </c>
      <c r="F3928" s="174"/>
      <c r="G3928" s="264" t="str">
        <f t="shared" si="694"/>
        <v>A.13.5</v>
      </c>
      <c r="H3928" s="235" t="e">
        <f t="shared" si="697"/>
        <v>#N/A</v>
      </c>
      <c r="I3928" s="239"/>
      <c r="J3928" s="239"/>
      <c r="K3928" s="239"/>
      <c r="L3928" s="239"/>
      <c r="M3928" s="240"/>
      <c r="N3928" s="231">
        <f t="shared" si="691"/>
        <v>1</v>
      </c>
      <c r="O3928" s="231">
        <f t="shared" si="688"/>
        <v>0</v>
      </c>
      <c r="P3928" s="179">
        <f>VLOOKUP($G3928,[1]Conceptos!$B$2:$I$588,6,FALSE)</f>
        <v>1</v>
      </c>
      <c r="Q3928" s="179">
        <f>VLOOKUP($G3928,[1]Conceptos!$B$2:$I$588,7,FALSE)</f>
        <v>1</v>
      </c>
      <c r="R3928" s="179">
        <f>VLOOKUP($G3928,[1]Conceptos!$B$2:$I$588,8,FALSE)</f>
        <v>1</v>
      </c>
      <c r="S3928" s="229" t="b">
        <f>VLOOKUP(G3928,[1]Conceptos!$B$2:$E$587,4,FALSE)</f>
        <v>1</v>
      </c>
      <c r="V3928" s="231">
        <f t="shared" si="693"/>
        <v>0</v>
      </c>
    </row>
    <row r="3929" spans="1:22" s="231" customFormat="1" hidden="1">
      <c r="A3929" s="172">
        <f>VLOOKUP(G3929,[1]Conceptos!$B$2:$F$587,5,FALSE)</f>
        <v>463</v>
      </c>
      <c r="B3929" s="236"/>
      <c r="C3929" s="237"/>
      <c r="D3929" s="238"/>
      <c r="E3929" s="225">
        <v>5</v>
      </c>
      <c r="F3929" s="174"/>
      <c r="G3929" s="264" t="str">
        <f t="shared" si="694"/>
        <v>A.13.5</v>
      </c>
      <c r="H3929" s="235" t="e">
        <f t="shared" si="697"/>
        <v>#N/A</v>
      </c>
      <c r="I3929" s="239"/>
      <c r="J3929" s="239"/>
      <c r="K3929" s="239"/>
      <c r="L3929" s="239"/>
      <c r="M3929" s="240"/>
      <c r="N3929" s="231">
        <f t="shared" si="691"/>
        <v>1</v>
      </c>
      <c r="O3929" s="231">
        <f t="shared" si="688"/>
        <v>0</v>
      </c>
      <c r="P3929" s="179">
        <f>VLOOKUP($G3929,[1]Conceptos!$B$2:$I$588,6,FALSE)</f>
        <v>1</v>
      </c>
      <c r="Q3929" s="179">
        <f>VLOOKUP($G3929,[1]Conceptos!$B$2:$I$588,7,FALSE)</f>
        <v>1</v>
      </c>
      <c r="R3929" s="179">
        <f>VLOOKUP($G3929,[1]Conceptos!$B$2:$I$588,8,FALSE)</f>
        <v>1</v>
      </c>
      <c r="S3929" s="229" t="b">
        <f>VLOOKUP(G3929,[1]Conceptos!$B$2:$E$587,4,FALSE)</f>
        <v>1</v>
      </c>
      <c r="V3929" s="231">
        <f t="shared" si="693"/>
        <v>0</v>
      </c>
    </row>
    <row r="3930" spans="1:22" s="231" customFormat="1" hidden="1">
      <c r="A3930" s="172">
        <f>VLOOKUP(G3930,[1]Conceptos!$B$2:$F$587,5,FALSE)</f>
        <v>463</v>
      </c>
      <c r="B3930" s="236"/>
      <c r="C3930" s="237"/>
      <c r="D3930" s="238"/>
      <c r="E3930" s="225">
        <v>6</v>
      </c>
      <c r="F3930" s="174"/>
      <c r="G3930" s="264" t="str">
        <f t="shared" si="694"/>
        <v>A.13.5</v>
      </c>
      <c r="H3930" s="235" t="e">
        <f t="shared" si="697"/>
        <v>#N/A</v>
      </c>
      <c r="I3930" s="239"/>
      <c r="J3930" s="239"/>
      <c r="K3930" s="239"/>
      <c r="L3930" s="239"/>
      <c r="M3930" s="240"/>
      <c r="N3930" s="231">
        <f t="shared" si="691"/>
        <v>1</v>
      </c>
      <c r="O3930" s="231">
        <f t="shared" si="688"/>
        <v>0</v>
      </c>
      <c r="P3930" s="179">
        <f>VLOOKUP($G3930,[1]Conceptos!$B$2:$I$588,6,FALSE)</f>
        <v>1</v>
      </c>
      <c r="Q3930" s="179">
        <f>VLOOKUP($G3930,[1]Conceptos!$B$2:$I$588,7,FALSE)</f>
        <v>1</v>
      </c>
      <c r="R3930" s="179">
        <f>VLOOKUP($G3930,[1]Conceptos!$B$2:$I$588,8,FALSE)</f>
        <v>1</v>
      </c>
      <c r="S3930" s="229" t="b">
        <f>VLOOKUP(G3930,[1]Conceptos!$B$2:$E$587,4,FALSE)</f>
        <v>1</v>
      </c>
      <c r="V3930" s="231">
        <f t="shared" si="693"/>
        <v>0</v>
      </c>
    </row>
    <row r="3931" spans="1:22" s="231" customFormat="1" hidden="1">
      <c r="A3931" s="172">
        <f>VLOOKUP(G3931,[1]Conceptos!$B$2:$F$587,5,FALSE)</f>
        <v>463</v>
      </c>
      <c r="B3931" s="236"/>
      <c r="C3931" s="237"/>
      <c r="D3931" s="238"/>
      <c r="E3931" s="225">
        <v>7</v>
      </c>
      <c r="F3931" s="174"/>
      <c r="G3931" s="264" t="str">
        <f t="shared" si="694"/>
        <v>A.13.5</v>
      </c>
      <c r="H3931" s="235" t="e">
        <f t="shared" si="697"/>
        <v>#N/A</v>
      </c>
      <c r="I3931" s="239"/>
      <c r="J3931" s="239"/>
      <c r="K3931" s="239"/>
      <c r="L3931" s="239"/>
      <c r="M3931" s="240"/>
      <c r="N3931" s="231">
        <f t="shared" si="691"/>
        <v>1</v>
      </c>
      <c r="O3931" s="231">
        <f t="shared" si="688"/>
        <v>0</v>
      </c>
      <c r="P3931" s="179">
        <f>VLOOKUP($G3931,[1]Conceptos!$B$2:$I$588,6,FALSE)</f>
        <v>1</v>
      </c>
      <c r="Q3931" s="179">
        <f>VLOOKUP($G3931,[1]Conceptos!$B$2:$I$588,7,FALSE)</f>
        <v>1</v>
      </c>
      <c r="R3931" s="179">
        <f>VLOOKUP($G3931,[1]Conceptos!$B$2:$I$588,8,FALSE)</f>
        <v>1</v>
      </c>
      <c r="S3931" s="229" t="b">
        <f>VLOOKUP(G3931,[1]Conceptos!$B$2:$E$587,4,FALSE)</f>
        <v>1</v>
      </c>
      <c r="V3931" s="231">
        <f t="shared" si="693"/>
        <v>0</v>
      </c>
    </row>
    <row r="3932" spans="1:22" s="231" customFormat="1" hidden="1">
      <c r="A3932" s="172">
        <f>VLOOKUP(G3932,[1]Conceptos!$B$2:$F$587,5,FALSE)</f>
        <v>463</v>
      </c>
      <c r="B3932" s="236"/>
      <c r="C3932" s="237"/>
      <c r="D3932" s="238"/>
      <c r="E3932" s="225">
        <v>8</v>
      </c>
      <c r="F3932" s="174"/>
      <c r="G3932" s="264" t="str">
        <f t="shared" si="694"/>
        <v>A.13.5</v>
      </c>
      <c r="H3932" s="235" t="e">
        <f t="shared" si="697"/>
        <v>#N/A</v>
      </c>
      <c r="I3932" s="239"/>
      <c r="J3932" s="239"/>
      <c r="K3932" s="239"/>
      <c r="L3932" s="239"/>
      <c r="M3932" s="240"/>
      <c r="N3932" s="231">
        <f t="shared" si="691"/>
        <v>1</v>
      </c>
      <c r="O3932" s="231">
        <f t="shared" ref="O3932:O3995" si="698">SUM(I3932:M3932)</f>
        <v>0</v>
      </c>
      <c r="P3932" s="179">
        <f>VLOOKUP($G3932,[1]Conceptos!$B$2:$I$588,6,FALSE)</f>
        <v>1</v>
      </c>
      <c r="Q3932" s="179">
        <f>VLOOKUP($G3932,[1]Conceptos!$B$2:$I$588,7,FALSE)</f>
        <v>1</v>
      </c>
      <c r="R3932" s="179">
        <f>VLOOKUP($G3932,[1]Conceptos!$B$2:$I$588,8,FALSE)</f>
        <v>1</v>
      </c>
      <c r="S3932" s="229" t="b">
        <f>VLOOKUP(G3932,[1]Conceptos!$B$2:$E$587,4,FALSE)</f>
        <v>1</v>
      </c>
      <c r="V3932" s="231">
        <f t="shared" si="693"/>
        <v>0</v>
      </c>
    </row>
    <row r="3933" spans="1:22" s="231" customFormat="1" hidden="1">
      <c r="A3933" s="172">
        <f>VLOOKUP(G3933,[1]Conceptos!$B$2:$F$587,5,FALSE)</f>
        <v>463</v>
      </c>
      <c r="B3933" s="236"/>
      <c r="C3933" s="237"/>
      <c r="D3933" s="238"/>
      <c r="E3933" s="225">
        <v>9</v>
      </c>
      <c r="F3933" s="174"/>
      <c r="G3933" s="264" t="str">
        <f t="shared" si="694"/>
        <v>A.13.5</v>
      </c>
      <c r="H3933" s="235" t="e">
        <f t="shared" si="697"/>
        <v>#N/A</v>
      </c>
      <c r="I3933" s="239"/>
      <c r="J3933" s="239"/>
      <c r="K3933" s="239"/>
      <c r="L3933" s="239"/>
      <c r="M3933" s="240"/>
      <c r="N3933" s="231">
        <f t="shared" si="691"/>
        <v>1</v>
      </c>
      <c r="O3933" s="231">
        <f t="shared" si="698"/>
        <v>0</v>
      </c>
      <c r="P3933" s="179">
        <f>VLOOKUP($G3933,[1]Conceptos!$B$2:$I$588,6,FALSE)</f>
        <v>1</v>
      </c>
      <c r="Q3933" s="179">
        <f>VLOOKUP($G3933,[1]Conceptos!$B$2:$I$588,7,FALSE)</f>
        <v>1</v>
      </c>
      <c r="R3933" s="179">
        <f>VLOOKUP($G3933,[1]Conceptos!$B$2:$I$588,8,FALSE)</f>
        <v>1</v>
      </c>
      <c r="S3933" s="229" t="b">
        <f>VLOOKUP(G3933,[1]Conceptos!$B$2:$E$587,4,FALSE)</f>
        <v>1</v>
      </c>
      <c r="V3933" s="231">
        <f t="shared" si="693"/>
        <v>0</v>
      </c>
    </row>
    <row r="3934" spans="1:22" s="231" customFormat="1" hidden="1">
      <c r="A3934" s="172">
        <f>VLOOKUP(G3934,[1]Conceptos!$B$2:$F$587,5,FALSE)</f>
        <v>463</v>
      </c>
      <c r="B3934" s="236"/>
      <c r="C3934" s="237"/>
      <c r="D3934" s="238"/>
      <c r="E3934" s="225">
        <v>10</v>
      </c>
      <c r="F3934" s="174"/>
      <c r="G3934" s="264" t="str">
        <f t="shared" si="694"/>
        <v>A.13.5</v>
      </c>
      <c r="H3934" s="235" t="e">
        <f t="shared" si="697"/>
        <v>#N/A</v>
      </c>
      <c r="I3934" s="239"/>
      <c r="J3934" s="239"/>
      <c r="K3934" s="239"/>
      <c r="L3934" s="239"/>
      <c r="M3934" s="240"/>
      <c r="N3934" s="231">
        <f t="shared" si="691"/>
        <v>1</v>
      </c>
      <c r="O3934" s="231">
        <f t="shared" si="698"/>
        <v>0</v>
      </c>
      <c r="P3934" s="179">
        <f>VLOOKUP($G3934,[1]Conceptos!$B$2:$I$588,6,FALSE)</f>
        <v>1</v>
      </c>
      <c r="Q3934" s="179">
        <f>VLOOKUP($G3934,[1]Conceptos!$B$2:$I$588,7,FALSE)</f>
        <v>1</v>
      </c>
      <c r="R3934" s="179">
        <f>VLOOKUP($G3934,[1]Conceptos!$B$2:$I$588,8,FALSE)</f>
        <v>1</v>
      </c>
      <c r="S3934" s="229" t="b">
        <f>VLOOKUP(G3934,[1]Conceptos!$B$2:$E$587,4,FALSE)</f>
        <v>1</v>
      </c>
      <c r="V3934" s="231">
        <f t="shared" si="693"/>
        <v>0</v>
      </c>
    </row>
    <row r="3935" spans="1:22" s="231" customFormat="1" ht="38.25">
      <c r="A3935" s="172">
        <f>VLOOKUP(G3935,[1]Conceptos!$B$2:$F$587,5,FALSE)</f>
        <v>464</v>
      </c>
      <c r="B3935" s="219" t="s">
        <v>607</v>
      </c>
      <c r="C3935" s="220" t="str">
        <f>VLOOKUP(B3935,[1]Conceptos!$B$2:$D$587,2,FALSE)</f>
        <v>CONSTRUCCIÓN, MEJORAMIENTO Y MANTENIMIENTO DE INFRAESTRUCTURA FÍSICA</v>
      </c>
      <c r="D3935" s="221" t="str">
        <f>VLOOKUP(B3935,[1]Conceptos!$B$2:$D$587,3,FALSE)</f>
        <v>INVERSIÓN ORIENTADA A LA CONSTRUCCIÓN, MEJORAMIENTO Y MANTENIMIENTO DE INFRAESTRUCTURA FÍSICA QUE PERMITA MEJORAR EL DESARROLLO ECONÓMICO DE LA ENTIDAD TERRITORIAL</v>
      </c>
      <c r="E3935" s="222" t="s">
        <v>136</v>
      </c>
      <c r="F3935" s="223"/>
      <c r="G3935" s="263" t="str">
        <f t="shared" si="694"/>
        <v>A.13.6</v>
      </c>
      <c r="H3935" s="225"/>
      <c r="I3935" s="226">
        <f>SUM(I3936:I3945)</f>
        <v>0</v>
      </c>
      <c r="J3935" s="226">
        <f>SUM(J3936:J3945)</f>
        <v>0</v>
      </c>
      <c r="K3935" s="226">
        <f>SUM(K3936:K3945)</f>
        <v>0</v>
      </c>
      <c r="L3935" s="226">
        <f>SUM(L3936:L3945)</f>
        <v>0</v>
      </c>
      <c r="M3935" s="227">
        <f>SUM(M3936:M3945)</f>
        <v>0</v>
      </c>
      <c r="N3935" s="228">
        <f>IF(AND(E3935&lt;&gt;"", E3935&lt;&gt;"Registrar Detalle",E3935&lt;&gt;"Ocultar Detalle"),1,0)</f>
        <v>0</v>
      </c>
      <c r="O3935" s="228">
        <f t="shared" si="698"/>
        <v>0</v>
      </c>
      <c r="P3935" s="179">
        <f>VLOOKUP($G3935,[1]Conceptos!$B$2:$I$588,6,FALSE)</f>
        <v>1</v>
      </c>
      <c r="Q3935" s="179">
        <f>VLOOKUP($G3935,[1]Conceptos!$B$2:$I$588,7,FALSE)</f>
        <v>1</v>
      </c>
      <c r="R3935" s="179">
        <f>VLOOKUP($G3935,[1]Conceptos!$B$2:$I$588,8,FALSE)</f>
        <v>1</v>
      </c>
      <c r="S3935" s="229" t="b">
        <f>VLOOKUP(G3935,[1]Conceptos!$B$2:$E$588,4,FALSE)</f>
        <v>1</v>
      </c>
      <c r="T3935" s="230">
        <f>FIND(".",B3935,LEN(B3935)-2)</f>
        <v>5</v>
      </c>
      <c r="U3935" s="230" t="str">
        <f>MID(B3935,1,T3935-1)</f>
        <v>A.13</v>
      </c>
      <c r="V3935" s="231">
        <f t="shared" si="693"/>
        <v>5</v>
      </c>
    </row>
    <row r="3936" spans="1:22" s="231" customFormat="1">
      <c r="A3936" s="172">
        <f>VLOOKUP(G3936,[1]Conceptos!$B$2:$F$587,5,FALSE)</f>
        <v>464</v>
      </c>
      <c r="B3936" s="234"/>
      <c r="C3936" s="220"/>
      <c r="D3936" s="221"/>
      <c r="E3936" s="225">
        <v>1</v>
      </c>
      <c r="F3936" s="174"/>
      <c r="G3936" s="264" t="str">
        <f t="shared" si="694"/>
        <v>A.13.6</v>
      </c>
      <c r="H3936" s="235" t="e">
        <f t="shared" ref="H3936:H3945" si="699">VLOOKUP(F3936,$W$7:$X$48,2,FALSE)</f>
        <v>#N/A</v>
      </c>
      <c r="I3936" s="239"/>
      <c r="J3936" s="239"/>
      <c r="K3936" s="239"/>
      <c r="L3936" s="239"/>
      <c r="M3936" s="240"/>
      <c r="N3936" s="231">
        <f t="shared" si="691"/>
        <v>1</v>
      </c>
      <c r="O3936" s="231">
        <f t="shared" si="698"/>
        <v>0</v>
      </c>
      <c r="P3936" s="179">
        <f>VLOOKUP($G3936,[1]Conceptos!$B$2:$I$588,6,FALSE)</f>
        <v>1</v>
      </c>
      <c r="Q3936" s="179">
        <f>VLOOKUP($G3936,[1]Conceptos!$B$2:$I$588,7,FALSE)</f>
        <v>1</v>
      </c>
      <c r="R3936" s="179">
        <f>VLOOKUP($G3936,[1]Conceptos!$B$2:$I$588,8,FALSE)</f>
        <v>1</v>
      </c>
      <c r="S3936" s="229" t="b">
        <f>VLOOKUP(G3936,[1]Conceptos!$B$2:$E$588,4,FALSE)</f>
        <v>1</v>
      </c>
      <c r="V3936" s="231">
        <f t="shared" si="693"/>
        <v>5</v>
      </c>
    </row>
    <row r="3937" spans="1:22" s="231" customFormat="1" hidden="1">
      <c r="A3937" s="172">
        <f>VLOOKUP(G3937,[1]Conceptos!$B$2:$F$587,5,FALSE)</f>
        <v>464</v>
      </c>
      <c r="B3937" s="236"/>
      <c r="C3937" s="237"/>
      <c r="D3937" s="238"/>
      <c r="E3937" s="225">
        <v>2</v>
      </c>
      <c r="F3937" s="174"/>
      <c r="G3937" s="264" t="str">
        <f t="shared" si="694"/>
        <v>A.13.6</v>
      </c>
      <c r="H3937" s="235" t="e">
        <f t="shared" si="699"/>
        <v>#N/A</v>
      </c>
      <c r="I3937" s="239"/>
      <c r="J3937" s="239"/>
      <c r="K3937" s="239"/>
      <c r="L3937" s="239"/>
      <c r="M3937" s="240"/>
      <c r="N3937" s="231">
        <f t="shared" si="691"/>
        <v>1</v>
      </c>
      <c r="O3937" s="231">
        <f t="shared" si="698"/>
        <v>0</v>
      </c>
      <c r="P3937" s="179">
        <f>VLOOKUP($G3937,[1]Conceptos!$B$2:$I$588,6,FALSE)</f>
        <v>1</v>
      </c>
      <c r="Q3937" s="179">
        <f>VLOOKUP($G3937,[1]Conceptos!$B$2:$I$588,7,FALSE)</f>
        <v>1</v>
      </c>
      <c r="R3937" s="179">
        <f>VLOOKUP($G3937,[1]Conceptos!$B$2:$I$588,8,FALSE)</f>
        <v>1</v>
      </c>
      <c r="S3937" s="229" t="b">
        <f>VLOOKUP(G3937,[1]Conceptos!$B$2:$E$587,4,FALSE)</f>
        <v>1</v>
      </c>
      <c r="V3937" s="231">
        <f t="shared" si="693"/>
        <v>0</v>
      </c>
    </row>
    <row r="3938" spans="1:22" s="231" customFormat="1" hidden="1">
      <c r="A3938" s="172">
        <f>VLOOKUP(G3938,[1]Conceptos!$B$2:$F$587,5,FALSE)</f>
        <v>464</v>
      </c>
      <c r="B3938" s="236"/>
      <c r="C3938" s="237"/>
      <c r="D3938" s="238"/>
      <c r="E3938" s="225">
        <v>3</v>
      </c>
      <c r="F3938" s="174"/>
      <c r="G3938" s="264" t="str">
        <f t="shared" si="694"/>
        <v>A.13.6</v>
      </c>
      <c r="H3938" s="235" t="e">
        <f t="shared" si="699"/>
        <v>#N/A</v>
      </c>
      <c r="I3938" s="239"/>
      <c r="J3938" s="239"/>
      <c r="K3938" s="239"/>
      <c r="L3938" s="239"/>
      <c r="M3938" s="240"/>
      <c r="N3938" s="231">
        <f t="shared" si="691"/>
        <v>1</v>
      </c>
      <c r="O3938" s="231">
        <f t="shared" si="698"/>
        <v>0</v>
      </c>
      <c r="P3938" s="179">
        <f>VLOOKUP($G3938,[1]Conceptos!$B$2:$I$588,6,FALSE)</f>
        <v>1</v>
      </c>
      <c r="Q3938" s="179">
        <f>VLOOKUP($G3938,[1]Conceptos!$B$2:$I$588,7,FALSE)</f>
        <v>1</v>
      </c>
      <c r="R3938" s="179">
        <f>VLOOKUP($G3938,[1]Conceptos!$B$2:$I$588,8,FALSE)</f>
        <v>1</v>
      </c>
      <c r="S3938" s="229" t="b">
        <f>VLOOKUP(G3938,[1]Conceptos!$B$2:$E$587,4,FALSE)</f>
        <v>1</v>
      </c>
      <c r="V3938" s="231">
        <f t="shared" si="693"/>
        <v>0</v>
      </c>
    </row>
    <row r="3939" spans="1:22" s="231" customFormat="1" hidden="1">
      <c r="A3939" s="172">
        <f>VLOOKUP(G3939,[1]Conceptos!$B$2:$F$587,5,FALSE)</f>
        <v>464</v>
      </c>
      <c r="B3939" s="236"/>
      <c r="C3939" s="237"/>
      <c r="D3939" s="238"/>
      <c r="E3939" s="225">
        <v>4</v>
      </c>
      <c r="F3939" s="174"/>
      <c r="G3939" s="264" t="str">
        <f t="shared" si="694"/>
        <v>A.13.6</v>
      </c>
      <c r="H3939" s="235" t="e">
        <f t="shared" si="699"/>
        <v>#N/A</v>
      </c>
      <c r="I3939" s="239"/>
      <c r="J3939" s="239"/>
      <c r="K3939" s="239"/>
      <c r="L3939" s="239"/>
      <c r="M3939" s="240"/>
      <c r="N3939" s="231">
        <f t="shared" si="691"/>
        <v>1</v>
      </c>
      <c r="O3939" s="231">
        <f t="shared" si="698"/>
        <v>0</v>
      </c>
      <c r="P3939" s="179">
        <f>VLOOKUP($G3939,[1]Conceptos!$B$2:$I$588,6,FALSE)</f>
        <v>1</v>
      </c>
      <c r="Q3939" s="179">
        <f>VLOOKUP($G3939,[1]Conceptos!$B$2:$I$588,7,FALSE)</f>
        <v>1</v>
      </c>
      <c r="R3939" s="179">
        <f>VLOOKUP($G3939,[1]Conceptos!$B$2:$I$588,8,FALSE)</f>
        <v>1</v>
      </c>
      <c r="S3939" s="229" t="b">
        <f>VLOOKUP(G3939,[1]Conceptos!$B$2:$E$587,4,FALSE)</f>
        <v>1</v>
      </c>
      <c r="V3939" s="231">
        <f t="shared" si="693"/>
        <v>0</v>
      </c>
    </row>
    <row r="3940" spans="1:22" s="231" customFormat="1" hidden="1">
      <c r="A3940" s="172">
        <f>VLOOKUP(G3940,[1]Conceptos!$B$2:$F$587,5,FALSE)</f>
        <v>464</v>
      </c>
      <c r="B3940" s="236"/>
      <c r="C3940" s="237"/>
      <c r="D3940" s="238"/>
      <c r="E3940" s="225">
        <v>5</v>
      </c>
      <c r="F3940" s="174"/>
      <c r="G3940" s="264" t="str">
        <f t="shared" si="694"/>
        <v>A.13.6</v>
      </c>
      <c r="H3940" s="235" t="e">
        <f t="shared" si="699"/>
        <v>#N/A</v>
      </c>
      <c r="I3940" s="239"/>
      <c r="J3940" s="239"/>
      <c r="K3940" s="239"/>
      <c r="L3940" s="239"/>
      <c r="M3940" s="240"/>
      <c r="N3940" s="231">
        <f t="shared" si="691"/>
        <v>1</v>
      </c>
      <c r="O3940" s="231">
        <f t="shared" si="698"/>
        <v>0</v>
      </c>
      <c r="P3940" s="179">
        <f>VLOOKUP($G3940,[1]Conceptos!$B$2:$I$588,6,FALSE)</f>
        <v>1</v>
      </c>
      <c r="Q3940" s="179">
        <f>VLOOKUP($G3940,[1]Conceptos!$B$2:$I$588,7,FALSE)</f>
        <v>1</v>
      </c>
      <c r="R3940" s="179">
        <f>VLOOKUP($G3940,[1]Conceptos!$B$2:$I$588,8,FALSE)</f>
        <v>1</v>
      </c>
      <c r="S3940" s="229" t="b">
        <f>VLOOKUP(G3940,[1]Conceptos!$B$2:$E$587,4,FALSE)</f>
        <v>1</v>
      </c>
      <c r="V3940" s="231">
        <f t="shared" si="693"/>
        <v>0</v>
      </c>
    </row>
    <row r="3941" spans="1:22" s="231" customFormat="1" hidden="1">
      <c r="A3941" s="172">
        <f>VLOOKUP(G3941,[1]Conceptos!$B$2:$F$587,5,FALSE)</f>
        <v>464</v>
      </c>
      <c r="B3941" s="236"/>
      <c r="C3941" s="237"/>
      <c r="D3941" s="238"/>
      <c r="E3941" s="225">
        <v>6</v>
      </c>
      <c r="F3941" s="174"/>
      <c r="G3941" s="264" t="str">
        <f t="shared" si="694"/>
        <v>A.13.6</v>
      </c>
      <c r="H3941" s="235" t="e">
        <f t="shared" si="699"/>
        <v>#N/A</v>
      </c>
      <c r="I3941" s="239"/>
      <c r="J3941" s="239"/>
      <c r="K3941" s="239"/>
      <c r="L3941" s="239"/>
      <c r="M3941" s="240"/>
      <c r="N3941" s="231">
        <f t="shared" si="691"/>
        <v>1</v>
      </c>
      <c r="O3941" s="231">
        <f t="shared" si="698"/>
        <v>0</v>
      </c>
      <c r="P3941" s="179">
        <f>VLOOKUP($G3941,[1]Conceptos!$B$2:$I$588,6,FALSE)</f>
        <v>1</v>
      </c>
      <c r="Q3941" s="179">
        <f>VLOOKUP($G3941,[1]Conceptos!$B$2:$I$588,7,FALSE)</f>
        <v>1</v>
      </c>
      <c r="R3941" s="179">
        <f>VLOOKUP($G3941,[1]Conceptos!$B$2:$I$588,8,FALSE)</f>
        <v>1</v>
      </c>
      <c r="S3941" s="229" t="b">
        <f>VLOOKUP(G3941,[1]Conceptos!$B$2:$E$587,4,FALSE)</f>
        <v>1</v>
      </c>
      <c r="V3941" s="231">
        <f t="shared" si="693"/>
        <v>0</v>
      </c>
    </row>
    <row r="3942" spans="1:22" s="231" customFormat="1" hidden="1">
      <c r="A3942" s="172">
        <f>VLOOKUP(G3942,[1]Conceptos!$B$2:$F$587,5,FALSE)</f>
        <v>464</v>
      </c>
      <c r="B3942" s="236"/>
      <c r="C3942" s="237"/>
      <c r="D3942" s="238"/>
      <c r="E3942" s="225">
        <v>7</v>
      </c>
      <c r="F3942" s="174"/>
      <c r="G3942" s="264" t="str">
        <f t="shared" si="694"/>
        <v>A.13.6</v>
      </c>
      <c r="H3942" s="235" t="e">
        <f t="shared" si="699"/>
        <v>#N/A</v>
      </c>
      <c r="I3942" s="239"/>
      <c r="J3942" s="239"/>
      <c r="K3942" s="239"/>
      <c r="L3942" s="239"/>
      <c r="M3942" s="240"/>
      <c r="N3942" s="231">
        <f t="shared" si="691"/>
        <v>1</v>
      </c>
      <c r="O3942" s="231">
        <f t="shared" si="698"/>
        <v>0</v>
      </c>
      <c r="P3942" s="179">
        <f>VLOOKUP($G3942,[1]Conceptos!$B$2:$I$588,6,FALSE)</f>
        <v>1</v>
      </c>
      <c r="Q3942" s="179">
        <f>VLOOKUP($G3942,[1]Conceptos!$B$2:$I$588,7,FALSE)</f>
        <v>1</v>
      </c>
      <c r="R3942" s="179">
        <f>VLOOKUP($G3942,[1]Conceptos!$B$2:$I$588,8,FALSE)</f>
        <v>1</v>
      </c>
      <c r="S3942" s="229" t="b">
        <f>VLOOKUP(G3942,[1]Conceptos!$B$2:$E$587,4,FALSE)</f>
        <v>1</v>
      </c>
      <c r="V3942" s="231">
        <f t="shared" si="693"/>
        <v>0</v>
      </c>
    </row>
    <row r="3943" spans="1:22" s="231" customFormat="1" hidden="1">
      <c r="A3943" s="172">
        <f>VLOOKUP(G3943,[1]Conceptos!$B$2:$F$587,5,FALSE)</f>
        <v>464</v>
      </c>
      <c r="B3943" s="236"/>
      <c r="C3943" s="237"/>
      <c r="D3943" s="238"/>
      <c r="E3943" s="225">
        <v>8</v>
      </c>
      <c r="F3943" s="174"/>
      <c r="G3943" s="264" t="str">
        <f t="shared" si="694"/>
        <v>A.13.6</v>
      </c>
      <c r="H3943" s="235" t="e">
        <f t="shared" si="699"/>
        <v>#N/A</v>
      </c>
      <c r="I3943" s="239"/>
      <c r="J3943" s="239"/>
      <c r="K3943" s="239"/>
      <c r="L3943" s="239"/>
      <c r="M3943" s="240"/>
      <c r="N3943" s="231">
        <f t="shared" si="691"/>
        <v>1</v>
      </c>
      <c r="O3943" s="231">
        <f t="shared" si="698"/>
        <v>0</v>
      </c>
      <c r="P3943" s="179">
        <f>VLOOKUP($G3943,[1]Conceptos!$B$2:$I$588,6,FALSE)</f>
        <v>1</v>
      </c>
      <c r="Q3943" s="179">
        <f>VLOOKUP($G3943,[1]Conceptos!$B$2:$I$588,7,FALSE)</f>
        <v>1</v>
      </c>
      <c r="R3943" s="179">
        <f>VLOOKUP($G3943,[1]Conceptos!$B$2:$I$588,8,FALSE)</f>
        <v>1</v>
      </c>
      <c r="S3943" s="229" t="b">
        <f>VLOOKUP(G3943,[1]Conceptos!$B$2:$E$587,4,FALSE)</f>
        <v>1</v>
      </c>
      <c r="V3943" s="231">
        <f t="shared" si="693"/>
        <v>0</v>
      </c>
    </row>
    <row r="3944" spans="1:22" s="231" customFormat="1" hidden="1">
      <c r="A3944" s="172">
        <f>VLOOKUP(G3944,[1]Conceptos!$B$2:$F$587,5,FALSE)</f>
        <v>464</v>
      </c>
      <c r="B3944" s="236"/>
      <c r="C3944" s="237"/>
      <c r="D3944" s="238"/>
      <c r="E3944" s="225">
        <v>9</v>
      </c>
      <c r="F3944" s="174"/>
      <c r="G3944" s="264" t="str">
        <f t="shared" si="694"/>
        <v>A.13.6</v>
      </c>
      <c r="H3944" s="235" t="e">
        <f t="shared" si="699"/>
        <v>#N/A</v>
      </c>
      <c r="I3944" s="239"/>
      <c r="J3944" s="239"/>
      <c r="K3944" s="239"/>
      <c r="L3944" s="239"/>
      <c r="M3944" s="240"/>
      <c r="N3944" s="231">
        <f t="shared" si="691"/>
        <v>1</v>
      </c>
      <c r="O3944" s="231">
        <f t="shared" si="698"/>
        <v>0</v>
      </c>
      <c r="P3944" s="179">
        <f>VLOOKUP($G3944,[1]Conceptos!$B$2:$I$588,6,FALSE)</f>
        <v>1</v>
      </c>
      <c r="Q3944" s="179">
        <f>VLOOKUP($G3944,[1]Conceptos!$B$2:$I$588,7,FALSE)</f>
        <v>1</v>
      </c>
      <c r="R3944" s="179">
        <f>VLOOKUP($G3944,[1]Conceptos!$B$2:$I$588,8,FALSE)</f>
        <v>1</v>
      </c>
      <c r="S3944" s="229" t="b">
        <f>VLOOKUP(G3944,[1]Conceptos!$B$2:$E$587,4,FALSE)</f>
        <v>1</v>
      </c>
      <c r="V3944" s="231">
        <f t="shared" si="693"/>
        <v>0</v>
      </c>
    </row>
    <row r="3945" spans="1:22" s="231" customFormat="1" hidden="1">
      <c r="A3945" s="172">
        <f>VLOOKUP(G3945,[1]Conceptos!$B$2:$F$587,5,FALSE)</f>
        <v>464</v>
      </c>
      <c r="B3945" s="236"/>
      <c r="C3945" s="237"/>
      <c r="D3945" s="238"/>
      <c r="E3945" s="225">
        <v>10</v>
      </c>
      <c r="F3945" s="174"/>
      <c r="G3945" s="264" t="str">
        <f t="shared" si="694"/>
        <v>A.13.6</v>
      </c>
      <c r="H3945" s="235" t="e">
        <f t="shared" si="699"/>
        <v>#N/A</v>
      </c>
      <c r="I3945" s="239"/>
      <c r="J3945" s="239"/>
      <c r="K3945" s="239"/>
      <c r="L3945" s="239"/>
      <c r="M3945" s="240"/>
      <c r="N3945" s="231">
        <f t="shared" ref="N3945:N3967" si="700">IF(E3945&lt;&gt;"",1,0)</f>
        <v>1</v>
      </c>
      <c r="O3945" s="231">
        <f t="shared" si="698"/>
        <v>0</v>
      </c>
      <c r="P3945" s="179">
        <f>VLOOKUP($G3945,[1]Conceptos!$B$2:$I$588,6,FALSE)</f>
        <v>1</v>
      </c>
      <c r="Q3945" s="179">
        <f>VLOOKUP($G3945,[1]Conceptos!$B$2:$I$588,7,FALSE)</f>
        <v>1</v>
      </c>
      <c r="R3945" s="179">
        <f>VLOOKUP($G3945,[1]Conceptos!$B$2:$I$588,8,FALSE)</f>
        <v>1</v>
      </c>
      <c r="S3945" s="229" t="b">
        <f>VLOOKUP(G3945,[1]Conceptos!$B$2:$E$587,4,FALSE)</f>
        <v>1</v>
      </c>
      <c r="V3945" s="231">
        <f t="shared" si="693"/>
        <v>0</v>
      </c>
    </row>
    <row r="3946" spans="1:22" s="231" customFormat="1" ht="25.5">
      <c r="A3946" s="172">
        <f>VLOOKUP(G3946,[1]Conceptos!$B$2:$F$587,5,FALSE)</f>
        <v>465</v>
      </c>
      <c r="B3946" s="219" t="s">
        <v>608</v>
      </c>
      <c r="C3946" s="220" t="str">
        <f>VLOOKUP(B3946,[1]Conceptos!$B$2:$D$587,2,FALSE)</f>
        <v>ADQUISICIÓN DE MAQUINARIA Y EQUIPO</v>
      </c>
      <c r="D3946" s="221" t="str">
        <f>VLOOKUP(B3946,[1]Conceptos!$B$2:$D$587,3,FALSE)</f>
        <v>INVERSIÓN ORIENTADA A LA ADQUISICIÓN DE MAQUINARIA Y EQUIPO QUE PERMITA MEJORAR EL DESARROLLO ECONÓMICO DE LA ENTIDAD TERRITORIAL</v>
      </c>
      <c r="E3946" s="222" t="s">
        <v>136</v>
      </c>
      <c r="F3946" s="223"/>
      <c r="G3946" s="263" t="str">
        <f t="shared" si="694"/>
        <v>A.13.7</v>
      </c>
      <c r="H3946" s="225"/>
      <c r="I3946" s="226">
        <f>SUM(I3947:I3956)</f>
        <v>0</v>
      </c>
      <c r="J3946" s="226">
        <f>SUM(J3947:J3956)</f>
        <v>0</v>
      </c>
      <c r="K3946" s="226">
        <f>SUM(K3947:K3956)</f>
        <v>0</v>
      </c>
      <c r="L3946" s="226">
        <f>SUM(L3947:L3956)</f>
        <v>0</v>
      </c>
      <c r="M3946" s="227">
        <f>SUM(M3947:M3956)</f>
        <v>0</v>
      </c>
      <c r="N3946" s="228">
        <f>IF(AND(E3946&lt;&gt;"", E3946&lt;&gt;"Registrar Detalle",E3946&lt;&gt;"Ocultar Detalle"),1,0)</f>
        <v>0</v>
      </c>
      <c r="O3946" s="228">
        <f t="shared" si="698"/>
        <v>0</v>
      </c>
      <c r="P3946" s="179">
        <f>VLOOKUP($G3946,[1]Conceptos!$B$2:$I$588,6,FALSE)</f>
        <v>1</v>
      </c>
      <c r="Q3946" s="179">
        <f>VLOOKUP($G3946,[1]Conceptos!$B$2:$I$588,7,FALSE)</f>
        <v>1</v>
      </c>
      <c r="R3946" s="179">
        <f>VLOOKUP($G3946,[1]Conceptos!$B$2:$I$588,8,FALSE)</f>
        <v>1</v>
      </c>
      <c r="S3946" s="229" t="b">
        <f>VLOOKUP(G3946,[1]Conceptos!$B$2:$E$588,4,FALSE)</f>
        <v>1</v>
      </c>
      <c r="T3946" s="230">
        <f>FIND(".",B3946,LEN(B3946)-2)</f>
        <v>5</v>
      </c>
      <c r="U3946" s="230" t="str">
        <f>MID(B3946,1,T3946-1)</f>
        <v>A.13</v>
      </c>
      <c r="V3946" s="231">
        <f t="shared" si="693"/>
        <v>5</v>
      </c>
    </row>
    <row r="3947" spans="1:22" s="231" customFormat="1">
      <c r="A3947" s="172">
        <f>VLOOKUP(G3947,[1]Conceptos!$B$2:$F$587,5,FALSE)</f>
        <v>465</v>
      </c>
      <c r="B3947" s="234"/>
      <c r="C3947" s="220"/>
      <c r="D3947" s="221"/>
      <c r="E3947" s="225">
        <v>1</v>
      </c>
      <c r="F3947" s="174"/>
      <c r="G3947" s="264" t="str">
        <f t="shared" si="694"/>
        <v>A.13.7</v>
      </c>
      <c r="H3947" s="235" t="e">
        <f t="shared" ref="H3947:H3956" si="701">VLOOKUP(F3947,$W$7:$X$48,2,FALSE)</f>
        <v>#N/A</v>
      </c>
      <c r="I3947" s="239"/>
      <c r="J3947" s="239"/>
      <c r="K3947" s="239"/>
      <c r="L3947" s="239"/>
      <c r="M3947" s="240"/>
      <c r="N3947" s="231">
        <f t="shared" si="700"/>
        <v>1</v>
      </c>
      <c r="O3947" s="231">
        <f t="shared" si="698"/>
        <v>0</v>
      </c>
      <c r="P3947" s="179">
        <f>VLOOKUP($G3947,[1]Conceptos!$B$2:$I$588,6,FALSE)</f>
        <v>1</v>
      </c>
      <c r="Q3947" s="179">
        <f>VLOOKUP($G3947,[1]Conceptos!$B$2:$I$588,7,FALSE)</f>
        <v>1</v>
      </c>
      <c r="R3947" s="179">
        <f>VLOOKUP($G3947,[1]Conceptos!$B$2:$I$588,8,FALSE)</f>
        <v>1</v>
      </c>
      <c r="S3947" s="229" t="b">
        <f>VLOOKUP(G3947,[1]Conceptos!$B$2:$E$588,4,FALSE)</f>
        <v>1</v>
      </c>
      <c r="V3947" s="231">
        <f t="shared" si="693"/>
        <v>5</v>
      </c>
    </row>
    <row r="3948" spans="1:22" s="231" customFormat="1" hidden="1">
      <c r="A3948" s="172">
        <f>VLOOKUP(G3948,[1]Conceptos!$B$2:$F$587,5,FALSE)</f>
        <v>465</v>
      </c>
      <c r="B3948" s="236"/>
      <c r="C3948" s="237"/>
      <c r="D3948" s="238"/>
      <c r="E3948" s="225">
        <v>2</v>
      </c>
      <c r="F3948" s="174"/>
      <c r="G3948" s="264" t="str">
        <f t="shared" si="694"/>
        <v>A.13.7</v>
      </c>
      <c r="H3948" s="235" t="e">
        <f t="shared" si="701"/>
        <v>#N/A</v>
      </c>
      <c r="I3948" s="239"/>
      <c r="J3948" s="239"/>
      <c r="K3948" s="239"/>
      <c r="L3948" s="239"/>
      <c r="M3948" s="240"/>
      <c r="N3948" s="231">
        <f t="shared" si="700"/>
        <v>1</v>
      </c>
      <c r="O3948" s="231">
        <f t="shared" si="698"/>
        <v>0</v>
      </c>
      <c r="P3948" s="179">
        <f>VLOOKUP($G3948,[1]Conceptos!$B$2:$I$588,6,FALSE)</f>
        <v>1</v>
      </c>
      <c r="Q3948" s="179">
        <f>VLOOKUP($G3948,[1]Conceptos!$B$2:$I$588,7,FALSE)</f>
        <v>1</v>
      </c>
      <c r="R3948" s="179">
        <f>VLOOKUP($G3948,[1]Conceptos!$B$2:$I$588,8,FALSE)</f>
        <v>1</v>
      </c>
      <c r="S3948" s="229" t="b">
        <f>VLOOKUP(G3948,[1]Conceptos!$B$2:$E$587,4,FALSE)</f>
        <v>1</v>
      </c>
      <c r="V3948" s="231">
        <f t="shared" si="693"/>
        <v>0</v>
      </c>
    </row>
    <row r="3949" spans="1:22" s="231" customFormat="1" hidden="1">
      <c r="A3949" s="172">
        <f>VLOOKUP(G3949,[1]Conceptos!$B$2:$F$587,5,FALSE)</f>
        <v>465</v>
      </c>
      <c r="B3949" s="236"/>
      <c r="C3949" s="237"/>
      <c r="D3949" s="238"/>
      <c r="E3949" s="225">
        <v>3</v>
      </c>
      <c r="F3949" s="174"/>
      <c r="G3949" s="264" t="str">
        <f t="shared" si="694"/>
        <v>A.13.7</v>
      </c>
      <c r="H3949" s="235" t="e">
        <f t="shared" si="701"/>
        <v>#N/A</v>
      </c>
      <c r="I3949" s="239"/>
      <c r="J3949" s="239"/>
      <c r="K3949" s="239"/>
      <c r="L3949" s="239"/>
      <c r="M3949" s="240"/>
      <c r="N3949" s="231">
        <f t="shared" si="700"/>
        <v>1</v>
      </c>
      <c r="O3949" s="231">
        <f t="shared" si="698"/>
        <v>0</v>
      </c>
      <c r="P3949" s="179">
        <f>VLOOKUP($G3949,[1]Conceptos!$B$2:$I$588,6,FALSE)</f>
        <v>1</v>
      </c>
      <c r="Q3949" s="179">
        <f>VLOOKUP($G3949,[1]Conceptos!$B$2:$I$588,7,FALSE)</f>
        <v>1</v>
      </c>
      <c r="R3949" s="179">
        <f>VLOOKUP($G3949,[1]Conceptos!$B$2:$I$588,8,FALSE)</f>
        <v>1</v>
      </c>
      <c r="S3949" s="229" t="b">
        <f>VLOOKUP(G3949,[1]Conceptos!$B$2:$E$587,4,FALSE)</f>
        <v>1</v>
      </c>
      <c r="V3949" s="231">
        <f t="shared" si="693"/>
        <v>0</v>
      </c>
    </row>
    <row r="3950" spans="1:22" s="231" customFormat="1" hidden="1">
      <c r="A3950" s="172">
        <f>VLOOKUP(G3950,[1]Conceptos!$B$2:$F$587,5,FALSE)</f>
        <v>465</v>
      </c>
      <c r="B3950" s="236"/>
      <c r="C3950" s="237"/>
      <c r="D3950" s="238"/>
      <c r="E3950" s="225">
        <v>4</v>
      </c>
      <c r="F3950" s="174"/>
      <c r="G3950" s="264" t="str">
        <f t="shared" si="694"/>
        <v>A.13.7</v>
      </c>
      <c r="H3950" s="235" t="e">
        <f t="shared" si="701"/>
        <v>#N/A</v>
      </c>
      <c r="I3950" s="239"/>
      <c r="J3950" s="239"/>
      <c r="K3950" s="239"/>
      <c r="L3950" s="239"/>
      <c r="M3950" s="240"/>
      <c r="N3950" s="231">
        <f t="shared" si="700"/>
        <v>1</v>
      </c>
      <c r="O3950" s="231">
        <f t="shared" si="698"/>
        <v>0</v>
      </c>
      <c r="P3950" s="179">
        <f>VLOOKUP($G3950,[1]Conceptos!$B$2:$I$588,6,FALSE)</f>
        <v>1</v>
      </c>
      <c r="Q3950" s="179">
        <f>VLOOKUP($G3950,[1]Conceptos!$B$2:$I$588,7,FALSE)</f>
        <v>1</v>
      </c>
      <c r="R3950" s="179">
        <f>VLOOKUP($G3950,[1]Conceptos!$B$2:$I$588,8,FALSE)</f>
        <v>1</v>
      </c>
      <c r="S3950" s="229" t="b">
        <f>VLOOKUP(G3950,[1]Conceptos!$B$2:$E$587,4,FALSE)</f>
        <v>1</v>
      </c>
      <c r="V3950" s="231">
        <f t="shared" si="693"/>
        <v>0</v>
      </c>
    </row>
    <row r="3951" spans="1:22" s="231" customFormat="1" hidden="1">
      <c r="A3951" s="172">
        <f>VLOOKUP(G3951,[1]Conceptos!$B$2:$F$587,5,FALSE)</f>
        <v>465</v>
      </c>
      <c r="B3951" s="236"/>
      <c r="C3951" s="237"/>
      <c r="D3951" s="238"/>
      <c r="E3951" s="225">
        <v>5</v>
      </c>
      <c r="F3951" s="174"/>
      <c r="G3951" s="264" t="str">
        <f t="shared" si="694"/>
        <v>A.13.7</v>
      </c>
      <c r="H3951" s="235" t="e">
        <f t="shared" si="701"/>
        <v>#N/A</v>
      </c>
      <c r="I3951" s="239"/>
      <c r="J3951" s="239"/>
      <c r="K3951" s="239"/>
      <c r="L3951" s="239"/>
      <c r="M3951" s="240"/>
      <c r="N3951" s="231">
        <f t="shared" si="700"/>
        <v>1</v>
      </c>
      <c r="O3951" s="231">
        <f t="shared" si="698"/>
        <v>0</v>
      </c>
      <c r="P3951" s="179">
        <f>VLOOKUP($G3951,[1]Conceptos!$B$2:$I$588,6,FALSE)</f>
        <v>1</v>
      </c>
      <c r="Q3951" s="179">
        <f>VLOOKUP($G3951,[1]Conceptos!$B$2:$I$588,7,FALSE)</f>
        <v>1</v>
      </c>
      <c r="R3951" s="179">
        <f>VLOOKUP($G3951,[1]Conceptos!$B$2:$I$588,8,FALSE)</f>
        <v>1</v>
      </c>
      <c r="S3951" s="229" t="b">
        <f>VLOOKUP(G3951,[1]Conceptos!$B$2:$E$587,4,FALSE)</f>
        <v>1</v>
      </c>
      <c r="V3951" s="231">
        <f t="shared" si="693"/>
        <v>0</v>
      </c>
    </row>
    <row r="3952" spans="1:22" s="231" customFormat="1" hidden="1">
      <c r="A3952" s="172">
        <f>VLOOKUP(G3952,[1]Conceptos!$B$2:$F$587,5,FALSE)</f>
        <v>465</v>
      </c>
      <c r="B3952" s="236"/>
      <c r="C3952" s="237"/>
      <c r="D3952" s="238"/>
      <c r="E3952" s="225">
        <v>6</v>
      </c>
      <c r="F3952" s="174"/>
      <c r="G3952" s="264" t="str">
        <f t="shared" si="694"/>
        <v>A.13.7</v>
      </c>
      <c r="H3952" s="235" t="e">
        <f t="shared" si="701"/>
        <v>#N/A</v>
      </c>
      <c r="I3952" s="239"/>
      <c r="J3952" s="239"/>
      <c r="K3952" s="239"/>
      <c r="L3952" s="239"/>
      <c r="M3952" s="240"/>
      <c r="N3952" s="231">
        <f t="shared" si="700"/>
        <v>1</v>
      </c>
      <c r="O3952" s="231">
        <f t="shared" si="698"/>
        <v>0</v>
      </c>
      <c r="P3952" s="179">
        <f>VLOOKUP($G3952,[1]Conceptos!$B$2:$I$588,6,FALSE)</f>
        <v>1</v>
      </c>
      <c r="Q3952" s="179">
        <f>VLOOKUP($G3952,[1]Conceptos!$B$2:$I$588,7,FALSE)</f>
        <v>1</v>
      </c>
      <c r="R3952" s="179">
        <f>VLOOKUP($G3952,[1]Conceptos!$B$2:$I$588,8,FALSE)</f>
        <v>1</v>
      </c>
      <c r="S3952" s="229" t="b">
        <f>VLOOKUP(G3952,[1]Conceptos!$B$2:$E$587,4,FALSE)</f>
        <v>1</v>
      </c>
      <c r="V3952" s="231">
        <f t="shared" si="693"/>
        <v>0</v>
      </c>
    </row>
    <row r="3953" spans="1:22" s="231" customFormat="1" hidden="1">
      <c r="A3953" s="172">
        <f>VLOOKUP(G3953,[1]Conceptos!$B$2:$F$587,5,FALSE)</f>
        <v>465</v>
      </c>
      <c r="B3953" s="236"/>
      <c r="C3953" s="237"/>
      <c r="D3953" s="238"/>
      <c r="E3953" s="225">
        <v>7</v>
      </c>
      <c r="F3953" s="174"/>
      <c r="G3953" s="264" t="str">
        <f t="shared" si="694"/>
        <v>A.13.7</v>
      </c>
      <c r="H3953" s="235" t="e">
        <f t="shared" si="701"/>
        <v>#N/A</v>
      </c>
      <c r="I3953" s="239"/>
      <c r="J3953" s="239"/>
      <c r="K3953" s="239"/>
      <c r="L3953" s="239"/>
      <c r="M3953" s="240"/>
      <c r="N3953" s="231">
        <f t="shared" si="700"/>
        <v>1</v>
      </c>
      <c r="O3953" s="231">
        <f t="shared" si="698"/>
        <v>0</v>
      </c>
      <c r="P3953" s="179">
        <f>VLOOKUP($G3953,[1]Conceptos!$B$2:$I$588,6,FALSE)</f>
        <v>1</v>
      </c>
      <c r="Q3953" s="179">
        <f>VLOOKUP($G3953,[1]Conceptos!$B$2:$I$588,7,FALSE)</f>
        <v>1</v>
      </c>
      <c r="R3953" s="179">
        <f>VLOOKUP($G3953,[1]Conceptos!$B$2:$I$588,8,FALSE)</f>
        <v>1</v>
      </c>
      <c r="S3953" s="229" t="b">
        <f>VLOOKUP(G3953,[1]Conceptos!$B$2:$E$587,4,FALSE)</f>
        <v>1</v>
      </c>
      <c r="V3953" s="231">
        <f t="shared" si="693"/>
        <v>0</v>
      </c>
    </row>
    <row r="3954" spans="1:22" s="231" customFormat="1" hidden="1">
      <c r="A3954" s="172">
        <f>VLOOKUP(G3954,[1]Conceptos!$B$2:$F$587,5,FALSE)</f>
        <v>465</v>
      </c>
      <c r="B3954" s="236"/>
      <c r="C3954" s="237"/>
      <c r="D3954" s="238"/>
      <c r="E3954" s="225">
        <v>8</v>
      </c>
      <c r="F3954" s="174"/>
      <c r="G3954" s="264" t="str">
        <f t="shared" si="694"/>
        <v>A.13.7</v>
      </c>
      <c r="H3954" s="235" t="e">
        <f t="shared" si="701"/>
        <v>#N/A</v>
      </c>
      <c r="I3954" s="239"/>
      <c r="J3954" s="239"/>
      <c r="K3954" s="239"/>
      <c r="L3954" s="239"/>
      <c r="M3954" s="240"/>
      <c r="N3954" s="231">
        <f t="shared" si="700"/>
        <v>1</v>
      </c>
      <c r="O3954" s="231">
        <f t="shared" si="698"/>
        <v>0</v>
      </c>
      <c r="P3954" s="179">
        <f>VLOOKUP($G3954,[1]Conceptos!$B$2:$I$588,6,FALSE)</f>
        <v>1</v>
      </c>
      <c r="Q3954" s="179">
        <f>VLOOKUP($G3954,[1]Conceptos!$B$2:$I$588,7,FALSE)</f>
        <v>1</v>
      </c>
      <c r="R3954" s="179">
        <f>VLOOKUP($G3954,[1]Conceptos!$B$2:$I$588,8,FALSE)</f>
        <v>1</v>
      </c>
      <c r="S3954" s="229" t="b">
        <f>VLOOKUP(G3954,[1]Conceptos!$B$2:$E$587,4,FALSE)</f>
        <v>1</v>
      </c>
      <c r="V3954" s="231">
        <f t="shared" si="693"/>
        <v>0</v>
      </c>
    </row>
    <row r="3955" spans="1:22" s="231" customFormat="1" hidden="1">
      <c r="A3955" s="172">
        <f>VLOOKUP(G3955,[1]Conceptos!$B$2:$F$587,5,FALSE)</f>
        <v>465</v>
      </c>
      <c r="B3955" s="236"/>
      <c r="C3955" s="237"/>
      <c r="D3955" s="238"/>
      <c r="E3955" s="225">
        <v>9</v>
      </c>
      <c r="F3955" s="174"/>
      <c r="G3955" s="264" t="str">
        <f t="shared" si="694"/>
        <v>A.13.7</v>
      </c>
      <c r="H3955" s="235" t="e">
        <f t="shared" si="701"/>
        <v>#N/A</v>
      </c>
      <c r="I3955" s="239"/>
      <c r="J3955" s="239"/>
      <c r="K3955" s="239"/>
      <c r="L3955" s="239"/>
      <c r="M3955" s="240"/>
      <c r="N3955" s="231">
        <f t="shared" si="700"/>
        <v>1</v>
      </c>
      <c r="O3955" s="231">
        <f t="shared" si="698"/>
        <v>0</v>
      </c>
      <c r="P3955" s="179">
        <f>VLOOKUP($G3955,[1]Conceptos!$B$2:$I$588,6,FALSE)</f>
        <v>1</v>
      </c>
      <c r="Q3955" s="179">
        <f>VLOOKUP($G3955,[1]Conceptos!$B$2:$I$588,7,FALSE)</f>
        <v>1</v>
      </c>
      <c r="R3955" s="179">
        <f>VLOOKUP($G3955,[1]Conceptos!$B$2:$I$588,8,FALSE)</f>
        <v>1</v>
      </c>
      <c r="S3955" s="229" t="b">
        <f>VLOOKUP(G3955,[1]Conceptos!$B$2:$E$587,4,FALSE)</f>
        <v>1</v>
      </c>
      <c r="V3955" s="231">
        <f t="shared" si="693"/>
        <v>0</v>
      </c>
    </row>
    <row r="3956" spans="1:22" s="231" customFormat="1" hidden="1">
      <c r="A3956" s="172">
        <f>VLOOKUP(G3956,[1]Conceptos!$B$2:$F$587,5,FALSE)</f>
        <v>465</v>
      </c>
      <c r="B3956" s="236"/>
      <c r="C3956" s="237"/>
      <c r="D3956" s="238"/>
      <c r="E3956" s="225">
        <v>10</v>
      </c>
      <c r="F3956" s="174"/>
      <c r="G3956" s="264" t="str">
        <f t="shared" si="694"/>
        <v>A.13.7</v>
      </c>
      <c r="H3956" s="235" t="e">
        <f t="shared" si="701"/>
        <v>#N/A</v>
      </c>
      <c r="I3956" s="239"/>
      <c r="J3956" s="239"/>
      <c r="K3956" s="239"/>
      <c r="L3956" s="239"/>
      <c r="M3956" s="240"/>
      <c r="N3956" s="231">
        <f t="shared" si="700"/>
        <v>1</v>
      </c>
      <c r="O3956" s="231">
        <f t="shared" si="698"/>
        <v>0</v>
      </c>
      <c r="P3956" s="179">
        <f>VLOOKUP($G3956,[1]Conceptos!$B$2:$I$588,6,FALSE)</f>
        <v>1</v>
      </c>
      <c r="Q3956" s="179">
        <f>VLOOKUP($G3956,[1]Conceptos!$B$2:$I$588,7,FALSE)</f>
        <v>1</v>
      </c>
      <c r="R3956" s="179">
        <f>VLOOKUP($G3956,[1]Conceptos!$B$2:$I$588,8,FALSE)</f>
        <v>1</v>
      </c>
      <c r="S3956" s="229" t="b">
        <f>VLOOKUP(G3956,[1]Conceptos!$B$2:$E$587,4,FALSE)</f>
        <v>1</v>
      </c>
      <c r="V3956" s="231">
        <f t="shared" si="693"/>
        <v>0</v>
      </c>
    </row>
    <row r="3957" spans="1:22" s="231" customFormat="1" ht="38.25">
      <c r="A3957" s="172">
        <f>VLOOKUP(G3957,[1]Conceptos!$B$2:$F$587,5,FALSE)</f>
        <v>466</v>
      </c>
      <c r="B3957" s="219" t="s">
        <v>609</v>
      </c>
      <c r="C3957" s="220" t="str">
        <f>VLOOKUP(B3957,[1]Conceptos!$B$2:$D$587,2,FALSE)</f>
        <v>FONDOS DESTINADOS A BECAS, SUBSIDIOS Y CRÉDITOS EDUCATIVOS UNIVERSITARIOS (LEY 1012 DE 2006)</v>
      </c>
      <c r="D3957" s="221" t="str">
        <f>VLOOKUP(B3957,[1]Conceptos!$B$2:$D$587,3,FALSE)</f>
        <v>RECURSOS ORIENTADOS POR LA ENTIDAD TERRITORIAL PARA LOS FONDOS DE QUE TRATA LA LEY 1012 DE 2006.</v>
      </c>
      <c r="E3957" s="222" t="s">
        <v>136</v>
      </c>
      <c r="F3957" s="223"/>
      <c r="G3957" s="263" t="str">
        <f t="shared" si="694"/>
        <v>A.13.8</v>
      </c>
      <c r="H3957" s="225"/>
      <c r="I3957" s="226">
        <f>SUM(I3958:I3967)</f>
        <v>0</v>
      </c>
      <c r="J3957" s="226">
        <f>SUM(J3958:J3967)</f>
        <v>0</v>
      </c>
      <c r="K3957" s="226">
        <f>SUM(K3958:K3967)</f>
        <v>0</v>
      </c>
      <c r="L3957" s="226">
        <f>SUM(L3958:L3967)</f>
        <v>0</v>
      </c>
      <c r="M3957" s="227">
        <f>SUM(M3958:M3967)</f>
        <v>0</v>
      </c>
      <c r="N3957" s="228">
        <f>IF(AND(E3957&lt;&gt;"", E3957&lt;&gt;"Registrar Detalle",E3957&lt;&gt;"Ocultar Detalle"),1,0)</f>
        <v>0</v>
      </c>
      <c r="O3957" s="228">
        <f t="shared" si="698"/>
        <v>0</v>
      </c>
      <c r="P3957" s="179">
        <f>VLOOKUP($G3957,[1]Conceptos!$B$2:$I$588,6,FALSE)</f>
        <v>1</v>
      </c>
      <c r="Q3957" s="179">
        <f>VLOOKUP($G3957,[1]Conceptos!$B$2:$I$588,7,FALSE)</f>
        <v>1</v>
      </c>
      <c r="R3957" s="179">
        <f>VLOOKUP($G3957,[1]Conceptos!$B$2:$I$588,8,FALSE)</f>
        <v>1</v>
      </c>
      <c r="S3957" s="229" t="b">
        <f>VLOOKUP(G3957,[1]Conceptos!$B$2:$E$588,4,FALSE)</f>
        <v>1</v>
      </c>
      <c r="T3957" s="230">
        <f>FIND(".",B3957,LEN(B3957)-2)</f>
        <v>5</v>
      </c>
      <c r="U3957" s="230" t="str">
        <f>MID(B3957,1,T3957-1)</f>
        <v>A.13</v>
      </c>
      <c r="V3957" s="231">
        <f t="shared" si="693"/>
        <v>5</v>
      </c>
    </row>
    <row r="3958" spans="1:22" s="231" customFormat="1">
      <c r="A3958" s="172">
        <f>VLOOKUP(G3958,[1]Conceptos!$B$2:$F$587,5,FALSE)</f>
        <v>466</v>
      </c>
      <c r="B3958" s="234"/>
      <c r="C3958" s="220"/>
      <c r="D3958" s="221"/>
      <c r="E3958" s="225">
        <v>1</v>
      </c>
      <c r="F3958" s="174"/>
      <c r="G3958" s="264" t="str">
        <f t="shared" si="694"/>
        <v>A.13.8</v>
      </c>
      <c r="H3958" s="235" t="e">
        <f t="shared" ref="H3958:H3967" si="702">VLOOKUP(F3958,$W$7:$X$48,2,FALSE)</f>
        <v>#N/A</v>
      </c>
      <c r="I3958" s="239"/>
      <c r="J3958" s="239"/>
      <c r="K3958" s="239"/>
      <c r="L3958" s="239"/>
      <c r="M3958" s="240"/>
      <c r="N3958" s="231">
        <f t="shared" si="700"/>
        <v>1</v>
      </c>
      <c r="O3958" s="231">
        <f t="shared" si="698"/>
        <v>0</v>
      </c>
      <c r="P3958" s="179">
        <f>VLOOKUP($G3958,[1]Conceptos!$B$2:$I$588,6,FALSE)</f>
        <v>1</v>
      </c>
      <c r="Q3958" s="179">
        <f>VLOOKUP($G3958,[1]Conceptos!$B$2:$I$588,7,FALSE)</f>
        <v>1</v>
      </c>
      <c r="R3958" s="179">
        <f>VLOOKUP($G3958,[1]Conceptos!$B$2:$I$588,8,FALSE)</f>
        <v>1</v>
      </c>
      <c r="S3958" s="229" t="b">
        <f>VLOOKUP(G3958,[1]Conceptos!$B$2:$E$588,4,FALSE)</f>
        <v>1</v>
      </c>
      <c r="V3958" s="231">
        <f t="shared" si="693"/>
        <v>5</v>
      </c>
    </row>
    <row r="3959" spans="1:22" s="231" customFormat="1" hidden="1">
      <c r="A3959" s="172">
        <f>VLOOKUP(G3959,[1]Conceptos!$B$2:$F$587,5,FALSE)</f>
        <v>466</v>
      </c>
      <c r="B3959" s="236"/>
      <c r="C3959" s="237"/>
      <c r="D3959" s="238"/>
      <c r="E3959" s="225">
        <v>2</v>
      </c>
      <c r="F3959" s="174"/>
      <c r="G3959" s="264" t="str">
        <f t="shared" si="694"/>
        <v>A.13.8</v>
      </c>
      <c r="H3959" s="235" t="e">
        <f t="shared" si="702"/>
        <v>#N/A</v>
      </c>
      <c r="I3959" s="239"/>
      <c r="J3959" s="239"/>
      <c r="K3959" s="239"/>
      <c r="L3959" s="239"/>
      <c r="M3959" s="240"/>
      <c r="N3959" s="231">
        <f t="shared" si="700"/>
        <v>1</v>
      </c>
      <c r="O3959" s="231">
        <f t="shared" si="698"/>
        <v>0</v>
      </c>
      <c r="P3959" s="179">
        <f>VLOOKUP($G3959,[1]Conceptos!$B$2:$I$588,6,FALSE)</f>
        <v>1</v>
      </c>
      <c r="Q3959" s="179">
        <f>VLOOKUP($G3959,[1]Conceptos!$B$2:$I$588,7,FALSE)</f>
        <v>1</v>
      </c>
      <c r="R3959" s="179">
        <f>VLOOKUP($G3959,[1]Conceptos!$B$2:$I$588,8,FALSE)</f>
        <v>1</v>
      </c>
      <c r="S3959" s="229" t="b">
        <f>VLOOKUP(G3959,[1]Conceptos!$B$2:$E$587,4,FALSE)</f>
        <v>1</v>
      </c>
      <c r="V3959" s="231">
        <f t="shared" ref="V3959:V4022" si="703">IF(T3959=0,T3958,T3959)</f>
        <v>0</v>
      </c>
    </row>
    <row r="3960" spans="1:22" s="231" customFormat="1" hidden="1">
      <c r="A3960" s="172">
        <f>VLOOKUP(G3960,[1]Conceptos!$B$2:$F$587,5,FALSE)</f>
        <v>466</v>
      </c>
      <c r="B3960" s="236"/>
      <c r="C3960" s="237"/>
      <c r="D3960" s="238"/>
      <c r="E3960" s="225">
        <v>3</v>
      </c>
      <c r="F3960" s="174"/>
      <c r="G3960" s="264" t="str">
        <f t="shared" si="694"/>
        <v>A.13.8</v>
      </c>
      <c r="H3960" s="235" t="e">
        <f t="shared" si="702"/>
        <v>#N/A</v>
      </c>
      <c r="I3960" s="239"/>
      <c r="J3960" s="239"/>
      <c r="K3960" s="239"/>
      <c r="L3960" s="239"/>
      <c r="M3960" s="240"/>
      <c r="N3960" s="231">
        <f t="shared" si="700"/>
        <v>1</v>
      </c>
      <c r="O3960" s="231">
        <f t="shared" si="698"/>
        <v>0</v>
      </c>
      <c r="P3960" s="179">
        <f>VLOOKUP($G3960,[1]Conceptos!$B$2:$I$588,6,FALSE)</f>
        <v>1</v>
      </c>
      <c r="Q3960" s="179">
        <f>VLOOKUP($G3960,[1]Conceptos!$B$2:$I$588,7,FALSE)</f>
        <v>1</v>
      </c>
      <c r="R3960" s="179">
        <f>VLOOKUP($G3960,[1]Conceptos!$B$2:$I$588,8,FALSE)</f>
        <v>1</v>
      </c>
      <c r="S3960" s="229" t="b">
        <f>VLOOKUP(G3960,[1]Conceptos!$B$2:$E$587,4,FALSE)</f>
        <v>1</v>
      </c>
      <c r="V3960" s="231">
        <f t="shared" si="703"/>
        <v>0</v>
      </c>
    </row>
    <row r="3961" spans="1:22" s="231" customFormat="1" hidden="1">
      <c r="A3961" s="172">
        <f>VLOOKUP(G3961,[1]Conceptos!$B$2:$F$587,5,FALSE)</f>
        <v>466</v>
      </c>
      <c r="B3961" s="236"/>
      <c r="C3961" s="237"/>
      <c r="D3961" s="238"/>
      <c r="E3961" s="225">
        <v>4</v>
      </c>
      <c r="F3961" s="174"/>
      <c r="G3961" s="264" t="str">
        <f t="shared" si="694"/>
        <v>A.13.8</v>
      </c>
      <c r="H3961" s="235" t="e">
        <f t="shared" si="702"/>
        <v>#N/A</v>
      </c>
      <c r="I3961" s="239"/>
      <c r="J3961" s="239"/>
      <c r="K3961" s="239"/>
      <c r="L3961" s="239"/>
      <c r="M3961" s="240"/>
      <c r="N3961" s="231">
        <f t="shared" si="700"/>
        <v>1</v>
      </c>
      <c r="O3961" s="231">
        <f t="shared" si="698"/>
        <v>0</v>
      </c>
      <c r="P3961" s="179">
        <f>VLOOKUP($G3961,[1]Conceptos!$B$2:$I$588,6,FALSE)</f>
        <v>1</v>
      </c>
      <c r="Q3961" s="179">
        <f>VLOOKUP($G3961,[1]Conceptos!$B$2:$I$588,7,FALSE)</f>
        <v>1</v>
      </c>
      <c r="R3961" s="179">
        <f>VLOOKUP($G3961,[1]Conceptos!$B$2:$I$588,8,FALSE)</f>
        <v>1</v>
      </c>
      <c r="S3961" s="229" t="b">
        <f>VLOOKUP(G3961,[1]Conceptos!$B$2:$E$587,4,FALSE)</f>
        <v>1</v>
      </c>
      <c r="V3961" s="231">
        <f t="shared" si="703"/>
        <v>0</v>
      </c>
    </row>
    <row r="3962" spans="1:22" s="231" customFormat="1" hidden="1">
      <c r="A3962" s="172">
        <f>VLOOKUP(G3962,[1]Conceptos!$B$2:$F$587,5,FALSE)</f>
        <v>466</v>
      </c>
      <c r="B3962" s="236"/>
      <c r="C3962" s="237"/>
      <c r="D3962" s="238"/>
      <c r="E3962" s="225">
        <v>5</v>
      </c>
      <c r="F3962" s="174"/>
      <c r="G3962" s="264" t="str">
        <f t="shared" si="694"/>
        <v>A.13.8</v>
      </c>
      <c r="H3962" s="235" t="e">
        <f t="shared" si="702"/>
        <v>#N/A</v>
      </c>
      <c r="I3962" s="239"/>
      <c r="J3962" s="239"/>
      <c r="K3962" s="239"/>
      <c r="L3962" s="239"/>
      <c r="M3962" s="240"/>
      <c r="N3962" s="231">
        <f t="shared" si="700"/>
        <v>1</v>
      </c>
      <c r="O3962" s="231">
        <f t="shared" si="698"/>
        <v>0</v>
      </c>
      <c r="P3962" s="179">
        <f>VLOOKUP($G3962,[1]Conceptos!$B$2:$I$588,6,FALSE)</f>
        <v>1</v>
      </c>
      <c r="Q3962" s="179">
        <f>VLOOKUP($G3962,[1]Conceptos!$B$2:$I$588,7,FALSE)</f>
        <v>1</v>
      </c>
      <c r="R3962" s="179">
        <f>VLOOKUP($G3962,[1]Conceptos!$B$2:$I$588,8,FALSE)</f>
        <v>1</v>
      </c>
      <c r="S3962" s="229" t="b">
        <f>VLOOKUP(G3962,[1]Conceptos!$B$2:$E$587,4,FALSE)</f>
        <v>1</v>
      </c>
      <c r="V3962" s="231">
        <f t="shared" si="703"/>
        <v>0</v>
      </c>
    </row>
    <row r="3963" spans="1:22" s="231" customFormat="1" hidden="1">
      <c r="A3963" s="172">
        <f>VLOOKUP(G3963,[1]Conceptos!$B$2:$F$587,5,FALSE)</f>
        <v>466</v>
      </c>
      <c r="B3963" s="236"/>
      <c r="C3963" s="237"/>
      <c r="D3963" s="238"/>
      <c r="E3963" s="225">
        <v>6</v>
      </c>
      <c r="F3963" s="174"/>
      <c r="G3963" s="264" t="str">
        <f t="shared" si="694"/>
        <v>A.13.8</v>
      </c>
      <c r="H3963" s="235" t="e">
        <f t="shared" si="702"/>
        <v>#N/A</v>
      </c>
      <c r="I3963" s="239"/>
      <c r="J3963" s="239"/>
      <c r="K3963" s="239"/>
      <c r="L3963" s="239"/>
      <c r="M3963" s="240"/>
      <c r="N3963" s="231">
        <f t="shared" si="700"/>
        <v>1</v>
      </c>
      <c r="O3963" s="231">
        <f t="shared" si="698"/>
        <v>0</v>
      </c>
      <c r="P3963" s="179">
        <f>VLOOKUP($G3963,[1]Conceptos!$B$2:$I$588,6,FALSE)</f>
        <v>1</v>
      </c>
      <c r="Q3963" s="179">
        <f>VLOOKUP($G3963,[1]Conceptos!$B$2:$I$588,7,FALSE)</f>
        <v>1</v>
      </c>
      <c r="R3963" s="179">
        <f>VLOOKUP($G3963,[1]Conceptos!$B$2:$I$588,8,FALSE)</f>
        <v>1</v>
      </c>
      <c r="S3963" s="229" t="b">
        <f>VLOOKUP(G3963,[1]Conceptos!$B$2:$E$587,4,FALSE)</f>
        <v>1</v>
      </c>
      <c r="V3963" s="231">
        <f t="shared" si="703"/>
        <v>0</v>
      </c>
    </row>
    <row r="3964" spans="1:22" s="231" customFormat="1" hidden="1">
      <c r="A3964" s="172">
        <f>VLOOKUP(G3964,[1]Conceptos!$B$2:$F$587,5,FALSE)</f>
        <v>466</v>
      </c>
      <c r="B3964" s="236"/>
      <c r="C3964" s="237"/>
      <c r="D3964" s="238"/>
      <c r="E3964" s="225">
        <v>7</v>
      </c>
      <c r="F3964" s="174"/>
      <c r="G3964" s="264" t="str">
        <f t="shared" si="694"/>
        <v>A.13.8</v>
      </c>
      <c r="H3964" s="235" t="e">
        <f t="shared" si="702"/>
        <v>#N/A</v>
      </c>
      <c r="I3964" s="239"/>
      <c r="J3964" s="239"/>
      <c r="K3964" s="239"/>
      <c r="L3964" s="239"/>
      <c r="M3964" s="240"/>
      <c r="N3964" s="231">
        <f t="shared" si="700"/>
        <v>1</v>
      </c>
      <c r="O3964" s="231">
        <f t="shared" si="698"/>
        <v>0</v>
      </c>
      <c r="P3964" s="179">
        <f>VLOOKUP($G3964,[1]Conceptos!$B$2:$I$588,6,FALSE)</f>
        <v>1</v>
      </c>
      <c r="Q3964" s="179">
        <f>VLOOKUP($G3964,[1]Conceptos!$B$2:$I$588,7,FALSE)</f>
        <v>1</v>
      </c>
      <c r="R3964" s="179">
        <f>VLOOKUP($G3964,[1]Conceptos!$B$2:$I$588,8,FALSE)</f>
        <v>1</v>
      </c>
      <c r="S3964" s="229" t="b">
        <f>VLOOKUP(G3964,[1]Conceptos!$B$2:$E$587,4,FALSE)</f>
        <v>1</v>
      </c>
      <c r="V3964" s="231">
        <f t="shared" si="703"/>
        <v>0</v>
      </c>
    </row>
    <row r="3965" spans="1:22" s="231" customFormat="1" hidden="1">
      <c r="A3965" s="172">
        <f>VLOOKUP(G3965,[1]Conceptos!$B$2:$F$587,5,FALSE)</f>
        <v>466</v>
      </c>
      <c r="B3965" s="236"/>
      <c r="C3965" s="237"/>
      <c r="D3965" s="238"/>
      <c r="E3965" s="225">
        <v>8</v>
      </c>
      <c r="F3965" s="174"/>
      <c r="G3965" s="264" t="str">
        <f t="shared" ref="G3965:G4028" si="704">IF(ISBLANK(B3965),G3964,B3965)</f>
        <v>A.13.8</v>
      </c>
      <c r="H3965" s="235" t="e">
        <f t="shared" si="702"/>
        <v>#N/A</v>
      </c>
      <c r="I3965" s="239"/>
      <c r="J3965" s="239"/>
      <c r="K3965" s="239"/>
      <c r="L3965" s="239"/>
      <c r="M3965" s="240"/>
      <c r="N3965" s="231">
        <f t="shared" si="700"/>
        <v>1</v>
      </c>
      <c r="O3965" s="231">
        <f t="shared" si="698"/>
        <v>0</v>
      </c>
      <c r="P3965" s="179">
        <f>VLOOKUP($G3965,[1]Conceptos!$B$2:$I$588,6,FALSE)</f>
        <v>1</v>
      </c>
      <c r="Q3965" s="179">
        <f>VLOOKUP($G3965,[1]Conceptos!$B$2:$I$588,7,FALSE)</f>
        <v>1</v>
      </c>
      <c r="R3965" s="179">
        <f>VLOOKUP($G3965,[1]Conceptos!$B$2:$I$588,8,FALSE)</f>
        <v>1</v>
      </c>
      <c r="S3965" s="229" t="b">
        <f>VLOOKUP(G3965,[1]Conceptos!$B$2:$E$587,4,FALSE)</f>
        <v>1</v>
      </c>
      <c r="V3965" s="231">
        <f t="shared" si="703"/>
        <v>0</v>
      </c>
    </row>
    <row r="3966" spans="1:22" s="231" customFormat="1" hidden="1">
      <c r="A3966" s="172">
        <f>VLOOKUP(G3966,[1]Conceptos!$B$2:$F$587,5,FALSE)</f>
        <v>466</v>
      </c>
      <c r="B3966" s="236"/>
      <c r="C3966" s="237"/>
      <c r="D3966" s="238"/>
      <c r="E3966" s="225">
        <v>9</v>
      </c>
      <c r="F3966" s="174"/>
      <c r="G3966" s="264" t="str">
        <f t="shared" si="704"/>
        <v>A.13.8</v>
      </c>
      <c r="H3966" s="235" t="e">
        <f t="shared" si="702"/>
        <v>#N/A</v>
      </c>
      <c r="I3966" s="239"/>
      <c r="J3966" s="239"/>
      <c r="K3966" s="239"/>
      <c r="L3966" s="239"/>
      <c r="M3966" s="240"/>
      <c r="N3966" s="231">
        <f t="shared" si="700"/>
        <v>1</v>
      </c>
      <c r="O3966" s="231">
        <f t="shared" si="698"/>
        <v>0</v>
      </c>
      <c r="P3966" s="179">
        <f>VLOOKUP($G3966,[1]Conceptos!$B$2:$I$588,6,FALSE)</f>
        <v>1</v>
      </c>
      <c r="Q3966" s="179">
        <f>VLOOKUP($G3966,[1]Conceptos!$B$2:$I$588,7,FALSE)</f>
        <v>1</v>
      </c>
      <c r="R3966" s="179">
        <f>VLOOKUP($G3966,[1]Conceptos!$B$2:$I$588,8,FALSE)</f>
        <v>1</v>
      </c>
      <c r="S3966" s="229" t="b">
        <f>VLOOKUP(G3966,[1]Conceptos!$B$2:$E$587,4,FALSE)</f>
        <v>1</v>
      </c>
      <c r="V3966" s="231">
        <f t="shared" si="703"/>
        <v>0</v>
      </c>
    </row>
    <row r="3967" spans="1:22" s="231" customFormat="1" hidden="1">
      <c r="A3967" s="172">
        <f>VLOOKUP(G3967,[1]Conceptos!$B$2:$F$587,5,FALSE)</f>
        <v>466</v>
      </c>
      <c r="B3967" s="236"/>
      <c r="C3967" s="237"/>
      <c r="D3967" s="238"/>
      <c r="E3967" s="225">
        <v>10</v>
      </c>
      <c r="F3967" s="174"/>
      <c r="G3967" s="264" t="str">
        <f t="shared" si="704"/>
        <v>A.13.8</v>
      </c>
      <c r="H3967" s="235" t="e">
        <f t="shared" si="702"/>
        <v>#N/A</v>
      </c>
      <c r="I3967" s="239"/>
      <c r="J3967" s="239"/>
      <c r="K3967" s="239"/>
      <c r="L3967" s="239"/>
      <c r="M3967" s="240"/>
      <c r="N3967" s="231">
        <f t="shared" si="700"/>
        <v>1</v>
      </c>
      <c r="O3967" s="231">
        <f t="shared" si="698"/>
        <v>0</v>
      </c>
      <c r="P3967" s="179">
        <f>VLOOKUP($G3967,[1]Conceptos!$B$2:$I$588,6,FALSE)</f>
        <v>1</v>
      </c>
      <c r="Q3967" s="179">
        <f>VLOOKUP($G3967,[1]Conceptos!$B$2:$I$588,7,FALSE)</f>
        <v>1</v>
      </c>
      <c r="R3967" s="179">
        <f>VLOOKUP($G3967,[1]Conceptos!$B$2:$I$588,8,FALSE)</f>
        <v>1</v>
      </c>
      <c r="S3967" s="229" t="b">
        <f>VLOOKUP(G3967,[1]Conceptos!$B$2:$E$587,4,FALSE)</f>
        <v>1</v>
      </c>
      <c r="V3967" s="231">
        <f t="shared" si="703"/>
        <v>0</v>
      </c>
    </row>
    <row r="3968" spans="1:22" s="231" customFormat="1" ht="25.5">
      <c r="A3968" s="172">
        <f>VLOOKUP(G3968,[1]Conceptos!$B$2:$F$587,5,FALSE)</f>
        <v>467</v>
      </c>
      <c r="B3968" s="219" t="s">
        <v>610</v>
      </c>
      <c r="C3968" s="220" t="str">
        <f>VLOOKUP(B3968,[1]Conceptos!$B$2:$D$587,2,FALSE)</f>
        <v>PROYECTOS INTEGRALES DE CIENCIA, TECNOLOGÍA E INNOVACIÓN</v>
      </c>
      <c r="D3968" s="221" t="str">
        <f>VLOOKUP(B3968,[1]Conceptos!$B$2:$D$587,3,FALSE)</f>
        <v>INVERSIÓN ORIENTADA A PROYECTOS INTEGRALES DE CIENCIA, TECNOLOGIA Y DEINNOVACION</v>
      </c>
      <c r="E3968" s="222" t="s">
        <v>136</v>
      </c>
      <c r="F3968" s="223"/>
      <c r="G3968" s="263" t="str">
        <f t="shared" si="704"/>
        <v>A.13.11</v>
      </c>
      <c r="H3968" s="225"/>
      <c r="I3968" s="226">
        <f>SUM(I3969:I3978)</f>
        <v>0</v>
      </c>
      <c r="J3968" s="226">
        <f>SUM(J3969:J3978)</f>
        <v>0</v>
      </c>
      <c r="K3968" s="226">
        <f>SUM(K3969:K3978)</f>
        <v>0</v>
      </c>
      <c r="L3968" s="226">
        <f>SUM(L3969:L3978)</f>
        <v>0</v>
      </c>
      <c r="M3968" s="227">
        <f>SUM(M3969:M3978)</f>
        <v>0</v>
      </c>
      <c r="N3968" s="228">
        <f>IF(AND(E3968&lt;&gt;"", E3968&lt;&gt;"Registrar Detalle",E3968&lt;&gt;"Ocultar Detalle"),1,0)</f>
        <v>0</v>
      </c>
      <c r="O3968" s="228">
        <f t="shared" si="698"/>
        <v>0</v>
      </c>
      <c r="P3968" s="179">
        <f>VLOOKUP($G3968,[1]Conceptos!$B$2:$I$588,6,FALSE)</f>
        <v>1</v>
      </c>
      <c r="Q3968" s="179">
        <f>VLOOKUP($G3968,[1]Conceptos!$B$2:$I$588,7,FALSE)</f>
        <v>1</v>
      </c>
      <c r="R3968" s="179">
        <f>VLOOKUP($G3968,[1]Conceptos!$B$2:$I$588,8,FALSE)</f>
        <v>1</v>
      </c>
      <c r="S3968" s="229" t="b">
        <f>VLOOKUP(G3968,[1]Conceptos!$B$2:$E$588,4,FALSE)</f>
        <v>1</v>
      </c>
      <c r="T3968" s="230">
        <f>FIND(".",B3968,LEN(B3968)-2)</f>
        <v>5</v>
      </c>
      <c r="U3968" s="230" t="str">
        <f>MID(B3968,1,T3968-1)</f>
        <v>A.13</v>
      </c>
      <c r="V3968" s="231">
        <f>IF(T3968=0,#REF!,T3968)</f>
        <v>5</v>
      </c>
    </row>
    <row r="3969" spans="1:22" s="231" customFormat="1">
      <c r="A3969" s="172">
        <f>VLOOKUP(G3969,[1]Conceptos!$B$2:$F$587,5,FALSE)</f>
        <v>467</v>
      </c>
      <c r="B3969" s="234"/>
      <c r="C3969" s="220"/>
      <c r="D3969" s="221"/>
      <c r="E3969" s="225">
        <v>1</v>
      </c>
      <c r="F3969" s="174"/>
      <c r="G3969" s="264" t="str">
        <f t="shared" si="704"/>
        <v>A.13.11</v>
      </c>
      <c r="H3969" s="235" t="e">
        <f t="shared" ref="H3969:H3978" si="705">VLOOKUP(F3969,$W$7:$X$48,2,FALSE)</f>
        <v>#N/A</v>
      </c>
      <c r="I3969" s="239"/>
      <c r="J3969" s="239"/>
      <c r="K3969" s="239"/>
      <c r="L3969" s="239"/>
      <c r="M3969" s="240"/>
      <c r="N3969" s="231">
        <f t="shared" ref="N3969:N4047" si="706">IF(E3969&lt;&gt;"",1,0)</f>
        <v>1</v>
      </c>
      <c r="O3969" s="231">
        <f t="shared" si="698"/>
        <v>0</v>
      </c>
      <c r="P3969" s="179">
        <f>VLOOKUP($G3969,[1]Conceptos!$B$2:$I$588,6,FALSE)</f>
        <v>1</v>
      </c>
      <c r="Q3969" s="179">
        <f>VLOOKUP($G3969,[1]Conceptos!$B$2:$I$588,7,FALSE)</f>
        <v>1</v>
      </c>
      <c r="R3969" s="179">
        <f>VLOOKUP($G3969,[1]Conceptos!$B$2:$I$588,8,FALSE)</f>
        <v>1</v>
      </c>
      <c r="S3969" s="229" t="b">
        <f>VLOOKUP(G3969,[1]Conceptos!$B$2:$E$588,4,FALSE)</f>
        <v>1</v>
      </c>
      <c r="V3969" s="231">
        <f t="shared" si="703"/>
        <v>5</v>
      </c>
    </row>
    <row r="3970" spans="1:22" s="231" customFormat="1" hidden="1">
      <c r="A3970" s="172">
        <f>VLOOKUP(G3970,[1]Conceptos!$B$2:$F$587,5,FALSE)</f>
        <v>467</v>
      </c>
      <c r="B3970" s="236"/>
      <c r="C3970" s="237"/>
      <c r="D3970" s="238"/>
      <c r="E3970" s="225">
        <v>2</v>
      </c>
      <c r="F3970" s="174"/>
      <c r="G3970" s="264" t="str">
        <f t="shared" si="704"/>
        <v>A.13.11</v>
      </c>
      <c r="H3970" s="235" t="e">
        <f t="shared" si="705"/>
        <v>#N/A</v>
      </c>
      <c r="I3970" s="239"/>
      <c r="J3970" s="239"/>
      <c r="K3970" s="239"/>
      <c r="L3970" s="239"/>
      <c r="M3970" s="240"/>
      <c r="N3970" s="231">
        <f t="shared" si="706"/>
        <v>1</v>
      </c>
      <c r="O3970" s="231">
        <f t="shared" si="698"/>
        <v>0</v>
      </c>
      <c r="P3970" s="179">
        <f>VLOOKUP($G3970,[1]Conceptos!$B$2:$I$588,6,FALSE)</f>
        <v>1</v>
      </c>
      <c r="Q3970" s="179">
        <f>VLOOKUP($G3970,[1]Conceptos!$B$2:$I$588,7,FALSE)</f>
        <v>1</v>
      </c>
      <c r="R3970" s="179">
        <f>VLOOKUP($G3970,[1]Conceptos!$B$2:$I$588,8,FALSE)</f>
        <v>1</v>
      </c>
      <c r="S3970" s="229" t="b">
        <f>VLOOKUP(G3970,[1]Conceptos!$B$2:$E$587,4,FALSE)</f>
        <v>1</v>
      </c>
      <c r="V3970" s="231">
        <f t="shared" si="703"/>
        <v>0</v>
      </c>
    </row>
    <row r="3971" spans="1:22" s="231" customFormat="1" hidden="1">
      <c r="A3971" s="172">
        <f>VLOOKUP(G3971,[1]Conceptos!$B$2:$F$587,5,FALSE)</f>
        <v>467</v>
      </c>
      <c r="B3971" s="236"/>
      <c r="C3971" s="237"/>
      <c r="D3971" s="238"/>
      <c r="E3971" s="225">
        <v>3</v>
      </c>
      <c r="F3971" s="174"/>
      <c r="G3971" s="264" t="str">
        <f t="shared" si="704"/>
        <v>A.13.11</v>
      </c>
      <c r="H3971" s="235" t="e">
        <f t="shared" si="705"/>
        <v>#N/A</v>
      </c>
      <c r="I3971" s="239"/>
      <c r="J3971" s="239"/>
      <c r="K3971" s="239"/>
      <c r="L3971" s="239"/>
      <c r="M3971" s="240"/>
      <c r="N3971" s="231">
        <f t="shared" si="706"/>
        <v>1</v>
      </c>
      <c r="O3971" s="231">
        <f t="shared" si="698"/>
        <v>0</v>
      </c>
      <c r="P3971" s="179">
        <f>VLOOKUP($G3971,[1]Conceptos!$B$2:$I$588,6,FALSE)</f>
        <v>1</v>
      </c>
      <c r="Q3971" s="179">
        <f>VLOOKUP($G3971,[1]Conceptos!$B$2:$I$588,7,FALSE)</f>
        <v>1</v>
      </c>
      <c r="R3971" s="179">
        <f>VLOOKUP($G3971,[1]Conceptos!$B$2:$I$588,8,FALSE)</f>
        <v>1</v>
      </c>
      <c r="S3971" s="229" t="b">
        <f>VLOOKUP(G3971,[1]Conceptos!$B$2:$E$587,4,FALSE)</f>
        <v>1</v>
      </c>
      <c r="V3971" s="231">
        <f t="shared" si="703"/>
        <v>0</v>
      </c>
    </row>
    <row r="3972" spans="1:22" s="231" customFormat="1" hidden="1">
      <c r="A3972" s="172">
        <f>VLOOKUP(G3972,[1]Conceptos!$B$2:$F$587,5,FALSE)</f>
        <v>467</v>
      </c>
      <c r="B3972" s="236"/>
      <c r="C3972" s="237"/>
      <c r="D3972" s="238"/>
      <c r="E3972" s="225">
        <v>4</v>
      </c>
      <c r="F3972" s="174"/>
      <c r="G3972" s="264" t="str">
        <f t="shared" si="704"/>
        <v>A.13.11</v>
      </c>
      <c r="H3972" s="235" t="e">
        <f t="shared" si="705"/>
        <v>#N/A</v>
      </c>
      <c r="I3972" s="239"/>
      <c r="J3972" s="239"/>
      <c r="K3972" s="239"/>
      <c r="L3972" s="239"/>
      <c r="M3972" s="240"/>
      <c r="N3972" s="231">
        <f t="shared" si="706"/>
        <v>1</v>
      </c>
      <c r="O3972" s="231">
        <f t="shared" si="698"/>
        <v>0</v>
      </c>
      <c r="P3972" s="179">
        <f>VLOOKUP($G3972,[1]Conceptos!$B$2:$I$588,6,FALSE)</f>
        <v>1</v>
      </c>
      <c r="Q3972" s="179">
        <f>VLOOKUP($G3972,[1]Conceptos!$B$2:$I$588,7,FALSE)</f>
        <v>1</v>
      </c>
      <c r="R3972" s="179">
        <f>VLOOKUP($G3972,[1]Conceptos!$B$2:$I$588,8,FALSE)</f>
        <v>1</v>
      </c>
      <c r="S3972" s="229" t="b">
        <f>VLOOKUP(G3972,[1]Conceptos!$B$2:$E$587,4,FALSE)</f>
        <v>1</v>
      </c>
      <c r="V3972" s="231">
        <f t="shared" si="703"/>
        <v>0</v>
      </c>
    </row>
    <row r="3973" spans="1:22" s="231" customFormat="1" hidden="1">
      <c r="A3973" s="172">
        <f>VLOOKUP(G3973,[1]Conceptos!$B$2:$F$587,5,FALSE)</f>
        <v>467</v>
      </c>
      <c r="B3973" s="236"/>
      <c r="C3973" s="237"/>
      <c r="D3973" s="238"/>
      <c r="E3973" s="225">
        <v>5</v>
      </c>
      <c r="F3973" s="174"/>
      <c r="G3973" s="264" t="str">
        <f t="shared" si="704"/>
        <v>A.13.11</v>
      </c>
      <c r="H3973" s="235" t="e">
        <f t="shared" si="705"/>
        <v>#N/A</v>
      </c>
      <c r="I3973" s="239"/>
      <c r="J3973" s="239"/>
      <c r="K3973" s="239"/>
      <c r="L3973" s="239"/>
      <c r="M3973" s="240"/>
      <c r="N3973" s="231">
        <f t="shared" si="706"/>
        <v>1</v>
      </c>
      <c r="O3973" s="231">
        <f t="shared" si="698"/>
        <v>0</v>
      </c>
      <c r="P3973" s="179">
        <f>VLOOKUP($G3973,[1]Conceptos!$B$2:$I$588,6,FALSE)</f>
        <v>1</v>
      </c>
      <c r="Q3973" s="179">
        <f>VLOOKUP($G3973,[1]Conceptos!$B$2:$I$588,7,FALSE)</f>
        <v>1</v>
      </c>
      <c r="R3973" s="179">
        <f>VLOOKUP($G3973,[1]Conceptos!$B$2:$I$588,8,FALSE)</f>
        <v>1</v>
      </c>
      <c r="S3973" s="229" t="b">
        <f>VLOOKUP(G3973,[1]Conceptos!$B$2:$E$587,4,FALSE)</f>
        <v>1</v>
      </c>
      <c r="V3973" s="231">
        <f t="shared" si="703"/>
        <v>0</v>
      </c>
    </row>
    <row r="3974" spans="1:22" s="231" customFormat="1" hidden="1">
      <c r="A3974" s="172">
        <f>VLOOKUP(G3974,[1]Conceptos!$B$2:$F$587,5,FALSE)</f>
        <v>467</v>
      </c>
      <c r="B3974" s="236"/>
      <c r="C3974" s="237"/>
      <c r="D3974" s="238"/>
      <c r="E3974" s="225">
        <v>6</v>
      </c>
      <c r="F3974" s="174"/>
      <c r="G3974" s="264" t="str">
        <f t="shared" si="704"/>
        <v>A.13.11</v>
      </c>
      <c r="H3974" s="235" t="e">
        <f t="shared" si="705"/>
        <v>#N/A</v>
      </c>
      <c r="I3974" s="239"/>
      <c r="J3974" s="239"/>
      <c r="K3974" s="239"/>
      <c r="L3974" s="239"/>
      <c r="M3974" s="240"/>
      <c r="N3974" s="231">
        <f t="shared" si="706"/>
        <v>1</v>
      </c>
      <c r="O3974" s="231">
        <f t="shared" si="698"/>
        <v>0</v>
      </c>
      <c r="P3974" s="179">
        <f>VLOOKUP($G3974,[1]Conceptos!$B$2:$I$588,6,FALSE)</f>
        <v>1</v>
      </c>
      <c r="Q3974" s="179">
        <f>VLOOKUP($G3974,[1]Conceptos!$B$2:$I$588,7,FALSE)</f>
        <v>1</v>
      </c>
      <c r="R3974" s="179">
        <f>VLOOKUP($G3974,[1]Conceptos!$B$2:$I$588,8,FALSE)</f>
        <v>1</v>
      </c>
      <c r="S3974" s="229" t="b">
        <f>VLOOKUP(G3974,[1]Conceptos!$B$2:$E$587,4,FALSE)</f>
        <v>1</v>
      </c>
      <c r="V3974" s="231">
        <f t="shared" si="703"/>
        <v>0</v>
      </c>
    </row>
    <row r="3975" spans="1:22" s="231" customFormat="1" hidden="1">
      <c r="A3975" s="172">
        <f>VLOOKUP(G3975,[1]Conceptos!$B$2:$F$587,5,FALSE)</f>
        <v>467</v>
      </c>
      <c r="B3975" s="236"/>
      <c r="C3975" s="237"/>
      <c r="D3975" s="238"/>
      <c r="E3975" s="225">
        <v>7</v>
      </c>
      <c r="F3975" s="174"/>
      <c r="G3975" s="264" t="str">
        <f t="shared" si="704"/>
        <v>A.13.11</v>
      </c>
      <c r="H3975" s="235" t="e">
        <f t="shared" si="705"/>
        <v>#N/A</v>
      </c>
      <c r="I3975" s="239"/>
      <c r="J3975" s="239"/>
      <c r="K3975" s="239"/>
      <c r="L3975" s="239"/>
      <c r="M3975" s="240"/>
      <c r="N3975" s="231">
        <f t="shared" si="706"/>
        <v>1</v>
      </c>
      <c r="O3975" s="231">
        <f t="shared" si="698"/>
        <v>0</v>
      </c>
      <c r="P3975" s="179">
        <f>VLOOKUP($G3975,[1]Conceptos!$B$2:$I$588,6,FALSE)</f>
        <v>1</v>
      </c>
      <c r="Q3975" s="179">
        <f>VLOOKUP($G3975,[1]Conceptos!$B$2:$I$588,7,FALSE)</f>
        <v>1</v>
      </c>
      <c r="R3975" s="179">
        <f>VLOOKUP($G3975,[1]Conceptos!$B$2:$I$588,8,FALSE)</f>
        <v>1</v>
      </c>
      <c r="S3975" s="229" t="b">
        <f>VLOOKUP(G3975,[1]Conceptos!$B$2:$E$587,4,FALSE)</f>
        <v>1</v>
      </c>
      <c r="V3975" s="231">
        <f t="shared" si="703"/>
        <v>0</v>
      </c>
    </row>
    <row r="3976" spans="1:22" s="231" customFormat="1" hidden="1">
      <c r="A3976" s="172">
        <f>VLOOKUP(G3976,[1]Conceptos!$B$2:$F$587,5,FALSE)</f>
        <v>467</v>
      </c>
      <c r="B3976" s="236"/>
      <c r="C3976" s="237"/>
      <c r="D3976" s="238"/>
      <c r="E3976" s="225">
        <v>8</v>
      </c>
      <c r="F3976" s="174"/>
      <c r="G3976" s="264" t="str">
        <f t="shared" si="704"/>
        <v>A.13.11</v>
      </c>
      <c r="H3976" s="235" t="e">
        <f t="shared" si="705"/>
        <v>#N/A</v>
      </c>
      <c r="I3976" s="239"/>
      <c r="J3976" s="239"/>
      <c r="K3976" s="239"/>
      <c r="L3976" s="239"/>
      <c r="M3976" s="240"/>
      <c r="N3976" s="231">
        <f t="shared" si="706"/>
        <v>1</v>
      </c>
      <c r="O3976" s="231">
        <f t="shared" si="698"/>
        <v>0</v>
      </c>
      <c r="P3976" s="179">
        <f>VLOOKUP($G3976,[1]Conceptos!$B$2:$I$588,6,FALSE)</f>
        <v>1</v>
      </c>
      <c r="Q3976" s="179">
        <f>VLOOKUP($G3976,[1]Conceptos!$B$2:$I$588,7,FALSE)</f>
        <v>1</v>
      </c>
      <c r="R3976" s="179">
        <f>VLOOKUP($G3976,[1]Conceptos!$B$2:$I$588,8,FALSE)</f>
        <v>1</v>
      </c>
      <c r="S3976" s="229" t="b">
        <f>VLOOKUP(G3976,[1]Conceptos!$B$2:$E$587,4,FALSE)</f>
        <v>1</v>
      </c>
      <c r="V3976" s="231">
        <f t="shared" si="703"/>
        <v>0</v>
      </c>
    </row>
    <row r="3977" spans="1:22" s="231" customFormat="1" hidden="1">
      <c r="A3977" s="172">
        <f>VLOOKUP(G3977,[1]Conceptos!$B$2:$F$587,5,FALSE)</f>
        <v>467</v>
      </c>
      <c r="B3977" s="236"/>
      <c r="C3977" s="237"/>
      <c r="D3977" s="238"/>
      <c r="E3977" s="225">
        <v>9</v>
      </c>
      <c r="F3977" s="174"/>
      <c r="G3977" s="264" t="str">
        <f t="shared" si="704"/>
        <v>A.13.11</v>
      </c>
      <c r="H3977" s="235" t="e">
        <f t="shared" si="705"/>
        <v>#N/A</v>
      </c>
      <c r="I3977" s="239"/>
      <c r="J3977" s="239"/>
      <c r="K3977" s="239"/>
      <c r="L3977" s="239"/>
      <c r="M3977" s="240"/>
      <c r="N3977" s="231">
        <f t="shared" si="706"/>
        <v>1</v>
      </c>
      <c r="O3977" s="231">
        <f t="shared" si="698"/>
        <v>0</v>
      </c>
      <c r="P3977" s="179">
        <f>VLOOKUP($G3977,[1]Conceptos!$B$2:$I$588,6,FALSE)</f>
        <v>1</v>
      </c>
      <c r="Q3977" s="179">
        <f>VLOOKUP($G3977,[1]Conceptos!$B$2:$I$588,7,FALSE)</f>
        <v>1</v>
      </c>
      <c r="R3977" s="179">
        <f>VLOOKUP($G3977,[1]Conceptos!$B$2:$I$588,8,FALSE)</f>
        <v>1</v>
      </c>
      <c r="S3977" s="229" t="b">
        <f>VLOOKUP(G3977,[1]Conceptos!$B$2:$E$587,4,FALSE)</f>
        <v>1</v>
      </c>
      <c r="V3977" s="231">
        <f t="shared" si="703"/>
        <v>0</v>
      </c>
    </row>
    <row r="3978" spans="1:22" s="231" customFormat="1" hidden="1">
      <c r="A3978" s="172">
        <f>VLOOKUP(G3978,[1]Conceptos!$B$2:$F$587,5,FALSE)</f>
        <v>467</v>
      </c>
      <c r="B3978" s="236"/>
      <c r="C3978" s="237"/>
      <c r="D3978" s="238"/>
      <c r="E3978" s="225">
        <v>10</v>
      </c>
      <c r="F3978" s="174"/>
      <c r="G3978" s="264" t="str">
        <f t="shared" si="704"/>
        <v>A.13.11</v>
      </c>
      <c r="H3978" s="235" t="e">
        <f t="shared" si="705"/>
        <v>#N/A</v>
      </c>
      <c r="I3978" s="239"/>
      <c r="J3978" s="239"/>
      <c r="K3978" s="239"/>
      <c r="L3978" s="239"/>
      <c r="M3978" s="240"/>
      <c r="N3978" s="231">
        <f t="shared" si="706"/>
        <v>1</v>
      </c>
      <c r="O3978" s="231">
        <f t="shared" si="698"/>
        <v>0</v>
      </c>
      <c r="P3978" s="179">
        <f>VLOOKUP($G3978,[1]Conceptos!$B$2:$I$588,6,FALSE)</f>
        <v>1</v>
      </c>
      <c r="Q3978" s="179">
        <f>VLOOKUP($G3978,[1]Conceptos!$B$2:$I$588,7,FALSE)</f>
        <v>1</v>
      </c>
      <c r="R3978" s="179">
        <f>VLOOKUP($G3978,[1]Conceptos!$B$2:$I$588,8,FALSE)</f>
        <v>1</v>
      </c>
      <c r="S3978" s="229" t="b">
        <f>VLOOKUP(G3978,[1]Conceptos!$B$2:$E$587,4,FALSE)</f>
        <v>1</v>
      </c>
      <c r="V3978" s="231">
        <f t="shared" si="703"/>
        <v>0</v>
      </c>
    </row>
    <row r="3979" spans="1:22" s="231" customFormat="1" ht="25.5">
      <c r="A3979" s="172">
        <f>VLOOKUP(G3979,[1]Conceptos!$B$2:$F$587,5,FALSE)</f>
        <v>468</v>
      </c>
      <c r="B3979" s="219" t="s">
        <v>611</v>
      </c>
      <c r="C3979" s="220" t="str">
        <f>VLOOKUP(B3979,[1]Conceptos!$B$2:$D$587,2,FALSE)</f>
        <v>PAGO DE DÉFICIT DE INVERSIÓN EN PROMOCIÓN DEL DESARROLLO</v>
      </c>
      <c r="D3979" s="221" t="str">
        <f>VLOOKUP(B3979,[1]Conceptos!$B$2:$D$587,3,FALSE)</f>
        <v>RECURSOS DESTINADOS AL PAGO DE DÉFICIT DE INVERSIÓN EN PROMOCION DEL DESARROLLO</v>
      </c>
      <c r="E3979" s="222" t="s">
        <v>136</v>
      </c>
      <c r="F3979" s="223"/>
      <c r="G3979" s="263" t="str">
        <f t="shared" si="704"/>
        <v>A.13.12</v>
      </c>
      <c r="H3979" s="225"/>
      <c r="I3979" s="226">
        <f>SUM(I3980:I3989)</f>
        <v>0</v>
      </c>
      <c r="J3979" s="226">
        <f>SUM(J3980:J3989)</f>
        <v>0</v>
      </c>
      <c r="K3979" s="226">
        <f>SUM(K3980:K3989)</f>
        <v>0</v>
      </c>
      <c r="L3979" s="226">
        <f>SUM(L3980:L3989)</f>
        <v>0</v>
      </c>
      <c r="M3979" s="227">
        <f>SUM(M3980:M3989)</f>
        <v>0</v>
      </c>
      <c r="N3979" s="228">
        <f>IF(AND(E3979&lt;&gt;"", E3979&lt;&gt;"Registrar Detalle",E3979&lt;&gt;"Ocultar Detalle"),1,0)</f>
        <v>0</v>
      </c>
      <c r="O3979" s="228">
        <f t="shared" si="698"/>
        <v>0</v>
      </c>
      <c r="P3979" s="179">
        <f>VLOOKUP($G3979,[1]Conceptos!$B$2:$I$588,6,FALSE)</f>
        <v>1</v>
      </c>
      <c r="Q3979" s="179">
        <f>VLOOKUP($G3979,[1]Conceptos!$B$2:$I$588,7,FALSE)</f>
        <v>1</v>
      </c>
      <c r="R3979" s="179">
        <f>VLOOKUP($G3979,[1]Conceptos!$B$2:$I$588,8,FALSE)</f>
        <v>1</v>
      </c>
      <c r="S3979" s="229" t="b">
        <f>VLOOKUP(G3979,[1]Conceptos!$B$2:$E$588,4,FALSE)</f>
        <v>1</v>
      </c>
      <c r="T3979" s="230">
        <f>FIND(".",B3979,LEN(B3979)-2)</f>
        <v>5</v>
      </c>
      <c r="U3979" s="230" t="str">
        <f>MID(B3979,1,T3979-1)</f>
        <v>A.13</v>
      </c>
      <c r="V3979" s="231">
        <f t="shared" si="703"/>
        <v>5</v>
      </c>
    </row>
    <row r="3980" spans="1:22" s="231" customFormat="1">
      <c r="A3980" s="172">
        <f>VLOOKUP(G3980,[1]Conceptos!$B$2:$F$587,5,FALSE)</f>
        <v>468</v>
      </c>
      <c r="B3980" s="234"/>
      <c r="C3980" s="220"/>
      <c r="D3980" s="221"/>
      <c r="E3980" s="225">
        <v>1</v>
      </c>
      <c r="F3980" s="174"/>
      <c r="G3980" s="264" t="str">
        <f t="shared" si="704"/>
        <v>A.13.12</v>
      </c>
      <c r="H3980" s="235" t="e">
        <f t="shared" ref="H3980:H3989" si="707">VLOOKUP(F3980,$W$7:$X$48,2,FALSE)</f>
        <v>#N/A</v>
      </c>
      <c r="I3980" s="239"/>
      <c r="J3980" s="239"/>
      <c r="K3980" s="239"/>
      <c r="L3980" s="239"/>
      <c r="M3980" s="240"/>
      <c r="N3980" s="231">
        <f t="shared" si="706"/>
        <v>1</v>
      </c>
      <c r="O3980" s="231">
        <f t="shared" si="698"/>
        <v>0</v>
      </c>
      <c r="P3980" s="179">
        <f>VLOOKUP($G3980,[1]Conceptos!$B$2:$I$588,6,FALSE)</f>
        <v>1</v>
      </c>
      <c r="Q3980" s="179">
        <f>VLOOKUP($G3980,[1]Conceptos!$B$2:$I$588,7,FALSE)</f>
        <v>1</v>
      </c>
      <c r="R3980" s="179">
        <f>VLOOKUP($G3980,[1]Conceptos!$B$2:$I$588,8,FALSE)</f>
        <v>1</v>
      </c>
      <c r="S3980" s="229" t="b">
        <f>VLOOKUP(G3980,[1]Conceptos!$B$2:$E$588,4,FALSE)</f>
        <v>1</v>
      </c>
      <c r="V3980" s="231">
        <f t="shared" si="703"/>
        <v>5</v>
      </c>
    </row>
    <row r="3981" spans="1:22" s="231" customFormat="1" hidden="1">
      <c r="A3981" s="172">
        <f>VLOOKUP(G3981,[1]Conceptos!$B$2:$F$587,5,FALSE)</f>
        <v>468</v>
      </c>
      <c r="B3981" s="236"/>
      <c r="C3981" s="237"/>
      <c r="D3981" s="238"/>
      <c r="E3981" s="225">
        <v>2</v>
      </c>
      <c r="F3981" s="174"/>
      <c r="G3981" s="264" t="str">
        <f t="shared" si="704"/>
        <v>A.13.12</v>
      </c>
      <c r="H3981" s="235" t="e">
        <f t="shared" si="707"/>
        <v>#N/A</v>
      </c>
      <c r="I3981" s="239"/>
      <c r="J3981" s="239"/>
      <c r="K3981" s="239"/>
      <c r="L3981" s="239"/>
      <c r="M3981" s="240"/>
      <c r="N3981" s="231">
        <f t="shared" si="706"/>
        <v>1</v>
      </c>
      <c r="O3981" s="231">
        <f t="shared" si="698"/>
        <v>0</v>
      </c>
      <c r="P3981" s="179">
        <f>VLOOKUP($G3981,[1]Conceptos!$B$2:$I$588,6,FALSE)</f>
        <v>1</v>
      </c>
      <c r="Q3981" s="179">
        <f>VLOOKUP($G3981,[1]Conceptos!$B$2:$I$588,7,FALSE)</f>
        <v>1</v>
      </c>
      <c r="R3981" s="179">
        <f>VLOOKUP($G3981,[1]Conceptos!$B$2:$I$588,8,FALSE)</f>
        <v>1</v>
      </c>
      <c r="S3981" s="229" t="b">
        <f>VLOOKUP(G3981,[1]Conceptos!$B$2:$E$587,4,FALSE)</f>
        <v>1</v>
      </c>
      <c r="V3981" s="231">
        <f t="shared" si="703"/>
        <v>0</v>
      </c>
    </row>
    <row r="3982" spans="1:22" s="231" customFormat="1" hidden="1">
      <c r="A3982" s="172">
        <f>VLOOKUP(G3982,[1]Conceptos!$B$2:$F$587,5,FALSE)</f>
        <v>468</v>
      </c>
      <c r="B3982" s="236"/>
      <c r="C3982" s="237"/>
      <c r="D3982" s="238"/>
      <c r="E3982" s="225">
        <v>3</v>
      </c>
      <c r="F3982" s="174"/>
      <c r="G3982" s="264" t="str">
        <f t="shared" si="704"/>
        <v>A.13.12</v>
      </c>
      <c r="H3982" s="235" t="e">
        <f t="shared" si="707"/>
        <v>#N/A</v>
      </c>
      <c r="I3982" s="239"/>
      <c r="J3982" s="239"/>
      <c r="K3982" s="239"/>
      <c r="L3982" s="239"/>
      <c r="M3982" s="240"/>
      <c r="N3982" s="231">
        <f t="shared" si="706"/>
        <v>1</v>
      </c>
      <c r="O3982" s="231">
        <f t="shared" si="698"/>
        <v>0</v>
      </c>
      <c r="P3982" s="179">
        <f>VLOOKUP($G3982,[1]Conceptos!$B$2:$I$588,6,FALSE)</f>
        <v>1</v>
      </c>
      <c r="Q3982" s="179">
        <f>VLOOKUP($G3982,[1]Conceptos!$B$2:$I$588,7,FALSE)</f>
        <v>1</v>
      </c>
      <c r="R3982" s="179">
        <f>VLOOKUP($G3982,[1]Conceptos!$B$2:$I$588,8,FALSE)</f>
        <v>1</v>
      </c>
      <c r="S3982" s="229" t="b">
        <f>VLOOKUP(G3982,[1]Conceptos!$B$2:$E$587,4,FALSE)</f>
        <v>1</v>
      </c>
      <c r="V3982" s="231">
        <f t="shared" si="703"/>
        <v>0</v>
      </c>
    </row>
    <row r="3983" spans="1:22" s="231" customFormat="1" hidden="1">
      <c r="A3983" s="172">
        <f>VLOOKUP(G3983,[1]Conceptos!$B$2:$F$587,5,FALSE)</f>
        <v>468</v>
      </c>
      <c r="B3983" s="236"/>
      <c r="C3983" s="237"/>
      <c r="D3983" s="238"/>
      <c r="E3983" s="225">
        <v>4</v>
      </c>
      <c r="F3983" s="174"/>
      <c r="G3983" s="264" t="str">
        <f t="shared" si="704"/>
        <v>A.13.12</v>
      </c>
      <c r="H3983" s="235" t="e">
        <f t="shared" si="707"/>
        <v>#N/A</v>
      </c>
      <c r="I3983" s="239"/>
      <c r="J3983" s="239"/>
      <c r="K3983" s="239"/>
      <c r="L3983" s="239"/>
      <c r="M3983" s="240"/>
      <c r="N3983" s="231">
        <f t="shared" si="706"/>
        <v>1</v>
      </c>
      <c r="O3983" s="231">
        <f t="shared" si="698"/>
        <v>0</v>
      </c>
      <c r="P3983" s="179">
        <f>VLOOKUP($G3983,[1]Conceptos!$B$2:$I$588,6,FALSE)</f>
        <v>1</v>
      </c>
      <c r="Q3983" s="179">
        <f>VLOOKUP($G3983,[1]Conceptos!$B$2:$I$588,7,FALSE)</f>
        <v>1</v>
      </c>
      <c r="R3983" s="179">
        <f>VLOOKUP($G3983,[1]Conceptos!$B$2:$I$588,8,FALSE)</f>
        <v>1</v>
      </c>
      <c r="S3983" s="229" t="b">
        <f>VLOOKUP(G3983,[1]Conceptos!$B$2:$E$587,4,FALSE)</f>
        <v>1</v>
      </c>
      <c r="V3983" s="231">
        <f t="shared" si="703"/>
        <v>0</v>
      </c>
    </row>
    <row r="3984" spans="1:22" s="231" customFormat="1" hidden="1">
      <c r="A3984" s="172">
        <f>VLOOKUP(G3984,[1]Conceptos!$B$2:$F$587,5,FALSE)</f>
        <v>468</v>
      </c>
      <c r="B3984" s="236"/>
      <c r="C3984" s="237"/>
      <c r="D3984" s="238"/>
      <c r="E3984" s="225">
        <v>5</v>
      </c>
      <c r="F3984" s="174"/>
      <c r="G3984" s="264" t="str">
        <f t="shared" si="704"/>
        <v>A.13.12</v>
      </c>
      <c r="H3984" s="235" t="e">
        <f t="shared" si="707"/>
        <v>#N/A</v>
      </c>
      <c r="I3984" s="239"/>
      <c r="J3984" s="239"/>
      <c r="K3984" s="239"/>
      <c r="L3984" s="239"/>
      <c r="M3984" s="240"/>
      <c r="N3984" s="231">
        <f t="shared" si="706"/>
        <v>1</v>
      </c>
      <c r="O3984" s="231">
        <f t="shared" si="698"/>
        <v>0</v>
      </c>
      <c r="P3984" s="179">
        <f>VLOOKUP($G3984,[1]Conceptos!$B$2:$I$588,6,FALSE)</f>
        <v>1</v>
      </c>
      <c r="Q3984" s="179">
        <f>VLOOKUP($G3984,[1]Conceptos!$B$2:$I$588,7,FALSE)</f>
        <v>1</v>
      </c>
      <c r="R3984" s="179">
        <f>VLOOKUP($G3984,[1]Conceptos!$B$2:$I$588,8,FALSE)</f>
        <v>1</v>
      </c>
      <c r="S3984" s="229" t="b">
        <f>VLOOKUP(G3984,[1]Conceptos!$B$2:$E$587,4,FALSE)</f>
        <v>1</v>
      </c>
      <c r="V3984" s="231">
        <f t="shared" si="703"/>
        <v>0</v>
      </c>
    </row>
    <row r="3985" spans="1:22" s="231" customFormat="1" hidden="1">
      <c r="A3985" s="172">
        <f>VLOOKUP(G3985,[1]Conceptos!$B$2:$F$587,5,FALSE)</f>
        <v>468</v>
      </c>
      <c r="B3985" s="236"/>
      <c r="C3985" s="237"/>
      <c r="D3985" s="238"/>
      <c r="E3985" s="225">
        <v>6</v>
      </c>
      <c r="F3985" s="174"/>
      <c r="G3985" s="264" t="str">
        <f t="shared" si="704"/>
        <v>A.13.12</v>
      </c>
      <c r="H3985" s="235" t="e">
        <f t="shared" si="707"/>
        <v>#N/A</v>
      </c>
      <c r="I3985" s="239"/>
      <c r="J3985" s="239"/>
      <c r="K3985" s="239"/>
      <c r="L3985" s="239"/>
      <c r="M3985" s="240"/>
      <c r="N3985" s="231">
        <f t="shared" si="706"/>
        <v>1</v>
      </c>
      <c r="O3985" s="231">
        <f t="shared" si="698"/>
        <v>0</v>
      </c>
      <c r="P3985" s="179">
        <f>VLOOKUP($G3985,[1]Conceptos!$B$2:$I$588,6,FALSE)</f>
        <v>1</v>
      </c>
      <c r="Q3985" s="179">
        <f>VLOOKUP($G3985,[1]Conceptos!$B$2:$I$588,7,FALSE)</f>
        <v>1</v>
      </c>
      <c r="R3985" s="179">
        <f>VLOOKUP($G3985,[1]Conceptos!$B$2:$I$588,8,FALSE)</f>
        <v>1</v>
      </c>
      <c r="S3985" s="229" t="b">
        <f>VLOOKUP(G3985,[1]Conceptos!$B$2:$E$587,4,FALSE)</f>
        <v>1</v>
      </c>
      <c r="V3985" s="231">
        <f t="shared" si="703"/>
        <v>0</v>
      </c>
    </row>
    <row r="3986" spans="1:22" s="231" customFormat="1" hidden="1">
      <c r="A3986" s="172">
        <f>VLOOKUP(G3986,[1]Conceptos!$B$2:$F$587,5,FALSE)</f>
        <v>468</v>
      </c>
      <c r="B3986" s="236"/>
      <c r="C3986" s="237"/>
      <c r="D3986" s="238"/>
      <c r="E3986" s="225">
        <v>7</v>
      </c>
      <c r="F3986" s="174"/>
      <c r="G3986" s="264" t="str">
        <f t="shared" si="704"/>
        <v>A.13.12</v>
      </c>
      <c r="H3986" s="235" t="e">
        <f t="shared" si="707"/>
        <v>#N/A</v>
      </c>
      <c r="I3986" s="239"/>
      <c r="J3986" s="239"/>
      <c r="K3986" s="239"/>
      <c r="L3986" s="239"/>
      <c r="M3986" s="240"/>
      <c r="N3986" s="231">
        <f t="shared" si="706"/>
        <v>1</v>
      </c>
      <c r="O3986" s="231">
        <f t="shared" si="698"/>
        <v>0</v>
      </c>
      <c r="P3986" s="179">
        <f>VLOOKUP($G3986,[1]Conceptos!$B$2:$I$588,6,FALSE)</f>
        <v>1</v>
      </c>
      <c r="Q3986" s="179">
        <f>VLOOKUP($G3986,[1]Conceptos!$B$2:$I$588,7,FALSE)</f>
        <v>1</v>
      </c>
      <c r="R3986" s="179">
        <f>VLOOKUP($G3986,[1]Conceptos!$B$2:$I$588,8,FALSE)</f>
        <v>1</v>
      </c>
      <c r="S3986" s="229" t="b">
        <f>VLOOKUP(G3986,[1]Conceptos!$B$2:$E$587,4,FALSE)</f>
        <v>1</v>
      </c>
      <c r="V3986" s="231">
        <f t="shared" si="703"/>
        <v>0</v>
      </c>
    </row>
    <row r="3987" spans="1:22" s="231" customFormat="1" hidden="1">
      <c r="A3987" s="172">
        <f>VLOOKUP(G3987,[1]Conceptos!$B$2:$F$587,5,FALSE)</f>
        <v>468</v>
      </c>
      <c r="B3987" s="236"/>
      <c r="C3987" s="237"/>
      <c r="D3987" s="238"/>
      <c r="E3987" s="225">
        <v>8</v>
      </c>
      <c r="F3987" s="174"/>
      <c r="G3987" s="264" t="str">
        <f t="shared" si="704"/>
        <v>A.13.12</v>
      </c>
      <c r="H3987" s="235" t="e">
        <f t="shared" si="707"/>
        <v>#N/A</v>
      </c>
      <c r="I3987" s="239"/>
      <c r="J3987" s="239"/>
      <c r="K3987" s="239"/>
      <c r="L3987" s="239"/>
      <c r="M3987" s="240"/>
      <c r="N3987" s="231">
        <f t="shared" si="706"/>
        <v>1</v>
      </c>
      <c r="O3987" s="231">
        <f t="shared" si="698"/>
        <v>0</v>
      </c>
      <c r="P3987" s="179">
        <f>VLOOKUP($G3987,[1]Conceptos!$B$2:$I$588,6,FALSE)</f>
        <v>1</v>
      </c>
      <c r="Q3987" s="179">
        <f>VLOOKUP($G3987,[1]Conceptos!$B$2:$I$588,7,FALSE)</f>
        <v>1</v>
      </c>
      <c r="R3987" s="179">
        <f>VLOOKUP($G3987,[1]Conceptos!$B$2:$I$588,8,FALSE)</f>
        <v>1</v>
      </c>
      <c r="S3987" s="229" t="b">
        <f>VLOOKUP(G3987,[1]Conceptos!$B$2:$E$587,4,FALSE)</f>
        <v>1</v>
      </c>
      <c r="V3987" s="231">
        <f t="shared" si="703"/>
        <v>0</v>
      </c>
    </row>
    <row r="3988" spans="1:22" s="231" customFormat="1" hidden="1">
      <c r="A3988" s="172">
        <f>VLOOKUP(G3988,[1]Conceptos!$B$2:$F$587,5,FALSE)</f>
        <v>468</v>
      </c>
      <c r="B3988" s="236"/>
      <c r="C3988" s="237"/>
      <c r="D3988" s="238"/>
      <c r="E3988" s="225">
        <v>9</v>
      </c>
      <c r="F3988" s="174"/>
      <c r="G3988" s="264" t="str">
        <f t="shared" si="704"/>
        <v>A.13.12</v>
      </c>
      <c r="H3988" s="235" t="e">
        <f t="shared" si="707"/>
        <v>#N/A</v>
      </c>
      <c r="I3988" s="239"/>
      <c r="J3988" s="239"/>
      <c r="K3988" s="239"/>
      <c r="L3988" s="239"/>
      <c r="M3988" s="240"/>
      <c r="N3988" s="231">
        <f t="shared" si="706"/>
        <v>1</v>
      </c>
      <c r="O3988" s="231">
        <f t="shared" si="698"/>
        <v>0</v>
      </c>
      <c r="P3988" s="179">
        <f>VLOOKUP($G3988,[1]Conceptos!$B$2:$I$588,6,FALSE)</f>
        <v>1</v>
      </c>
      <c r="Q3988" s="179">
        <f>VLOOKUP($G3988,[1]Conceptos!$B$2:$I$588,7,FALSE)</f>
        <v>1</v>
      </c>
      <c r="R3988" s="179">
        <f>VLOOKUP($G3988,[1]Conceptos!$B$2:$I$588,8,FALSE)</f>
        <v>1</v>
      </c>
      <c r="S3988" s="229" t="b">
        <f>VLOOKUP(G3988,[1]Conceptos!$B$2:$E$587,4,FALSE)</f>
        <v>1</v>
      </c>
      <c r="V3988" s="231">
        <f t="shared" si="703"/>
        <v>0</v>
      </c>
    </row>
    <row r="3989" spans="1:22" s="231" customFormat="1" hidden="1">
      <c r="A3989" s="172">
        <f>VLOOKUP(G3989,[1]Conceptos!$B$2:$F$587,5,FALSE)</f>
        <v>468</v>
      </c>
      <c r="B3989" s="236"/>
      <c r="C3989" s="237"/>
      <c r="D3989" s="238"/>
      <c r="E3989" s="225">
        <v>10</v>
      </c>
      <c r="F3989" s="174"/>
      <c r="G3989" s="264" t="str">
        <f t="shared" si="704"/>
        <v>A.13.12</v>
      </c>
      <c r="H3989" s="235" t="e">
        <f t="shared" si="707"/>
        <v>#N/A</v>
      </c>
      <c r="I3989" s="239"/>
      <c r="J3989" s="239"/>
      <c r="K3989" s="239"/>
      <c r="L3989" s="239"/>
      <c r="M3989" s="240"/>
      <c r="N3989" s="231">
        <f t="shared" si="706"/>
        <v>1</v>
      </c>
      <c r="O3989" s="231">
        <f t="shared" si="698"/>
        <v>0</v>
      </c>
      <c r="P3989" s="179">
        <f>VLOOKUP($G3989,[1]Conceptos!$B$2:$I$588,6,FALSE)</f>
        <v>1</v>
      </c>
      <c r="Q3989" s="179">
        <f>VLOOKUP($G3989,[1]Conceptos!$B$2:$I$588,7,FALSE)</f>
        <v>1</v>
      </c>
      <c r="R3989" s="179">
        <f>VLOOKUP($G3989,[1]Conceptos!$B$2:$I$588,8,FALSE)</f>
        <v>1</v>
      </c>
      <c r="S3989" s="229" t="b">
        <f>VLOOKUP(G3989,[1]Conceptos!$B$2:$E$587,4,FALSE)</f>
        <v>1</v>
      </c>
      <c r="V3989" s="231">
        <f t="shared" si="703"/>
        <v>0</v>
      </c>
    </row>
    <row r="3990" spans="1:22" s="231" customFormat="1" ht="51">
      <c r="A3990" s="172">
        <f>VLOOKUP(G3990,[1]Conceptos!$B$2:$F$587,5,FALSE)</f>
        <v>469</v>
      </c>
      <c r="B3990" s="216" t="s">
        <v>612</v>
      </c>
      <c r="C3990" s="217" t="str">
        <f>VLOOKUP(B3990,[1]Conceptos!$B$2:$D$587,2,FALSE)</f>
        <v>ATENCIÓN A GRUPOS VULNERABLES - PROMOCIÓN SOCIAL</v>
      </c>
      <c r="D3990" s="218" t="str">
        <f>VLOOKUP(B3990,[1]Conceptos!$B$2:$D$587,3,FALSE)</f>
        <v>RECURSOS DESTINADOS AL DESARROLLO DE PROGRAMAS DE APOYO INTEGRAL A GRUPOS DE POBLACIÓN VULNERABLE, COMO LA INFANTIL, EL ADULTO MAYOR, LA POBLACIÓN DESPLAZADA, LOS REINSERTADOS, GRUPOS ÉTNICOS, MADRES CABEZA DE HOGAR, ENTRE OTROS.</v>
      </c>
      <c r="E3990" s="249"/>
      <c r="F3990" s="210"/>
      <c r="G3990" s="211" t="str">
        <f t="shared" si="704"/>
        <v>A.14</v>
      </c>
      <c r="H3990" s="249"/>
      <c r="I3990" s="213">
        <f>I3991+I4047+I4104+I4161+I4218+I4275+I4320+I4377+I4388+I4399+I4410+I4421+I4444+I4455+I4512</f>
        <v>0</v>
      </c>
      <c r="J3990" s="213">
        <f>J3991+J4047+J4104+J4161+J4218+J4275+J4320+J4377+J4388+J4399+J4410+J4421+J4444+J4455+J4512</f>
        <v>0</v>
      </c>
      <c r="K3990" s="213">
        <f>K3991+K4047+K4104+K4161+K4218+K4275+K4320+K4377+K4388+K4399+K4410+K4421+K4444+K4455+K4512</f>
        <v>0</v>
      </c>
      <c r="L3990" s="213">
        <f>L3991+L4047+L4104+L4161+L4218+L4275+L4320+L4377+L4388+L4399+L4410+L4421+L4444+L4455+L4512</f>
        <v>0</v>
      </c>
      <c r="M3990" s="214">
        <f>M3991+M4047+M4104+M4161+M4218+M4275+M4320+M4377+M4388+M4399+M4410+M4421+M4444+M4455+M4512</f>
        <v>0</v>
      </c>
      <c r="N3990" s="250">
        <f t="shared" si="706"/>
        <v>0</v>
      </c>
      <c r="O3990" s="250">
        <f t="shared" si="698"/>
        <v>0</v>
      </c>
      <c r="P3990" s="179">
        <f>VLOOKUP($G3990,[1]Conceptos!$B$2:$I$588,6,FALSE)</f>
        <v>1</v>
      </c>
      <c r="Q3990" s="179">
        <f>VLOOKUP($G3990,[1]Conceptos!$B$2:$I$588,7,FALSE)</f>
        <v>1</v>
      </c>
      <c r="R3990" s="179">
        <f>VLOOKUP($G3990,[1]Conceptos!$B$2:$I$588,8,FALSE)</f>
        <v>1</v>
      </c>
      <c r="S3990" s="229" t="b">
        <f>VLOOKUP(G3990,[1]Conceptos!$B$2:$E$588,4,FALSE)</f>
        <v>0</v>
      </c>
      <c r="T3990" s="230">
        <f>FIND(".",B3990,LEN(B3990)-2)</f>
        <v>2</v>
      </c>
      <c r="U3990" s="230" t="str">
        <f>MID(B3990,1,T3990-1)</f>
        <v>A</v>
      </c>
      <c r="V3990" s="231">
        <f t="shared" si="703"/>
        <v>2</v>
      </c>
    </row>
    <row r="3991" spans="1:22" s="231" customFormat="1" ht="38.25">
      <c r="A3991" s="172">
        <f>VLOOKUP(G3991,[1]Conceptos!$B$2:$F$587,5,FALSE)</f>
        <v>470</v>
      </c>
      <c r="B3991" s="216" t="s">
        <v>613</v>
      </c>
      <c r="C3991" s="217" t="str">
        <f>VLOOKUP(B3991,[1]Conceptos!$B$2:$D$587,2,FALSE)</f>
        <v>PROTECCIÓN INTEGRAL A LA PRIMERA INFANCIA</v>
      </c>
      <c r="D3991" s="218" t="str">
        <f>VLOOKUP(B3991,[1]Conceptos!$B$2:$D$587,3,FALSE)</f>
        <v>RECURSOS DESTINADOS A LA FINANCIACIÓN DE LOS PROYECTOS DE PROTECCIÓN INTEGRAL DE LA PRIMERA INFANCIA, DE ACUERDO CON LA LEY 1098 DE 2006, EL CONPES 109 Y LOS LINEAMIENTOS DEL GOBIERNO NACIÓNAL</v>
      </c>
      <c r="E3991" s="249"/>
      <c r="F3991" s="210"/>
      <c r="G3991" s="211" t="str">
        <f t="shared" si="704"/>
        <v>A.14.1</v>
      </c>
      <c r="H3991" s="249"/>
      <c r="I3991" s="213">
        <f>I3992+I4003+I4014+I4025+I4036</f>
        <v>0</v>
      </c>
      <c r="J3991" s="213">
        <f>J3992+J4003+J4014+J4025+J4036</f>
        <v>0</v>
      </c>
      <c r="K3991" s="213">
        <f>K3992+K4003+K4014+K4025+K4036</f>
        <v>0</v>
      </c>
      <c r="L3991" s="213">
        <f>L3992+L4003+L4014+L4025+L4036</f>
        <v>0</v>
      </c>
      <c r="M3991" s="214">
        <f>M3992+M4003+M4014+M4025+M4036</f>
        <v>0</v>
      </c>
      <c r="N3991" s="250">
        <f t="shared" si="706"/>
        <v>0</v>
      </c>
      <c r="O3991" s="250">
        <f t="shared" si="698"/>
        <v>0</v>
      </c>
      <c r="P3991" s="179">
        <f>VLOOKUP($G3991,[1]Conceptos!$B$2:$I$588,6,FALSE)</f>
        <v>1</v>
      </c>
      <c r="Q3991" s="179">
        <f>VLOOKUP($G3991,[1]Conceptos!$B$2:$I$588,7,FALSE)</f>
        <v>1</v>
      </c>
      <c r="R3991" s="179">
        <f>VLOOKUP($G3991,[1]Conceptos!$B$2:$I$588,8,FALSE)</f>
        <v>1</v>
      </c>
      <c r="S3991" s="229" t="b">
        <f>VLOOKUP(G3991,[1]Conceptos!$B$2:$E$588,4,FALSE)</f>
        <v>0</v>
      </c>
      <c r="T3991" s="230">
        <f>FIND(".",B3991,LEN(B3991)-2)</f>
        <v>5</v>
      </c>
      <c r="U3991" s="230" t="str">
        <f>MID(B3991,1,T3991-1)</f>
        <v>A.14</v>
      </c>
      <c r="V3991" s="231">
        <f t="shared" si="703"/>
        <v>5</v>
      </c>
    </row>
    <row r="3992" spans="1:22" s="231" customFormat="1" ht="38.25">
      <c r="A3992" s="172">
        <f>VLOOKUP(G3992,[1]Conceptos!$B$2:$F$587,5,FALSE)</f>
        <v>471</v>
      </c>
      <c r="B3992" s="219" t="s">
        <v>614</v>
      </c>
      <c r="C3992" s="220" t="str">
        <f>VLOOKUP(B3992,[1]Conceptos!$B$2:$D$587,2,FALSE)</f>
        <v>CONSTRUCCIÓN DE INFRAESTRUCTURA</v>
      </c>
      <c r="D3992" s="221" t="str">
        <f>VLOOKUP(B3992,[1]Conceptos!$B$2:$D$587,3,FALSE)</f>
        <v>RECURSOS ORIENTADOS A LA INVERSIÓN EN INFRAESTRUCTURA DE LOS PROYECTOS RELACIONADOS A LA PROTECCION INTEGRAL A LA PRIMERA INFANCIA</v>
      </c>
      <c r="E3992" s="222" t="s">
        <v>136</v>
      </c>
      <c r="F3992" s="223"/>
      <c r="G3992" s="224" t="str">
        <f t="shared" si="704"/>
        <v>A.14.1.1</v>
      </c>
      <c r="H3992" s="225"/>
      <c r="I3992" s="226">
        <f>SUM(I3993:I4002)</f>
        <v>0</v>
      </c>
      <c r="J3992" s="226">
        <f>SUM(J3993:J4002)</f>
        <v>0</v>
      </c>
      <c r="K3992" s="226">
        <f>SUM(K3993:K4002)</f>
        <v>0</v>
      </c>
      <c r="L3992" s="226">
        <f>SUM(L3993:L4002)</f>
        <v>0</v>
      </c>
      <c r="M3992" s="227">
        <f>SUM(M3993:M4002)</f>
        <v>0</v>
      </c>
      <c r="N3992" s="228">
        <f>IF(AND(E3992&lt;&gt;"", E3992&lt;&gt;"Registrar Detalle",E3992&lt;&gt;"Ocultar Detalle"),1,0)</f>
        <v>0</v>
      </c>
      <c r="O3992" s="228">
        <f t="shared" si="698"/>
        <v>0</v>
      </c>
      <c r="P3992" s="179">
        <f>VLOOKUP($G3992,[1]Conceptos!$B$2:$I$588,6,FALSE)</f>
        <v>1</v>
      </c>
      <c r="Q3992" s="179">
        <f>VLOOKUP($G3992,[1]Conceptos!$B$2:$I$588,7,FALSE)</f>
        <v>1</v>
      </c>
      <c r="R3992" s="179">
        <f>VLOOKUP($G3992,[1]Conceptos!$B$2:$I$588,8,FALSE)</f>
        <v>1</v>
      </c>
      <c r="S3992" s="229" t="b">
        <f>VLOOKUP(G3992,[1]Conceptos!$B$2:$E$588,4,FALSE)</f>
        <v>1</v>
      </c>
      <c r="T3992" s="230">
        <f>FIND(".",B3992,LEN(B3992)-2)</f>
        <v>7</v>
      </c>
      <c r="U3992" s="230" t="str">
        <f>MID(B3992,1,T3992-1)</f>
        <v>A.14.1</v>
      </c>
      <c r="V3992" s="231">
        <f t="shared" si="703"/>
        <v>7</v>
      </c>
    </row>
    <row r="3993" spans="1:22" s="231" customFormat="1">
      <c r="A3993" s="172">
        <f>VLOOKUP(G3993,[1]Conceptos!$B$2:$F$587,5,FALSE)</f>
        <v>471</v>
      </c>
      <c r="B3993" s="234"/>
      <c r="C3993" s="220"/>
      <c r="D3993" s="221"/>
      <c r="E3993" s="225">
        <v>1</v>
      </c>
      <c r="F3993" s="174"/>
      <c r="G3993" s="175" t="str">
        <f t="shared" si="704"/>
        <v>A.14.1.1</v>
      </c>
      <c r="H3993" s="235" t="e">
        <f t="shared" ref="H3993:H4002" si="708">VLOOKUP(F3993,$W$7:$X$48,2,FALSE)</f>
        <v>#N/A</v>
      </c>
      <c r="I3993" s="239"/>
      <c r="J3993" s="239"/>
      <c r="K3993" s="239"/>
      <c r="L3993" s="239"/>
      <c r="M3993" s="240"/>
      <c r="N3993" s="231">
        <f t="shared" si="706"/>
        <v>1</v>
      </c>
      <c r="O3993" s="231">
        <f t="shared" si="698"/>
        <v>0</v>
      </c>
      <c r="P3993" s="179">
        <f>VLOOKUP($G3993,[1]Conceptos!$B$2:$I$588,6,FALSE)</f>
        <v>1</v>
      </c>
      <c r="Q3993" s="179">
        <f>VLOOKUP($G3993,[1]Conceptos!$B$2:$I$588,7,FALSE)</f>
        <v>1</v>
      </c>
      <c r="R3993" s="179">
        <f>VLOOKUP($G3993,[1]Conceptos!$B$2:$I$588,8,FALSE)</f>
        <v>1</v>
      </c>
      <c r="S3993" s="229" t="b">
        <f>VLOOKUP(G3993,[1]Conceptos!$B$2:$E$588,4,FALSE)</f>
        <v>1</v>
      </c>
      <c r="V3993" s="231">
        <f t="shared" si="703"/>
        <v>7</v>
      </c>
    </row>
    <row r="3994" spans="1:22" s="231" customFormat="1" hidden="1">
      <c r="A3994" s="172">
        <f>VLOOKUP(G3994,[1]Conceptos!$B$2:$F$587,5,FALSE)</f>
        <v>471</v>
      </c>
      <c r="B3994" s="236"/>
      <c r="C3994" s="237"/>
      <c r="D3994" s="238"/>
      <c r="E3994" s="225">
        <v>2</v>
      </c>
      <c r="F3994" s="174"/>
      <c r="G3994" s="175" t="str">
        <f t="shared" si="704"/>
        <v>A.14.1.1</v>
      </c>
      <c r="H3994" s="235" t="e">
        <f t="shared" si="708"/>
        <v>#N/A</v>
      </c>
      <c r="I3994" s="239"/>
      <c r="J3994" s="239"/>
      <c r="K3994" s="239"/>
      <c r="L3994" s="239"/>
      <c r="M3994" s="240"/>
      <c r="N3994" s="231">
        <f t="shared" si="706"/>
        <v>1</v>
      </c>
      <c r="O3994" s="231">
        <f t="shared" si="698"/>
        <v>0</v>
      </c>
      <c r="P3994" s="179">
        <f>VLOOKUP($G3994,[1]Conceptos!$B$2:$I$588,6,FALSE)</f>
        <v>1</v>
      </c>
      <c r="Q3994" s="179">
        <f>VLOOKUP($G3994,[1]Conceptos!$B$2:$I$588,7,FALSE)</f>
        <v>1</v>
      </c>
      <c r="R3994" s="179">
        <f>VLOOKUP($G3994,[1]Conceptos!$B$2:$I$588,8,FALSE)</f>
        <v>1</v>
      </c>
      <c r="S3994" s="229" t="b">
        <f>VLOOKUP(G3994,[1]Conceptos!$B$2:$E$587,4,FALSE)</f>
        <v>1</v>
      </c>
      <c r="V3994" s="231">
        <f t="shared" si="703"/>
        <v>0</v>
      </c>
    </row>
    <row r="3995" spans="1:22" s="231" customFormat="1" hidden="1">
      <c r="A3995" s="172">
        <f>VLOOKUP(G3995,[1]Conceptos!$B$2:$F$587,5,FALSE)</f>
        <v>471</v>
      </c>
      <c r="B3995" s="236"/>
      <c r="C3995" s="237"/>
      <c r="D3995" s="238"/>
      <c r="E3995" s="225">
        <v>3</v>
      </c>
      <c r="F3995" s="174"/>
      <c r="G3995" s="175" t="str">
        <f t="shared" si="704"/>
        <v>A.14.1.1</v>
      </c>
      <c r="H3995" s="235" t="e">
        <f t="shared" si="708"/>
        <v>#N/A</v>
      </c>
      <c r="I3995" s="239"/>
      <c r="J3995" s="239"/>
      <c r="K3995" s="239"/>
      <c r="L3995" s="239"/>
      <c r="M3995" s="240"/>
      <c r="N3995" s="231">
        <f t="shared" si="706"/>
        <v>1</v>
      </c>
      <c r="O3995" s="231">
        <f t="shared" si="698"/>
        <v>0</v>
      </c>
      <c r="P3995" s="179">
        <f>VLOOKUP($G3995,[1]Conceptos!$B$2:$I$588,6,FALSE)</f>
        <v>1</v>
      </c>
      <c r="Q3995" s="179">
        <f>VLOOKUP($G3995,[1]Conceptos!$B$2:$I$588,7,FALSE)</f>
        <v>1</v>
      </c>
      <c r="R3995" s="179">
        <f>VLOOKUP($G3995,[1]Conceptos!$B$2:$I$588,8,FALSE)</f>
        <v>1</v>
      </c>
      <c r="S3995" s="229" t="b">
        <f>VLOOKUP(G3995,[1]Conceptos!$B$2:$E$587,4,FALSE)</f>
        <v>1</v>
      </c>
      <c r="V3995" s="231">
        <f t="shared" si="703"/>
        <v>0</v>
      </c>
    </row>
    <row r="3996" spans="1:22" s="231" customFormat="1" hidden="1">
      <c r="A3996" s="172">
        <f>VLOOKUP(G3996,[1]Conceptos!$B$2:$F$587,5,FALSE)</f>
        <v>471</v>
      </c>
      <c r="B3996" s="236"/>
      <c r="C3996" s="237"/>
      <c r="D3996" s="238"/>
      <c r="E3996" s="225">
        <v>4</v>
      </c>
      <c r="F3996" s="174"/>
      <c r="G3996" s="175" t="str">
        <f t="shared" si="704"/>
        <v>A.14.1.1</v>
      </c>
      <c r="H3996" s="235" t="e">
        <f t="shared" si="708"/>
        <v>#N/A</v>
      </c>
      <c r="I3996" s="239"/>
      <c r="J3996" s="239"/>
      <c r="K3996" s="239"/>
      <c r="L3996" s="239"/>
      <c r="M3996" s="240"/>
      <c r="N3996" s="231">
        <f t="shared" si="706"/>
        <v>1</v>
      </c>
      <c r="O3996" s="231">
        <f t="shared" ref="O3996:O4076" si="709">SUM(I3996:M3996)</f>
        <v>0</v>
      </c>
      <c r="P3996" s="179">
        <f>VLOOKUP($G3996,[1]Conceptos!$B$2:$I$588,6,FALSE)</f>
        <v>1</v>
      </c>
      <c r="Q3996" s="179">
        <f>VLOOKUP($G3996,[1]Conceptos!$B$2:$I$588,7,FALSE)</f>
        <v>1</v>
      </c>
      <c r="R3996" s="179">
        <f>VLOOKUP($G3996,[1]Conceptos!$B$2:$I$588,8,FALSE)</f>
        <v>1</v>
      </c>
      <c r="S3996" s="229" t="b">
        <f>VLOOKUP(G3996,[1]Conceptos!$B$2:$E$587,4,FALSE)</f>
        <v>1</v>
      </c>
      <c r="V3996" s="231">
        <f t="shared" si="703"/>
        <v>0</v>
      </c>
    </row>
    <row r="3997" spans="1:22" s="231" customFormat="1" hidden="1">
      <c r="A3997" s="172">
        <f>VLOOKUP(G3997,[1]Conceptos!$B$2:$F$587,5,FALSE)</f>
        <v>471</v>
      </c>
      <c r="B3997" s="236"/>
      <c r="C3997" s="237"/>
      <c r="D3997" s="238"/>
      <c r="E3997" s="225">
        <v>5</v>
      </c>
      <c r="F3997" s="174"/>
      <c r="G3997" s="175" t="str">
        <f t="shared" si="704"/>
        <v>A.14.1.1</v>
      </c>
      <c r="H3997" s="235" t="e">
        <f t="shared" si="708"/>
        <v>#N/A</v>
      </c>
      <c r="I3997" s="239"/>
      <c r="J3997" s="239"/>
      <c r="K3997" s="239"/>
      <c r="L3997" s="239"/>
      <c r="M3997" s="240"/>
      <c r="N3997" s="231">
        <f t="shared" si="706"/>
        <v>1</v>
      </c>
      <c r="O3997" s="231">
        <f t="shared" si="709"/>
        <v>0</v>
      </c>
      <c r="P3997" s="179">
        <f>VLOOKUP($G3997,[1]Conceptos!$B$2:$I$588,6,FALSE)</f>
        <v>1</v>
      </c>
      <c r="Q3997" s="179">
        <f>VLOOKUP($G3997,[1]Conceptos!$B$2:$I$588,7,FALSE)</f>
        <v>1</v>
      </c>
      <c r="R3997" s="179">
        <f>VLOOKUP($G3997,[1]Conceptos!$B$2:$I$588,8,FALSE)</f>
        <v>1</v>
      </c>
      <c r="S3997" s="229" t="b">
        <f>VLOOKUP(G3997,[1]Conceptos!$B$2:$E$587,4,FALSE)</f>
        <v>1</v>
      </c>
      <c r="V3997" s="231">
        <f t="shared" si="703"/>
        <v>0</v>
      </c>
    </row>
    <row r="3998" spans="1:22" s="231" customFormat="1" hidden="1">
      <c r="A3998" s="172">
        <f>VLOOKUP(G3998,[1]Conceptos!$B$2:$F$587,5,FALSE)</f>
        <v>471</v>
      </c>
      <c r="B3998" s="236"/>
      <c r="C3998" s="237"/>
      <c r="D3998" s="238"/>
      <c r="E3998" s="225">
        <v>6</v>
      </c>
      <c r="F3998" s="174"/>
      <c r="G3998" s="175" t="str">
        <f t="shared" si="704"/>
        <v>A.14.1.1</v>
      </c>
      <c r="H3998" s="235" t="e">
        <f t="shared" si="708"/>
        <v>#N/A</v>
      </c>
      <c r="I3998" s="239"/>
      <c r="J3998" s="239"/>
      <c r="K3998" s="239"/>
      <c r="L3998" s="239"/>
      <c r="M3998" s="240"/>
      <c r="N3998" s="231">
        <f t="shared" si="706"/>
        <v>1</v>
      </c>
      <c r="O3998" s="231">
        <f t="shared" si="709"/>
        <v>0</v>
      </c>
      <c r="P3998" s="179">
        <f>VLOOKUP($G3998,[1]Conceptos!$B$2:$I$588,6,FALSE)</f>
        <v>1</v>
      </c>
      <c r="Q3998" s="179">
        <f>VLOOKUP($G3998,[1]Conceptos!$B$2:$I$588,7,FALSE)</f>
        <v>1</v>
      </c>
      <c r="R3998" s="179">
        <f>VLOOKUP($G3998,[1]Conceptos!$B$2:$I$588,8,FALSE)</f>
        <v>1</v>
      </c>
      <c r="S3998" s="229" t="b">
        <f>VLOOKUP(G3998,[1]Conceptos!$B$2:$E$587,4,FALSE)</f>
        <v>1</v>
      </c>
      <c r="V3998" s="231">
        <f t="shared" si="703"/>
        <v>0</v>
      </c>
    </row>
    <row r="3999" spans="1:22" s="231" customFormat="1" hidden="1">
      <c r="A3999" s="172">
        <f>VLOOKUP(G3999,[1]Conceptos!$B$2:$F$587,5,FALSE)</f>
        <v>471</v>
      </c>
      <c r="B3999" s="236"/>
      <c r="C3999" s="237"/>
      <c r="D3999" s="238"/>
      <c r="E3999" s="225">
        <v>7</v>
      </c>
      <c r="F3999" s="174"/>
      <c r="G3999" s="175" t="str">
        <f t="shared" si="704"/>
        <v>A.14.1.1</v>
      </c>
      <c r="H3999" s="235" t="e">
        <f t="shared" si="708"/>
        <v>#N/A</v>
      </c>
      <c r="I3999" s="239"/>
      <c r="J3999" s="239"/>
      <c r="K3999" s="239"/>
      <c r="L3999" s="239"/>
      <c r="M3999" s="240"/>
      <c r="N3999" s="231">
        <f t="shared" si="706"/>
        <v>1</v>
      </c>
      <c r="O3999" s="231">
        <f t="shared" si="709"/>
        <v>0</v>
      </c>
      <c r="P3999" s="179">
        <f>VLOOKUP($G3999,[1]Conceptos!$B$2:$I$588,6,FALSE)</f>
        <v>1</v>
      </c>
      <c r="Q3999" s="179">
        <f>VLOOKUP($G3999,[1]Conceptos!$B$2:$I$588,7,FALSE)</f>
        <v>1</v>
      </c>
      <c r="R3999" s="179">
        <f>VLOOKUP($G3999,[1]Conceptos!$B$2:$I$588,8,FALSE)</f>
        <v>1</v>
      </c>
      <c r="S3999" s="229" t="b">
        <f>VLOOKUP(G3999,[1]Conceptos!$B$2:$E$587,4,FALSE)</f>
        <v>1</v>
      </c>
      <c r="V3999" s="231">
        <f t="shared" si="703"/>
        <v>0</v>
      </c>
    </row>
    <row r="4000" spans="1:22" s="231" customFormat="1" hidden="1">
      <c r="A4000" s="172">
        <f>VLOOKUP(G4000,[1]Conceptos!$B$2:$F$587,5,FALSE)</f>
        <v>471</v>
      </c>
      <c r="B4000" s="236"/>
      <c r="C4000" s="237"/>
      <c r="D4000" s="238"/>
      <c r="E4000" s="225">
        <v>8</v>
      </c>
      <c r="F4000" s="174"/>
      <c r="G4000" s="175" t="str">
        <f t="shared" si="704"/>
        <v>A.14.1.1</v>
      </c>
      <c r="H4000" s="235" t="e">
        <f t="shared" si="708"/>
        <v>#N/A</v>
      </c>
      <c r="I4000" s="239"/>
      <c r="J4000" s="239"/>
      <c r="K4000" s="239"/>
      <c r="L4000" s="239"/>
      <c r="M4000" s="240"/>
      <c r="N4000" s="231">
        <f t="shared" si="706"/>
        <v>1</v>
      </c>
      <c r="O4000" s="231">
        <f t="shared" si="709"/>
        <v>0</v>
      </c>
      <c r="P4000" s="179">
        <f>VLOOKUP($G4000,[1]Conceptos!$B$2:$I$588,6,FALSE)</f>
        <v>1</v>
      </c>
      <c r="Q4000" s="179">
        <f>VLOOKUP($G4000,[1]Conceptos!$B$2:$I$588,7,FALSE)</f>
        <v>1</v>
      </c>
      <c r="R4000" s="179">
        <f>VLOOKUP($G4000,[1]Conceptos!$B$2:$I$588,8,FALSE)</f>
        <v>1</v>
      </c>
      <c r="S4000" s="229" t="b">
        <f>VLOOKUP(G4000,[1]Conceptos!$B$2:$E$587,4,FALSE)</f>
        <v>1</v>
      </c>
      <c r="V4000" s="231">
        <f t="shared" si="703"/>
        <v>0</v>
      </c>
    </row>
    <row r="4001" spans="1:22" s="231" customFormat="1" hidden="1">
      <c r="A4001" s="172">
        <f>VLOOKUP(G4001,[1]Conceptos!$B$2:$F$587,5,FALSE)</f>
        <v>471</v>
      </c>
      <c r="B4001" s="236"/>
      <c r="C4001" s="237"/>
      <c r="D4001" s="238"/>
      <c r="E4001" s="225">
        <v>9</v>
      </c>
      <c r="F4001" s="174"/>
      <c r="G4001" s="175" t="str">
        <f t="shared" si="704"/>
        <v>A.14.1.1</v>
      </c>
      <c r="H4001" s="235" t="e">
        <f t="shared" si="708"/>
        <v>#N/A</v>
      </c>
      <c r="I4001" s="239"/>
      <c r="J4001" s="239"/>
      <c r="K4001" s="239"/>
      <c r="L4001" s="239"/>
      <c r="M4001" s="240"/>
      <c r="N4001" s="231">
        <f t="shared" si="706"/>
        <v>1</v>
      </c>
      <c r="O4001" s="231">
        <f t="shared" si="709"/>
        <v>0</v>
      </c>
      <c r="P4001" s="179">
        <f>VLOOKUP($G4001,[1]Conceptos!$B$2:$I$588,6,FALSE)</f>
        <v>1</v>
      </c>
      <c r="Q4001" s="179">
        <f>VLOOKUP($G4001,[1]Conceptos!$B$2:$I$588,7,FALSE)</f>
        <v>1</v>
      </c>
      <c r="R4001" s="179">
        <f>VLOOKUP($G4001,[1]Conceptos!$B$2:$I$588,8,FALSE)</f>
        <v>1</v>
      </c>
      <c r="S4001" s="229" t="b">
        <f>VLOOKUP(G4001,[1]Conceptos!$B$2:$E$587,4,FALSE)</f>
        <v>1</v>
      </c>
      <c r="V4001" s="231">
        <f t="shared" si="703"/>
        <v>0</v>
      </c>
    </row>
    <row r="4002" spans="1:22" s="231" customFormat="1" hidden="1">
      <c r="A4002" s="172">
        <f>VLOOKUP(G4002,[1]Conceptos!$B$2:$F$587,5,FALSE)</f>
        <v>471</v>
      </c>
      <c r="B4002" s="236"/>
      <c r="C4002" s="237"/>
      <c r="D4002" s="238"/>
      <c r="E4002" s="225">
        <v>10</v>
      </c>
      <c r="F4002" s="174"/>
      <c r="G4002" s="175" t="str">
        <f t="shared" si="704"/>
        <v>A.14.1.1</v>
      </c>
      <c r="H4002" s="235" t="e">
        <f t="shared" si="708"/>
        <v>#N/A</v>
      </c>
      <c r="I4002" s="239"/>
      <c r="J4002" s="239"/>
      <c r="K4002" s="239"/>
      <c r="L4002" s="239"/>
      <c r="M4002" s="240"/>
      <c r="N4002" s="231">
        <f t="shared" si="706"/>
        <v>1</v>
      </c>
      <c r="O4002" s="231">
        <f t="shared" si="709"/>
        <v>0</v>
      </c>
      <c r="P4002" s="179">
        <f>VLOOKUP($G4002,[1]Conceptos!$B$2:$I$588,6,FALSE)</f>
        <v>1</v>
      </c>
      <c r="Q4002" s="179">
        <f>VLOOKUP($G4002,[1]Conceptos!$B$2:$I$588,7,FALSE)</f>
        <v>1</v>
      </c>
      <c r="R4002" s="179">
        <f>VLOOKUP($G4002,[1]Conceptos!$B$2:$I$588,8,FALSE)</f>
        <v>1</v>
      </c>
      <c r="S4002" s="229" t="b">
        <f>VLOOKUP(G4002,[1]Conceptos!$B$2:$E$587,4,FALSE)</f>
        <v>1</v>
      </c>
      <c r="V4002" s="231">
        <f t="shared" si="703"/>
        <v>0</v>
      </c>
    </row>
    <row r="4003" spans="1:22" s="231" customFormat="1" ht="38.25">
      <c r="A4003" s="172">
        <f>VLOOKUP(G4003,[1]Conceptos!$B$2:$F$587,5,FALSE)</f>
        <v>472</v>
      </c>
      <c r="B4003" s="219" t="s">
        <v>615</v>
      </c>
      <c r="C4003" s="220" t="str">
        <f>VLOOKUP(B4003,[1]Conceptos!$B$2:$D$587,2,FALSE)</f>
        <v>ADECUACIÓN DE INFRAESTRUCTURA</v>
      </c>
      <c r="D4003" s="221" t="str">
        <f>VLOOKUP(B4003,[1]Conceptos!$B$2:$D$587,3,FALSE)</f>
        <v>INVERSIÓN ORIENTADA A LA ADECUACION DE LA INFRAESTRUCTURA RELACIONADA CON PROYECTOS DE PROTECCION INTEGRAL A LA PRIMERA INFANCIA</v>
      </c>
      <c r="E4003" s="222" t="s">
        <v>136</v>
      </c>
      <c r="F4003" s="223"/>
      <c r="G4003" s="263" t="str">
        <f t="shared" si="704"/>
        <v>A.14.1.2</v>
      </c>
      <c r="H4003" s="225"/>
      <c r="I4003" s="226">
        <f>SUM(I4004:I4013)</f>
        <v>0</v>
      </c>
      <c r="J4003" s="226">
        <f>SUM(J4004:J4013)</f>
        <v>0</v>
      </c>
      <c r="K4003" s="226">
        <f>SUM(K4004:K4013)</f>
        <v>0</v>
      </c>
      <c r="L4003" s="226">
        <f>SUM(L4004:L4013)</f>
        <v>0</v>
      </c>
      <c r="M4003" s="227">
        <f>SUM(M4004:M4013)</f>
        <v>0</v>
      </c>
      <c r="N4003" s="228">
        <f>IF(AND(E4003&lt;&gt;"", E4003&lt;&gt;"Registrar Detalle",E4003&lt;&gt;"Ocultar Detalle"),1,0)</f>
        <v>0</v>
      </c>
      <c r="O4003" s="228">
        <f t="shared" si="709"/>
        <v>0</v>
      </c>
      <c r="P4003" s="179">
        <f>VLOOKUP($G4003,[1]Conceptos!$B$2:$I$588,6,FALSE)</f>
        <v>1</v>
      </c>
      <c r="Q4003" s="179">
        <f>VLOOKUP($G4003,[1]Conceptos!$B$2:$I$588,7,FALSE)</f>
        <v>1</v>
      </c>
      <c r="R4003" s="179">
        <f>VLOOKUP($G4003,[1]Conceptos!$B$2:$I$588,8,FALSE)</f>
        <v>1</v>
      </c>
      <c r="S4003" s="229" t="b">
        <f>VLOOKUP(G4003,[1]Conceptos!$B$2:$E$588,4,FALSE)</f>
        <v>1</v>
      </c>
      <c r="T4003" s="230">
        <f>FIND(".",B4003,LEN(B4003)-2)</f>
        <v>7</v>
      </c>
      <c r="U4003" s="230" t="str">
        <f>MID(B4003,1,T4003-1)</f>
        <v>A.14.1</v>
      </c>
      <c r="V4003" s="231">
        <f t="shared" si="703"/>
        <v>7</v>
      </c>
    </row>
    <row r="4004" spans="1:22" s="231" customFormat="1">
      <c r="A4004" s="172">
        <f>VLOOKUP(G4004,[1]Conceptos!$B$2:$F$587,5,FALSE)</f>
        <v>472</v>
      </c>
      <c r="B4004" s="234"/>
      <c r="C4004" s="220"/>
      <c r="D4004" s="221"/>
      <c r="E4004" s="225">
        <v>1</v>
      </c>
      <c r="F4004" s="174"/>
      <c r="G4004" s="264" t="str">
        <f t="shared" si="704"/>
        <v>A.14.1.2</v>
      </c>
      <c r="H4004" s="235" t="e">
        <f t="shared" ref="H4004:H4013" si="710">VLOOKUP(F4004,$W$7:$X$48,2,FALSE)</f>
        <v>#N/A</v>
      </c>
      <c r="I4004" s="239"/>
      <c r="J4004" s="239"/>
      <c r="K4004" s="239"/>
      <c r="L4004" s="239"/>
      <c r="M4004" s="240"/>
      <c r="N4004" s="231">
        <f t="shared" ref="N4004:N4013" si="711">IF(E4004&lt;&gt;"",1,0)</f>
        <v>1</v>
      </c>
      <c r="O4004" s="231">
        <f t="shared" si="709"/>
        <v>0</v>
      </c>
      <c r="P4004" s="179">
        <f>VLOOKUP($G4004,[1]Conceptos!$B$2:$I$588,6,FALSE)</f>
        <v>1</v>
      </c>
      <c r="Q4004" s="179">
        <f>VLOOKUP($G4004,[1]Conceptos!$B$2:$I$588,7,FALSE)</f>
        <v>1</v>
      </c>
      <c r="R4004" s="179">
        <f>VLOOKUP($G4004,[1]Conceptos!$B$2:$I$588,8,FALSE)</f>
        <v>1</v>
      </c>
      <c r="S4004" s="229" t="b">
        <f>VLOOKUP(G4004,[1]Conceptos!$B$2:$E$588,4,FALSE)</f>
        <v>1</v>
      </c>
      <c r="V4004" s="231">
        <f t="shared" si="703"/>
        <v>7</v>
      </c>
    </row>
    <row r="4005" spans="1:22" s="231" customFormat="1" hidden="1">
      <c r="A4005" s="172">
        <f>VLOOKUP(G4005,[1]Conceptos!$B$2:$F$587,5,FALSE)</f>
        <v>472</v>
      </c>
      <c r="B4005" s="236"/>
      <c r="C4005" s="237"/>
      <c r="D4005" s="238"/>
      <c r="E4005" s="225">
        <v>2</v>
      </c>
      <c r="F4005" s="174"/>
      <c r="G4005" s="264" t="str">
        <f t="shared" si="704"/>
        <v>A.14.1.2</v>
      </c>
      <c r="H4005" s="235" t="e">
        <f t="shared" si="710"/>
        <v>#N/A</v>
      </c>
      <c r="I4005" s="239"/>
      <c r="J4005" s="239"/>
      <c r="K4005" s="239"/>
      <c r="L4005" s="239"/>
      <c r="M4005" s="240"/>
      <c r="N4005" s="231">
        <f t="shared" si="711"/>
        <v>1</v>
      </c>
      <c r="O4005" s="231">
        <f t="shared" si="709"/>
        <v>0</v>
      </c>
      <c r="P4005" s="179">
        <f>VLOOKUP($G4005,[1]Conceptos!$B$2:$I$588,6,FALSE)</f>
        <v>1</v>
      </c>
      <c r="Q4005" s="179">
        <f>VLOOKUP($G4005,[1]Conceptos!$B$2:$I$588,7,FALSE)</f>
        <v>1</v>
      </c>
      <c r="R4005" s="179">
        <f>VLOOKUP($G4005,[1]Conceptos!$B$2:$I$588,8,FALSE)</f>
        <v>1</v>
      </c>
      <c r="S4005" s="229" t="b">
        <f>VLOOKUP(G4005,[1]Conceptos!$B$2:$E$587,4,FALSE)</f>
        <v>1</v>
      </c>
      <c r="V4005" s="231">
        <f t="shared" si="703"/>
        <v>0</v>
      </c>
    </row>
    <row r="4006" spans="1:22" s="231" customFormat="1" hidden="1">
      <c r="A4006" s="172">
        <f>VLOOKUP(G4006,[1]Conceptos!$B$2:$F$587,5,FALSE)</f>
        <v>472</v>
      </c>
      <c r="B4006" s="236"/>
      <c r="C4006" s="237"/>
      <c r="D4006" s="238"/>
      <c r="E4006" s="225">
        <v>3</v>
      </c>
      <c r="F4006" s="174"/>
      <c r="G4006" s="264" t="str">
        <f t="shared" si="704"/>
        <v>A.14.1.2</v>
      </c>
      <c r="H4006" s="235" t="e">
        <f t="shared" si="710"/>
        <v>#N/A</v>
      </c>
      <c r="I4006" s="239"/>
      <c r="J4006" s="239"/>
      <c r="K4006" s="239"/>
      <c r="L4006" s="239"/>
      <c r="M4006" s="240"/>
      <c r="N4006" s="231">
        <f t="shared" si="711"/>
        <v>1</v>
      </c>
      <c r="O4006" s="231">
        <f t="shared" si="709"/>
        <v>0</v>
      </c>
      <c r="P4006" s="179">
        <f>VLOOKUP($G4006,[1]Conceptos!$B$2:$I$588,6,FALSE)</f>
        <v>1</v>
      </c>
      <c r="Q4006" s="179">
        <f>VLOOKUP($G4006,[1]Conceptos!$B$2:$I$588,7,FALSE)</f>
        <v>1</v>
      </c>
      <c r="R4006" s="179">
        <f>VLOOKUP($G4006,[1]Conceptos!$B$2:$I$588,8,FALSE)</f>
        <v>1</v>
      </c>
      <c r="S4006" s="229" t="b">
        <f>VLOOKUP(G4006,[1]Conceptos!$B$2:$E$587,4,FALSE)</f>
        <v>1</v>
      </c>
      <c r="V4006" s="231">
        <f t="shared" si="703"/>
        <v>0</v>
      </c>
    </row>
    <row r="4007" spans="1:22" s="231" customFormat="1" hidden="1">
      <c r="A4007" s="172">
        <f>VLOOKUP(G4007,[1]Conceptos!$B$2:$F$587,5,FALSE)</f>
        <v>472</v>
      </c>
      <c r="B4007" s="236"/>
      <c r="C4007" s="237"/>
      <c r="D4007" s="238"/>
      <c r="E4007" s="225">
        <v>4</v>
      </c>
      <c r="F4007" s="174"/>
      <c r="G4007" s="264" t="str">
        <f t="shared" si="704"/>
        <v>A.14.1.2</v>
      </c>
      <c r="H4007" s="235" t="e">
        <f t="shared" si="710"/>
        <v>#N/A</v>
      </c>
      <c r="I4007" s="239"/>
      <c r="J4007" s="239"/>
      <c r="K4007" s="239"/>
      <c r="L4007" s="239"/>
      <c r="M4007" s="240"/>
      <c r="N4007" s="231">
        <f t="shared" si="711"/>
        <v>1</v>
      </c>
      <c r="O4007" s="231">
        <f t="shared" si="709"/>
        <v>0</v>
      </c>
      <c r="P4007" s="179">
        <f>VLOOKUP($G4007,[1]Conceptos!$B$2:$I$588,6,FALSE)</f>
        <v>1</v>
      </c>
      <c r="Q4007" s="179">
        <f>VLOOKUP($G4007,[1]Conceptos!$B$2:$I$588,7,FALSE)</f>
        <v>1</v>
      </c>
      <c r="R4007" s="179">
        <f>VLOOKUP($G4007,[1]Conceptos!$B$2:$I$588,8,FALSE)</f>
        <v>1</v>
      </c>
      <c r="S4007" s="229" t="b">
        <f>VLOOKUP(G4007,[1]Conceptos!$B$2:$E$587,4,FALSE)</f>
        <v>1</v>
      </c>
      <c r="V4007" s="231">
        <f t="shared" si="703"/>
        <v>0</v>
      </c>
    </row>
    <row r="4008" spans="1:22" s="231" customFormat="1" hidden="1">
      <c r="A4008" s="172">
        <f>VLOOKUP(G4008,[1]Conceptos!$B$2:$F$587,5,FALSE)</f>
        <v>472</v>
      </c>
      <c r="B4008" s="236"/>
      <c r="C4008" s="237"/>
      <c r="D4008" s="238"/>
      <c r="E4008" s="225">
        <v>5</v>
      </c>
      <c r="F4008" s="174"/>
      <c r="G4008" s="264" t="str">
        <f t="shared" si="704"/>
        <v>A.14.1.2</v>
      </c>
      <c r="H4008" s="235" t="e">
        <f t="shared" si="710"/>
        <v>#N/A</v>
      </c>
      <c r="I4008" s="239"/>
      <c r="J4008" s="239"/>
      <c r="K4008" s="239"/>
      <c r="L4008" s="239"/>
      <c r="M4008" s="240"/>
      <c r="N4008" s="231">
        <f t="shared" si="711"/>
        <v>1</v>
      </c>
      <c r="O4008" s="231">
        <f t="shared" si="709"/>
        <v>0</v>
      </c>
      <c r="P4008" s="179">
        <f>VLOOKUP($G4008,[1]Conceptos!$B$2:$I$588,6,FALSE)</f>
        <v>1</v>
      </c>
      <c r="Q4008" s="179">
        <f>VLOOKUP($G4008,[1]Conceptos!$B$2:$I$588,7,FALSE)</f>
        <v>1</v>
      </c>
      <c r="R4008" s="179">
        <f>VLOOKUP($G4008,[1]Conceptos!$B$2:$I$588,8,FALSE)</f>
        <v>1</v>
      </c>
      <c r="S4008" s="229" t="b">
        <f>VLOOKUP(G4008,[1]Conceptos!$B$2:$E$587,4,FALSE)</f>
        <v>1</v>
      </c>
      <c r="V4008" s="231">
        <f t="shared" si="703"/>
        <v>0</v>
      </c>
    </row>
    <row r="4009" spans="1:22" s="231" customFormat="1" hidden="1">
      <c r="A4009" s="172">
        <f>VLOOKUP(G4009,[1]Conceptos!$B$2:$F$587,5,FALSE)</f>
        <v>472</v>
      </c>
      <c r="B4009" s="236"/>
      <c r="C4009" s="237"/>
      <c r="D4009" s="238"/>
      <c r="E4009" s="225">
        <v>6</v>
      </c>
      <c r="F4009" s="174"/>
      <c r="G4009" s="264" t="str">
        <f t="shared" si="704"/>
        <v>A.14.1.2</v>
      </c>
      <c r="H4009" s="235" t="e">
        <f t="shared" si="710"/>
        <v>#N/A</v>
      </c>
      <c r="I4009" s="239"/>
      <c r="J4009" s="239"/>
      <c r="K4009" s="239"/>
      <c r="L4009" s="239"/>
      <c r="M4009" s="240"/>
      <c r="N4009" s="231">
        <f t="shared" si="711"/>
        <v>1</v>
      </c>
      <c r="O4009" s="231">
        <f t="shared" si="709"/>
        <v>0</v>
      </c>
      <c r="P4009" s="179">
        <f>VLOOKUP($G4009,[1]Conceptos!$B$2:$I$588,6,FALSE)</f>
        <v>1</v>
      </c>
      <c r="Q4009" s="179">
        <f>VLOOKUP($G4009,[1]Conceptos!$B$2:$I$588,7,FALSE)</f>
        <v>1</v>
      </c>
      <c r="R4009" s="179">
        <f>VLOOKUP($G4009,[1]Conceptos!$B$2:$I$588,8,FALSE)</f>
        <v>1</v>
      </c>
      <c r="S4009" s="229" t="b">
        <f>VLOOKUP(G4009,[1]Conceptos!$B$2:$E$587,4,FALSE)</f>
        <v>1</v>
      </c>
      <c r="V4009" s="231">
        <f t="shared" si="703"/>
        <v>0</v>
      </c>
    </row>
    <row r="4010" spans="1:22" s="231" customFormat="1" hidden="1">
      <c r="A4010" s="172">
        <f>VLOOKUP(G4010,[1]Conceptos!$B$2:$F$587,5,FALSE)</f>
        <v>472</v>
      </c>
      <c r="B4010" s="236"/>
      <c r="C4010" s="237"/>
      <c r="D4010" s="238"/>
      <c r="E4010" s="225">
        <v>7</v>
      </c>
      <c r="F4010" s="174"/>
      <c r="G4010" s="264" t="str">
        <f t="shared" si="704"/>
        <v>A.14.1.2</v>
      </c>
      <c r="H4010" s="235" t="e">
        <f t="shared" si="710"/>
        <v>#N/A</v>
      </c>
      <c r="I4010" s="239"/>
      <c r="J4010" s="239"/>
      <c r="K4010" s="239"/>
      <c r="L4010" s="239"/>
      <c r="M4010" s="240"/>
      <c r="N4010" s="231">
        <f t="shared" si="711"/>
        <v>1</v>
      </c>
      <c r="O4010" s="231">
        <f t="shared" si="709"/>
        <v>0</v>
      </c>
      <c r="P4010" s="179">
        <f>VLOOKUP($G4010,[1]Conceptos!$B$2:$I$588,6,FALSE)</f>
        <v>1</v>
      </c>
      <c r="Q4010" s="179">
        <f>VLOOKUP($G4010,[1]Conceptos!$B$2:$I$588,7,FALSE)</f>
        <v>1</v>
      </c>
      <c r="R4010" s="179">
        <f>VLOOKUP($G4010,[1]Conceptos!$B$2:$I$588,8,FALSE)</f>
        <v>1</v>
      </c>
      <c r="S4010" s="229" t="b">
        <f>VLOOKUP(G4010,[1]Conceptos!$B$2:$E$587,4,FALSE)</f>
        <v>1</v>
      </c>
      <c r="V4010" s="231">
        <f t="shared" si="703"/>
        <v>0</v>
      </c>
    </row>
    <row r="4011" spans="1:22" s="231" customFormat="1" hidden="1">
      <c r="A4011" s="172">
        <f>VLOOKUP(G4011,[1]Conceptos!$B$2:$F$587,5,FALSE)</f>
        <v>472</v>
      </c>
      <c r="B4011" s="236"/>
      <c r="C4011" s="237"/>
      <c r="D4011" s="238"/>
      <c r="E4011" s="225">
        <v>8</v>
      </c>
      <c r="F4011" s="174"/>
      <c r="G4011" s="264" t="str">
        <f t="shared" si="704"/>
        <v>A.14.1.2</v>
      </c>
      <c r="H4011" s="235" t="e">
        <f t="shared" si="710"/>
        <v>#N/A</v>
      </c>
      <c r="I4011" s="239"/>
      <c r="J4011" s="239"/>
      <c r="K4011" s="239"/>
      <c r="L4011" s="239"/>
      <c r="M4011" s="240"/>
      <c r="N4011" s="231">
        <f t="shared" si="711"/>
        <v>1</v>
      </c>
      <c r="O4011" s="231">
        <f t="shared" si="709"/>
        <v>0</v>
      </c>
      <c r="P4011" s="179">
        <f>VLOOKUP($G4011,[1]Conceptos!$B$2:$I$588,6,FALSE)</f>
        <v>1</v>
      </c>
      <c r="Q4011" s="179">
        <f>VLOOKUP($G4011,[1]Conceptos!$B$2:$I$588,7,FALSE)</f>
        <v>1</v>
      </c>
      <c r="R4011" s="179">
        <f>VLOOKUP($G4011,[1]Conceptos!$B$2:$I$588,8,FALSE)</f>
        <v>1</v>
      </c>
      <c r="S4011" s="229" t="b">
        <f>VLOOKUP(G4011,[1]Conceptos!$B$2:$E$587,4,FALSE)</f>
        <v>1</v>
      </c>
      <c r="V4011" s="231">
        <f t="shared" si="703"/>
        <v>0</v>
      </c>
    </row>
    <row r="4012" spans="1:22" s="231" customFormat="1" hidden="1">
      <c r="A4012" s="172">
        <f>VLOOKUP(G4012,[1]Conceptos!$B$2:$F$587,5,FALSE)</f>
        <v>472</v>
      </c>
      <c r="B4012" s="236"/>
      <c r="C4012" s="237"/>
      <c r="D4012" s="238"/>
      <c r="E4012" s="225">
        <v>9</v>
      </c>
      <c r="F4012" s="174"/>
      <c r="G4012" s="264" t="str">
        <f t="shared" si="704"/>
        <v>A.14.1.2</v>
      </c>
      <c r="H4012" s="235" t="e">
        <f t="shared" si="710"/>
        <v>#N/A</v>
      </c>
      <c r="I4012" s="239"/>
      <c r="J4012" s="239"/>
      <c r="K4012" s="239"/>
      <c r="L4012" s="239"/>
      <c r="M4012" s="240"/>
      <c r="N4012" s="231">
        <f t="shared" si="711"/>
        <v>1</v>
      </c>
      <c r="O4012" s="231">
        <f t="shared" si="709"/>
        <v>0</v>
      </c>
      <c r="P4012" s="179">
        <f>VLOOKUP($G4012,[1]Conceptos!$B$2:$I$588,6,FALSE)</f>
        <v>1</v>
      </c>
      <c r="Q4012" s="179">
        <f>VLOOKUP($G4012,[1]Conceptos!$B$2:$I$588,7,FALSE)</f>
        <v>1</v>
      </c>
      <c r="R4012" s="179">
        <f>VLOOKUP($G4012,[1]Conceptos!$B$2:$I$588,8,FALSE)</f>
        <v>1</v>
      </c>
      <c r="S4012" s="229" t="b">
        <f>VLOOKUP(G4012,[1]Conceptos!$B$2:$E$587,4,FALSE)</f>
        <v>1</v>
      </c>
      <c r="V4012" s="231">
        <f t="shared" si="703"/>
        <v>0</v>
      </c>
    </row>
    <row r="4013" spans="1:22" s="231" customFormat="1" hidden="1">
      <c r="A4013" s="172">
        <f>VLOOKUP(G4013,[1]Conceptos!$B$2:$F$587,5,FALSE)</f>
        <v>472</v>
      </c>
      <c r="B4013" s="236"/>
      <c r="C4013" s="237"/>
      <c r="D4013" s="238"/>
      <c r="E4013" s="225">
        <v>10</v>
      </c>
      <c r="F4013" s="174"/>
      <c r="G4013" s="264" t="str">
        <f t="shared" si="704"/>
        <v>A.14.1.2</v>
      </c>
      <c r="H4013" s="235" t="e">
        <f t="shared" si="710"/>
        <v>#N/A</v>
      </c>
      <c r="I4013" s="239"/>
      <c r="J4013" s="239"/>
      <c r="K4013" s="239"/>
      <c r="L4013" s="239"/>
      <c r="M4013" s="240"/>
      <c r="N4013" s="231">
        <f t="shared" si="711"/>
        <v>1</v>
      </c>
      <c r="O4013" s="231">
        <f t="shared" si="709"/>
        <v>0</v>
      </c>
      <c r="P4013" s="179">
        <f>VLOOKUP($G4013,[1]Conceptos!$B$2:$I$588,6,FALSE)</f>
        <v>1</v>
      </c>
      <c r="Q4013" s="179">
        <f>VLOOKUP($G4013,[1]Conceptos!$B$2:$I$588,7,FALSE)</f>
        <v>1</v>
      </c>
      <c r="R4013" s="179">
        <f>VLOOKUP($G4013,[1]Conceptos!$B$2:$I$588,8,FALSE)</f>
        <v>1</v>
      </c>
      <c r="S4013" s="229" t="b">
        <f>VLOOKUP(G4013,[1]Conceptos!$B$2:$E$587,4,FALSE)</f>
        <v>1</v>
      </c>
      <c r="V4013" s="231">
        <f t="shared" si="703"/>
        <v>0</v>
      </c>
    </row>
    <row r="4014" spans="1:22" s="231" customFormat="1" ht="51">
      <c r="A4014" s="172">
        <f>VLOOKUP(G4014,[1]Conceptos!$B$2:$F$587,5,FALSE)</f>
        <v>473</v>
      </c>
      <c r="B4014" s="219" t="s">
        <v>616</v>
      </c>
      <c r="C4014" s="220" t="str">
        <f>VLOOKUP(B4014,[1]Conceptos!$B$2:$D$587,2,FALSE)</f>
        <v>PROGRAMA DE ATENCION INTEGRAL A LA PRIMERA INFANCIA -PAIPI</v>
      </c>
      <c r="D4014" s="221" t="str">
        <f>VLOOKUP(B4014,[1]Conceptos!$B$2:$D$587,3,FALSE)</f>
        <v>CONTEMPLA LA ATENCIÓN INTEGRAL EN CUIDADO, NUTRICIÓN Y EDUCACIÓN INICIAL DE NIÑOS Y NIÑAS MENORES DE 5 AÑOS HASTA SU INGRESO AL GRADO OBLIGATORIO DE TRANSICIÓN, A TRAVÉS DE TRES MODALIDADES (ENTORNOS):  1. FAMILIAR; 2. COMUNITARIO; 3. INSTITUCIONAL</v>
      </c>
      <c r="E4014" s="222" t="s">
        <v>136</v>
      </c>
      <c r="F4014" s="223"/>
      <c r="G4014" s="263" t="str">
        <f t="shared" si="704"/>
        <v>A.14.1.5</v>
      </c>
      <c r="H4014" s="225"/>
      <c r="I4014" s="226">
        <f>SUM(I4015:I4024)</f>
        <v>0</v>
      </c>
      <c r="J4014" s="226">
        <f>SUM(J4015:J4024)</f>
        <v>0</v>
      </c>
      <c r="K4014" s="226">
        <f>SUM(K4015:K4024)</f>
        <v>0</v>
      </c>
      <c r="L4014" s="226">
        <f>SUM(L4015:L4024)</f>
        <v>0</v>
      </c>
      <c r="M4014" s="227">
        <f>SUM(M4015:M4024)</f>
        <v>0</v>
      </c>
      <c r="N4014" s="228">
        <f>IF(AND(E4014&lt;&gt;"", E4014&lt;&gt;"Registrar Detalle",E4014&lt;&gt;"Ocultar Detalle"),1,0)</f>
        <v>0</v>
      </c>
      <c r="O4014" s="228">
        <f t="shared" si="709"/>
        <v>0</v>
      </c>
      <c r="P4014" s="179">
        <f>VLOOKUP($G4014,[1]Conceptos!$B$2:$I$588,6,FALSE)</f>
        <v>1</v>
      </c>
      <c r="Q4014" s="179">
        <f>VLOOKUP($G4014,[1]Conceptos!$B$2:$I$588,7,FALSE)</f>
        <v>1</v>
      </c>
      <c r="R4014" s="179">
        <f>VLOOKUP($G4014,[1]Conceptos!$B$2:$I$588,8,FALSE)</f>
        <v>1</v>
      </c>
      <c r="S4014" s="229" t="b">
        <f>VLOOKUP(G4014,[1]Conceptos!$B$2:$E$588,4,FALSE)</f>
        <v>1</v>
      </c>
      <c r="T4014" s="230">
        <f>FIND(".",B4014,LEN(B4014)-2)</f>
        <v>7</v>
      </c>
      <c r="U4014" s="230" t="str">
        <f>MID(B4014,1,T4014-1)</f>
        <v>A.14.1</v>
      </c>
      <c r="V4014" s="231">
        <f t="shared" si="703"/>
        <v>7</v>
      </c>
    </row>
    <row r="4015" spans="1:22" s="231" customFormat="1">
      <c r="A4015" s="172">
        <f>VLOOKUP(G4015,[1]Conceptos!$B$2:$F$587,5,FALSE)</f>
        <v>473</v>
      </c>
      <c r="B4015" s="234"/>
      <c r="C4015" s="220"/>
      <c r="D4015" s="221"/>
      <c r="E4015" s="225">
        <v>1</v>
      </c>
      <c r="F4015" s="174"/>
      <c r="G4015" s="264" t="str">
        <f t="shared" si="704"/>
        <v>A.14.1.5</v>
      </c>
      <c r="H4015" s="235" t="e">
        <f t="shared" ref="H4015:H4024" si="712">VLOOKUP(F4015,$W$7:$X$48,2,FALSE)</f>
        <v>#N/A</v>
      </c>
      <c r="I4015" s="239"/>
      <c r="J4015" s="239"/>
      <c r="K4015" s="239"/>
      <c r="L4015" s="239"/>
      <c r="M4015" s="240"/>
      <c r="N4015" s="231">
        <f t="shared" ref="N4015:N4024" si="713">IF(E4015&lt;&gt;"",1,0)</f>
        <v>1</v>
      </c>
      <c r="O4015" s="231">
        <f t="shared" si="709"/>
        <v>0</v>
      </c>
      <c r="P4015" s="179">
        <f>VLOOKUP($G4015,[1]Conceptos!$B$2:$I$588,6,FALSE)</f>
        <v>1</v>
      </c>
      <c r="Q4015" s="179">
        <f>VLOOKUP($G4015,[1]Conceptos!$B$2:$I$588,7,FALSE)</f>
        <v>1</v>
      </c>
      <c r="R4015" s="179">
        <f>VLOOKUP($G4015,[1]Conceptos!$B$2:$I$588,8,FALSE)</f>
        <v>1</v>
      </c>
      <c r="S4015" s="229" t="b">
        <f>VLOOKUP(G4015,[1]Conceptos!$B$2:$E$588,4,FALSE)</f>
        <v>1</v>
      </c>
      <c r="V4015" s="231">
        <f t="shared" si="703"/>
        <v>7</v>
      </c>
    </row>
    <row r="4016" spans="1:22" s="231" customFormat="1" hidden="1">
      <c r="A4016" s="172">
        <f>VLOOKUP(G4016,[1]Conceptos!$B$2:$F$587,5,FALSE)</f>
        <v>473</v>
      </c>
      <c r="B4016" s="236"/>
      <c r="C4016" s="237"/>
      <c r="D4016" s="238"/>
      <c r="E4016" s="225">
        <v>2</v>
      </c>
      <c r="F4016" s="174"/>
      <c r="G4016" s="264" t="str">
        <f t="shared" si="704"/>
        <v>A.14.1.5</v>
      </c>
      <c r="H4016" s="235" t="e">
        <f t="shared" si="712"/>
        <v>#N/A</v>
      </c>
      <c r="I4016" s="239"/>
      <c r="J4016" s="239"/>
      <c r="K4016" s="239"/>
      <c r="L4016" s="239"/>
      <c r="M4016" s="240"/>
      <c r="N4016" s="231">
        <f t="shared" si="713"/>
        <v>1</v>
      </c>
      <c r="O4016" s="231">
        <f t="shared" si="709"/>
        <v>0</v>
      </c>
      <c r="P4016" s="179">
        <f>VLOOKUP($G4016,[1]Conceptos!$B$2:$I$588,6,FALSE)</f>
        <v>1</v>
      </c>
      <c r="Q4016" s="179">
        <f>VLOOKUP($G4016,[1]Conceptos!$B$2:$I$588,7,FALSE)</f>
        <v>1</v>
      </c>
      <c r="R4016" s="179">
        <f>VLOOKUP($G4016,[1]Conceptos!$B$2:$I$588,8,FALSE)</f>
        <v>1</v>
      </c>
      <c r="S4016" s="229" t="b">
        <f>VLOOKUP(G4016,[1]Conceptos!$B$2:$E$587,4,FALSE)</f>
        <v>1</v>
      </c>
      <c r="V4016" s="231">
        <f t="shared" si="703"/>
        <v>0</v>
      </c>
    </row>
    <row r="4017" spans="1:22" s="231" customFormat="1" hidden="1">
      <c r="A4017" s="172">
        <f>VLOOKUP(G4017,[1]Conceptos!$B$2:$F$587,5,FALSE)</f>
        <v>473</v>
      </c>
      <c r="B4017" s="236"/>
      <c r="C4017" s="237"/>
      <c r="D4017" s="238"/>
      <c r="E4017" s="225">
        <v>3</v>
      </c>
      <c r="F4017" s="174"/>
      <c r="G4017" s="264" t="str">
        <f t="shared" si="704"/>
        <v>A.14.1.5</v>
      </c>
      <c r="H4017" s="235" t="e">
        <f t="shared" si="712"/>
        <v>#N/A</v>
      </c>
      <c r="I4017" s="239"/>
      <c r="J4017" s="239"/>
      <c r="K4017" s="239"/>
      <c r="L4017" s="239"/>
      <c r="M4017" s="240"/>
      <c r="N4017" s="231">
        <f t="shared" si="713"/>
        <v>1</v>
      </c>
      <c r="O4017" s="231">
        <f t="shared" si="709"/>
        <v>0</v>
      </c>
      <c r="P4017" s="179">
        <f>VLOOKUP($G4017,[1]Conceptos!$B$2:$I$588,6,FALSE)</f>
        <v>1</v>
      </c>
      <c r="Q4017" s="179">
        <f>VLOOKUP($G4017,[1]Conceptos!$B$2:$I$588,7,FALSE)</f>
        <v>1</v>
      </c>
      <c r="R4017" s="179">
        <f>VLOOKUP($G4017,[1]Conceptos!$B$2:$I$588,8,FALSE)</f>
        <v>1</v>
      </c>
      <c r="S4017" s="229" t="b">
        <f>VLOOKUP(G4017,[1]Conceptos!$B$2:$E$587,4,FALSE)</f>
        <v>1</v>
      </c>
      <c r="V4017" s="231">
        <f t="shared" si="703"/>
        <v>0</v>
      </c>
    </row>
    <row r="4018" spans="1:22" s="231" customFormat="1" hidden="1">
      <c r="A4018" s="172">
        <f>VLOOKUP(G4018,[1]Conceptos!$B$2:$F$587,5,FALSE)</f>
        <v>473</v>
      </c>
      <c r="B4018" s="236"/>
      <c r="C4018" s="237"/>
      <c r="D4018" s="238"/>
      <c r="E4018" s="225">
        <v>4</v>
      </c>
      <c r="F4018" s="174"/>
      <c r="G4018" s="264" t="str">
        <f t="shared" si="704"/>
        <v>A.14.1.5</v>
      </c>
      <c r="H4018" s="235" t="e">
        <f t="shared" si="712"/>
        <v>#N/A</v>
      </c>
      <c r="I4018" s="239"/>
      <c r="J4018" s="239"/>
      <c r="K4018" s="239"/>
      <c r="L4018" s="239"/>
      <c r="M4018" s="240"/>
      <c r="N4018" s="231">
        <f t="shared" si="713"/>
        <v>1</v>
      </c>
      <c r="O4018" s="231">
        <f t="shared" si="709"/>
        <v>0</v>
      </c>
      <c r="P4018" s="179">
        <f>VLOOKUP($G4018,[1]Conceptos!$B$2:$I$588,6,FALSE)</f>
        <v>1</v>
      </c>
      <c r="Q4018" s="179">
        <f>VLOOKUP($G4018,[1]Conceptos!$B$2:$I$588,7,FALSE)</f>
        <v>1</v>
      </c>
      <c r="R4018" s="179">
        <f>VLOOKUP($G4018,[1]Conceptos!$B$2:$I$588,8,FALSE)</f>
        <v>1</v>
      </c>
      <c r="S4018" s="229" t="b">
        <f>VLOOKUP(G4018,[1]Conceptos!$B$2:$E$587,4,FALSE)</f>
        <v>1</v>
      </c>
      <c r="V4018" s="231">
        <f t="shared" si="703"/>
        <v>0</v>
      </c>
    </row>
    <row r="4019" spans="1:22" s="231" customFormat="1" hidden="1">
      <c r="A4019" s="172">
        <f>VLOOKUP(G4019,[1]Conceptos!$B$2:$F$587,5,FALSE)</f>
        <v>473</v>
      </c>
      <c r="B4019" s="236"/>
      <c r="C4019" s="237"/>
      <c r="D4019" s="238"/>
      <c r="E4019" s="225">
        <v>5</v>
      </c>
      <c r="F4019" s="174"/>
      <c r="G4019" s="264" t="str">
        <f t="shared" si="704"/>
        <v>A.14.1.5</v>
      </c>
      <c r="H4019" s="235" t="e">
        <f t="shared" si="712"/>
        <v>#N/A</v>
      </c>
      <c r="I4019" s="239"/>
      <c r="J4019" s="239"/>
      <c r="K4019" s="239"/>
      <c r="L4019" s="239"/>
      <c r="M4019" s="240"/>
      <c r="N4019" s="231">
        <f t="shared" si="713"/>
        <v>1</v>
      </c>
      <c r="O4019" s="231">
        <f t="shared" si="709"/>
        <v>0</v>
      </c>
      <c r="P4019" s="179">
        <f>VLOOKUP($G4019,[1]Conceptos!$B$2:$I$588,6,FALSE)</f>
        <v>1</v>
      </c>
      <c r="Q4019" s="179">
        <f>VLOOKUP($G4019,[1]Conceptos!$B$2:$I$588,7,FALSE)</f>
        <v>1</v>
      </c>
      <c r="R4019" s="179">
        <f>VLOOKUP($G4019,[1]Conceptos!$B$2:$I$588,8,FALSE)</f>
        <v>1</v>
      </c>
      <c r="S4019" s="229" t="b">
        <f>VLOOKUP(G4019,[1]Conceptos!$B$2:$E$587,4,FALSE)</f>
        <v>1</v>
      </c>
      <c r="V4019" s="231">
        <f t="shared" si="703"/>
        <v>0</v>
      </c>
    </row>
    <row r="4020" spans="1:22" s="231" customFormat="1" hidden="1">
      <c r="A4020" s="172">
        <f>VLOOKUP(G4020,[1]Conceptos!$B$2:$F$587,5,FALSE)</f>
        <v>473</v>
      </c>
      <c r="B4020" s="236"/>
      <c r="C4020" s="237"/>
      <c r="D4020" s="238"/>
      <c r="E4020" s="225">
        <v>6</v>
      </c>
      <c r="F4020" s="174"/>
      <c r="G4020" s="264" t="str">
        <f t="shared" si="704"/>
        <v>A.14.1.5</v>
      </c>
      <c r="H4020" s="235" t="e">
        <f t="shared" si="712"/>
        <v>#N/A</v>
      </c>
      <c r="I4020" s="239"/>
      <c r="J4020" s="239"/>
      <c r="K4020" s="239"/>
      <c r="L4020" s="239"/>
      <c r="M4020" s="240"/>
      <c r="N4020" s="231">
        <f t="shared" si="713"/>
        <v>1</v>
      </c>
      <c r="O4020" s="231">
        <f t="shared" si="709"/>
        <v>0</v>
      </c>
      <c r="P4020" s="179">
        <f>VLOOKUP($G4020,[1]Conceptos!$B$2:$I$588,6,FALSE)</f>
        <v>1</v>
      </c>
      <c r="Q4020" s="179">
        <f>VLOOKUP($G4020,[1]Conceptos!$B$2:$I$588,7,FALSE)</f>
        <v>1</v>
      </c>
      <c r="R4020" s="179">
        <f>VLOOKUP($G4020,[1]Conceptos!$B$2:$I$588,8,FALSE)</f>
        <v>1</v>
      </c>
      <c r="S4020" s="229" t="b">
        <f>VLOOKUP(G4020,[1]Conceptos!$B$2:$E$587,4,FALSE)</f>
        <v>1</v>
      </c>
      <c r="V4020" s="231">
        <f t="shared" si="703"/>
        <v>0</v>
      </c>
    </row>
    <row r="4021" spans="1:22" s="231" customFormat="1" hidden="1">
      <c r="A4021" s="172">
        <f>VLOOKUP(G4021,[1]Conceptos!$B$2:$F$587,5,FALSE)</f>
        <v>473</v>
      </c>
      <c r="B4021" s="236"/>
      <c r="C4021" s="237"/>
      <c r="D4021" s="238"/>
      <c r="E4021" s="225">
        <v>7</v>
      </c>
      <c r="F4021" s="174"/>
      <c r="G4021" s="264" t="str">
        <f t="shared" si="704"/>
        <v>A.14.1.5</v>
      </c>
      <c r="H4021" s="235" t="e">
        <f t="shared" si="712"/>
        <v>#N/A</v>
      </c>
      <c r="I4021" s="239"/>
      <c r="J4021" s="239"/>
      <c r="K4021" s="239"/>
      <c r="L4021" s="239"/>
      <c r="M4021" s="240"/>
      <c r="N4021" s="231">
        <f t="shared" si="713"/>
        <v>1</v>
      </c>
      <c r="O4021" s="231">
        <f t="shared" si="709"/>
        <v>0</v>
      </c>
      <c r="P4021" s="179">
        <f>VLOOKUP($G4021,[1]Conceptos!$B$2:$I$588,6,FALSE)</f>
        <v>1</v>
      </c>
      <c r="Q4021" s="179">
        <f>VLOOKUP($G4021,[1]Conceptos!$B$2:$I$588,7,FALSE)</f>
        <v>1</v>
      </c>
      <c r="R4021" s="179">
        <f>VLOOKUP($G4021,[1]Conceptos!$B$2:$I$588,8,FALSE)</f>
        <v>1</v>
      </c>
      <c r="S4021" s="229" t="b">
        <f>VLOOKUP(G4021,[1]Conceptos!$B$2:$E$587,4,FALSE)</f>
        <v>1</v>
      </c>
      <c r="V4021" s="231">
        <f t="shared" si="703"/>
        <v>0</v>
      </c>
    </row>
    <row r="4022" spans="1:22" s="231" customFormat="1" hidden="1">
      <c r="A4022" s="172">
        <f>VLOOKUP(G4022,[1]Conceptos!$B$2:$F$587,5,FALSE)</f>
        <v>473</v>
      </c>
      <c r="B4022" s="236"/>
      <c r="C4022" s="237"/>
      <c r="D4022" s="238"/>
      <c r="E4022" s="225">
        <v>8</v>
      </c>
      <c r="F4022" s="174"/>
      <c r="G4022" s="264" t="str">
        <f t="shared" si="704"/>
        <v>A.14.1.5</v>
      </c>
      <c r="H4022" s="235" t="e">
        <f t="shared" si="712"/>
        <v>#N/A</v>
      </c>
      <c r="I4022" s="239"/>
      <c r="J4022" s="239"/>
      <c r="K4022" s="239"/>
      <c r="L4022" s="239"/>
      <c r="M4022" s="240"/>
      <c r="N4022" s="231">
        <f t="shared" si="713"/>
        <v>1</v>
      </c>
      <c r="O4022" s="231">
        <f t="shared" si="709"/>
        <v>0</v>
      </c>
      <c r="P4022" s="179">
        <f>VLOOKUP($G4022,[1]Conceptos!$B$2:$I$588,6,FALSE)</f>
        <v>1</v>
      </c>
      <c r="Q4022" s="179">
        <f>VLOOKUP($G4022,[1]Conceptos!$B$2:$I$588,7,FALSE)</f>
        <v>1</v>
      </c>
      <c r="R4022" s="179">
        <f>VLOOKUP($G4022,[1]Conceptos!$B$2:$I$588,8,FALSE)</f>
        <v>1</v>
      </c>
      <c r="S4022" s="229" t="b">
        <f>VLOOKUP(G4022,[1]Conceptos!$B$2:$E$587,4,FALSE)</f>
        <v>1</v>
      </c>
      <c r="V4022" s="231">
        <f t="shared" si="703"/>
        <v>0</v>
      </c>
    </row>
    <row r="4023" spans="1:22" s="231" customFormat="1" hidden="1">
      <c r="A4023" s="172">
        <f>VLOOKUP(G4023,[1]Conceptos!$B$2:$F$587,5,FALSE)</f>
        <v>473</v>
      </c>
      <c r="B4023" s="236"/>
      <c r="C4023" s="237"/>
      <c r="D4023" s="238"/>
      <c r="E4023" s="225">
        <v>9</v>
      </c>
      <c r="F4023" s="174"/>
      <c r="G4023" s="264" t="str">
        <f t="shared" si="704"/>
        <v>A.14.1.5</v>
      </c>
      <c r="H4023" s="235" t="e">
        <f t="shared" si="712"/>
        <v>#N/A</v>
      </c>
      <c r="I4023" s="239"/>
      <c r="J4023" s="239"/>
      <c r="K4023" s="239"/>
      <c r="L4023" s="239"/>
      <c r="M4023" s="240"/>
      <c r="N4023" s="231">
        <f t="shared" si="713"/>
        <v>1</v>
      </c>
      <c r="O4023" s="231">
        <f t="shared" si="709"/>
        <v>0</v>
      </c>
      <c r="P4023" s="179">
        <f>VLOOKUP($G4023,[1]Conceptos!$B$2:$I$588,6,FALSE)</f>
        <v>1</v>
      </c>
      <c r="Q4023" s="179">
        <f>VLOOKUP($G4023,[1]Conceptos!$B$2:$I$588,7,FALSE)</f>
        <v>1</v>
      </c>
      <c r="R4023" s="179">
        <f>VLOOKUP($G4023,[1]Conceptos!$B$2:$I$588,8,FALSE)</f>
        <v>1</v>
      </c>
      <c r="S4023" s="229" t="b">
        <f>VLOOKUP(G4023,[1]Conceptos!$B$2:$E$587,4,FALSE)</f>
        <v>1</v>
      </c>
      <c r="V4023" s="231">
        <f t="shared" ref="V4023:V4086" si="714">IF(T4023=0,T4022,T4023)</f>
        <v>0</v>
      </c>
    </row>
    <row r="4024" spans="1:22" s="231" customFormat="1" hidden="1">
      <c r="A4024" s="172">
        <f>VLOOKUP(G4024,[1]Conceptos!$B$2:$F$587,5,FALSE)</f>
        <v>473</v>
      </c>
      <c r="B4024" s="236"/>
      <c r="C4024" s="237"/>
      <c r="D4024" s="238"/>
      <c r="E4024" s="225">
        <v>10</v>
      </c>
      <c r="F4024" s="174"/>
      <c r="G4024" s="264" t="str">
        <f t="shared" si="704"/>
        <v>A.14.1.5</v>
      </c>
      <c r="H4024" s="235" t="e">
        <f t="shared" si="712"/>
        <v>#N/A</v>
      </c>
      <c r="I4024" s="239"/>
      <c r="J4024" s="239"/>
      <c r="K4024" s="239"/>
      <c r="L4024" s="239"/>
      <c r="M4024" s="240"/>
      <c r="N4024" s="231">
        <f t="shared" si="713"/>
        <v>1</v>
      </c>
      <c r="O4024" s="231">
        <f t="shared" si="709"/>
        <v>0</v>
      </c>
      <c r="P4024" s="179">
        <f>VLOOKUP($G4024,[1]Conceptos!$B$2:$I$588,6,FALSE)</f>
        <v>1</v>
      </c>
      <c r="Q4024" s="179">
        <f>VLOOKUP($G4024,[1]Conceptos!$B$2:$I$588,7,FALSE)</f>
        <v>1</v>
      </c>
      <c r="R4024" s="179">
        <f>VLOOKUP($G4024,[1]Conceptos!$B$2:$I$588,8,FALSE)</f>
        <v>1</v>
      </c>
      <c r="S4024" s="229" t="b">
        <f>VLOOKUP(G4024,[1]Conceptos!$B$2:$E$587,4,FALSE)</f>
        <v>1</v>
      </c>
      <c r="V4024" s="231">
        <f t="shared" si="714"/>
        <v>0</v>
      </c>
    </row>
    <row r="4025" spans="1:22" s="231" customFormat="1" ht="38.25">
      <c r="A4025" s="172">
        <f>VLOOKUP(G4025,[1]Conceptos!$B$2:$F$587,5,FALSE)</f>
        <v>474</v>
      </c>
      <c r="B4025" s="219" t="s">
        <v>617</v>
      </c>
      <c r="C4025" s="220" t="str">
        <f>VLOOKUP(B4025,[1]Conceptos!$B$2:$D$587,2,FALSE)</f>
        <v>FORTALECIMIENTO DE LA RED DE FRIO DEL PROGRAMA AMPLIADO DE INMUNIZACIONES -PAI</v>
      </c>
      <c r="D4025" s="221" t="str">
        <f>VLOOKUP(B4025,[1]Conceptos!$B$2:$D$587,3,FALSE)</f>
        <v>INVERSIÓN ORIENTADA A LA COMPRA DE EQUIPOS DE REFRIGERACIÓN DE VACUNAS (CUARTOS FRÍOS) QUE CUMPLAN LAS CONDICIONES TÉCNICAS DADAS POR EL MINISTERIO DE LA PROTECCIÓN SOCIAL (VER CONPES 123)</v>
      </c>
      <c r="E4025" s="222" t="s">
        <v>136</v>
      </c>
      <c r="F4025" s="223"/>
      <c r="G4025" s="263" t="str">
        <f t="shared" si="704"/>
        <v>A.14.1.6</v>
      </c>
      <c r="H4025" s="225"/>
      <c r="I4025" s="226">
        <f>SUM(I4026:I4035)</f>
        <v>0</v>
      </c>
      <c r="J4025" s="226">
        <f>SUM(J4026:J4035)</f>
        <v>0</v>
      </c>
      <c r="K4025" s="226">
        <f>SUM(K4026:K4035)</f>
        <v>0</v>
      </c>
      <c r="L4025" s="226">
        <f>SUM(L4026:L4035)</f>
        <v>0</v>
      </c>
      <c r="M4025" s="227">
        <f>SUM(M4026:M4035)</f>
        <v>0</v>
      </c>
      <c r="N4025" s="228">
        <f>IF(AND(E4025&lt;&gt;"", E4025&lt;&gt;"Registrar Detalle",E4025&lt;&gt;"Ocultar Detalle"),1,0)</f>
        <v>0</v>
      </c>
      <c r="O4025" s="228">
        <f t="shared" si="709"/>
        <v>0</v>
      </c>
      <c r="P4025" s="179">
        <f>VLOOKUP($G4025,[1]Conceptos!$B$2:$I$588,6,FALSE)</f>
        <v>1</v>
      </c>
      <c r="Q4025" s="179">
        <f>VLOOKUP($G4025,[1]Conceptos!$B$2:$I$588,7,FALSE)</f>
        <v>1</v>
      </c>
      <c r="R4025" s="179">
        <f>VLOOKUP($G4025,[1]Conceptos!$B$2:$I$588,8,FALSE)</f>
        <v>1</v>
      </c>
      <c r="S4025" s="229" t="b">
        <f>VLOOKUP(G4025,[1]Conceptos!$B$2:$E$588,4,FALSE)</f>
        <v>1</v>
      </c>
      <c r="T4025" s="230">
        <f>FIND(".",B4025,LEN(B4025)-2)</f>
        <v>7</v>
      </c>
      <c r="U4025" s="230" t="str">
        <f>MID(B4025,1,T4025-1)</f>
        <v>A.14.1</v>
      </c>
      <c r="V4025" s="231">
        <f t="shared" si="714"/>
        <v>7</v>
      </c>
    </row>
    <row r="4026" spans="1:22" s="231" customFormat="1">
      <c r="A4026" s="172">
        <f>VLOOKUP(G4026,[1]Conceptos!$B$2:$F$587,5,FALSE)</f>
        <v>474</v>
      </c>
      <c r="B4026" s="234"/>
      <c r="C4026" s="220"/>
      <c r="D4026" s="221"/>
      <c r="E4026" s="225">
        <v>1</v>
      </c>
      <c r="F4026" s="174"/>
      <c r="G4026" s="264" t="str">
        <f t="shared" si="704"/>
        <v>A.14.1.6</v>
      </c>
      <c r="H4026" s="235" t="e">
        <f t="shared" ref="H4026:H4035" si="715">VLOOKUP(F4026,$W$7:$X$48,2,FALSE)</f>
        <v>#N/A</v>
      </c>
      <c r="I4026" s="239"/>
      <c r="J4026" s="239"/>
      <c r="K4026" s="239"/>
      <c r="L4026" s="239"/>
      <c r="M4026" s="240"/>
      <c r="N4026" s="231">
        <f t="shared" ref="N4026:N4035" si="716">IF(E4026&lt;&gt;"",1,0)</f>
        <v>1</v>
      </c>
      <c r="O4026" s="231">
        <f t="shared" si="709"/>
        <v>0</v>
      </c>
      <c r="P4026" s="179">
        <f>VLOOKUP($G4026,[1]Conceptos!$B$2:$I$588,6,FALSE)</f>
        <v>1</v>
      </c>
      <c r="Q4026" s="179">
        <f>VLOOKUP($G4026,[1]Conceptos!$B$2:$I$588,7,FALSE)</f>
        <v>1</v>
      </c>
      <c r="R4026" s="179">
        <f>VLOOKUP($G4026,[1]Conceptos!$B$2:$I$588,8,FALSE)</f>
        <v>1</v>
      </c>
      <c r="S4026" s="229" t="b">
        <f>VLOOKUP(G4026,[1]Conceptos!$B$2:$E$588,4,FALSE)</f>
        <v>1</v>
      </c>
      <c r="V4026" s="231">
        <f t="shared" si="714"/>
        <v>7</v>
      </c>
    </row>
    <row r="4027" spans="1:22" s="231" customFormat="1" hidden="1">
      <c r="A4027" s="172">
        <f>VLOOKUP(G4027,[1]Conceptos!$B$2:$F$587,5,FALSE)</f>
        <v>474</v>
      </c>
      <c r="B4027" s="236"/>
      <c r="C4027" s="237"/>
      <c r="D4027" s="238"/>
      <c r="E4027" s="225">
        <v>2</v>
      </c>
      <c r="F4027" s="174"/>
      <c r="G4027" s="264" t="str">
        <f t="shared" si="704"/>
        <v>A.14.1.6</v>
      </c>
      <c r="H4027" s="235" t="e">
        <f t="shared" si="715"/>
        <v>#N/A</v>
      </c>
      <c r="I4027" s="239"/>
      <c r="J4027" s="239"/>
      <c r="K4027" s="239"/>
      <c r="L4027" s="239"/>
      <c r="M4027" s="240"/>
      <c r="N4027" s="231">
        <f t="shared" si="716"/>
        <v>1</v>
      </c>
      <c r="O4027" s="231">
        <f t="shared" si="709"/>
        <v>0</v>
      </c>
      <c r="P4027" s="179">
        <f>VLOOKUP($G4027,[1]Conceptos!$B$2:$I$588,6,FALSE)</f>
        <v>1</v>
      </c>
      <c r="Q4027" s="179">
        <f>VLOOKUP($G4027,[1]Conceptos!$B$2:$I$588,7,FALSE)</f>
        <v>1</v>
      </c>
      <c r="R4027" s="179">
        <f>VLOOKUP($G4027,[1]Conceptos!$B$2:$I$588,8,FALSE)</f>
        <v>1</v>
      </c>
      <c r="S4027" s="229" t="b">
        <f>VLOOKUP(G4027,[1]Conceptos!$B$2:$E$587,4,FALSE)</f>
        <v>1</v>
      </c>
      <c r="V4027" s="231">
        <f t="shared" si="714"/>
        <v>0</v>
      </c>
    </row>
    <row r="4028" spans="1:22" s="231" customFormat="1" hidden="1">
      <c r="A4028" s="172">
        <f>VLOOKUP(G4028,[1]Conceptos!$B$2:$F$587,5,FALSE)</f>
        <v>474</v>
      </c>
      <c r="B4028" s="236"/>
      <c r="C4028" s="237"/>
      <c r="D4028" s="238"/>
      <c r="E4028" s="225">
        <v>3</v>
      </c>
      <c r="F4028" s="174"/>
      <c r="G4028" s="264" t="str">
        <f t="shared" si="704"/>
        <v>A.14.1.6</v>
      </c>
      <c r="H4028" s="235" t="e">
        <f t="shared" si="715"/>
        <v>#N/A</v>
      </c>
      <c r="I4028" s="239"/>
      <c r="J4028" s="239"/>
      <c r="K4028" s="239"/>
      <c r="L4028" s="239"/>
      <c r="M4028" s="240"/>
      <c r="N4028" s="231">
        <f t="shared" si="716"/>
        <v>1</v>
      </c>
      <c r="O4028" s="231">
        <f t="shared" si="709"/>
        <v>0</v>
      </c>
      <c r="P4028" s="179">
        <f>VLOOKUP($G4028,[1]Conceptos!$B$2:$I$588,6,FALSE)</f>
        <v>1</v>
      </c>
      <c r="Q4028" s="179">
        <f>VLOOKUP($G4028,[1]Conceptos!$B$2:$I$588,7,FALSE)</f>
        <v>1</v>
      </c>
      <c r="R4028" s="179">
        <f>VLOOKUP($G4028,[1]Conceptos!$B$2:$I$588,8,FALSE)</f>
        <v>1</v>
      </c>
      <c r="S4028" s="229" t="b">
        <f>VLOOKUP(G4028,[1]Conceptos!$B$2:$E$587,4,FALSE)</f>
        <v>1</v>
      </c>
      <c r="V4028" s="231">
        <f t="shared" si="714"/>
        <v>0</v>
      </c>
    </row>
    <row r="4029" spans="1:22" s="231" customFormat="1" hidden="1">
      <c r="A4029" s="172">
        <f>VLOOKUP(G4029,[1]Conceptos!$B$2:$F$587,5,FALSE)</f>
        <v>474</v>
      </c>
      <c r="B4029" s="236"/>
      <c r="C4029" s="237"/>
      <c r="D4029" s="238"/>
      <c r="E4029" s="225">
        <v>4</v>
      </c>
      <c r="F4029" s="174"/>
      <c r="G4029" s="264" t="str">
        <f t="shared" ref="G4029:G4092" si="717">IF(ISBLANK(B4029),G4028,B4029)</f>
        <v>A.14.1.6</v>
      </c>
      <c r="H4029" s="235" t="e">
        <f t="shared" si="715"/>
        <v>#N/A</v>
      </c>
      <c r="I4029" s="239"/>
      <c r="J4029" s="239"/>
      <c r="K4029" s="239"/>
      <c r="L4029" s="239"/>
      <c r="M4029" s="240"/>
      <c r="N4029" s="231">
        <f t="shared" si="716"/>
        <v>1</v>
      </c>
      <c r="O4029" s="231">
        <f t="shared" si="709"/>
        <v>0</v>
      </c>
      <c r="P4029" s="179">
        <f>VLOOKUP($G4029,[1]Conceptos!$B$2:$I$588,6,FALSE)</f>
        <v>1</v>
      </c>
      <c r="Q4029" s="179">
        <f>VLOOKUP($G4029,[1]Conceptos!$B$2:$I$588,7,FALSE)</f>
        <v>1</v>
      </c>
      <c r="R4029" s="179">
        <f>VLOOKUP($G4029,[1]Conceptos!$B$2:$I$588,8,FALSE)</f>
        <v>1</v>
      </c>
      <c r="S4029" s="229" t="b">
        <f>VLOOKUP(G4029,[1]Conceptos!$B$2:$E$587,4,FALSE)</f>
        <v>1</v>
      </c>
      <c r="V4029" s="231">
        <f t="shared" si="714"/>
        <v>0</v>
      </c>
    </row>
    <row r="4030" spans="1:22" s="231" customFormat="1" hidden="1">
      <c r="A4030" s="172">
        <f>VLOOKUP(G4030,[1]Conceptos!$B$2:$F$587,5,FALSE)</f>
        <v>474</v>
      </c>
      <c r="B4030" s="236"/>
      <c r="C4030" s="237"/>
      <c r="D4030" s="238"/>
      <c r="E4030" s="225">
        <v>5</v>
      </c>
      <c r="F4030" s="174"/>
      <c r="G4030" s="264" t="str">
        <f t="shared" si="717"/>
        <v>A.14.1.6</v>
      </c>
      <c r="H4030" s="235" t="e">
        <f t="shared" si="715"/>
        <v>#N/A</v>
      </c>
      <c r="I4030" s="239"/>
      <c r="J4030" s="239"/>
      <c r="K4030" s="239"/>
      <c r="L4030" s="239"/>
      <c r="M4030" s="240"/>
      <c r="N4030" s="231">
        <f t="shared" si="716"/>
        <v>1</v>
      </c>
      <c r="O4030" s="231">
        <f t="shared" si="709"/>
        <v>0</v>
      </c>
      <c r="P4030" s="179">
        <f>VLOOKUP($G4030,[1]Conceptos!$B$2:$I$588,6,FALSE)</f>
        <v>1</v>
      </c>
      <c r="Q4030" s="179">
        <f>VLOOKUP($G4030,[1]Conceptos!$B$2:$I$588,7,FALSE)</f>
        <v>1</v>
      </c>
      <c r="R4030" s="179">
        <f>VLOOKUP($G4030,[1]Conceptos!$B$2:$I$588,8,FALSE)</f>
        <v>1</v>
      </c>
      <c r="S4030" s="229" t="b">
        <f>VLOOKUP(G4030,[1]Conceptos!$B$2:$E$587,4,FALSE)</f>
        <v>1</v>
      </c>
      <c r="V4030" s="231">
        <f t="shared" si="714"/>
        <v>0</v>
      </c>
    </row>
    <row r="4031" spans="1:22" s="231" customFormat="1" hidden="1">
      <c r="A4031" s="172">
        <f>VLOOKUP(G4031,[1]Conceptos!$B$2:$F$587,5,FALSE)</f>
        <v>474</v>
      </c>
      <c r="B4031" s="236"/>
      <c r="C4031" s="237"/>
      <c r="D4031" s="238"/>
      <c r="E4031" s="225">
        <v>6</v>
      </c>
      <c r="F4031" s="174"/>
      <c r="G4031" s="264" t="str">
        <f t="shared" si="717"/>
        <v>A.14.1.6</v>
      </c>
      <c r="H4031" s="235" t="e">
        <f t="shared" si="715"/>
        <v>#N/A</v>
      </c>
      <c r="I4031" s="239"/>
      <c r="J4031" s="239"/>
      <c r="K4031" s="239"/>
      <c r="L4031" s="239"/>
      <c r="M4031" s="240"/>
      <c r="N4031" s="231">
        <f t="shared" si="716"/>
        <v>1</v>
      </c>
      <c r="O4031" s="231">
        <f t="shared" si="709"/>
        <v>0</v>
      </c>
      <c r="P4031" s="179">
        <f>VLOOKUP($G4031,[1]Conceptos!$B$2:$I$588,6,FALSE)</f>
        <v>1</v>
      </c>
      <c r="Q4031" s="179">
        <f>VLOOKUP($G4031,[1]Conceptos!$B$2:$I$588,7,FALSE)</f>
        <v>1</v>
      </c>
      <c r="R4031" s="179">
        <f>VLOOKUP($G4031,[1]Conceptos!$B$2:$I$588,8,FALSE)</f>
        <v>1</v>
      </c>
      <c r="S4031" s="229" t="b">
        <f>VLOOKUP(G4031,[1]Conceptos!$B$2:$E$587,4,FALSE)</f>
        <v>1</v>
      </c>
      <c r="V4031" s="231">
        <f t="shared" si="714"/>
        <v>0</v>
      </c>
    </row>
    <row r="4032" spans="1:22" s="231" customFormat="1" hidden="1">
      <c r="A4032" s="172">
        <f>VLOOKUP(G4032,[1]Conceptos!$B$2:$F$587,5,FALSE)</f>
        <v>474</v>
      </c>
      <c r="B4032" s="236"/>
      <c r="C4032" s="237"/>
      <c r="D4032" s="238"/>
      <c r="E4032" s="225">
        <v>7</v>
      </c>
      <c r="F4032" s="174"/>
      <c r="G4032" s="264" t="str">
        <f t="shared" si="717"/>
        <v>A.14.1.6</v>
      </c>
      <c r="H4032" s="235" t="e">
        <f t="shared" si="715"/>
        <v>#N/A</v>
      </c>
      <c r="I4032" s="239"/>
      <c r="J4032" s="239"/>
      <c r="K4032" s="239"/>
      <c r="L4032" s="239"/>
      <c r="M4032" s="240"/>
      <c r="N4032" s="231">
        <f t="shared" si="716"/>
        <v>1</v>
      </c>
      <c r="O4032" s="231">
        <f t="shared" si="709"/>
        <v>0</v>
      </c>
      <c r="P4032" s="179">
        <f>VLOOKUP($G4032,[1]Conceptos!$B$2:$I$588,6,FALSE)</f>
        <v>1</v>
      </c>
      <c r="Q4032" s="179">
        <f>VLOOKUP($G4032,[1]Conceptos!$B$2:$I$588,7,FALSE)</f>
        <v>1</v>
      </c>
      <c r="R4032" s="179">
        <f>VLOOKUP($G4032,[1]Conceptos!$B$2:$I$588,8,FALSE)</f>
        <v>1</v>
      </c>
      <c r="S4032" s="229" t="b">
        <f>VLOOKUP(G4032,[1]Conceptos!$B$2:$E$587,4,FALSE)</f>
        <v>1</v>
      </c>
      <c r="V4032" s="231">
        <f t="shared" si="714"/>
        <v>0</v>
      </c>
    </row>
    <row r="4033" spans="1:22" s="231" customFormat="1" hidden="1">
      <c r="A4033" s="172">
        <f>VLOOKUP(G4033,[1]Conceptos!$B$2:$F$587,5,FALSE)</f>
        <v>474</v>
      </c>
      <c r="B4033" s="236"/>
      <c r="C4033" s="237"/>
      <c r="D4033" s="238"/>
      <c r="E4033" s="225">
        <v>8</v>
      </c>
      <c r="F4033" s="174"/>
      <c r="G4033" s="264" t="str">
        <f t="shared" si="717"/>
        <v>A.14.1.6</v>
      </c>
      <c r="H4033" s="235" t="e">
        <f t="shared" si="715"/>
        <v>#N/A</v>
      </c>
      <c r="I4033" s="239"/>
      <c r="J4033" s="239"/>
      <c r="K4033" s="239"/>
      <c r="L4033" s="239"/>
      <c r="M4033" s="240"/>
      <c r="N4033" s="231">
        <f t="shared" si="716"/>
        <v>1</v>
      </c>
      <c r="O4033" s="231">
        <f t="shared" si="709"/>
        <v>0</v>
      </c>
      <c r="P4033" s="179">
        <f>VLOOKUP($G4033,[1]Conceptos!$B$2:$I$588,6,FALSE)</f>
        <v>1</v>
      </c>
      <c r="Q4033" s="179">
        <f>VLOOKUP($G4033,[1]Conceptos!$B$2:$I$588,7,FALSE)</f>
        <v>1</v>
      </c>
      <c r="R4033" s="179">
        <f>VLOOKUP($G4033,[1]Conceptos!$B$2:$I$588,8,FALSE)</f>
        <v>1</v>
      </c>
      <c r="S4033" s="229" t="b">
        <f>VLOOKUP(G4033,[1]Conceptos!$B$2:$E$587,4,FALSE)</f>
        <v>1</v>
      </c>
      <c r="V4033" s="231">
        <f t="shared" si="714"/>
        <v>0</v>
      </c>
    </row>
    <row r="4034" spans="1:22" s="231" customFormat="1" hidden="1">
      <c r="A4034" s="172">
        <f>VLOOKUP(G4034,[1]Conceptos!$B$2:$F$587,5,FALSE)</f>
        <v>474</v>
      </c>
      <c r="B4034" s="236"/>
      <c r="C4034" s="237"/>
      <c r="D4034" s="238"/>
      <c r="E4034" s="225">
        <v>9</v>
      </c>
      <c r="F4034" s="174"/>
      <c r="G4034" s="264" t="str">
        <f t="shared" si="717"/>
        <v>A.14.1.6</v>
      </c>
      <c r="H4034" s="235" t="e">
        <f t="shared" si="715"/>
        <v>#N/A</v>
      </c>
      <c r="I4034" s="239"/>
      <c r="J4034" s="239"/>
      <c r="K4034" s="239"/>
      <c r="L4034" s="239"/>
      <c r="M4034" s="240"/>
      <c r="N4034" s="231">
        <f t="shared" si="716"/>
        <v>1</v>
      </c>
      <c r="O4034" s="231">
        <f t="shared" si="709"/>
        <v>0</v>
      </c>
      <c r="P4034" s="179">
        <f>VLOOKUP($G4034,[1]Conceptos!$B$2:$I$588,6,FALSE)</f>
        <v>1</v>
      </c>
      <c r="Q4034" s="179">
        <f>VLOOKUP($G4034,[1]Conceptos!$B$2:$I$588,7,FALSE)</f>
        <v>1</v>
      </c>
      <c r="R4034" s="179">
        <f>VLOOKUP($G4034,[1]Conceptos!$B$2:$I$588,8,FALSE)</f>
        <v>1</v>
      </c>
      <c r="S4034" s="229" t="b">
        <f>VLOOKUP(G4034,[1]Conceptos!$B$2:$E$587,4,FALSE)</f>
        <v>1</v>
      </c>
      <c r="V4034" s="231">
        <f t="shared" si="714"/>
        <v>0</v>
      </c>
    </row>
    <row r="4035" spans="1:22" s="231" customFormat="1" hidden="1">
      <c r="A4035" s="172">
        <f>VLOOKUP(G4035,[1]Conceptos!$B$2:$F$587,5,FALSE)</f>
        <v>474</v>
      </c>
      <c r="B4035" s="236"/>
      <c r="C4035" s="237"/>
      <c r="D4035" s="238"/>
      <c r="E4035" s="225">
        <v>10</v>
      </c>
      <c r="F4035" s="174"/>
      <c r="G4035" s="264" t="str">
        <f t="shared" si="717"/>
        <v>A.14.1.6</v>
      </c>
      <c r="H4035" s="235" t="e">
        <f t="shared" si="715"/>
        <v>#N/A</v>
      </c>
      <c r="I4035" s="239"/>
      <c r="J4035" s="239"/>
      <c r="K4035" s="239"/>
      <c r="L4035" s="239"/>
      <c r="M4035" s="240"/>
      <c r="N4035" s="231">
        <f t="shared" si="716"/>
        <v>1</v>
      </c>
      <c r="O4035" s="231">
        <f t="shared" si="709"/>
        <v>0</v>
      </c>
      <c r="P4035" s="179">
        <f>VLOOKUP($G4035,[1]Conceptos!$B$2:$I$588,6,FALSE)</f>
        <v>1</v>
      </c>
      <c r="Q4035" s="179">
        <f>VLOOKUP($G4035,[1]Conceptos!$B$2:$I$588,7,FALSE)</f>
        <v>1</v>
      </c>
      <c r="R4035" s="179">
        <f>VLOOKUP($G4035,[1]Conceptos!$B$2:$I$588,8,FALSE)</f>
        <v>1</v>
      </c>
      <c r="S4035" s="229" t="b">
        <f>VLOOKUP(G4035,[1]Conceptos!$B$2:$E$587,4,FALSE)</f>
        <v>1</v>
      </c>
      <c r="V4035" s="231">
        <f t="shared" si="714"/>
        <v>0</v>
      </c>
    </row>
    <row r="4036" spans="1:22" s="231" customFormat="1" ht="38.25">
      <c r="A4036" s="172">
        <f>VLOOKUP(G4036,[1]Conceptos!$B$2:$F$587,5,FALSE)</f>
        <v>475</v>
      </c>
      <c r="B4036" s="219" t="s">
        <v>618</v>
      </c>
      <c r="C4036" s="220" t="str">
        <f>VLOOKUP(B4036,[1]Conceptos!$B$2:$D$587,2,FALSE)</f>
        <v>DOTACIÓN DE MATERIAL PEDAGOGICO</v>
      </c>
      <c r="D4036" s="221" t="str">
        <f>VLOOKUP(B4036,[1]Conceptos!$B$2:$D$587,3,FALSE)</f>
        <v>RECURSOS DESTINADOS A LA COMPRA DE DOTACIÓN DE MATERIAL PEDAGÓGICO PARA LOS HOGARES COMUNITARIOS DE BIENESTAR, EL CUAL ESTÁ COMPUESTO POR KITS  DE LECTURA Y OTROS –VER CONPES 123</v>
      </c>
      <c r="E4036" s="222" t="s">
        <v>136</v>
      </c>
      <c r="F4036" s="223"/>
      <c r="G4036" s="263" t="str">
        <f t="shared" si="717"/>
        <v>A.14.1.7</v>
      </c>
      <c r="H4036" s="225"/>
      <c r="I4036" s="226">
        <f>SUM(I4037:I4046)</f>
        <v>0</v>
      </c>
      <c r="J4036" s="226">
        <f>SUM(J4037:J4046)</f>
        <v>0</v>
      </c>
      <c r="K4036" s="226">
        <f>SUM(K4037:K4046)</f>
        <v>0</v>
      </c>
      <c r="L4036" s="226">
        <f>SUM(L4037:L4046)</f>
        <v>0</v>
      </c>
      <c r="M4036" s="227">
        <f>SUM(M4037:M4046)</f>
        <v>0</v>
      </c>
      <c r="N4036" s="228">
        <f>IF(AND(E4036&lt;&gt;"", E4036&lt;&gt;"Registrar Detalle",E4036&lt;&gt;"Ocultar Detalle"),1,0)</f>
        <v>0</v>
      </c>
      <c r="O4036" s="228">
        <f t="shared" si="709"/>
        <v>0</v>
      </c>
      <c r="P4036" s="179">
        <f>VLOOKUP($G4036,[1]Conceptos!$B$2:$I$588,6,FALSE)</f>
        <v>1</v>
      </c>
      <c r="Q4036" s="179">
        <f>VLOOKUP($G4036,[1]Conceptos!$B$2:$I$588,7,FALSE)</f>
        <v>1</v>
      </c>
      <c r="R4036" s="179">
        <f>VLOOKUP($G4036,[1]Conceptos!$B$2:$I$588,8,FALSE)</f>
        <v>1</v>
      </c>
      <c r="S4036" s="229" t="b">
        <f>VLOOKUP(G4036,[1]Conceptos!$B$2:$E$588,4,FALSE)</f>
        <v>1</v>
      </c>
      <c r="T4036" s="230">
        <f>FIND(".",B4036,LEN(B4036)-2)</f>
        <v>7</v>
      </c>
      <c r="U4036" s="230" t="str">
        <f>MID(B4036,1,T4036-1)</f>
        <v>A.14.1</v>
      </c>
      <c r="V4036" s="231">
        <f t="shared" si="714"/>
        <v>7</v>
      </c>
    </row>
    <row r="4037" spans="1:22" s="231" customFormat="1">
      <c r="A4037" s="172">
        <f>VLOOKUP(G4037,[1]Conceptos!$B$2:$F$587,5,FALSE)</f>
        <v>475</v>
      </c>
      <c r="B4037" s="234"/>
      <c r="C4037" s="220"/>
      <c r="D4037" s="221"/>
      <c r="E4037" s="225">
        <v>1</v>
      </c>
      <c r="F4037" s="174"/>
      <c r="G4037" s="264" t="str">
        <f t="shared" si="717"/>
        <v>A.14.1.7</v>
      </c>
      <c r="H4037" s="235" t="e">
        <f t="shared" ref="H4037:H4046" si="718">VLOOKUP(F4037,$W$7:$X$48,2,FALSE)</f>
        <v>#N/A</v>
      </c>
      <c r="I4037" s="239"/>
      <c r="J4037" s="239"/>
      <c r="K4037" s="239"/>
      <c r="L4037" s="239"/>
      <c r="M4037" s="240"/>
      <c r="N4037" s="231">
        <f t="shared" si="706"/>
        <v>1</v>
      </c>
      <c r="O4037" s="231">
        <f t="shared" si="709"/>
        <v>0</v>
      </c>
      <c r="P4037" s="179">
        <f>VLOOKUP($G4037,[1]Conceptos!$B$2:$I$588,6,FALSE)</f>
        <v>1</v>
      </c>
      <c r="Q4037" s="179">
        <f>VLOOKUP($G4037,[1]Conceptos!$B$2:$I$588,7,FALSE)</f>
        <v>1</v>
      </c>
      <c r="R4037" s="179">
        <f>VLOOKUP($G4037,[1]Conceptos!$B$2:$I$588,8,FALSE)</f>
        <v>1</v>
      </c>
      <c r="S4037" s="229" t="b">
        <f>VLOOKUP(G4037,[1]Conceptos!$B$2:$E$588,4,FALSE)</f>
        <v>1</v>
      </c>
      <c r="V4037" s="231">
        <f t="shared" si="714"/>
        <v>7</v>
      </c>
    </row>
    <row r="4038" spans="1:22" s="231" customFormat="1" hidden="1">
      <c r="A4038" s="172">
        <f>VLOOKUP(G4038,[1]Conceptos!$B$2:$F$587,5,FALSE)</f>
        <v>475</v>
      </c>
      <c r="B4038" s="236"/>
      <c r="C4038" s="237"/>
      <c r="D4038" s="238"/>
      <c r="E4038" s="225">
        <v>2</v>
      </c>
      <c r="F4038" s="174"/>
      <c r="G4038" s="264" t="str">
        <f t="shared" si="717"/>
        <v>A.14.1.7</v>
      </c>
      <c r="H4038" s="235" t="e">
        <f t="shared" si="718"/>
        <v>#N/A</v>
      </c>
      <c r="I4038" s="239"/>
      <c r="J4038" s="239"/>
      <c r="K4038" s="239"/>
      <c r="L4038" s="239"/>
      <c r="M4038" s="240"/>
      <c r="N4038" s="231">
        <f t="shared" si="706"/>
        <v>1</v>
      </c>
      <c r="O4038" s="231">
        <f t="shared" si="709"/>
        <v>0</v>
      </c>
      <c r="P4038" s="179">
        <f>VLOOKUP($G4038,[1]Conceptos!$B$2:$I$588,6,FALSE)</f>
        <v>1</v>
      </c>
      <c r="Q4038" s="179">
        <f>VLOOKUP($G4038,[1]Conceptos!$B$2:$I$588,7,FALSE)</f>
        <v>1</v>
      </c>
      <c r="R4038" s="179">
        <f>VLOOKUP($G4038,[1]Conceptos!$B$2:$I$588,8,FALSE)</f>
        <v>1</v>
      </c>
      <c r="S4038" s="229" t="b">
        <f>VLOOKUP(G4038,[1]Conceptos!$B$2:$E$587,4,FALSE)</f>
        <v>1</v>
      </c>
      <c r="V4038" s="231">
        <f t="shared" si="714"/>
        <v>0</v>
      </c>
    </row>
    <row r="4039" spans="1:22" s="231" customFormat="1" hidden="1">
      <c r="A4039" s="172">
        <f>VLOOKUP(G4039,[1]Conceptos!$B$2:$F$587,5,FALSE)</f>
        <v>475</v>
      </c>
      <c r="B4039" s="236"/>
      <c r="C4039" s="237"/>
      <c r="D4039" s="238"/>
      <c r="E4039" s="225">
        <v>3</v>
      </c>
      <c r="F4039" s="174"/>
      <c r="G4039" s="264" t="str">
        <f t="shared" si="717"/>
        <v>A.14.1.7</v>
      </c>
      <c r="H4039" s="235" t="e">
        <f t="shared" si="718"/>
        <v>#N/A</v>
      </c>
      <c r="I4039" s="239"/>
      <c r="J4039" s="239"/>
      <c r="K4039" s="239"/>
      <c r="L4039" s="239"/>
      <c r="M4039" s="240"/>
      <c r="N4039" s="231">
        <f t="shared" si="706"/>
        <v>1</v>
      </c>
      <c r="O4039" s="231">
        <f t="shared" si="709"/>
        <v>0</v>
      </c>
      <c r="P4039" s="179">
        <f>VLOOKUP($G4039,[1]Conceptos!$B$2:$I$588,6,FALSE)</f>
        <v>1</v>
      </c>
      <c r="Q4039" s="179">
        <f>VLOOKUP($G4039,[1]Conceptos!$B$2:$I$588,7,FALSE)</f>
        <v>1</v>
      </c>
      <c r="R4039" s="179">
        <f>VLOOKUP($G4039,[1]Conceptos!$B$2:$I$588,8,FALSE)</f>
        <v>1</v>
      </c>
      <c r="S4039" s="229" t="b">
        <f>VLOOKUP(G4039,[1]Conceptos!$B$2:$E$587,4,FALSE)</f>
        <v>1</v>
      </c>
      <c r="V4039" s="231">
        <f t="shared" si="714"/>
        <v>0</v>
      </c>
    </row>
    <row r="4040" spans="1:22" s="231" customFormat="1" hidden="1">
      <c r="A4040" s="172">
        <f>VLOOKUP(G4040,[1]Conceptos!$B$2:$F$587,5,FALSE)</f>
        <v>475</v>
      </c>
      <c r="B4040" s="236"/>
      <c r="C4040" s="237"/>
      <c r="D4040" s="238"/>
      <c r="E4040" s="225">
        <v>4</v>
      </c>
      <c r="F4040" s="174"/>
      <c r="G4040" s="264" t="str">
        <f t="shared" si="717"/>
        <v>A.14.1.7</v>
      </c>
      <c r="H4040" s="235" t="e">
        <f t="shared" si="718"/>
        <v>#N/A</v>
      </c>
      <c r="I4040" s="239"/>
      <c r="J4040" s="239"/>
      <c r="K4040" s="239"/>
      <c r="L4040" s="239"/>
      <c r="M4040" s="240"/>
      <c r="N4040" s="231">
        <f t="shared" si="706"/>
        <v>1</v>
      </c>
      <c r="O4040" s="231">
        <f t="shared" si="709"/>
        <v>0</v>
      </c>
      <c r="P4040" s="179">
        <f>VLOOKUP($G4040,[1]Conceptos!$B$2:$I$588,6,FALSE)</f>
        <v>1</v>
      </c>
      <c r="Q4040" s="179">
        <f>VLOOKUP($G4040,[1]Conceptos!$B$2:$I$588,7,FALSE)</f>
        <v>1</v>
      </c>
      <c r="R4040" s="179">
        <f>VLOOKUP($G4040,[1]Conceptos!$B$2:$I$588,8,FALSE)</f>
        <v>1</v>
      </c>
      <c r="S4040" s="229" t="b">
        <f>VLOOKUP(G4040,[1]Conceptos!$B$2:$E$587,4,FALSE)</f>
        <v>1</v>
      </c>
      <c r="V4040" s="231">
        <f t="shared" si="714"/>
        <v>0</v>
      </c>
    </row>
    <row r="4041" spans="1:22" s="231" customFormat="1" hidden="1">
      <c r="A4041" s="172">
        <f>VLOOKUP(G4041,[1]Conceptos!$B$2:$F$587,5,FALSE)</f>
        <v>475</v>
      </c>
      <c r="B4041" s="236"/>
      <c r="C4041" s="237"/>
      <c r="D4041" s="238"/>
      <c r="E4041" s="225">
        <v>5</v>
      </c>
      <c r="F4041" s="174"/>
      <c r="G4041" s="264" t="str">
        <f t="shared" si="717"/>
        <v>A.14.1.7</v>
      </c>
      <c r="H4041" s="235" t="e">
        <f t="shared" si="718"/>
        <v>#N/A</v>
      </c>
      <c r="I4041" s="239"/>
      <c r="J4041" s="239"/>
      <c r="K4041" s="239"/>
      <c r="L4041" s="239"/>
      <c r="M4041" s="240"/>
      <c r="N4041" s="231">
        <f t="shared" si="706"/>
        <v>1</v>
      </c>
      <c r="O4041" s="231">
        <f t="shared" si="709"/>
        <v>0</v>
      </c>
      <c r="P4041" s="179">
        <f>VLOOKUP($G4041,[1]Conceptos!$B$2:$I$588,6,FALSE)</f>
        <v>1</v>
      </c>
      <c r="Q4041" s="179">
        <f>VLOOKUP($G4041,[1]Conceptos!$B$2:$I$588,7,FALSE)</f>
        <v>1</v>
      </c>
      <c r="R4041" s="179">
        <f>VLOOKUP($G4041,[1]Conceptos!$B$2:$I$588,8,FALSE)</f>
        <v>1</v>
      </c>
      <c r="S4041" s="229" t="b">
        <f>VLOOKUP(G4041,[1]Conceptos!$B$2:$E$587,4,FALSE)</f>
        <v>1</v>
      </c>
      <c r="V4041" s="231">
        <f t="shared" si="714"/>
        <v>0</v>
      </c>
    </row>
    <row r="4042" spans="1:22" s="231" customFormat="1" hidden="1">
      <c r="A4042" s="172">
        <f>VLOOKUP(G4042,[1]Conceptos!$B$2:$F$587,5,FALSE)</f>
        <v>475</v>
      </c>
      <c r="B4042" s="236"/>
      <c r="C4042" s="237"/>
      <c r="D4042" s="238"/>
      <c r="E4042" s="225">
        <v>6</v>
      </c>
      <c r="F4042" s="174"/>
      <c r="G4042" s="264" t="str">
        <f t="shared" si="717"/>
        <v>A.14.1.7</v>
      </c>
      <c r="H4042" s="235" t="e">
        <f t="shared" si="718"/>
        <v>#N/A</v>
      </c>
      <c r="I4042" s="239"/>
      <c r="J4042" s="239"/>
      <c r="K4042" s="239"/>
      <c r="L4042" s="239"/>
      <c r="M4042" s="240"/>
      <c r="N4042" s="231">
        <f t="shared" si="706"/>
        <v>1</v>
      </c>
      <c r="O4042" s="231">
        <f t="shared" si="709"/>
        <v>0</v>
      </c>
      <c r="P4042" s="179">
        <f>VLOOKUP($G4042,[1]Conceptos!$B$2:$I$588,6,FALSE)</f>
        <v>1</v>
      </c>
      <c r="Q4042" s="179">
        <f>VLOOKUP($G4042,[1]Conceptos!$B$2:$I$588,7,FALSE)</f>
        <v>1</v>
      </c>
      <c r="R4042" s="179">
        <f>VLOOKUP($G4042,[1]Conceptos!$B$2:$I$588,8,FALSE)</f>
        <v>1</v>
      </c>
      <c r="S4042" s="229" t="b">
        <f>VLOOKUP(G4042,[1]Conceptos!$B$2:$E$587,4,FALSE)</f>
        <v>1</v>
      </c>
      <c r="V4042" s="231">
        <f t="shared" si="714"/>
        <v>0</v>
      </c>
    </row>
    <row r="4043" spans="1:22" s="231" customFormat="1" hidden="1">
      <c r="A4043" s="172">
        <f>VLOOKUP(G4043,[1]Conceptos!$B$2:$F$587,5,FALSE)</f>
        <v>475</v>
      </c>
      <c r="B4043" s="236"/>
      <c r="C4043" s="237"/>
      <c r="D4043" s="238"/>
      <c r="E4043" s="225">
        <v>7</v>
      </c>
      <c r="F4043" s="174"/>
      <c r="G4043" s="264" t="str">
        <f t="shared" si="717"/>
        <v>A.14.1.7</v>
      </c>
      <c r="H4043" s="235" t="e">
        <f t="shared" si="718"/>
        <v>#N/A</v>
      </c>
      <c r="I4043" s="239"/>
      <c r="J4043" s="239"/>
      <c r="K4043" s="239"/>
      <c r="L4043" s="239"/>
      <c r="M4043" s="240"/>
      <c r="N4043" s="231">
        <f t="shared" si="706"/>
        <v>1</v>
      </c>
      <c r="O4043" s="231">
        <f t="shared" si="709"/>
        <v>0</v>
      </c>
      <c r="P4043" s="179">
        <f>VLOOKUP($G4043,[1]Conceptos!$B$2:$I$588,6,FALSE)</f>
        <v>1</v>
      </c>
      <c r="Q4043" s="179">
        <f>VLOOKUP($G4043,[1]Conceptos!$B$2:$I$588,7,FALSE)</f>
        <v>1</v>
      </c>
      <c r="R4043" s="179">
        <f>VLOOKUP($G4043,[1]Conceptos!$B$2:$I$588,8,FALSE)</f>
        <v>1</v>
      </c>
      <c r="S4043" s="229" t="b">
        <f>VLOOKUP(G4043,[1]Conceptos!$B$2:$E$587,4,FALSE)</f>
        <v>1</v>
      </c>
      <c r="V4043" s="231">
        <f t="shared" si="714"/>
        <v>0</v>
      </c>
    </row>
    <row r="4044" spans="1:22" s="231" customFormat="1" hidden="1">
      <c r="A4044" s="172">
        <f>VLOOKUP(G4044,[1]Conceptos!$B$2:$F$587,5,FALSE)</f>
        <v>475</v>
      </c>
      <c r="B4044" s="236"/>
      <c r="C4044" s="237"/>
      <c r="D4044" s="238"/>
      <c r="E4044" s="225">
        <v>8</v>
      </c>
      <c r="F4044" s="174"/>
      <c r="G4044" s="264" t="str">
        <f t="shared" si="717"/>
        <v>A.14.1.7</v>
      </c>
      <c r="H4044" s="235" t="e">
        <f t="shared" si="718"/>
        <v>#N/A</v>
      </c>
      <c r="I4044" s="239"/>
      <c r="J4044" s="239"/>
      <c r="K4044" s="239"/>
      <c r="L4044" s="239"/>
      <c r="M4044" s="240"/>
      <c r="N4044" s="231">
        <f t="shared" si="706"/>
        <v>1</v>
      </c>
      <c r="O4044" s="231">
        <f t="shared" si="709"/>
        <v>0</v>
      </c>
      <c r="P4044" s="179">
        <f>VLOOKUP($G4044,[1]Conceptos!$B$2:$I$588,6,FALSE)</f>
        <v>1</v>
      </c>
      <c r="Q4044" s="179">
        <f>VLOOKUP($G4044,[1]Conceptos!$B$2:$I$588,7,FALSE)</f>
        <v>1</v>
      </c>
      <c r="R4044" s="179">
        <f>VLOOKUP($G4044,[1]Conceptos!$B$2:$I$588,8,FALSE)</f>
        <v>1</v>
      </c>
      <c r="S4044" s="229" t="b">
        <f>VLOOKUP(G4044,[1]Conceptos!$B$2:$E$587,4,FALSE)</f>
        <v>1</v>
      </c>
      <c r="V4044" s="231">
        <f t="shared" si="714"/>
        <v>0</v>
      </c>
    </row>
    <row r="4045" spans="1:22" s="231" customFormat="1" hidden="1">
      <c r="A4045" s="172">
        <f>VLOOKUP(G4045,[1]Conceptos!$B$2:$F$587,5,FALSE)</f>
        <v>475</v>
      </c>
      <c r="B4045" s="236"/>
      <c r="C4045" s="237"/>
      <c r="D4045" s="238"/>
      <c r="E4045" s="225">
        <v>9</v>
      </c>
      <c r="F4045" s="174"/>
      <c r="G4045" s="264" t="str">
        <f t="shared" si="717"/>
        <v>A.14.1.7</v>
      </c>
      <c r="H4045" s="235" t="e">
        <f t="shared" si="718"/>
        <v>#N/A</v>
      </c>
      <c r="I4045" s="239"/>
      <c r="J4045" s="239"/>
      <c r="K4045" s="239"/>
      <c r="L4045" s="239"/>
      <c r="M4045" s="240"/>
      <c r="N4045" s="231">
        <f t="shared" si="706"/>
        <v>1</v>
      </c>
      <c r="O4045" s="231">
        <f t="shared" si="709"/>
        <v>0</v>
      </c>
      <c r="P4045" s="179">
        <f>VLOOKUP($G4045,[1]Conceptos!$B$2:$I$588,6,FALSE)</f>
        <v>1</v>
      </c>
      <c r="Q4045" s="179">
        <f>VLOOKUP($G4045,[1]Conceptos!$B$2:$I$588,7,FALSE)</f>
        <v>1</v>
      </c>
      <c r="R4045" s="179">
        <f>VLOOKUP($G4045,[1]Conceptos!$B$2:$I$588,8,FALSE)</f>
        <v>1</v>
      </c>
      <c r="S4045" s="229" t="b">
        <f>VLOOKUP(G4045,[1]Conceptos!$B$2:$E$587,4,FALSE)</f>
        <v>1</v>
      </c>
      <c r="V4045" s="231">
        <f t="shared" si="714"/>
        <v>0</v>
      </c>
    </row>
    <row r="4046" spans="1:22" s="231" customFormat="1" hidden="1">
      <c r="A4046" s="172">
        <f>VLOOKUP(G4046,[1]Conceptos!$B$2:$F$587,5,FALSE)</f>
        <v>475</v>
      </c>
      <c r="B4046" s="236"/>
      <c r="C4046" s="237"/>
      <c r="D4046" s="238"/>
      <c r="E4046" s="225">
        <v>10</v>
      </c>
      <c r="F4046" s="174"/>
      <c r="G4046" s="264" t="str">
        <f t="shared" si="717"/>
        <v>A.14.1.7</v>
      </c>
      <c r="H4046" s="235" t="e">
        <f t="shared" si="718"/>
        <v>#N/A</v>
      </c>
      <c r="I4046" s="239"/>
      <c r="J4046" s="239"/>
      <c r="K4046" s="239"/>
      <c r="L4046" s="239"/>
      <c r="M4046" s="240"/>
      <c r="N4046" s="231">
        <f t="shared" si="706"/>
        <v>1</v>
      </c>
      <c r="O4046" s="231">
        <f t="shared" si="709"/>
        <v>0</v>
      </c>
      <c r="P4046" s="179">
        <f>VLOOKUP($G4046,[1]Conceptos!$B$2:$I$588,6,FALSE)</f>
        <v>1</v>
      </c>
      <c r="Q4046" s="179">
        <f>VLOOKUP($G4046,[1]Conceptos!$B$2:$I$588,7,FALSE)</f>
        <v>1</v>
      </c>
      <c r="R4046" s="179">
        <f>VLOOKUP($G4046,[1]Conceptos!$B$2:$I$588,8,FALSE)</f>
        <v>1</v>
      </c>
      <c r="S4046" s="229" t="b">
        <f>VLOOKUP(G4046,[1]Conceptos!$B$2:$E$587,4,FALSE)</f>
        <v>1</v>
      </c>
      <c r="V4046" s="231">
        <f t="shared" si="714"/>
        <v>0</v>
      </c>
    </row>
    <row r="4047" spans="1:22" s="231" customFormat="1" ht="25.5">
      <c r="A4047" s="172">
        <f>VLOOKUP(G4047,[1]Conceptos!$B$2:$F$587,5,FALSE)</f>
        <v>476</v>
      </c>
      <c r="B4047" s="216" t="s">
        <v>619</v>
      </c>
      <c r="C4047" s="217" t="str">
        <f>VLOOKUP(B4047,[1]Conceptos!$B$2:$D$587,2,FALSE)</f>
        <v>PROTECCIÓN INTEGRAL DE LA NIÑEZ</v>
      </c>
      <c r="D4047" s="218" t="str">
        <f>VLOOKUP(B4047,[1]Conceptos!$B$2:$D$587,3,FALSE)</f>
        <v>RECURSOS DESTINADOS A LA FINANCIACIÓN DE LOS PROYECTOS DE PROTECCIÓN INTEGRAL DE LA NIÑEZ, DE ACUERDO CON LA LEY 1098 DE 2006.</v>
      </c>
      <c r="E4047" s="249"/>
      <c r="F4047" s="210"/>
      <c r="G4047" s="262" t="str">
        <f t="shared" si="717"/>
        <v>A.14.2</v>
      </c>
      <c r="H4047" s="249"/>
      <c r="I4047" s="213">
        <f>I4048+I4059+I4070+I4081</f>
        <v>0</v>
      </c>
      <c r="J4047" s="213">
        <f>J4048+J4059+J4070+J4081</f>
        <v>0</v>
      </c>
      <c r="K4047" s="213">
        <f>K4048+K4059+K4070+K4081</f>
        <v>0</v>
      </c>
      <c r="L4047" s="213">
        <f>L4048+L4059+L4070+L4081</f>
        <v>0</v>
      </c>
      <c r="M4047" s="214">
        <f>M4048+M4059+M4070+M4081</f>
        <v>0</v>
      </c>
      <c r="N4047" s="250">
        <f t="shared" si="706"/>
        <v>0</v>
      </c>
      <c r="O4047" s="250">
        <f t="shared" si="709"/>
        <v>0</v>
      </c>
      <c r="P4047" s="179">
        <f>VLOOKUP($G4047,[1]Conceptos!$B$2:$I$588,6,FALSE)</f>
        <v>1</v>
      </c>
      <c r="Q4047" s="179">
        <f>VLOOKUP($G4047,[1]Conceptos!$B$2:$I$588,7,FALSE)</f>
        <v>1</v>
      </c>
      <c r="R4047" s="179">
        <f>VLOOKUP($G4047,[1]Conceptos!$B$2:$I$588,8,FALSE)</f>
        <v>1</v>
      </c>
      <c r="S4047" s="229" t="b">
        <f>VLOOKUP(G4047,[1]Conceptos!$B$2:$E$588,4,FALSE)</f>
        <v>0</v>
      </c>
      <c r="T4047" s="230">
        <f>FIND(".",B4047,LEN(B4047)-2)</f>
        <v>5</v>
      </c>
      <c r="U4047" s="230" t="str">
        <f>MID(B4047,1,T4047-1)</f>
        <v>A.14</v>
      </c>
      <c r="V4047" s="231">
        <f t="shared" si="714"/>
        <v>5</v>
      </c>
    </row>
    <row r="4048" spans="1:22" s="231" customFormat="1" ht="25.5">
      <c r="A4048" s="172">
        <f>VLOOKUP(G4048,[1]Conceptos!$B$2:$F$587,5,FALSE)</f>
        <v>477</v>
      </c>
      <c r="B4048" s="219" t="s">
        <v>620</v>
      </c>
      <c r="C4048" s="220" t="str">
        <f>VLOOKUP(B4048,[1]Conceptos!$B$2:$D$587,2,FALSE)</f>
        <v>CONSTRUCCIÓN DE INFRAESTRUCTURA</v>
      </c>
      <c r="D4048" s="221" t="str">
        <f>VLOOKUP(B4048,[1]Conceptos!$B$2:$D$587,3,FALSE)</f>
        <v>RECURSOS ORIENTADOS A LA INVERSIÓN EN INFRAESTRUCTURA DE LOS PROYECTOS RELACIONADOS A LA PROTECCION INTEGRAL DE LA NIÑEZ</v>
      </c>
      <c r="E4048" s="222" t="s">
        <v>136</v>
      </c>
      <c r="F4048" s="223"/>
      <c r="G4048" s="263" t="str">
        <f t="shared" si="717"/>
        <v>A.14.2.1</v>
      </c>
      <c r="H4048" s="225"/>
      <c r="I4048" s="226">
        <f>SUM(I4049:I4058)</f>
        <v>0</v>
      </c>
      <c r="J4048" s="226">
        <f>SUM(J4049:J4058)</f>
        <v>0</v>
      </c>
      <c r="K4048" s="226">
        <f>SUM(K4049:K4058)</f>
        <v>0</v>
      </c>
      <c r="L4048" s="226">
        <f>SUM(L4049:L4058)</f>
        <v>0</v>
      </c>
      <c r="M4048" s="227">
        <f>SUM(M4049:M4058)</f>
        <v>0</v>
      </c>
      <c r="N4048" s="228">
        <f>IF(AND(E4048&lt;&gt;"", E4048&lt;&gt;"Registrar Detalle",E4048&lt;&gt;"Ocultar Detalle"),1,0)</f>
        <v>0</v>
      </c>
      <c r="O4048" s="228">
        <f t="shared" si="709"/>
        <v>0</v>
      </c>
      <c r="P4048" s="179">
        <f>VLOOKUP($G4048,[1]Conceptos!$B$2:$I$588,6,FALSE)</f>
        <v>1</v>
      </c>
      <c r="Q4048" s="179">
        <f>VLOOKUP($G4048,[1]Conceptos!$B$2:$I$588,7,FALSE)</f>
        <v>1</v>
      </c>
      <c r="R4048" s="179">
        <f>VLOOKUP($G4048,[1]Conceptos!$B$2:$I$588,8,FALSE)</f>
        <v>1</v>
      </c>
      <c r="S4048" s="229" t="b">
        <f>VLOOKUP(G4048,[1]Conceptos!$B$2:$E$588,4,FALSE)</f>
        <v>1</v>
      </c>
      <c r="T4048" s="230">
        <f>FIND(".",B4048,LEN(B4048)-2)</f>
        <v>7</v>
      </c>
      <c r="U4048" s="230" t="str">
        <f>MID(B4048,1,T4048-1)</f>
        <v>A.14.2</v>
      </c>
      <c r="V4048" s="231">
        <f t="shared" si="714"/>
        <v>7</v>
      </c>
    </row>
    <row r="4049" spans="1:22" s="231" customFormat="1">
      <c r="A4049" s="172">
        <f>VLOOKUP(G4049,[1]Conceptos!$B$2:$F$587,5,FALSE)</f>
        <v>477</v>
      </c>
      <c r="B4049" s="234"/>
      <c r="C4049" s="220"/>
      <c r="D4049" s="221"/>
      <c r="E4049" s="225">
        <v>1</v>
      </c>
      <c r="F4049" s="174"/>
      <c r="G4049" s="264" t="str">
        <f t="shared" si="717"/>
        <v>A.14.2.1</v>
      </c>
      <c r="H4049" s="235" t="e">
        <f t="shared" ref="H4049:H4058" si="719">VLOOKUP(F4049,$W$7:$X$48,2,FALSE)</f>
        <v>#N/A</v>
      </c>
      <c r="I4049" s="239"/>
      <c r="J4049" s="239"/>
      <c r="K4049" s="239"/>
      <c r="L4049" s="239"/>
      <c r="M4049" s="240"/>
      <c r="N4049" s="231">
        <f t="shared" ref="N4049:N4112" si="720">IF(E4049&lt;&gt;"",1,0)</f>
        <v>1</v>
      </c>
      <c r="O4049" s="231">
        <f t="shared" si="709"/>
        <v>0</v>
      </c>
      <c r="P4049" s="179">
        <f>VLOOKUP($G4049,[1]Conceptos!$B$2:$I$588,6,FALSE)</f>
        <v>1</v>
      </c>
      <c r="Q4049" s="179">
        <f>VLOOKUP($G4049,[1]Conceptos!$B$2:$I$588,7,FALSE)</f>
        <v>1</v>
      </c>
      <c r="R4049" s="179">
        <f>VLOOKUP($G4049,[1]Conceptos!$B$2:$I$588,8,FALSE)</f>
        <v>1</v>
      </c>
      <c r="S4049" s="229" t="b">
        <f>VLOOKUP(G4049,[1]Conceptos!$B$2:$E$588,4,FALSE)</f>
        <v>1</v>
      </c>
      <c r="V4049" s="231">
        <f t="shared" si="714"/>
        <v>7</v>
      </c>
    </row>
    <row r="4050" spans="1:22" s="231" customFormat="1" hidden="1">
      <c r="A4050" s="172">
        <f>VLOOKUP(G4050,[1]Conceptos!$B$2:$F$587,5,FALSE)</f>
        <v>477</v>
      </c>
      <c r="B4050" s="236"/>
      <c r="C4050" s="237"/>
      <c r="D4050" s="238"/>
      <c r="E4050" s="225">
        <v>2</v>
      </c>
      <c r="F4050" s="174"/>
      <c r="G4050" s="264" t="str">
        <f t="shared" si="717"/>
        <v>A.14.2.1</v>
      </c>
      <c r="H4050" s="235" t="e">
        <f t="shared" si="719"/>
        <v>#N/A</v>
      </c>
      <c r="I4050" s="239"/>
      <c r="J4050" s="239"/>
      <c r="K4050" s="239"/>
      <c r="L4050" s="239"/>
      <c r="M4050" s="240"/>
      <c r="N4050" s="231">
        <f t="shared" si="720"/>
        <v>1</v>
      </c>
      <c r="O4050" s="231">
        <f t="shared" si="709"/>
        <v>0</v>
      </c>
      <c r="P4050" s="179">
        <f>VLOOKUP($G4050,[1]Conceptos!$B$2:$I$588,6,FALSE)</f>
        <v>1</v>
      </c>
      <c r="Q4050" s="179">
        <f>VLOOKUP($G4050,[1]Conceptos!$B$2:$I$588,7,FALSE)</f>
        <v>1</v>
      </c>
      <c r="R4050" s="179">
        <f>VLOOKUP($G4050,[1]Conceptos!$B$2:$I$588,8,FALSE)</f>
        <v>1</v>
      </c>
      <c r="S4050" s="229" t="b">
        <f>VLOOKUP(G4050,[1]Conceptos!$B$2:$E$587,4,FALSE)</f>
        <v>1</v>
      </c>
      <c r="V4050" s="231">
        <f t="shared" si="714"/>
        <v>0</v>
      </c>
    </row>
    <row r="4051" spans="1:22" s="231" customFormat="1" hidden="1">
      <c r="A4051" s="172">
        <f>VLOOKUP(G4051,[1]Conceptos!$B$2:$F$587,5,FALSE)</f>
        <v>477</v>
      </c>
      <c r="B4051" s="236"/>
      <c r="C4051" s="237"/>
      <c r="D4051" s="238"/>
      <c r="E4051" s="225">
        <v>3</v>
      </c>
      <c r="F4051" s="174"/>
      <c r="G4051" s="264" t="str">
        <f t="shared" si="717"/>
        <v>A.14.2.1</v>
      </c>
      <c r="H4051" s="235" t="e">
        <f t="shared" si="719"/>
        <v>#N/A</v>
      </c>
      <c r="I4051" s="239"/>
      <c r="J4051" s="239"/>
      <c r="K4051" s="239"/>
      <c r="L4051" s="239"/>
      <c r="M4051" s="240"/>
      <c r="N4051" s="231">
        <f t="shared" si="720"/>
        <v>1</v>
      </c>
      <c r="O4051" s="231">
        <f t="shared" si="709"/>
        <v>0</v>
      </c>
      <c r="P4051" s="179">
        <f>VLOOKUP($G4051,[1]Conceptos!$B$2:$I$588,6,FALSE)</f>
        <v>1</v>
      </c>
      <c r="Q4051" s="179">
        <f>VLOOKUP($G4051,[1]Conceptos!$B$2:$I$588,7,FALSE)</f>
        <v>1</v>
      </c>
      <c r="R4051" s="179">
        <f>VLOOKUP($G4051,[1]Conceptos!$B$2:$I$588,8,FALSE)</f>
        <v>1</v>
      </c>
      <c r="S4051" s="229" t="b">
        <f>VLOOKUP(G4051,[1]Conceptos!$B$2:$E$587,4,FALSE)</f>
        <v>1</v>
      </c>
      <c r="V4051" s="231">
        <f t="shared" si="714"/>
        <v>0</v>
      </c>
    </row>
    <row r="4052" spans="1:22" s="231" customFormat="1" hidden="1">
      <c r="A4052" s="172">
        <f>VLOOKUP(G4052,[1]Conceptos!$B$2:$F$587,5,FALSE)</f>
        <v>477</v>
      </c>
      <c r="B4052" s="236"/>
      <c r="C4052" s="237"/>
      <c r="D4052" s="238"/>
      <c r="E4052" s="225">
        <v>4</v>
      </c>
      <c r="F4052" s="174"/>
      <c r="G4052" s="264" t="str">
        <f t="shared" si="717"/>
        <v>A.14.2.1</v>
      </c>
      <c r="H4052" s="235" t="e">
        <f t="shared" si="719"/>
        <v>#N/A</v>
      </c>
      <c r="I4052" s="239"/>
      <c r="J4052" s="239"/>
      <c r="K4052" s="239"/>
      <c r="L4052" s="239"/>
      <c r="M4052" s="240"/>
      <c r="N4052" s="231">
        <f t="shared" si="720"/>
        <v>1</v>
      </c>
      <c r="O4052" s="231">
        <f t="shared" si="709"/>
        <v>0</v>
      </c>
      <c r="P4052" s="179">
        <f>VLOOKUP($G4052,[1]Conceptos!$B$2:$I$588,6,FALSE)</f>
        <v>1</v>
      </c>
      <c r="Q4052" s="179">
        <f>VLOOKUP($G4052,[1]Conceptos!$B$2:$I$588,7,FALSE)</f>
        <v>1</v>
      </c>
      <c r="R4052" s="179">
        <f>VLOOKUP($G4052,[1]Conceptos!$B$2:$I$588,8,FALSE)</f>
        <v>1</v>
      </c>
      <c r="S4052" s="229" t="b">
        <f>VLOOKUP(G4052,[1]Conceptos!$B$2:$E$587,4,FALSE)</f>
        <v>1</v>
      </c>
      <c r="V4052" s="231">
        <f t="shared" si="714"/>
        <v>0</v>
      </c>
    </row>
    <row r="4053" spans="1:22" s="231" customFormat="1" hidden="1">
      <c r="A4053" s="172">
        <f>VLOOKUP(G4053,[1]Conceptos!$B$2:$F$587,5,FALSE)</f>
        <v>477</v>
      </c>
      <c r="B4053" s="236"/>
      <c r="C4053" s="237"/>
      <c r="D4053" s="238"/>
      <c r="E4053" s="225">
        <v>5</v>
      </c>
      <c r="F4053" s="174"/>
      <c r="G4053" s="264" t="str">
        <f t="shared" si="717"/>
        <v>A.14.2.1</v>
      </c>
      <c r="H4053" s="235" t="e">
        <f t="shared" si="719"/>
        <v>#N/A</v>
      </c>
      <c r="I4053" s="239"/>
      <c r="J4053" s="239"/>
      <c r="K4053" s="239"/>
      <c r="L4053" s="239"/>
      <c r="M4053" s="240"/>
      <c r="N4053" s="231">
        <f t="shared" si="720"/>
        <v>1</v>
      </c>
      <c r="O4053" s="231">
        <f t="shared" si="709"/>
        <v>0</v>
      </c>
      <c r="P4053" s="179">
        <f>VLOOKUP($G4053,[1]Conceptos!$B$2:$I$588,6,FALSE)</f>
        <v>1</v>
      </c>
      <c r="Q4053" s="179">
        <f>VLOOKUP($G4053,[1]Conceptos!$B$2:$I$588,7,FALSE)</f>
        <v>1</v>
      </c>
      <c r="R4053" s="179">
        <f>VLOOKUP($G4053,[1]Conceptos!$B$2:$I$588,8,FALSE)</f>
        <v>1</v>
      </c>
      <c r="S4053" s="229" t="b">
        <f>VLOOKUP(G4053,[1]Conceptos!$B$2:$E$587,4,FALSE)</f>
        <v>1</v>
      </c>
      <c r="V4053" s="231">
        <f t="shared" si="714"/>
        <v>0</v>
      </c>
    </row>
    <row r="4054" spans="1:22" s="231" customFormat="1" hidden="1">
      <c r="A4054" s="172">
        <f>VLOOKUP(G4054,[1]Conceptos!$B$2:$F$587,5,FALSE)</f>
        <v>477</v>
      </c>
      <c r="B4054" s="236"/>
      <c r="C4054" s="237"/>
      <c r="D4054" s="238"/>
      <c r="E4054" s="225">
        <v>6</v>
      </c>
      <c r="F4054" s="174"/>
      <c r="G4054" s="264" t="str">
        <f t="shared" si="717"/>
        <v>A.14.2.1</v>
      </c>
      <c r="H4054" s="235" t="e">
        <f t="shared" si="719"/>
        <v>#N/A</v>
      </c>
      <c r="I4054" s="239"/>
      <c r="J4054" s="239"/>
      <c r="K4054" s="239"/>
      <c r="L4054" s="239"/>
      <c r="M4054" s="240"/>
      <c r="N4054" s="231">
        <f t="shared" si="720"/>
        <v>1</v>
      </c>
      <c r="O4054" s="231">
        <f t="shared" si="709"/>
        <v>0</v>
      </c>
      <c r="P4054" s="179">
        <f>VLOOKUP($G4054,[1]Conceptos!$B$2:$I$588,6,FALSE)</f>
        <v>1</v>
      </c>
      <c r="Q4054" s="179">
        <f>VLOOKUP($G4054,[1]Conceptos!$B$2:$I$588,7,FALSE)</f>
        <v>1</v>
      </c>
      <c r="R4054" s="179">
        <f>VLOOKUP($G4054,[1]Conceptos!$B$2:$I$588,8,FALSE)</f>
        <v>1</v>
      </c>
      <c r="S4054" s="229" t="b">
        <f>VLOOKUP(G4054,[1]Conceptos!$B$2:$E$587,4,FALSE)</f>
        <v>1</v>
      </c>
      <c r="V4054" s="231">
        <f t="shared" si="714"/>
        <v>0</v>
      </c>
    </row>
    <row r="4055" spans="1:22" s="231" customFormat="1" hidden="1">
      <c r="A4055" s="172">
        <f>VLOOKUP(G4055,[1]Conceptos!$B$2:$F$587,5,FALSE)</f>
        <v>477</v>
      </c>
      <c r="B4055" s="236"/>
      <c r="C4055" s="237"/>
      <c r="D4055" s="238"/>
      <c r="E4055" s="225">
        <v>7</v>
      </c>
      <c r="F4055" s="174"/>
      <c r="G4055" s="264" t="str">
        <f t="shared" si="717"/>
        <v>A.14.2.1</v>
      </c>
      <c r="H4055" s="235" t="e">
        <f t="shared" si="719"/>
        <v>#N/A</v>
      </c>
      <c r="I4055" s="239"/>
      <c r="J4055" s="239"/>
      <c r="K4055" s="239"/>
      <c r="L4055" s="239"/>
      <c r="M4055" s="240"/>
      <c r="N4055" s="231">
        <f t="shared" si="720"/>
        <v>1</v>
      </c>
      <c r="O4055" s="231">
        <f t="shared" si="709"/>
        <v>0</v>
      </c>
      <c r="P4055" s="179">
        <f>VLOOKUP($G4055,[1]Conceptos!$B$2:$I$588,6,FALSE)</f>
        <v>1</v>
      </c>
      <c r="Q4055" s="179">
        <f>VLOOKUP($G4055,[1]Conceptos!$B$2:$I$588,7,FALSE)</f>
        <v>1</v>
      </c>
      <c r="R4055" s="179">
        <f>VLOOKUP($G4055,[1]Conceptos!$B$2:$I$588,8,FALSE)</f>
        <v>1</v>
      </c>
      <c r="S4055" s="229" t="b">
        <f>VLOOKUP(G4055,[1]Conceptos!$B$2:$E$587,4,FALSE)</f>
        <v>1</v>
      </c>
      <c r="V4055" s="231">
        <f t="shared" si="714"/>
        <v>0</v>
      </c>
    </row>
    <row r="4056" spans="1:22" s="231" customFormat="1" hidden="1">
      <c r="A4056" s="172">
        <f>VLOOKUP(G4056,[1]Conceptos!$B$2:$F$587,5,FALSE)</f>
        <v>477</v>
      </c>
      <c r="B4056" s="236"/>
      <c r="C4056" s="237"/>
      <c r="D4056" s="238"/>
      <c r="E4056" s="225">
        <v>8</v>
      </c>
      <c r="F4056" s="174"/>
      <c r="G4056" s="264" t="str">
        <f t="shared" si="717"/>
        <v>A.14.2.1</v>
      </c>
      <c r="H4056" s="235" t="e">
        <f t="shared" si="719"/>
        <v>#N/A</v>
      </c>
      <c r="I4056" s="239"/>
      <c r="J4056" s="239"/>
      <c r="K4056" s="239"/>
      <c r="L4056" s="239"/>
      <c r="M4056" s="240"/>
      <c r="N4056" s="231">
        <f t="shared" si="720"/>
        <v>1</v>
      </c>
      <c r="O4056" s="231">
        <f t="shared" si="709"/>
        <v>0</v>
      </c>
      <c r="P4056" s="179">
        <f>VLOOKUP($G4056,[1]Conceptos!$B$2:$I$588,6,FALSE)</f>
        <v>1</v>
      </c>
      <c r="Q4056" s="179">
        <f>VLOOKUP($G4056,[1]Conceptos!$B$2:$I$588,7,FALSE)</f>
        <v>1</v>
      </c>
      <c r="R4056" s="179">
        <f>VLOOKUP($G4056,[1]Conceptos!$B$2:$I$588,8,FALSE)</f>
        <v>1</v>
      </c>
      <c r="S4056" s="229" t="b">
        <f>VLOOKUP(G4056,[1]Conceptos!$B$2:$E$587,4,FALSE)</f>
        <v>1</v>
      </c>
      <c r="V4056" s="231">
        <f t="shared" si="714"/>
        <v>0</v>
      </c>
    </row>
    <row r="4057" spans="1:22" s="231" customFormat="1" hidden="1">
      <c r="A4057" s="172">
        <f>VLOOKUP(G4057,[1]Conceptos!$B$2:$F$587,5,FALSE)</f>
        <v>477</v>
      </c>
      <c r="B4057" s="236"/>
      <c r="C4057" s="237"/>
      <c r="D4057" s="238"/>
      <c r="E4057" s="225">
        <v>9</v>
      </c>
      <c r="F4057" s="174"/>
      <c r="G4057" s="264" t="str">
        <f t="shared" si="717"/>
        <v>A.14.2.1</v>
      </c>
      <c r="H4057" s="235" t="e">
        <f t="shared" si="719"/>
        <v>#N/A</v>
      </c>
      <c r="I4057" s="239"/>
      <c r="J4057" s="239"/>
      <c r="K4057" s="239"/>
      <c r="L4057" s="239"/>
      <c r="M4057" s="240"/>
      <c r="N4057" s="231">
        <f t="shared" si="720"/>
        <v>1</v>
      </c>
      <c r="O4057" s="231">
        <f t="shared" si="709"/>
        <v>0</v>
      </c>
      <c r="P4057" s="179">
        <f>VLOOKUP($G4057,[1]Conceptos!$B$2:$I$588,6,FALSE)</f>
        <v>1</v>
      </c>
      <c r="Q4057" s="179">
        <f>VLOOKUP($G4057,[1]Conceptos!$B$2:$I$588,7,FALSE)</f>
        <v>1</v>
      </c>
      <c r="R4057" s="179">
        <f>VLOOKUP($G4057,[1]Conceptos!$B$2:$I$588,8,FALSE)</f>
        <v>1</v>
      </c>
      <c r="S4057" s="229" t="b">
        <f>VLOOKUP(G4057,[1]Conceptos!$B$2:$E$587,4,FALSE)</f>
        <v>1</v>
      </c>
      <c r="V4057" s="231">
        <f t="shared" si="714"/>
        <v>0</v>
      </c>
    </row>
    <row r="4058" spans="1:22" s="231" customFormat="1" hidden="1">
      <c r="A4058" s="172">
        <f>VLOOKUP(G4058,[1]Conceptos!$B$2:$F$587,5,FALSE)</f>
        <v>477</v>
      </c>
      <c r="B4058" s="236"/>
      <c r="C4058" s="237"/>
      <c r="D4058" s="238"/>
      <c r="E4058" s="225">
        <v>10</v>
      </c>
      <c r="F4058" s="174"/>
      <c r="G4058" s="264" t="str">
        <f t="shared" si="717"/>
        <v>A.14.2.1</v>
      </c>
      <c r="H4058" s="235" t="e">
        <f t="shared" si="719"/>
        <v>#N/A</v>
      </c>
      <c r="I4058" s="239"/>
      <c r="J4058" s="239"/>
      <c r="K4058" s="239"/>
      <c r="L4058" s="239"/>
      <c r="M4058" s="240"/>
      <c r="N4058" s="231">
        <f t="shared" si="720"/>
        <v>1</v>
      </c>
      <c r="O4058" s="231">
        <f t="shared" si="709"/>
        <v>0</v>
      </c>
      <c r="P4058" s="179">
        <f>VLOOKUP($G4058,[1]Conceptos!$B$2:$I$588,6,FALSE)</f>
        <v>1</v>
      </c>
      <c r="Q4058" s="179">
        <f>VLOOKUP($G4058,[1]Conceptos!$B$2:$I$588,7,FALSE)</f>
        <v>1</v>
      </c>
      <c r="R4058" s="179">
        <f>VLOOKUP($G4058,[1]Conceptos!$B$2:$I$588,8,FALSE)</f>
        <v>1</v>
      </c>
      <c r="S4058" s="229" t="b">
        <f>VLOOKUP(G4058,[1]Conceptos!$B$2:$E$587,4,FALSE)</f>
        <v>1</v>
      </c>
      <c r="V4058" s="231">
        <f t="shared" si="714"/>
        <v>0</v>
      </c>
    </row>
    <row r="4059" spans="1:22" s="231" customFormat="1" ht="25.5">
      <c r="A4059" s="172">
        <f>VLOOKUP(G4059,[1]Conceptos!$B$2:$F$587,5,FALSE)</f>
        <v>478</v>
      </c>
      <c r="B4059" s="219" t="s">
        <v>621</v>
      </c>
      <c r="C4059" s="220" t="str">
        <f>VLOOKUP(B4059,[1]Conceptos!$B$2:$D$587,2,FALSE)</f>
        <v>ADECUACIÓN DE INFRAESTRUCTURA</v>
      </c>
      <c r="D4059" s="221" t="str">
        <f>VLOOKUP(B4059,[1]Conceptos!$B$2:$D$587,3,FALSE)</f>
        <v>INVERSIÓN ORIENTADA A LA ADECUACION DE LA INFRAESTRUCTURA RELACIONADA CON PROYECTOS DE PROTECCION INTEGRAL DE LA NIÑEZ</v>
      </c>
      <c r="E4059" s="222" t="s">
        <v>136</v>
      </c>
      <c r="F4059" s="223"/>
      <c r="G4059" s="263" t="str">
        <f t="shared" si="717"/>
        <v>A.14.2.2</v>
      </c>
      <c r="H4059" s="225"/>
      <c r="I4059" s="226">
        <f>SUM(I4060:I4069)</f>
        <v>0</v>
      </c>
      <c r="J4059" s="226">
        <f>SUM(J4060:J4069)</f>
        <v>0</v>
      </c>
      <c r="K4059" s="226">
        <f>SUM(K4060:K4069)</f>
        <v>0</v>
      </c>
      <c r="L4059" s="226">
        <f>SUM(L4060:L4069)</f>
        <v>0</v>
      </c>
      <c r="M4059" s="227">
        <f>SUM(M4060:M4069)</f>
        <v>0</v>
      </c>
      <c r="N4059" s="228">
        <f>IF(AND(E4059&lt;&gt;"", E4059&lt;&gt;"Registrar Detalle",E4059&lt;&gt;"Ocultar Detalle"),1,0)</f>
        <v>0</v>
      </c>
      <c r="O4059" s="228">
        <f t="shared" si="709"/>
        <v>0</v>
      </c>
      <c r="P4059" s="179">
        <f>VLOOKUP($G4059,[1]Conceptos!$B$2:$I$588,6,FALSE)</f>
        <v>1</v>
      </c>
      <c r="Q4059" s="179">
        <f>VLOOKUP($G4059,[1]Conceptos!$B$2:$I$588,7,FALSE)</f>
        <v>1</v>
      </c>
      <c r="R4059" s="179">
        <f>VLOOKUP($G4059,[1]Conceptos!$B$2:$I$588,8,FALSE)</f>
        <v>1</v>
      </c>
      <c r="S4059" s="229" t="b">
        <f>VLOOKUP(G4059,[1]Conceptos!$B$2:$E$588,4,FALSE)</f>
        <v>1</v>
      </c>
      <c r="T4059" s="230">
        <f>FIND(".",B4059,LEN(B4059)-2)</f>
        <v>7</v>
      </c>
      <c r="U4059" s="230" t="str">
        <f>MID(B4059,1,T4059-1)</f>
        <v>A.14.2</v>
      </c>
      <c r="V4059" s="231">
        <f t="shared" si="714"/>
        <v>7</v>
      </c>
    </row>
    <row r="4060" spans="1:22" s="231" customFormat="1">
      <c r="A4060" s="172">
        <f>VLOOKUP(G4060,[1]Conceptos!$B$2:$F$587,5,FALSE)</f>
        <v>478</v>
      </c>
      <c r="B4060" s="234"/>
      <c r="C4060" s="220"/>
      <c r="D4060" s="221"/>
      <c r="E4060" s="225">
        <v>1</v>
      </c>
      <c r="F4060" s="174"/>
      <c r="G4060" s="264" t="str">
        <f t="shared" si="717"/>
        <v>A.14.2.2</v>
      </c>
      <c r="H4060" s="235" t="e">
        <f t="shared" ref="H4060:H4069" si="721">VLOOKUP(F4060,$W$7:$X$48,2,FALSE)</f>
        <v>#N/A</v>
      </c>
      <c r="I4060" s="239"/>
      <c r="J4060" s="239"/>
      <c r="K4060" s="239"/>
      <c r="L4060" s="239"/>
      <c r="M4060" s="240"/>
      <c r="N4060" s="231">
        <f t="shared" si="720"/>
        <v>1</v>
      </c>
      <c r="O4060" s="231">
        <f t="shared" si="709"/>
        <v>0</v>
      </c>
      <c r="P4060" s="179">
        <f>VLOOKUP($G4060,[1]Conceptos!$B$2:$I$588,6,FALSE)</f>
        <v>1</v>
      </c>
      <c r="Q4060" s="179">
        <f>VLOOKUP($G4060,[1]Conceptos!$B$2:$I$588,7,FALSE)</f>
        <v>1</v>
      </c>
      <c r="R4060" s="179">
        <f>VLOOKUP($G4060,[1]Conceptos!$B$2:$I$588,8,FALSE)</f>
        <v>1</v>
      </c>
      <c r="S4060" s="229" t="b">
        <f>VLOOKUP(G4060,[1]Conceptos!$B$2:$E$588,4,FALSE)</f>
        <v>1</v>
      </c>
      <c r="V4060" s="231">
        <f t="shared" si="714"/>
        <v>7</v>
      </c>
    </row>
    <row r="4061" spans="1:22" s="231" customFormat="1" hidden="1">
      <c r="A4061" s="172">
        <f>VLOOKUP(G4061,[1]Conceptos!$B$2:$F$587,5,FALSE)</f>
        <v>478</v>
      </c>
      <c r="B4061" s="236"/>
      <c r="C4061" s="237"/>
      <c r="D4061" s="238"/>
      <c r="E4061" s="225">
        <v>2</v>
      </c>
      <c r="F4061" s="174"/>
      <c r="G4061" s="264" t="str">
        <f t="shared" si="717"/>
        <v>A.14.2.2</v>
      </c>
      <c r="H4061" s="235" t="e">
        <f t="shared" si="721"/>
        <v>#N/A</v>
      </c>
      <c r="I4061" s="239"/>
      <c r="J4061" s="239"/>
      <c r="K4061" s="239"/>
      <c r="L4061" s="239"/>
      <c r="M4061" s="240"/>
      <c r="N4061" s="231">
        <f t="shared" si="720"/>
        <v>1</v>
      </c>
      <c r="O4061" s="231">
        <f t="shared" si="709"/>
        <v>0</v>
      </c>
      <c r="P4061" s="179">
        <f>VLOOKUP($G4061,[1]Conceptos!$B$2:$I$588,6,FALSE)</f>
        <v>1</v>
      </c>
      <c r="Q4061" s="179">
        <f>VLOOKUP($G4061,[1]Conceptos!$B$2:$I$588,7,FALSE)</f>
        <v>1</v>
      </c>
      <c r="R4061" s="179">
        <f>VLOOKUP($G4061,[1]Conceptos!$B$2:$I$588,8,FALSE)</f>
        <v>1</v>
      </c>
      <c r="S4061" s="229" t="b">
        <f>VLOOKUP(G4061,[1]Conceptos!$B$2:$E$587,4,FALSE)</f>
        <v>1</v>
      </c>
      <c r="V4061" s="231">
        <f t="shared" si="714"/>
        <v>0</v>
      </c>
    </row>
    <row r="4062" spans="1:22" s="231" customFormat="1" hidden="1">
      <c r="A4062" s="172">
        <f>VLOOKUP(G4062,[1]Conceptos!$B$2:$F$587,5,FALSE)</f>
        <v>478</v>
      </c>
      <c r="B4062" s="236"/>
      <c r="C4062" s="237"/>
      <c r="D4062" s="238"/>
      <c r="E4062" s="225">
        <v>3</v>
      </c>
      <c r="F4062" s="174"/>
      <c r="G4062" s="264" t="str">
        <f t="shared" si="717"/>
        <v>A.14.2.2</v>
      </c>
      <c r="H4062" s="235" t="e">
        <f t="shared" si="721"/>
        <v>#N/A</v>
      </c>
      <c r="I4062" s="239"/>
      <c r="J4062" s="239"/>
      <c r="K4062" s="239"/>
      <c r="L4062" s="239"/>
      <c r="M4062" s="240"/>
      <c r="N4062" s="231">
        <f t="shared" si="720"/>
        <v>1</v>
      </c>
      <c r="O4062" s="231">
        <f t="shared" si="709"/>
        <v>0</v>
      </c>
      <c r="P4062" s="179">
        <f>VLOOKUP($G4062,[1]Conceptos!$B$2:$I$588,6,FALSE)</f>
        <v>1</v>
      </c>
      <c r="Q4062" s="179">
        <f>VLOOKUP($G4062,[1]Conceptos!$B$2:$I$588,7,FALSE)</f>
        <v>1</v>
      </c>
      <c r="R4062" s="179">
        <f>VLOOKUP($G4062,[1]Conceptos!$B$2:$I$588,8,FALSE)</f>
        <v>1</v>
      </c>
      <c r="S4062" s="229" t="b">
        <f>VLOOKUP(G4062,[1]Conceptos!$B$2:$E$587,4,FALSE)</f>
        <v>1</v>
      </c>
      <c r="V4062" s="231">
        <f t="shared" si="714"/>
        <v>0</v>
      </c>
    </row>
    <row r="4063" spans="1:22" s="231" customFormat="1" hidden="1">
      <c r="A4063" s="172">
        <f>VLOOKUP(G4063,[1]Conceptos!$B$2:$F$587,5,FALSE)</f>
        <v>478</v>
      </c>
      <c r="B4063" s="236"/>
      <c r="C4063" s="237"/>
      <c r="D4063" s="238"/>
      <c r="E4063" s="225">
        <v>4</v>
      </c>
      <c r="F4063" s="174"/>
      <c r="G4063" s="264" t="str">
        <f t="shared" si="717"/>
        <v>A.14.2.2</v>
      </c>
      <c r="H4063" s="235" t="e">
        <f t="shared" si="721"/>
        <v>#N/A</v>
      </c>
      <c r="I4063" s="239"/>
      <c r="J4063" s="239"/>
      <c r="K4063" s="239"/>
      <c r="L4063" s="239"/>
      <c r="M4063" s="240"/>
      <c r="N4063" s="231">
        <f t="shared" si="720"/>
        <v>1</v>
      </c>
      <c r="O4063" s="231">
        <f t="shared" si="709"/>
        <v>0</v>
      </c>
      <c r="P4063" s="179">
        <f>VLOOKUP($G4063,[1]Conceptos!$B$2:$I$588,6,FALSE)</f>
        <v>1</v>
      </c>
      <c r="Q4063" s="179">
        <f>VLOOKUP($G4063,[1]Conceptos!$B$2:$I$588,7,FALSE)</f>
        <v>1</v>
      </c>
      <c r="R4063" s="179">
        <f>VLOOKUP($G4063,[1]Conceptos!$B$2:$I$588,8,FALSE)</f>
        <v>1</v>
      </c>
      <c r="S4063" s="229" t="b">
        <f>VLOOKUP(G4063,[1]Conceptos!$B$2:$E$587,4,FALSE)</f>
        <v>1</v>
      </c>
      <c r="V4063" s="231">
        <f t="shared" si="714"/>
        <v>0</v>
      </c>
    </row>
    <row r="4064" spans="1:22" s="231" customFormat="1" hidden="1">
      <c r="A4064" s="172">
        <f>VLOOKUP(G4064,[1]Conceptos!$B$2:$F$587,5,FALSE)</f>
        <v>478</v>
      </c>
      <c r="B4064" s="236"/>
      <c r="C4064" s="237"/>
      <c r="D4064" s="238"/>
      <c r="E4064" s="225">
        <v>5</v>
      </c>
      <c r="F4064" s="174"/>
      <c r="G4064" s="264" t="str">
        <f t="shared" si="717"/>
        <v>A.14.2.2</v>
      </c>
      <c r="H4064" s="235" t="e">
        <f t="shared" si="721"/>
        <v>#N/A</v>
      </c>
      <c r="I4064" s="239"/>
      <c r="J4064" s="239"/>
      <c r="K4064" s="239"/>
      <c r="L4064" s="239"/>
      <c r="M4064" s="240"/>
      <c r="N4064" s="231">
        <f t="shared" si="720"/>
        <v>1</v>
      </c>
      <c r="O4064" s="231">
        <f t="shared" si="709"/>
        <v>0</v>
      </c>
      <c r="P4064" s="179">
        <f>VLOOKUP($G4064,[1]Conceptos!$B$2:$I$588,6,FALSE)</f>
        <v>1</v>
      </c>
      <c r="Q4064" s="179">
        <f>VLOOKUP($G4064,[1]Conceptos!$B$2:$I$588,7,FALSE)</f>
        <v>1</v>
      </c>
      <c r="R4064" s="179">
        <f>VLOOKUP($G4064,[1]Conceptos!$B$2:$I$588,8,FALSE)</f>
        <v>1</v>
      </c>
      <c r="S4064" s="229" t="b">
        <f>VLOOKUP(G4064,[1]Conceptos!$B$2:$E$587,4,FALSE)</f>
        <v>1</v>
      </c>
      <c r="V4064" s="231">
        <f t="shared" si="714"/>
        <v>0</v>
      </c>
    </row>
    <row r="4065" spans="1:22" s="231" customFormat="1" hidden="1">
      <c r="A4065" s="172">
        <f>VLOOKUP(G4065,[1]Conceptos!$B$2:$F$587,5,FALSE)</f>
        <v>478</v>
      </c>
      <c r="B4065" s="236"/>
      <c r="C4065" s="237"/>
      <c r="D4065" s="238"/>
      <c r="E4065" s="225">
        <v>6</v>
      </c>
      <c r="F4065" s="174"/>
      <c r="G4065" s="264" t="str">
        <f t="shared" si="717"/>
        <v>A.14.2.2</v>
      </c>
      <c r="H4065" s="235" t="e">
        <f t="shared" si="721"/>
        <v>#N/A</v>
      </c>
      <c r="I4065" s="239"/>
      <c r="J4065" s="239"/>
      <c r="K4065" s="239"/>
      <c r="L4065" s="239"/>
      <c r="M4065" s="240"/>
      <c r="N4065" s="231">
        <f t="shared" si="720"/>
        <v>1</v>
      </c>
      <c r="O4065" s="231">
        <f t="shared" si="709"/>
        <v>0</v>
      </c>
      <c r="P4065" s="179">
        <f>VLOOKUP($G4065,[1]Conceptos!$B$2:$I$588,6,FALSE)</f>
        <v>1</v>
      </c>
      <c r="Q4065" s="179">
        <f>VLOOKUP($G4065,[1]Conceptos!$B$2:$I$588,7,FALSE)</f>
        <v>1</v>
      </c>
      <c r="R4065" s="179">
        <f>VLOOKUP($G4065,[1]Conceptos!$B$2:$I$588,8,FALSE)</f>
        <v>1</v>
      </c>
      <c r="S4065" s="229" t="b">
        <f>VLOOKUP(G4065,[1]Conceptos!$B$2:$E$587,4,FALSE)</f>
        <v>1</v>
      </c>
      <c r="V4065" s="231">
        <f t="shared" si="714"/>
        <v>0</v>
      </c>
    </row>
    <row r="4066" spans="1:22" s="231" customFormat="1" hidden="1">
      <c r="A4066" s="172">
        <f>VLOOKUP(G4066,[1]Conceptos!$B$2:$F$587,5,FALSE)</f>
        <v>478</v>
      </c>
      <c r="B4066" s="236"/>
      <c r="C4066" s="237"/>
      <c r="D4066" s="238"/>
      <c r="E4066" s="225">
        <v>7</v>
      </c>
      <c r="F4066" s="174"/>
      <c r="G4066" s="264" t="str">
        <f t="shared" si="717"/>
        <v>A.14.2.2</v>
      </c>
      <c r="H4066" s="235" t="e">
        <f t="shared" si="721"/>
        <v>#N/A</v>
      </c>
      <c r="I4066" s="239"/>
      <c r="J4066" s="239"/>
      <c r="K4066" s="239"/>
      <c r="L4066" s="239"/>
      <c r="M4066" s="240"/>
      <c r="N4066" s="231">
        <f t="shared" si="720"/>
        <v>1</v>
      </c>
      <c r="O4066" s="231">
        <f t="shared" si="709"/>
        <v>0</v>
      </c>
      <c r="P4066" s="179">
        <f>VLOOKUP($G4066,[1]Conceptos!$B$2:$I$588,6,FALSE)</f>
        <v>1</v>
      </c>
      <c r="Q4066" s="179">
        <f>VLOOKUP($G4066,[1]Conceptos!$B$2:$I$588,7,FALSE)</f>
        <v>1</v>
      </c>
      <c r="R4066" s="179">
        <f>VLOOKUP($G4066,[1]Conceptos!$B$2:$I$588,8,FALSE)</f>
        <v>1</v>
      </c>
      <c r="S4066" s="229" t="b">
        <f>VLOOKUP(G4066,[1]Conceptos!$B$2:$E$587,4,FALSE)</f>
        <v>1</v>
      </c>
      <c r="V4066" s="231">
        <f t="shared" si="714"/>
        <v>0</v>
      </c>
    </row>
    <row r="4067" spans="1:22" s="231" customFormat="1" hidden="1">
      <c r="A4067" s="172">
        <f>VLOOKUP(G4067,[1]Conceptos!$B$2:$F$587,5,FALSE)</f>
        <v>478</v>
      </c>
      <c r="B4067" s="236"/>
      <c r="C4067" s="237"/>
      <c r="D4067" s="238"/>
      <c r="E4067" s="225">
        <v>8</v>
      </c>
      <c r="F4067" s="174"/>
      <c r="G4067" s="264" t="str">
        <f t="shared" si="717"/>
        <v>A.14.2.2</v>
      </c>
      <c r="H4067" s="235" t="e">
        <f t="shared" si="721"/>
        <v>#N/A</v>
      </c>
      <c r="I4067" s="239"/>
      <c r="J4067" s="239"/>
      <c r="K4067" s="239"/>
      <c r="L4067" s="239"/>
      <c r="M4067" s="240"/>
      <c r="N4067" s="231">
        <f t="shared" si="720"/>
        <v>1</v>
      </c>
      <c r="O4067" s="231">
        <f t="shared" si="709"/>
        <v>0</v>
      </c>
      <c r="P4067" s="179">
        <f>VLOOKUP($G4067,[1]Conceptos!$B$2:$I$588,6,FALSE)</f>
        <v>1</v>
      </c>
      <c r="Q4067" s="179">
        <f>VLOOKUP($G4067,[1]Conceptos!$B$2:$I$588,7,FALSE)</f>
        <v>1</v>
      </c>
      <c r="R4067" s="179">
        <f>VLOOKUP($G4067,[1]Conceptos!$B$2:$I$588,8,FALSE)</f>
        <v>1</v>
      </c>
      <c r="S4067" s="229" t="b">
        <f>VLOOKUP(G4067,[1]Conceptos!$B$2:$E$587,4,FALSE)</f>
        <v>1</v>
      </c>
      <c r="V4067" s="231">
        <f t="shared" si="714"/>
        <v>0</v>
      </c>
    </row>
    <row r="4068" spans="1:22" s="231" customFormat="1" hidden="1">
      <c r="A4068" s="172">
        <f>VLOOKUP(G4068,[1]Conceptos!$B$2:$F$587,5,FALSE)</f>
        <v>478</v>
      </c>
      <c r="B4068" s="236"/>
      <c r="C4068" s="237"/>
      <c r="D4068" s="238"/>
      <c r="E4068" s="225">
        <v>9</v>
      </c>
      <c r="F4068" s="174"/>
      <c r="G4068" s="264" t="str">
        <f t="shared" si="717"/>
        <v>A.14.2.2</v>
      </c>
      <c r="H4068" s="235" t="e">
        <f t="shared" si="721"/>
        <v>#N/A</v>
      </c>
      <c r="I4068" s="239"/>
      <c r="J4068" s="239"/>
      <c r="K4068" s="239"/>
      <c r="L4068" s="239"/>
      <c r="M4068" s="240"/>
      <c r="N4068" s="231">
        <f t="shared" si="720"/>
        <v>1</v>
      </c>
      <c r="O4068" s="231">
        <f t="shared" si="709"/>
        <v>0</v>
      </c>
      <c r="P4068" s="179">
        <f>VLOOKUP($G4068,[1]Conceptos!$B$2:$I$588,6,FALSE)</f>
        <v>1</v>
      </c>
      <c r="Q4068" s="179">
        <f>VLOOKUP($G4068,[1]Conceptos!$B$2:$I$588,7,FALSE)</f>
        <v>1</v>
      </c>
      <c r="R4068" s="179">
        <f>VLOOKUP($G4068,[1]Conceptos!$B$2:$I$588,8,FALSE)</f>
        <v>1</v>
      </c>
      <c r="S4068" s="229" t="b">
        <f>VLOOKUP(G4068,[1]Conceptos!$B$2:$E$587,4,FALSE)</f>
        <v>1</v>
      </c>
      <c r="V4068" s="231">
        <f t="shared" si="714"/>
        <v>0</v>
      </c>
    </row>
    <row r="4069" spans="1:22" s="231" customFormat="1" hidden="1">
      <c r="A4069" s="172">
        <f>VLOOKUP(G4069,[1]Conceptos!$B$2:$F$587,5,FALSE)</f>
        <v>478</v>
      </c>
      <c r="B4069" s="236"/>
      <c r="C4069" s="237"/>
      <c r="D4069" s="238"/>
      <c r="E4069" s="225">
        <v>10</v>
      </c>
      <c r="F4069" s="174"/>
      <c r="G4069" s="264" t="str">
        <f t="shared" si="717"/>
        <v>A.14.2.2</v>
      </c>
      <c r="H4069" s="235" t="e">
        <f t="shared" si="721"/>
        <v>#N/A</v>
      </c>
      <c r="I4069" s="239"/>
      <c r="J4069" s="239"/>
      <c r="K4069" s="239"/>
      <c r="L4069" s="239"/>
      <c r="M4069" s="240"/>
      <c r="N4069" s="231">
        <f t="shared" si="720"/>
        <v>1</v>
      </c>
      <c r="O4069" s="231">
        <f t="shared" si="709"/>
        <v>0</v>
      </c>
      <c r="P4069" s="179">
        <f>VLOOKUP($G4069,[1]Conceptos!$B$2:$I$588,6,FALSE)</f>
        <v>1</v>
      </c>
      <c r="Q4069" s="179">
        <f>VLOOKUP($G4069,[1]Conceptos!$B$2:$I$588,7,FALSE)</f>
        <v>1</v>
      </c>
      <c r="R4069" s="179">
        <f>VLOOKUP($G4069,[1]Conceptos!$B$2:$I$588,8,FALSE)</f>
        <v>1</v>
      </c>
      <c r="S4069" s="229" t="b">
        <f>VLOOKUP(G4069,[1]Conceptos!$B$2:$E$587,4,FALSE)</f>
        <v>1</v>
      </c>
      <c r="V4069" s="231">
        <f t="shared" si="714"/>
        <v>0</v>
      </c>
    </row>
    <row r="4070" spans="1:22" s="231" customFormat="1" ht="25.5">
      <c r="A4070" s="172">
        <f>VLOOKUP(G4070,[1]Conceptos!$B$2:$F$587,5,FALSE)</f>
        <v>479</v>
      </c>
      <c r="B4070" s="219" t="s">
        <v>622</v>
      </c>
      <c r="C4070" s="220" t="str">
        <f>VLOOKUP(B4070,[1]Conceptos!$B$2:$D$587,2,FALSE)</f>
        <v>CONTRATACIÓN DEL SERVICIO</v>
      </c>
      <c r="D4070" s="221" t="str">
        <f>VLOOKUP(B4070,[1]Conceptos!$B$2:$D$587,3,FALSE)</f>
        <v>INVERSIÓN ORIENTADA A LA CONTRATACIÓN DEL SERVICIO PARA LA ADUCUADA PROTECCION INTEGRAL DE LA NIÑEZ</v>
      </c>
      <c r="E4070" s="222" t="s">
        <v>136</v>
      </c>
      <c r="F4070" s="223"/>
      <c r="G4070" s="263" t="str">
        <f t="shared" si="717"/>
        <v>A.14.2.3</v>
      </c>
      <c r="H4070" s="225"/>
      <c r="I4070" s="226">
        <f>SUM(I4071:I4080)</f>
        <v>0</v>
      </c>
      <c r="J4070" s="226">
        <f>SUM(J4071:J4080)</f>
        <v>0</v>
      </c>
      <c r="K4070" s="226">
        <f>SUM(K4071:K4080)</f>
        <v>0</v>
      </c>
      <c r="L4070" s="226">
        <f>SUM(L4071:L4080)</f>
        <v>0</v>
      </c>
      <c r="M4070" s="227">
        <f>SUM(M4071:M4080)</f>
        <v>0</v>
      </c>
      <c r="N4070" s="228">
        <f>IF(AND(E4070&lt;&gt;"", E4070&lt;&gt;"Registrar Detalle",E4070&lt;&gt;"Ocultar Detalle"),1,0)</f>
        <v>0</v>
      </c>
      <c r="O4070" s="228">
        <f t="shared" si="709"/>
        <v>0</v>
      </c>
      <c r="P4070" s="179">
        <f>VLOOKUP($G4070,[1]Conceptos!$B$2:$I$588,6,FALSE)</f>
        <v>1</v>
      </c>
      <c r="Q4070" s="179">
        <f>VLOOKUP($G4070,[1]Conceptos!$B$2:$I$588,7,FALSE)</f>
        <v>1</v>
      </c>
      <c r="R4070" s="179">
        <f>VLOOKUP($G4070,[1]Conceptos!$B$2:$I$588,8,FALSE)</f>
        <v>1</v>
      </c>
      <c r="S4070" s="229" t="b">
        <f>VLOOKUP(G4070,[1]Conceptos!$B$2:$E$588,4,FALSE)</f>
        <v>1</v>
      </c>
      <c r="T4070" s="230">
        <f>FIND(".",B4070,LEN(B4070)-2)</f>
        <v>7</v>
      </c>
      <c r="U4070" s="230" t="str">
        <f>MID(B4070,1,T4070-1)</f>
        <v>A.14.2</v>
      </c>
      <c r="V4070" s="231">
        <f t="shared" si="714"/>
        <v>7</v>
      </c>
    </row>
    <row r="4071" spans="1:22" s="231" customFormat="1">
      <c r="A4071" s="172">
        <f>VLOOKUP(G4071,[1]Conceptos!$B$2:$F$587,5,FALSE)</f>
        <v>479</v>
      </c>
      <c r="B4071" s="234"/>
      <c r="C4071" s="220"/>
      <c r="D4071" s="221"/>
      <c r="E4071" s="225">
        <v>1</v>
      </c>
      <c r="F4071" s="174"/>
      <c r="G4071" s="264" t="str">
        <f t="shared" si="717"/>
        <v>A.14.2.3</v>
      </c>
      <c r="H4071" s="235" t="e">
        <f t="shared" ref="H4071:H4080" si="722">VLOOKUP(F4071,$W$7:$X$48,2,FALSE)</f>
        <v>#N/A</v>
      </c>
      <c r="I4071" s="239"/>
      <c r="J4071" s="239"/>
      <c r="K4071" s="239"/>
      <c r="L4071" s="239"/>
      <c r="M4071" s="240"/>
      <c r="N4071" s="231">
        <f t="shared" si="720"/>
        <v>1</v>
      </c>
      <c r="O4071" s="231">
        <f t="shared" si="709"/>
        <v>0</v>
      </c>
      <c r="P4071" s="179">
        <f>VLOOKUP($G4071,[1]Conceptos!$B$2:$I$588,6,FALSE)</f>
        <v>1</v>
      </c>
      <c r="Q4071" s="179">
        <f>VLOOKUP($G4071,[1]Conceptos!$B$2:$I$588,7,FALSE)</f>
        <v>1</v>
      </c>
      <c r="R4071" s="179">
        <f>VLOOKUP($G4071,[1]Conceptos!$B$2:$I$588,8,FALSE)</f>
        <v>1</v>
      </c>
      <c r="S4071" s="229" t="b">
        <f>VLOOKUP(G4071,[1]Conceptos!$B$2:$E$588,4,FALSE)</f>
        <v>1</v>
      </c>
      <c r="V4071" s="231">
        <f t="shared" si="714"/>
        <v>7</v>
      </c>
    </row>
    <row r="4072" spans="1:22" s="231" customFormat="1" hidden="1">
      <c r="A4072" s="172">
        <f>VLOOKUP(G4072,[1]Conceptos!$B$2:$F$587,5,FALSE)</f>
        <v>479</v>
      </c>
      <c r="B4072" s="236"/>
      <c r="C4072" s="237"/>
      <c r="D4072" s="238"/>
      <c r="E4072" s="225">
        <v>2</v>
      </c>
      <c r="F4072" s="174"/>
      <c r="G4072" s="264" t="str">
        <f t="shared" si="717"/>
        <v>A.14.2.3</v>
      </c>
      <c r="H4072" s="235" t="e">
        <f t="shared" si="722"/>
        <v>#N/A</v>
      </c>
      <c r="I4072" s="239"/>
      <c r="J4072" s="239"/>
      <c r="K4072" s="239"/>
      <c r="L4072" s="239"/>
      <c r="M4072" s="240"/>
      <c r="N4072" s="231">
        <f t="shared" si="720"/>
        <v>1</v>
      </c>
      <c r="O4072" s="231">
        <f t="shared" si="709"/>
        <v>0</v>
      </c>
      <c r="P4072" s="179">
        <f>VLOOKUP($G4072,[1]Conceptos!$B$2:$I$588,6,FALSE)</f>
        <v>1</v>
      </c>
      <c r="Q4072" s="179">
        <f>VLOOKUP($G4072,[1]Conceptos!$B$2:$I$588,7,FALSE)</f>
        <v>1</v>
      </c>
      <c r="R4072" s="179">
        <f>VLOOKUP($G4072,[1]Conceptos!$B$2:$I$588,8,FALSE)</f>
        <v>1</v>
      </c>
      <c r="S4072" s="229" t="b">
        <f>VLOOKUP(G4072,[1]Conceptos!$B$2:$E$587,4,FALSE)</f>
        <v>1</v>
      </c>
      <c r="V4072" s="231">
        <f t="shared" si="714"/>
        <v>0</v>
      </c>
    </row>
    <row r="4073" spans="1:22" s="231" customFormat="1" hidden="1">
      <c r="A4073" s="172">
        <f>VLOOKUP(G4073,[1]Conceptos!$B$2:$F$587,5,FALSE)</f>
        <v>479</v>
      </c>
      <c r="B4073" s="236"/>
      <c r="C4073" s="237"/>
      <c r="D4073" s="238"/>
      <c r="E4073" s="225">
        <v>3</v>
      </c>
      <c r="F4073" s="174"/>
      <c r="G4073" s="264" t="str">
        <f t="shared" si="717"/>
        <v>A.14.2.3</v>
      </c>
      <c r="H4073" s="235" t="e">
        <f t="shared" si="722"/>
        <v>#N/A</v>
      </c>
      <c r="I4073" s="239"/>
      <c r="J4073" s="239"/>
      <c r="K4073" s="239"/>
      <c r="L4073" s="239"/>
      <c r="M4073" s="240"/>
      <c r="N4073" s="231">
        <f t="shared" si="720"/>
        <v>1</v>
      </c>
      <c r="O4073" s="231">
        <f t="shared" si="709"/>
        <v>0</v>
      </c>
      <c r="P4073" s="179">
        <f>VLOOKUP($G4073,[1]Conceptos!$B$2:$I$588,6,FALSE)</f>
        <v>1</v>
      </c>
      <c r="Q4073" s="179">
        <f>VLOOKUP($G4073,[1]Conceptos!$B$2:$I$588,7,FALSE)</f>
        <v>1</v>
      </c>
      <c r="R4073" s="179">
        <f>VLOOKUP($G4073,[1]Conceptos!$B$2:$I$588,8,FALSE)</f>
        <v>1</v>
      </c>
      <c r="S4073" s="229" t="b">
        <f>VLOOKUP(G4073,[1]Conceptos!$B$2:$E$587,4,FALSE)</f>
        <v>1</v>
      </c>
      <c r="V4073" s="231">
        <f t="shared" si="714"/>
        <v>0</v>
      </c>
    </row>
    <row r="4074" spans="1:22" s="231" customFormat="1" hidden="1">
      <c r="A4074" s="172">
        <f>VLOOKUP(G4074,[1]Conceptos!$B$2:$F$587,5,FALSE)</f>
        <v>479</v>
      </c>
      <c r="B4074" s="236"/>
      <c r="C4074" s="237"/>
      <c r="D4074" s="238"/>
      <c r="E4074" s="225">
        <v>4</v>
      </c>
      <c r="F4074" s="174"/>
      <c r="G4074" s="264" t="str">
        <f t="shared" si="717"/>
        <v>A.14.2.3</v>
      </c>
      <c r="H4074" s="235" t="e">
        <f t="shared" si="722"/>
        <v>#N/A</v>
      </c>
      <c r="I4074" s="239"/>
      <c r="J4074" s="239"/>
      <c r="K4074" s="239"/>
      <c r="L4074" s="239"/>
      <c r="M4074" s="240"/>
      <c r="N4074" s="231">
        <f t="shared" si="720"/>
        <v>1</v>
      </c>
      <c r="O4074" s="231">
        <f t="shared" si="709"/>
        <v>0</v>
      </c>
      <c r="P4074" s="179">
        <f>VLOOKUP($G4074,[1]Conceptos!$B$2:$I$588,6,FALSE)</f>
        <v>1</v>
      </c>
      <c r="Q4074" s="179">
        <f>VLOOKUP($G4074,[1]Conceptos!$B$2:$I$588,7,FALSE)</f>
        <v>1</v>
      </c>
      <c r="R4074" s="179">
        <f>VLOOKUP($G4074,[1]Conceptos!$B$2:$I$588,8,FALSE)</f>
        <v>1</v>
      </c>
      <c r="S4074" s="229" t="b">
        <f>VLOOKUP(G4074,[1]Conceptos!$B$2:$E$587,4,FALSE)</f>
        <v>1</v>
      </c>
      <c r="V4074" s="231">
        <f t="shared" si="714"/>
        <v>0</v>
      </c>
    </row>
    <row r="4075" spans="1:22" s="231" customFormat="1" hidden="1">
      <c r="A4075" s="172">
        <f>VLOOKUP(G4075,[1]Conceptos!$B$2:$F$587,5,FALSE)</f>
        <v>479</v>
      </c>
      <c r="B4075" s="236"/>
      <c r="C4075" s="237"/>
      <c r="D4075" s="238"/>
      <c r="E4075" s="225">
        <v>5</v>
      </c>
      <c r="F4075" s="174"/>
      <c r="G4075" s="264" t="str">
        <f t="shared" si="717"/>
        <v>A.14.2.3</v>
      </c>
      <c r="H4075" s="235" t="e">
        <f t="shared" si="722"/>
        <v>#N/A</v>
      </c>
      <c r="I4075" s="239"/>
      <c r="J4075" s="239"/>
      <c r="K4075" s="239"/>
      <c r="L4075" s="239"/>
      <c r="M4075" s="240"/>
      <c r="N4075" s="231">
        <f t="shared" si="720"/>
        <v>1</v>
      </c>
      <c r="O4075" s="231">
        <f t="shared" si="709"/>
        <v>0</v>
      </c>
      <c r="P4075" s="179">
        <f>VLOOKUP($G4075,[1]Conceptos!$B$2:$I$588,6,FALSE)</f>
        <v>1</v>
      </c>
      <c r="Q4075" s="179">
        <f>VLOOKUP($G4075,[1]Conceptos!$B$2:$I$588,7,FALSE)</f>
        <v>1</v>
      </c>
      <c r="R4075" s="179">
        <f>VLOOKUP($G4075,[1]Conceptos!$B$2:$I$588,8,FALSE)</f>
        <v>1</v>
      </c>
      <c r="S4075" s="229" t="b">
        <f>VLOOKUP(G4075,[1]Conceptos!$B$2:$E$587,4,FALSE)</f>
        <v>1</v>
      </c>
      <c r="V4075" s="231">
        <f t="shared" si="714"/>
        <v>0</v>
      </c>
    </row>
    <row r="4076" spans="1:22" s="231" customFormat="1" hidden="1">
      <c r="A4076" s="172">
        <f>VLOOKUP(G4076,[1]Conceptos!$B$2:$F$587,5,FALSE)</f>
        <v>479</v>
      </c>
      <c r="B4076" s="236"/>
      <c r="C4076" s="237"/>
      <c r="D4076" s="238"/>
      <c r="E4076" s="225">
        <v>6</v>
      </c>
      <c r="F4076" s="174"/>
      <c r="G4076" s="264" t="str">
        <f t="shared" si="717"/>
        <v>A.14.2.3</v>
      </c>
      <c r="H4076" s="235" t="e">
        <f t="shared" si="722"/>
        <v>#N/A</v>
      </c>
      <c r="I4076" s="239"/>
      <c r="J4076" s="239"/>
      <c r="K4076" s="239"/>
      <c r="L4076" s="239"/>
      <c r="M4076" s="240"/>
      <c r="N4076" s="231">
        <f t="shared" si="720"/>
        <v>1</v>
      </c>
      <c r="O4076" s="231">
        <f t="shared" si="709"/>
        <v>0</v>
      </c>
      <c r="P4076" s="179">
        <f>VLOOKUP($G4076,[1]Conceptos!$B$2:$I$588,6,FALSE)</f>
        <v>1</v>
      </c>
      <c r="Q4076" s="179">
        <f>VLOOKUP($G4076,[1]Conceptos!$B$2:$I$588,7,FALSE)</f>
        <v>1</v>
      </c>
      <c r="R4076" s="179">
        <f>VLOOKUP($G4076,[1]Conceptos!$B$2:$I$588,8,FALSE)</f>
        <v>1</v>
      </c>
      <c r="S4076" s="229" t="b">
        <f>VLOOKUP(G4076,[1]Conceptos!$B$2:$E$587,4,FALSE)</f>
        <v>1</v>
      </c>
      <c r="V4076" s="231">
        <f t="shared" si="714"/>
        <v>0</v>
      </c>
    </row>
    <row r="4077" spans="1:22" s="231" customFormat="1" hidden="1">
      <c r="A4077" s="172">
        <f>VLOOKUP(G4077,[1]Conceptos!$B$2:$F$587,5,FALSE)</f>
        <v>479</v>
      </c>
      <c r="B4077" s="236"/>
      <c r="C4077" s="237"/>
      <c r="D4077" s="238"/>
      <c r="E4077" s="225">
        <v>7</v>
      </c>
      <c r="F4077" s="174"/>
      <c r="G4077" s="264" t="str">
        <f t="shared" si="717"/>
        <v>A.14.2.3</v>
      </c>
      <c r="H4077" s="235" t="e">
        <f t="shared" si="722"/>
        <v>#N/A</v>
      </c>
      <c r="I4077" s="239"/>
      <c r="J4077" s="239"/>
      <c r="K4077" s="239"/>
      <c r="L4077" s="239"/>
      <c r="M4077" s="240"/>
      <c r="N4077" s="231">
        <f t="shared" si="720"/>
        <v>1</v>
      </c>
      <c r="O4077" s="231">
        <f t="shared" ref="O4077:O4140" si="723">SUM(I4077:M4077)</f>
        <v>0</v>
      </c>
      <c r="P4077" s="179">
        <f>VLOOKUP($G4077,[1]Conceptos!$B$2:$I$588,6,FALSE)</f>
        <v>1</v>
      </c>
      <c r="Q4077" s="179">
        <f>VLOOKUP($G4077,[1]Conceptos!$B$2:$I$588,7,FALSE)</f>
        <v>1</v>
      </c>
      <c r="R4077" s="179">
        <f>VLOOKUP($G4077,[1]Conceptos!$B$2:$I$588,8,FALSE)</f>
        <v>1</v>
      </c>
      <c r="S4077" s="229" t="b">
        <f>VLOOKUP(G4077,[1]Conceptos!$B$2:$E$587,4,FALSE)</f>
        <v>1</v>
      </c>
      <c r="V4077" s="231">
        <f t="shared" si="714"/>
        <v>0</v>
      </c>
    </row>
    <row r="4078" spans="1:22" s="231" customFormat="1" hidden="1">
      <c r="A4078" s="172">
        <f>VLOOKUP(G4078,[1]Conceptos!$B$2:$F$587,5,FALSE)</f>
        <v>479</v>
      </c>
      <c r="B4078" s="236"/>
      <c r="C4078" s="237"/>
      <c r="D4078" s="238"/>
      <c r="E4078" s="225">
        <v>8</v>
      </c>
      <c r="F4078" s="174"/>
      <c r="G4078" s="264" t="str">
        <f t="shared" si="717"/>
        <v>A.14.2.3</v>
      </c>
      <c r="H4078" s="235" t="e">
        <f t="shared" si="722"/>
        <v>#N/A</v>
      </c>
      <c r="I4078" s="239"/>
      <c r="J4078" s="239"/>
      <c r="K4078" s="239"/>
      <c r="L4078" s="239"/>
      <c r="M4078" s="240"/>
      <c r="N4078" s="231">
        <f t="shared" si="720"/>
        <v>1</v>
      </c>
      <c r="O4078" s="231">
        <f t="shared" si="723"/>
        <v>0</v>
      </c>
      <c r="P4078" s="179">
        <f>VLOOKUP($G4078,[1]Conceptos!$B$2:$I$588,6,FALSE)</f>
        <v>1</v>
      </c>
      <c r="Q4078" s="179">
        <f>VLOOKUP($G4078,[1]Conceptos!$B$2:$I$588,7,FALSE)</f>
        <v>1</v>
      </c>
      <c r="R4078" s="179">
        <f>VLOOKUP($G4078,[1]Conceptos!$B$2:$I$588,8,FALSE)</f>
        <v>1</v>
      </c>
      <c r="S4078" s="229" t="b">
        <f>VLOOKUP(G4078,[1]Conceptos!$B$2:$E$587,4,FALSE)</f>
        <v>1</v>
      </c>
      <c r="V4078" s="231">
        <f t="shared" si="714"/>
        <v>0</v>
      </c>
    </row>
    <row r="4079" spans="1:22" s="231" customFormat="1" hidden="1">
      <c r="A4079" s="172">
        <f>VLOOKUP(G4079,[1]Conceptos!$B$2:$F$587,5,FALSE)</f>
        <v>479</v>
      </c>
      <c r="B4079" s="236"/>
      <c r="C4079" s="237"/>
      <c r="D4079" s="238"/>
      <c r="E4079" s="225">
        <v>9</v>
      </c>
      <c r="F4079" s="174"/>
      <c r="G4079" s="264" t="str">
        <f t="shared" si="717"/>
        <v>A.14.2.3</v>
      </c>
      <c r="H4079" s="235" t="e">
        <f t="shared" si="722"/>
        <v>#N/A</v>
      </c>
      <c r="I4079" s="239"/>
      <c r="J4079" s="239"/>
      <c r="K4079" s="239"/>
      <c r="L4079" s="239"/>
      <c r="M4079" s="240"/>
      <c r="N4079" s="231">
        <f t="shared" si="720"/>
        <v>1</v>
      </c>
      <c r="O4079" s="231">
        <f t="shared" si="723"/>
        <v>0</v>
      </c>
      <c r="P4079" s="179">
        <f>VLOOKUP($G4079,[1]Conceptos!$B$2:$I$588,6,FALSE)</f>
        <v>1</v>
      </c>
      <c r="Q4079" s="179">
        <f>VLOOKUP($G4079,[1]Conceptos!$B$2:$I$588,7,FALSE)</f>
        <v>1</v>
      </c>
      <c r="R4079" s="179">
        <f>VLOOKUP($G4079,[1]Conceptos!$B$2:$I$588,8,FALSE)</f>
        <v>1</v>
      </c>
      <c r="S4079" s="229" t="b">
        <f>VLOOKUP(G4079,[1]Conceptos!$B$2:$E$587,4,FALSE)</f>
        <v>1</v>
      </c>
      <c r="V4079" s="231">
        <f t="shared" si="714"/>
        <v>0</v>
      </c>
    </row>
    <row r="4080" spans="1:22" s="231" customFormat="1" hidden="1">
      <c r="A4080" s="172">
        <f>VLOOKUP(G4080,[1]Conceptos!$B$2:$F$587,5,FALSE)</f>
        <v>479</v>
      </c>
      <c r="B4080" s="236"/>
      <c r="C4080" s="237"/>
      <c r="D4080" s="238"/>
      <c r="E4080" s="225">
        <v>10</v>
      </c>
      <c r="F4080" s="174"/>
      <c r="G4080" s="264" t="str">
        <f t="shared" si="717"/>
        <v>A.14.2.3</v>
      </c>
      <c r="H4080" s="235" t="e">
        <f t="shared" si="722"/>
        <v>#N/A</v>
      </c>
      <c r="I4080" s="239"/>
      <c r="J4080" s="239"/>
      <c r="K4080" s="239"/>
      <c r="L4080" s="239"/>
      <c r="M4080" s="240"/>
      <c r="N4080" s="231">
        <f t="shared" si="720"/>
        <v>1</v>
      </c>
      <c r="O4080" s="231">
        <f t="shared" si="723"/>
        <v>0</v>
      </c>
      <c r="P4080" s="179">
        <f>VLOOKUP($G4080,[1]Conceptos!$B$2:$I$588,6,FALSE)</f>
        <v>1</v>
      </c>
      <c r="Q4080" s="179">
        <f>VLOOKUP($G4080,[1]Conceptos!$B$2:$I$588,7,FALSE)</f>
        <v>1</v>
      </c>
      <c r="R4080" s="179">
        <f>VLOOKUP($G4080,[1]Conceptos!$B$2:$I$588,8,FALSE)</f>
        <v>1</v>
      </c>
      <c r="S4080" s="229" t="b">
        <f>VLOOKUP(G4080,[1]Conceptos!$B$2:$E$587,4,FALSE)</f>
        <v>1</v>
      </c>
      <c r="V4080" s="231">
        <f t="shared" si="714"/>
        <v>0</v>
      </c>
    </row>
    <row r="4081" spans="1:22" s="231" customFormat="1" ht="25.5">
      <c r="A4081" s="172">
        <f>VLOOKUP(G4081,[1]Conceptos!$B$2:$F$587,5,FALSE)</f>
        <v>480</v>
      </c>
      <c r="B4081" s="216" t="s">
        <v>623</v>
      </c>
      <c r="C4081" s="217" t="str">
        <f>VLOOKUP(B4081,[1]Conceptos!$B$2:$D$587,2,FALSE)</f>
        <v>PRESTACIÓN DIRECTA DEL SERVICIO</v>
      </c>
      <c r="D4081" s="218" t="str">
        <f>VLOOKUP(B4081,[1]Conceptos!$B$2:$D$587,3,FALSE)</f>
        <v>INVERSIÓN ORIENTADA A LA PRESTACION DEL SERVICIO DIRECTA PARA LA ADUCUADA PROTECCION INTEGRAL DE LA NIÑEZ</v>
      </c>
      <c r="E4081" s="249"/>
      <c r="F4081" s="210"/>
      <c r="G4081" s="262" t="str">
        <f t="shared" si="717"/>
        <v>A.14.2.4</v>
      </c>
      <c r="H4081" s="249"/>
      <c r="I4081" s="213">
        <f>I4082+I4093</f>
        <v>0</v>
      </c>
      <c r="J4081" s="213">
        <f>J4082+J4093</f>
        <v>0</v>
      </c>
      <c r="K4081" s="213">
        <f>K4082+K4093</f>
        <v>0</v>
      </c>
      <c r="L4081" s="213">
        <f>L4082+L4093</f>
        <v>0</v>
      </c>
      <c r="M4081" s="214">
        <f>M4082+M4093</f>
        <v>0</v>
      </c>
      <c r="N4081" s="250">
        <f t="shared" si="720"/>
        <v>0</v>
      </c>
      <c r="O4081" s="250">
        <f t="shared" si="723"/>
        <v>0</v>
      </c>
      <c r="P4081" s="179">
        <f>VLOOKUP($G4081,[1]Conceptos!$B$2:$I$588,6,FALSE)</f>
        <v>1</v>
      </c>
      <c r="Q4081" s="179">
        <f>VLOOKUP($G4081,[1]Conceptos!$B$2:$I$588,7,FALSE)</f>
        <v>1</v>
      </c>
      <c r="R4081" s="179">
        <f>VLOOKUP($G4081,[1]Conceptos!$B$2:$I$588,8,FALSE)</f>
        <v>1</v>
      </c>
      <c r="S4081" s="229" t="b">
        <f>VLOOKUP(G4081,[1]Conceptos!$B$2:$E$588,4,FALSE)</f>
        <v>0</v>
      </c>
      <c r="T4081" s="230">
        <f>FIND(".",B4081,LEN(B4081)-2)</f>
        <v>7</v>
      </c>
      <c r="U4081" s="230" t="str">
        <f>MID(B4081,1,T4081-1)</f>
        <v>A.14.2</v>
      </c>
      <c r="V4081" s="231">
        <f t="shared" si="714"/>
        <v>7</v>
      </c>
    </row>
    <row r="4082" spans="1:22" s="231" customFormat="1" ht="38.25">
      <c r="A4082" s="172">
        <f>VLOOKUP(G4082,[1]Conceptos!$B$2:$F$587,5,FALSE)</f>
        <v>481</v>
      </c>
      <c r="B4082" s="219" t="s">
        <v>624</v>
      </c>
      <c r="C4082" s="220" t="str">
        <f>VLOOKUP(B4082,[1]Conceptos!$B$2:$D$587,2,FALSE)</f>
        <v>TALENTO HUMANO QUE DESARROLLA FUNCIONES DE CARÁCTER OPERATIVO</v>
      </c>
      <c r="D4082" s="221" t="str">
        <f>VLOOKUP(B4082,[1]Conceptos!$B$2:$D$587,3,FALSE)</f>
        <v>CONTEMPLA LA REMUNERACIÓN DEL TALENTO HUMANO QUE DESARROLLA FUNCIONES DE CARÁCTER OPERATIVO EN EL ÁREA DE PROTECCION INTEGRAL A LA NIÑEZ, CUALQUIERA QUE SEA SU MODALIDAD DE VINCULACIÓN.</v>
      </c>
      <c r="E4082" s="222" t="s">
        <v>136</v>
      </c>
      <c r="F4082" s="223"/>
      <c r="G4082" s="263" t="str">
        <f t="shared" si="717"/>
        <v>A.14.2.4.1</v>
      </c>
      <c r="H4082" s="225"/>
      <c r="I4082" s="226">
        <f>SUM(I4083:I4092)</f>
        <v>0</v>
      </c>
      <c r="J4082" s="226">
        <f>SUM(J4083:J4092)</f>
        <v>0</v>
      </c>
      <c r="K4082" s="226">
        <f>SUM(K4083:K4092)</f>
        <v>0</v>
      </c>
      <c r="L4082" s="226">
        <f>SUM(L4083:L4092)</f>
        <v>0</v>
      </c>
      <c r="M4082" s="227">
        <f>SUM(M4083:M4092)</f>
        <v>0</v>
      </c>
      <c r="N4082" s="228">
        <f>IF(AND(E4082&lt;&gt;"", E4082&lt;&gt;"Registrar Detalle",E4082&lt;&gt;"Ocultar Detalle"),1,0)</f>
        <v>0</v>
      </c>
      <c r="O4082" s="228">
        <f t="shared" si="723"/>
        <v>0</v>
      </c>
      <c r="P4082" s="179">
        <f>VLOOKUP($G4082,[1]Conceptos!$B$2:$I$588,6,FALSE)</f>
        <v>1</v>
      </c>
      <c r="Q4082" s="179">
        <f>VLOOKUP($G4082,[1]Conceptos!$B$2:$I$588,7,FALSE)</f>
        <v>1</v>
      </c>
      <c r="R4082" s="179">
        <f>VLOOKUP($G4082,[1]Conceptos!$B$2:$I$588,8,FALSE)</f>
        <v>1</v>
      </c>
      <c r="S4082" s="229" t="b">
        <f>VLOOKUP(G4082,[1]Conceptos!$B$2:$E$588,4,FALSE)</f>
        <v>1</v>
      </c>
      <c r="T4082" s="230">
        <f>FIND(".",B4082,LEN(B4082)-2)</f>
        <v>9</v>
      </c>
      <c r="U4082" s="230" t="str">
        <f>MID(B4082,1,T4082-1)</f>
        <v>A.14.2.4</v>
      </c>
      <c r="V4082" s="231">
        <f t="shared" si="714"/>
        <v>9</v>
      </c>
    </row>
    <row r="4083" spans="1:22" s="231" customFormat="1">
      <c r="A4083" s="172">
        <f>VLOOKUP(G4083,[1]Conceptos!$B$2:$F$587,5,FALSE)</f>
        <v>481</v>
      </c>
      <c r="B4083" s="234"/>
      <c r="C4083" s="220"/>
      <c r="D4083" s="221"/>
      <c r="E4083" s="225">
        <v>1</v>
      </c>
      <c r="F4083" s="174"/>
      <c r="G4083" s="264" t="str">
        <f t="shared" si="717"/>
        <v>A.14.2.4.1</v>
      </c>
      <c r="H4083" s="235" t="e">
        <f t="shared" ref="H4083:H4092" si="724">VLOOKUP(F4083,$W$7:$X$48,2,FALSE)</f>
        <v>#N/A</v>
      </c>
      <c r="I4083" s="239"/>
      <c r="J4083" s="239"/>
      <c r="K4083" s="239"/>
      <c r="L4083" s="239"/>
      <c r="M4083" s="240"/>
      <c r="N4083" s="231">
        <f t="shared" si="720"/>
        <v>1</v>
      </c>
      <c r="O4083" s="231">
        <f t="shared" si="723"/>
        <v>0</v>
      </c>
      <c r="P4083" s="179">
        <f>VLOOKUP($G4083,[1]Conceptos!$B$2:$I$588,6,FALSE)</f>
        <v>1</v>
      </c>
      <c r="Q4083" s="179">
        <f>VLOOKUP($G4083,[1]Conceptos!$B$2:$I$588,7,FALSE)</f>
        <v>1</v>
      </c>
      <c r="R4083" s="179">
        <f>VLOOKUP($G4083,[1]Conceptos!$B$2:$I$588,8,FALSE)</f>
        <v>1</v>
      </c>
      <c r="S4083" s="229" t="b">
        <f>VLOOKUP(G4083,[1]Conceptos!$B$2:$E$588,4,FALSE)</f>
        <v>1</v>
      </c>
      <c r="V4083" s="231">
        <f t="shared" si="714"/>
        <v>9</v>
      </c>
    </row>
    <row r="4084" spans="1:22" s="231" customFormat="1" hidden="1">
      <c r="A4084" s="172">
        <f>VLOOKUP(G4084,[1]Conceptos!$B$2:$F$587,5,FALSE)</f>
        <v>481</v>
      </c>
      <c r="B4084" s="236"/>
      <c r="C4084" s="237"/>
      <c r="D4084" s="238"/>
      <c r="E4084" s="225">
        <v>2</v>
      </c>
      <c r="F4084" s="174"/>
      <c r="G4084" s="264" t="str">
        <f t="shared" si="717"/>
        <v>A.14.2.4.1</v>
      </c>
      <c r="H4084" s="235" t="e">
        <f t="shared" si="724"/>
        <v>#N/A</v>
      </c>
      <c r="I4084" s="239"/>
      <c r="J4084" s="239"/>
      <c r="K4084" s="239"/>
      <c r="L4084" s="239"/>
      <c r="M4084" s="240"/>
      <c r="N4084" s="231">
        <f t="shared" si="720"/>
        <v>1</v>
      </c>
      <c r="O4084" s="231">
        <f t="shared" si="723"/>
        <v>0</v>
      </c>
      <c r="P4084" s="179">
        <f>VLOOKUP($G4084,[1]Conceptos!$B$2:$I$588,6,FALSE)</f>
        <v>1</v>
      </c>
      <c r="Q4084" s="179">
        <f>VLOOKUP($G4084,[1]Conceptos!$B$2:$I$588,7,FALSE)</f>
        <v>1</v>
      </c>
      <c r="R4084" s="179">
        <f>VLOOKUP($G4084,[1]Conceptos!$B$2:$I$588,8,FALSE)</f>
        <v>1</v>
      </c>
      <c r="S4084" s="229" t="b">
        <f>VLOOKUP(G4084,[1]Conceptos!$B$2:$E$587,4,FALSE)</f>
        <v>1</v>
      </c>
      <c r="V4084" s="231">
        <f t="shared" si="714"/>
        <v>0</v>
      </c>
    </row>
    <row r="4085" spans="1:22" s="231" customFormat="1" hidden="1">
      <c r="A4085" s="172">
        <f>VLOOKUP(G4085,[1]Conceptos!$B$2:$F$587,5,FALSE)</f>
        <v>481</v>
      </c>
      <c r="B4085" s="236"/>
      <c r="C4085" s="237"/>
      <c r="D4085" s="238"/>
      <c r="E4085" s="225">
        <v>3</v>
      </c>
      <c r="F4085" s="174"/>
      <c r="G4085" s="264" t="str">
        <f t="shared" si="717"/>
        <v>A.14.2.4.1</v>
      </c>
      <c r="H4085" s="235" t="e">
        <f t="shared" si="724"/>
        <v>#N/A</v>
      </c>
      <c r="I4085" s="239"/>
      <c r="J4085" s="239"/>
      <c r="K4085" s="239"/>
      <c r="L4085" s="239"/>
      <c r="M4085" s="240"/>
      <c r="N4085" s="231">
        <f t="shared" si="720"/>
        <v>1</v>
      </c>
      <c r="O4085" s="231">
        <f t="shared" si="723"/>
        <v>0</v>
      </c>
      <c r="P4085" s="179">
        <f>VLOOKUP($G4085,[1]Conceptos!$B$2:$I$588,6,FALSE)</f>
        <v>1</v>
      </c>
      <c r="Q4085" s="179">
        <f>VLOOKUP($G4085,[1]Conceptos!$B$2:$I$588,7,FALSE)</f>
        <v>1</v>
      </c>
      <c r="R4085" s="179">
        <f>VLOOKUP($G4085,[1]Conceptos!$B$2:$I$588,8,FALSE)</f>
        <v>1</v>
      </c>
      <c r="S4085" s="229" t="b">
        <f>VLOOKUP(G4085,[1]Conceptos!$B$2:$E$587,4,FALSE)</f>
        <v>1</v>
      </c>
      <c r="V4085" s="231">
        <f t="shared" si="714"/>
        <v>0</v>
      </c>
    </row>
    <row r="4086" spans="1:22" s="231" customFormat="1" hidden="1">
      <c r="A4086" s="172">
        <f>VLOOKUP(G4086,[1]Conceptos!$B$2:$F$587,5,FALSE)</f>
        <v>481</v>
      </c>
      <c r="B4086" s="236"/>
      <c r="C4086" s="237"/>
      <c r="D4086" s="238"/>
      <c r="E4086" s="225">
        <v>4</v>
      </c>
      <c r="F4086" s="174"/>
      <c r="G4086" s="264" t="str">
        <f t="shared" si="717"/>
        <v>A.14.2.4.1</v>
      </c>
      <c r="H4086" s="235" t="e">
        <f t="shared" si="724"/>
        <v>#N/A</v>
      </c>
      <c r="I4086" s="239"/>
      <c r="J4086" s="239"/>
      <c r="K4086" s="239"/>
      <c r="L4086" s="239"/>
      <c r="M4086" s="240"/>
      <c r="N4086" s="231">
        <f t="shared" si="720"/>
        <v>1</v>
      </c>
      <c r="O4086" s="231">
        <f t="shared" si="723"/>
        <v>0</v>
      </c>
      <c r="P4086" s="179">
        <f>VLOOKUP($G4086,[1]Conceptos!$B$2:$I$588,6,FALSE)</f>
        <v>1</v>
      </c>
      <c r="Q4086" s="179">
        <f>VLOOKUP($G4086,[1]Conceptos!$B$2:$I$588,7,FALSE)</f>
        <v>1</v>
      </c>
      <c r="R4086" s="179">
        <f>VLOOKUP($G4086,[1]Conceptos!$B$2:$I$588,8,FALSE)</f>
        <v>1</v>
      </c>
      <c r="S4086" s="229" t="b">
        <f>VLOOKUP(G4086,[1]Conceptos!$B$2:$E$587,4,FALSE)</f>
        <v>1</v>
      </c>
      <c r="V4086" s="231">
        <f t="shared" si="714"/>
        <v>0</v>
      </c>
    </row>
    <row r="4087" spans="1:22" s="231" customFormat="1" hidden="1">
      <c r="A4087" s="172">
        <f>VLOOKUP(G4087,[1]Conceptos!$B$2:$F$587,5,FALSE)</f>
        <v>481</v>
      </c>
      <c r="B4087" s="236"/>
      <c r="C4087" s="237"/>
      <c r="D4087" s="238"/>
      <c r="E4087" s="225">
        <v>5</v>
      </c>
      <c r="F4087" s="174"/>
      <c r="G4087" s="264" t="str">
        <f t="shared" si="717"/>
        <v>A.14.2.4.1</v>
      </c>
      <c r="H4087" s="235" t="e">
        <f t="shared" si="724"/>
        <v>#N/A</v>
      </c>
      <c r="I4087" s="239"/>
      <c r="J4087" s="239"/>
      <c r="K4087" s="239"/>
      <c r="L4087" s="239"/>
      <c r="M4087" s="240"/>
      <c r="N4087" s="231">
        <f t="shared" si="720"/>
        <v>1</v>
      </c>
      <c r="O4087" s="231">
        <f t="shared" si="723"/>
        <v>0</v>
      </c>
      <c r="P4087" s="179">
        <f>VLOOKUP($G4087,[1]Conceptos!$B$2:$I$588,6,FALSE)</f>
        <v>1</v>
      </c>
      <c r="Q4087" s="179">
        <f>VLOOKUP($G4087,[1]Conceptos!$B$2:$I$588,7,FALSE)</f>
        <v>1</v>
      </c>
      <c r="R4087" s="179">
        <f>VLOOKUP($G4087,[1]Conceptos!$B$2:$I$588,8,FALSE)</f>
        <v>1</v>
      </c>
      <c r="S4087" s="229" t="b">
        <f>VLOOKUP(G4087,[1]Conceptos!$B$2:$E$587,4,FALSE)</f>
        <v>1</v>
      </c>
      <c r="V4087" s="231">
        <f t="shared" ref="V4087:V4150" si="725">IF(T4087=0,T4086,T4087)</f>
        <v>0</v>
      </c>
    </row>
    <row r="4088" spans="1:22" s="231" customFormat="1" hidden="1">
      <c r="A4088" s="172">
        <f>VLOOKUP(G4088,[1]Conceptos!$B$2:$F$587,5,FALSE)</f>
        <v>481</v>
      </c>
      <c r="B4088" s="236"/>
      <c r="C4088" s="237"/>
      <c r="D4088" s="238"/>
      <c r="E4088" s="225">
        <v>6</v>
      </c>
      <c r="F4088" s="174"/>
      <c r="G4088" s="264" t="str">
        <f t="shared" si="717"/>
        <v>A.14.2.4.1</v>
      </c>
      <c r="H4088" s="235" t="e">
        <f t="shared" si="724"/>
        <v>#N/A</v>
      </c>
      <c r="I4088" s="239"/>
      <c r="J4088" s="239"/>
      <c r="K4088" s="239"/>
      <c r="L4088" s="239"/>
      <c r="M4088" s="240"/>
      <c r="N4088" s="231">
        <f t="shared" si="720"/>
        <v>1</v>
      </c>
      <c r="O4088" s="231">
        <f t="shared" si="723"/>
        <v>0</v>
      </c>
      <c r="P4088" s="179">
        <f>VLOOKUP($G4088,[1]Conceptos!$B$2:$I$588,6,FALSE)</f>
        <v>1</v>
      </c>
      <c r="Q4088" s="179">
        <f>VLOOKUP($G4088,[1]Conceptos!$B$2:$I$588,7,FALSE)</f>
        <v>1</v>
      </c>
      <c r="R4088" s="179">
        <f>VLOOKUP($G4088,[1]Conceptos!$B$2:$I$588,8,FALSE)</f>
        <v>1</v>
      </c>
      <c r="S4088" s="229" t="b">
        <f>VLOOKUP(G4088,[1]Conceptos!$B$2:$E$587,4,FALSE)</f>
        <v>1</v>
      </c>
      <c r="V4088" s="231">
        <f t="shared" si="725"/>
        <v>0</v>
      </c>
    </row>
    <row r="4089" spans="1:22" s="231" customFormat="1" hidden="1">
      <c r="A4089" s="172">
        <f>VLOOKUP(G4089,[1]Conceptos!$B$2:$F$587,5,FALSE)</f>
        <v>481</v>
      </c>
      <c r="B4089" s="236"/>
      <c r="C4089" s="237"/>
      <c r="D4089" s="238"/>
      <c r="E4089" s="225">
        <v>7</v>
      </c>
      <c r="F4089" s="174"/>
      <c r="G4089" s="264" t="str">
        <f t="shared" si="717"/>
        <v>A.14.2.4.1</v>
      </c>
      <c r="H4089" s="235" t="e">
        <f t="shared" si="724"/>
        <v>#N/A</v>
      </c>
      <c r="I4089" s="239"/>
      <c r="J4089" s="239"/>
      <c r="K4089" s="239"/>
      <c r="L4089" s="239"/>
      <c r="M4089" s="240"/>
      <c r="N4089" s="231">
        <f t="shared" si="720"/>
        <v>1</v>
      </c>
      <c r="O4089" s="231">
        <f t="shared" si="723"/>
        <v>0</v>
      </c>
      <c r="P4089" s="179">
        <f>VLOOKUP($G4089,[1]Conceptos!$B$2:$I$588,6,FALSE)</f>
        <v>1</v>
      </c>
      <c r="Q4089" s="179">
        <f>VLOOKUP($G4089,[1]Conceptos!$B$2:$I$588,7,FALSE)</f>
        <v>1</v>
      </c>
      <c r="R4089" s="179">
        <f>VLOOKUP($G4089,[1]Conceptos!$B$2:$I$588,8,FALSE)</f>
        <v>1</v>
      </c>
      <c r="S4089" s="229" t="b">
        <f>VLOOKUP(G4089,[1]Conceptos!$B$2:$E$587,4,FALSE)</f>
        <v>1</v>
      </c>
      <c r="V4089" s="231">
        <f t="shared" si="725"/>
        <v>0</v>
      </c>
    </row>
    <row r="4090" spans="1:22" s="231" customFormat="1" hidden="1">
      <c r="A4090" s="172">
        <f>VLOOKUP(G4090,[1]Conceptos!$B$2:$F$587,5,FALSE)</f>
        <v>481</v>
      </c>
      <c r="B4090" s="236"/>
      <c r="C4090" s="237"/>
      <c r="D4090" s="238"/>
      <c r="E4090" s="225">
        <v>8</v>
      </c>
      <c r="F4090" s="174"/>
      <c r="G4090" s="264" t="str">
        <f t="shared" si="717"/>
        <v>A.14.2.4.1</v>
      </c>
      <c r="H4090" s="235" t="e">
        <f t="shared" si="724"/>
        <v>#N/A</v>
      </c>
      <c r="I4090" s="239"/>
      <c r="J4090" s="239"/>
      <c r="K4090" s="239"/>
      <c r="L4090" s="239"/>
      <c r="M4090" s="240"/>
      <c r="N4090" s="231">
        <f t="shared" si="720"/>
        <v>1</v>
      </c>
      <c r="O4090" s="231">
        <f t="shared" si="723"/>
        <v>0</v>
      </c>
      <c r="P4090" s="179">
        <f>VLOOKUP($G4090,[1]Conceptos!$B$2:$I$588,6,FALSE)</f>
        <v>1</v>
      </c>
      <c r="Q4090" s="179">
        <f>VLOOKUP($G4090,[1]Conceptos!$B$2:$I$588,7,FALSE)</f>
        <v>1</v>
      </c>
      <c r="R4090" s="179">
        <f>VLOOKUP($G4090,[1]Conceptos!$B$2:$I$588,8,FALSE)</f>
        <v>1</v>
      </c>
      <c r="S4090" s="229" t="b">
        <f>VLOOKUP(G4090,[1]Conceptos!$B$2:$E$587,4,FALSE)</f>
        <v>1</v>
      </c>
      <c r="V4090" s="231">
        <f t="shared" si="725"/>
        <v>0</v>
      </c>
    </row>
    <row r="4091" spans="1:22" s="231" customFormat="1" hidden="1">
      <c r="A4091" s="172">
        <f>VLOOKUP(G4091,[1]Conceptos!$B$2:$F$587,5,FALSE)</f>
        <v>481</v>
      </c>
      <c r="B4091" s="236"/>
      <c r="C4091" s="237"/>
      <c r="D4091" s="238"/>
      <c r="E4091" s="225">
        <v>9</v>
      </c>
      <c r="F4091" s="174"/>
      <c r="G4091" s="264" t="str">
        <f t="shared" si="717"/>
        <v>A.14.2.4.1</v>
      </c>
      <c r="H4091" s="235" t="e">
        <f t="shared" si="724"/>
        <v>#N/A</v>
      </c>
      <c r="I4091" s="239"/>
      <c r="J4091" s="239"/>
      <c r="K4091" s="239"/>
      <c r="L4091" s="239"/>
      <c r="M4091" s="240"/>
      <c r="N4091" s="231">
        <f t="shared" si="720"/>
        <v>1</v>
      </c>
      <c r="O4091" s="231">
        <f t="shared" si="723"/>
        <v>0</v>
      </c>
      <c r="P4091" s="179">
        <f>VLOOKUP($G4091,[1]Conceptos!$B$2:$I$588,6,FALSE)</f>
        <v>1</v>
      </c>
      <c r="Q4091" s="179">
        <f>VLOOKUP($G4091,[1]Conceptos!$B$2:$I$588,7,FALSE)</f>
        <v>1</v>
      </c>
      <c r="R4091" s="179">
        <f>VLOOKUP($G4091,[1]Conceptos!$B$2:$I$588,8,FALSE)</f>
        <v>1</v>
      </c>
      <c r="S4091" s="229" t="b">
        <f>VLOOKUP(G4091,[1]Conceptos!$B$2:$E$587,4,FALSE)</f>
        <v>1</v>
      </c>
      <c r="V4091" s="231">
        <f t="shared" si="725"/>
        <v>0</v>
      </c>
    </row>
    <row r="4092" spans="1:22" s="231" customFormat="1" hidden="1">
      <c r="A4092" s="172">
        <f>VLOOKUP(G4092,[1]Conceptos!$B$2:$F$587,5,FALSE)</f>
        <v>481</v>
      </c>
      <c r="B4092" s="236"/>
      <c r="C4092" s="237"/>
      <c r="D4092" s="238"/>
      <c r="E4092" s="225">
        <v>10</v>
      </c>
      <c r="F4092" s="174"/>
      <c r="G4092" s="264" t="str">
        <f t="shared" si="717"/>
        <v>A.14.2.4.1</v>
      </c>
      <c r="H4092" s="235" t="e">
        <f t="shared" si="724"/>
        <v>#N/A</v>
      </c>
      <c r="I4092" s="239"/>
      <c r="J4092" s="239"/>
      <c r="K4092" s="239"/>
      <c r="L4092" s="239"/>
      <c r="M4092" s="240"/>
      <c r="N4092" s="231">
        <f t="shared" si="720"/>
        <v>1</v>
      </c>
      <c r="O4092" s="231">
        <f t="shared" si="723"/>
        <v>0</v>
      </c>
      <c r="P4092" s="179">
        <f>VLOOKUP($G4092,[1]Conceptos!$B$2:$I$588,6,FALSE)</f>
        <v>1</v>
      </c>
      <c r="Q4092" s="179">
        <f>VLOOKUP($G4092,[1]Conceptos!$B$2:$I$588,7,FALSE)</f>
        <v>1</v>
      </c>
      <c r="R4092" s="179">
        <f>VLOOKUP($G4092,[1]Conceptos!$B$2:$I$588,8,FALSE)</f>
        <v>1</v>
      </c>
      <c r="S4092" s="229" t="b">
        <f>VLOOKUP(G4092,[1]Conceptos!$B$2:$E$587,4,FALSE)</f>
        <v>1</v>
      </c>
      <c r="V4092" s="231">
        <f t="shared" si="725"/>
        <v>0</v>
      </c>
    </row>
    <row r="4093" spans="1:22" s="231" customFormat="1" ht="38.25">
      <c r="A4093" s="172">
        <f>VLOOKUP(G4093,[1]Conceptos!$B$2:$F$587,5,FALSE)</f>
        <v>482</v>
      </c>
      <c r="B4093" s="219" t="s">
        <v>625</v>
      </c>
      <c r="C4093" s="220" t="str">
        <f>VLOOKUP(B4093,[1]Conceptos!$B$2:$D$587,2,FALSE)</f>
        <v>ADQUISICIÓN DE INSUMOS, SUMINISTROS Y DOTACIÓN</v>
      </c>
      <c r="D4093" s="221" t="str">
        <f>VLOOKUP(B4093,[1]Conceptos!$B$2:$D$587,3,FALSE)</f>
        <v>CONTEMPLA LOS RECURSOS DESTINADOS A LA ADQUISICIÓN DE INSUMOS, SUMINISTROS Y DOTACION NECESARIOS PARA EL DESARROLLO DE ACCIONES Y PROYECTOS</v>
      </c>
      <c r="E4093" s="222" t="s">
        <v>136</v>
      </c>
      <c r="F4093" s="223"/>
      <c r="G4093" s="263" t="str">
        <f t="shared" ref="G4093:G4156" si="726">IF(ISBLANK(B4093),G4092,B4093)</f>
        <v>A.14.2.4.2</v>
      </c>
      <c r="H4093" s="225"/>
      <c r="I4093" s="226">
        <f>SUM(I4094:I4103)</f>
        <v>0</v>
      </c>
      <c r="J4093" s="226">
        <f>SUM(J4094:J4103)</f>
        <v>0</v>
      </c>
      <c r="K4093" s="226">
        <f>SUM(K4094:K4103)</f>
        <v>0</v>
      </c>
      <c r="L4093" s="226">
        <f>SUM(L4094:L4103)</f>
        <v>0</v>
      </c>
      <c r="M4093" s="227">
        <f>SUM(M4094:M4103)</f>
        <v>0</v>
      </c>
      <c r="N4093" s="228">
        <f>IF(AND(E4093&lt;&gt;"", E4093&lt;&gt;"Registrar Detalle",E4093&lt;&gt;"Ocultar Detalle"),1,0)</f>
        <v>0</v>
      </c>
      <c r="O4093" s="228">
        <f t="shared" si="723"/>
        <v>0</v>
      </c>
      <c r="P4093" s="179">
        <f>VLOOKUP($G4093,[1]Conceptos!$B$2:$I$588,6,FALSE)</f>
        <v>1</v>
      </c>
      <c r="Q4093" s="179">
        <f>VLOOKUP($G4093,[1]Conceptos!$B$2:$I$588,7,FALSE)</f>
        <v>1</v>
      </c>
      <c r="R4093" s="179">
        <f>VLOOKUP($G4093,[1]Conceptos!$B$2:$I$588,8,FALSE)</f>
        <v>1</v>
      </c>
      <c r="S4093" s="229" t="b">
        <f>VLOOKUP(G4093,[1]Conceptos!$B$2:$E$588,4,FALSE)</f>
        <v>1</v>
      </c>
      <c r="T4093" s="230">
        <f>FIND(".",B4093,LEN(B4093)-2)</f>
        <v>9</v>
      </c>
      <c r="U4093" s="230" t="str">
        <f>MID(B4093,1,T4093-1)</f>
        <v>A.14.2.4</v>
      </c>
      <c r="V4093" s="231">
        <f t="shared" si="725"/>
        <v>9</v>
      </c>
    </row>
    <row r="4094" spans="1:22" s="231" customFormat="1">
      <c r="A4094" s="172">
        <f>VLOOKUP(G4094,[1]Conceptos!$B$2:$F$587,5,FALSE)</f>
        <v>482</v>
      </c>
      <c r="B4094" s="234"/>
      <c r="C4094" s="220"/>
      <c r="D4094" s="221"/>
      <c r="E4094" s="225">
        <v>1</v>
      </c>
      <c r="F4094" s="174"/>
      <c r="G4094" s="264" t="str">
        <f t="shared" si="726"/>
        <v>A.14.2.4.2</v>
      </c>
      <c r="H4094" s="235" t="e">
        <f t="shared" ref="H4094:H4103" si="727">VLOOKUP(F4094,$W$7:$X$48,2,FALSE)</f>
        <v>#N/A</v>
      </c>
      <c r="I4094" s="239"/>
      <c r="J4094" s="239"/>
      <c r="K4094" s="239"/>
      <c r="L4094" s="239"/>
      <c r="M4094" s="240"/>
      <c r="N4094" s="231">
        <f t="shared" si="720"/>
        <v>1</v>
      </c>
      <c r="O4094" s="231">
        <f t="shared" si="723"/>
        <v>0</v>
      </c>
      <c r="P4094" s="179">
        <f>VLOOKUP($G4094,[1]Conceptos!$B$2:$I$588,6,FALSE)</f>
        <v>1</v>
      </c>
      <c r="Q4094" s="179">
        <f>VLOOKUP($G4094,[1]Conceptos!$B$2:$I$588,7,FALSE)</f>
        <v>1</v>
      </c>
      <c r="R4094" s="179">
        <f>VLOOKUP($G4094,[1]Conceptos!$B$2:$I$588,8,FALSE)</f>
        <v>1</v>
      </c>
      <c r="S4094" s="229" t="b">
        <f>VLOOKUP(G4094,[1]Conceptos!$B$2:$E$588,4,FALSE)</f>
        <v>1</v>
      </c>
      <c r="V4094" s="231">
        <f t="shared" si="725"/>
        <v>9</v>
      </c>
    </row>
    <row r="4095" spans="1:22" s="231" customFormat="1" hidden="1">
      <c r="A4095" s="172">
        <f>VLOOKUP(G4095,[1]Conceptos!$B$2:$F$587,5,FALSE)</f>
        <v>482</v>
      </c>
      <c r="B4095" s="236"/>
      <c r="C4095" s="237"/>
      <c r="D4095" s="238"/>
      <c r="E4095" s="225">
        <v>2</v>
      </c>
      <c r="F4095" s="174"/>
      <c r="G4095" s="264" t="str">
        <f t="shared" si="726"/>
        <v>A.14.2.4.2</v>
      </c>
      <c r="H4095" s="235" t="e">
        <f t="shared" si="727"/>
        <v>#N/A</v>
      </c>
      <c r="I4095" s="239"/>
      <c r="J4095" s="239"/>
      <c r="K4095" s="239"/>
      <c r="L4095" s="239"/>
      <c r="M4095" s="240"/>
      <c r="N4095" s="231">
        <f t="shared" si="720"/>
        <v>1</v>
      </c>
      <c r="O4095" s="231">
        <f t="shared" si="723"/>
        <v>0</v>
      </c>
      <c r="P4095" s="179">
        <f>VLOOKUP($G4095,[1]Conceptos!$B$2:$I$588,6,FALSE)</f>
        <v>1</v>
      </c>
      <c r="Q4095" s="179">
        <f>VLOOKUP($G4095,[1]Conceptos!$B$2:$I$588,7,FALSE)</f>
        <v>1</v>
      </c>
      <c r="R4095" s="179">
        <f>VLOOKUP($G4095,[1]Conceptos!$B$2:$I$588,8,FALSE)</f>
        <v>1</v>
      </c>
      <c r="S4095" s="229" t="b">
        <f>VLOOKUP(G4095,[1]Conceptos!$B$2:$E$587,4,FALSE)</f>
        <v>1</v>
      </c>
      <c r="V4095" s="231">
        <f t="shared" si="725"/>
        <v>0</v>
      </c>
    </row>
    <row r="4096" spans="1:22" s="231" customFormat="1" hidden="1">
      <c r="A4096" s="172">
        <f>VLOOKUP(G4096,[1]Conceptos!$B$2:$F$587,5,FALSE)</f>
        <v>482</v>
      </c>
      <c r="B4096" s="236"/>
      <c r="C4096" s="237"/>
      <c r="D4096" s="238"/>
      <c r="E4096" s="225">
        <v>3</v>
      </c>
      <c r="F4096" s="174"/>
      <c r="G4096" s="264" t="str">
        <f t="shared" si="726"/>
        <v>A.14.2.4.2</v>
      </c>
      <c r="H4096" s="235" t="e">
        <f t="shared" si="727"/>
        <v>#N/A</v>
      </c>
      <c r="I4096" s="239"/>
      <c r="J4096" s="239"/>
      <c r="K4096" s="239"/>
      <c r="L4096" s="239"/>
      <c r="M4096" s="240"/>
      <c r="N4096" s="231">
        <f t="shared" si="720"/>
        <v>1</v>
      </c>
      <c r="O4096" s="231">
        <f t="shared" si="723"/>
        <v>0</v>
      </c>
      <c r="P4096" s="179">
        <f>VLOOKUP($G4096,[1]Conceptos!$B$2:$I$588,6,FALSE)</f>
        <v>1</v>
      </c>
      <c r="Q4096" s="179">
        <f>VLOOKUP($G4096,[1]Conceptos!$B$2:$I$588,7,FALSE)</f>
        <v>1</v>
      </c>
      <c r="R4096" s="179">
        <f>VLOOKUP($G4096,[1]Conceptos!$B$2:$I$588,8,FALSE)</f>
        <v>1</v>
      </c>
      <c r="S4096" s="229" t="b">
        <f>VLOOKUP(G4096,[1]Conceptos!$B$2:$E$587,4,FALSE)</f>
        <v>1</v>
      </c>
      <c r="V4096" s="231">
        <f t="shared" si="725"/>
        <v>0</v>
      </c>
    </row>
    <row r="4097" spans="1:22" s="231" customFormat="1" hidden="1">
      <c r="A4097" s="172">
        <f>VLOOKUP(G4097,[1]Conceptos!$B$2:$F$587,5,FALSE)</f>
        <v>482</v>
      </c>
      <c r="B4097" s="236"/>
      <c r="C4097" s="237"/>
      <c r="D4097" s="238"/>
      <c r="E4097" s="225">
        <v>4</v>
      </c>
      <c r="F4097" s="174"/>
      <c r="G4097" s="264" t="str">
        <f t="shared" si="726"/>
        <v>A.14.2.4.2</v>
      </c>
      <c r="H4097" s="235" t="e">
        <f t="shared" si="727"/>
        <v>#N/A</v>
      </c>
      <c r="I4097" s="239"/>
      <c r="J4097" s="239"/>
      <c r="K4097" s="239"/>
      <c r="L4097" s="239"/>
      <c r="M4097" s="240"/>
      <c r="N4097" s="231">
        <f t="shared" si="720"/>
        <v>1</v>
      </c>
      <c r="O4097" s="231">
        <f t="shared" si="723"/>
        <v>0</v>
      </c>
      <c r="P4097" s="179">
        <f>VLOOKUP($G4097,[1]Conceptos!$B$2:$I$588,6,FALSE)</f>
        <v>1</v>
      </c>
      <c r="Q4097" s="179">
        <f>VLOOKUP($G4097,[1]Conceptos!$B$2:$I$588,7,FALSE)</f>
        <v>1</v>
      </c>
      <c r="R4097" s="179">
        <f>VLOOKUP($G4097,[1]Conceptos!$B$2:$I$588,8,FALSE)</f>
        <v>1</v>
      </c>
      <c r="S4097" s="229" t="b">
        <f>VLOOKUP(G4097,[1]Conceptos!$B$2:$E$587,4,FALSE)</f>
        <v>1</v>
      </c>
      <c r="V4097" s="231">
        <f t="shared" si="725"/>
        <v>0</v>
      </c>
    </row>
    <row r="4098" spans="1:22" s="231" customFormat="1" hidden="1">
      <c r="A4098" s="172">
        <f>VLOOKUP(G4098,[1]Conceptos!$B$2:$F$587,5,FALSE)</f>
        <v>482</v>
      </c>
      <c r="B4098" s="236"/>
      <c r="C4098" s="237"/>
      <c r="D4098" s="238"/>
      <c r="E4098" s="225">
        <v>5</v>
      </c>
      <c r="F4098" s="174"/>
      <c r="G4098" s="264" t="str">
        <f t="shared" si="726"/>
        <v>A.14.2.4.2</v>
      </c>
      <c r="H4098" s="235" t="e">
        <f t="shared" si="727"/>
        <v>#N/A</v>
      </c>
      <c r="I4098" s="239"/>
      <c r="J4098" s="239"/>
      <c r="K4098" s="239"/>
      <c r="L4098" s="239"/>
      <c r="M4098" s="240"/>
      <c r="N4098" s="231">
        <f t="shared" si="720"/>
        <v>1</v>
      </c>
      <c r="O4098" s="231">
        <f t="shared" si="723"/>
        <v>0</v>
      </c>
      <c r="P4098" s="179">
        <f>VLOOKUP($G4098,[1]Conceptos!$B$2:$I$588,6,FALSE)</f>
        <v>1</v>
      </c>
      <c r="Q4098" s="179">
        <f>VLOOKUP($G4098,[1]Conceptos!$B$2:$I$588,7,FALSE)</f>
        <v>1</v>
      </c>
      <c r="R4098" s="179">
        <f>VLOOKUP($G4098,[1]Conceptos!$B$2:$I$588,8,FALSE)</f>
        <v>1</v>
      </c>
      <c r="S4098" s="229" t="b">
        <f>VLOOKUP(G4098,[1]Conceptos!$B$2:$E$587,4,FALSE)</f>
        <v>1</v>
      </c>
      <c r="V4098" s="231">
        <f t="shared" si="725"/>
        <v>0</v>
      </c>
    </row>
    <row r="4099" spans="1:22" s="231" customFormat="1" hidden="1">
      <c r="A4099" s="172">
        <f>VLOOKUP(G4099,[1]Conceptos!$B$2:$F$587,5,FALSE)</f>
        <v>482</v>
      </c>
      <c r="B4099" s="236"/>
      <c r="C4099" s="237"/>
      <c r="D4099" s="238"/>
      <c r="E4099" s="225">
        <v>6</v>
      </c>
      <c r="F4099" s="174"/>
      <c r="G4099" s="264" t="str">
        <f t="shared" si="726"/>
        <v>A.14.2.4.2</v>
      </c>
      <c r="H4099" s="235" t="e">
        <f t="shared" si="727"/>
        <v>#N/A</v>
      </c>
      <c r="I4099" s="239"/>
      <c r="J4099" s="239"/>
      <c r="K4099" s="239"/>
      <c r="L4099" s="239"/>
      <c r="M4099" s="240"/>
      <c r="N4099" s="231">
        <f t="shared" si="720"/>
        <v>1</v>
      </c>
      <c r="O4099" s="231">
        <f t="shared" si="723"/>
        <v>0</v>
      </c>
      <c r="P4099" s="179">
        <f>VLOOKUP($G4099,[1]Conceptos!$B$2:$I$588,6,FALSE)</f>
        <v>1</v>
      </c>
      <c r="Q4099" s="179">
        <f>VLOOKUP($G4099,[1]Conceptos!$B$2:$I$588,7,FALSE)</f>
        <v>1</v>
      </c>
      <c r="R4099" s="179">
        <f>VLOOKUP($G4099,[1]Conceptos!$B$2:$I$588,8,FALSE)</f>
        <v>1</v>
      </c>
      <c r="S4099" s="229" t="b">
        <f>VLOOKUP(G4099,[1]Conceptos!$B$2:$E$587,4,FALSE)</f>
        <v>1</v>
      </c>
      <c r="V4099" s="231">
        <f t="shared" si="725"/>
        <v>0</v>
      </c>
    </row>
    <row r="4100" spans="1:22" s="231" customFormat="1" hidden="1">
      <c r="A4100" s="172">
        <f>VLOOKUP(G4100,[1]Conceptos!$B$2:$F$587,5,FALSE)</f>
        <v>482</v>
      </c>
      <c r="B4100" s="236"/>
      <c r="C4100" s="237"/>
      <c r="D4100" s="238"/>
      <c r="E4100" s="225">
        <v>7</v>
      </c>
      <c r="F4100" s="174"/>
      <c r="G4100" s="264" t="str">
        <f t="shared" si="726"/>
        <v>A.14.2.4.2</v>
      </c>
      <c r="H4100" s="235" t="e">
        <f t="shared" si="727"/>
        <v>#N/A</v>
      </c>
      <c r="I4100" s="239"/>
      <c r="J4100" s="239"/>
      <c r="K4100" s="239"/>
      <c r="L4100" s="239"/>
      <c r="M4100" s="240"/>
      <c r="N4100" s="231">
        <f t="shared" si="720"/>
        <v>1</v>
      </c>
      <c r="O4100" s="231">
        <f t="shared" si="723"/>
        <v>0</v>
      </c>
      <c r="P4100" s="179">
        <f>VLOOKUP($G4100,[1]Conceptos!$B$2:$I$588,6,FALSE)</f>
        <v>1</v>
      </c>
      <c r="Q4100" s="179">
        <f>VLOOKUP($G4100,[1]Conceptos!$B$2:$I$588,7,FALSE)</f>
        <v>1</v>
      </c>
      <c r="R4100" s="179">
        <f>VLOOKUP($G4100,[1]Conceptos!$B$2:$I$588,8,FALSE)</f>
        <v>1</v>
      </c>
      <c r="S4100" s="229" t="b">
        <f>VLOOKUP(G4100,[1]Conceptos!$B$2:$E$587,4,FALSE)</f>
        <v>1</v>
      </c>
      <c r="V4100" s="231">
        <f t="shared" si="725"/>
        <v>0</v>
      </c>
    </row>
    <row r="4101" spans="1:22" s="231" customFormat="1" hidden="1">
      <c r="A4101" s="172">
        <f>VLOOKUP(G4101,[1]Conceptos!$B$2:$F$587,5,FALSE)</f>
        <v>482</v>
      </c>
      <c r="B4101" s="236"/>
      <c r="C4101" s="237"/>
      <c r="D4101" s="238"/>
      <c r="E4101" s="225">
        <v>8</v>
      </c>
      <c r="F4101" s="174"/>
      <c r="G4101" s="264" t="str">
        <f t="shared" si="726"/>
        <v>A.14.2.4.2</v>
      </c>
      <c r="H4101" s="235" t="e">
        <f t="shared" si="727"/>
        <v>#N/A</v>
      </c>
      <c r="I4101" s="239"/>
      <c r="J4101" s="239"/>
      <c r="K4101" s="239"/>
      <c r="L4101" s="239"/>
      <c r="M4101" s="240"/>
      <c r="N4101" s="231">
        <f t="shared" si="720"/>
        <v>1</v>
      </c>
      <c r="O4101" s="231">
        <f t="shared" si="723"/>
        <v>0</v>
      </c>
      <c r="P4101" s="179">
        <f>VLOOKUP($G4101,[1]Conceptos!$B$2:$I$588,6,FALSE)</f>
        <v>1</v>
      </c>
      <c r="Q4101" s="179">
        <f>VLOOKUP($G4101,[1]Conceptos!$B$2:$I$588,7,FALSE)</f>
        <v>1</v>
      </c>
      <c r="R4101" s="179">
        <f>VLOOKUP($G4101,[1]Conceptos!$B$2:$I$588,8,FALSE)</f>
        <v>1</v>
      </c>
      <c r="S4101" s="229" t="b">
        <f>VLOOKUP(G4101,[1]Conceptos!$B$2:$E$587,4,FALSE)</f>
        <v>1</v>
      </c>
      <c r="V4101" s="231">
        <f t="shared" si="725"/>
        <v>0</v>
      </c>
    </row>
    <row r="4102" spans="1:22" s="231" customFormat="1" hidden="1">
      <c r="A4102" s="172">
        <f>VLOOKUP(G4102,[1]Conceptos!$B$2:$F$587,5,FALSE)</f>
        <v>482</v>
      </c>
      <c r="B4102" s="236"/>
      <c r="C4102" s="237"/>
      <c r="D4102" s="238"/>
      <c r="E4102" s="225">
        <v>9</v>
      </c>
      <c r="F4102" s="174"/>
      <c r="G4102" s="264" t="str">
        <f t="shared" si="726"/>
        <v>A.14.2.4.2</v>
      </c>
      <c r="H4102" s="235" t="e">
        <f t="shared" si="727"/>
        <v>#N/A</v>
      </c>
      <c r="I4102" s="239"/>
      <c r="J4102" s="239"/>
      <c r="K4102" s="239"/>
      <c r="L4102" s="239"/>
      <c r="M4102" s="240"/>
      <c r="N4102" s="231">
        <f t="shared" si="720"/>
        <v>1</v>
      </c>
      <c r="O4102" s="231">
        <f t="shared" si="723"/>
        <v>0</v>
      </c>
      <c r="P4102" s="179">
        <f>VLOOKUP($G4102,[1]Conceptos!$B$2:$I$588,6,FALSE)</f>
        <v>1</v>
      </c>
      <c r="Q4102" s="179">
        <f>VLOOKUP($G4102,[1]Conceptos!$B$2:$I$588,7,FALSE)</f>
        <v>1</v>
      </c>
      <c r="R4102" s="179">
        <f>VLOOKUP($G4102,[1]Conceptos!$B$2:$I$588,8,FALSE)</f>
        <v>1</v>
      </c>
      <c r="S4102" s="229" t="b">
        <f>VLOOKUP(G4102,[1]Conceptos!$B$2:$E$587,4,FALSE)</f>
        <v>1</v>
      </c>
      <c r="V4102" s="231">
        <f t="shared" si="725"/>
        <v>0</v>
      </c>
    </row>
    <row r="4103" spans="1:22" s="231" customFormat="1" hidden="1">
      <c r="A4103" s="172">
        <f>VLOOKUP(G4103,[1]Conceptos!$B$2:$F$587,5,FALSE)</f>
        <v>482</v>
      </c>
      <c r="B4103" s="236"/>
      <c r="C4103" s="237"/>
      <c r="D4103" s="238"/>
      <c r="E4103" s="225">
        <v>10</v>
      </c>
      <c r="F4103" s="174"/>
      <c r="G4103" s="264" t="str">
        <f t="shared" si="726"/>
        <v>A.14.2.4.2</v>
      </c>
      <c r="H4103" s="235" t="e">
        <f t="shared" si="727"/>
        <v>#N/A</v>
      </c>
      <c r="I4103" s="239"/>
      <c r="J4103" s="239"/>
      <c r="K4103" s="239"/>
      <c r="L4103" s="239"/>
      <c r="M4103" s="240"/>
      <c r="N4103" s="231">
        <f t="shared" si="720"/>
        <v>1</v>
      </c>
      <c r="O4103" s="231">
        <f t="shared" si="723"/>
        <v>0</v>
      </c>
      <c r="P4103" s="179">
        <f>VLOOKUP($G4103,[1]Conceptos!$B$2:$I$588,6,FALSE)</f>
        <v>1</v>
      </c>
      <c r="Q4103" s="179">
        <f>VLOOKUP($G4103,[1]Conceptos!$B$2:$I$588,7,FALSE)</f>
        <v>1</v>
      </c>
      <c r="R4103" s="179">
        <f>VLOOKUP($G4103,[1]Conceptos!$B$2:$I$588,8,FALSE)</f>
        <v>1</v>
      </c>
      <c r="S4103" s="229" t="b">
        <f>VLOOKUP(G4103,[1]Conceptos!$B$2:$E$587,4,FALSE)</f>
        <v>1</v>
      </c>
      <c r="V4103" s="231">
        <f t="shared" si="725"/>
        <v>0</v>
      </c>
    </row>
    <row r="4104" spans="1:22" s="231" customFormat="1" ht="38.25">
      <c r="A4104" s="172">
        <f>VLOOKUP(G4104,[1]Conceptos!$B$2:$F$587,5,FALSE)</f>
        <v>483</v>
      </c>
      <c r="B4104" s="216" t="s">
        <v>626</v>
      </c>
      <c r="C4104" s="217" t="str">
        <f>VLOOKUP(B4104,[1]Conceptos!$B$2:$D$587,2,FALSE)</f>
        <v>PROTECCIÓN INTEGRAL A LA ADOLESCENCIA</v>
      </c>
      <c r="D4104" s="218" t="str">
        <f>VLOOKUP(B4104,[1]Conceptos!$B$2:$D$587,3,FALSE)</f>
        <v>RECURSOS DESTINADOS A LA FINANCIACIÓN DE LOS PROYECTOS DE PROTECCIÓN INTEGRAL DE LOS ADOLESCENTES Y JÓVENES, DE ACUERDO CON LAS LEYES 1098 DE 2006 Y 375 DE 1995</v>
      </c>
      <c r="E4104" s="249"/>
      <c r="F4104" s="210"/>
      <c r="G4104" s="262" t="str">
        <f t="shared" si="726"/>
        <v>A.14.3</v>
      </c>
      <c r="H4104" s="249"/>
      <c r="I4104" s="213">
        <f>I4105+I4116+I4127+I4138</f>
        <v>0</v>
      </c>
      <c r="J4104" s="213">
        <f>J4105+J4116+J4127+J4138</f>
        <v>0</v>
      </c>
      <c r="K4104" s="213">
        <f>K4105+K4116+K4127+K4138</f>
        <v>0</v>
      </c>
      <c r="L4104" s="213">
        <f>L4105+L4116+L4127+L4138</f>
        <v>0</v>
      </c>
      <c r="M4104" s="214">
        <f>M4105+M4116+M4127+M4138</f>
        <v>0</v>
      </c>
      <c r="N4104" s="250">
        <f t="shared" si="720"/>
        <v>0</v>
      </c>
      <c r="O4104" s="250">
        <f t="shared" si="723"/>
        <v>0</v>
      </c>
      <c r="P4104" s="179">
        <f>VLOOKUP($G4104,[1]Conceptos!$B$2:$I$588,6,FALSE)</f>
        <v>1</v>
      </c>
      <c r="Q4104" s="179">
        <f>VLOOKUP($G4104,[1]Conceptos!$B$2:$I$588,7,FALSE)</f>
        <v>1</v>
      </c>
      <c r="R4104" s="179">
        <f>VLOOKUP($G4104,[1]Conceptos!$B$2:$I$588,8,FALSE)</f>
        <v>1</v>
      </c>
      <c r="S4104" s="229" t="b">
        <f>VLOOKUP(G4104,[1]Conceptos!$B$2:$E$588,4,FALSE)</f>
        <v>0</v>
      </c>
      <c r="T4104" s="230">
        <f>FIND(".",B4104,LEN(B4104)-2)</f>
        <v>5</v>
      </c>
      <c r="U4104" s="230" t="str">
        <f>MID(B4104,1,T4104-1)</f>
        <v>A.14</v>
      </c>
      <c r="V4104" s="231">
        <f t="shared" si="725"/>
        <v>5</v>
      </c>
    </row>
    <row r="4105" spans="1:22" s="231" customFormat="1" ht="25.5">
      <c r="A4105" s="172">
        <f>VLOOKUP(G4105,[1]Conceptos!$B$2:$F$587,5,FALSE)</f>
        <v>484</v>
      </c>
      <c r="B4105" s="219" t="s">
        <v>627</v>
      </c>
      <c r="C4105" s="220" t="str">
        <f>VLOOKUP(B4105,[1]Conceptos!$B$2:$D$587,2,FALSE)</f>
        <v>CONSTRUCCIÓN DE INFRAESTRUCTURA</v>
      </c>
      <c r="D4105" s="221" t="str">
        <f>VLOOKUP(B4105,[1]Conceptos!$B$2:$D$587,3,FALSE)</f>
        <v>RECURSOS ORIENTADOS A LA INVERSIÓN EN INFRAESTRUCTURA DE LOS PROYECTOS RELACIONADOS A LA PROTECCION INTEGRAL A LA ADOLESCENCIA</v>
      </c>
      <c r="E4105" s="222" t="s">
        <v>136</v>
      </c>
      <c r="F4105" s="223"/>
      <c r="G4105" s="263" t="str">
        <f t="shared" si="726"/>
        <v>A.14.3.1</v>
      </c>
      <c r="H4105" s="225"/>
      <c r="I4105" s="226">
        <f>SUM(I4106:I4115)</f>
        <v>0</v>
      </c>
      <c r="J4105" s="226">
        <f>SUM(J4106:J4115)</f>
        <v>0</v>
      </c>
      <c r="K4105" s="226">
        <f>SUM(K4106:K4115)</f>
        <v>0</v>
      </c>
      <c r="L4105" s="226">
        <f>SUM(L4106:L4115)</f>
        <v>0</v>
      </c>
      <c r="M4105" s="227">
        <f>SUM(M4106:M4115)</f>
        <v>0</v>
      </c>
      <c r="N4105" s="228">
        <f>IF(AND(E4105&lt;&gt;"", E4105&lt;&gt;"Registrar Detalle",E4105&lt;&gt;"Ocultar Detalle"),1,0)</f>
        <v>0</v>
      </c>
      <c r="O4105" s="228">
        <f t="shared" si="723"/>
        <v>0</v>
      </c>
      <c r="P4105" s="179">
        <f>VLOOKUP($G4105,[1]Conceptos!$B$2:$I$588,6,FALSE)</f>
        <v>1</v>
      </c>
      <c r="Q4105" s="179">
        <f>VLOOKUP($G4105,[1]Conceptos!$B$2:$I$588,7,FALSE)</f>
        <v>1</v>
      </c>
      <c r="R4105" s="179">
        <f>VLOOKUP($G4105,[1]Conceptos!$B$2:$I$588,8,FALSE)</f>
        <v>1</v>
      </c>
      <c r="S4105" s="229" t="b">
        <f>VLOOKUP(G4105,[1]Conceptos!$B$2:$E$588,4,FALSE)</f>
        <v>1</v>
      </c>
      <c r="T4105" s="230">
        <f>FIND(".",B4105,LEN(B4105)-2)</f>
        <v>7</v>
      </c>
      <c r="U4105" s="230" t="str">
        <f>MID(B4105,1,T4105-1)</f>
        <v>A.14.3</v>
      </c>
      <c r="V4105" s="231">
        <f t="shared" si="725"/>
        <v>7</v>
      </c>
    </row>
    <row r="4106" spans="1:22" s="231" customFormat="1">
      <c r="A4106" s="172">
        <f>VLOOKUP(G4106,[1]Conceptos!$B$2:$F$587,5,FALSE)</f>
        <v>484</v>
      </c>
      <c r="B4106" s="234"/>
      <c r="C4106" s="220"/>
      <c r="D4106" s="221"/>
      <c r="E4106" s="225">
        <v>1</v>
      </c>
      <c r="F4106" s="174"/>
      <c r="G4106" s="264" t="str">
        <f t="shared" si="726"/>
        <v>A.14.3.1</v>
      </c>
      <c r="H4106" s="235" t="e">
        <f t="shared" ref="H4106:H4115" si="728">VLOOKUP(F4106,$W$7:$X$48,2,FALSE)</f>
        <v>#N/A</v>
      </c>
      <c r="I4106" s="239"/>
      <c r="J4106" s="239"/>
      <c r="K4106" s="239"/>
      <c r="L4106" s="239"/>
      <c r="M4106" s="240"/>
      <c r="N4106" s="231">
        <f t="shared" si="720"/>
        <v>1</v>
      </c>
      <c r="O4106" s="231">
        <f t="shared" si="723"/>
        <v>0</v>
      </c>
      <c r="P4106" s="179">
        <f>VLOOKUP($G4106,[1]Conceptos!$B$2:$I$588,6,FALSE)</f>
        <v>1</v>
      </c>
      <c r="Q4106" s="179">
        <f>VLOOKUP($G4106,[1]Conceptos!$B$2:$I$588,7,FALSE)</f>
        <v>1</v>
      </c>
      <c r="R4106" s="179">
        <f>VLOOKUP($G4106,[1]Conceptos!$B$2:$I$588,8,FALSE)</f>
        <v>1</v>
      </c>
      <c r="S4106" s="229" t="b">
        <f>VLOOKUP(G4106,[1]Conceptos!$B$2:$E$588,4,FALSE)</f>
        <v>1</v>
      </c>
      <c r="V4106" s="231">
        <f t="shared" si="725"/>
        <v>7</v>
      </c>
    </row>
    <row r="4107" spans="1:22" s="231" customFormat="1" hidden="1">
      <c r="A4107" s="172">
        <f>VLOOKUP(G4107,[1]Conceptos!$B$2:$F$587,5,FALSE)</f>
        <v>484</v>
      </c>
      <c r="B4107" s="236"/>
      <c r="C4107" s="237"/>
      <c r="D4107" s="238"/>
      <c r="E4107" s="225">
        <v>2</v>
      </c>
      <c r="F4107" s="174"/>
      <c r="G4107" s="264" t="str">
        <f t="shared" si="726"/>
        <v>A.14.3.1</v>
      </c>
      <c r="H4107" s="235" t="e">
        <f t="shared" si="728"/>
        <v>#N/A</v>
      </c>
      <c r="I4107" s="239"/>
      <c r="J4107" s="239"/>
      <c r="K4107" s="239"/>
      <c r="L4107" s="239"/>
      <c r="M4107" s="240"/>
      <c r="N4107" s="231">
        <f t="shared" si="720"/>
        <v>1</v>
      </c>
      <c r="O4107" s="231">
        <f t="shared" si="723"/>
        <v>0</v>
      </c>
      <c r="P4107" s="179">
        <f>VLOOKUP($G4107,[1]Conceptos!$B$2:$I$588,6,FALSE)</f>
        <v>1</v>
      </c>
      <c r="Q4107" s="179">
        <f>VLOOKUP($G4107,[1]Conceptos!$B$2:$I$588,7,FALSE)</f>
        <v>1</v>
      </c>
      <c r="R4107" s="179">
        <f>VLOOKUP($G4107,[1]Conceptos!$B$2:$I$588,8,FALSE)</f>
        <v>1</v>
      </c>
      <c r="S4107" s="229" t="b">
        <f>VLOOKUP(G4107,[1]Conceptos!$B$2:$E$587,4,FALSE)</f>
        <v>1</v>
      </c>
      <c r="V4107" s="231">
        <f t="shared" si="725"/>
        <v>0</v>
      </c>
    </row>
    <row r="4108" spans="1:22" s="231" customFormat="1" hidden="1">
      <c r="A4108" s="172">
        <f>VLOOKUP(G4108,[1]Conceptos!$B$2:$F$587,5,FALSE)</f>
        <v>484</v>
      </c>
      <c r="B4108" s="236"/>
      <c r="C4108" s="237"/>
      <c r="D4108" s="238"/>
      <c r="E4108" s="225">
        <v>3</v>
      </c>
      <c r="F4108" s="174"/>
      <c r="G4108" s="264" t="str">
        <f t="shared" si="726"/>
        <v>A.14.3.1</v>
      </c>
      <c r="H4108" s="235" t="e">
        <f t="shared" si="728"/>
        <v>#N/A</v>
      </c>
      <c r="I4108" s="239"/>
      <c r="J4108" s="239"/>
      <c r="K4108" s="239"/>
      <c r="L4108" s="239"/>
      <c r="M4108" s="240"/>
      <c r="N4108" s="231">
        <f t="shared" si="720"/>
        <v>1</v>
      </c>
      <c r="O4108" s="231">
        <f t="shared" si="723"/>
        <v>0</v>
      </c>
      <c r="P4108" s="179">
        <f>VLOOKUP($G4108,[1]Conceptos!$B$2:$I$588,6,FALSE)</f>
        <v>1</v>
      </c>
      <c r="Q4108" s="179">
        <f>VLOOKUP($G4108,[1]Conceptos!$B$2:$I$588,7,FALSE)</f>
        <v>1</v>
      </c>
      <c r="R4108" s="179">
        <f>VLOOKUP($G4108,[1]Conceptos!$B$2:$I$588,8,FALSE)</f>
        <v>1</v>
      </c>
      <c r="S4108" s="229" t="b">
        <f>VLOOKUP(G4108,[1]Conceptos!$B$2:$E$587,4,FALSE)</f>
        <v>1</v>
      </c>
      <c r="V4108" s="231">
        <f t="shared" si="725"/>
        <v>0</v>
      </c>
    </row>
    <row r="4109" spans="1:22" s="231" customFormat="1" hidden="1">
      <c r="A4109" s="172">
        <f>VLOOKUP(G4109,[1]Conceptos!$B$2:$F$587,5,FALSE)</f>
        <v>484</v>
      </c>
      <c r="B4109" s="236"/>
      <c r="C4109" s="237"/>
      <c r="D4109" s="238"/>
      <c r="E4109" s="225">
        <v>4</v>
      </c>
      <c r="F4109" s="174"/>
      <c r="G4109" s="264" t="str">
        <f t="shared" si="726"/>
        <v>A.14.3.1</v>
      </c>
      <c r="H4109" s="235" t="e">
        <f t="shared" si="728"/>
        <v>#N/A</v>
      </c>
      <c r="I4109" s="239"/>
      <c r="J4109" s="239"/>
      <c r="K4109" s="239"/>
      <c r="L4109" s="239"/>
      <c r="M4109" s="240"/>
      <c r="N4109" s="231">
        <f t="shared" si="720"/>
        <v>1</v>
      </c>
      <c r="O4109" s="231">
        <f t="shared" si="723"/>
        <v>0</v>
      </c>
      <c r="P4109" s="179">
        <f>VLOOKUP($G4109,[1]Conceptos!$B$2:$I$588,6,FALSE)</f>
        <v>1</v>
      </c>
      <c r="Q4109" s="179">
        <f>VLOOKUP($G4109,[1]Conceptos!$B$2:$I$588,7,FALSE)</f>
        <v>1</v>
      </c>
      <c r="R4109" s="179">
        <f>VLOOKUP($G4109,[1]Conceptos!$B$2:$I$588,8,FALSE)</f>
        <v>1</v>
      </c>
      <c r="S4109" s="229" t="b">
        <f>VLOOKUP(G4109,[1]Conceptos!$B$2:$E$587,4,FALSE)</f>
        <v>1</v>
      </c>
      <c r="V4109" s="231">
        <f t="shared" si="725"/>
        <v>0</v>
      </c>
    </row>
    <row r="4110" spans="1:22" s="231" customFormat="1" hidden="1">
      <c r="A4110" s="172">
        <f>VLOOKUP(G4110,[1]Conceptos!$B$2:$F$587,5,FALSE)</f>
        <v>484</v>
      </c>
      <c r="B4110" s="236"/>
      <c r="C4110" s="237"/>
      <c r="D4110" s="238"/>
      <c r="E4110" s="225">
        <v>5</v>
      </c>
      <c r="F4110" s="174"/>
      <c r="G4110" s="264" t="str">
        <f t="shared" si="726"/>
        <v>A.14.3.1</v>
      </c>
      <c r="H4110" s="235" t="e">
        <f t="shared" si="728"/>
        <v>#N/A</v>
      </c>
      <c r="I4110" s="239"/>
      <c r="J4110" s="239"/>
      <c r="K4110" s="239"/>
      <c r="L4110" s="239"/>
      <c r="M4110" s="240"/>
      <c r="N4110" s="231">
        <f t="shared" si="720"/>
        <v>1</v>
      </c>
      <c r="O4110" s="231">
        <f t="shared" si="723"/>
        <v>0</v>
      </c>
      <c r="P4110" s="179">
        <f>VLOOKUP($G4110,[1]Conceptos!$B$2:$I$588,6,FALSE)</f>
        <v>1</v>
      </c>
      <c r="Q4110" s="179">
        <f>VLOOKUP($G4110,[1]Conceptos!$B$2:$I$588,7,FALSE)</f>
        <v>1</v>
      </c>
      <c r="R4110" s="179">
        <f>VLOOKUP($G4110,[1]Conceptos!$B$2:$I$588,8,FALSE)</f>
        <v>1</v>
      </c>
      <c r="S4110" s="229" t="b">
        <f>VLOOKUP(G4110,[1]Conceptos!$B$2:$E$587,4,FALSE)</f>
        <v>1</v>
      </c>
      <c r="V4110" s="231">
        <f t="shared" si="725"/>
        <v>0</v>
      </c>
    </row>
    <row r="4111" spans="1:22" s="231" customFormat="1" hidden="1">
      <c r="A4111" s="172">
        <f>VLOOKUP(G4111,[1]Conceptos!$B$2:$F$587,5,FALSE)</f>
        <v>484</v>
      </c>
      <c r="B4111" s="236"/>
      <c r="C4111" s="237"/>
      <c r="D4111" s="238"/>
      <c r="E4111" s="225">
        <v>6</v>
      </c>
      <c r="F4111" s="174"/>
      <c r="G4111" s="264" t="str">
        <f t="shared" si="726"/>
        <v>A.14.3.1</v>
      </c>
      <c r="H4111" s="235" t="e">
        <f t="shared" si="728"/>
        <v>#N/A</v>
      </c>
      <c r="I4111" s="239"/>
      <c r="J4111" s="239"/>
      <c r="K4111" s="239"/>
      <c r="L4111" s="239"/>
      <c r="M4111" s="240"/>
      <c r="N4111" s="231">
        <f t="shared" si="720"/>
        <v>1</v>
      </c>
      <c r="O4111" s="231">
        <f t="shared" si="723"/>
        <v>0</v>
      </c>
      <c r="P4111" s="179">
        <f>VLOOKUP($G4111,[1]Conceptos!$B$2:$I$588,6,FALSE)</f>
        <v>1</v>
      </c>
      <c r="Q4111" s="179">
        <f>VLOOKUP($G4111,[1]Conceptos!$B$2:$I$588,7,FALSE)</f>
        <v>1</v>
      </c>
      <c r="R4111" s="179">
        <f>VLOOKUP($G4111,[1]Conceptos!$B$2:$I$588,8,FALSE)</f>
        <v>1</v>
      </c>
      <c r="S4111" s="229" t="b">
        <f>VLOOKUP(G4111,[1]Conceptos!$B$2:$E$587,4,FALSE)</f>
        <v>1</v>
      </c>
      <c r="V4111" s="231">
        <f t="shared" si="725"/>
        <v>0</v>
      </c>
    </row>
    <row r="4112" spans="1:22" s="231" customFormat="1" hidden="1">
      <c r="A4112" s="172">
        <f>VLOOKUP(G4112,[1]Conceptos!$B$2:$F$587,5,FALSE)</f>
        <v>484</v>
      </c>
      <c r="B4112" s="236"/>
      <c r="C4112" s="237"/>
      <c r="D4112" s="238"/>
      <c r="E4112" s="225">
        <v>7</v>
      </c>
      <c r="F4112" s="174"/>
      <c r="G4112" s="264" t="str">
        <f t="shared" si="726"/>
        <v>A.14.3.1</v>
      </c>
      <c r="H4112" s="235" t="e">
        <f t="shared" si="728"/>
        <v>#N/A</v>
      </c>
      <c r="I4112" s="239"/>
      <c r="J4112" s="239"/>
      <c r="K4112" s="239"/>
      <c r="L4112" s="239"/>
      <c r="M4112" s="240"/>
      <c r="N4112" s="231">
        <f t="shared" si="720"/>
        <v>1</v>
      </c>
      <c r="O4112" s="231">
        <f t="shared" si="723"/>
        <v>0</v>
      </c>
      <c r="P4112" s="179">
        <f>VLOOKUP($G4112,[1]Conceptos!$B$2:$I$588,6,FALSE)</f>
        <v>1</v>
      </c>
      <c r="Q4112" s="179">
        <f>VLOOKUP($G4112,[1]Conceptos!$B$2:$I$588,7,FALSE)</f>
        <v>1</v>
      </c>
      <c r="R4112" s="179">
        <f>VLOOKUP($G4112,[1]Conceptos!$B$2:$I$588,8,FALSE)</f>
        <v>1</v>
      </c>
      <c r="S4112" s="229" t="b">
        <f>VLOOKUP(G4112,[1]Conceptos!$B$2:$E$587,4,FALSE)</f>
        <v>1</v>
      </c>
      <c r="V4112" s="231">
        <f t="shared" si="725"/>
        <v>0</v>
      </c>
    </row>
    <row r="4113" spans="1:22" s="231" customFormat="1" hidden="1">
      <c r="A4113" s="172">
        <f>VLOOKUP(G4113,[1]Conceptos!$B$2:$F$587,5,FALSE)</f>
        <v>484</v>
      </c>
      <c r="B4113" s="236"/>
      <c r="C4113" s="237"/>
      <c r="D4113" s="238"/>
      <c r="E4113" s="225">
        <v>8</v>
      </c>
      <c r="F4113" s="174"/>
      <c r="G4113" s="264" t="str">
        <f t="shared" si="726"/>
        <v>A.14.3.1</v>
      </c>
      <c r="H4113" s="235" t="e">
        <f t="shared" si="728"/>
        <v>#N/A</v>
      </c>
      <c r="I4113" s="239"/>
      <c r="J4113" s="239"/>
      <c r="K4113" s="239"/>
      <c r="L4113" s="239"/>
      <c r="M4113" s="240"/>
      <c r="N4113" s="231">
        <f t="shared" ref="N4113:N4177" si="729">IF(E4113&lt;&gt;"",1,0)</f>
        <v>1</v>
      </c>
      <c r="O4113" s="231">
        <f t="shared" si="723"/>
        <v>0</v>
      </c>
      <c r="P4113" s="179">
        <f>VLOOKUP($G4113,[1]Conceptos!$B$2:$I$588,6,FALSE)</f>
        <v>1</v>
      </c>
      <c r="Q4113" s="179">
        <f>VLOOKUP($G4113,[1]Conceptos!$B$2:$I$588,7,FALSE)</f>
        <v>1</v>
      </c>
      <c r="R4113" s="179">
        <f>VLOOKUP($G4113,[1]Conceptos!$B$2:$I$588,8,FALSE)</f>
        <v>1</v>
      </c>
      <c r="S4113" s="229" t="b">
        <f>VLOOKUP(G4113,[1]Conceptos!$B$2:$E$587,4,FALSE)</f>
        <v>1</v>
      </c>
      <c r="V4113" s="231">
        <f t="shared" si="725"/>
        <v>0</v>
      </c>
    </row>
    <row r="4114" spans="1:22" s="231" customFormat="1" hidden="1">
      <c r="A4114" s="172">
        <f>VLOOKUP(G4114,[1]Conceptos!$B$2:$F$587,5,FALSE)</f>
        <v>484</v>
      </c>
      <c r="B4114" s="236"/>
      <c r="C4114" s="237"/>
      <c r="D4114" s="238"/>
      <c r="E4114" s="225">
        <v>9</v>
      </c>
      <c r="F4114" s="174"/>
      <c r="G4114" s="264" t="str">
        <f t="shared" si="726"/>
        <v>A.14.3.1</v>
      </c>
      <c r="H4114" s="235" t="e">
        <f t="shared" si="728"/>
        <v>#N/A</v>
      </c>
      <c r="I4114" s="239"/>
      <c r="J4114" s="239"/>
      <c r="K4114" s="239"/>
      <c r="L4114" s="239"/>
      <c r="M4114" s="240"/>
      <c r="N4114" s="231">
        <f t="shared" si="729"/>
        <v>1</v>
      </c>
      <c r="O4114" s="231">
        <f t="shared" si="723"/>
        <v>0</v>
      </c>
      <c r="P4114" s="179">
        <f>VLOOKUP($G4114,[1]Conceptos!$B$2:$I$588,6,FALSE)</f>
        <v>1</v>
      </c>
      <c r="Q4114" s="179">
        <f>VLOOKUP($G4114,[1]Conceptos!$B$2:$I$588,7,FALSE)</f>
        <v>1</v>
      </c>
      <c r="R4114" s="179">
        <f>VLOOKUP($G4114,[1]Conceptos!$B$2:$I$588,8,FALSE)</f>
        <v>1</v>
      </c>
      <c r="S4114" s="229" t="b">
        <f>VLOOKUP(G4114,[1]Conceptos!$B$2:$E$587,4,FALSE)</f>
        <v>1</v>
      </c>
      <c r="V4114" s="231">
        <f t="shared" si="725"/>
        <v>0</v>
      </c>
    </row>
    <row r="4115" spans="1:22" s="231" customFormat="1" hidden="1">
      <c r="A4115" s="172">
        <f>VLOOKUP(G4115,[1]Conceptos!$B$2:$F$587,5,FALSE)</f>
        <v>484</v>
      </c>
      <c r="B4115" s="236"/>
      <c r="C4115" s="237"/>
      <c r="D4115" s="238"/>
      <c r="E4115" s="225">
        <v>10</v>
      </c>
      <c r="F4115" s="174"/>
      <c r="G4115" s="264" t="str">
        <f t="shared" si="726"/>
        <v>A.14.3.1</v>
      </c>
      <c r="H4115" s="235" t="e">
        <f t="shared" si="728"/>
        <v>#N/A</v>
      </c>
      <c r="I4115" s="239"/>
      <c r="J4115" s="239"/>
      <c r="K4115" s="239"/>
      <c r="L4115" s="239"/>
      <c r="M4115" s="240"/>
      <c r="N4115" s="231">
        <f t="shared" si="729"/>
        <v>1</v>
      </c>
      <c r="O4115" s="231">
        <f t="shared" si="723"/>
        <v>0</v>
      </c>
      <c r="P4115" s="179">
        <f>VLOOKUP($G4115,[1]Conceptos!$B$2:$I$588,6,FALSE)</f>
        <v>1</v>
      </c>
      <c r="Q4115" s="179">
        <f>VLOOKUP($G4115,[1]Conceptos!$B$2:$I$588,7,FALSE)</f>
        <v>1</v>
      </c>
      <c r="R4115" s="179">
        <f>VLOOKUP($G4115,[1]Conceptos!$B$2:$I$588,8,FALSE)</f>
        <v>1</v>
      </c>
      <c r="S4115" s="229" t="b">
        <f>VLOOKUP(G4115,[1]Conceptos!$B$2:$E$587,4,FALSE)</f>
        <v>1</v>
      </c>
      <c r="V4115" s="231">
        <f t="shared" si="725"/>
        <v>0</v>
      </c>
    </row>
    <row r="4116" spans="1:22" s="231" customFormat="1" ht="38.25">
      <c r="A4116" s="172">
        <f>VLOOKUP(G4116,[1]Conceptos!$B$2:$F$587,5,FALSE)</f>
        <v>485</v>
      </c>
      <c r="B4116" s="219" t="s">
        <v>628</v>
      </c>
      <c r="C4116" s="220" t="str">
        <f>VLOOKUP(B4116,[1]Conceptos!$B$2:$D$587,2,FALSE)</f>
        <v>ADECUACIÓN DE INFRAESTRUCTURA</v>
      </c>
      <c r="D4116" s="221" t="str">
        <f>VLOOKUP(B4116,[1]Conceptos!$B$2:$D$587,3,FALSE)</f>
        <v>INVERSIÓN ORIENTADA A LA ADECUACION DE LA INFRAESTRUCTURA RELACIONADA CON PROYECTOS DE PROTECCION INTEGRAL A LA ADOLESCENCIA</v>
      </c>
      <c r="E4116" s="222" t="s">
        <v>136</v>
      </c>
      <c r="F4116" s="223"/>
      <c r="G4116" s="263" t="str">
        <f t="shared" si="726"/>
        <v>A.14.3.2</v>
      </c>
      <c r="H4116" s="225"/>
      <c r="I4116" s="226">
        <f>SUM(I4117:I4126)</f>
        <v>0</v>
      </c>
      <c r="J4116" s="226">
        <f>SUM(J4117:J4126)</f>
        <v>0</v>
      </c>
      <c r="K4116" s="226">
        <f>SUM(K4117:K4126)</f>
        <v>0</v>
      </c>
      <c r="L4116" s="226">
        <f>SUM(L4117:L4126)</f>
        <v>0</v>
      </c>
      <c r="M4116" s="227">
        <f>SUM(M4117:M4126)</f>
        <v>0</v>
      </c>
      <c r="N4116" s="228">
        <f>IF(AND(E4116&lt;&gt;"", E4116&lt;&gt;"Registrar Detalle",E4116&lt;&gt;"Ocultar Detalle"),1,0)</f>
        <v>0</v>
      </c>
      <c r="O4116" s="228">
        <f t="shared" si="723"/>
        <v>0</v>
      </c>
      <c r="P4116" s="179">
        <f>VLOOKUP($G4116,[1]Conceptos!$B$2:$I$588,6,FALSE)</f>
        <v>1</v>
      </c>
      <c r="Q4116" s="179">
        <f>VLOOKUP($G4116,[1]Conceptos!$B$2:$I$588,7,FALSE)</f>
        <v>1</v>
      </c>
      <c r="R4116" s="179">
        <f>VLOOKUP($G4116,[1]Conceptos!$B$2:$I$588,8,FALSE)</f>
        <v>1</v>
      </c>
      <c r="S4116" s="229" t="b">
        <f>VLOOKUP(G4116,[1]Conceptos!$B$2:$E$588,4,FALSE)</f>
        <v>1</v>
      </c>
      <c r="T4116" s="230">
        <f>FIND(".",B4116,LEN(B4116)-2)</f>
        <v>7</v>
      </c>
      <c r="U4116" s="230" t="str">
        <f>MID(B4116,1,T4116-1)</f>
        <v>A.14.3</v>
      </c>
      <c r="V4116" s="231">
        <f t="shared" si="725"/>
        <v>7</v>
      </c>
    </row>
    <row r="4117" spans="1:22" s="231" customFormat="1">
      <c r="A4117" s="172">
        <f>VLOOKUP(G4117,[1]Conceptos!$B$2:$F$587,5,FALSE)</f>
        <v>485</v>
      </c>
      <c r="B4117" s="234"/>
      <c r="C4117" s="220"/>
      <c r="D4117" s="221"/>
      <c r="E4117" s="225">
        <v>1</v>
      </c>
      <c r="F4117" s="174"/>
      <c r="G4117" s="264" t="str">
        <f t="shared" si="726"/>
        <v>A.14.3.2</v>
      </c>
      <c r="H4117" s="235" t="e">
        <f t="shared" ref="H4117:H4126" si="730">VLOOKUP(F4117,$W$7:$X$48,2,FALSE)</f>
        <v>#N/A</v>
      </c>
      <c r="I4117" s="239"/>
      <c r="J4117" s="239"/>
      <c r="K4117" s="239"/>
      <c r="L4117" s="239"/>
      <c r="M4117" s="240"/>
      <c r="N4117" s="231">
        <f t="shared" si="729"/>
        <v>1</v>
      </c>
      <c r="O4117" s="231">
        <f t="shared" si="723"/>
        <v>0</v>
      </c>
      <c r="P4117" s="179">
        <f>VLOOKUP($G4117,[1]Conceptos!$B$2:$I$588,6,FALSE)</f>
        <v>1</v>
      </c>
      <c r="Q4117" s="179">
        <f>VLOOKUP($G4117,[1]Conceptos!$B$2:$I$588,7,FALSE)</f>
        <v>1</v>
      </c>
      <c r="R4117" s="179">
        <f>VLOOKUP($G4117,[1]Conceptos!$B$2:$I$588,8,FALSE)</f>
        <v>1</v>
      </c>
      <c r="S4117" s="229" t="b">
        <f>VLOOKUP(G4117,[1]Conceptos!$B$2:$E$588,4,FALSE)</f>
        <v>1</v>
      </c>
      <c r="V4117" s="231">
        <f t="shared" si="725"/>
        <v>7</v>
      </c>
    </row>
    <row r="4118" spans="1:22" s="231" customFormat="1" hidden="1">
      <c r="A4118" s="172">
        <f>VLOOKUP(G4118,[1]Conceptos!$B$2:$F$587,5,FALSE)</f>
        <v>485</v>
      </c>
      <c r="B4118" s="236"/>
      <c r="C4118" s="237"/>
      <c r="D4118" s="238"/>
      <c r="E4118" s="225">
        <v>2</v>
      </c>
      <c r="F4118" s="174"/>
      <c r="G4118" s="264" t="str">
        <f t="shared" si="726"/>
        <v>A.14.3.2</v>
      </c>
      <c r="H4118" s="235" t="e">
        <f t="shared" si="730"/>
        <v>#N/A</v>
      </c>
      <c r="I4118" s="239"/>
      <c r="J4118" s="239"/>
      <c r="K4118" s="239"/>
      <c r="L4118" s="239"/>
      <c r="M4118" s="240"/>
      <c r="N4118" s="231">
        <f t="shared" si="729"/>
        <v>1</v>
      </c>
      <c r="O4118" s="231">
        <f t="shared" si="723"/>
        <v>0</v>
      </c>
      <c r="P4118" s="179">
        <f>VLOOKUP($G4118,[1]Conceptos!$B$2:$I$588,6,FALSE)</f>
        <v>1</v>
      </c>
      <c r="Q4118" s="179">
        <f>VLOOKUP($G4118,[1]Conceptos!$B$2:$I$588,7,FALSE)</f>
        <v>1</v>
      </c>
      <c r="R4118" s="179">
        <f>VLOOKUP($G4118,[1]Conceptos!$B$2:$I$588,8,FALSE)</f>
        <v>1</v>
      </c>
      <c r="S4118" s="229" t="b">
        <f>VLOOKUP(G4118,[1]Conceptos!$B$2:$E$587,4,FALSE)</f>
        <v>1</v>
      </c>
      <c r="V4118" s="231">
        <f t="shared" si="725"/>
        <v>0</v>
      </c>
    </row>
    <row r="4119" spans="1:22" s="231" customFormat="1" hidden="1">
      <c r="A4119" s="172">
        <f>VLOOKUP(G4119,[1]Conceptos!$B$2:$F$587,5,FALSE)</f>
        <v>485</v>
      </c>
      <c r="B4119" s="236"/>
      <c r="C4119" s="237"/>
      <c r="D4119" s="238"/>
      <c r="E4119" s="225">
        <v>3</v>
      </c>
      <c r="F4119" s="174"/>
      <c r="G4119" s="264" t="str">
        <f t="shared" si="726"/>
        <v>A.14.3.2</v>
      </c>
      <c r="H4119" s="235" t="e">
        <f t="shared" si="730"/>
        <v>#N/A</v>
      </c>
      <c r="I4119" s="239"/>
      <c r="J4119" s="239"/>
      <c r="K4119" s="239"/>
      <c r="L4119" s="239"/>
      <c r="M4119" s="240"/>
      <c r="N4119" s="231">
        <f t="shared" si="729"/>
        <v>1</v>
      </c>
      <c r="O4119" s="231">
        <f t="shared" si="723"/>
        <v>0</v>
      </c>
      <c r="P4119" s="179">
        <f>VLOOKUP($G4119,[1]Conceptos!$B$2:$I$588,6,FALSE)</f>
        <v>1</v>
      </c>
      <c r="Q4119" s="179">
        <f>VLOOKUP($G4119,[1]Conceptos!$B$2:$I$588,7,FALSE)</f>
        <v>1</v>
      </c>
      <c r="R4119" s="179">
        <f>VLOOKUP($G4119,[1]Conceptos!$B$2:$I$588,8,FALSE)</f>
        <v>1</v>
      </c>
      <c r="S4119" s="229" t="b">
        <f>VLOOKUP(G4119,[1]Conceptos!$B$2:$E$587,4,FALSE)</f>
        <v>1</v>
      </c>
      <c r="V4119" s="231">
        <f t="shared" si="725"/>
        <v>0</v>
      </c>
    </row>
    <row r="4120" spans="1:22" s="231" customFormat="1" hidden="1">
      <c r="A4120" s="172">
        <f>VLOOKUP(G4120,[1]Conceptos!$B$2:$F$587,5,FALSE)</f>
        <v>485</v>
      </c>
      <c r="B4120" s="236"/>
      <c r="C4120" s="237"/>
      <c r="D4120" s="238"/>
      <c r="E4120" s="225">
        <v>4</v>
      </c>
      <c r="F4120" s="174"/>
      <c r="G4120" s="264" t="str">
        <f t="shared" si="726"/>
        <v>A.14.3.2</v>
      </c>
      <c r="H4120" s="235" t="e">
        <f t="shared" si="730"/>
        <v>#N/A</v>
      </c>
      <c r="I4120" s="239"/>
      <c r="J4120" s="239"/>
      <c r="K4120" s="239"/>
      <c r="L4120" s="239"/>
      <c r="M4120" s="240"/>
      <c r="N4120" s="231">
        <f t="shared" si="729"/>
        <v>1</v>
      </c>
      <c r="O4120" s="231">
        <f t="shared" si="723"/>
        <v>0</v>
      </c>
      <c r="P4120" s="179">
        <f>VLOOKUP($G4120,[1]Conceptos!$B$2:$I$588,6,FALSE)</f>
        <v>1</v>
      </c>
      <c r="Q4120" s="179">
        <f>VLOOKUP($G4120,[1]Conceptos!$B$2:$I$588,7,FALSE)</f>
        <v>1</v>
      </c>
      <c r="R4120" s="179">
        <f>VLOOKUP($G4120,[1]Conceptos!$B$2:$I$588,8,FALSE)</f>
        <v>1</v>
      </c>
      <c r="S4120" s="229" t="b">
        <f>VLOOKUP(G4120,[1]Conceptos!$B$2:$E$587,4,FALSE)</f>
        <v>1</v>
      </c>
      <c r="V4120" s="231">
        <f t="shared" si="725"/>
        <v>0</v>
      </c>
    </row>
    <row r="4121" spans="1:22" s="231" customFormat="1" hidden="1">
      <c r="A4121" s="172">
        <f>VLOOKUP(G4121,[1]Conceptos!$B$2:$F$587,5,FALSE)</f>
        <v>485</v>
      </c>
      <c r="B4121" s="236"/>
      <c r="C4121" s="237"/>
      <c r="D4121" s="238"/>
      <c r="E4121" s="225">
        <v>5</v>
      </c>
      <c r="F4121" s="174"/>
      <c r="G4121" s="264" t="str">
        <f t="shared" si="726"/>
        <v>A.14.3.2</v>
      </c>
      <c r="H4121" s="235" t="e">
        <f t="shared" si="730"/>
        <v>#N/A</v>
      </c>
      <c r="I4121" s="239"/>
      <c r="J4121" s="239"/>
      <c r="K4121" s="239"/>
      <c r="L4121" s="239"/>
      <c r="M4121" s="240"/>
      <c r="N4121" s="231">
        <f t="shared" si="729"/>
        <v>1</v>
      </c>
      <c r="O4121" s="231">
        <f t="shared" si="723"/>
        <v>0</v>
      </c>
      <c r="P4121" s="179">
        <f>VLOOKUP($G4121,[1]Conceptos!$B$2:$I$588,6,FALSE)</f>
        <v>1</v>
      </c>
      <c r="Q4121" s="179">
        <f>VLOOKUP($G4121,[1]Conceptos!$B$2:$I$588,7,FALSE)</f>
        <v>1</v>
      </c>
      <c r="R4121" s="179">
        <f>VLOOKUP($G4121,[1]Conceptos!$B$2:$I$588,8,FALSE)</f>
        <v>1</v>
      </c>
      <c r="S4121" s="229" t="b">
        <f>VLOOKUP(G4121,[1]Conceptos!$B$2:$E$587,4,FALSE)</f>
        <v>1</v>
      </c>
      <c r="V4121" s="231">
        <f t="shared" si="725"/>
        <v>0</v>
      </c>
    </row>
    <row r="4122" spans="1:22" s="231" customFormat="1" hidden="1">
      <c r="A4122" s="172">
        <f>VLOOKUP(G4122,[1]Conceptos!$B$2:$F$587,5,FALSE)</f>
        <v>485</v>
      </c>
      <c r="B4122" s="236"/>
      <c r="C4122" s="237"/>
      <c r="D4122" s="238"/>
      <c r="E4122" s="225">
        <v>6</v>
      </c>
      <c r="F4122" s="174"/>
      <c r="G4122" s="264" t="str">
        <f t="shared" si="726"/>
        <v>A.14.3.2</v>
      </c>
      <c r="H4122" s="235" t="e">
        <f t="shared" si="730"/>
        <v>#N/A</v>
      </c>
      <c r="I4122" s="239"/>
      <c r="J4122" s="239"/>
      <c r="K4122" s="239"/>
      <c r="L4122" s="239"/>
      <c r="M4122" s="240"/>
      <c r="N4122" s="231">
        <f t="shared" si="729"/>
        <v>1</v>
      </c>
      <c r="O4122" s="231">
        <f t="shared" si="723"/>
        <v>0</v>
      </c>
      <c r="P4122" s="179">
        <f>VLOOKUP($G4122,[1]Conceptos!$B$2:$I$588,6,FALSE)</f>
        <v>1</v>
      </c>
      <c r="Q4122" s="179">
        <f>VLOOKUP($G4122,[1]Conceptos!$B$2:$I$588,7,FALSE)</f>
        <v>1</v>
      </c>
      <c r="R4122" s="179">
        <f>VLOOKUP($G4122,[1]Conceptos!$B$2:$I$588,8,FALSE)</f>
        <v>1</v>
      </c>
      <c r="S4122" s="229" t="b">
        <f>VLOOKUP(G4122,[1]Conceptos!$B$2:$E$587,4,FALSE)</f>
        <v>1</v>
      </c>
      <c r="V4122" s="231">
        <f t="shared" si="725"/>
        <v>0</v>
      </c>
    </row>
    <row r="4123" spans="1:22" s="231" customFormat="1" hidden="1">
      <c r="A4123" s="172">
        <f>VLOOKUP(G4123,[1]Conceptos!$B$2:$F$587,5,FALSE)</f>
        <v>485</v>
      </c>
      <c r="B4123" s="236"/>
      <c r="C4123" s="237"/>
      <c r="D4123" s="238"/>
      <c r="E4123" s="225">
        <v>7</v>
      </c>
      <c r="F4123" s="174"/>
      <c r="G4123" s="264" t="str">
        <f t="shared" si="726"/>
        <v>A.14.3.2</v>
      </c>
      <c r="H4123" s="235" t="e">
        <f t="shared" si="730"/>
        <v>#N/A</v>
      </c>
      <c r="I4123" s="239"/>
      <c r="J4123" s="239"/>
      <c r="K4123" s="239"/>
      <c r="L4123" s="239"/>
      <c r="M4123" s="240"/>
      <c r="N4123" s="231">
        <f t="shared" si="729"/>
        <v>1</v>
      </c>
      <c r="O4123" s="231">
        <f t="shared" si="723"/>
        <v>0</v>
      </c>
      <c r="P4123" s="179">
        <f>VLOOKUP($G4123,[1]Conceptos!$B$2:$I$588,6,FALSE)</f>
        <v>1</v>
      </c>
      <c r="Q4123" s="179">
        <f>VLOOKUP($G4123,[1]Conceptos!$B$2:$I$588,7,FALSE)</f>
        <v>1</v>
      </c>
      <c r="R4123" s="179">
        <f>VLOOKUP($G4123,[1]Conceptos!$B$2:$I$588,8,FALSE)</f>
        <v>1</v>
      </c>
      <c r="S4123" s="229" t="b">
        <f>VLOOKUP(G4123,[1]Conceptos!$B$2:$E$587,4,FALSE)</f>
        <v>1</v>
      </c>
      <c r="V4123" s="231">
        <f t="shared" si="725"/>
        <v>0</v>
      </c>
    </row>
    <row r="4124" spans="1:22" s="231" customFormat="1" hidden="1">
      <c r="A4124" s="172">
        <f>VLOOKUP(G4124,[1]Conceptos!$B$2:$F$587,5,FALSE)</f>
        <v>485</v>
      </c>
      <c r="B4124" s="236"/>
      <c r="C4124" s="237"/>
      <c r="D4124" s="238"/>
      <c r="E4124" s="225">
        <v>8</v>
      </c>
      <c r="F4124" s="174"/>
      <c r="G4124" s="264" t="str">
        <f t="shared" si="726"/>
        <v>A.14.3.2</v>
      </c>
      <c r="H4124" s="235" t="e">
        <f t="shared" si="730"/>
        <v>#N/A</v>
      </c>
      <c r="I4124" s="239"/>
      <c r="J4124" s="239"/>
      <c r="K4124" s="239"/>
      <c r="L4124" s="239"/>
      <c r="M4124" s="240"/>
      <c r="N4124" s="231">
        <f t="shared" si="729"/>
        <v>1</v>
      </c>
      <c r="O4124" s="231">
        <f t="shared" si="723"/>
        <v>0</v>
      </c>
      <c r="P4124" s="179">
        <f>VLOOKUP($G4124,[1]Conceptos!$B$2:$I$588,6,FALSE)</f>
        <v>1</v>
      </c>
      <c r="Q4124" s="179">
        <f>VLOOKUP($G4124,[1]Conceptos!$B$2:$I$588,7,FALSE)</f>
        <v>1</v>
      </c>
      <c r="R4124" s="179">
        <f>VLOOKUP($G4124,[1]Conceptos!$B$2:$I$588,8,FALSE)</f>
        <v>1</v>
      </c>
      <c r="S4124" s="229" t="b">
        <f>VLOOKUP(G4124,[1]Conceptos!$B$2:$E$587,4,FALSE)</f>
        <v>1</v>
      </c>
      <c r="V4124" s="231">
        <f t="shared" si="725"/>
        <v>0</v>
      </c>
    </row>
    <row r="4125" spans="1:22" s="231" customFormat="1" hidden="1">
      <c r="A4125" s="172">
        <f>VLOOKUP(G4125,[1]Conceptos!$B$2:$F$587,5,FALSE)</f>
        <v>485</v>
      </c>
      <c r="B4125" s="236"/>
      <c r="C4125" s="237"/>
      <c r="D4125" s="238"/>
      <c r="E4125" s="225">
        <v>9</v>
      </c>
      <c r="F4125" s="174"/>
      <c r="G4125" s="264" t="str">
        <f t="shared" si="726"/>
        <v>A.14.3.2</v>
      </c>
      <c r="H4125" s="235" t="e">
        <f t="shared" si="730"/>
        <v>#N/A</v>
      </c>
      <c r="I4125" s="239"/>
      <c r="J4125" s="239"/>
      <c r="K4125" s="239"/>
      <c r="L4125" s="239"/>
      <c r="M4125" s="240"/>
      <c r="N4125" s="231">
        <f t="shared" si="729"/>
        <v>1</v>
      </c>
      <c r="O4125" s="231">
        <f t="shared" si="723"/>
        <v>0</v>
      </c>
      <c r="P4125" s="179">
        <f>VLOOKUP($G4125,[1]Conceptos!$B$2:$I$588,6,FALSE)</f>
        <v>1</v>
      </c>
      <c r="Q4125" s="179">
        <f>VLOOKUP($G4125,[1]Conceptos!$B$2:$I$588,7,FALSE)</f>
        <v>1</v>
      </c>
      <c r="R4125" s="179">
        <f>VLOOKUP($G4125,[1]Conceptos!$B$2:$I$588,8,FALSE)</f>
        <v>1</v>
      </c>
      <c r="S4125" s="229" t="b">
        <f>VLOOKUP(G4125,[1]Conceptos!$B$2:$E$587,4,FALSE)</f>
        <v>1</v>
      </c>
      <c r="V4125" s="231">
        <f t="shared" si="725"/>
        <v>0</v>
      </c>
    </row>
    <row r="4126" spans="1:22" s="231" customFormat="1" hidden="1">
      <c r="A4126" s="172">
        <f>VLOOKUP(G4126,[1]Conceptos!$B$2:$F$587,5,FALSE)</f>
        <v>485</v>
      </c>
      <c r="B4126" s="236"/>
      <c r="C4126" s="237"/>
      <c r="D4126" s="238"/>
      <c r="E4126" s="225">
        <v>10</v>
      </c>
      <c r="F4126" s="174"/>
      <c r="G4126" s="264" t="str">
        <f t="shared" si="726"/>
        <v>A.14.3.2</v>
      </c>
      <c r="H4126" s="235" t="e">
        <f t="shared" si="730"/>
        <v>#N/A</v>
      </c>
      <c r="I4126" s="239"/>
      <c r="J4126" s="239"/>
      <c r="K4126" s="239"/>
      <c r="L4126" s="239"/>
      <c r="M4126" s="240"/>
      <c r="N4126" s="231">
        <f t="shared" si="729"/>
        <v>1</v>
      </c>
      <c r="O4126" s="231">
        <f t="shared" si="723"/>
        <v>0</v>
      </c>
      <c r="P4126" s="179">
        <f>VLOOKUP($G4126,[1]Conceptos!$B$2:$I$588,6,FALSE)</f>
        <v>1</v>
      </c>
      <c r="Q4126" s="179">
        <f>VLOOKUP($G4126,[1]Conceptos!$B$2:$I$588,7,FALSE)</f>
        <v>1</v>
      </c>
      <c r="R4126" s="179">
        <f>VLOOKUP($G4126,[1]Conceptos!$B$2:$I$588,8,FALSE)</f>
        <v>1</v>
      </c>
      <c r="S4126" s="229" t="b">
        <f>VLOOKUP(G4126,[1]Conceptos!$B$2:$E$587,4,FALSE)</f>
        <v>1</v>
      </c>
      <c r="V4126" s="231">
        <f t="shared" si="725"/>
        <v>0</v>
      </c>
    </row>
    <row r="4127" spans="1:22" s="231" customFormat="1" ht="25.5">
      <c r="A4127" s="172">
        <f>VLOOKUP(G4127,[1]Conceptos!$B$2:$F$587,5,FALSE)</f>
        <v>486</v>
      </c>
      <c r="B4127" s="219" t="s">
        <v>629</v>
      </c>
      <c r="C4127" s="220" t="str">
        <f>VLOOKUP(B4127,[1]Conceptos!$B$2:$D$587,2,FALSE)</f>
        <v>CONTRATACIÓN DEL SERVICIO</v>
      </c>
      <c r="D4127" s="221" t="str">
        <f>VLOOKUP(B4127,[1]Conceptos!$B$2:$D$587,3,FALSE)</f>
        <v>INVERSIÓN ORIENTADA A LA CONTRATACIÓN DEL SERVICIO PARA LA ADUCUADA PROTECCION INTEGRAL A LA ADOLESCENCIA</v>
      </c>
      <c r="E4127" s="222" t="s">
        <v>136</v>
      </c>
      <c r="F4127" s="223"/>
      <c r="G4127" s="263" t="str">
        <f t="shared" si="726"/>
        <v>A.14.3.3</v>
      </c>
      <c r="H4127" s="225"/>
      <c r="I4127" s="226">
        <f>SUM(I4128:I4137)</f>
        <v>0</v>
      </c>
      <c r="J4127" s="226">
        <f>SUM(J4128:J4137)</f>
        <v>0</v>
      </c>
      <c r="K4127" s="226">
        <f>SUM(K4128:K4137)</f>
        <v>0</v>
      </c>
      <c r="L4127" s="226">
        <f>SUM(L4128:L4137)</f>
        <v>0</v>
      </c>
      <c r="M4127" s="227">
        <f>SUM(M4128:M4137)</f>
        <v>0</v>
      </c>
      <c r="N4127" s="228">
        <f>IF(AND(E4127&lt;&gt;"", E4127&lt;&gt;"Registrar Detalle",E4127&lt;&gt;"Ocultar Detalle"),1,0)</f>
        <v>0</v>
      </c>
      <c r="O4127" s="228">
        <f t="shared" si="723"/>
        <v>0</v>
      </c>
      <c r="P4127" s="179">
        <f>VLOOKUP($G4127,[1]Conceptos!$B$2:$I$588,6,FALSE)</f>
        <v>1</v>
      </c>
      <c r="Q4127" s="179">
        <f>VLOOKUP($G4127,[1]Conceptos!$B$2:$I$588,7,FALSE)</f>
        <v>1</v>
      </c>
      <c r="R4127" s="179">
        <f>VLOOKUP($G4127,[1]Conceptos!$B$2:$I$588,8,FALSE)</f>
        <v>1</v>
      </c>
      <c r="S4127" s="229" t="b">
        <f>VLOOKUP(G4127,[1]Conceptos!$B$2:$E$588,4,FALSE)</f>
        <v>1</v>
      </c>
      <c r="T4127" s="230">
        <f>FIND(".",B4127,LEN(B4127)-2)</f>
        <v>7</v>
      </c>
      <c r="U4127" s="230" t="str">
        <f>MID(B4127,1,T4127-1)</f>
        <v>A.14.3</v>
      </c>
      <c r="V4127" s="231">
        <f t="shared" si="725"/>
        <v>7</v>
      </c>
    </row>
    <row r="4128" spans="1:22" s="231" customFormat="1">
      <c r="A4128" s="172">
        <f>VLOOKUP(G4128,[1]Conceptos!$B$2:$F$587,5,FALSE)</f>
        <v>486</v>
      </c>
      <c r="B4128" s="234"/>
      <c r="C4128" s="220"/>
      <c r="D4128" s="221"/>
      <c r="E4128" s="225">
        <v>1</v>
      </c>
      <c r="F4128" s="174"/>
      <c r="G4128" s="264" t="str">
        <f t="shared" si="726"/>
        <v>A.14.3.3</v>
      </c>
      <c r="H4128" s="235" t="e">
        <f t="shared" ref="H4128:H4137" si="731">VLOOKUP(F4128,$W$7:$X$48,2,FALSE)</f>
        <v>#N/A</v>
      </c>
      <c r="I4128" s="239"/>
      <c r="J4128" s="239"/>
      <c r="K4128" s="239"/>
      <c r="L4128" s="239"/>
      <c r="M4128" s="240"/>
      <c r="N4128" s="231">
        <f t="shared" si="729"/>
        <v>1</v>
      </c>
      <c r="O4128" s="231">
        <f t="shared" si="723"/>
        <v>0</v>
      </c>
      <c r="P4128" s="179">
        <f>VLOOKUP($G4128,[1]Conceptos!$B$2:$I$588,6,FALSE)</f>
        <v>1</v>
      </c>
      <c r="Q4128" s="179">
        <f>VLOOKUP($G4128,[1]Conceptos!$B$2:$I$588,7,FALSE)</f>
        <v>1</v>
      </c>
      <c r="R4128" s="179">
        <f>VLOOKUP($G4128,[1]Conceptos!$B$2:$I$588,8,FALSE)</f>
        <v>1</v>
      </c>
      <c r="S4128" s="229" t="b">
        <f>VLOOKUP(G4128,[1]Conceptos!$B$2:$E$588,4,FALSE)</f>
        <v>1</v>
      </c>
      <c r="V4128" s="231">
        <f t="shared" si="725"/>
        <v>7</v>
      </c>
    </row>
    <row r="4129" spans="1:22" s="231" customFormat="1" hidden="1">
      <c r="A4129" s="172">
        <f>VLOOKUP(G4129,[1]Conceptos!$B$2:$F$587,5,FALSE)</f>
        <v>486</v>
      </c>
      <c r="B4129" s="236"/>
      <c r="C4129" s="237"/>
      <c r="D4129" s="238"/>
      <c r="E4129" s="225">
        <v>2</v>
      </c>
      <c r="F4129" s="174"/>
      <c r="G4129" s="264" t="str">
        <f t="shared" si="726"/>
        <v>A.14.3.3</v>
      </c>
      <c r="H4129" s="235" t="e">
        <f t="shared" si="731"/>
        <v>#N/A</v>
      </c>
      <c r="I4129" s="239"/>
      <c r="J4129" s="239"/>
      <c r="K4129" s="239"/>
      <c r="L4129" s="239"/>
      <c r="M4129" s="240"/>
      <c r="N4129" s="231">
        <f t="shared" si="729"/>
        <v>1</v>
      </c>
      <c r="O4129" s="231">
        <f t="shared" si="723"/>
        <v>0</v>
      </c>
      <c r="P4129" s="179">
        <f>VLOOKUP($G4129,[1]Conceptos!$B$2:$I$588,6,FALSE)</f>
        <v>1</v>
      </c>
      <c r="Q4129" s="179">
        <f>VLOOKUP($G4129,[1]Conceptos!$B$2:$I$588,7,FALSE)</f>
        <v>1</v>
      </c>
      <c r="R4129" s="179">
        <f>VLOOKUP($G4129,[1]Conceptos!$B$2:$I$588,8,FALSE)</f>
        <v>1</v>
      </c>
      <c r="S4129" s="229" t="b">
        <f>VLOOKUP(G4129,[1]Conceptos!$B$2:$E$587,4,FALSE)</f>
        <v>1</v>
      </c>
      <c r="V4129" s="231">
        <f t="shared" si="725"/>
        <v>0</v>
      </c>
    </row>
    <row r="4130" spans="1:22" s="231" customFormat="1" hidden="1">
      <c r="A4130" s="172">
        <f>VLOOKUP(G4130,[1]Conceptos!$B$2:$F$587,5,FALSE)</f>
        <v>486</v>
      </c>
      <c r="B4130" s="236"/>
      <c r="C4130" s="237"/>
      <c r="D4130" s="238"/>
      <c r="E4130" s="225">
        <v>3</v>
      </c>
      <c r="F4130" s="174"/>
      <c r="G4130" s="264" t="str">
        <f t="shared" si="726"/>
        <v>A.14.3.3</v>
      </c>
      <c r="H4130" s="235" t="e">
        <f t="shared" si="731"/>
        <v>#N/A</v>
      </c>
      <c r="I4130" s="239"/>
      <c r="J4130" s="239"/>
      <c r="K4130" s="239"/>
      <c r="L4130" s="239"/>
      <c r="M4130" s="240"/>
      <c r="N4130" s="231">
        <f t="shared" si="729"/>
        <v>1</v>
      </c>
      <c r="O4130" s="231">
        <f t="shared" si="723"/>
        <v>0</v>
      </c>
      <c r="P4130" s="179">
        <f>VLOOKUP($G4130,[1]Conceptos!$B$2:$I$588,6,FALSE)</f>
        <v>1</v>
      </c>
      <c r="Q4130" s="179">
        <f>VLOOKUP($G4130,[1]Conceptos!$B$2:$I$588,7,FALSE)</f>
        <v>1</v>
      </c>
      <c r="R4130" s="179">
        <f>VLOOKUP($G4130,[1]Conceptos!$B$2:$I$588,8,FALSE)</f>
        <v>1</v>
      </c>
      <c r="S4130" s="229" t="b">
        <f>VLOOKUP(G4130,[1]Conceptos!$B$2:$E$587,4,FALSE)</f>
        <v>1</v>
      </c>
      <c r="V4130" s="231">
        <f t="shared" si="725"/>
        <v>0</v>
      </c>
    </row>
    <row r="4131" spans="1:22" s="231" customFormat="1" hidden="1">
      <c r="A4131" s="172">
        <f>VLOOKUP(G4131,[1]Conceptos!$B$2:$F$587,5,FALSE)</f>
        <v>486</v>
      </c>
      <c r="B4131" s="236"/>
      <c r="C4131" s="237"/>
      <c r="D4131" s="238"/>
      <c r="E4131" s="225">
        <v>4</v>
      </c>
      <c r="F4131" s="174"/>
      <c r="G4131" s="264" t="str">
        <f t="shared" si="726"/>
        <v>A.14.3.3</v>
      </c>
      <c r="H4131" s="235" t="e">
        <f t="shared" si="731"/>
        <v>#N/A</v>
      </c>
      <c r="I4131" s="239"/>
      <c r="J4131" s="239"/>
      <c r="K4131" s="239"/>
      <c r="L4131" s="239"/>
      <c r="M4131" s="240"/>
      <c r="N4131" s="231">
        <f t="shared" si="729"/>
        <v>1</v>
      </c>
      <c r="O4131" s="231">
        <f t="shared" si="723"/>
        <v>0</v>
      </c>
      <c r="P4131" s="179">
        <f>VLOOKUP($G4131,[1]Conceptos!$B$2:$I$588,6,FALSE)</f>
        <v>1</v>
      </c>
      <c r="Q4131" s="179">
        <f>VLOOKUP($G4131,[1]Conceptos!$B$2:$I$588,7,FALSE)</f>
        <v>1</v>
      </c>
      <c r="R4131" s="179">
        <f>VLOOKUP($G4131,[1]Conceptos!$B$2:$I$588,8,FALSE)</f>
        <v>1</v>
      </c>
      <c r="S4131" s="229" t="b">
        <f>VLOOKUP(G4131,[1]Conceptos!$B$2:$E$587,4,FALSE)</f>
        <v>1</v>
      </c>
      <c r="V4131" s="231">
        <f t="shared" si="725"/>
        <v>0</v>
      </c>
    </row>
    <row r="4132" spans="1:22" s="231" customFormat="1" hidden="1">
      <c r="A4132" s="172">
        <f>VLOOKUP(G4132,[1]Conceptos!$B$2:$F$587,5,FALSE)</f>
        <v>486</v>
      </c>
      <c r="B4132" s="236"/>
      <c r="C4132" s="237"/>
      <c r="D4132" s="238"/>
      <c r="E4132" s="225">
        <v>5</v>
      </c>
      <c r="F4132" s="174"/>
      <c r="G4132" s="264" t="str">
        <f t="shared" si="726"/>
        <v>A.14.3.3</v>
      </c>
      <c r="H4132" s="235" t="e">
        <f t="shared" si="731"/>
        <v>#N/A</v>
      </c>
      <c r="I4132" s="239"/>
      <c r="J4132" s="239"/>
      <c r="K4132" s="239"/>
      <c r="L4132" s="239"/>
      <c r="M4132" s="240"/>
      <c r="N4132" s="231">
        <f t="shared" si="729"/>
        <v>1</v>
      </c>
      <c r="O4132" s="231">
        <f t="shared" si="723"/>
        <v>0</v>
      </c>
      <c r="P4132" s="179">
        <f>VLOOKUP($G4132,[1]Conceptos!$B$2:$I$588,6,FALSE)</f>
        <v>1</v>
      </c>
      <c r="Q4132" s="179">
        <f>VLOOKUP($G4132,[1]Conceptos!$B$2:$I$588,7,FALSE)</f>
        <v>1</v>
      </c>
      <c r="R4132" s="179">
        <f>VLOOKUP($G4132,[1]Conceptos!$B$2:$I$588,8,FALSE)</f>
        <v>1</v>
      </c>
      <c r="S4132" s="229" t="b">
        <f>VLOOKUP(G4132,[1]Conceptos!$B$2:$E$587,4,FALSE)</f>
        <v>1</v>
      </c>
      <c r="V4132" s="231">
        <f t="shared" si="725"/>
        <v>0</v>
      </c>
    </row>
    <row r="4133" spans="1:22" s="231" customFormat="1" hidden="1">
      <c r="A4133" s="172">
        <f>VLOOKUP(G4133,[1]Conceptos!$B$2:$F$587,5,FALSE)</f>
        <v>486</v>
      </c>
      <c r="B4133" s="236"/>
      <c r="C4133" s="237"/>
      <c r="D4133" s="238"/>
      <c r="E4133" s="225">
        <v>6</v>
      </c>
      <c r="F4133" s="174"/>
      <c r="G4133" s="264" t="str">
        <f t="shared" si="726"/>
        <v>A.14.3.3</v>
      </c>
      <c r="H4133" s="235" t="e">
        <f t="shared" si="731"/>
        <v>#N/A</v>
      </c>
      <c r="I4133" s="239"/>
      <c r="J4133" s="239"/>
      <c r="K4133" s="239"/>
      <c r="L4133" s="239"/>
      <c r="M4133" s="240"/>
      <c r="N4133" s="231">
        <f t="shared" si="729"/>
        <v>1</v>
      </c>
      <c r="O4133" s="231">
        <f t="shared" si="723"/>
        <v>0</v>
      </c>
      <c r="P4133" s="179">
        <f>VLOOKUP($G4133,[1]Conceptos!$B$2:$I$588,6,FALSE)</f>
        <v>1</v>
      </c>
      <c r="Q4133" s="179">
        <f>VLOOKUP($G4133,[1]Conceptos!$B$2:$I$588,7,FALSE)</f>
        <v>1</v>
      </c>
      <c r="R4133" s="179">
        <f>VLOOKUP($G4133,[1]Conceptos!$B$2:$I$588,8,FALSE)</f>
        <v>1</v>
      </c>
      <c r="S4133" s="229" t="b">
        <f>VLOOKUP(G4133,[1]Conceptos!$B$2:$E$587,4,FALSE)</f>
        <v>1</v>
      </c>
      <c r="V4133" s="231">
        <f t="shared" si="725"/>
        <v>0</v>
      </c>
    </row>
    <row r="4134" spans="1:22" s="231" customFormat="1" hidden="1">
      <c r="A4134" s="172">
        <f>VLOOKUP(G4134,[1]Conceptos!$B$2:$F$587,5,FALSE)</f>
        <v>486</v>
      </c>
      <c r="B4134" s="236"/>
      <c r="C4134" s="237"/>
      <c r="D4134" s="238"/>
      <c r="E4134" s="225">
        <v>7</v>
      </c>
      <c r="F4134" s="174"/>
      <c r="G4134" s="264" t="str">
        <f t="shared" si="726"/>
        <v>A.14.3.3</v>
      </c>
      <c r="H4134" s="235" t="e">
        <f t="shared" si="731"/>
        <v>#N/A</v>
      </c>
      <c r="I4134" s="239"/>
      <c r="J4134" s="239"/>
      <c r="K4134" s="239"/>
      <c r="L4134" s="239"/>
      <c r="M4134" s="240"/>
      <c r="N4134" s="231">
        <f t="shared" si="729"/>
        <v>1</v>
      </c>
      <c r="O4134" s="231">
        <f t="shared" si="723"/>
        <v>0</v>
      </c>
      <c r="P4134" s="179">
        <f>VLOOKUP($G4134,[1]Conceptos!$B$2:$I$588,6,FALSE)</f>
        <v>1</v>
      </c>
      <c r="Q4134" s="179">
        <f>VLOOKUP($G4134,[1]Conceptos!$B$2:$I$588,7,FALSE)</f>
        <v>1</v>
      </c>
      <c r="R4134" s="179">
        <f>VLOOKUP($G4134,[1]Conceptos!$B$2:$I$588,8,FALSE)</f>
        <v>1</v>
      </c>
      <c r="S4134" s="229" t="b">
        <f>VLOOKUP(G4134,[1]Conceptos!$B$2:$E$587,4,FALSE)</f>
        <v>1</v>
      </c>
      <c r="V4134" s="231">
        <f t="shared" si="725"/>
        <v>0</v>
      </c>
    </row>
    <row r="4135" spans="1:22" s="231" customFormat="1" hidden="1">
      <c r="A4135" s="172">
        <f>VLOOKUP(G4135,[1]Conceptos!$B$2:$F$587,5,FALSE)</f>
        <v>486</v>
      </c>
      <c r="B4135" s="236"/>
      <c r="C4135" s="237"/>
      <c r="D4135" s="238"/>
      <c r="E4135" s="225">
        <v>8</v>
      </c>
      <c r="F4135" s="174"/>
      <c r="G4135" s="264" t="str">
        <f t="shared" si="726"/>
        <v>A.14.3.3</v>
      </c>
      <c r="H4135" s="235" t="e">
        <f t="shared" si="731"/>
        <v>#N/A</v>
      </c>
      <c r="I4135" s="239"/>
      <c r="J4135" s="239"/>
      <c r="K4135" s="239"/>
      <c r="L4135" s="239"/>
      <c r="M4135" s="240"/>
      <c r="N4135" s="231">
        <f t="shared" si="729"/>
        <v>1</v>
      </c>
      <c r="O4135" s="231">
        <f t="shared" si="723"/>
        <v>0</v>
      </c>
      <c r="P4135" s="179">
        <f>VLOOKUP($G4135,[1]Conceptos!$B$2:$I$588,6,FALSE)</f>
        <v>1</v>
      </c>
      <c r="Q4135" s="179">
        <f>VLOOKUP($G4135,[1]Conceptos!$B$2:$I$588,7,FALSE)</f>
        <v>1</v>
      </c>
      <c r="R4135" s="179">
        <f>VLOOKUP($G4135,[1]Conceptos!$B$2:$I$588,8,FALSE)</f>
        <v>1</v>
      </c>
      <c r="S4135" s="229" t="b">
        <f>VLOOKUP(G4135,[1]Conceptos!$B$2:$E$587,4,FALSE)</f>
        <v>1</v>
      </c>
      <c r="V4135" s="231">
        <f t="shared" si="725"/>
        <v>0</v>
      </c>
    </row>
    <row r="4136" spans="1:22" s="231" customFormat="1" hidden="1">
      <c r="A4136" s="172">
        <f>VLOOKUP(G4136,[1]Conceptos!$B$2:$F$587,5,FALSE)</f>
        <v>486</v>
      </c>
      <c r="B4136" s="236"/>
      <c r="C4136" s="237"/>
      <c r="D4136" s="238"/>
      <c r="E4136" s="225">
        <v>9</v>
      </c>
      <c r="F4136" s="174"/>
      <c r="G4136" s="264" t="str">
        <f t="shared" si="726"/>
        <v>A.14.3.3</v>
      </c>
      <c r="H4136" s="235" t="e">
        <f t="shared" si="731"/>
        <v>#N/A</v>
      </c>
      <c r="I4136" s="239"/>
      <c r="J4136" s="239"/>
      <c r="K4136" s="239"/>
      <c r="L4136" s="239"/>
      <c r="M4136" s="240"/>
      <c r="N4136" s="231">
        <f t="shared" si="729"/>
        <v>1</v>
      </c>
      <c r="O4136" s="231">
        <f t="shared" si="723"/>
        <v>0</v>
      </c>
      <c r="P4136" s="179">
        <f>VLOOKUP($G4136,[1]Conceptos!$B$2:$I$588,6,FALSE)</f>
        <v>1</v>
      </c>
      <c r="Q4136" s="179">
        <f>VLOOKUP($G4136,[1]Conceptos!$B$2:$I$588,7,FALSE)</f>
        <v>1</v>
      </c>
      <c r="R4136" s="179">
        <f>VLOOKUP($G4136,[1]Conceptos!$B$2:$I$588,8,FALSE)</f>
        <v>1</v>
      </c>
      <c r="S4136" s="229" t="b">
        <f>VLOOKUP(G4136,[1]Conceptos!$B$2:$E$587,4,FALSE)</f>
        <v>1</v>
      </c>
      <c r="V4136" s="231">
        <f t="shared" si="725"/>
        <v>0</v>
      </c>
    </row>
    <row r="4137" spans="1:22" s="231" customFormat="1" hidden="1">
      <c r="A4137" s="172">
        <f>VLOOKUP(G4137,[1]Conceptos!$B$2:$F$587,5,FALSE)</f>
        <v>486</v>
      </c>
      <c r="B4137" s="236"/>
      <c r="C4137" s="237"/>
      <c r="D4137" s="238"/>
      <c r="E4137" s="225">
        <v>10</v>
      </c>
      <c r="F4137" s="174"/>
      <c r="G4137" s="264" t="str">
        <f t="shared" si="726"/>
        <v>A.14.3.3</v>
      </c>
      <c r="H4137" s="235" t="e">
        <f t="shared" si="731"/>
        <v>#N/A</v>
      </c>
      <c r="I4137" s="239"/>
      <c r="J4137" s="239"/>
      <c r="K4137" s="239"/>
      <c r="L4137" s="239"/>
      <c r="M4137" s="240"/>
      <c r="N4137" s="231">
        <f t="shared" si="729"/>
        <v>1</v>
      </c>
      <c r="O4137" s="231">
        <f t="shared" si="723"/>
        <v>0</v>
      </c>
      <c r="P4137" s="179">
        <f>VLOOKUP($G4137,[1]Conceptos!$B$2:$I$588,6,FALSE)</f>
        <v>1</v>
      </c>
      <c r="Q4137" s="179">
        <f>VLOOKUP($G4137,[1]Conceptos!$B$2:$I$588,7,FALSE)</f>
        <v>1</v>
      </c>
      <c r="R4137" s="179">
        <f>VLOOKUP($G4137,[1]Conceptos!$B$2:$I$588,8,FALSE)</f>
        <v>1</v>
      </c>
      <c r="S4137" s="229" t="b">
        <f>VLOOKUP(G4137,[1]Conceptos!$B$2:$E$587,4,FALSE)</f>
        <v>1</v>
      </c>
      <c r="V4137" s="231">
        <f t="shared" si="725"/>
        <v>0</v>
      </c>
    </row>
    <row r="4138" spans="1:22" s="231" customFormat="1" ht="25.5">
      <c r="A4138" s="172">
        <f>VLOOKUP(G4138,[1]Conceptos!$B$2:$F$587,5,FALSE)</f>
        <v>487</v>
      </c>
      <c r="B4138" s="216" t="s">
        <v>630</v>
      </c>
      <c r="C4138" s="217" t="str">
        <f>VLOOKUP(B4138,[1]Conceptos!$B$2:$D$587,2,FALSE)</f>
        <v>PRESTACIÓN DIRECTA DEL SERVICIO</v>
      </c>
      <c r="D4138" s="218" t="str">
        <f>VLOOKUP(B4138,[1]Conceptos!$B$2:$D$587,3,FALSE)</f>
        <v>INVERSIÓN ORIENTADA A LA PRESTACION DEL SERVICIO DIRECTA PARA LA ADUCUADA PROTECCION INTEGRAL A LA ADOLESCENCIA</v>
      </c>
      <c r="E4138" s="249"/>
      <c r="F4138" s="210"/>
      <c r="G4138" s="262" t="str">
        <f t="shared" si="726"/>
        <v>A.14.3.4</v>
      </c>
      <c r="H4138" s="249"/>
      <c r="I4138" s="213">
        <f>I4139+I4150</f>
        <v>0</v>
      </c>
      <c r="J4138" s="213">
        <f>J4139+J4150</f>
        <v>0</v>
      </c>
      <c r="K4138" s="213">
        <f>K4139+K4150</f>
        <v>0</v>
      </c>
      <c r="L4138" s="213">
        <f>L4139+L4150</f>
        <v>0</v>
      </c>
      <c r="M4138" s="214">
        <f>M4139+M4150</f>
        <v>0</v>
      </c>
      <c r="N4138" s="250">
        <f>IF(E4138&lt;&gt;"",1,0)</f>
        <v>0</v>
      </c>
      <c r="O4138" s="250">
        <f>SUM(I4138:M4138)</f>
        <v>0</v>
      </c>
      <c r="P4138" s="179">
        <f>VLOOKUP($G4138,[1]Conceptos!$B$2:$I$588,6,FALSE)</f>
        <v>1</v>
      </c>
      <c r="Q4138" s="179">
        <f>VLOOKUP($G4138,[1]Conceptos!$B$2:$I$588,7,FALSE)</f>
        <v>1</v>
      </c>
      <c r="R4138" s="179">
        <f>VLOOKUP($G4138,[1]Conceptos!$B$2:$I$588,8,FALSE)</f>
        <v>1</v>
      </c>
      <c r="S4138" s="229" t="b">
        <f>VLOOKUP(G4138,[1]Conceptos!$B$2:$E$588,4,FALSE)</f>
        <v>0</v>
      </c>
      <c r="T4138" s="230">
        <f>FIND(".",B4138,LEN(B4138)-2)</f>
        <v>7</v>
      </c>
      <c r="U4138" s="230" t="str">
        <f>MID(B4138,1,T4138-1)</f>
        <v>A.14.3</v>
      </c>
      <c r="V4138" s="231">
        <f t="shared" si="725"/>
        <v>7</v>
      </c>
    </row>
    <row r="4139" spans="1:22" s="231" customFormat="1" ht="38.25">
      <c r="A4139" s="172">
        <f>VLOOKUP(G4139,[1]Conceptos!$B$2:$F$587,5,FALSE)</f>
        <v>488</v>
      </c>
      <c r="B4139" s="219" t="s">
        <v>631</v>
      </c>
      <c r="C4139" s="220" t="str">
        <f>VLOOKUP(B4139,[1]Conceptos!$B$2:$D$587,2,FALSE)</f>
        <v>TALENTO HUMANO QUE DESARROLLA FUNCIONES DE CARÁCTER OPERATIVO</v>
      </c>
      <c r="D4139" s="221" t="str">
        <f>VLOOKUP(B4139,[1]Conceptos!$B$2:$D$587,3,FALSE)</f>
        <v>CONTEMPLA LA REMUNERACIÓN DEL TALENTO HUMANO QUE DESARROLLA FUNCIONES DE CARÁCTER OPERATIVO EN EL ÁREA DE PROTECCION INTEGRAL A LA ADOLESCENCIA, CUALQUIERA QUE SEA SU MODALIDAD DE VINCULACIÓN.</v>
      </c>
      <c r="E4139" s="222" t="s">
        <v>136</v>
      </c>
      <c r="F4139" s="223"/>
      <c r="G4139" s="263" t="str">
        <f t="shared" si="726"/>
        <v>A.14.3.4.1</v>
      </c>
      <c r="H4139" s="225"/>
      <c r="I4139" s="226">
        <f>SUM(I4140:I4149)</f>
        <v>0</v>
      </c>
      <c r="J4139" s="226">
        <f>SUM(J4140:J4149)</f>
        <v>0</v>
      </c>
      <c r="K4139" s="226">
        <f>SUM(K4140:K4149)</f>
        <v>0</v>
      </c>
      <c r="L4139" s="226">
        <f>SUM(L4140:L4149)</f>
        <v>0</v>
      </c>
      <c r="M4139" s="227">
        <f>SUM(M4140:M4149)</f>
        <v>0</v>
      </c>
      <c r="N4139" s="228">
        <f>IF(AND(E4139&lt;&gt;"", E4139&lt;&gt;"Registrar Detalle",E4139&lt;&gt;"Ocultar Detalle"),1,0)</f>
        <v>0</v>
      </c>
      <c r="O4139" s="228">
        <f t="shared" si="723"/>
        <v>0</v>
      </c>
      <c r="P4139" s="179">
        <f>VLOOKUP($G4139,[1]Conceptos!$B$2:$I$588,6,FALSE)</f>
        <v>1</v>
      </c>
      <c r="Q4139" s="179">
        <f>VLOOKUP($G4139,[1]Conceptos!$B$2:$I$588,7,FALSE)</f>
        <v>1</v>
      </c>
      <c r="R4139" s="179">
        <f>VLOOKUP($G4139,[1]Conceptos!$B$2:$I$588,8,FALSE)</f>
        <v>1</v>
      </c>
      <c r="S4139" s="229" t="b">
        <f>VLOOKUP(G4139,[1]Conceptos!$B$2:$E$588,4,FALSE)</f>
        <v>1</v>
      </c>
      <c r="T4139" s="230">
        <f>FIND(".",B4139,LEN(B4139)-2)</f>
        <v>9</v>
      </c>
      <c r="U4139" s="230" t="str">
        <f>MID(B4139,1,T4139-1)</f>
        <v>A.14.3.4</v>
      </c>
      <c r="V4139" s="231">
        <f t="shared" si="725"/>
        <v>9</v>
      </c>
    </row>
    <row r="4140" spans="1:22" s="231" customFormat="1">
      <c r="A4140" s="172">
        <f>VLOOKUP(G4140,[1]Conceptos!$B$2:$F$587,5,FALSE)</f>
        <v>488</v>
      </c>
      <c r="B4140" s="234"/>
      <c r="C4140" s="220"/>
      <c r="D4140" s="221"/>
      <c r="E4140" s="225">
        <v>1</v>
      </c>
      <c r="F4140" s="174"/>
      <c r="G4140" s="264" t="str">
        <f t="shared" si="726"/>
        <v>A.14.3.4.1</v>
      </c>
      <c r="H4140" s="235" t="e">
        <f t="shared" ref="H4140:H4149" si="732">VLOOKUP(F4140,$W$7:$X$48,2,FALSE)</f>
        <v>#N/A</v>
      </c>
      <c r="I4140" s="239"/>
      <c r="J4140" s="239"/>
      <c r="K4140" s="239"/>
      <c r="L4140" s="239"/>
      <c r="M4140" s="240"/>
      <c r="N4140" s="231">
        <f t="shared" si="729"/>
        <v>1</v>
      </c>
      <c r="O4140" s="231">
        <f t="shared" si="723"/>
        <v>0</v>
      </c>
      <c r="P4140" s="179">
        <f>VLOOKUP($G4140,[1]Conceptos!$B$2:$I$588,6,FALSE)</f>
        <v>1</v>
      </c>
      <c r="Q4140" s="179">
        <f>VLOOKUP($G4140,[1]Conceptos!$B$2:$I$588,7,FALSE)</f>
        <v>1</v>
      </c>
      <c r="R4140" s="179">
        <f>VLOOKUP($G4140,[1]Conceptos!$B$2:$I$588,8,FALSE)</f>
        <v>1</v>
      </c>
      <c r="S4140" s="229" t="b">
        <f>VLOOKUP(G4140,[1]Conceptos!$B$2:$E$588,4,FALSE)</f>
        <v>1</v>
      </c>
      <c r="V4140" s="231">
        <f t="shared" si="725"/>
        <v>9</v>
      </c>
    </row>
    <row r="4141" spans="1:22" s="231" customFormat="1" hidden="1">
      <c r="A4141" s="172">
        <f>VLOOKUP(G4141,[1]Conceptos!$B$2:$F$587,5,FALSE)</f>
        <v>488</v>
      </c>
      <c r="B4141" s="236"/>
      <c r="C4141" s="237"/>
      <c r="D4141" s="238"/>
      <c r="E4141" s="225">
        <v>2</v>
      </c>
      <c r="F4141" s="174"/>
      <c r="G4141" s="264" t="str">
        <f t="shared" si="726"/>
        <v>A.14.3.4.1</v>
      </c>
      <c r="H4141" s="235" t="e">
        <f t="shared" si="732"/>
        <v>#N/A</v>
      </c>
      <c r="I4141" s="239"/>
      <c r="J4141" s="239"/>
      <c r="K4141" s="239"/>
      <c r="L4141" s="239"/>
      <c r="M4141" s="240"/>
      <c r="N4141" s="231">
        <f t="shared" si="729"/>
        <v>1</v>
      </c>
      <c r="O4141" s="231">
        <f t="shared" ref="O4141:O4205" si="733">SUM(I4141:M4141)</f>
        <v>0</v>
      </c>
      <c r="P4141" s="179">
        <f>VLOOKUP($G4141,[1]Conceptos!$B$2:$I$588,6,FALSE)</f>
        <v>1</v>
      </c>
      <c r="Q4141" s="179">
        <f>VLOOKUP($G4141,[1]Conceptos!$B$2:$I$588,7,FALSE)</f>
        <v>1</v>
      </c>
      <c r="R4141" s="179">
        <f>VLOOKUP($G4141,[1]Conceptos!$B$2:$I$588,8,FALSE)</f>
        <v>1</v>
      </c>
      <c r="S4141" s="229" t="b">
        <f>VLOOKUP(G4141,[1]Conceptos!$B$2:$E$587,4,FALSE)</f>
        <v>1</v>
      </c>
      <c r="V4141" s="231">
        <f t="shared" si="725"/>
        <v>0</v>
      </c>
    </row>
    <row r="4142" spans="1:22" s="231" customFormat="1" hidden="1">
      <c r="A4142" s="172">
        <f>VLOOKUP(G4142,[1]Conceptos!$B$2:$F$587,5,FALSE)</f>
        <v>488</v>
      </c>
      <c r="B4142" s="236"/>
      <c r="C4142" s="237"/>
      <c r="D4142" s="238"/>
      <c r="E4142" s="225">
        <v>3</v>
      </c>
      <c r="F4142" s="174"/>
      <c r="G4142" s="264" t="str">
        <f t="shared" si="726"/>
        <v>A.14.3.4.1</v>
      </c>
      <c r="H4142" s="235" t="e">
        <f t="shared" si="732"/>
        <v>#N/A</v>
      </c>
      <c r="I4142" s="239"/>
      <c r="J4142" s="239"/>
      <c r="K4142" s="239"/>
      <c r="L4142" s="239"/>
      <c r="M4142" s="240"/>
      <c r="N4142" s="231">
        <f t="shared" si="729"/>
        <v>1</v>
      </c>
      <c r="O4142" s="231">
        <f t="shared" si="733"/>
        <v>0</v>
      </c>
      <c r="P4142" s="179">
        <f>VLOOKUP($G4142,[1]Conceptos!$B$2:$I$588,6,FALSE)</f>
        <v>1</v>
      </c>
      <c r="Q4142" s="179">
        <f>VLOOKUP($G4142,[1]Conceptos!$B$2:$I$588,7,FALSE)</f>
        <v>1</v>
      </c>
      <c r="R4142" s="179">
        <f>VLOOKUP($G4142,[1]Conceptos!$B$2:$I$588,8,FALSE)</f>
        <v>1</v>
      </c>
      <c r="S4142" s="229" t="b">
        <f>VLOOKUP(G4142,[1]Conceptos!$B$2:$E$587,4,FALSE)</f>
        <v>1</v>
      </c>
      <c r="V4142" s="231">
        <f t="shared" si="725"/>
        <v>0</v>
      </c>
    </row>
    <row r="4143" spans="1:22" s="231" customFormat="1" hidden="1">
      <c r="A4143" s="172">
        <f>VLOOKUP(G4143,[1]Conceptos!$B$2:$F$587,5,FALSE)</f>
        <v>488</v>
      </c>
      <c r="B4143" s="236"/>
      <c r="C4143" s="237"/>
      <c r="D4143" s="238"/>
      <c r="E4143" s="225">
        <v>4</v>
      </c>
      <c r="F4143" s="174"/>
      <c r="G4143" s="264" t="str">
        <f t="shared" si="726"/>
        <v>A.14.3.4.1</v>
      </c>
      <c r="H4143" s="235" t="e">
        <f t="shared" si="732"/>
        <v>#N/A</v>
      </c>
      <c r="I4143" s="239"/>
      <c r="J4143" s="239"/>
      <c r="K4143" s="239"/>
      <c r="L4143" s="239"/>
      <c r="M4143" s="240"/>
      <c r="N4143" s="231">
        <f t="shared" si="729"/>
        <v>1</v>
      </c>
      <c r="O4143" s="231">
        <f t="shared" si="733"/>
        <v>0</v>
      </c>
      <c r="P4143" s="179">
        <f>VLOOKUP($G4143,[1]Conceptos!$B$2:$I$588,6,FALSE)</f>
        <v>1</v>
      </c>
      <c r="Q4143" s="179">
        <f>VLOOKUP($G4143,[1]Conceptos!$B$2:$I$588,7,FALSE)</f>
        <v>1</v>
      </c>
      <c r="R4143" s="179">
        <f>VLOOKUP($G4143,[1]Conceptos!$B$2:$I$588,8,FALSE)</f>
        <v>1</v>
      </c>
      <c r="S4143" s="229" t="b">
        <f>VLOOKUP(G4143,[1]Conceptos!$B$2:$E$587,4,FALSE)</f>
        <v>1</v>
      </c>
      <c r="V4143" s="231">
        <f t="shared" si="725"/>
        <v>0</v>
      </c>
    </row>
    <row r="4144" spans="1:22" s="231" customFormat="1" hidden="1">
      <c r="A4144" s="172">
        <f>VLOOKUP(G4144,[1]Conceptos!$B$2:$F$587,5,FALSE)</f>
        <v>488</v>
      </c>
      <c r="B4144" s="236"/>
      <c r="C4144" s="237"/>
      <c r="D4144" s="238"/>
      <c r="E4144" s="225">
        <v>5</v>
      </c>
      <c r="F4144" s="174"/>
      <c r="G4144" s="264" t="str">
        <f t="shared" si="726"/>
        <v>A.14.3.4.1</v>
      </c>
      <c r="H4144" s="235" t="e">
        <f t="shared" si="732"/>
        <v>#N/A</v>
      </c>
      <c r="I4144" s="239"/>
      <c r="J4144" s="239"/>
      <c r="K4144" s="239"/>
      <c r="L4144" s="239"/>
      <c r="M4144" s="240"/>
      <c r="N4144" s="231">
        <f t="shared" si="729"/>
        <v>1</v>
      </c>
      <c r="O4144" s="231">
        <f t="shared" si="733"/>
        <v>0</v>
      </c>
      <c r="P4144" s="179">
        <f>VLOOKUP($G4144,[1]Conceptos!$B$2:$I$588,6,FALSE)</f>
        <v>1</v>
      </c>
      <c r="Q4144" s="179">
        <f>VLOOKUP($G4144,[1]Conceptos!$B$2:$I$588,7,FALSE)</f>
        <v>1</v>
      </c>
      <c r="R4144" s="179">
        <f>VLOOKUP($G4144,[1]Conceptos!$B$2:$I$588,8,FALSE)</f>
        <v>1</v>
      </c>
      <c r="S4144" s="229" t="b">
        <f>VLOOKUP(G4144,[1]Conceptos!$B$2:$E$587,4,FALSE)</f>
        <v>1</v>
      </c>
      <c r="V4144" s="231">
        <f t="shared" si="725"/>
        <v>0</v>
      </c>
    </row>
    <row r="4145" spans="1:22" s="231" customFormat="1" hidden="1">
      <c r="A4145" s="172">
        <f>VLOOKUP(G4145,[1]Conceptos!$B$2:$F$587,5,FALSE)</f>
        <v>488</v>
      </c>
      <c r="B4145" s="236"/>
      <c r="C4145" s="237"/>
      <c r="D4145" s="238"/>
      <c r="E4145" s="225">
        <v>6</v>
      </c>
      <c r="F4145" s="174"/>
      <c r="G4145" s="264" t="str">
        <f t="shared" si="726"/>
        <v>A.14.3.4.1</v>
      </c>
      <c r="H4145" s="235" t="e">
        <f t="shared" si="732"/>
        <v>#N/A</v>
      </c>
      <c r="I4145" s="239"/>
      <c r="J4145" s="239"/>
      <c r="K4145" s="239"/>
      <c r="L4145" s="239"/>
      <c r="M4145" s="240"/>
      <c r="N4145" s="231">
        <f t="shared" si="729"/>
        <v>1</v>
      </c>
      <c r="O4145" s="231">
        <f t="shared" si="733"/>
        <v>0</v>
      </c>
      <c r="P4145" s="179">
        <f>VLOOKUP($G4145,[1]Conceptos!$B$2:$I$588,6,FALSE)</f>
        <v>1</v>
      </c>
      <c r="Q4145" s="179">
        <f>VLOOKUP($G4145,[1]Conceptos!$B$2:$I$588,7,FALSE)</f>
        <v>1</v>
      </c>
      <c r="R4145" s="179">
        <f>VLOOKUP($G4145,[1]Conceptos!$B$2:$I$588,8,FALSE)</f>
        <v>1</v>
      </c>
      <c r="S4145" s="229" t="b">
        <f>VLOOKUP(G4145,[1]Conceptos!$B$2:$E$587,4,FALSE)</f>
        <v>1</v>
      </c>
      <c r="V4145" s="231">
        <f t="shared" si="725"/>
        <v>0</v>
      </c>
    </row>
    <row r="4146" spans="1:22" s="231" customFormat="1" hidden="1">
      <c r="A4146" s="172">
        <f>VLOOKUP(G4146,[1]Conceptos!$B$2:$F$587,5,FALSE)</f>
        <v>488</v>
      </c>
      <c r="B4146" s="236"/>
      <c r="C4146" s="237"/>
      <c r="D4146" s="238"/>
      <c r="E4146" s="225">
        <v>7</v>
      </c>
      <c r="F4146" s="174"/>
      <c r="G4146" s="264" t="str">
        <f t="shared" si="726"/>
        <v>A.14.3.4.1</v>
      </c>
      <c r="H4146" s="235" t="e">
        <f t="shared" si="732"/>
        <v>#N/A</v>
      </c>
      <c r="I4146" s="239"/>
      <c r="J4146" s="239"/>
      <c r="K4146" s="239"/>
      <c r="L4146" s="239"/>
      <c r="M4146" s="240"/>
      <c r="N4146" s="231">
        <f t="shared" si="729"/>
        <v>1</v>
      </c>
      <c r="O4146" s="231">
        <f t="shared" si="733"/>
        <v>0</v>
      </c>
      <c r="P4146" s="179">
        <f>VLOOKUP($G4146,[1]Conceptos!$B$2:$I$588,6,FALSE)</f>
        <v>1</v>
      </c>
      <c r="Q4146" s="179">
        <f>VLOOKUP($G4146,[1]Conceptos!$B$2:$I$588,7,FALSE)</f>
        <v>1</v>
      </c>
      <c r="R4146" s="179">
        <f>VLOOKUP($G4146,[1]Conceptos!$B$2:$I$588,8,FALSE)</f>
        <v>1</v>
      </c>
      <c r="S4146" s="229" t="b">
        <f>VLOOKUP(G4146,[1]Conceptos!$B$2:$E$587,4,FALSE)</f>
        <v>1</v>
      </c>
      <c r="V4146" s="231">
        <f t="shared" si="725"/>
        <v>0</v>
      </c>
    </row>
    <row r="4147" spans="1:22" s="231" customFormat="1" hidden="1">
      <c r="A4147" s="172">
        <f>VLOOKUP(G4147,[1]Conceptos!$B$2:$F$587,5,FALSE)</f>
        <v>488</v>
      </c>
      <c r="B4147" s="236"/>
      <c r="C4147" s="237"/>
      <c r="D4147" s="238"/>
      <c r="E4147" s="225">
        <v>8</v>
      </c>
      <c r="F4147" s="174"/>
      <c r="G4147" s="264" t="str">
        <f t="shared" si="726"/>
        <v>A.14.3.4.1</v>
      </c>
      <c r="H4147" s="235" t="e">
        <f t="shared" si="732"/>
        <v>#N/A</v>
      </c>
      <c r="I4147" s="239"/>
      <c r="J4147" s="239"/>
      <c r="K4147" s="239"/>
      <c r="L4147" s="239"/>
      <c r="M4147" s="240"/>
      <c r="N4147" s="231">
        <f t="shared" si="729"/>
        <v>1</v>
      </c>
      <c r="O4147" s="231">
        <f t="shared" si="733"/>
        <v>0</v>
      </c>
      <c r="P4147" s="179">
        <f>VLOOKUP($G4147,[1]Conceptos!$B$2:$I$588,6,FALSE)</f>
        <v>1</v>
      </c>
      <c r="Q4147" s="179">
        <f>VLOOKUP($G4147,[1]Conceptos!$B$2:$I$588,7,FALSE)</f>
        <v>1</v>
      </c>
      <c r="R4147" s="179">
        <f>VLOOKUP($G4147,[1]Conceptos!$B$2:$I$588,8,FALSE)</f>
        <v>1</v>
      </c>
      <c r="S4147" s="229" t="b">
        <f>VLOOKUP(G4147,[1]Conceptos!$B$2:$E$587,4,FALSE)</f>
        <v>1</v>
      </c>
      <c r="V4147" s="231">
        <f t="shared" si="725"/>
        <v>0</v>
      </c>
    </row>
    <row r="4148" spans="1:22" s="231" customFormat="1" hidden="1">
      <c r="A4148" s="172">
        <f>VLOOKUP(G4148,[1]Conceptos!$B$2:$F$587,5,FALSE)</f>
        <v>488</v>
      </c>
      <c r="B4148" s="236"/>
      <c r="C4148" s="237"/>
      <c r="D4148" s="238"/>
      <c r="E4148" s="225">
        <v>9</v>
      </c>
      <c r="F4148" s="174"/>
      <c r="G4148" s="264" t="str">
        <f t="shared" si="726"/>
        <v>A.14.3.4.1</v>
      </c>
      <c r="H4148" s="235" t="e">
        <f t="shared" si="732"/>
        <v>#N/A</v>
      </c>
      <c r="I4148" s="239"/>
      <c r="J4148" s="239"/>
      <c r="K4148" s="239"/>
      <c r="L4148" s="239"/>
      <c r="M4148" s="240"/>
      <c r="N4148" s="231">
        <f t="shared" si="729"/>
        <v>1</v>
      </c>
      <c r="O4148" s="231">
        <f t="shared" si="733"/>
        <v>0</v>
      </c>
      <c r="P4148" s="179">
        <f>VLOOKUP($G4148,[1]Conceptos!$B$2:$I$588,6,FALSE)</f>
        <v>1</v>
      </c>
      <c r="Q4148" s="179">
        <f>VLOOKUP($G4148,[1]Conceptos!$B$2:$I$588,7,FALSE)</f>
        <v>1</v>
      </c>
      <c r="R4148" s="179">
        <f>VLOOKUP($G4148,[1]Conceptos!$B$2:$I$588,8,FALSE)</f>
        <v>1</v>
      </c>
      <c r="S4148" s="229" t="b">
        <f>VLOOKUP(G4148,[1]Conceptos!$B$2:$E$587,4,FALSE)</f>
        <v>1</v>
      </c>
      <c r="V4148" s="231">
        <f t="shared" si="725"/>
        <v>0</v>
      </c>
    </row>
    <row r="4149" spans="1:22" s="231" customFormat="1" hidden="1">
      <c r="A4149" s="172">
        <f>VLOOKUP(G4149,[1]Conceptos!$B$2:$F$587,5,FALSE)</f>
        <v>488</v>
      </c>
      <c r="B4149" s="236"/>
      <c r="C4149" s="237"/>
      <c r="D4149" s="238"/>
      <c r="E4149" s="225">
        <v>10</v>
      </c>
      <c r="F4149" s="174"/>
      <c r="G4149" s="264" t="str">
        <f t="shared" si="726"/>
        <v>A.14.3.4.1</v>
      </c>
      <c r="H4149" s="235" t="e">
        <f t="shared" si="732"/>
        <v>#N/A</v>
      </c>
      <c r="I4149" s="239"/>
      <c r="J4149" s="239"/>
      <c r="K4149" s="239"/>
      <c r="L4149" s="239"/>
      <c r="M4149" s="240"/>
      <c r="N4149" s="231">
        <f t="shared" si="729"/>
        <v>1</v>
      </c>
      <c r="O4149" s="231">
        <f t="shared" si="733"/>
        <v>0</v>
      </c>
      <c r="P4149" s="179">
        <f>VLOOKUP($G4149,[1]Conceptos!$B$2:$I$588,6,FALSE)</f>
        <v>1</v>
      </c>
      <c r="Q4149" s="179">
        <f>VLOOKUP($G4149,[1]Conceptos!$B$2:$I$588,7,FALSE)</f>
        <v>1</v>
      </c>
      <c r="R4149" s="179">
        <f>VLOOKUP($G4149,[1]Conceptos!$B$2:$I$588,8,FALSE)</f>
        <v>1</v>
      </c>
      <c r="S4149" s="229" t="b">
        <f>VLOOKUP(G4149,[1]Conceptos!$B$2:$E$587,4,FALSE)</f>
        <v>1</v>
      </c>
      <c r="V4149" s="231">
        <f t="shared" si="725"/>
        <v>0</v>
      </c>
    </row>
    <row r="4150" spans="1:22" s="231" customFormat="1" ht="38.25">
      <c r="A4150" s="172">
        <f>VLOOKUP(G4150,[1]Conceptos!$B$2:$F$587,5,FALSE)</f>
        <v>489</v>
      </c>
      <c r="B4150" s="219" t="s">
        <v>632</v>
      </c>
      <c r="C4150" s="220" t="str">
        <f>VLOOKUP(B4150,[1]Conceptos!$B$2:$D$587,2,FALSE)</f>
        <v>ADQUISICIÓN DE INSUMOS, SUMINISTROS Y DOTACIÓN</v>
      </c>
      <c r="D4150" s="221" t="str">
        <f>VLOOKUP(B4150,[1]Conceptos!$B$2:$D$587,3,FALSE)</f>
        <v>CONTEMPLA LOS RECURSOS DESTINADOS A LA ADQUISICIÓN DE INSUMOS, SUMINISTROS Y DOTACION NECESARIOS PARA EL DESARROLLO DE ACCIONES Y PROYECTOS</v>
      </c>
      <c r="E4150" s="222" t="s">
        <v>136</v>
      </c>
      <c r="F4150" s="223"/>
      <c r="G4150" s="263" t="str">
        <f t="shared" si="726"/>
        <v>A.14.3.4.2</v>
      </c>
      <c r="H4150" s="225"/>
      <c r="I4150" s="226">
        <f>SUM(I4151:I4160)</f>
        <v>0</v>
      </c>
      <c r="J4150" s="226">
        <f>SUM(J4151:J4160)</f>
        <v>0</v>
      </c>
      <c r="K4150" s="226">
        <f>SUM(K4151:K4160)</f>
        <v>0</v>
      </c>
      <c r="L4150" s="226">
        <f>SUM(L4151:L4160)</f>
        <v>0</v>
      </c>
      <c r="M4150" s="227">
        <f>SUM(M4151:M4160)</f>
        <v>0</v>
      </c>
      <c r="N4150" s="228">
        <f>IF(AND(E4150&lt;&gt;"", E4150&lt;&gt;"Registrar Detalle",E4150&lt;&gt;"Ocultar Detalle"),1,0)</f>
        <v>0</v>
      </c>
      <c r="O4150" s="228">
        <f t="shared" si="733"/>
        <v>0</v>
      </c>
      <c r="P4150" s="179">
        <f>VLOOKUP($G4150,[1]Conceptos!$B$2:$I$588,6,FALSE)</f>
        <v>1</v>
      </c>
      <c r="Q4150" s="179">
        <f>VLOOKUP($G4150,[1]Conceptos!$B$2:$I$588,7,FALSE)</f>
        <v>1</v>
      </c>
      <c r="R4150" s="179">
        <f>VLOOKUP($G4150,[1]Conceptos!$B$2:$I$588,8,FALSE)</f>
        <v>1</v>
      </c>
      <c r="S4150" s="229" t="b">
        <f>VLOOKUP(G4150,[1]Conceptos!$B$2:$E$588,4,FALSE)</f>
        <v>1</v>
      </c>
      <c r="T4150" s="230">
        <f>FIND(".",B4150,LEN(B4150)-2)</f>
        <v>9</v>
      </c>
      <c r="U4150" s="230" t="str">
        <f>MID(B4150,1,T4150-1)</f>
        <v>A.14.3.4</v>
      </c>
      <c r="V4150" s="231">
        <f t="shared" si="725"/>
        <v>9</v>
      </c>
    </row>
    <row r="4151" spans="1:22" s="231" customFormat="1">
      <c r="A4151" s="172">
        <f>VLOOKUP(G4151,[1]Conceptos!$B$2:$F$587,5,FALSE)</f>
        <v>489</v>
      </c>
      <c r="B4151" s="234"/>
      <c r="C4151" s="220"/>
      <c r="D4151" s="221"/>
      <c r="E4151" s="225">
        <v>1</v>
      </c>
      <c r="F4151" s="174"/>
      <c r="G4151" s="264" t="str">
        <f t="shared" si="726"/>
        <v>A.14.3.4.2</v>
      </c>
      <c r="H4151" s="235" t="e">
        <f t="shared" ref="H4151:H4160" si="734">VLOOKUP(F4151,$W$7:$X$48,2,FALSE)</f>
        <v>#N/A</v>
      </c>
      <c r="I4151" s="239"/>
      <c r="J4151" s="239"/>
      <c r="K4151" s="239"/>
      <c r="L4151" s="239"/>
      <c r="M4151" s="240"/>
      <c r="N4151" s="231">
        <f t="shared" si="729"/>
        <v>1</v>
      </c>
      <c r="O4151" s="231">
        <f t="shared" si="733"/>
        <v>0</v>
      </c>
      <c r="P4151" s="179">
        <f>VLOOKUP($G4151,[1]Conceptos!$B$2:$I$588,6,FALSE)</f>
        <v>1</v>
      </c>
      <c r="Q4151" s="179">
        <f>VLOOKUP($G4151,[1]Conceptos!$B$2:$I$588,7,FALSE)</f>
        <v>1</v>
      </c>
      <c r="R4151" s="179">
        <f>VLOOKUP($G4151,[1]Conceptos!$B$2:$I$588,8,FALSE)</f>
        <v>1</v>
      </c>
      <c r="S4151" s="229" t="b">
        <f>VLOOKUP(G4151,[1]Conceptos!$B$2:$E$588,4,FALSE)</f>
        <v>1</v>
      </c>
      <c r="V4151" s="231">
        <f t="shared" ref="V4151:V4214" si="735">IF(T4151=0,T4150,T4151)</f>
        <v>9</v>
      </c>
    </row>
    <row r="4152" spans="1:22" s="231" customFormat="1" hidden="1">
      <c r="A4152" s="172">
        <f>VLOOKUP(G4152,[1]Conceptos!$B$2:$F$587,5,FALSE)</f>
        <v>489</v>
      </c>
      <c r="B4152" s="236"/>
      <c r="C4152" s="237"/>
      <c r="D4152" s="238"/>
      <c r="E4152" s="225">
        <v>2</v>
      </c>
      <c r="F4152" s="174"/>
      <c r="G4152" s="264" t="str">
        <f t="shared" si="726"/>
        <v>A.14.3.4.2</v>
      </c>
      <c r="H4152" s="235" t="e">
        <f t="shared" si="734"/>
        <v>#N/A</v>
      </c>
      <c r="I4152" s="239"/>
      <c r="J4152" s="239"/>
      <c r="K4152" s="239"/>
      <c r="L4152" s="239"/>
      <c r="M4152" s="240"/>
      <c r="N4152" s="231">
        <f t="shared" si="729"/>
        <v>1</v>
      </c>
      <c r="O4152" s="231">
        <f t="shared" si="733"/>
        <v>0</v>
      </c>
      <c r="P4152" s="179">
        <f>VLOOKUP($G4152,[1]Conceptos!$B$2:$I$588,6,FALSE)</f>
        <v>1</v>
      </c>
      <c r="Q4152" s="179">
        <f>VLOOKUP($G4152,[1]Conceptos!$B$2:$I$588,7,FALSE)</f>
        <v>1</v>
      </c>
      <c r="R4152" s="179">
        <f>VLOOKUP($G4152,[1]Conceptos!$B$2:$I$588,8,FALSE)</f>
        <v>1</v>
      </c>
      <c r="S4152" s="229" t="b">
        <f>VLOOKUP(G4152,[1]Conceptos!$B$2:$E$587,4,FALSE)</f>
        <v>1</v>
      </c>
      <c r="V4152" s="231">
        <f t="shared" si="735"/>
        <v>0</v>
      </c>
    </row>
    <row r="4153" spans="1:22" s="231" customFormat="1" hidden="1">
      <c r="A4153" s="172">
        <f>VLOOKUP(G4153,[1]Conceptos!$B$2:$F$587,5,FALSE)</f>
        <v>489</v>
      </c>
      <c r="B4153" s="236"/>
      <c r="C4153" s="237"/>
      <c r="D4153" s="238"/>
      <c r="E4153" s="225">
        <v>3</v>
      </c>
      <c r="F4153" s="174"/>
      <c r="G4153" s="264" t="str">
        <f t="shared" si="726"/>
        <v>A.14.3.4.2</v>
      </c>
      <c r="H4153" s="235" t="e">
        <f t="shared" si="734"/>
        <v>#N/A</v>
      </c>
      <c r="I4153" s="239"/>
      <c r="J4153" s="239"/>
      <c r="K4153" s="239"/>
      <c r="L4153" s="239"/>
      <c r="M4153" s="240"/>
      <c r="N4153" s="231">
        <f t="shared" si="729"/>
        <v>1</v>
      </c>
      <c r="O4153" s="231">
        <f t="shared" si="733"/>
        <v>0</v>
      </c>
      <c r="P4153" s="179">
        <f>VLOOKUP($G4153,[1]Conceptos!$B$2:$I$588,6,FALSE)</f>
        <v>1</v>
      </c>
      <c r="Q4153" s="179">
        <f>VLOOKUP($G4153,[1]Conceptos!$B$2:$I$588,7,FALSE)</f>
        <v>1</v>
      </c>
      <c r="R4153" s="179">
        <f>VLOOKUP($G4153,[1]Conceptos!$B$2:$I$588,8,FALSE)</f>
        <v>1</v>
      </c>
      <c r="S4153" s="229" t="b">
        <f>VLOOKUP(G4153,[1]Conceptos!$B$2:$E$587,4,FALSE)</f>
        <v>1</v>
      </c>
      <c r="V4153" s="231">
        <f t="shared" si="735"/>
        <v>0</v>
      </c>
    </row>
    <row r="4154" spans="1:22" s="231" customFormat="1" hidden="1">
      <c r="A4154" s="172">
        <f>VLOOKUP(G4154,[1]Conceptos!$B$2:$F$587,5,FALSE)</f>
        <v>489</v>
      </c>
      <c r="B4154" s="236"/>
      <c r="C4154" s="237"/>
      <c r="D4154" s="238"/>
      <c r="E4154" s="225">
        <v>4</v>
      </c>
      <c r="F4154" s="174"/>
      <c r="G4154" s="264" t="str">
        <f t="shared" si="726"/>
        <v>A.14.3.4.2</v>
      </c>
      <c r="H4154" s="235" t="e">
        <f t="shared" si="734"/>
        <v>#N/A</v>
      </c>
      <c r="I4154" s="239"/>
      <c r="J4154" s="239"/>
      <c r="K4154" s="239"/>
      <c r="L4154" s="239"/>
      <c r="M4154" s="240"/>
      <c r="N4154" s="231">
        <f t="shared" si="729"/>
        <v>1</v>
      </c>
      <c r="O4154" s="231">
        <f t="shared" si="733"/>
        <v>0</v>
      </c>
      <c r="P4154" s="179">
        <f>VLOOKUP($G4154,[1]Conceptos!$B$2:$I$588,6,FALSE)</f>
        <v>1</v>
      </c>
      <c r="Q4154" s="179">
        <f>VLOOKUP($G4154,[1]Conceptos!$B$2:$I$588,7,FALSE)</f>
        <v>1</v>
      </c>
      <c r="R4154" s="179">
        <f>VLOOKUP($G4154,[1]Conceptos!$B$2:$I$588,8,FALSE)</f>
        <v>1</v>
      </c>
      <c r="S4154" s="229" t="b">
        <f>VLOOKUP(G4154,[1]Conceptos!$B$2:$E$587,4,FALSE)</f>
        <v>1</v>
      </c>
      <c r="V4154" s="231">
        <f t="shared" si="735"/>
        <v>0</v>
      </c>
    </row>
    <row r="4155" spans="1:22" s="231" customFormat="1" hidden="1">
      <c r="A4155" s="172">
        <f>VLOOKUP(G4155,[1]Conceptos!$B$2:$F$587,5,FALSE)</f>
        <v>489</v>
      </c>
      <c r="B4155" s="236"/>
      <c r="C4155" s="237"/>
      <c r="D4155" s="238"/>
      <c r="E4155" s="225">
        <v>5</v>
      </c>
      <c r="F4155" s="174"/>
      <c r="G4155" s="264" t="str">
        <f t="shared" si="726"/>
        <v>A.14.3.4.2</v>
      </c>
      <c r="H4155" s="235" t="e">
        <f t="shared" si="734"/>
        <v>#N/A</v>
      </c>
      <c r="I4155" s="239"/>
      <c r="J4155" s="239"/>
      <c r="K4155" s="239"/>
      <c r="L4155" s="239"/>
      <c r="M4155" s="240"/>
      <c r="N4155" s="231">
        <f t="shared" si="729"/>
        <v>1</v>
      </c>
      <c r="O4155" s="231">
        <f t="shared" si="733"/>
        <v>0</v>
      </c>
      <c r="P4155" s="179">
        <f>VLOOKUP($G4155,[1]Conceptos!$B$2:$I$588,6,FALSE)</f>
        <v>1</v>
      </c>
      <c r="Q4155" s="179">
        <f>VLOOKUP($G4155,[1]Conceptos!$B$2:$I$588,7,FALSE)</f>
        <v>1</v>
      </c>
      <c r="R4155" s="179">
        <f>VLOOKUP($G4155,[1]Conceptos!$B$2:$I$588,8,FALSE)</f>
        <v>1</v>
      </c>
      <c r="S4155" s="229" t="b">
        <f>VLOOKUP(G4155,[1]Conceptos!$B$2:$E$587,4,FALSE)</f>
        <v>1</v>
      </c>
      <c r="V4155" s="231">
        <f t="shared" si="735"/>
        <v>0</v>
      </c>
    </row>
    <row r="4156" spans="1:22" s="231" customFormat="1" hidden="1">
      <c r="A4156" s="172">
        <f>VLOOKUP(G4156,[1]Conceptos!$B$2:$F$587,5,FALSE)</f>
        <v>489</v>
      </c>
      <c r="B4156" s="236"/>
      <c r="C4156" s="237"/>
      <c r="D4156" s="238"/>
      <c r="E4156" s="225">
        <v>6</v>
      </c>
      <c r="F4156" s="174"/>
      <c r="G4156" s="264" t="str">
        <f t="shared" si="726"/>
        <v>A.14.3.4.2</v>
      </c>
      <c r="H4156" s="235" t="e">
        <f t="shared" si="734"/>
        <v>#N/A</v>
      </c>
      <c r="I4156" s="239"/>
      <c r="J4156" s="239"/>
      <c r="K4156" s="239"/>
      <c r="L4156" s="239"/>
      <c r="M4156" s="240"/>
      <c r="N4156" s="231">
        <f t="shared" si="729"/>
        <v>1</v>
      </c>
      <c r="O4156" s="231">
        <f t="shared" si="733"/>
        <v>0</v>
      </c>
      <c r="P4156" s="179">
        <f>VLOOKUP($G4156,[1]Conceptos!$B$2:$I$588,6,FALSE)</f>
        <v>1</v>
      </c>
      <c r="Q4156" s="179">
        <f>VLOOKUP($G4156,[1]Conceptos!$B$2:$I$588,7,FALSE)</f>
        <v>1</v>
      </c>
      <c r="R4156" s="179">
        <f>VLOOKUP($G4156,[1]Conceptos!$B$2:$I$588,8,FALSE)</f>
        <v>1</v>
      </c>
      <c r="S4156" s="229" t="b">
        <f>VLOOKUP(G4156,[1]Conceptos!$B$2:$E$587,4,FALSE)</f>
        <v>1</v>
      </c>
      <c r="V4156" s="231">
        <f t="shared" si="735"/>
        <v>0</v>
      </c>
    </row>
    <row r="4157" spans="1:22" s="231" customFormat="1" hidden="1">
      <c r="A4157" s="172">
        <f>VLOOKUP(G4157,[1]Conceptos!$B$2:$F$587,5,FALSE)</f>
        <v>489</v>
      </c>
      <c r="B4157" s="236"/>
      <c r="C4157" s="237"/>
      <c r="D4157" s="238"/>
      <c r="E4157" s="225">
        <v>7</v>
      </c>
      <c r="F4157" s="174"/>
      <c r="G4157" s="264" t="str">
        <f t="shared" ref="G4157:G4220" si="736">IF(ISBLANK(B4157),G4156,B4157)</f>
        <v>A.14.3.4.2</v>
      </c>
      <c r="H4157" s="235" t="e">
        <f t="shared" si="734"/>
        <v>#N/A</v>
      </c>
      <c r="I4157" s="239"/>
      <c r="J4157" s="239"/>
      <c r="K4157" s="239"/>
      <c r="L4157" s="239"/>
      <c r="M4157" s="240"/>
      <c r="N4157" s="231">
        <f t="shared" si="729"/>
        <v>1</v>
      </c>
      <c r="O4157" s="231">
        <f t="shared" si="733"/>
        <v>0</v>
      </c>
      <c r="P4157" s="179">
        <f>VLOOKUP($G4157,[1]Conceptos!$B$2:$I$588,6,FALSE)</f>
        <v>1</v>
      </c>
      <c r="Q4157" s="179">
        <f>VLOOKUP($G4157,[1]Conceptos!$B$2:$I$588,7,FALSE)</f>
        <v>1</v>
      </c>
      <c r="R4157" s="179">
        <f>VLOOKUP($G4157,[1]Conceptos!$B$2:$I$588,8,FALSE)</f>
        <v>1</v>
      </c>
      <c r="S4157" s="229" t="b">
        <f>VLOOKUP(G4157,[1]Conceptos!$B$2:$E$587,4,FALSE)</f>
        <v>1</v>
      </c>
      <c r="V4157" s="231">
        <f t="shared" si="735"/>
        <v>0</v>
      </c>
    </row>
    <row r="4158" spans="1:22" s="231" customFormat="1" hidden="1">
      <c r="A4158" s="172">
        <f>VLOOKUP(G4158,[1]Conceptos!$B$2:$F$587,5,FALSE)</f>
        <v>489</v>
      </c>
      <c r="B4158" s="236"/>
      <c r="C4158" s="237"/>
      <c r="D4158" s="238"/>
      <c r="E4158" s="225">
        <v>8</v>
      </c>
      <c r="F4158" s="174"/>
      <c r="G4158" s="264" t="str">
        <f t="shared" si="736"/>
        <v>A.14.3.4.2</v>
      </c>
      <c r="H4158" s="235" t="e">
        <f t="shared" si="734"/>
        <v>#N/A</v>
      </c>
      <c r="I4158" s="239"/>
      <c r="J4158" s="239"/>
      <c r="K4158" s="239"/>
      <c r="L4158" s="239"/>
      <c r="M4158" s="240"/>
      <c r="N4158" s="231">
        <f t="shared" si="729"/>
        <v>1</v>
      </c>
      <c r="O4158" s="231">
        <f t="shared" si="733"/>
        <v>0</v>
      </c>
      <c r="P4158" s="179">
        <f>VLOOKUP($G4158,[1]Conceptos!$B$2:$I$588,6,FALSE)</f>
        <v>1</v>
      </c>
      <c r="Q4158" s="179">
        <f>VLOOKUP($G4158,[1]Conceptos!$B$2:$I$588,7,FALSE)</f>
        <v>1</v>
      </c>
      <c r="R4158" s="179">
        <f>VLOOKUP($G4158,[1]Conceptos!$B$2:$I$588,8,FALSE)</f>
        <v>1</v>
      </c>
      <c r="S4158" s="229" t="b">
        <f>VLOOKUP(G4158,[1]Conceptos!$B$2:$E$587,4,FALSE)</f>
        <v>1</v>
      </c>
      <c r="V4158" s="231">
        <f t="shared" si="735"/>
        <v>0</v>
      </c>
    </row>
    <row r="4159" spans="1:22" s="231" customFormat="1" hidden="1">
      <c r="A4159" s="172">
        <f>VLOOKUP(G4159,[1]Conceptos!$B$2:$F$587,5,FALSE)</f>
        <v>489</v>
      </c>
      <c r="B4159" s="236"/>
      <c r="C4159" s="237"/>
      <c r="D4159" s="238"/>
      <c r="E4159" s="225">
        <v>9</v>
      </c>
      <c r="F4159" s="174"/>
      <c r="G4159" s="264" t="str">
        <f t="shared" si="736"/>
        <v>A.14.3.4.2</v>
      </c>
      <c r="H4159" s="235" t="e">
        <f t="shared" si="734"/>
        <v>#N/A</v>
      </c>
      <c r="I4159" s="239"/>
      <c r="J4159" s="239"/>
      <c r="K4159" s="239"/>
      <c r="L4159" s="239"/>
      <c r="M4159" s="240"/>
      <c r="N4159" s="231">
        <f t="shared" si="729"/>
        <v>1</v>
      </c>
      <c r="O4159" s="231">
        <f t="shared" si="733"/>
        <v>0</v>
      </c>
      <c r="P4159" s="179">
        <f>VLOOKUP($G4159,[1]Conceptos!$B$2:$I$588,6,FALSE)</f>
        <v>1</v>
      </c>
      <c r="Q4159" s="179">
        <f>VLOOKUP($G4159,[1]Conceptos!$B$2:$I$588,7,FALSE)</f>
        <v>1</v>
      </c>
      <c r="R4159" s="179">
        <f>VLOOKUP($G4159,[1]Conceptos!$B$2:$I$588,8,FALSE)</f>
        <v>1</v>
      </c>
      <c r="S4159" s="229" t="b">
        <f>VLOOKUP(G4159,[1]Conceptos!$B$2:$E$587,4,FALSE)</f>
        <v>1</v>
      </c>
      <c r="V4159" s="231">
        <f t="shared" si="735"/>
        <v>0</v>
      </c>
    </row>
    <row r="4160" spans="1:22" s="231" customFormat="1" hidden="1">
      <c r="A4160" s="172">
        <f>VLOOKUP(G4160,[1]Conceptos!$B$2:$F$587,5,FALSE)</f>
        <v>489</v>
      </c>
      <c r="B4160" s="236"/>
      <c r="C4160" s="237"/>
      <c r="D4160" s="238"/>
      <c r="E4160" s="225">
        <v>10</v>
      </c>
      <c r="F4160" s="174"/>
      <c r="G4160" s="264" t="str">
        <f t="shared" si="736"/>
        <v>A.14.3.4.2</v>
      </c>
      <c r="H4160" s="235" t="e">
        <f t="shared" si="734"/>
        <v>#N/A</v>
      </c>
      <c r="I4160" s="239"/>
      <c r="J4160" s="239"/>
      <c r="K4160" s="239"/>
      <c r="L4160" s="239"/>
      <c r="M4160" s="240"/>
      <c r="N4160" s="231">
        <f t="shared" si="729"/>
        <v>1</v>
      </c>
      <c r="O4160" s="231">
        <f t="shared" si="733"/>
        <v>0</v>
      </c>
      <c r="P4160" s="179">
        <f>VLOOKUP($G4160,[1]Conceptos!$B$2:$I$588,6,FALSE)</f>
        <v>1</v>
      </c>
      <c r="Q4160" s="179">
        <f>VLOOKUP($G4160,[1]Conceptos!$B$2:$I$588,7,FALSE)</f>
        <v>1</v>
      </c>
      <c r="R4160" s="179">
        <f>VLOOKUP($G4160,[1]Conceptos!$B$2:$I$588,8,FALSE)</f>
        <v>1</v>
      </c>
      <c r="S4160" s="229" t="b">
        <f>VLOOKUP(G4160,[1]Conceptos!$B$2:$E$587,4,FALSE)</f>
        <v>1</v>
      </c>
      <c r="V4160" s="231">
        <f t="shared" si="735"/>
        <v>0</v>
      </c>
    </row>
    <row r="4161" spans="1:22" s="231" customFormat="1" ht="25.5">
      <c r="A4161" s="172">
        <f>VLOOKUP(G4161,[1]Conceptos!$B$2:$F$587,5,FALSE)</f>
        <v>490</v>
      </c>
      <c r="B4161" s="216" t="s">
        <v>633</v>
      </c>
      <c r="C4161" s="217" t="str">
        <f>VLOOKUP(B4161,[1]Conceptos!$B$2:$D$587,2,FALSE)</f>
        <v>ATENCIÓN Y APOYO AL ADULTO MAYOR</v>
      </c>
      <c r="D4161" s="218" t="str">
        <f>VLOOKUP(B4161,[1]Conceptos!$B$2:$D$587,3,FALSE)</f>
        <v xml:space="preserve">PROGRAMAS DE APOYO ORIENTADOS A MEJORAR LAS CONDICIONES DE VIDA DE LOS ADULTOS MAYORES EN CONDICIONES DE VULNERABILIDAD </v>
      </c>
      <c r="E4161" s="249"/>
      <c r="F4161" s="210"/>
      <c r="G4161" s="262" t="str">
        <f t="shared" si="736"/>
        <v>A.14.4</v>
      </c>
      <c r="H4161" s="249"/>
      <c r="I4161" s="213">
        <f>I4162+I4173+I4184+I4195</f>
        <v>0</v>
      </c>
      <c r="J4161" s="213">
        <f>J4162+J4173+J4184+J4195</f>
        <v>0</v>
      </c>
      <c r="K4161" s="213">
        <f>K4162+K4173+K4184+K4195</f>
        <v>0</v>
      </c>
      <c r="L4161" s="213">
        <f>L4162+L4173+L4184+L4195</f>
        <v>0</v>
      </c>
      <c r="M4161" s="214">
        <f>M4162+M4173+M4184+M4195</f>
        <v>0</v>
      </c>
      <c r="N4161" s="250">
        <f t="shared" si="729"/>
        <v>0</v>
      </c>
      <c r="O4161" s="250">
        <f t="shared" si="733"/>
        <v>0</v>
      </c>
      <c r="P4161" s="179">
        <f>VLOOKUP($G4161,[1]Conceptos!$B$2:$I$588,6,FALSE)</f>
        <v>1</v>
      </c>
      <c r="Q4161" s="179">
        <f>VLOOKUP($G4161,[1]Conceptos!$B$2:$I$588,7,FALSE)</f>
        <v>1</v>
      </c>
      <c r="R4161" s="179">
        <f>VLOOKUP($G4161,[1]Conceptos!$B$2:$I$588,8,FALSE)</f>
        <v>1</v>
      </c>
      <c r="S4161" s="229" t="b">
        <f>VLOOKUP(G4161,[1]Conceptos!$B$2:$E$588,4,FALSE)</f>
        <v>0</v>
      </c>
      <c r="T4161" s="230">
        <f>FIND(".",B4161,LEN(B4161)-2)</f>
        <v>5</v>
      </c>
      <c r="U4161" s="230" t="str">
        <f>MID(B4161,1,T4161-1)</f>
        <v>A.14</v>
      </c>
      <c r="V4161" s="231">
        <f t="shared" si="735"/>
        <v>5</v>
      </c>
    </row>
    <row r="4162" spans="1:22" s="231" customFormat="1" ht="25.5">
      <c r="A4162" s="172">
        <f>VLOOKUP(G4162,[1]Conceptos!$B$2:$F$587,5,FALSE)</f>
        <v>491</v>
      </c>
      <c r="B4162" s="219" t="s">
        <v>634</v>
      </c>
      <c r="C4162" s="220" t="str">
        <f>VLOOKUP(B4162,[1]Conceptos!$B$2:$D$587,2,FALSE)</f>
        <v>CONSTRUCCIÓN DE INFRAESTRUCTURA</v>
      </c>
      <c r="D4162" s="221" t="str">
        <f>VLOOKUP(B4162,[1]Conceptos!$B$2:$D$587,3,FALSE)</f>
        <v>RECURSOS ORIENTADOS A LA INVERSIÓN EN INFRAESTRUCTURA DE LOS PROYECTOS RELACIONADOS CON LA ATENCIÓN Y APOYO AL ADULTO MAYOR</v>
      </c>
      <c r="E4162" s="222" t="s">
        <v>136</v>
      </c>
      <c r="F4162" s="223"/>
      <c r="G4162" s="263" t="str">
        <f t="shared" si="736"/>
        <v>A.14.4.1</v>
      </c>
      <c r="H4162" s="225"/>
      <c r="I4162" s="226">
        <f>SUM(I4163:I4172)</f>
        <v>0</v>
      </c>
      <c r="J4162" s="226">
        <f>SUM(J4163:J4172)</f>
        <v>0</v>
      </c>
      <c r="K4162" s="226">
        <f>SUM(K4163:K4172)</f>
        <v>0</v>
      </c>
      <c r="L4162" s="226">
        <f>SUM(L4163:L4172)</f>
        <v>0</v>
      </c>
      <c r="M4162" s="227">
        <f>SUM(M4163:M4172)</f>
        <v>0</v>
      </c>
      <c r="N4162" s="228">
        <f>IF(AND(E4162&lt;&gt;"", E4162&lt;&gt;"Registrar Detalle",E4162&lt;&gt;"Ocultar Detalle"),1,0)</f>
        <v>0</v>
      </c>
      <c r="O4162" s="228">
        <f t="shared" si="733"/>
        <v>0</v>
      </c>
      <c r="P4162" s="179">
        <f>VLOOKUP($G4162,[1]Conceptos!$B$2:$I$588,6,FALSE)</f>
        <v>1</v>
      </c>
      <c r="Q4162" s="179">
        <f>VLOOKUP($G4162,[1]Conceptos!$B$2:$I$588,7,FALSE)</f>
        <v>1</v>
      </c>
      <c r="R4162" s="179">
        <f>VLOOKUP($G4162,[1]Conceptos!$B$2:$I$588,8,FALSE)</f>
        <v>1</v>
      </c>
      <c r="S4162" s="229" t="b">
        <f>VLOOKUP(G4162,[1]Conceptos!$B$2:$E$588,4,FALSE)</f>
        <v>1</v>
      </c>
      <c r="T4162" s="230">
        <f>FIND(".",B4162,LEN(B4162)-2)</f>
        <v>7</v>
      </c>
      <c r="U4162" s="230" t="str">
        <f>MID(B4162,1,T4162-1)</f>
        <v>A.14.4</v>
      </c>
      <c r="V4162" s="231">
        <f t="shared" si="735"/>
        <v>7</v>
      </c>
    </row>
    <row r="4163" spans="1:22" s="231" customFormat="1">
      <c r="A4163" s="172">
        <f>VLOOKUP(G4163,[1]Conceptos!$B$2:$F$587,5,FALSE)</f>
        <v>491</v>
      </c>
      <c r="B4163" s="234"/>
      <c r="C4163" s="220"/>
      <c r="D4163" s="221"/>
      <c r="E4163" s="225">
        <v>1</v>
      </c>
      <c r="F4163" s="174"/>
      <c r="G4163" s="264" t="str">
        <f t="shared" si="736"/>
        <v>A.14.4.1</v>
      </c>
      <c r="H4163" s="235" t="e">
        <f t="shared" ref="H4163:H4172" si="737">VLOOKUP(F4163,$W$7:$X$48,2,FALSE)</f>
        <v>#N/A</v>
      </c>
      <c r="I4163" s="239"/>
      <c r="J4163" s="239"/>
      <c r="K4163" s="239"/>
      <c r="L4163" s="239"/>
      <c r="M4163" s="240"/>
      <c r="N4163" s="231">
        <f t="shared" si="729"/>
        <v>1</v>
      </c>
      <c r="O4163" s="231">
        <f t="shared" si="733"/>
        <v>0</v>
      </c>
      <c r="P4163" s="179">
        <f>VLOOKUP($G4163,[1]Conceptos!$B$2:$I$588,6,FALSE)</f>
        <v>1</v>
      </c>
      <c r="Q4163" s="179">
        <f>VLOOKUP($G4163,[1]Conceptos!$B$2:$I$588,7,FALSE)</f>
        <v>1</v>
      </c>
      <c r="R4163" s="179">
        <f>VLOOKUP($G4163,[1]Conceptos!$B$2:$I$588,8,FALSE)</f>
        <v>1</v>
      </c>
      <c r="S4163" s="229" t="b">
        <f>VLOOKUP(G4163,[1]Conceptos!$B$2:$E$588,4,FALSE)</f>
        <v>1</v>
      </c>
      <c r="V4163" s="231">
        <f t="shared" si="735"/>
        <v>7</v>
      </c>
    </row>
    <row r="4164" spans="1:22" s="231" customFormat="1" hidden="1">
      <c r="A4164" s="172">
        <f>VLOOKUP(G4164,[1]Conceptos!$B$2:$F$587,5,FALSE)</f>
        <v>491</v>
      </c>
      <c r="B4164" s="236"/>
      <c r="C4164" s="237"/>
      <c r="D4164" s="238"/>
      <c r="E4164" s="225">
        <v>2</v>
      </c>
      <c r="F4164" s="174"/>
      <c r="G4164" s="264" t="str">
        <f t="shared" si="736"/>
        <v>A.14.4.1</v>
      </c>
      <c r="H4164" s="235" t="e">
        <f t="shared" si="737"/>
        <v>#N/A</v>
      </c>
      <c r="I4164" s="239"/>
      <c r="J4164" s="239"/>
      <c r="K4164" s="239"/>
      <c r="L4164" s="239"/>
      <c r="M4164" s="240"/>
      <c r="N4164" s="231">
        <f t="shared" si="729"/>
        <v>1</v>
      </c>
      <c r="O4164" s="231">
        <f t="shared" si="733"/>
        <v>0</v>
      </c>
      <c r="P4164" s="179">
        <f>VLOOKUP($G4164,[1]Conceptos!$B$2:$I$588,6,FALSE)</f>
        <v>1</v>
      </c>
      <c r="Q4164" s="179">
        <f>VLOOKUP($G4164,[1]Conceptos!$B$2:$I$588,7,FALSE)</f>
        <v>1</v>
      </c>
      <c r="R4164" s="179">
        <f>VLOOKUP($G4164,[1]Conceptos!$B$2:$I$588,8,FALSE)</f>
        <v>1</v>
      </c>
      <c r="S4164" s="229" t="b">
        <f>VLOOKUP(G4164,[1]Conceptos!$B$2:$E$587,4,FALSE)</f>
        <v>1</v>
      </c>
      <c r="V4164" s="231">
        <f t="shared" si="735"/>
        <v>0</v>
      </c>
    </row>
    <row r="4165" spans="1:22" s="231" customFormat="1" hidden="1">
      <c r="A4165" s="172">
        <f>VLOOKUP(G4165,[1]Conceptos!$B$2:$F$587,5,FALSE)</f>
        <v>491</v>
      </c>
      <c r="B4165" s="236"/>
      <c r="C4165" s="237"/>
      <c r="D4165" s="238"/>
      <c r="E4165" s="225">
        <v>3</v>
      </c>
      <c r="F4165" s="174"/>
      <c r="G4165" s="264" t="str">
        <f t="shared" si="736"/>
        <v>A.14.4.1</v>
      </c>
      <c r="H4165" s="235" t="e">
        <f t="shared" si="737"/>
        <v>#N/A</v>
      </c>
      <c r="I4165" s="239"/>
      <c r="J4165" s="239"/>
      <c r="K4165" s="239"/>
      <c r="L4165" s="239"/>
      <c r="M4165" s="240"/>
      <c r="N4165" s="231">
        <f t="shared" si="729"/>
        <v>1</v>
      </c>
      <c r="O4165" s="231">
        <f t="shared" si="733"/>
        <v>0</v>
      </c>
      <c r="P4165" s="179">
        <f>VLOOKUP($G4165,[1]Conceptos!$B$2:$I$588,6,FALSE)</f>
        <v>1</v>
      </c>
      <c r="Q4165" s="179">
        <f>VLOOKUP($G4165,[1]Conceptos!$B$2:$I$588,7,FALSE)</f>
        <v>1</v>
      </c>
      <c r="R4165" s="179">
        <f>VLOOKUP($G4165,[1]Conceptos!$B$2:$I$588,8,FALSE)</f>
        <v>1</v>
      </c>
      <c r="S4165" s="229" t="b">
        <f>VLOOKUP(G4165,[1]Conceptos!$B$2:$E$587,4,FALSE)</f>
        <v>1</v>
      </c>
      <c r="V4165" s="231">
        <f t="shared" si="735"/>
        <v>0</v>
      </c>
    </row>
    <row r="4166" spans="1:22" s="231" customFormat="1" hidden="1">
      <c r="A4166" s="172">
        <f>VLOOKUP(G4166,[1]Conceptos!$B$2:$F$587,5,FALSE)</f>
        <v>491</v>
      </c>
      <c r="B4166" s="236"/>
      <c r="C4166" s="237"/>
      <c r="D4166" s="238"/>
      <c r="E4166" s="225">
        <v>4</v>
      </c>
      <c r="F4166" s="174"/>
      <c r="G4166" s="264" t="str">
        <f t="shared" si="736"/>
        <v>A.14.4.1</v>
      </c>
      <c r="H4166" s="235" t="e">
        <f t="shared" si="737"/>
        <v>#N/A</v>
      </c>
      <c r="I4166" s="239"/>
      <c r="J4166" s="239"/>
      <c r="K4166" s="239"/>
      <c r="L4166" s="239"/>
      <c r="M4166" s="240"/>
      <c r="N4166" s="231">
        <f t="shared" si="729"/>
        <v>1</v>
      </c>
      <c r="O4166" s="231">
        <f t="shared" si="733"/>
        <v>0</v>
      </c>
      <c r="P4166" s="179">
        <f>VLOOKUP($G4166,[1]Conceptos!$B$2:$I$588,6,FALSE)</f>
        <v>1</v>
      </c>
      <c r="Q4166" s="179">
        <f>VLOOKUP($G4166,[1]Conceptos!$B$2:$I$588,7,FALSE)</f>
        <v>1</v>
      </c>
      <c r="R4166" s="179">
        <f>VLOOKUP($G4166,[1]Conceptos!$B$2:$I$588,8,FALSE)</f>
        <v>1</v>
      </c>
      <c r="S4166" s="229" t="b">
        <f>VLOOKUP(G4166,[1]Conceptos!$B$2:$E$587,4,FALSE)</f>
        <v>1</v>
      </c>
      <c r="V4166" s="231">
        <f t="shared" si="735"/>
        <v>0</v>
      </c>
    </row>
    <row r="4167" spans="1:22" s="231" customFormat="1" hidden="1">
      <c r="A4167" s="172">
        <f>VLOOKUP(G4167,[1]Conceptos!$B$2:$F$587,5,FALSE)</f>
        <v>491</v>
      </c>
      <c r="B4167" s="236"/>
      <c r="C4167" s="237"/>
      <c r="D4167" s="238"/>
      <c r="E4167" s="225">
        <v>5</v>
      </c>
      <c r="F4167" s="174"/>
      <c r="G4167" s="264" t="str">
        <f t="shared" si="736"/>
        <v>A.14.4.1</v>
      </c>
      <c r="H4167" s="235" t="e">
        <f t="shared" si="737"/>
        <v>#N/A</v>
      </c>
      <c r="I4167" s="239"/>
      <c r="J4167" s="239"/>
      <c r="K4167" s="239"/>
      <c r="L4167" s="239"/>
      <c r="M4167" s="240"/>
      <c r="N4167" s="231">
        <f t="shared" si="729"/>
        <v>1</v>
      </c>
      <c r="O4167" s="231">
        <f t="shared" si="733"/>
        <v>0</v>
      </c>
      <c r="P4167" s="179">
        <f>VLOOKUP($G4167,[1]Conceptos!$B$2:$I$588,6,FALSE)</f>
        <v>1</v>
      </c>
      <c r="Q4167" s="179">
        <f>VLOOKUP($G4167,[1]Conceptos!$B$2:$I$588,7,FALSE)</f>
        <v>1</v>
      </c>
      <c r="R4167" s="179">
        <f>VLOOKUP($G4167,[1]Conceptos!$B$2:$I$588,8,FALSE)</f>
        <v>1</v>
      </c>
      <c r="S4167" s="229" t="b">
        <f>VLOOKUP(G4167,[1]Conceptos!$B$2:$E$587,4,FALSE)</f>
        <v>1</v>
      </c>
      <c r="V4167" s="231">
        <f t="shared" si="735"/>
        <v>0</v>
      </c>
    </row>
    <row r="4168" spans="1:22" s="231" customFormat="1" hidden="1">
      <c r="A4168" s="172">
        <f>VLOOKUP(G4168,[1]Conceptos!$B$2:$F$587,5,FALSE)</f>
        <v>491</v>
      </c>
      <c r="B4168" s="236"/>
      <c r="C4168" s="237"/>
      <c r="D4168" s="238"/>
      <c r="E4168" s="225">
        <v>6</v>
      </c>
      <c r="F4168" s="174"/>
      <c r="G4168" s="264" t="str">
        <f t="shared" si="736"/>
        <v>A.14.4.1</v>
      </c>
      <c r="H4168" s="235" t="e">
        <f t="shared" si="737"/>
        <v>#N/A</v>
      </c>
      <c r="I4168" s="239"/>
      <c r="J4168" s="239"/>
      <c r="K4168" s="239"/>
      <c r="L4168" s="239"/>
      <c r="M4168" s="240"/>
      <c r="N4168" s="231">
        <f t="shared" si="729"/>
        <v>1</v>
      </c>
      <c r="O4168" s="231">
        <f t="shared" si="733"/>
        <v>0</v>
      </c>
      <c r="P4168" s="179">
        <f>VLOOKUP($G4168,[1]Conceptos!$B$2:$I$588,6,FALSE)</f>
        <v>1</v>
      </c>
      <c r="Q4168" s="179">
        <f>VLOOKUP($G4168,[1]Conceptos!$B$2:$I$588,7,FALSE)</f>
        <v>1</v>
      </c>
      <c r="R4168" s="179">
        <f>VLOOKUP($G4168,[1]Conceptos!$B$2:$I$588,8,FALSE)</f>
        <v>1</v>
      </c>
      <c r="S4168" s="229" t="b">
        <f>VLOOKUP(G4168,[1]Conceptos!$B$2:$E$587,4,FALSE)</f>
        <v>1</v>
      </c>
      <c r="V4168" s="231">
        <f t="shared" si="735"/>
        <v>0</v>
      </c>
    </row>
    <row r="4169" spans="1:22" s="231" customFormat="1" hidden="1">
      <c r="A4169" s="172">
        <f>VLOOKUP(G4169,[1]Conceptos!$B$2:$F$587,5,FALSE)</f>
        <v>491</v>
      </c>
      <c r="B4169" s="236"/>
      <c r="C4169" s="237"/>
      <c r="D4169" s="238"/>
      <c r="E4169" s="225">
        <v>7</v>
      </c>
      <c r="F4169" s="174"/>
      <c r="G4169" s="264" t="str">
        <f t="shared" si="736"/>
        <v>A.14.4.1</v>
      </c>
      <c r="H4169" s="235" t="e">
        <f t="shared" si="737"/>
        <v>#N/A</v>
      </c>
      <c r="I4169" s="239"/>
      <c r="J4169" s="239"/>
      <c r="K4169" s="239"/>
      <c r="L4169" s="239"/>
      <c r="M4169" s="240"/>
      <c r="N4169" s="231">
        <f t="shared" si="729"/>
        <v>1</v>
      </c>
      <c r="O4169" s="231">
        <f t="shared" si="733"/>
        <v>0</v>
      </c>
      <c r="P4169" s="179">
        <f>VLOOKUP($G4169,[1]Conceptos!$B$2:$I$588,6,FALSE)</f>
        <v>1</v>
      </c>
      <c r="Q4169" s="179">
        <f>VLOOKUP($G4169,[1]Conceptos!$B$2:$I$588,7,FALSE)</f>
        <v>1</v>
      </c>
      <c r="R4169" s="179">
        <f>VLOOKUP($G4169,[1]Conceptos!$B$2:$I$588,8,FALSE)</f>
        <v>1</v>
      </c>
      <c r="S4169" s="229" t="b">
        <f>VLOOKUP(G4169,[1]Conceptos!$B$2:$E$587,4,FALSE)</f>
        <v>1</v>
      </c>
      <c r="V4169" s="231">
        <f t="shared" si="735"/>
        <v>0</v>
      </c>
    </row>
    <row r="4170" spans="1:22" s="231" customFormat="1" hidden="1">
      <c r="A4170" s="172">
        <f>VLOOKUP(G4170,[1]Conceptos!$B$2:$F$587,5,FALSE)</f>
        <v>491</v>
      </c>
      <c r="B4170" s="236"/>
      <c r="C4170" s="237"/>
      <c r="D4170" s="238"/>
      <c r="E4170" s="225">
        <v>8</v>
      </c>
      <c r="F4170" s="174"/>
      <c r="G4170" s="264" t="str">
        <f t="shared" si="736"/>
        <v>A.14.4.1</v>
      </c>
      <c r="H4170" s="235" t="e">
        <f t="shared" si="737"/>
        <v>#N/A</v>
      </c>
      <c r="I4170" s="239"/>
      <c r="J4170" s="239"/>
      <c r="K4170" s="239"/>
      <c r="L4170" s="239"/>
      <c r="M4170" s="240"/>
      <c r="N4170" s="231">
        <f t="shared" si="729"/>
        <v>1</v>
      </c>
      <c r="O4170" s="231">
        <f t="shared" si="733"/>
        <v>0</v>
      </c>
      <c r="P4170" s="179">
        <f>VLOOKUP($G4170,[1]Conceptos!$B$2:$I$588,6,FALSE)</f>
        <v>1</v>
      </c>
      <c r="Q4170" s="179">
        <f>VLOOKUP($G4170,[1]Conceptos!$B$2:$I$588,7,FALSE)</f>
        <v>1</v>
      </c>
      <c r="R4170" s="179">
        <f>VLOOKUP($G4170,[1]Conceptos!$B$2:$I$588,8,FALSE)</f>
        <v>1</v>
      </c>
      <c r="S4170" s="229" t="b">
        <f>VLOOKUP(G4170,[1]Conceptos!$B$2:$E$587,4,FALSE)</f>
        <v>1</v>
      </c>
      <c r="V4170" s="231">
        <f t="shared" si="735"/>
        <v>0</v>
      </c>
    </row>
    <row r="4171" spans="1:22" s="231" customFormat="1" hidden="1">
      <c r="A4171" s="172">
        <f>VLOOKUP(G4171,[1]Conceptos!$B$2:$F$587,5,FALSE)</f>
        <v>491</v>
      </c>
      <c r="B4171" s="236"/>
      <c r="C4171" s="237"/>
      <c r="D4171" s="238"/>
      <c r="E4171" s="225">
        <v>9</v>
      </c>
      <c r="F4171" s="174"/>
      <c r="G4171" s="264" t="str">
        <f t="shared" si="736"/>
        <v>A.14.4.1</v>
      </c>
      <c r="H4171" s="235" t="e">
        <f t="shared" si="737"/>
        <v>#N/A</v>
      </c>
      <c r="I4171" s="239"/>
      <c r="J4171" s="239"/>
      <c r="K4171" s="239"/>
      <c r="L4171" s="239"/>
      <c r="M4171" s="240"/>
      <c r="N4171" s="231">
        <f t="shared" si="729"/>
        <v>1</v>
      </c>
      <c r="O4171" s="231">
        <f t="shared" si="733"/>
        <v>0</v>
      </c>
      <c r="P4171" s="179">
        <f>VLOOKUP($G4171,[1]Conceptos!$B$2:$I$588,6,FALSE)</f>
        <v>1</v>
      </c>
      <c r="Q4171" s="179">
        <f>VLOOKUP($G4171,[1]Conceptos!$B$2:$I$588,7,FALSE)</f>
        <v>1</v>
      </c>
      <c r="R4171" s="179">
        <f>VLOOKUP($G4171,[1]Conceptos!$B$2:$I$588,8,FALSE)</f>
        <v>1</v>
      </c>
      <c r="S4171" s="229" t="b">
        <f>VLOOKUP(G4171,[1]Conceptos!$B$2:$E$587,4,FALSE)</f>
        <v>1</v>
      </c>
      <c r="V4171" s="231">
        <f t="shared" si="735"/>
        <v>0</v>
      </c>
    </row>
    <row r="4172" spans="1:22" s="231" customFormat="1" hidden="1">
      <c r="A4172" s="172">
        <f>VLOOKUP(G4172,[1]Conceptos!$B$2:$F$587,5,FALSE)</f>
        <v>491</v>
      </c>
      <c r="B4172" s="236"/>
      <c r="C4172" s="237"/>
      <c r="D4172" s="238"/>
      <c r="E4172" s="225">
        <v>10</v>
      </c>
      <c r="F4172" s="174"/>
      <c r="G4172" s="264" t="str">
        <f t="shared" si="736"/>
        <v>A.14.4.1</v>
      </c>
      <c r="H4172" s="235" t="e">
        <f t="shared" si="737"/>
        <v>#N/A</v>
      </c>
      <c r="I4172" s="239"/>
      <c r="J4172" s="239"/>
      <c r="K4172" s="239"/>
      <c r="L4172" s="239"/>
      <c r="M4172" s="240"/>
      <c r="N4172" s="231">
        <f t="shared" si="729"/>
        <v>1</v>
      </c>
      <c r="O4172" s="231">
        <f t="shared" si="733"/>
        <v>0</v>
      </c>
      <c r="P4172" s="179">
        <f>VLOOKUP($G4172,[1]Conceptos!$B$2:$I$588,6,FALSE)</f>
        <v>1</v>
      </c>
      <c r="Q4172" s="179">
        <f>VLOOKUP($G4172,[1]Conceptos!$B$2:$I$588,7,FALSE)</f>
        <v>1</v>
      </c>
      <c r="R4172" s="179">
        <f>VLOOKUP($G4172,[1]Conceptos!$B$2:$I$588,8,FALSE)</f>
        <v>1</v>
      </c>
      <c r="S4172" s="229" t="b">
        <f>VLOOKUP(G4172,[1]Conceptos!$B$2:$E$587,4,FALSE)</f>
        <v>1</v>
      </c>
      <c r="V4172" s="231">
        <f t="shared" si="735"/>
        <v>0</v>
      </c>
    </row>
    <row r="4173" spans="1:22" s="231" customFormat="1" ht="25.5">
      <c r="A4173" s="172">
        <f>VLOOKUP(G4173,[1]Conceptos!$B$2:$F$587,5,FALSE)</f>
        <v>492</v>
      </c>
      <c r="B4173" s="219" t="s">
        <v>635</v>
      </c>
      <c r="C4173" s="220" t="str">
        <f>VLOOKUP(B4173,[1]Conceptos!$B$2:$D$587,2,FALSE)</f>
        <v>ADECUACIÓN DE INFRAESTRUCTURA</v>
      </c>
      <c r="D4173" s="221" t="str">
        <f>VLOOKUP(B4173,[1]Conceptos!$B$2:$D$587,3,FALSE)</f>
        <v>INVERSIÓN ORIENTADA A LA ADECUACION DE LA INFRAESTRUCTURA RELACIONADA CON LA ATENCIÓN Y APOYO AL ADULTO MAYOR</v>
      </c>
      <c r="E4173" s="222" t="s">
        <v>136</v>
      </c>
      <c r="F4173" s="223"/>
      <c r="G4173" s="263" t="str">
        <f t="shared" si="736"/>
        <v>A.14.4.2</v>
      </c>
      <c r="H4173" s="225"/>
      <c r="I4173" s="226">
        <f>SUM(I4174:I4183)</f>
        <v>0</v>
      </c>
      <c r="J4173" s="226">
        <f>SUM(J4174:J4183)</f>
        <v>0</v>
      </c>
      <c r="K4173" s="226">
        <f>SUM(K4174:K4183)</f>
        <v>0</v>
      </c>
      <c r="L4173" s="226">
        <f>SUM(L4174:L4183)</f>
        <v>0</v>
      </c>
      <c r="M4173" s="227">
        <f>SUM(M4174:M4183)</f>
        <v>0</v>
      </c>
      <c r="N4173" s="228">
        <f>IF(AND(E4173&lt;&gt;"", E4173&lt;&gt;"Registrar Detalle",E4173&lt;&gt;"Ocultar Detalle"),1,0)</f>
        <v>0</v>
      </c>
      <c r="O4173" s="228">
        <f t="shared" si="733"/>
        <v>0</v>
      </c>
      <c r="P4173" s="179">
        <f>VLOOKUP($G4173,[1]Conceptos!$B$2:$I$588,6,FALSE)</f>
        <v>1</v>
      </c>
      <c r="Q4173" s="179">
        <f>VLOOKUP($G4173,[1]Conceptos!$B$2:$I$588,7,FALSE)</f>
        <v>1</v>
      </c>
      <c r="R4173" s="179">
        <f>VLOOKUP($G4173,[1]Conceptos!$B$2:$I$588,8,FALSE)</f>
        <v>1</v>
      </c>
      <c r="S4173" s="229" t="b">
        <f>VLOOKUP(G4173,[1]Conceptos!$B$2:$E$588,4,FALSE)</f>
        <v>1</v>
      </c>
      <c r="T4173" s="230">
        <f>FIND(".",B4173,LEN(B4173)-2)</f>
        <v>7</v>
      </c>
      <c r="U4173" s="230" t="str">
        <f>MID(B4173,1,T4173-1)</f>
        <v>A.14.4</v>
      </c>
      <c r="V4173" s="231">
        <f t="shared" si="735"/>
        <v>7</v>
      </c>
    </row>
    <row r="4174" spans="1:22" s="231" customFormat="1">
      <c r="A4174" s="172">
        <f>VLOOKUP(G4174,[1]Conceptos!$B$2:$F$587,5,FALSE)</f>
        <v>492</v>
      </c>
      <c r="B4174" s="234"/>
      <c r="C4174" s="220"/>
      <c r="D4174" s="221"/>
      <c r="E4174" s="225">
        <v>1</v>
      </c>
      <c r="F4174" s="174"/>
      <c r="G4174" s="264" t="str">
        <f t="shared" si="736"/>
        <v>A.14.4.2</v>
      </c>
      <c r="H4174" s="235" t="e">
        <f t="shared" ref="H4174:H4183" si="738">VLOOKUP(F4174,$W$7:$X$48,2,FALSE)</f>
        <v>#N/A</v>
      </c>
      <c r="I4174" s="239"/>
      <c r="J4174" s="239"/>
      <c r="K4174" s="239"/>
      <c r="L4174" s="239"/>
      <c r="M4174" s="240"/>
      <c r="N4174" s="231">
        <f t="shared" si="729"/>
        <v>1</v>
      </c>
      <c r="O4174" s="231">
        <f t="shared" si="733"/>
        <v>0</v>
      </c>
      <c r="P4174" s="179">
        <f>VLOOKUP($G4174,[1]Conceptos!$B$2:$I$588,6,FALSE)</f>
        <v>1</v>
      </c>
      <c r="Q4174" s="179">
        <f>VLOOKUP($G4174,[1]Conceptos!$B$2:$I$588,7,FALSE)</f>
        <v>1</v>
      </c>
      <c r="R4174" s="179">
        <f>VLOOKUP($G4174,[1]Conceptos!$B$2:$I$588,8,FALSE)</f>
        <v>1</v>
      </c>
      <c r="S4174" s="229" t="b">
        <f>VLOOKUP(G4174,[1]Conceptos!$B$2:$E$588,4,FALSE)</f>
        <v>1</v>
      </c>
      <c r="V4174" s="231">
        <f t="shared" si="735"/>
        <v>7</v>
      </c>
    </row>
    <row r="4175" spans="1:22" s="231" customFormat="1" hidden="1">
      <c r="A4175" s="172">
        <f>VLOOKUP(G4175,[1]Conceptos!$B$2:$F$587,5,FALSE)</f>
        <v>492</v>
      </c>
      <c r="B4175" s="236"/>
      <c r="C4175" s="237"/>
      <c r="D4175" s="238"/>
      <c r="E4175" s="225">
        <v>2</v>
      </c>
      <c r="F4175" s="174"/>
      <c r="G4175" s="264" t="str">
        <f t="shared" si="736"/>
        <v>A.14.4.2</v>
      </c>
      <c r="H4175" s="235" t="e">
        <f t="shared" si="738"/>
        <v>#N/A</v>
      </c>
      <c r="I4175" s="239"/>
      <c r="J4175" s="239"/>
      <c r="K4175" s="239"/>
      <c r="L4175" s="239"/>
      <c r="M4175" s="240"/>
      <c r="N4175" s="231">
        <f t="shared" si="729"/>
        <v>1</v>
      </c>
      <c r="O4175" s="231">
        <f t="shared" si="733"/>
        <v>0</v>
      </c>
      <c r="P4175" s="179">
        <f>VLOOKUP($G4175,[1]Conceptos!$B$2:$I$588,6,FALSE)</f>
        <v>1</v>
      </c>
      <c r="Q4175" s="179">
        <f>VLOOKUP($G4175,[1]Conceptos!$B$2:$I$588,7,FALSE)</f>
        <v>1</v>
      </c>
      <c r="R4175" s="179">
        <f>VLOOKUP($G4175,[1]Conceptos!$B$2:$I$588,8,FALSE)</f>
        <v>1</v>
      </c>
      <c r="S4175" s="229" t="b">
        <f>VLOOKUP(G4175,[1]Conceptos!$B$2:$E$587,4,FALSE)</f>
        <v>1</v>
      </c>
      <c r="V4175" s="231">
        <f t="shared" si="735"/>
        <v>0</v>
      </c>
    </row>
    <row r="4176" spans="1:22" s="231" customFormat="1" hidden="1">
      <c r="A4176" s="172">
        <f>VLOOKUP(G4176,[1]Conceptos!$B$2:$F$587,5,FALSE)</f>
        <v>492</v>
      </c>
      <c r="B4176" s="236"/>
      <c r="C4176" s="237"/>
      <c r="D4176" s="238"/>
      <c r="E4176" s="225">
        <v>3</v>
      </c>
      <c r="F4176" s="174"/>
      <c r="G4176" s="264" t="str">
        <f t="shared" si="736"/>
        <v>A.14.4.2</v>
      </c>
      <c r="H4176" s="235" t="e">
        <f t="shared" si="738"/>
        <v>#N/A</v>
      </c>
      <c r="I4176" s="239"/>
      <c r="J4176" s="239"/>
      <c r="K4176" s="239"/>
      <c r="L4176" s="239"/>
      <c r="M4176" s="240"/>
      <c r="N4176" s="231">
        <f t="shared" si="729"/>
        <v>1</v>
      </c>
      <c r="O4176" s="231">
        <f t="shared" si="733"/>
        <v>0</v>
      </c>
      <c r="P4176" s="179">
        <f>VLOOKUP($G4176,[1]Conceptos!$B$2:$I$588,6,FALSE)</f>
        <v>1</v>
      </c>
      <c r="Q4176" s="179">
        <f>VLOOKUP($G4176,[1]Conceptos!$B$2:$I$588,7,FALSE)</f>
        <v>1</v>
      </c>
      <c r="R4176" s="179">
        <f>VLOOKUP($G4176,[1]Conceptos!$B$2:$I$588,8,FALSE)</f>
        <v>1</v>
      </c>
      <c r="S4176" s="229" t="b">
        <f>VLOOKUP(G4176,[1]Conceptos!$B$2:$E$587,4,FALSE)</f>
        <v>1</v>
      </c>
      <c r="V4176" s="231">
        <f t="shared" si="735"/>
        <v>0</v>
      </c>
    </row>
    <row r="4177" spans="1:22" s="231" customFormat="1" hidden="1">
      <c r="A4177" s="172">
        <f>VLOOKUP(G4177,[1]Conceptos!$B$2:$F$587,5,FALSE)</f>
        <v>492</v>
      </c>
      <c r="B4177" s="236"/>
      <c r="C4177" s="237"/>
      <c r="D4177" s="238"/>
      <c r="E4177" s="225">
        <v>4</v>
      </c>
      <c r="F4177" s="174"/>
      <c r="G4177" s="264" t="str">
        <f t="shared" si="736"/>
        <v>A.14.4.2</v>
      </c>
      <c r="H4177" s="235" t="e">
        <f t="shared" si="738"/>
        <v>#N/A</v>
      </c>
      <c r="I4177" s="239"/>
      <c r="J4177" s="239"/>
      <c r="K4177" s="239"/>
      <c r="L4177" s="239"/>
      <c r="M4177" s="240"/>
      <c r="N4177" s="231">
        <f t="shared" si="729"/>
        <v>1</v>
      </c>
      <c r="O4177" s="231">
        <f t="shared" si="733"/>
        <v>0</v>
      </c>
      <c r="P4177" s="179">
        <f>VLOOKUP($G4177,[1]Conceptos!$B$2:$I$588,6,FALSE)</f>
        <v>1</v>
      </c>
      <c r="Q4177" s="179">
        <f>VLOOKUP($G4177,[1]Conceptos!$B$2:$I$588,7,FALSE)</f>
        <v>1</v>
      </c>
      <c r="R4177" s="179">
        <f>VLOOKUP($G4177,[1]Conceptos!$B$2:$I$588,8,FALSE)</f>
        <v>1</v>
      </c>
      <c r="S4177" s="229" t="b">
        <f>VLOOKUP(G4177,[1]Conceptos!$B$2:$E$587,4,FALSE)</f>
        <v>1</v>
      </c>
      <c r="V4177" s="231">
        <f t="shared" si="735"/>
        <v>0</v>
      </c>
    </row>
    <row r="4178" spans="1:22" s="231" customFormat="1" hidden="1">
      <c r="A4178" s="172">
        <f>VLOOKUP(G4178,[1]Conceptos!$B$2:$F$587,5,FALSE)</f>
        <v>492</v>
      </c>
      <c r="B4178" s="236"/>
      <c r="C4178" s="237"/>
      <c r="D4178" s="238"/>
      <c r="E4178" s="225">
        <v>5</v>
      </c>
      <c r="F4178" s="174"/>
      <c r="G4178" s="264" t="str">
        <f t="shared" si="736"/>
        <v>A.14.4.2</v>
      </c>
      <c r="H4178" s="235" t="e">
        <f t="shared" si="738"/>
        <v>#N/A</v>
      </c>
      <c r="I4178" s="239"/>
      <c r="J4178" s="239"/>
      <c r="K4178" s="239"/>
      <c r="L4178" s="239"/>
      <c r="M4178" s="240"/>
      <c r="N4178" s="231">
        <f t="shared" ref="N4178:N4229" si="739">IF(E4178&lt;&gt;"",1,0)</f>
        <v>1</v>
      </c>
      <c r="O4178" s="231">
        <f t="shared" si="733"/>
        <v>0</v>
      </c>
      <c r="P4178" s="179">
        <f>VLOOKUP($G4178,[1]Conceptos!$B$2:$I$588,6,FALSE)</f>
        <v>1</v>
      </c>
      <c r="Q4178" s="179">
        <f>VLOOKUP($G4178,[1]Conceptos!$B$2:$I$588,7,FALSE)</f>
        <v>1</v>
      </c>
      <c r="R4178" s="179">
        <f>VLOOKUP($G4178,[1]Conceptos!$B$2:$I$588,8,FALSE)</f>
        <v>1</v>
      </c>
      <c r="S4178" s="229" t="b">
        <f>VLOOKUP(G4178,[1]Conceptos!$B$2:$E$587,4,FALSE)</f>
        <v>1</v>
      </c>
      <c r="V4178" s="231">
        <f t="shared" si="735"/>
        <v>0</v>
      </c>
    </row>
    <row r="4179" spans="1:22" s="231" customFormat="1" hidden="1">
      <c r="A4179" s="172">
        <f>VLOOKUP(G4179,[1]Conceptos!$B$2:$F$587,5,FALSE)</f>
        <v>492</v>
      </c>
      <c r="B4179" s="236"/>
      <c r="C4179" s="237"/>
      <c r="D4179" s="238"/>
      <c r="E4179" s="225">
        <v>6</v>
      </c>
      <c r="F4179" s="174"/>
      <c r="G4179" s="264" t="str">
        <f t="shared" si="736"/>
        <v>A.14.4.2</v>
      </c>
      <c r="H4179" s="235" t="e">
        <f t="shared" si="738"/>
        <v>#N/A</v>
      </c>
      <c r="I4179" s="239"/>
      <c r="J4179" s="239"/>
      <c r="K4179" s="239"/>
      <c r="L4179" s="239"/>
      <c r="M4179" s="240"/>
      <c r="N4179" s="231">
        <f t="shared" si="739"/>
        <v>1</v>
      </c>
      <c r="O4179" s="231">
        <f t="shared" si="733"/>
        <v>0</v>
      </c>
      <c r="P4179" s="179">
        <f>VLOOKUP($G4179,[1]Conceptos!$B$2:$I$588,6,FALSE)</f>
        <v>1</v>
      </c>
      <c r="Q4179" s="179">
        <f>VLOOKUP($G4179,[1]Conceptos!$B$2:$I$588,7,FALSE)</f>
        <v>1</v>
      </c>
      <c r="R4179" s="179">
        <f>VLOOKUP($G4179,[1]Conceptos!$B$2:$I$588,8,FALSE)</f>
        <v>1</v>
      </c>
      <c r="S4179" s="229" t="b">
        <f>VLOOKUP(G4179,[1]Conceptos!$B$2:$E$587,4,FALSE)</f>
        <v>1</v>
      </c>
      <c r="V4179" s="231">
        <f t="shared" si="735"/>
        <v>0</v>
      </c>
    </row>
    <row r="4180" spans="1:22" s="231" customFormat="1" hidden="1">
      <c r="A4180" s="172">
        <f>VLOOKUP(G4180,[1]Conceptos!$B$2:$F$587,5,FALSE)</f>
        <v>492</v>
      </c>
      <c r="B4180" s="236"/>
      <c r="C4180" s="237"/>
      <c r="D4180" s="238"/>
      <c r="E4180" s="225">
        <v>7</v>
      </c>
      <c r="F4180" s="174"/>
      <c r="G4180" s="264" t="str">
        <f t="shared" si="736"/>
        <v>A.14.4.2</v>
      </c>
      <c r="H4180" s="235" t="e">
        <f t="shared" si="738"/>
        <v>#N/A</v>
      </c>
      <c r="I4180" s="239"/>
      <c r="J4180" s="239"/>
      <c r="K4180" s="239"/>
      <c r="L4180" s="239"/>
      <c r="M4180" s="240"/>
      <c r="N4180" s="231">
        <f t="shared" si="739"/>
        <v>1</v>
      </c>
      <c r="O4180" s="231">
        <f t="shared" si="733"/>
        <v>0</v>
      </c>
      <c r="P4180" s="179">
        <f>VLOOKUP($G4180,[1]Conceptos!$B$2:$I$588,6,FALSE)</f>
        <v>1</v>
      </c>
      <c r="Q4180" s="179">
        <f>VLOOKUP($G4180,[1]Conceptos!$B$2:$I$588,7,FALSE)</f>
        <v>1</v>
      </c>
      <c r="R4180" s="179">
        <f>VLOOKUP($G4180,[1]Conceptos!$B$2:$I$588,8,FALSE)</f>
        <v>1</v>
      </c>
      <c r="S4180" s="229" t="b">
        <f>VLOOKUP(G4180,[1]Conceptos!$B$2:$E$587,4,FALSE)</f>
        <v>1</v>
      </c>
      <c r="V4180" s="231">
        <f t="shared" si="735"/>
        <v>0</v>
      </c>
    </row>
    <row r="4181" spans="1:22" s="231" customFormat="1" hidden="1">
      <c r="A4181" s="172">
        <f>VLOOKUP(G4181,[1]Conceptos!$B$2:$F$587,5,FALSE)</f>
        <v>492</v>
      </c>
      <c r="B4181" s="236"/>
      <c r="C4181" s="237"/>
      <c r="D4181" s="238"/>
      <c r="E4181" s="225">
        <v>8</v>
      </c>
      <c r="F4181" s="174"/>
      <c r="G4181" s="264" t="str">
        <f t="shared" si="736"/>
        <v>A.14.4.2</v>
      </c>
      <c r="H4181" s="235" t="e">
        <f t="shared" si="738"/>
        <v>#N/A</v>
      </c>
      <c r="I4181" s="239"/>
      <c r="J4181" s="239"/>
      <c r="K4181" s="239"/>
      <c r="L4181" s="239"/>
      <c r="M4181" s="240"/>
      <c r="N4181" s="231">
        <f t="shared" si="739"/>
        <v>1</v>
      </c>
      <c r="O4181" s="231">
        <f t="shared" si="733"/>
        <v>0</v>
      </c>
      <c r="P4181" s="179">
        <f>VLOOKUP($G4181,[1]Conceptos!$B$2:$I$588,6,FALSE)</f>
        <v>1</v>
      </c>
      <c r="Q4181" s="179">
        <f>VLOOKUP($G4181,[1]Conceptos!$B$2:$I$588,7,FALSE)</f>
        <v>1</v>
      </c>
      <c r="R4181" s="179">
        <f>VLOOKUP($G4181,[1]Conceptos!$B$2:$I$588,8,FALSE)</f>
        <v>1</v>
      </c>
      <c r="S4181" s="229" t="b">
        <f>VLOOKUP(G4181,[1]Conceptos!$B$2:$E$587,4,FALSE)</f>
        <v>1</v>
      </c>
      <c r="V4181" s="231">
        <f t="shared" si="735"/>
        <v>0</v>
      </c>
    </row>
    <row r="4182" spans="1:22" s="231" customFormat="1" hidden="1">
      <c r="A4182" s="172">
        <f>VLOOKUP(G4182,[1]Conceptos!$B$2:$F$587,5,FALSE)</f>
        <v>492</v>
      </c>
      <c r="B4182" s="236"/>
      <c r="C4182" s="237"/>
      <c r="D4182" s="238"/>
      <c r="E4182" s="225">
        <v>9</v>
      </c>
      <c r="F4182" s="174"/>
      <c r="G4182" s="264" t="str">
        <f t="shared" si="736"/>
        <v>A.14.4.2</v>
      </c>
      <c r="H4182" s="235" t="e">
        <f t="shared" si="738"/>
        <v>#N/A</v>
      </c>
      <c r="I4182" s="239"/>
      <c r="J4182" s="239"/>
      <c r="K4182" s="239"/>
      <c r="L4182" s="239"/>
      <c r="M4182" s="240"/>
      <c r="N4182" s="231">
        <f t="shared" si="739"/>
        <v>1</v>
      </c>
      <c r="O4182" s="231">
        <f t="shared" si="733"/>
        <v>0</v>
      </c>
      <c r="P4182" s="179">
        <f>VLOOKUP($G4182,[1]Conceptos!$B$2:$I$588,6,FALSE)</f>
        <v>1</v>
      </c>
      <c r="Q4182" s="179">
        <f>VLOOKUP($G4182,[1]Conceptos!$B$2:$I$588,7,FALSE)</f>
        <v>1</v>
      </c>
      <c r="R4182" s="179">
        <f>VLOOKUP($G4182,[1]Conceptos!$B$2:$I$588,8,FALSE)</f>
        <v>1</v>
      </c>
      <c r="S4182" s="229" t="b">
        <f>VLOOKUP(G4182,[1]Conceptos!$B$2:$E$587,4,FALSE)</f>
        <v>1</v>
      </c>
      <c r="V4182" s="231">
        <f t="shared" si="735"/>
        <v>0</v>
      </c>
    </row>
    <row r="4183" spans="1:22" s="231" customFormat="1" hidden="1">
      <c r="A4183" s="172">
        <f>VLOOKUP(G4183,[1]Conceptos!$B$2:$F$587,5,FALSE)</f>
        <v>492</v>
      </c>
      <c r="B4183" s="236"/>
      <c r="C4183" s="237"/>
      <c r="D4183" s="238"/>
      <c r="E4183" s="225">
        <v>10</v>
      </c>
      <c r="F4183" s="174"/>
      <c r="G4183" s="264" t="str">
        <f t="shared" si="736"/>
        <v>A.14.4.2</v>
      </c>
      <c r="H4183" s="235" t="e">
        <f t="shared" si="738"/>
        <v>#N/A</v>
      </c>
      <c r="I4183" s="239"/>
      <c r="J4183" s="239"/>
      <c r="K4183" s="239"/>
      <c r="L4183" s="239"/>
      <c r="M4183" s="240"/>
      <c r="N4183" s="231">
        <f t="shared" si="739"/>
        <v>1</v>
      </c>
      <c r="O4183" s="231">
        <f t="shared" si="733"/>
        <v>0</v>
      </c>
      <c r="P4183" s="179">
        <f>VLOOKUP($G4183,[1]Conceptos!$B$2:$I$588,6,FALSE)</f>
        <v>1</v>
      </c>
      <c r="Q4183" s="179">
        <f>VLOOKUP($G4183,[1]Conceptos!$B$2:$I$588,7,FALSE)</f>
        <v>1</v>
      </c>
      <c r="R4183" s="179">
        <f>VLOOKUP($G4183,[1]Conceptos!$B$2:$I$588,8,FALSE)</f>
        <v>1</v>
      </c>
      <c r="S4183" s="229" t="b">
        <f>VLOOKUP(G4183,[1]Conceptos!$B$2:$E$587,4,FALSE)</f>
        <v>1</v>
      </c>
      <c r="V4183" s="231">
        <f t="shared" si="735"/>
        <v>0</v>
      </c>
    </row>
    <row r="4184" spans="1:22" s="231" customFormat="1" ht="25.5">
      <c r="A4184" s="172">
        <f>VLOOKUP(G4184,[1]Conceptos!$B$2:$F$587,5,FALSE)</f>
        <v>493</v>
      </c>
      <c r="B4184" s="219" t="s">
        <v>636</v>
      </c>
      <c r="C4184" s="220" t="str">
        <f>VLOOKUP(B4184,[1]Conceptos!$B$2:$D$587,2,FALSE)</f>
        <v>CONTRATACIÓN DEL SERVICIO</v>
      </c>
      <c r="D4184" s="221" t="str">
        <f>VLOOKUP(B4184,[1]Conceptos!$B$2:$D$587,3,FALSE)</f>
        <v>INVERSIÓN ORIENTADA A LA CONTRATACIÓN DEL SERVICIO PARA LA ADUCUADA ATENCIÓN Y APOYO AL ADULTO MAYOR</v>
      </c>
      <c r="E4184" s="222" t="s">
        <v>136</v>
      </c>
      <c r="F4184" s="223"/>
      <c r="G4184" s="263" t="str">
        <f t="shared" si="736"/>
        <v>A.14.4.3</v>
      </c>
      <c r="H4184" s="225"/>
      <c r="I4184" s="226">
        <f>SUM(I4185:I4194)</f>
        <v>0</v>
      </c>
      <c r="J4184" s="226">
        <f>SUM(J4185:J4194)</f>
        <v>0</v>
      </c>
      <c r="K4184" s="226">
        <f>SUM(K4185:K4194)</f>
        <v>0</v>
      </c>
      <c r="L4184" s="226">
        <f>SUM(L4185:L4194)</f>
        <v>0</v>
      </c>
      <c r="M4184" s="227">
        <f>SUM(M4185:M4194)</f>
        <v>0</v>
      </c>
      <c r="N4184" s="228">
        <f>IF(AND(E4184&lt;&gt;"", E4184&lt;&gt;"Registrar Detalle",E4184&lt;&gt;"Ocultar Detalle"),1,0)</f>
        <v>0</v>
      </c>
      <c r="O4184" s="228">
        <f t="shared" si="733"/>
        <v>0</v>
      </c>
      <c r="P4184" s="179">
        <f>VLOOKUP($G4184,[1]Conceptos!$B$2:$I$588,6,FALSE)</f>
        <v>1</v>
      </c>
      <c r="Q4184" s="179">
        <f>VLOOKUP($G4184,[1]Conceptos!$B$2:$I$588,7,FALSE)</f>
        <v>1</v>
      </c>
      <c r="R4184" s="179">
        <f>VLOOKUP($G4184,[1]Conceptos!$B$2:$I$588,8,FALSE)</f>
        <v>1</v>
      </c>
      <c r="S4184" s="229" t="b">
        <f>VLOOKUP(G4184,[1]Conceptos!$B$2:$E$588,4,FALSE)</f>
        <v>1</v>
      </c>
      <c r="T4184" s="230">
        <f>FIND(".",B4184,LEN(B4184)-2)</f>
        <v>7</v>
      </c>
      <c r="U4184" s="230" t="str">
        <f>MID(B4184,1,T4184-1)</f>
        <v>A.14.4</v>
      </c>
      <c r="V4184" s="231">
        <f t="shared" si="735"/>
        <v>7</v>
      </c>
    </row>
    <row r="4185" spans="1:22" s="231" customFormat="1">
      <c r="A4185" s="172">
        <f>VLOOKUP(G4185,[1]Conceptos!$B$2:$F$587,5,FALSE)</f>
        <v>493</v>
      </c>
      <c r="B4185" s="234"/>
      <c r="C4185" s="220"/>
      <c r="D4185" s="221"/>
      <c r="E4185" s="225">
        <v>1</v>
      </c>
      <c r="F4185" s="174"/>
      <c r="G4185" s="264" t="str">
        <f t="shared" si="736"/>
        <v>A.14.4.3</v>
      </c>
      <c r="H4185" s="235" t="e">
        <f t="shared" ref="H4185:H4194" si="740">VLOOKUP(F4185,$W$7:$X$48,2,FALSE)</f>
        <v>#N/A</v>
      </c>
      <c r="I4185" s="239"/>
      <c r="J4185" s="239"/>
      <c r="K4185" s="239"/>
      <c r="L4185" s="239"/>
      <c r="M4185" s="240"/>
      <c r="N4185" s="231">
        <f t="shared" si="739"/>
        <v>1</v>
      </c>
      <c r="O4185" s="231">
        <f t="shared" si="733"/>
        <v>0</v>
      </c>
      <c r="P4185" s="179">
        <f>VLOOKUP($G4185,[1]Conceptos!$B$2:$I$588,6,FALSE)</f>
        <v>1</v>
      </c>
      <c r="Q4185" s="179">
        <f>VLOOKUP($G4185,[1]Conceptos!$B$2:$I$588,7,FALSE)</f>
        <v>1</v>
      </c>
      <c r="R4185" s="179">
        <f>VLOOKUP($G4185,[1]Conceptos!$B$2:$I$588,8,FALSE)</f>
        <v>1</v>
      </c>
      <c r="S4185" s="229" t="b">
        <f>VLOOKUP(G4185,[1]Conceptos!$B$2:$E$588,4,FALSE)</f>
        <v>1</v>
      </c>
      <c r="V4185" s="231">
        <f t="shared" si="735"/>
        <v>7</v>
      </c>
    </row>
    <row r="4186" spans="1:22" s="231" customFormat="1" hidden="1">
      <c r="A4186" s="172">
        <f>VLOOKUP(G4186,[1]Conceptos!$B$2:$F$587,5,FALSE)</f>
        <v>493</v>
      </c>
      <c r="B4186" s="236"/>
      <c r="C4186" s="237"/>
      <c r="D4186" s="238"/>
      <c r="E4186" s="225">
        <v>2</v>
      </c>
      <c r="F4186" s="174"/>
      <c r="G4186" s="264" t="str">
        <f t="shared" si="736"/>
        <v>A.14.4.3</v>
      </c>
      <c r="H4186" s="235" t="e">
        <f t="shared" si="740"/>
        <v>#N/A</v>
      </c>
      <c r="I4186" s="239"/>
      <c r="J4186" s="239"/>
      <c r="K4186" s="239"/>
      <c r="L4186" s="239"/>
      <c r="M4186" s="240"/>
      <c r="N4186" s="231">
        <f t="shared" si="739"/>
        <v>1</v>
      </c>
      <c r="O4186" s="231">
        <f t="shared" si="733"/>
        <v>0</v>
      </c>
      <c r="P4186" s="179">
        <f>VLOOKUP($G4186,[1]Conceptos!$B$2:$I$588,6,FALSE)</f>
        <v>1</v>
      </c>
      <c r="Q4186" s="179">
        <f>VLOOKUP($G4186,[1]Conceptos!$B$2:$I$588,7,FALSE)</f>
        <v>1</v>
      </c>
      <c r="R4186" s="179">
        <f>VLOOKUP($G4186,[1]Conceptos!$B$2:$I$588,8,FALSE)</f>
        <v>1</v>
      </c>
      <c r="S4186" s="229" t="b">
        <f>VLOOKUP(G4186,[1]Conceptos!$B$2:$E$587,4,FALSE)</f>
        <v>1</v>
      </c>
      <c r="V4186" s="231">
        <f t="shared" si="735"/>
        <v>0</v>
      </c>
    </row>
    <row r="4187" spans="1:22" s="231" customFormat="1" hidden="1">
      <c r="A4187" s="172">
        <f>VLOOKUP(G4187,[1]Conceptos!$B$2:$F$587,5,FALSE)</f>
        <v>493</v>
      </c>
      <c r="B4187" s="236"/>
      <c r="C4187" s="237"/>
      <c r="D4187" s="238"/>
      <c r="E4187" s="225">
        <v>3</v>
      </c>
      <c r="F4187" s="174"/>
      <c r="G4187" s="264" t="str">
        <f t="shared" si="736"/>
        <v>A.14.4.3</v>
      </c>
      <c r="H4187" s="235" t="e">
        <f t="shared" si="740"/>
        <v>#N/A</v>
      </c>
      <c r="I4187" s="239"/>
      <c r="J4187" s="239"/>
      <c r="K4187" s="239"/>
      <c r="L4187" s="239"/>
      <c r="M4187" s="240"/>
      <c r="N4187" s="231">
        <f t="shared" si="739"/>
        <v>1</v>
      </c>
      <c r="O4187" s="231">
        <f t="shared" si="733"/>
        <v>0</v>
      </c>
      <c r="P4187" s="179">
        <f>VLOOKUP($G4187,[1]Conceptos!$B$2:$I$588,6,FALSE)</f>
        <v>1</v>
      </c>
      <c r="Q4187" s="179">
        <f>VLOOKUP($G4187,[1]Conceptos!$B$2:$I$588,7,FALSE)</f>
        <v>1</v>
      </c>
      <c r="R4187" s="179">
        <f>VLOOKUP($G4187,[1]Conceptos!$B$2:$I$588,8,FALSE)</f>
        <v>1</v>
      </c>
      <c r="S4187" s="229" t="b">
        <f>VLOOKUP(G4187,[1]Conceptos!$B$2:$E$587,4,FALSE)</f>
        <v>1</v>
      </c>
      <c r="V4187" s="231">
        <f t="shared" si="735"/>
        <v>0</v>
      </c>
    </row>
    <row r="4188" spans="1:22" s="231" customFormat="1" hidden="1">
      <c r="A4188" s="172">
        <f>VLOOKUP(G4188,[1]Conceptos!$B$2:$F$587,5,FALSE)</f>
        <v>493</v>
      </c>
      <c r="B4188" s="236"/>
      <c r="C4188" s="237"/>
      <c r="D4188" s="238"/>
      <c r="E4188" s="225">
        <v>4</v>
      </c>
      <c r="F4188" s="174"/>
      <c r="G4188" s="264" t="str">
        <f t="shared" si="736"/>
        <v>A.14.4.3</v>
      </c>
      <c r="H4188" s="235" t="e">
        <f t="shared" si="740"/>
        <v>#N/A</v>
      </c>
      <c r="I4188" s="239"/>
      <c r="J4188" s="239"/>
      <c r="K4188" s="239"/>
      <c r="L4188" s="239"/>
      <c r="M4188" s="240"/>
      <c r="N4188" s="231">
        <f t="shared" si="739"/>
        <v>1</v>
      </c>
      <c r="O4188" s="231">
        <f t="shared" si="733"/>
        <v>0</v>
      </c>
      <c r="P4188" s="179">
        <f>VLOOKUP($G4188,[1]Conceptos!$B$2:$I$588,6,FALSE)</f>
        <v>1</v>
      </c>
      <c r="Q4188" s="179">
        <f>VLOOKUP($G4188,[1]Conceptos!$B$2:$I$588,7,FALSE)</f>
        <v>1</v>
      </c>
      <c r="R4188" s="179">
        <f>VLOOKUP($G4188,[1]Conceptos!$B$2:$I$588,8,FALSE)</f>
        <v>1</v>
      </c>
      <c r="S4188" s="229" t="b">
        <f>VLOOKUP(G4188,[1]Conceptos!$B$2:$E$587,4,FALSE)</f>
        <v>1</v>
      </c>
      <c r="V4188" s="231">
        <f t="shared" si="735"/>
        <v>0</v>
      </c>
    </row>
    <row r="4189" spans="1:22" s="231" customFormat="1" hidden="1">
      <c r="A4189" s="172">
        <f>VLOOKUP(G4189,[1]Conceptos!$B$2:$F$587,5,FALSE)</f>
        <v>493</v>
      </c>
      <c r="B4189" s="236"/>
      <c r="C4189" s="237"/>
      <c r="D4189" s="238"/>
      <c r="E4189" s="225">
        <v>5</v>
      </c>
      <c r="F4189" s="174"/>
      <c r="G4189" s="264" t="str">
        <f t="shared" si="736"/>
        <v>A.14.4.3</v>
      </c>
      <c r="H4189" s="235" t="e">
        <f t="shared" si="740"/>
        <v>#N/A</v>
      </c>
      <c r="I4189" s="239"/>
      <c r="J4189" s="239"/>
      <c r="K4189" s="239"/>
      <c r="L4189" s="239"/>
      <c r="M4189" s="240"/>
      <c r="N4189" s="231">
        <f t="shared" si="739"/>
        <v>1</v>
      </c>
      <c r="O4189" s="231">
        <f t="shared" si="733"/>
        <v>0</v>
      </c>
      <c r="P4189" s="179">
        <f>VLOOKUP($G4189,[1]Conceptos!$B$2:$I$588,6,FALSE)</f>
        <v>1</v>
      </c>
      <c r="Q4189" s="179">
        <f>VLOOKUP($G4189,[1]Conceptos!$B$2:$I$588,7,FALSE)</f>
        <v>1</v>
      </c>
      <c r="R4189" s="179">
        <f>VLOOKUP($G4189,[1]Conceptos!$B$2:$I$588,8,FALSE)</f>
        <v>1</v>
      </c>
      <c r="S4189" s="229" t="b">
        <f>VLOOKUP(G4189,[1]Conceptos!$B$2:$E$587,4,FALSE)</f>
        <v>1</v>
      </c>
      <c r="V4189" s="231">
        <f t="shared" si="735"/>
        <v>0</v>
      </c>
    </row>
    <row r="4190" spans="1:22" s="231" customFormat="1" hidden="1">
      <c r="A4190" s="172">
        <f>VLOOKUP(G4190,[1]Conceptos!$B$2:$F$587,5,FALSE)</f>
        <v>493</v>
      </c>
      <c r="B4190" s="236"/>
      <c r="C4190" s="237"/>
      <c r="D4190" s="238"/>
      <c r="E4190" s="225">
        <v>6</v>
      </c>
      <c r="F4190" s="174"/>
      <c r="G4190" s="264" t="str">
        <f t="shared" si="736"/>
        <v>A.14.4.3</v>
      </c>
      <c r="H4190" s="235" t="e">
        <f t="shared" si="740"/>
        <v>#N/A</v>
      </c>
      <c r="I4190" s="239"/>
      <c r="J4190" s="239"/>
      <c r="K4190" s="239"/>
      <c r="L4190" s="239"/>
      <c r="M4190" s="240"/>
      <c r="N4190" s="231">
        <f t="shared" si="739"/>
        <v>1</v>
      </c>
      <c r="O4190" s="231">
        <f t="shared" si="733"/>
        <v>0</v>
      </c>
      <c r="P4190" s="179">
        <f>VLOOKUP($G4190,[1]Conceptos!$B$2:$I$588,6,FALSE)</f>
        <v>1</v>
      </c>
      <c r="Q4190" s="179">
        <f>VLOOKUP($G4190,[1]Conceptos!$B$2:$I$588,7,FALSE)</f>
        <v>1</v>
      </c>
      <c r="R4190" s="179">
        <f>VLOOKUP($G4190,[1]Conceptos!$B$2:$I$588,8,FALSE)</f>
        <v>1</v>
      </c>
      <c r="S4190" s="229" t="b">
        <f>VLOOKUP(G4190,[1]Conceptos!$B$2:$E$587,4,FALSE)</f>
        <v>1</v>
      </c>
      <c r="V4190" s="231">
        <f t="shared" si="735"/>
        <v>0</v>
      </c>
    </row>
    <row r="4191" spans="1:22" s="231" customFormat="1" hidden="1">
      <c r="A4191" s="172">
        <f>VLOOKUP(G4191,[1]Conceptos!$B$2:$F$587,5,FALSE)</f>
        <v>493</v>
      </c>
      <c r="B4191" s="236"/>
      <c r="C4191" s="237"/>
      <c r="D4191" s="238"/>
      <c r="E4191" s="225">
        <v>7</v>
      </c>
      <c r="F4191" s="174"/>
      <c r="G4191" s="264" t="str">
        <f t="shared" si="736"/>
        <v>A.14.4.3</v>
      </c>
      <c r="H4191" s="235" t="e">
        <f t="shared" si="740"/>
        <v>#N/A</v>
      </c>
      <c r="I4191" s="239"/>
      <c r="J4191" s="239"/>
      <c r="K4191" s="239"/>
      <c r="L4191" s="239"/>
      <c r="M4191" s="240"/>
      <c r="N4191" s="231">
        <f t="shared" si="739"/>
        <v>1</v>
      </c>
      <c r="O4191" s="231">
        <f t="shared" si="733"/>
        <v>0</v>
      </c>
      <c r="P4191" s="179">
        <f>VLOOKUP($G4191,[1]Conceptos!$B$2:$I$588,6,FALSE)</f>
        <v>1</v>
      </c>
      <c r="Q4191" s="179">
        <f>VLOOKUP($G4191,[1]Conceptos!$B$2:$I$588,7,FALSE)</f>
        <v>1</v>
      </c>
      <c r="R4191" s="179">
        <f>VLOOKUP($G4191,[1]Conceptos!$B$2:$I$588,8,FALSE)</f>
        <v>1</v>
      </c>
      <c r="S4191" s="229" t="b">
        <f>VLOOKUP(G4191,[1]Conceptos!$B$2:$E$587,4,FALSE)</f>
        <v>1</v>
      </c>
      <c r="V4191" s="231">
        <f t="shared" si="735"/>
        <v>0</v>
      </c>
    </row>
    <row r="4192" spans="1:22" s="231" customFormat="1" hidden="1">
      <c r="A4192" s="172">
        <f>VLOOKUP(G4192,[1]Conceptos!$B$2:$F$587,5,FALSE)</f>
        <v>493</v>
      </c>
      <c r="B4192" s="236"/>
      <c r="C4192" s="237"/>
      <c r="D4192" s="238"/>
      <c r="E4192" s="225">
        <v>8</v>
      </c>
      <c r="F4192" s="174"/>
      <c r="G4192" s="264" t="str">
        <f t="shared" si="736"/>
        <v>A.14.4.3</v>
      </c>
      <c r="H4192" s="235" t="e">
        <f t="shared" si="740"/>
        <v>#N/A</v>
      </c>
      <c r="I4192" s="239"/>
      <c r="J4192" s="239"/>
      <c r="K4192" s="239"/>
      <c r="L4192" s="239"/>
      <c r="M4192" s="240"/>
      <c r="N4192" s="231">
        <f t="shared" si="739"/>
        <v>1</v>
      </c>
      <c r="O4192" s="231">
        <f t="shared" si="733"/>
        <v>0</v>
      </c>
      <c r="P4192" s="179">
        <f>VLOOKUP($G4192,[1]Conceptos!$B$2:$I$588,6,FALSE)</f>
        <v>1</v>
      </c>
      <c r="Q4192" s="179">
        <f>VLOOKUP($G4192,[1]Conceptos!$B$2:$I$588,7,FALSE)</f>
        <v>1</v>
      </c>
      <c r="R4192" s="179">
        <f>VLOOKUP($G4192,[1]Conceptos!$B$2:$I$588,8,FALSE)</f>
        <v>1</v>
      </c>
      <c r="S4192" s="229" t="b">
        <f>VLOOKUP(G4192,[1]Conceptos!$B$2:$E$587,4,FALSE)</f>
        <v>1</v>
      </c>
      <c r="V4192" s="231">
        <f t="shared" si="735"/>
        <v>0</v>
      </c>
    </row>
    <row r="4193" spans="1:27" s="231" customFormat="1" hidden="1">
      <c r="A4193" s="172">
        <f>VLOOKUP(G4193,[1]Conceptos!$B$2:$F$587,5,FALSE)</f>
        <v>493</v>
      </c>
      <c r="B4193" s="236"/>
      <c r="C4193" s="237"/>
      <c r="D4193" s="238"/>
      <c r="E4193" s="225">
        <v>9</v>
      </c>
      <c r="F4193" s="174"/>
      <c r="G4193" s="264" t="str">
        <f t="shared" si="736"/>
        <v>A.14.4.3</v>
      </c>
      <c r="H4193" s="235" t="e">
        <f t="shared" si="740"/>
        <v>#N/A</v>
      </c>
      <c r="I4193" s="239"/>
      <c r="J4193" s="239"/>
      <c r="K4193" s="239"/>
      <c r="L4193" s="239"/>
      <c r="M4193" s="240"/>
      <c r="N4193" s="231">
        <f t="shared" si="739"/>
        <v>1</v>
      </c>
      <c r="O4193" s="231">
        <f t="shared" si="733"/>
        <v>0</v>
      </c>
      <c r="P4193" s="179">
        <f>VLOOKUP($G4193,[1]Conceptos!$B$2:$I$588,6,FALSE)</f>
        <v>1</v>
      </c>
      <c r="Q4193" s="179">
        <f>VLOOKUP($G4193,[1]Conceptos!$B$2:$I$588,7,FALSE)</f>
        <v>1</v>
      </c>
      <c r="R4193" s="179">
        <f>VLOOKUP($G4193,[1]Conceptos!$B$2:$I$588,8,FALSE)</f>
        <v>1</v>
      </c>
      <c r="S4193" s="229" t="b">
        <f>VLOOKUP(G4193,[1]Conceptos!$B$2:$E$587,4,FALSE)</f>
        <v>1</v>
      </c>
      <c r="V4193" s="231">
        <f t="shared" si="735"/>
        <v>0</v>
      </c>
    </row>
    <row r="4194" spans="1:27" s="231" customFormat="1" hidden="1">
      <c r="A4194" s="172">
        <f>VLOOKUP(G4194,[1]Conceptos!$B$2:$F$587,5,FALSE)</f>
        <v>493</v>
      </c>
      <c r="B4194" s="236"/>
      <c r="C4194" s="237"/>
      <c r="D4194" s="238"/>
      <c r="E4194" s="225">
        <v>10</v>
      </c>
      <c r="F4194" s="174"/>
      <c r="G4194" s="264" t="str">
        <f t="shared" si="736"/>
        <v>A.14.4.3</v>
      </c>
      <c r="H4194" s="235" t="e">
        <f t="shared" si="740"/>
        <v>#N/A</v>
      </c>
      <c r="I4194" s="239"/>
      <c r="J4194" s="239"/>
      <c r="K4194" s="239"/>
      <c r="L4194" s="239"/>
      <c r="M4194" s="240"/>
      <c r="N4194" s="231">
        <f t="shared" si="739"/>
        <v>1</v>
      </c>
      <c r="O4194" s="231">
        <f t="shared" si="733"/>
        <v>0</v>
      </c>
      <c r="P4194" s="179">
        <f>VLOOKUP($G4194,[1]Conceptos!$B$2:$I$588,6,FALSE)</f>
        <v>1</v>
      </c>
      <c r="Q4194" s="179">
        <f>VLOOKUP($G4194,[1]Conceptos!$B$2:$I$588,7,FALSE)</f>
        <v>1</v>
      </c>
      <c r="R4194" s="179">
        <f>VLOOKUP($G4194,[1]Conceptos!$B$2:$I$588,8,FALSE)</f>
        <v>1</v>
      </c>
      <c r="S4194" s="229" t="b">
        <f>VLOOKUP(G4194,[1]Conceptos!$B$2:$E$587,4,FALSE)</f>
        <v>1</v>
      </c>
      <c r="V4194" s="231">
        <f t="shared" si="735"/>
        <v>0</v>
      </c>
    </row>
    <row r="4195" spans="1:27" s="231" customFormat="1" ht="25.5">
      <c r="A4195" s="172">
        <f>VLOOKUP(G4195,[1]Conceptos!$B$2:$F$587,5,FALSE)</f>
        <v>494</v>
      </c>
      <c r="B4195" s="216" t="s">
        <v>637</v>
      </c>
      <c r="C4195" s="217" t="str">
        <f>VLOOKUP(B4195,[1]Conceptos!$B$2:$D$587,2,FALSE)</f>
        <v>PRESTACIÓN DIRECTA DEL SERVICIO</v>
      </c>
      <c r="D4195" s="218" t="str">
        <f>VLOOKUP(B4195,[1]Conceptos!$B$2:$D$587,3,FALSE)</f>
        <v>INVERSIÓN ORIENTADA A LA PRESTACION DEL SERVICIO DIRECTA PARA LA ADUCUADA ATENCIÓN Y APOYO AL ADULTO MAYOR</v>
      </c>
      <c r="E4195" s="249"/>
      <c r="F4195" s="210"/>
      <c r="G4195" s="262" t="str">
        <f t="shared" si="736"/>
        <v>A.14.4.4</v>
      </c>
      <c r="H4195" s="249"/>
      <c r="I4195" s="213">
        <f>I4196+I4207</f>
        <v>0</v>
      </c>
      <c r="J4195" s="213">
        <f>J4196+J4207</f>
        <v>0</v>
      </c>
      <c r="K4195" s="213">
        <f>K4196+K4207</f>
        <v>0</v>
      </c>
      <c r="L4195" s="213">
        <f>L4196+L4207</f>
        <v>0</v>
      </c>
      <c r="M4195" s="214">
        <f>M4196+M4207</f>
        <v>0</v>
      </c>
      <c r="N4195" s="250">
        <f>IF(E4195&lt;&gt;"",1,0)</f>
        <v>0</v>
      </c>
      <c r="O4195" s="250">
        <f>SUM(I4195:M4195)</f>
        <v>0</v>
      </c>
      <c r="P4195" s="179">
        <f>VLOOKUP($G4195,[1]Conceptos!$B$2:$I$588,6,FALSE)</f>
        <v>1</v>
      </c>
      <c r="Q4195" s="179">
        <f>VLOOKUP($G4195,[1]Conceptos!$B$2:$I$588,7,FALSE)</f>
        <v>1</v>
      </c>
      <c r="R4195" s="179">
        <f>VLOOKUP($G4195,[1]Conceptos!$B$2:$I$588,8,FALSE)</f>
        <v>1</v>
      </c>
      <c r="S4195" s="229" t="b">
        <f>VLOOKUP(G4195,[1]Conceptos!$B$2:$E$588,4,FALSE)</f>
        <v>0</v>
      </c>
      <c r="T4195" s="230">
        <f>FIND(".",B4195,LEN(B4195)-2)</f>
        <v>7</v>
      </c>
      <c r="U4195" s="230" t="str">
        <f>MID(B4195,1,T4195-1)</f>
        <v>A.14.4</v>
      </c>
      <c r="V4195" s="231">
        <f t="shared" si="735"/>
        <v>7</v>
      </c>
    </row>
    <row r="4196" spans="1:27" s="231" customFormat="1" ht="38.25">
      <c r="A4196" s="172">
        <f>VLOOKUP(G4196,[1]Conceptos!$B$2:$F$587,5,FALSE)</f>
        <v>495</v>
      </c>
      <c r="B4196" s="219" t="s">
        <v>638</v>
      </c>
      <c r="C4196" s="220" t="str">
        <f>VLOOKUP(B4196,[1]Conceptos!$B$2:$D$587,2,FALSE)</f>
        <v>TALENTO HUMANO QUE DESARROLLA FUNCIONES DE CARÁCTER OPERATIVO</v>
      </c>
      <c r="D4196" s="221" t="str">
        <f>VLOOKUP(B4196,[1]Conceptos!$B$2:$D$587,3,FALSE)</f>
        <v>CONTEMPLA LA REMUNERACIÓN DEL TALENTO HUMANO QUE DESARROLLA FUNCIONES DE CARÁCTER OPERATIVO EN EL ÁREA DE ATENCIÓN Y APOYO AL ADULTO MAYOR, CUALQUIERA QUE SEA SU MODALIDAD DE VINCULACIÓN.</v>
      </c>
      <c r="E4196" s="222" t="s">
        <v>136</v>
      </c>
      <c r="F4196" s="223"/>
      <c r="G4196" s="263" t="str">
        <f t="shared" si="736"/>
        <v>A.14.4.4.1</v>
      </c>
      <c r="H4196" s="225"/>
      <c r="I4196" s="226">
        <f>SUM(I4197:I4206)</f>
        <v>0</v>
      </c>
      <c r="J4196" s="226">
        <f>SUM(J4197:J4206)</f>
        <v>0</v>
      </c>
      <c r="K4196" s="226">
        <f>SUM(K4197:K4206)</f>
        <v>0</v>
      </c>
      <c r="L4196" s="226">
        <f>SUM(L4197:L4206)</f>
        <v>0</v>
      </c>
      <c r="M4196" s="227">
        <f>SUM(M4197:M4206)</f>
        <v>0</v>
      </c>
      <c r="N4196" s="228">
        <f>IF(AND(E4196&lt;&gt;"", E4196&lt;&gt;"Registrar Detalle",E4196&lt;&gt;"Ocultar Detalle"),1,0)</f>
        <v>0</v>
      </c>
      <c r="O4196" s="228">
        <f t="shared" si="733"/>
        <v>0</v>
      </c>
      <c r="P4196" s="179">
        <f>VLOOKUP($G4196,[1]Conceptos!$B$2:$I$588,6,FALSE)</f>
        <v>1</v>
      </c>
      <c r="Q4196" s="179">
        <f>VLOOKUP($G4196,[1]Conceptos!$B$2:$I$588,7,FALSE)</f>
        <v>1</v>
      </c>
      <c r="R4196" s="179">
        <f>VLOOKUP($G4196,[1]Conceptos!$B$2:$I$588,8,FALSE)</f>
        <v>1</v>
      </c>
      <c r="S4196" s="229" t="b">
        <f>VLOOKUP(G4196,[1]Conceptos!$B$2:$E$588,4,FALSE)</f>
        <v>1</v>
      </c>
      <c r="T4196" s="230">
        <f>FIND(".",B4196,LEN(B4196)-2)</f>
        <v>9</v>
      </c>
      <c r="U4196" s="230" t="str">
        <f>MID(B4196,1,T4196-1)</f>
        <v>A.14.4.4</v>
      </c>
      <c r="V4196" s="231">
        <f t="shared" si="735"/>
        <v>9</v>
      </c>
    </row>
    <row r="4197" spans="1:27" s="231" customFormat="1">
      <c r="A4197" s="172">
        <f>VLOOKUP(G4197,[1]Conceptos!$B$2:$F$587,5,FALSE)</f>
        <v>495</v>
      </c>
      <c r="B4197" s="234"/>
      <c r="C4197" s="220"/>
      <c r="D4197" s="221"/>
      <c r="E4197" s="225">
        <v>1</v>
      </c>
      <c r="F4197" s="174"/>
      <c r="G4197" s="264" t="str">
        <f t="shared" si="736"/>
        <v>A.14.4.4.1</v>
      </c>
      <c r="H4197" s="235" t="e">
        <f t="shared" ref="H4197:H4206" si="741">VLOOKUP(F4197,$W$7:$X$48,2,FALSE)</f>
        <v>#N/A</v>
      </c>
      <c r="I4197" s="239"/>
      <c r="J4197" s="239"/>
      <c r="K4197" s="239"/>
      <c r="L4197" s="239"/>
      <c r="M4197" s="240"/>
      <c r="N4197" s="231">
        <f t="shared" si="739"/>
        <v>1</v>
      </c>
      <c r="O4197" s="231">
        <f t="shared" si="733"/>
        <v>0</v>
      </c>
      <c r="P4197" s="179">
        <f>VLOOKUP($G4197,[1]Conceptos!$B$2:$I$588,6,FALSE)</f>
        <v>1</v>
      </c>
      <c r="Q4197" s="179">
        <f>VLOOKUP($G4197,[1]Conceptos!$B$2:$I$588,7,FALSE)</f>
        <v>1</v>
      </c>
      <c r="R4197" s="179">
        <f>VLOOKUP($G4197,[1]Conceptos!$B$2:$I$588,8,FALSE)</f>
        <v>1</v>
      </c>
      <c r="S4197" s="229" t="b">
        <f>VLOOKUP(G4197,[1]Conceptos!$B$2:$E$588,4,FALSE)</f>
        <v>1</v>
      </c>
      <c r="V4197" s="231">
        <f t="shared" si="735"/>
        <v>9</v>
      </c>
    </row>
    <row r="4198" spans="1:27" s="231" customFormat="1" hidden="1">
      <c r="A4198" s="172">
        <f>VLOOKUP(G4198,[1]Conceptos!$B$2:$F$587,5,FALSE)</f>
        <v>495</v>
      </c>
      <c r="B4198" s="236"/>
      <c r="C4198" s="237"/>
      <c r="D4198" s="238"/>
      <c r="E4198" s="225">
        <v>2</v>
      </c>
      <c r="F4198" s="174"/>
      <c r="G4198" s="264" t="str">
        <f t="shared" si="736"/>
        <v>A.14.4.4.1</v>
      </c>
      <c r="H4198" s="235" t="e">
        <f t="shared" si="741"/>
        <v>#N/A</v>
      </c>
      <c r="I4198" s="239"/>
      <c r="J4198" s="239"/>
      <c r="K4198" s="239"/>
      <c r="L4198" s="239"/>
      <c r="M4198" s="240"/>
      <c r="N4198" s="231">
        <f t="shared" si="739"/>
        <v>1</v>
      </c>
      <c r="O4198" s="231">
        <f t="shared" si="733"/>
        <v>0</v>
      </c>
      <c r="P4198" s="179">
        <f>VLOOKUP($G4198,[1]Conceptos!$B$2:$I$588,6,FALSE)</f>
        <v>1</v>
      </c>
      <c r="Q4198" s="179">
        <f>VLOOKUP($G4198,[1]Conceptos!$B$2:$I$588,7,FALSE)</f>
        <v>1</v>
      </c>
      <c r="R4198" s="179">
        <f>VLOOKUP($G4198,[1]Conceptos!$B$2:$I$588,8,FALSE)</f>
        <v>1</v>
      </c>
      <c r="S4198" s="229" t="b">
        <f>VLOOKUP(G4198,[1]Conceptos!$B$2:$E$587,4,FALSE)</f>
        <v>1</v>
      </c>
      <c r="V4198" s="231">
        <f t="shared" si="735"/>
        <v>0</v>
      </c>
    </row>
    <row r="4199" spans="1:27" s="231" customFormat="1" hidden="1">
      <c r="A4199" s="172">
        <f>VLOOKUP(G4199,[1]Conceptos!$B$2:$F$587,5,FALSE)</f>
        <v>495</v>
      </c>
      <c r="B4199" s="236"/>
      <c r="C4199" s="237"/>
      <c r="D4199" s="238"/>
      <c r="E4199" s="225">
        <v>3</v>
      </c>
      <c r="F4199" s="174"/>
      <c r="G4199" s="264" t="str">
        <f t="shared" si="736"/>
        <v>A.14.4.4.1</v>
      </c>
      <c r="H4199" s="235" t="e">
        <f t="shared" si="741"/>
        <v>#N/A</v>
      </c>
      <c r="I4199" s="239"/>
      <c r="J4199" s="239"/>
      <c r="K4199" s="239"/>
      <c r="L4199" s="239"/>
      <c r="M4199" s="240"/>
      <c r="N4199" s="231">
        <f t="shared" si="739"/>
        <v>1</v>
      </c>
      <c r="O4199" s="231">
        <f t="shared" si="733"/>
        <v>0</v>
      </c>
      <c r="P4199" s="179">
        <f>VLOOKUP($G4199,[1]Conceptos!$B$2:$I$588,6,FALSE)</f>
        <v>1</v>
      </c>
      <c r="Q4199" s="179">
        <f>VLOOKUP($G4199,[1]Conceptos!$B$2:$I$588,7,FALSE)</f>
        <v>1</v>
      </c>
      <c r="R4199" s="179">
        <f>VLOOKUP($G4199,[1]Conceptos!$B$2:$I$588,8,FALSE)</f>
        <v>1</v>
      </c>
      <c r="S4199" s="229" t="b">
        <f>VLOOKUP(G4199,[1]Conceptos!$B$2:$E$587,4,FALSE)</f>
        <v>1</v>
      </c>
      <c r="V4199" s="231">
        <f t="shared" si="735"/>
        <v>0</v>
      </c>
    </row>
    <row r="4200" spans="1:27" s="231" customFormat="1" hidden="1">
      <c r="A4200" s="172">
        <f>VLOOKUP(G4200,[1]Conceptos!$B$2:$F$587,5,FALSE)</f>
        <v>495</v>
      </c>
      <c r="B4200" s="236"/>
      <c r="C4200" s="237"/>
      <c r="D4200" s="238"/>
      <c r="E4200" s="225">
        <v>4</v>
      </c>
      <c r="F4200" s="174"/>
      <c r="G4200" s="264" t="str">
        <f t="shared" si="736"/>
        <v>A.14.4.4.1</v>
      </c>
      <c r="H4200" s="235" t="e">
        <f t="shared" si="741"/>
        <v>#N/A</v>
      </c>
      <c r="I4200" s="239"/>
      <c r="J4200" s="239"/>
      <c r="K4200" s="239"/>
      <c r="L4200" s="239"/>
      <c r="M4200" s="240"/>
      <c r="N4200" s="231">
        <f t="shared" si="739"/>
        <v>1</v>
      </c>
      <c r="O4200" s="231">
        <f t="shared" si="733"/>
        <v>0</v>
      </c>
      <c r="P4200" s="179">
        <f>VLOOKUP($G4200,[1]Conceptos!$B$2:$I$588,6,FALSE)</f>
        <v>1</v>
      </c>
      <c r="Q4200" s="179">
        <f>VLOOKUP($G4200,[1]Conceptos!$B$2:$I$588,7,FALSE)</f>
        <v>1</v>
      </c>
      <c r="R4200" s="179">
        <f>VLOOKUP($G4200,[1]Conceptos!$B$2:$I$588,8,FALSE)</f>
        <v>1</v>
      </c>
      <c r="S4200" s="229" t="b">
        <f>VLOOKUP(G4200,[1]Conceptos!$B$2:$E$587,4,FALSE)</f>
        <v>1</v>
      </c>
      <c r="V4200" s="231">
        <f t="shared" si="735"/>
        <v>0</v>
      </c>
    </row>
    <row r="4201" spans="1:27" s="231" customFormat="1" hidden="1">
      <c r="A4201" s="172">
        <f>VLOOKUP(G4201,[1]Conceptos!$B$2:$F$587,5,FALSE)</f>
        <v>495</v>
      </c>
      <c r="B4201" s="236"/>
      <c r="C4201" s="237"/>
      <c r="D4201" s="238"/>
      <c r="E4201" s="225">
        <v>5</v>
      </c>
      <c r="F4201" s="174"/>
      <c r="G4201" s="264" t="str">
        <f t="shared" si="736"/>
        <v>A.14.4.4.1</v>
      </c>
      <c r="H4201" s="235" t="e">
        <f t="shared" si="741"/>
        <v>#N/A</v>
      </c>
      <c r="I4201" s="239"/>
      <c r="J4201" s="239"/>
      <c r="K4201" s="239"/>
      <c r="L4201" s="239"/>
      <c r="M4201" s="240"/>
      <c r="N4201" s="231">
        <f t="shared" si="739"/>
        <v>1</v>
      </c>
      <c r="O4201" s="231">
        <f t="shared" si="733"/>
        <v>0</v>
      </c>
      <c r="P4201" s="179">
        <f>VLOOKUP($G4201,[1]Conceptos!$B$2:$I$588,6,FALSE)</f>
        <v>1</v>
      </c>
      <c r="Q4201" s="179">
        <f>VLOOKUP($G4201,[1]Conceptos!$B$2:$I$588,7,FALSE)</f>
        <v>1</v>
      </c>
      <c r="R4201" s="179">
        <f>VLOOKUP($G4201,[1]Conceptos!$B$2:$I$588,8,FALSE)</f>
        <v>1</v>
      </c>
      <c r="S4201" s="229" t="b">
        <f>VLOOKUP(G4201,[1]Conceptos!$B$2:$E$587,4,FALSE)</f>
        <v>1</v>
      </c>
      <c r="V4201" s="231">
        <f t="shared" si="735"/>
        <v>0</v>
      </c>
    </row>
    <row r="4202" spans="1:27" s="231" customFormat="1" hidden="1">
      <c r="A4202" s="172">
        <f>VLOOKUP(G4202,[1]Conceptos!$B$2:$F$587,5,FALSE)</f>
        <v>495</v>
      </c>
      <c r="B4202" s="236"/>
      <c r="C4202" s="237"/>
      <c r="D4202" s="238"/>
      <c r="E4202" s="225">
        <v>6</v>
      </c>
      <c r="F4202" s="174"/>
      <c r="G4202" s="264" t="str">
        <f t="shared" si="736"/>
        <v>A.14.4.4.1</v>
      </c>
      <c r="H4202" s="235" t="e">
        <f t="shared" si="741"/>
        <v>#N/A</v>
      </c>
      <c r="I4202" s="239"/>
      <c r="J4202" s="239"/>
      <c r="K4202" s="239"/>
      <c r="L4202" s="239"/>
      <c r="M4202" s="240"/>
      <c r="N4202" s="231">
        <f t="shared" si="739"/>
        <v>1</v>
      </c>
      <c r="O4202" s="231">
        <f t="shared" si="733"/>
        <v>0</v>
      </c>
      <c r="P4202" s="179">
        <f>VLOOKUP($G4202,[1]Conceptos!$B$2:$I$588,6,FALSE)</f>
        <v>1</v>
      </c>
      <c r="Q4202" s="179">
        <f>VLOOKUP($G4202,[1]Conceptos!$B$2:$I$588,7,FALSE)</f>
        <v>1</v>
      </c>
      <c r="R4202" s="179">
        <f>VLOOKUP($G4202,[1]Conceptos!$B$2:$I$588,8,FALSE)</f>
        <v>1</v>
      </c>
      <c r="S4202" s="229" t="b">
        <f>VLOOKUP(G4202,[1]Conceptos!$B$2:$E$587,4,FALSE)</f>
        <v>1</v>
      </c>
      <c r="V4202" s="231">
        <f t="shared" si="735"/>
        <v>0</v>
      </c>
    </row>
    <row r="4203" spans="1:27" s="231" customFormat="1" hidden="1">
      <c r="A4203" s="172">
        <f>VLOOKUP(G4203,[1]Conceptos!$B$2:$F$587,5,FALSE)</f>
        <v>495</v>
      </c>
      <c r="B4203" s="236"/>
      <c r="C4203" s="237"/>
      <c r="D4203" s="238"/>
      <c r="E4203" s="225">
        <v>7</v>
      </c>
      <c r="F4203" s="174"/>
      <c r="G4203" s="264" t="str">
        <f t="shared" si="736"/>
        <v>A.14.4.4.1</v>
      </c>
      <c r="H4203" s="235" t="e">
        <f t="shared" si="741"/>
        <v>#N/A</v>
      </c>
      <c r="I4203" s="239"/>
      <c r="J4203" s="239"/>
      <c r="K4203" s="239"/>
      <c r="L4203" s="239"/>
      <c r="M4203" s="240"/>
      <c r="N4203" s="231">
        <f t="shared" si="739"/>
        <v>1</v>
      </c>
      <c r="O4203" s="231">
        <f t="shared" si="733"/>
        <v>0</v>
      </c>
      <c r="P4203" s="179">
        <f>VLOOKUP($G4203,[1]Conceptos!$B$2:$I$588,6,FALSE)</f>
        <v>1</v>
      </c>
      <c r="Q4203" s="179">
        <f>VLOOKUP($G4203,[1]Conceptos!$B$2:$I$588,7,FALSE)</f>
        <v>1</v>
      </c>
      <c r="R4203" s="179">
        <f>VLOOKUP($G4203,[1]Conceptos!$B$2:$I$588,8,FALSE)</f>
        <v>1</v>
      </c>
      <c r="S4203" s="229" t="b">
        <f>VLOOKUP(G4203,[1]Conceptos!$B$2:$E$587,4,FALSE)</f>
        <v>1</v>
      </c>
      <c r="V4203" s="231">
        <f t="shared" si="735"/>
        <v>0</v>
      </c>
    </row>
    <row r="4204" spans="1:27" s="231" customFormat="1" hidden="1">
      <c r="A4204" s="172">
        <f>VLOOKUP(G4204,[1]Conceptos!$B$2:$F$587,5,FALSE)</f>
        <v>495</v>
      </c>
      <c r="B4204" s="236"/>
      <c r="C4204" s="237"/>
      <c r="D4204" s="238"/>
      <c r="E4204" s="225">
        <v>8</v>
      </c>
      <c r="F4204" s="174"/>
      <c r="G4204" s="264" t="str">
        <f t="shared" si="736"/>
        <v>A.14.4.4.1</v>
      </c>
      <c r="H4204" s="235" t="e">
        <f t="shared" si="741"/>
        <v>#N/A</v>
      </c>
      <c r="I4204" s="239"/>
      <c r="J4204" s="239"/>
      <c r="K4204" s="239"/>
      <c r="L4204" s="239"/>
      <c r="M4204" s="240"/>
      <c r="N4204" s="231">
        <f t="shared" si="739"/>
        <v>1</v>
      </c>
      <c r="O4204" s="231">
        <f t="shared" si="733"/>
        <v>0</v>
      </c>
      <c r="P4204" s="179">
        <f>VLOOKUP($G4204,[1]Conceptos!$B$2:$I$588,6,FALSE)</f>
        <v>1</v>
      </c>
      <c r="Q4204" s="179">
        <f>VLOOKUP($G4204,[1]Conceptos!$B$2:$I$588,7,FALSE)</f>
        <v>1</v>
      </c>
      <c r="R4204" s="179">
        <f>VLOOKUP($G4204,[1]Conceptos!$B$2:$I$588,8,FALSE)</f>
        <v>1</v>
      </c>
      <c r="S4204" s="229" t="b">
        <f>VLOOKUP(G4204,[1]Conceptos!$B$2:$E$587,4,FALSE)</f>
        <v>1</v>
      </c>
      <c r="V4204" s="231">
        <f t="shared" si="735"/>
        <v>0</v>
      </c>
    </row>
    <row r="4205" spans="1:27" s="231" customFormat="1" hidden="1">
      <c r="A4205" s="172">
        <f>VLOOKUP(G4205,[1]Conceptos!$B$2:$F$587,5,FALSE)</f>
        <v>495</v>
      </c>
      <c r="B4205" s="236"/>
      <c r="C4205" s="237"/>
      <c r="D4205" s="238"/>
      <c r="E4205" s="225">
        <v>9</v>
      </c>
      <c r="F4205" s="174"/>
      <c r="G4205" s="264" t="str">
        <f t="shared" si="736"/>
        <v>A.14.4.4.1</v>
      </c>
      <c r="H4205" s="235" t="e">
        <f t="shared" si="741"/>
        <v>#N/A</v>
      </c>
      <c r="I4205" s="239"/>
      <c r="J4205" s="239"/>
      <c r="K4205" s="239"/>
      <c r="L4205" s="239"/>
      <c r="M4205" s="240"/>
      <c r="N4205" s="231">
        <f t="shared" si="739"/>
        <v>1</v>
      </c>
      <c r="O4205" s="231">
        <f t="shared" si="733"/>
        <v>0</v>
      </c>
      <c r="P4205" s="179">
        <f>VLOOKUP($G4205,[1]Conceptos!$B$2:$I$588,6,FALSE)</f>
        <v>1</v>
      </c>
      <c r="Q4205" s="179">
        <f>VLOOKUP($G4205,[1]Conceptos!$B$2:$I$588,7,FALSE)</f>
        <v>1</v>
      </c>
      <c r="R4205" s="179">
        <f>VLOOKUP($G4205,[1]Conceptos!$B$2:$I$588,8,FALSE)</f>
        <v>1</v>
      </c>
      <c r="S4205" s="229" t="b">
        <f>VLOOKUP(G4205,[1]Conceptos!$B$2:$E$587,4,FALSE)</f>
        <v>1</v>
      </c>
      <c r="V4205" s="231">
        <f t="shared" si="735"/>
        <v>0</v>
      </c>
    </row>
    <row r="4206" spans="1:27" s="231" customFormat="1" hidden="1">
      <c r="A4206" s="172">
        <f>VLOOKUP(G4206,[1]Conceptos!$B$2:$F$587,5,FALSE)</f>
        <v>495</v>
      </c>
      <c r="B4206" s="236"/>
      <c r="C4206" s="237"/>
      <c r="D4206" s="238"/>
      <c r="E4206" s="225">
        <v>10</v>
      </c>
      <c r="F4206" s="174"/>
      <c r="G4206" s="264" t="str">
        <f t="shared" si="736"/>
        <v>A.14.4.4.1</v>
      </c>
      <c r="H4206" s="235" t="e">
        <f t="shared" si="741"/>
        <v>#N/A</v>
      </c>
      <c r="I4206" s="239"/>
      <c r="J4206" s="239"/>
      <c r="K4206" s="239"/>
      <c r="L4206" s="239"/>
      <c r="M4206" s="240"/>
      <c r="N4206" s="231">
        <f t="shared" si="739"/>
        <v>1</v>
      </c>
      <c r="O4206" s="231">
        <f t="shared" ref="O4206:O4269" si="742">SUM(I4206:M4206)</f>
        <v>0</v>
      </c>
      <c r="P4206" s="179">
        <f>VLOOKUP($G4206,[1]Conceptos!$B$2:$I$588,6,FALSE)</f>
        <v>1</v>
      </c>
      <c r="Q4206" s="179">
        <f>VLOOKUP($G4206,[1]Conceptos!$B$2:$I$588,7,FALSE)</f>
        <v>1</v>
      </c>
      <c r="R4206" s="179">
        <f>VLOOKUP($G4206,[1]Conceptos!$B$2:$I$588,8,FALSE)</f>
        <v>1</v>
      </c>
      <c r="S4206" s="229" t="b">
        <f>VLOOKUP(G4206,[1]Conceptos!$B$2:$E$587,4,FALSE)</f>
        <v>1</v>
      </c>
      <c r="V4206" s="231">
        <f t="shared" si="735"/>
        <v>0</v>
      </c>
    </row>
    <row r="4207" spans="1:27" s="231" customFormat="1" ht="38.25">
      <c r="A4207" s="172">
        <f>VLOOKUP(G4207,[1]Conceptos!$B$2:$F$587,5,FALSE)</f>
        <v>496</v>
      </c>
      <c r="B4207" s="219" t="s">
        <v>639</v>
      </c>
      <c r="C4207" s="220" t="str">
        <f>VLOOKUP(B4207,[1]Conceptos!$B$2:$D$587,2,FALSE)</f>
        <v>ADQUISICIÓN DE INSUMOS, SUMINISTROS Y DOTACIÓN</v>
      </c>
      <c r="D4207" s="221" t="str">
        <f>VLOOKUP(B4207,[1]Conceptos!$B$2:$D$587,3,FALSE)</f>
        <v>CONTEMPLA LOS RECURSOS DESTINADOS A LA ADQUISICIÓN DE INSUMOS, SUMINISTROS Y DOTACION NECESARIOS PARA EL DESARROLLO DE ACCIONES Y PROYECTOS</v>
      </c>
      <c r="E4207" s="222" t="s">
        <v>136</v>
      </c>
      <c r="F4207" s="223"/>
      <c r="G4207" s="263" t="str">
        <f t="shared" si="736"/>
        <v>A.14.4.4.2</v>
      </c>
      <c r="H4207" s="225"/>
      <c r="I4207" s="226">
        <f>SUM(I4208:I4217)</f>
        <v>0</v>
      </c>
      <c r="J4207" s="226">
        <f>SUM(J4208:J4217)</f>
        <v>0</v>
      </c>
      <c r="K4207" s="226">
        <f>SUM(K4208:K4217)</f>
        <v>0</v>
      </c>
      <c r="L4207" s="226">
        <f>SUM(L4208:L4217)</f>
        <v>0</v>
      </c>
      <c r="M4207" s="227">
        <f>SUM(M4208:M4217)</f>
        <v>0</v>
      </c>
      <c r="N4207" s="228">
        <f>IF(AND(E4207&lt;&gt;"", E4207&lt;&gt;"Registrar Detalle",E4207&lt;&gt;"Ocultar Detalle"),1,0)</f>
        <v>0</v>
      </c>
      <c r="O4207" s="228">
        <f t="shared" si="742"/>
        <v>0</v>
      </c>
      <c r="P4207" s="179">
        <f>VLOOKUP($G4207,[1]Conceptos!$B$2:$I$588,6,FALSE)</f>
        <v>1</v>
      </c>
      <c r="Q4207" s="179">
        <f>VLOOKUP($G4207,[1]Conceptos!$B$2:$I$588,7,FALSE)</f>
        <v>1</v>
      </c>
      <c r="R4207" s="179">
        <f>VLOOKUP($G4207,[1]Conceptos!$B$2:$I$588,8,FALSE)</f>
        <v>1</v>
      </c>
      <c r="S4207" s="229" t="b">
        <f>VLOOKUP(G4207,[1]Conceptos!$B$2:$E$588,4,FALSE)</f>
        <v>1</v>
      </c>
      <c r="T4207" s="230">
        <f>FIND(".",B4207,LEN(B4207)-2)</f>
        <v>9</v>
      </c>
      <c r="U4207" s="230" t="str">
        <f>MID(B4207,1,T4207-1)</f>
        <v>A.14.4.4</v>
      </c>
      <c r="V4207" s="231">
        <f t="shared" si="735"/>
        <v>9</v>
      </c>
      <c r="W4207" s="254"/>
      <c r="X4207" s="254"/>
      <c r="Y4207" s="254"/>
      <c r="Z4207" s="254"/>
      <c r="AA4207" s="254"/>
    </row>
    <row r="4208" spans="1:27" s="231" customFormat="1">
      <c r="A4208" s="172">
        <f>VLOOKUP(G4208,[1]Conceptos!$B$2:$F$587,5,FALSE)</f>
        <v>496</v>
      </c>
      <c r="B4208" s="234"/>
      <c r="C4208" s="220"/>
      <c r="D4208" s="221"/>
      <c r="E4208" s="225">
        <v>1</v>
      </c>
      <c r="F4208" s="174"/>
      <c r="G4208" s="264" t="str">
        <f t="shared" si="736"/>
        <v>A.14.4.4.2</v>
      </c>
      <c r="H4208" s="235" t="e">
        <f t="shared" ref="H4208:H4217" si="743">VLOOKUP(F4208,$W$7:$X$48,2,FALSE)</f>
        <v>#N/A</v>
      </c>
      <c r="I4208" s="239"/>
      <c r="J4208" s="239"/>
      <c r="K4208" s="239"/>
      <c r="L4208" s="239"/>
      <c r="M4208" s="240"/>
      <c r="N4208" s="231">
        <f t="shared" si="739"/>
        <v>1</v>
      </c>
      <c r="O4208" s="231">
        <f t="shared" si="742"/>
        <v>0</v>
      </c>
      <c r="P4208" s="179">
        <f>VLOOKUP($G4208,[1]Conceptos!$B$2:$I$588,6,FALSE)</f>
        <v>1</v>
      </c>
      <c r="Q4208" s="179">
        <f>VLOOKUP($G4208,[1]Conceptos!$B$2:$I$588,7,FALSE)</f>
        <v>1</v>
      </c>
      <c r="R4208" s="179">
        <f>VLOOKUP($G4208,[1]Conceptos!$B$2:$I$588,8,FALSE)</f>
        <v>1</v>
      </c>
      <c r="S4208" s="229" t="b">
        <f>VLOOKUP(G4208,[1]Conceptos!$B$2:$E$588,4,FALSE)</f>
        <v>1</v>
      </c>
      <c r="V4208" s="231">
        <f t="shared" si="735"/>
        <v>9</v>
      </c>
    </row>
    <row r="4209" spans="1:22" s="231" customFormat="1" hidden="1">
      <c r="A4209" s="172">
        <f>VLOOKUP(G4209,[1]Conceptos!$B$2:$F$587,5,FALSE)</f>
        <v>496</v>
      </c>
      <c r="B4209" s="236"/>
      <c r="C4209" s="237"/>
      <c r="D4209" s="238"/>
      <c r="E4209" s="225">
        <v>2</v>
      </c>
      <c r="F4209" s="174"/>
      <c r="G4209" s="264" t="str">
        <f t="shared" si="736"/>
        <v>A.14.4.4.2</v>
      </c>
      <c r="H4209" s="235" t="e">
        <f t="shared" si="743"/>
        <v>#N/A</v>
      </c>
      <c r="I4209" s="239"/>
      <c r="J4209" s="239"/>
      <c r="K4209" s="239"/>
      <c r="L4209" s="239"/>
      <c r="M4209" s="240"/>
      <c r="N4209" s="231">
        <f t="shared" si="739"/>
        <v>1</v>
      </c>
      <c r="O4209" s="231">
        <f t="shared" si="742"/>
        <v>0</v>
      </c>
      <c r="P4209" s="179">
        <f>VLOOKUP($G4209,[1]Conceptos!$B$2:$I$588,6,FALSE)</f>
        <v>1</v>
      </c>
      <c r="Q4209" s="179">
        <f>VLOOKUP($G4209,[1]Conceptos!$B$2:$I$588,7,FALSE)</f>
        <v>1</v>
      </c>
      <c r="R4209" s="179">
        <f>VLOOKUP($G4209,[1]Conceptos!$B$2:$I$588,8,FALSE)</f>
        <v>1</v>
      </c>
      <c r="S4209" s="229" t="b">
        <f>VLOOKUP(G4209,[1]Conceptos!$B$2:$E$587,4,FALSE)</f>
        <v>1</v>
      </c>
      <c r="V4209" s="231">
        <f t="shared" si="735"/>
        <v>0</v>
      </c>
    </row>
    <row r="4210" spans="1:22" s="231" customFormat="1" hidden="1">
      <c r="A4210" s="172">
        <f>VLOOKUP(G4210,[1]Conceptos!$B$2:$F$587,5,FALSE)</f>
        <v>496</v>
      </c>
      <c r="B4210" s="236"/>
      <c r="C4210" s="237"/>
      <c r="D4210" s="238"/>
      <c r="E4210" s="225">
        <v>3</v>
      </c>
      <c r="F4210" s="174"/>
      <c r="G4210" s="264" t="str">
        <f t="shared" si="736"/>
        <v>A.14.4.4.2</v>
      </c>
      <c r="H4210" s="235" t="e">
        <f t="shared" si="743"/>
        <v>#N/A</v>
      </c>
      <c r="I4210" s="239"/>
      <c r="J4210" s="239"/>
      <c r="K4210" s="239"/>
      <c r="L4210" s="239"/>
      <c r="M4210" s="240"/>
      <c r="N4210" s="231">
        <f t="shared" si="739"/>
        <v>1</v>
      </c>
      <c r="O4210" s="231">
        <f t="shared" si="742"/>
        <v>0</v>
      </c>
      <c r="P4210" s="179">
        <f>VLOOKUP($G4210,[1]Conceptos!$B$2:$I$588,6,FALSE)</f>
        <v>1</v>
      </c>
      <c r="Q4210" s="179">
        <f>VLOOKUP($G4210,[1]Conceptos!$B$2:$I$588,7,FALSE)</f>
        <v>1</v>
      </c>
      <c r="R4210" s="179">
        <f>VLOOKUP($G4210,[1]Conceptos!$B$2:$I$588,8,FALSE)</f>
        <v>1</v>
      </c>
      <c r="S4210" s="229" t="b">
        <f>VLOOKUP(G4210,[1]Conceptos!$B$2:$E$587,4,FALSE)</f>
        <v>1</v>
      </c>
      <c r="V4210" s="231">
        <f t="shared" si="735"/>
        <v>0</v>
      </c>
    </row>
    <row r="4211" spans="1:22" s="231" customFormat="1" hidden="1">
      <c r="A4211" s="172">
        <f>VLOOKUP(G4211,[1]Conceptos!$B$2:$F$587,5,FALSE)</f>
        <v>496</v>
      </c>
      <c r="B4211" s="236"/>
      <c r="C4211" s="237"/>
      <c r="D4211" s="238"/>
      <c r="E4211" s="225">
        <v>4</v>
      </c>
      <c r="F4211" s="174"/>
      <c r="G4211" s="264" t="str">
        <f t="shared" si="736"/>
        <v>A.14.4.4.2</v>
      </c>
      <c r="H4211" s="235" t="e">
        <f t="shared" si="743"/>
        <v>#N/A</v>
      </c>
      <c r="I4211" s="239"/>
      <c r="J4211" s="239"/>
      <c r="K4211" s="239"/>
      <c r="L4211" s="239"/>
      <c r="M4211" s="240"/>
      <c r="N4211" s="231">
        <f t="shared" si="739"/>
        <v>1</v>
      </c>
      <c r="O4211" s="231">
        <f t="shared" si="742"/>
        <v>0</v>
      </c>
      <c r="P4211" s="179">
        <f>VLOOKUP($G4211,[1]Conceptos!$B$2:$I$588,6,FALSE)</f>
        <v>1</v>
      </c>
      <c r="Q4211" s="179">
        <f>VLOOKUP($G4211,[1]Conceptos!$B$2:$I$588,7,FALSE)</f>
        <v>1</v>
      </c>
      <c r="R4211" s="179">
        <f>VLOOKUP($G4211,[1]Conceptos!$B$2:$I$588,8,FALSE)</f>
        <v>1</v>
      </c>
      <c r="S4211" s="229" t="b">
        <f>VLOOKUP(G4211,[1]Conceptos!$B$2:$E$587,4,FALSE)</f>
        <v>1</v>
      </c>
      <c r="V4211" s="231">
        <f t="shared" si="735"/>
        <v>0</v>
      </c>
    </row>
    <row r="4212" spans="1:22" s="231" customFormat="1" hidden="1">
      <c r="A4212" s="172">
        <f>VLOOKUP(G4212,[1]Conceptos!$B$2:$F$587,5,FALSE)</f>
        <v>496</v>
      </c>
      <c r="B4212" s="236"/>
      <c r="C4212" s="237"/>
      <c r="D4212" s="238"/>
      <c r="E4212" s="225">
        <v>5</v>
      </c>
      <c r="F4212" s="174"/>
      <c r="G4212" s="264" t="str">
        <f t="shared" si="736"/>
        <v>A.14.4.4.2</v>
      </c>
      <c r="H4212" s="235" t="e">
        <f t="shared" si="743"/>
        <v>#N/A</v>
      </c>
      <c r="I4212" s="239"/>
      <c r="J4212" s="239"/>
      <c r="K4212" s="239"/>
      <c r="L4212" s="239"/>
      <c r="M4212" s="240"/>
      <c r="N4212" s="231">
        <f t="shared" si="739"/>
        <v>1</v>
      </c>
      <c r="O4212" s="231">
        <f t="shared" si="742"/>
        <v>0</v>
      </c>
      <c r="P4212" s="179">
        <f>VLOOKUP($G4212,[1]Conceptos!$B$2:$I$588,6,FALSE)</f>
        <v>1</v>
      </c>
      <c r="Q4212" s="179">
        <f>VLOOKUP($G4212,[1]Conceptos!$B$2:$I$588,7,FALSE)</f>
        <v>1</v>
      </c>
      <c r="R4212" s="179">
        <f>VLOOKUP($G4212,[1]Conceptos!$B$2:$I$588,8,FALSE)</f>
        <v>1</v>
      </c>
      <c r="S4212" s="229" t="b">
        <f>VLOOKUP(G4212,[1]Conceptos!$B$2:$E$587,4,FALSE)</f>
        <v>1</v>
      </c>
      <c r="V4212" s="231">
        <f t="shared" si="735"/>
        <v>0</v>
      </c>
    </row>
    <row r="4213" spans="1:22" s="231" customFormat="1" hidden="1">
      <c r="A4213" s="172">
        <f>VLOOKUP(G4213,[1]Conceptos!$B$2:$F$587,5,FALSE)</f>
        <v>496</v>
      </c>
      <c r="B4213" s="236"/>
      <c r="C4213" s="237"/>
      <c r="D4213" s="238"/>
      <c r="E4213" s="225">
        <v>6</v>
      </c>
      <c r="F4213" s="174"/>
      <c r="G4213" s="264" t="str">
        <f t="shared" si="736"/>
        <v>A.14.4.4.2</v>
      </c>
      <c r="H4213" s="235" t="e">
        <f t="shared" si="743"/>
        <v>#N/A</v>
      </c>
      <c r="I4213" s="239"/>
      <c r="J4213" s="239"/>
      <c r="K4213" s="239"/>
      <c r="L4213" s="239"/>
      <c r="M4213" s="240"/>
      <c r="N4213" s="231">
        <f t="shared" si="739"/>
        <v>1</v>
      </c>
      <c r="O4213" s="231">
        <f t="shared" si="742"/>
        <v>0</v>
      </c>
      <c r="P4213" s="179">
        <f>VLOOKUP($G4213,[1]Conceptos!$B$2:$I$588,6,FALSE)</f>
        <v>1</v>
      </c>
      <c r="Q4213" s="179">
        <f>VLOOKUP($G4213,[1]Conceptos!$B$2:$I$588,7,FALSE)</f>
        <v>1</v>
      </c>
      <c r="R4213" s="179">
        <f>VLOOKUP($G4213,[1]Conceptos!$B$2:$I$588,8,FALSE)</f>
        <v>1</v>
      </c>
      <c r="S4213" s="229" t="b">
        <f>VLOOKUP(G4213,[1]Conceptos!$B$2:$E$587,4,FALSE)</f>
        <v>1</v>
      </c>
      <c r="V4213" s="231">
        <f t="shared" si="735"/>
        <v>0</v>
      </c>
    </row>
    <row r="4214" spans="1:22" s="231" customFormat="1" hidden="1">
      <c r="A4214" s="172">
        <f>VLOOKUP(G4214,[1]Conceptos!$B$2:$F$587,5,FALSE)</f>
        <v>496</v>
      </c>
      <c r="B4214" s="236"/>
      <c r="C4214" s="237"/>
      <c r="D4214" s="238"/>
      <c r="E4214" s="225">
        <v>7</v>
      </c>
      <c r="F4214" s="174"/>
      <c r="G4214" s="264" t="str">
        <f t="shared" si="736"/>
        <v>A.14.4.4.2</v>
      </c>
      <c r="H4214" s="235" t="e">
        <f t="shared" si="743"/>
        <v>#N/A</v>
      </c>
      <c r="I4214" s="239"/>
      <c r="J4214" s="239"/>
      <c r="K4214" s="239"/>
      <c r="L4214" s="239"/>
      <c r="M4214" s="240"/>
      <c r="N4214" s="231">
        <f t="shared" si="739"/>
        <v>1</v>
      </c>
      <c r="O4214" s="231">
        <f t="shared" si="742"/>
        <v>0</v>
      </c>
      <c r="P4214" s="179">
        <f>VLOOKUP($G4214,[1]Conceptos!$B$2:$I$588,6,FALSE)</f>
        <v>1</v>
      </c>
      <c r="Q4214" s="179">
        <f>VLOOKUP($G4214,[1]Conceptos!$B$2:$I$588,7,FALSE)</f>
        <v>1</v>
      </c>
      <c r="R4214" s="179">
        <f>VLOOKUP($G4214,[1]Conceptos!$B$2:$I$588,8,FALSE)</f>
        <v>1</v>
      </c>
      <c r="S4214" s="229" t="b">
        <f>VLOOKUP(G4214,[1]Conceptos!$B$2:$E$587,4,FALSE)</f>
        <v>1</v>
      </c>
      <c r="V4214" s="231">
        <f t="shared" si="735"/>
        <v>0</v>
      </c>
    </row>
    <row r="4215" spans="1:22" s="231" customFormat="1" hidden="1">
      <c r="A4215" s="172">
        <f>VLOOKUP(G4215,[1]Conceptos!$B$2:$F$587,5,FALSE)</f>
        <v>496</v>
      </c>
      <c r="B4215" s="236"/>
      <c r="C4215" s="237"/>
      <c r="D4215" s="238"/>
      <c r="E4215" s="225">
        <v>8</v>
      </c>
      <c r="F4215" s="174"/>
      <c r="G4215" s="264" t="str">
        <f t="shared" si="736"/>
        <v>A.14.4.4.2</v>
      </c>
      <c r="H4215" s="235" t="e">
        <f t="shared" si="743"/>
        <v>#N/A</v>
      </c>
      <c r="I4215" s="239"/>
      <c r="J4215" s="239"/>
      <c r="K4215" s="239"/>
      <c r="L4215" s="239"/>
      <c r="M4215" s="240"/>
      <c r="N4215" s="231">
        <f t="shared" si="739"/>
        <v>1</v>
      </c>
      <c r="O4215" s="231">
        <f t="shared" si="742"/>
        <v>0</v>
      </c>
      <c r="P4215" s="179">
        <f>VLOOKUP($G4215,[1]Conceptos!$B$2:$I$588,6,FALSE)</f>
        <v>1</v>
      </c>
      <c r="Q4215" s="179">
        <f>VLOOKUP($G4215,[1]Conceptos!$B$2:$I$588,7,FALSE)</f>
        <v>1</v>
      </c>
      <c r="R4215" s="179">
        <f>VLOOKUP($G4215,[1]Conceptos!$B$2:$I$588,8,FALSE)</f>
        <v>1</v>
      </c>
      <c r="S4215" s="229" t="b">
        <f>VLOOKUP(G4215,[1]Conceptos!$B$2:$E$587,4,FALSE)</f>
        <v>1</v>
      </c>
      <c r="V4215" s="231">
        <f t="shared" ref="V4215:V4278" si="744">IF(T4215=0,T4214,T4215)</f>
        <v>0</v>
      </c>
    </row>
    <row r="4216" spans="1:22" s="231" customFormat="1" hidden="1">
      <c r="A4216" s="172">
        <f>VLOOKUP(G4216,[1]Conceptos!$B$2:$F$587,5,FALSE)</f>
        <v>496</v>
      </c>
      <c r="B4216" s="236"/>
      <c r="C4216" s="237"/>
      <c r="D4216" s="238"/>
      <c r="E4216" s="225">
        <v>9</v>
      </c>
      <c r="F4216" s="174"/>
      <c r="G4216" s="264" t="str">
        <f t="shared" si="736"/>
        <v>A.14.4.4.2</v>
      </c>
      <c r="H4216" s="235" t="e">
        <f t="shared" si="743"/>
        <v>#N/A</v>
      </c>
      <c r="I4216" s="239"/>
      <c r="J4216" s="239"/>
      <c r="K4216" s="239"/>
      <c r="L4216" s="239"/>
      <c r="M4216" s="240"/>
      <c r="N4216" s="231">
        <f t="shared" si="739"/>
        <v>1</v>
      </c>
      <c r="O4216" s="231">
        <f t="shared" si="742"/>
        <v>0</v>
      </c>
      <c r="P4216" s="179">
        <f>VLOOKUP($G4216,[1]Conceptos!$B$2:$I$588,6,FALSE)</f>
        <v>1</v>
      </c>
      <c r="Q4216" s="179">
        <f>VLOOKUP($G4216,[1]Conceptos!$B$2:$I$588,7,FALSE)</f>
        <v>1</v>
      </c>
      <c r="R4216" s="179">
        <f>VLOOKUP($G4216,[1]Conceptos!$B$2:$I$588,8,FALSE)</f>
        <v>1</v>
      </c>
      <c r="S4216" s="229" t="b">
        <f>VLOOKUP(G4216,[1]Conceptos!$B$2:$E$587,4,FALSE)</f>
        <v>1</v>
      </c>
      <c r="V4216" s="231">
        <f t="shared" si="744"/>
        <v>0</v>
      </c>
    </row>
    <row r="4217" spans="1:22" s="231" customFormat="1" hidden="1">
      <c r="A4217" s="172">
        <f>VLOOKUP(G4217,[1]Conceptos!$B$2:$F$587,5,FALSE)</f>
        <v>496</v>
      </c>
      <c r="B4217" s="236"/>
      <c r="C4217" s="237"/>
      <c r="D4217" s="238"/>
      <c r="E4217" s="225">
        <v>10</v>
      </c>
      <c r="F4217" s="174"/>
      <c r="G4217" s="264" t="str">
        <f t="shared" si="736"/>
        <v>A.14.4.4.2</v>
      </c>
      <c r="H4217" s="235" t="e">
        <f t="shared" si="743"/>
        <v>#N/A</v>
      </c>
      <c r="I4217" s="239"/>
      <c r="J4217" s="239"/>
      <c r="K4217" s="239"/>
      <c r="L4217" s="239"/>
      <c r="M4217" s="240"/>
      <c r="N4217" s="231">
        <f t="shared" si="739"/>
        <v>1</v>
      </c>
      <c r="O4217" s="231">
        <f t="shared" si="742"/>
        <v>0</v>
      </c>
      <c r="P4217" s="179">
        <f>VLOOKUP($G4217,[1]Conceptos!$B$2:$I$588,6,FALSE)</f>
        <v>1</v>
      </c>
      <c r="Q4217" s="179">
        <f>VLOOKUP($G4217,[1]Conceptos!$B$2:$I$588,7,FALSE)</f>
        <v>1</v>
      </c>
      <c r="R4217" s="179">
        <f>VLOOKUP($G4217,[1]Conceptos!$B$2:$I$588,8,FALSE)</f>
        <v>1</v>
      </c>
      <c r="S4217" s="229" t="b">
        <f>VLOOKUP(G4217,[1]Conceptos!$B$2:$E$587,4,FALSE)</f>
        <v>1</v>
      </c>
      <c r="V4217" s="231">
        <f t="shared" si="744"/>
        <v>0</v>
      </c>
    </row>
    <row r="4218" spans="1:22" s="231" customFormat="1" ht="25.5">
      <c r="A4218" s="172">
        <f>VLOOKUP(G4218,[1]Conceptos!$B$2:$F$587,5,FALSE)</f>
        <v>497</v>
      </c>
      <c r="B4218" s="216" t="s">
        <v>640</v>
      </c>
      <c r="C4218" s="217" t="str">
        <f>VLOOKUP(B4218,[1]Conceptos!$B$2:$D$587,2,FALSE)</f>
        <v xml:space="preserve">ATENCIÓN Y APOYO A MADRES/PADRES CABEZA DE HOGAR  </v>
      </c>
      <c r="D4218" s="218" t="str">
        <f>VLOOKUP(B4218,[1]Conceptos!$B$2:$D$587,3,FALSE)</f>
        <v xml:space="preserve">PROGRAMAS DE APOYO ORIENTADOS A MEJORAR LAS CONDICIONES DE VIDA DE LAS MADRES/PADRES CABEZA DE HOGAR </v>
      </c>
      <c r="E4218" s="249"/>
      <c r="F4218" s="210"/>
      <c r="G4218" s="262" t="str">
        <f t="shared" si="736"/>
        <v>A.14.5</v>
      </c>
      <c r="H4218" s="249"/>
      <c r="I4218" s="213">
        <f>I4219+I4230+I4241+I4252</f>
        <v>0</v>
      </c>
      <c r="J4218" s="213">
        <f>J4219+J4230+J4241+J4252</f>
        <v>0</v>
      </c>
      <c r="K4218" s="213">
        <f>K4219+K4230+K4241+K4252</f>
        <v>0</v>
      </c>
      <c r="L4218" s="213">
        <f>L4219+L4230+L4241+L4252</f>
        <v>0</v>
      </c>
      <c r="M4218" s="214">
        <f>M4219+M4230+M4241+M4252</f>
        <v>0</v>
      </c>
      <c r="N4218" s="250">
        <f>IF(E4218&lt;&gt;"",1,0)</f>
        <v>0</v>
      </c>
      <c r="O4218" s="250">
        <f>SUM(I4218:M4218)</f>
        <v>0</v>
      </c>
      <c r="P4218" s="179">
        <f>VLOOKUP($G4218,[1]Conceptos!$B$2:$I$588,6,FALSE)</f>
        <v>1</v>
      </c>
      <c r="Q4218" s="179">
        <f>VLOOKUP($G4218,[1]Conceptos!$B$2:$I$588,7,FALSE)</f>
        <v>1</v>
      </c>
      <c r="R4218" s="179">
        <f>VLOOKUP($G4218,[1]Conceptos!$B$2:$I$588,8,FALSE)</f>
        <v>1</v>
      </c>
      <c r="S4218" s="229" t="b">
        <f>VLOOKUP(G4218,[1]Conceptos!$B$2:$E$588,4,FALSE)</f>
        <v>0</v>
      </c>
      <c r="T4218" s="230">
        <f>FIND(".",B4218,LEN(B4218)-2)</f>
        <v>5</v>
      </c>
      <c r="U4218" s="230" t="str">
        <f>MID(B4218,1,T4218-1)</f>
        <v>A.14</v>
      </c>
      <c r="V4218" s="231">
        <f t="shared" si="744"/>
        <v>5</v>
      </c>
    </row>
    <row r="4219" spans="1:22" s="231" customFormat="1" ht="38.25">
      <c r="A4219" s="172">
        <f>VLOOKUP(G4219,[1]Conceptos!$B$2:$F$587,5,FALSE)</f>
        <v>498</v>
      </c>
      <c r="B4219" s="219" t="s">
        <v>641</v>
      </c>
      <c r="C4219" s="220" t="str">
        <f>VLOOKUP(B4219,[1]Conceptos!$B$2:$D$587,2,FALSE)</f>
        <v>CONSTRUCCIÓN DE INFRAESTRUCTURA</v>
      </c>
      <c r="D4219" s="221" t="str">
        <f>VLOOKUP(B4219,[1]Conceptos!$B$2:$D$587,3,FALSE)</f>
        <v xml:space="preserve">RECURSOS ORIENTADOS A LA INVERSIÓN EN INFRAESTRUCTURA DE LOS PROYECTOS RELACIONADOS CON LA ATENCIÓN Y APOYO A MADRES/PADRES CABEZA DE HOGAR  </v>
      </c>
      <c r="E4219" s="222" t="s">
        <v>136</v>
      </c>
      <c r="F4219" s="223"/>
      <c r="G4219" s="263" t="str">
        <f t="shared" si="736"/>
        <v>A.14.5.1</v>
      </c>
      <c r="H4219" s="225"/>
      <c r="I4219" s="226">
        <f>SUM(I4220:I4229)</f>
        <v>0</v>
      </c>
      <c r="J4219" s="226">
        <f>SUM(J4220:J4229)</f>
        <v>0</v>
      </c>
      <c r="K4219" s="226">
        <f>SUM(K4220:K4229)</f>
        <v>0</v>
      </c>
      <c r="L4219" s="226">
        <f>SUM(L4220:L4229)</f>
        <v>0</v>
      </c>
      <c r="M4219" s="227">
        <f>SUM(M4220:M4229)</f>
        <v>0</v>
      </c>
      <c r="N4219" s="228">
        <f>IF(AND(E4219&lt;&gt;"", E4219&lt;&gt;"Registrar Detalle",E4219&lt;&gt;"Ocultar Detalle"),1,0)</f>
        <v>0</v>
      </c>
      <c r="O4219" s="228">
        <f t="shared" si="742"/>
        <v>0</v>
      </c>
      <c r="P4219" s="179">
        <f>VLOOKUP($G4219,[1]Conceptos!$B$2:$I$588,6,FALSE)</f>
        <v>1</v>
      </c>
      <c r="Q4219" s="179">
        <f>VLOOKUP($G4219,[1]Conceptos!$B$2:$I$588,7,FALSE)</f>
        <v>1</v>
      </c>
      <c r="R4219" s="179">
        <f>VLOOKUP($G4219,[1]Conceptos!$B$2:$I$588,8,FALSE)</f>
        <v>1</v>
      </c>
      <c r="S4219" s="229" t="b">
        <f>VLOOKUP(G4219,[1]Conceptos!$B$2:$E$588,4,FALSE)</f>
        <v>1</v>
      </c>
      <c r="T4219" s="230">
        <f>FIND(".",B4219,LEN(B4219)-2)</f>
        <v>7</v>
      </c>
      <c r="U4219" s="230" t="str">
        <f>MID(B4219,1,T4219-1)</f>
        <v>A.14.5</v>
      </c>
      <c r="V4219" s="231">
        <f t="shared" si="744"/>
        <v>7</v>
      </c>
    </row>
    <row r="4220" spans="1:22" s="231" customFormat="1">
      <c r="A4220" s="172">
        <f>VLOOKUP(G4220,[1]Conceptos!$B$2:$F$587,5,FALSE)</f>
        <v>498</v>
      </c>
      <c r="B4220" s="234"/>
      <c r="C4220" s="220"/>
      <c r="D4220" s="221"/>
      <c r="E4220" s="225">
        <v>1</v>
      </c>
      <c r="F4220" s="174"/>
      <c r="G4220" s="264" t="str">
        <f t="shared" si="736"/>
        <v>A.14.5.1</v>
      </c>
      <c r="H4220" s="235" t="e">
        <f t="shared" ref="H4220:H4229" si="745">VLOOKUP(F4220,$W$7:$X$48,2,FALSE)</f>
        <v>#N/A</v>
      </c>
      <c r="I4220" s="239"/>
      <c r="J4220" s="239"/>
      <c r="K4220" s="239"/>
      <c r="L4220" s="239"/>
      <c r="M4220" s="240"/>
      <c r="N4220" s="231">
        <f t="shared" si="739"/>
        <v>1</v>
      </c>
      <c r="O4220" s="231">
        <f t="shared" si="742"/>
        <v>0</v>
      </c>
      <c r="P4220" s="179">
        <f>VLOOKUP($G4220,[1]Conceptos!$B$2:$I$588,6,FALSE)</f>
        <v>1</v>
      </c>
      <c r="Q4220" s="179">
        <f>VLOOKUP($G4220,[1]Conceptos!$B$2:$I$588,7,FALSE)</f>
        <v>1</v>
      </c>
      <c r="R4220" s="179">
        <f>VLOOKUP($G4220,[1]Conceptos!$B$2:$I$588,8,FALSE)</f>
        <v>1</v>
      </c>
      <c r="S4220" s="229" t="b">
        <f>VLOOKUP(G4220,[1]Conceptos!$B$2:$E$588,4,FALSE)</f>
        <v>1</v>
      </c>
      <c r="V4220" s="231">
        <f t="shared" si="744"/>
        <v>7</v>
      </c>
    </row>
    <row r="4221" spans="1:22" s="231" customFormat="1" hidden="1">
      <c r="A4221" s="172">
        <f>VLOOKUP(G4221,[1]Conceptos!$B$2:$F$587,5,FALSE)</f>
        <v>498</v>
      </c>
      <c r="B4221" s="236"/>
      <c r="C4221" s="237"/>
      <c r="D4221" s="238"/>
      <c r="E4221" s="225">
        <v>2</v>
      </c>
      <c r="F4221" s="174"/>
      <c r="G4221" s="264" t="str">
        <f t="shared" ref="G4221:G4284" si="746">IF(ISBLANK(B4221),G4220,B4221)</f>
        <v>A.14.5.1</v>
      </c>
      <c r="H4221" s="235" t="e">
        <f t="shared" si="745"/>
        <v>#N/A</v>
      </c>
      <c r="I4221" s="239"/>
      <c r="J4221" s="239"/>
      <c r="K4221" s="239"/>
      <c r="L4221" s="239"/>
      <c r="M4221" s="240"/>
      <c r="N4221" s="231">
        <f t="shared" si="739"/>
        <v>1</v>
      </c>
      <c r="O4221" s="231">
        <f t="shared" si="742"/>
        <v>0</v>
      </c>
      <c r="P4221" s="179">
        <f>VLOOKUP($G4221,[1]Conceptos!$B$2:$I$588,6,FALSE)</f>
        <v>1</v>
      </c>
      <c r="Q4221" s="179">
        <f>VLOOKUP($G4221,[1]Conceptos!$B$2:$I$588,7,FALSE)</f>
        <v>1</v>
      </c>
      <c r="R4221" s="179">
        <f>VLOOKUP($G4221,[1]Conceptos!$B$2:$I$588,8,FALSE)</f>
        <v>1</v>
      </c>
      <c r="S4221" s="229" t="b">
        <f>VLOOKUP(G4221,[1]Conceptos!$B$2:$E$587,4,FALSE)</f>
        <v>1</v>
      </c>
      <c r="V4221" s="231">
        <f t="shared" si="744"/>
        <v>0</v>
      </c>
    </row>
    <row r="4222" spans="1:22" s="231" customFormat="1" hidden="1">
      <c r="A4222" s="172">
        <f>VLOOKUP(G4222,[1]Conceptos!$B$2:$F$587,5,FALSE)</f>
        <v>498</v>
      </c>
      <c r="B4222" s="236"/>
      <c r="C4222" s="237"/>
      <c r="D4222" s="238"/>
      <c r="E4222" s="225">
        <v>3</v>
      </c>
      <c r="F4222" s="174"/>
      <c r="G4222" s="264" t="str">
        <f t="shared" si="746"/>
        <v>A.14.5.1</v>
      </c>
      <c r="H4222" s="235" t="e">
        <f t="shared" si="745"/>
        <v>#N/A</v>
      </c>
      <c r="I4222" s="239"/>
      <c r="J4222" s="239"/>
      <c r="K4222" s="239"/>
      <c r="L4222" s="239"/>
      <c r="M4222" s="240"/>
      <c r="N4222" s="231">
        <f t="shared" si="739"/>
        <v>1</v>
      </c>
      <c r="O4222" s="231">
        <f t="shared" si="742"/>
        <v>0</v>
      </c>
      <c r="P4222" s="179">
        <f>VLOOKUP($G4222,[1]Conceptos!$B$2:$I$588,6,FALSE)</f>
        <v>1</v>
      </c>
      <c r="Q4222" s="179">
        <f>VLOOKUP($G4222,[1]Conceptos!$B$2:$I$588,7,FALSE)</f>
        <v>1</v>
      </c>
      <c r="R4222" s="179">
        <f>VLOOKUP($G4222,[1]Conceptos!$B$2:$I$588,8,FALSE)</f>
        <v>1</v>
      </c>
      <c r="S4222" s="229" t="b">
        <f>VLOOKUP(G4222,[1]Conceptos!$B$2:$E$587,4,FALSE)</f>
        <v>1</v>
      </c>
      <c r="V4222" s="231">
        <f t="shared" si="744"/>
        <v>0</v>
      </c>
    </row>
    <row r="4223" spans="1:22" s="231" customFormat="1" hidden="1">
      <c r="A4223" s="172">
        <f>VLOOKUP(G4223,[1]Conceptos!$B$2:$F$587,5,FALSE)</f>
        <v>498</v>
      </c>
      <c r="B4223" s="236"/>
      <c r="C4223" s="237"/>
      <c r="D4223" s="238"/>
      <c r="E4223" s="225">
        <v>4</v>
      </c>
      <c r="F4223" s="174"/>
      <c r="G4223" s="264" t="str">
        <f t="shared" si="746"/>
        <v>A.14.5.1</v>
      </c>
      <c r="H4223" s="235" t="e">
        <f t="shared" si="745"/>
        <v>#N/A</v>
      </c>
      <c r="I4223" s="239"/>
      <c r="J4223" s="239"/>
      <c r="K4223" s="239"/>
      <c r="L4223" s="239"/>
      <c r="M4223" s="240"/>
      <c r="N4223" s="231">
        <f t="shared" si="739"/>
        <v>1</v>
      </c>
      <c r="O4223" s="231">
        <f t="shared" si="742"/>
        <v>0</v>
      </c>
      <c r="P4223" s="179">
        <f>VLOOKUP($G4223,[1]Conceptos!$B$2:$I$588,6,FALSE)</f>
        <v>1</v>
      </c>
      <c r="Q4223" s="179">
        <f>VLOOKUP($G4223,[1]Conceptos!$B$2:$I$588,7,FALSE)</f>
        <v>1</v>
      </c>
      <c r="R4223" s="179">
        <f>VLOOKUP($G4223,[1]Conceptos!$B$2:$I$588,8,FALSE)</f>
        <v>1</v>
      </c>
      <c r="S4223" s="229" t="b">
        <f>VLOOKUP(G4223,[1]Conceptos!$B$2:$E$587,4,FALSE)</f>
        <v>1</v>
      </c>
      <c r="V4223" s="231">
        <f t="shared" si="744"/>
        <v>0</v>
      </c>
    </row>
    <row r="4224" spans="1:22" s="231" customFormat="1" hidden="1">
      <c r="A4224" s="172">
        <f>VLOOKUP(G4224,[1]Conceptos!$B$2:$F$587,5,FALSE)</f>
        <v>498</v>
      </c>
      <c r="B4224" s="236"/>
      <c r="C4224" s="237"/>
      <c r="D4224" s="238"/>
      <c r="E4224" s="225">
        <v>5</v>
      </c>
      <c r="F4224" s="174"/>
      <c r="G4224" s="264" t="str">
        <f t="shared" si="746"/>
        <v>A.14.5.1</v>
      </c>
      <c r="H4224" s="235" t="e">
        <f t="shared" si="745"/>
        <v>#N/A</v>
      </c>
      <c r="I4224" s="239"/>
      <c r="J4224" s="239"/>
      <c r="K4224" s="239"/>
      <c r="L4224" s="239"/>
      <c r="M4224" s="240"/>
      <c r="N4224" s="231">
        <f t="shared" si="739"/>
        <v>1</v>
      </c>
      <c r="O4224" s="231">
        <f t="shared" si="742"/>
        <v>0</v>
      </c>
      <c r="P4224" s="179">
        <f>VLOOKUP($G4224,[1]Conceptos!$B$2:$I$588,6,FALSE)</f>
        <v>1</v>
      </c>
      <c r="Q4224" s="179">
        <f>VLOOKUP($G4224,[1]Conceptos!$B$2:$I$588,7,FALSE)</f>
        <v>1</v>
      </c>
      <c r="R4224" s="179">
        <f>VLOOKUP($G4224,[1]Conceptos!$B$2:$I$588,8,FALSE)</f>
        <v>1</v>
      </c>
      <c r="S4224" s="229" t="b">
        <f>VLOOKUP(G4224,[1]Conceptos!$B$2:$E$587,4,FALSE)</f>
        <v>1</v>
      </c>
      <c r="V4224" s="231">
        <f t="shared" si="744"/>
        <v>0</v>
      </c>
    </row>
    <row r="4225" spans="1:22" s="231" customFormat="1" hidden="1">
      <c r="A4225" s="172">
        <f>VLOOKUP(G4225,[1]Conceptos!$B$2:$F$587,5,FALSE)</f>
        <v>498</v>
      </c>
      <c r="B4225" s="236"/>
      <c r="C4225" s="237"/>
      <c r="D4225" s="238"/>
      <c r="E4225" s="225">
        <v>6</v>
      </c>
      <c r="F4225" s="174"/>
      <c r="G4225" s="264" t="str">
        <f t="shared" si="746"/>
        <v>A.14.5.1</v>
      </c>
      <c r="H4225" s="235" t="e">
        <f t="shared" si="745"/>
        <v>#N/A</v>
      </c>
      <c r="I4225" s="239"/>
      <c r="J4225" s="239"/>
      <c r="K4225" s="239"/>
      <c r="L4225" s="239"/>
      <c r="M4225" s="240"/>
      <c r="N4225" s="231">
        <f t="shared" si="739"/>
        <v>1</v>
      </c>
      <c r="O4225" s="231">
        <f t="shared" si="742"/>
        <v>0</v>
      </c>
      <c r="P4225" s="179">
        <f>VLOOKUP($G4225,[1]Conceptos!$B$2:$I$588,6,FALSE)</f>
        <v>1</v>
      </c>
      <c r="Q4225" s="179">
        <f>VLOOKUP($G4225,[1]Conceptos!$B$2:$I$588,7,FALSE)</f>
        <v>1</v>
      </c>
      <c r="R4225" s="179">
        <f>VLOOKUP($G4225,[1]Conceptos!$B$2:$I$588,8,FALSE)</f>
        <v>1</v>
      </c>
      <c r="S4225" s="229" t="b">
        <f>VLOOKUP(G4225,[1]Conceptos!$B$2:$E$587,4,FALSE)</f>
        <v>1</v>
      </c>
      <c r="V4225" s="231">
        <f t="shared" si="744"/>
        <v>0</v>
      </c>
    </row>
    <row r="4226" spans="1:22" s="231" customFormat="1" hidden="1">
      <c r="A4226" s="172">
        <f>VLOOKUP(G4226,[1]Conceptos!$B$2:$F$587,5,FALSE)</f>
        <v>498</v>
      </c>
      <c r="B4226" s="236"/>
      <c r="C4226" s="237"/>
      <c r="D4226" s="238"/>
      <c r="E4226" s="225">
        <v>7</v>
      </c>
      <c r="F4226" s="174"/>
      <c r="G4226" s="264" t="str">
        <f t="shared" si="746"/>
        <v>A.14.5.1</v>
      </c>
      <c r="H4226" s="235" t="e">
        <f t="shared" si="745"/>
        <v>#N/A</v>
      </c>
      <c r="I4226" s="239"/>
      <c r="J4226" s="239"/>
      <c r="K4226" s="239"/>
      <c r="L4226" s="239"/>
      <c r="M4226" s="240"/>
      <c r="N4226" s="231">
        <f t="shared" si="739"/>
        <v>1</v>
      </c>
      <c r="O4226" s="231">
        <f t="shared" si="742"/>
        <v>0</v>
      </c>
      <c r="P4226" s="179">
        <f>VLOOKUP($G4226,[1]Conceptos!$B$2:$I$588,6,FALSE)</f>
        <v>1</v>
      </c>
      <c r="Q4226" s="179">
        <f>VLOOKUP($G4226,[1]Conceptos!$B$2:$I$588,7,FALSE)</f>
        <v>1</v>
      </c>
      <c r="R4226" s="179">
        <f>VLOOKUP($G4226,[1]Conceptos!$B$2:$I$588,8,FALSE)</f>
        <v>1</v>
      </c>
      <c r="S4226" s="229" t="b">
        <f>VLOOKUP(G4226,[1]Conceptos!$B$2:$E$587,4,FALSE)</f>
        <v>1</v>
      </c>
      <c r="V4226" s="231">
        <f t="shared" si="744"/>
        <v>0</v>
      </c>
    </row>
    <row r="4227" spans="1:22" s="231" customFormat="1" hidden="1">
      <c r="A4227" s="172">
        <f>VLOOKUP(G4227,[1]Conceptos!$B$2:$F$587,5,FALSE)</f>
        <v>498</v>
      </c>
      <c r="B4227" s="236"/>
      <c r="C4227" s="237"/>
      <c r="D4227" s="238"/>
      <c r="E4227" s="225">
        <v>8</v>
      </c>
      <c r="F4227" s="174"/>
      <c r="G4227" s="264" t="str">
        <f t="shared" si="746"/>
        <v>A.14.5.1</v>
      </c>
      <c r="H4227" s="235" t="e">
        <f t="shared" si="745"/>
        <v>#N/A</v>
      </c>
      <c r="I4227" s="239"/>
      <c r="J4227" s="239"/>
      <c r="K4227" s="239"/>
      <c r="L4227" s="239"/>
      <c r="M4227" s="240"/>
      <c r="N4227" s="231">
        <f t="shared" si="739"/>
        <v>1</v>
      </c>
      <c r="O4227" s="231">
        <f t="shared" si="742"/>
        <v>0</v>
      </c>
      <c r="P4227" s="179">
        <f>VLOOKUP($G4227,[1]Conceptos!$B$2:$I$588,6,FALSE)</f>
        <v>1</v>
      </c>
      <c r="Q4227" s="179">
        <f>VLOOKUP($G4227,[1]Conceptos!$B$2:$I$588,7,FALSE)</f>
        <v>1</v>
      </c>
      <c r="R4227" s="179">
        <f>VLOOKUP($G4227,[1]Conceptos!$B$2:$I$588,8,FALSE)</f>
        <v>1</v>
      </c>
      <c r="S4227" s="229" t="b">
        <f>VLOOKUP(G4227,[1]Conceptos!$B$2:$E$587,4,FALSE)</f>
        <v>1</v>
      </c>
      <c r="V4227" s="231">
        <f t="shared" si="744"/>
        <v>0</v>
      </c>
    </row>
    <row r="4228" spans="1:22" s="231" customFormat="1" hidden="1">
      <c r="A4228" s="172">
        <f>VLOOKUP(G4228,[1]Conceptos!$B$2:$F$587,5,FALSE)</f>
        <v>498</v>
      </c>
      <c r="B4228" s="236"/>
      <c r="C4228" s="237"/>
      <c r="D4228" s="238"/>
      <c r="E4228" s="225">
        <v>9</v>
      </c>
      <c r="F4228" s="174"/>
      <c r="G4228" s="264" t="str">
        <f t="shared" si="746"/>
        <v>A.14.5.1</v>
      </c>
      <c r="H4228" s="235" t="e">
        <f t="shared" si="745"/>
        <v>#N/A</v>
      </c>
      <c r="I4228" s="239"/>
      <c r="J4228" s="239"/>
      <c r="K4228" s="239"/>
      <c r="L4228" s="239"/>
      <c r="M4228" s="240"/>
      <c r="N4228" s="231">
        <f t="shared" si="739"/>
        <v>1</v>
      </c>
      <c r="O4228" s="231">
        <f t="shared" si="742"/>
        <v>0</v>
      </c>
      <c r="P4228" s="179">
        <f>VLOOKUP($G4228,[1]Conceptos!$B$2:$I$588,6,FALSE)</f>
        <v>1</v>
      </c>
      <c r="Q4228" s="179">
        <f>VLOOKUP($G4228,[1]Conceptos!$B$2:$I$588,7,FALSE)</f>
        <v>1</v>
      </c>
      <c r="R4228" s="179">
        <f>VLOOKUP($G4228,[1]Conceptos!$B$2:$I$588,8,FALSE)</f>
        <v>1</v>
      </c>
      <c r="S4228" s="229" t="b">
        <f>VLOOKUP(G4228,[1]Conceptos!$B$2:$E$587,4,FALSE)</f>
        <v>1</v>
      </c>
      <c r="V4228" s="231">
        <f t="shared" si="744"/>
        <v>0</v>
      </c>
    </row>
    <row r="4229" spans="1:22" s="231" customFormat="1" hidden="1">
      <c r="A4229" s="172">
        <f>VLOOKUP(G4229,[1]Conceptos!$B$2:$F$587,5,FALSE)</f>
        <v>498</v>
      </c>
      <c r="B4229" s="236"/>
      <c r="C4229" s="237"/>
      <c r="D4229" s="238"/>
      <c r="E4229" s="225">
        <v>10</v>
      </c>
      <c r="F4229" s="174"/>
      <c r="G4229" s="264" t="str">
        <f t="shared" si="746"/>
        <v>A.14.5.1</v>
      </c>
      <c r="H4229" s="235" t="e">
        <f t="shared" si="745"/>
        <v>#N/A</v>
      </c>
      <c r="I4229" s="239"/>
      <c r="J4229" s="239"/>
      <c r="K4229" s="239"/>
      <c r="L4229" s="239"/>
      <c r="M4229" s="240"/>
      <c r="N4229" s="231">
        <f t="shared" si="739"/>
        <v>1</v>
      </c>
      <c r="O4229" s="231">
        <f t="shared" si="742"/>
        <v>0</v>
      </c>
      <c r="P4229" s="179">
        <f>VLOOKUP($G4229,[1]Conceptos!$B$2:$I$588,6,FALSE)</f>
        <v>1</v>
      </c>
      <c r="Q4229" s="179">
        <f>VLOOKUP($G4229,[1]Conceptos!$B$2:$I$588,7,FALSE)</f>
        <v>1</v>
      </c>
      <c r="R4229" s="179">
        <f>VLOOKUP($G4229,[1]Conceptos!$B$2:$I$588,8,FALSE)</f>
        <v>1</v>
      </c>
      <c r="S4229" s="229" t="b">
        <f>VLOOKUP(G4229,[1]Conceptos!$B$2:$E$587,4,FALSE)</f>
        <v>1</v>
      </c>
      <c r="V4229" s="231">
        <f t="shared" si="744"/>
        <v>0</v>
      </c>
    </row>
    <row r="4230" spans="1:22" s="231" customFormat="1" ht="38.25">
      <c r="A4230" s="172">
        <f>VLOOKUP(G4230,[1]Conceptos!$B$2:$F$587,5,FALSE)</f>
        <v>499</v>
      </c>
      <c r="B4230" s="219" t="s">
        <v>642</v>
      </c>
      <c r="C4230" s="220" t="str">
        <f>VLOOKUP(B4230,[1]Conceptos!$B$2:$D$587,2,FALSE)</f>
        <v>ADECUACIÓN DE INFRAESTRUCTURA</v>
      </c>
      <c r="D4230" s="221" t="str">
        <f>VLOOKUP(B4230,[1]Conceptos!$B$2:$D$587,3,FALSE)</f>
        <v xml:space="preserve">INVERSIÓN ORIENTADA A LA ADECUACION DE LA INFRAESTRUCTURA RELACIONADA CON LA ATENCIÓN Y APOYO A MADRES/PADRES CABEZA DE HOGAR  </v>
      </c>
      <c r="E4230" s="222" t="s">
        <v>136</v>
      </c>
      <c r="F4230" s="223"/>
      <c r="G4230" s="263" t="str">
        <f t="shared" si="746"/>
        <v>A.14.5.2</v>
      </c>
      <c r="H4230" s="225"/>
      <c r="I4230" s="226">
        <f>SUM(I4231:I4240)</f>
        <v>0</v>
      </c>
      <c r="J4230" s="226">
        <f>SUM(J4231:J4240)</f>
        <v>0</v>
      </c>
      <c r="K4230" s="226">
        <f>SUM(K4231:K4240)</f>
        <v>0</v>
      </c>
      <c r="L4230" s="226">
        <f>SUM(L4231:L4240)</f>
        <v>0</v>
      </c>
      <c r="M4230" s="227">
        <f>SUM(M4231:M4240)</f>
        <v>0</v>
      </c>
      <c r="N4230" s="228">
        <f>IF(AND(E4230&lt;&gt;"", E4230&lt;&gt;"Registrar Detalle",E4230&lt;&gt;"Ocultar Detalle"),1,0)</f>
        <v>0</v>
      </c>
      <c r="O4230" s="228">
        <f t="shared" si="742"/>
        <v>0</v>
      </c>
      <c r="P4230" s="179">
        <f>VLOOKUP($G4230,[1]Conceptos!$B$2:$I$588,6,FALSE)</f>
        <v>1</v>
      </c>
      <c r="Q4230" s="179">
        <f>VLOOKUP($G4230,[1]Conceptos!$B$2:$I$588,7,FALSE)</f>
        <v>1</v>
      </c>
      <c r="R4230" s="179">
        <f>VLOOKUP($G4230,[1]Conceptos!$B$2:$I$588,8,FALSE)</f>
        <v>1</v>
      </c>
      <c r="S4230" s="229" t="b">
        <f>VLOOKUP(G4230,[1]Conceptos!$B$2:$E$588,4,FALSE)</f>
        <v>1</v>
      </c>
      <c r="T4230" s="230">
        <f>FIND(".",B4230,LEN(B4230)-2)</f>
        <v>7</v>
      </c>
      <c r="U4230" s="230" t="str">
        <f>MID(B4230,1,T4230-1)</f>
        <v>A.14.5</v>
      </c>
      <c r="V4230" s="231">
        <f t="shared" si="744"/>
        <v>7</v>
      </c>
    </row>
    <row r="4231" spans="1:22" s="231" customFormat="1">
      <c r="A4231" s="172">
        <f>VLOOKUP(G4231,[1]Conceptos!$B$2:$F$587,5,FALSE)</f>
        <v>499</v>
      </c>
      <c r="B4231" s="234"/>
      <c r="C4231" s="220"/>
      <c r="D4231" s="221"/>
      <c r="E4231" s="266">
        <v>1</v>
      </c>
      <c r="F4231" s="174"/>
      <c r="G4231" s="264" t="str">
        <f t="shared" si="746"/>
        <v>A.14.5.2</v>
      </c>
      <c r="H4231" s="235" t="e">
        <f t="shared" ref="H4231:H4240" si="747">VLOOKUP(F4231,$W$7:$X$48,2,FALSE)</f>
        <v>#N/A</v>
      </c>
      <c r="I4231" s="239"/>
      <c r="J4231" s="185"/>
      <c r="K4231" s="185"/>
      <c r="L4231" s="185"/>
      <c r="M4231" s="186"/>
      <c r="N4231" s="231">
        <f t="shared" ref="N4231:N4240" si="748">IF(E4231&lt;&gt;"",1,0)</f>
        <v>1</v>
      </c>
      <c r="O4231" s="231">
        <f t="shared" si="742"/>
        <v>0</v>
      </c>
      <c r="P4231" s="179">
        <f>VLOOKUP($G4231,[1]Conceptos!$B$2:$I$588,6,FALSE)</f>
        <v>1</v>
      </c>
      <c r="Q4231" s="179">
        <f>VLOOKUP($G4231,[1]Conceptos!$B$2:$I$588,7,FALSE)</f>
        <v>1</v>
      </c>
      <c r="R4231" s="179">
        <f>VLOOKUP($G4231,[1]Conceptos!$B$2:$I$588,8,FALSE)</f>
        <v>1</v>
      </c>
      <c r="S4231" s="229" t="b">
        <f>VLOOKUP(G4231,[1]Conceptos!$B$2:$E$588,4,FALSE)</f>
        <v>1</v>
      </c>
      <c r="V4231" s="231">
        <f t="shared" si="744"/>
        <v>7</v>
      </c>
    </row>
    <row r="4232" spans="1:22" s="231" customFormat="1" hidden="1">
      <c r="A4232" s="172">
        <f>VLOOKUP(G4232,[1]Conceptos!$B$2:$F$587,5,FALSE)</f>
        <v>499</v>
      </c>
      <c r="B4232" s="236"/>
      <c r="C4232" s="237"/>
      <c r="D4232" s="238"/>
      <c r="E4232" s="266">
        <v>2</v>
      </c>
      <c r="F4232" s="174"/>
      <c r="G4232" s="264" t="str">
        <f t="shared" si="746"/>
        <v>A.14.5.2</v>
      </c>
      <c r="H4232" s="235" t="e">
        <f t="shared" si="747"/>
        <v>#N/A</v>
      </c>
      <c r="I4232" s="239"/>
      <c r="J4232" s="239"/>
      <c r="K4232" s="239"/>
      <c r="L4232" s="239"/>
      <c r="M4232" s="240"/>
      <c r="N4232" s="231">
        <f t="shared" si="748"/>
        <v>1</v>
      </c>
      <c r="O4232" s="231">
        <f t="shared" si="742"/>
        <v>0</v>
      </c>
      <c r="P4232" s="179">
        <f>VLOOKUP($G4232,[1]Conceptos!$B$2:$I$588,6,FALSE)</f>
        <v>1</v>
      </c>
      <c r="Q4232" s="179">
        <f>VLOOKUP($G4232,[1]Conceptos!$B$2:$I$588,7,FALSE)</f>
        <v>1</v>
      </c>
      <c r="R4232" s="179">
        <f>VLOOKUP($G4232,[1]Conceptos!$B$2:$I$588,8,FALSE)</f>
        <v>1</v>
      </c>
      <c r="S4232" s="229" t="b">
        <f>VLOOKUP(G4232,[1]Conceptos!$B$2:$E$587,4,FALSE)</f>
        <v>1</v>
      </c>
      <c r="V4232" s="231">
        <f t="shared" si="744"/>
        <v>0</v>
      </c>
    </row>
    <row r="4233" spans="1:22" s="231" customFormat="1" hidden="1">
      <c r="A4233" s="172">
        <f>VLOOKUP(G4233,[1]Conceptos!$B$2:$F$587,5,FALSE)</f>
        <v>499</v>
      </c>
      <c r="B4233" s="236"/>
      <c r="C4233" s="237"/>
      <c r="D4233" s="238"/>
      <c r="E4233" s="266">
        <v>3</v>
      </c>
      <c r="F4233" s="174"/>
      <c r="G4233" s="264" t="str">
        <f t="shared" si="746"/>
        <v>A.14.5.2</v>
      </c>
      <c r="H4233" s="235" t="e">
        <f t="shared" si="747"/>
        <v>#N/A</v>
      </c>
      <c r="I4233" s="239"/>
      <c r="J4233" s="239"/>
      <c r="K4233" s="239"/>
      <c r="L4233" s="239"/>
      <c r="M4233" s="240"/>
      <c r="N4233" s="231">
        <f t="shared" si="748"/>
        <v>1</v>
      </c>
      <c r="O4233" s="231">
        <f t="shared" si="742"/>
        <v>0</v>
      </c>
      <c r="P4233" s="179">
        <f>VLOOKUP($G4233,[1]Conceptos!$B$2:$I$588,6,FALSE)</f>
        <v>1</v>
      </c>
      <c r="Q4233" s="179">
        <f>VLOOKUP($G4233,[1]Conceptos!$B$2:$I$588,7,FALSE)</f>
        <v>1</v>
      </c>
      <c r="R4233" s="179">
        <f>VLOOKUP($G4233,[1]Conceptos!$B$2:$I$588,8,FALSE)</f>
        <v>1</v>
      </c>
      <c r="S4233" s="229" t="b">
        <f>VLOOKUP(G4233,[1]Conceptos!$B$2:$E$587,4,FALSE)</f>
        <v>1</v>
      </c>
      <c r="V4233" s="231">
        <f t="shared" si="744"/>
        <v>0</v>
      </c>
    </row>
    <row r="4234" spans="1:22" s="231" customFormat="1" hidden="1">
      <c r="A4234" s="172">
        <f>VLOOKUP(G4234,[1]Conceptos!$B$2:$F$587,5,FALSE)</f>
        <v>499</v>
      </c>
      <c r="B4234" s="236"/>
      <c r="C4234" s="237"/>
      <c r="D4234" s="238"/>
      <c r="E4234" s="266">
        <v>4</v>
      </c>
      <c r="F4234" s="174"/>
      <c r="G4234" s="264" t="str">
        <f t="shared" si="746"/>
        <v>A.14.5.2</v>
      </c>
      <c r="H4234" s="235" t="e">
        <f t="shared" si="747"/>
        <v>#N/A</v>
      </c>
      <c r="I4234" s="239"/>
      <c r="J4234" s="239"/>
      <c r="K4234" s="239"/>
      <c r="L4234" s="239"/>
      <c r="M4234" s="240"/>
      <c r="N4234" s="231">
        <f t="shared" si="748"/>
        <v>1</v>
      </c>
      <c r="O4234" s="231">
        <f t="shared" si="742"/>
        <v>0</v>
      </c>
      <c r="P4234" s="179">
        <f>VLOOKUP($G4234,[1]Conceptos!$B$2:$I$588,6,FALSE)</f>
        <v>1</v>
      </c>
      <c r="Q4234" s="179">
        <f>VLOOKUP($G4234,[1]Conceptos!$B$2:$I$588,7,FALSE)</f>
        <v>1</v>
      </c>
      <c r="R4234" s="179">
        <f>VLOOKUP($G4234,[1]Conceptos!$B$2:$I$588,8,FALSE)</f>
        <v>1</v>
      </c>
      <c r="S4234" s="229" t="b">
        <f>VLOOKUP(G4234,[1]Conceptos!$B$2:$E$587,4,FALSE)</f>
        <v>1</v>
      </c>
      <c r="V4234" s="231">
        <f t="shared" si="744"/>
        <v>0</v>
      </c>
    </row>
    <row r="4235" spans="1:22" s="231" customFormat="1" hidden="1">
      <c r="A4235" s="172">
        <f>VLOOKUP(G4235,[1]Conceptos!$B$2:$F$587,5,FALSE)</f>
        <v>499</v>
      </c>
      <c r="B4235" s="236"/>
      <c r="C4235" s="237"/>
      <c r="D4235" s="238"/>
      <c r="E4235" s="266">
        <v>5</v>
      </c>
      <c r="F4235" s="174"/>
      <c r="G4235" s="264" t="str">
        <f t="shared" si="746"/>
        <v>A.14.5.2</v>
      </c>
      <c r="H4235" s="235" t="e">
        <f t="shared" si="747"/>
        <v>#N/A</v>
      </c>
      <c r="I4235" s="239"/>
      <c r="J4235" s="239"/>
      <c r="K4235" s="239"/>
      <c r="L4235" s="239"/>
      <c r="M4235" s="240"/>
      <c r="N4235" s="231">
        <f t="shared" si="748"/>
        <v>1</v>
      </c>
      <c r="O4235" s="231">
        <f t="shared" si="742"/>
        <v>0</v>
      </c>
      <c r="P4235" s="179">
        <f>VLOOKUP($G4235,[1]Conceptos!$B$2:$I$588,6,FALSE)</f>
        <v>1</v>
      </c>
      <c r="Q4235" s="179">
        <f>VLOOKUP($G4235,[1]Conceptos!$B$2:$I$588,7,FALSE)</f>
        <v>1</v>
      </c>
      <c r="R4235" s="179">
        <f>VLOOKUP($G4235,[1]Conceptos!$B$2:$I$588,8,FALSE)</f>
        <v>1</v>
      </c>
      <c r="S4235" s="229" t="b">
        <f>VLOOKUP(G4235,[1]Conceptos!$B$2:$E$587,4,FALSE)</f>
        <v>1</v>
      </c>
      <c r="V4235" s="231">
        <f t="shared" si="744"/>
        <v>0</v>
      </c>
    </row>
    <row r="4236" spans="1:22" s="231" customFormat="1" hidden="1">
      <c r="A4236" s="172">
        <f>VLOOKUP(G4236,[1]Conceptos!$B$2:$F$587,5,FALSE)</f>
        <v>499</v>
      </c>
      <c r="B4236" s="236"/>
      <c r="C4236" s="237"/>
      <c r="D4236" s="238"/>
      <c r="E4236" s="266">
        <v>6</v>
      </c>
      <c r="F4236" s="174"/>
      <c r="G4236" s="264" t="str">
        <f t="shared" si="746"/>
        <v>A.14.5.2</v>
      </c>
      <c r="H4236" s="235" t="e">
        <f t="shared" si="747"/>
        <v>#N/A</v>
      </c>
      <c r="I4236" s="239"/>
      <c r="J4236" s="239"/>
      <c r="K4236" s="239"/>
      <c r="L4236" s="239"/>
      <c r="M4236" s="240"/>
      <c r="N4236" s="231">
        <f t="shared" si="748"/>
        <v>1</v>
      </c>
      <c r="O4236" s="231">
        <f t="shared" si="742"/>
        <v>0</v>
      </c>
      <c r="P4236" s="179">
        <f>VLOOKUP($G4236,[1]Conceptos!$B$2:$I$588,6,FALSE)</f>
        <v>1</v>
      </c>
      <c r="Q4236" s="179">
        <f>VLOOKUP($G4236,[1]Conceptos!$B$2:$I$588,7,FALSE)</f>
        <v>1</v>
      </c>
      <c r="R4236" s="179">
        <f>VLOOKUP($G4236,[1]Conceptos!$B$2:$I$588,8,FALSE)</f>
        <v>1</v>
      </c>
      <c r="S4236" s="229" t="b">
        <f>VLOOKUP(G4236,[1]Conceptos!$B$2:$E$587,4,FALSE)</f>
        <v>1</v>
      </c>
      <c r="V4236" s="231">
        <f t="shared" si="744"/>
        <v>0</v>
      </c>
    </row>
    <row r="4237" spans="1:22" s="231" customFormat="1" hidden="1">
      <c r="A4237" s="172">
        <f>VLOOKUP(G4237,[1]Conceptos!$B$2:$F$587,5,FALSE)</f>
        <v>499</v>
      </c>
      <c r="B4237" s="236"/>
      <c r="C4237" s="237"/>
      <c r="D4237" s="238"/>
      <c r="E4237" s="266">
        <v>7</v>
      </c>
      <c r="F4237" s="174"/>
      <c r="G4237" s="264" t="str">
        <f t="shared" si="746"/>
        <v>A.14.5.2</v>
      </c>
      <c r="H4237" s="235" t="e">
        <f t="shared" si="747"/>
        <v>#N/A</v>
      </c>
      <c r="I4237" s="239"/>
      <c r="J4237" s="239"/>
      <c r="K4237" s="239"/>
      <c r="L4237" s="239"/>
      <c r="M4237" s="240"/>
      <c r="N4237" s="231">
        <f t="shared" si="748"/>
        <v>1</v>
      </c>
      <c r="O4237" s="231">
        <f t="shared" si="742"/>
        <v>0</v>
      </c>
      <c r="P4237" s="179">
        <f>VLOOKUP($G4237,[1]Conceptos!$B$2:$I$588,6,FALSE)</f>
        <v>1</v>
      </c>
      <c r="Q4237" s="179">
        <f>VLOOKUP($G4237,[1]Conceptos!$B$2:$I$588,7,FALSE)</f>
        <v>1</v>
      </c>
      <c r="R4237" s="179">
        <f>VLOOKUP($G4237,[1]Conceptos!$B$2:$I$588,8,FALSE)</f>
        <v>1</v>
      </c>
      <c r="S4237" s="229" t="b">
        <f>VLOOKUP(G4237,[1]Conceptos!$B$2:$E$587,4,FALSE)</f>
        <v>1</v>
      </c>
      <c r="V4237" s="231">
        <f t="shared" si="744"/>
        <v>0</v>
      </c>
    </row>
    <row r="4238" spans="1:22" s="231" customFormat="1" hidden="1">
      <c r="A4238" s="172">
        <f>VLOOKUP(G4238,[1]Conceptos!$B$2:$F$587,5,FALSE)</f>
        <v>499</v>
      </c>
      <c r="B4238" s="236"/>
      <c r="C4238" s="237"/>
      <c r="D4238" s="238"/>
      <c r="E4238" s="266">
        <v>8</v>
      </c>
      <c r="F4238" s="174"/>
      <c r="G4238" s="264" t="str">
        <f t="shared" si="746"/>
        <v>A.14.5.2</v>
      </c>
      <c r="H4238" s="235" t="e">
        <f t="shared" si="747"/>
        <v>#N/A</v>
      </c>
      <c r="I4238" s="239"/>
      <c r="J4238" s="239"/>
      <c r="K4238" s="239"/>
      <c r="L4238" s="239"/>
      <c r="M4238" s="240"/>
      <c r="N4238" s="231">
        <f t="shared" si="748"/>
        <v>1</v>
      </c>
      <c r="O4238" s="231">
        <f t="shared" si="742"/>
        <v>0</v>
      </c>
      <c r="P4238" s="179">
        <f>VLOOKUP($G4238,[1]Conceptos!$B$2:$I$588,6,FALSE)</f>
        <v>1</v>
      </c>
      <c r="Q4238" s="179">
        <f>VLOOKUP($G4238,[1]Conceptos!$B$2:$I$588,7,FALSE)</f>
        <v>1</v>
      </c>
      <c r="R4238" s="179">
        <f>VLOOKUP($G4238,[1]Conceptos!$B$2:$I$588,8,FALSE)</f>
        <v>1</v>
      </c>
      <c r="S4238" s="229" t="b">
        <f>VLOOKUP(G4238,[1]Conceptos!$B$2:$E$587,4,FALSE)</f>
        <v>1</v>
      </c>
      <c r="V4238" s="231">
        <f t="shared" si="744"/>
        <v>0</v>
      </c>
    </row>
    <row r="4239" spans="1:22" s="231" customFormat="1" hidden="1">
      <c r="A4239" s="172">
        <f>VLOOKUP(G4239,[1]Conceptos!$B$2:$F$587,5,FALSE)</f>
        <v>499</v>
      </c>
      <c r="B4239" s="236"/>
      <c r="C4239" s="237"/>
      <c r="D4239" s="238"/>
      <c r="E4239" s="266">
        <v>9</v>
      </c>
      <c r="F4239" s="174"/>
      <c r="G4239" s="264" t="str">
        <f t="shared" si="746"/>
        <v>A.14.5.2</v>
      </c>
      <c r="H4239" s="235" t="e">
        <f t="shared" si="747"/>
        <v>#N/A</v>
      </c>
      <c r="I4239" s="239"/>
      <c r="J4239" s="239"/>
      <c r="K4239" s="239"/>
      <c r="L4239" s="239"/>
      <c r="M4239" s="240"/>
      <c r="N4239" s="231">
        <f t="shared" si="748"/>
        <v>1</v>
      </c>
      <c r="O4239" s="231">
        <f t="shared" si="742"/>
        <v>0</v>
      </c>
      <c r="P4239" s="179">
        <f>VLOOKUP($G4239,[1]Conceptos!$B$2:$I$588,6,FALSE)</f>
        <v>1</v>
      </c>
      <c r="Q4239" s="179">
        <f>VLOOKUP($G4239,[1]Conceptos!$B$2:$I$588,7,FALSE)</f>
        <v>1</v>
      </c>
      <c r="R4239" s="179">
        <f>VLOOKUP($G4239,[1]Conceptos!$B$2:$I$588,8,FALSE)</f>
        <v>1</v>
      </c>
      <c r="S4239" s="229" t="b">
        <f>VLOOKUP(G4239,[1]Conceptos!$B$2:$E$587,4,FALSE)</f>
        <v>1</v>
      </c>
      <c r="V4239" s="231">
        <f t="shared" si="744"/>
        <v>0</v>
      </c>
    </row>
    <row r="4240" spans="1:22" s="231" customFormat="1" hidden="1">
      <c r="A4240" s="172">
        <f>VLOOKUP(G4240,[1]Conceptos!$B$2:$F$587,5,FALSE)</f>
        <v>499</v>
      </c>
      <c r="B4240" s="236"/>
      <c r="C4240" s="237"/>
      <c r="D4240" s="238"/>
      <c r="E4240" s="266">
        <v>10</v>
      </c>
      <c r="F4240" s="174"/>
      <c r="G4240" s="264" t="str">
        <f t="shared" si="746"/>
        <v>A.14.5.2</v>
      </c>
      <c r="H4240" s="235" t="e">
        <f t="shared" si="747"/>
        <v>#N/A</v>
      </c>
      <c r="I4240" s="239"/>
      <c r="J4240" s="239"/>
      <c r="K4240" s="239"/>
      <c r="L4240" s="239"/>
      <c r="M4240" s="240"/>
      <c r="N4240" s="231">
        <f t="shared" si="748"/>
        <v>1</v>
      </c>
      <c r="O4240" s="231">
        <f t="shared" si="742"/>
        <v>0</v>
      </c>
      <c r="P4240" s="179">
        <f>VLOOKUP($G4240,[1]Conceptos!$B$2:$I$588,6,FALSE)</f>
        <v>1</v>
      </c>
      <c r="Q4240" s="179">
        <f>VLOOKUP($G4240,[1]Conceptos!$B$2:$I$588,7,FALSE)</f>
        <v>1</v>
      </c>
      <c r="R4240" s="179">
        <f>VLOOKUP($G4240,[1]Conceptos!$B$2:$I$588,8,FALSE)</f>
        <v>1</v>
      </c>
      <c r="S4240" s="229" t="b">
        <f>VLOOKUP(G4240,[1]Conceptos!$B$2:$E$587,4,FALSE)</f>
        <v>1</v>
      </c>
      <c r="V4240" s="231">
        <f t="shared" si="744"/>
        <v>0</v>
      </c>
    </row>
    <row r="4241" spans="1:27" s="231" customFormat="1" ht="25.5">
      <c r="A4241" s="172">
        <f>VLOOKUP(G4241,[1]Conceptos!$B$2:$F$587,5,FALSE)</f>
        <v>500</v>
      </c>
      <c r="B4241" s="219" t="s">
        <v>643</v>
      </c>
      <c r="C4241" s="220" t="str">
        <f>VLOOKUP(B4241,[1]Conceptos!$B$2:$D$587,2,FALSE)</f>
        <v>CONTRATACIÓN DEL SERVICIO</v>
      </c>
      <c r="D4241" s="221" t="str">
        <f>VLOOKUP(B4241,[1]Conceptos!$B$2:$D$587,3,FALSE)</f>
        <v xml:space="preserve">INVERSIÓN ORIENTADA A LA CONTRATACIÓN DEL SERVICIO PARA LA ADUCUADA ATENCIÓN Y APOYO A MADRES/PADRES CABEZA DE HOGAR  </v>
      </c>
      <c r="E4241" s="222" t="s">
        <v>136</v>
      </c>
      <c r="F4241" s="223"/>
      <c r="G4241" s="263" t="str">
        <f t="shared" si="746"/>
        <v>A.14.5.3</v>
      </c>
      <c r="H4241" s="225"/>
      <c r="I4241" s="226">
        <f>SUM(I4242:I4251)</f>
        <v>0</v>
      </c>
      <c r="J4241" s="226">
        <f>SUM(J4242:J4251)</f>
        <v>0</v>
      </c>
      <c r="K4241" s="226">
        <f>SUM(K4242:K4251)</f>
        <v>0</v>
      </c>
      <c r="L4241" s="226">
        <f>SUM(L4242:L4251)</f>
        <v>0</v>
      </c>
      <c r="M4241" s="227">
        <f>SUM(M4242:M4251)</f>
        <v>0</v>
      </c>
      <c r="N4241" s="228">
        <f>IF(AND(E4241&lt;&gt;"", E4241&lt;&gt;"Registrar Detalle",E4241&lt;&gt;"Ocultar Detalle"),1,0)</f>
        <v>0</v>
      </c>
      <c r="O4241" s="228">
        <f t="shared" si="742"/>
        <v>0</v>
      </c>
      <c r="P4241" s="179">
        <f>VLOOKUP($G4241,[1]Conceptos!$B$2:$I$588,6,FALSE)</f>
        <v>1</v>
      </c>
      <c r="Q4241" s="179">
        <f>VLOOKUP($G4241,[1]Conceptos!$B$2:$I$588,7,FALSE)</f>
        <v>1</v>
      </c>
      <c r="R4241" s="179">
        <f>VLOOKUP($G4241,[1]Conceptos!$B$2:$I$588,8,FALSE)</f>
        <v>1</v>
      </c>
      <c r="S4241" s="229" t="b">
        <f>VLOOKUP(G4241,[1]Conceptos!$B$2:$E$588,4,FALSE)</f>
        <v>1</v>
      </c>
      <c r="T4241" s="230">
        <f>FIND(".",B4241,LEN(B4241)-2)</f>
        <v>7</v>
      </c>
      <c r="U4241" s="230" t="str">
        <f>MID(B4241,1,T4241-1)</f>
        <v>A.14.5</v>
      </c>
      <c r="V4241" s="231">
        <f t="shared" si="744"/>
        <v>7</v>
      </c>
    </row>
    <row r="4242" spans="1:27" s="231" customFormat="1">
      <c r="A4242" s="172">
        <f>VLOOKUP(G4242,[1]Conceptos!$B$2:$F$587,5,FALSE)</f>
        <v>500</v>
      </c>
      <c r="B4242" s="234"/>
      <c r="C4242" s="220"/>
      <c r="D4242" s="221"/>
      <c r="E4242" s="266">
        <v>1</v>
      </c>
      <c r="F4242" s="174"/>
      <c r="G4242" s="264" t="str">
        <f t="shared" si="746"/>
        <v>A.14.5.3</v>
      </c>
      <c r="H4242" s="235" t="e">
        <f t="shared" ref="H4242:H4251" si="749">VLOOKUP(F4242,$W$7:$X$48,2,FALSE)</f>
        <v>#N/A</v>
      </c>
      <c r="I4242" s="239"/>
      <c r="J4242" s="239"/>
      <c r="K4242" s="239"/>
      <c r="L4242" s="239"/>
      <c r="M4242" s="240"/>
      <c r="N4242" s="231">
        <f t="shared" ref="N4242:N4306" si="750">IF(E4242&lt;&gt;"",1,0)</f>
        <v>1</v>
      </c>
      <c r="O4242" s="231">
        <f t="shared" si="742"/>
        <v>0</v>
      </c>
      <c r="P4242" s="179">
        <f>VLOOKUP($G4242,[1]Conceptos!$B$2:$I$588,6,FALSE)</f>
        <v>1</v>
      </c>
      <c r="Q4242" s="179">
        <f>VLOOKUP($G4242,[1]Conceptos!$B$2:$I$588,7,FALSE)</f>
        <v>1</v>
      </c>
      <c r="R4242" s="179">
        <f>VLOOKUP($G4242,[1]Conceptos!$B$2:$I$588,8,FALSE)</f>
        <v>1</v>
      </c>
      <c r="S4242" s="229" t="b">
        <f>VLOOKUP(G4242,[1]Conceptos!$B$2:$E$588,4,FALSE)</f>
        <v>1</v>
      </c>
      <c r="V4242" s="231">
        <f t="shared" si="744"/>
        <v>7</v>
      </c>
    </row>
    <row r="4243" spans="1:27" s="231" customFormat="1" hidden="1">
      <c r="A4243" s="172">
        <f>VLOOKUP(G4243,[1]Conceptos!$B$2:$F$587,5,FALSE)</f>
        <v>500</v>
      </c>
      <c r="B4243" s="236"/>
      <c r="C4243" s="237"/>
      <c r="D4243" s="238"/>
      <c r="E4243" s="266">
        <v>2</v>
      </c>
      <c r="F4243" s="174"/>
      <c r="G4243" s="264" t="str">
        <f t="shared" si="746"/>
        <v>A.14.5.3</v>
      </c>
      <c r="H4243" s="235" t="e">
        <f t="shared" si="749"/>
        <v>#N/A</v>
      </c>
      <c r="I4243" s="239"/>
      <c r="J4243" s="239"/>
      <c r="K4243" s="239"/>
      <c r="L4243" s="239"/>
      <c r="M4243" s="240"/>
      <c r="N4243" s="231">
        <f t="shared" si="750"/>
        <v>1</v>
      </c>
      <c r="O4243" s="231">
        <f t="shared" si="742"/>
        <v>0</v>
      </c>
      <c r="P4243" s="179">
        <f>VLOOKUP($G4243,[1]Conceptos!$B$2:$I$588,6,FALSE)</f>
        <v>1</v>
      </c>
      <c r="Q4243" s="179">
        <f>VLOOKUP($G4243,[1]Conceptos!$B$2:$I$588,7,FALSE)</f>
        <v>1</v>
      </c>
      <c r="R4243" s="179">
        <f>VLOOKUP($G4243,[1]Conceptos!$B$2:$I$588,8,FALSE)</f>
        <v>1</v>
      </c>
      <c r="S4243" s="229" t="b">
        <f>VLOOKUP(G4243,[1]Conceptos!$B$2:$E$587,4,FALSE)</f>
        <v>1</v>
      </c>
      <c r="V4243" s="231">
        <f t="shared" si="744"/>
        <v>0</v>
      </c>
    </row>
    <row r="4244" spans="1:27" s="231" customFormat="1" hidden="1">
      <c r="A4244" s="172">
        <f>VLOOKUP(G4244,[1]Conceptos!$B$2:$F$587,5,FALSE)</f>
        <v>500</v>
      </c>
      <c r="B4244" s="236"/>
      <c r="C4244" s="237"/>
      <c r="D4244" s="238"/>
      <c r="E4244" s="266">
        <v>3</v>
      </c>
      <c r="F4244" s="174"/>
      <c r="G4244" s="264" t="str">
        <f t="shared" si="746"/>
        <v>A.14.5.3</v>
      </c>
      <c r="H4244" s="235" t="e">
        <f t="shared" si="749"/>
        <v>#N/A</v>
      </c>
      <c r="I4244" s="239"/>
      <c r="J4244" s="239"/>
      <c r="K4244" s="239"/>
      <c r="L4244" s="239"/>
      <c r="M4244" s="240"/>
      <c r="N4244" s="231">
        <f t="shared" si="750"/>
        <v>1</v>
      </c>
      <c r="O4244" s="231">
        <f t="shared" si="742"/>
        <v>0</v>
      </c>
      <c r="P4244" s="179">
        <f>VLOOKUP($G4244,[1]Conceptos!$B$2:$I$588,6,FALSE)</f>
        <v>1</v>
      </c>
      <c r="Q4244" s="179">
        <f>VLOOKUP($G4244,[1]Conceptos!$B$2:$I$588,7,FALSE)</f>
        <v>1</v>
      </c>
      <c r="R4244" s="179">
        <f>VLOOKUP($G4244,[1]Conceptos!$B$2:$I$588,8,FALSE)</f>
        <v>1</v>
      </c>
      <c r="S4244" s="229" t="b">
        <f>VLOOKUP(G4244,[1]Conceptos!$B$2:$E$587,4,FALSE)</f>
        <v>1</v>
      </c>
      <c r="V4244" s="231">
        <f t="shared" si="744"/>
        <v>0</v>
      </c>
    </row>
    <row r="4245" spans="1:27" s="231" customFormat="1" hidden="1">
      <c r="A4245" s="172">
        <f>VLOOKUP(G4245,[1]Conceptos!$B$2:$F$587,5,FALSE)</f>
        <v>500</v>
      </c>
      <c r="B4245" s="236"/>
      <c r="C4245" s="237"/>
      <c r="D4245" s="238"/>
      <c r="E4245" s="266">
        <v>4</v>
      </c>
      <c r="F4245" s="174"/>
      <c r="G4245" s="264" t="str">
        <f t="shared" si="746"/>
        <v>A.14.5.3</v>
      </c>
      <c r="H4245" s="235" t="e">
        <f t="shared" si="749"/>
        <v>#N/A</v>
      </c>
      <c r="I4245" s="239"/>
      <c r="J4245" s="239"/>
      <c r="K4245" s="239"/>
      <c r="L4245" s="239"/>
      <c r="M4245" s="240"/>
      <c r="N4245" s="231">
        <f t="shared" si="750"/>
        <v>1</v>
      </c>
      <c r="O4245" s="231">
        <f t="shared" si="742"/>
        <v>0</v>
      </c>
      <c r="P4245" s="179">
        <f>VLOOKUP($G4245,[1]Conceptos!$B$2:$I$588,6,FALSE)</f>
        <v>1</v>
      </c>
      <c r="Q4245" s="179">
        <f>VLOOKUP($G4245,[1]Conceptos!$B$2:$I$588,7,FALSE)</f>
        <v>1</v>
      </c>
      <c r="R4245" s="179">
        <f>VLOOKUP($G4245,[1]Conceptos!$B$2:$I$588,8,FALSE)</f>
        <v>1</v>
      </c>
      <c r="S4245" s="229" t="b">
        <f>VLOOKUP(G4245,[1]Conceptos!$B$2:$E$587,4,FALSE)</f>
        <v>1</v>
      </c>
      <c r="V4245" s="231">
        <f t="shared" si="744"/>
        <v>0</v>
      </c>
    </row>
    <row r="4246" spans="1:27" s="231" customFormat="1" hidden="1">
      <c r="A4246" s="172">
        <f>VLOOKUP(G4246,[1]Conceptos!$B$2:$F$587,5,FALSE)</f>
        <v>500</v>
      </c>
      <c r="B4246" s="236"/>
      <c r="C4246" s="237"/>
      <c r="D4246" s="238"/>
      <c r="E4246" s="266">
        <v>5</v>
      </c>
      <c r="F4246" s="174"/>
      <c r="G4246" s="264" t="str">
        <f t="shared" si="746"/>
        <v>A.14.5.3</v>
      </c>
      <c r="H4246" s="235" t="e">
        <f t="shared" si="749"/>
        <v>#N/A</v>
      </c>
      <c r="I4246" s="239"/>
      <c r="J4246" s="239"/>
      <c r="K4246" s="239"/>
      <c r="L4246" s="239"/>
      <c r="M4246" s="240"/>
      <c r="N4246" s="231">
        <f t="shared" si="750"/>
        <v>1</v>
      </c>
      <c r="O4246" s="231">
        <f t="shared" si="742"/>
        <v>0</v>
      </c>
      <c r="P4246" s="179">
        <f>VLOOKUP($G4246,[1]Conceptos!$B$2:$I$588,6,FALSE)</f>
        <v>1</v>
      </c>
      <c r="Q4246" s="179">
        <f>VLOOKUP($G4246,[1]Conceptos!$B$2:$I$588,7,FALSE)</f>
        <v>1</v>
      </c>
      <c r="R4246" s="179">
        <f>VLOOKUP($G4246,[1]Conceptos!$B$2:$I$588,8,FALSE)</f>
        <v>1</v>
      </c>
      <c r="S4246" s="229" t="b">
        <f>VLOOKUP(G4246,[1]Conceptos!$B$2:$E$587,4,FALSE)</f>
        <v>1</v>
      </c>
      <c r="V4246" s="231">
        <f t="shared" si="744"/>
        <v>0</v>
      </c>
    </row>
    <row r="4247" spans="1:27" s="231" customFormat="1" hidden="1">
      <c r="A4247" s="172">
        <f>VLOOKUP(G4247,[1]Conceptos!$B$2:$F$587,5,FALSE)</f>
        <v>500</v>
      </c>
      <c r="B4247" s="236"/>
      <c r="C4247" s="237"/>
      <c r="D4247" s="238"/>
      <c r="E4247" s="266">
        <v>6</v>
      </c>
      <c r="F4247" s="174"/>
      <c r="G4247" s="264" t="str">
        <f t="shared" si="746"/>
        <v>A.14.5.3</v>
      </c>
      <c r="H4247" s="235" t="e">
        <f t="shared" si="749"/>
        <v>#N/A</v>
      </c>
      <c r="I4247" s="239"/>
      <c r="J4247" s="239"/>
      <c r="K4247" s="239"/>
      <c r="L4247" s="239"/>
      <c r="M4247" s="240"/>
      <c r="N4247" s="231">
        <f t="shared" si="750"/>
        <v>1</v>
      </c>
      <c r="O4247" s="231">
        <f t="shared" si="742"/>
        <v>0</v>
      </c>
      <c r="P4247" s="179">
        <f>VLOOKUP($G4247,[1]Conceptos!$B$2:$I$588,6,FALSE)</f>
        <v>1</v>
      </c>
      <c r="Q4247" s="179">
        <f>VLOOKUP($G4247,[1]Conceptos!$B$2:$I$588,7,FALSE)</f>
        <v>1</v>
      </c>
      <c r="R4247" s="179">
        <f>VLOOKUP($G4247,[1]Conceptos!$B$2:$I$588,8,FALSE)</f>
        <v>1</v>
      </c>
      <c r="S4247" s="229" t="b">
        <f>VLOOKUP(G4247,[1]Conceptos!$B$2:$E$587,4,FALSE)</f>
        <v>1</v>
      </c>
      <c r="V4247" s="231">
        <f t="shared" si="744"/>
        <v>0</v>
      </c>
    </row>
    <row r="4248" spans="1:27" s="231" customFormat="1" hidden="1">
      <c r="A4248" s="172">
        <f>VLOOKUP(G4248,[1]Conceptos!$B$2:$F$587,5,FALSE)</f>
        <v>500</v>
      </c>
      <c r="B4248" s="236"/>
      <c r="C4248" s="237"/>
      <c r="D4248" s="238"/>
      <c r="E4248" s="266">
        <v>7</v>
      </c>
      <c r="F4248" s="174"/>
      <c r="G4248" s="264" t="str">
        <f t="shared" si="746"/>
        <v>A.14.5.3</v>
      </c>
      <c r="H4248" s="235" t="e">
        <f t="shared" si="749"/>
        <v>#N/A</v>
      </c>
      <c r="I4248" s="239"/>
      <c r="J4248" s="239"/>
      <c r="K4248" s="239"/>
      <c r="L4248" s="239"/>
      <c r="M4248" s="240"/>
      <c r="N4248" s="231">
        <f t="shared" si="750"/>
        <v>1</v>
      </c>
      <c r="O4248" s="231">
        <f t="shared" si="742"/>
        <v>0</v>
      </c>
      <c r="P4248" s="179">
        <f>VLOOKUP($G4248,[1]Conceptos!$B$2:$I$588,6,FALSE)</f>
        <v>1</v>
      </c>
      <c r="Q4248" s="179">
        <f>VLOOKUP($G4248,[1]Conceptos!$B$2:$I$588,7,FALSE)</f>
        <v>1</v>
      </c>
      <c r="R4248" s="179">
        <f>VLOOKUP($G4248,[1]Conceptos!$B$2:$I$588,8,FALSE)</f>
        <v>1</v>
      </c>
      <c r="S4248" s="229" t="b">
        <f>VLOOKUP(G4248,[1]Conceptos!$B$2:$E$587,4,FALSE)</f>
        <v>1</v>
      </c>
      <c r="V4248" s="231">
        <f t="shared" si="744"/>
        <v>0</v>
      </c>
    </row>
    <row r="4249" spans="1:27" s="231" customFormat="1" hidden="1">
      <c r="A4249" s="172">
        <f>VLOOKUP(G4249,[1]Conceptos!$B$2:$F$587,5,FALSE)</f>
        <v>500</v>
      </c>
      <c r="B4249" s="236"/>
      <c r="C4249" s="237"/>
      <c r="D4249" s="238"/>
      <c r="E4249" s="266">
        <v>8</v>
      </c>
      <c r="F4249" s="174"/>
      <c r="G4249" s="264" t="str">
        <f t="shared" si="746"/>
        <v>A.14.5.3</v>
      </c>
      <c r="H4249" s="235" t="e">
        <f t="shared" si="749"/>
        <v>#N/A</v>
      </c>
      <c r="I4249" s="239"/>
      <c r="J4249" s="239"/>
      <c r="K4249" s="239"/>
      <c r="L4249" s="239"/>
      <c r="M4249" s="240"/>
      <c r="N4249" s="231">
        <f t="shared" si="750"/>
        <v>1</v>
      </c>
      <c r="O4249" s="231">
        <f t="shared" si="742"/>
        <v>0</v>
      </c>
      <c r="P4249" s="179">
        <f>VLOOKUP($G4249,[1]Conceptos!$B$2:$I$588,6,FALSE)</f>
        <v>1</v>
      </c>
      <c r="Q4249" s="179">
        <f>VLOOKUP($G4249,[1]Conceptos!$B$2:$I$588,7,FALSE)</f>
        <v>1</v>
      </c>
      <c r="R4249" s="179">
        <f>VLOOKUP($G4249,[1]Conceptos!$B$2:$I$588,8,FALSE)</f>
        <v>1</v>
      </c>
      <c r="S4249" s="229" t="b">
        <f>VLOOKUP(G4249,[1]Conceptos!$B$2:$E$587,4,FALSE)</f>
        <v>1</v>
      </c>
      <c r="V4249" s="231">
        <f t="shared" si="744"/>
        <v>0</v>
      </c>
    </row>
    <row r="4250" spans="1:27" s="231" customFormat="1" hidden="1">
      <c r="A4250" s="172">
        <f>VLOOKUP(G4250,[1]Conceptos!$B$2:$F$587,5,FALSE)</f>
        <v>500</v>
      </c>
      <c r="B4250" s="236"/>
      <c r="C4250" s="237"/>
      <c r="D4250" s="238"/>
      <c r="E4250" s="266">
        <v>9</v>
      </c>
      <c r="F4250" s="174"/>
      <c r="G4250" s="264" t="str">
        <f t="shared" si="746"/>
        <v>A.14.5.3</v>
      </c>
      <c r="H4250" s="235" t="e">
        <f t="shared" si="749"/>
        <v>#N/A</v>
      </c>
      <c r="I4250" s="239"/>
      <c r="J4250" s="239"/>
      <c r="K4250" s="239"/>
      <c r="L4250" s="239"/>
      <c r="M4250" s="240"/>
      <c r="N4250" s="231">
        <f t="shared" si="750"/>
        <v>1</v>
      </c>
      <c r="O4250" s="231">
        <f t="shared" si="742"/>
        <v>0</v>
      </c>
      <c r="P4250" s="179">
        <f>VLOOKUP($G4250,[1]Conceptos!$B$2:$I$588,6,FALSE)</f>
        <v>1</v>
      </c>
      <c r="Q4250" s="179">
        <f>VLOOKUP($G4250,[1]Conceptos!$B$2:$I$588,7,FALSE)</f>
        <v>1</v>
      </c>
      <c r="R4250" s="179">
        <f>VLOOKUP($G4250,[1]Conceptos!$B$2:$I$588,8,FALSE)</f>
        <v>1</v>
      </c>
      <c r="S4250" s="229" t="b">
        <f>VLOOKUP(G4250,[1]Conceptos!$B$2:$E$587,4,FALSE)</f>
        <v>1</v>
      </c>
      <c r="V4250" s="231">
        <f t="shared" si="744"/>
        <v>0</v>
      </c>
    </row>
    <row r="4251" spans="1:27" s="254" customFormat="1" hidden="1">
      <c r="A4251" s="172">
        <f>VLOOKUP(G4251,[1]Conceptos!$B$2:$F$587,5,FALSE)</f>
        <v>500</v>
      </c>
      <c r="B4251" s="236"/>
      <c r="C4251" s="237"/>
      <c r="D4251" s="238"/>
      <c r="E4251" s="267">
        <v>10</v>
      </c>
      <c r="F4251" s="174"/>
      <c r="G4251" s="175" t="str">
        <f t="shared" si="746"/>
        <v>A.14.5.3</v>
      </c>
      <c r="H4251" s="235" t="e">
        <f t="shared" si="749"/>
        <v>#N/A</v>
      </c>
      <c r="I4251" s="259"/>
      <c r="J4251" s="259"/>
      <c r="K4251" s="259"/>
      <c r="L4251" s="259"/>
      <c r="M4251" s="260"/>
      <c r="N4251" s="254">
        <f t="shared" si="750"/>
        <v>1</v>
      </c>
      <c r="O4251" s="254">
        <f t="shared" si="742"/>
        <v>0</v>
      </c>
      <c r="P4251" s="179">
        <f>VLOOKUP($G4251,[1]Conceptos!$B$2:$I$588,6,FALSE)</f>
        <v>1</v>
      </c>
      <c r="Q4251" s="179">
        <f>VLOOKUP($G4251,[1]Conceptos!$B$2:$I$588,7,FALSE)</f>
        <v>1</v>
      </c>
      <c r="R4251" s="179">
        <f>VLOOKUP($G4251,[1]Conceptos!$B$2:$I$588,8,FALSE)</f>
        <v>1</v>
      </c>
      <c r="S4251" s="261" t="b">
        <f>VLOOKUP(G4251,[1]Conceptos!$B$2:$E$587,4,FALSE)</f>
        <v>1</v>
      </c>
      <c r="V4251" s="231">
        <f t="shared" si="744"/>
        <v>0</v>
      </c>
      <c r="W4251" s="231"/>
      <c r="X4251" s="231"/>
      <c r="Y4251" s="231"/>
      <c r="Z4251" s="231"/>
      <c r="AA4251" s="231"/>
    </row>
    <row r="4252" spans="1:27" s="231" customFormat="1" ht="25.5">
      <c r="A4252" s="172">
        <f>VLOOKUP(G4252,[1]Conceptos!$B$2:$F$587,5,FALSE)</f>
        <v>501</v>
      </c>
      <c r="B4252" s="216" t="s">
        <v>644</v>
      </c>
      <c r="C4252" s="217" t="str">
        <f>VLOOKUP(B4252,[1]Conceptos!$B$2:$D$587,2,FALSE)</f>
        <v>PRESTACIÓN DIRECTA DEL SERVICIO</v>
      </c>
      <c r="D4252" s="218" t="str">
        <f>VLOOKUP(B4252,[1]Conceptos!$B$2:$D$587,3,FALSE)</f>
        <v xml:space="preserve">INVERSIÓN ORIENTADA A LA PRESTACION DEL SERVICIO DIRECTA PARA LA ADUCUADA ATENCIÓN Y APOYO A MADRES/PADRES CABEZA DE HOGAR  </v>
      </c>
      <c r="E4252" s="249"/>
      <c r="F4252" s="210"/>
      <c r="G4252" s="262" t="str">
        <f t="shared" si="746"/>
        <v>A.14.5.4</v>
      </c>
      <c r="H4252" s="249"/>
      <c r="I4252" s="213">
        <f>I4253+I4264</f>
        <v>0</v>
      </c>
      <c r="J4252" s="213">
        <f>J4253+J4264</f>
        <v>0</v>
      </c>
      <c r="K4252" s="213">
        <f>K4253+K4264</f>
        <v>0</v>
      </c>
      <c r="L4252" s="213">
        <f>L4253+L4264</f>
        <v>0</v>
      </c>
      <c r="M4252" s="214">
        <f>M4253+M4264</f>
        <v>0</v>
      </c>
      <c r="N4252" s="250">
        <f>IF(E4252&lt;&gt;"",1,0)</f>
        <v>0</v>
      </c>
      <c r="O4252" s="250">
        <f>SUM(I4252:M4252)</f>
        <v>0</v>
      </c>
      <c r="P4252" s="179">
        <f>VLOOKUP($G4252,[1]Conceptos!$B$2:$I$588,6,FALSE)</f>
        <v>1</v>
      </c>
      <c r="Q4252" s="179">
        <f>VLOOKUP($G4252,[1]Conceptos!$B$2:$I$588,7,FALSE)</f>
        <v>1</v>
      </c>
      <c r="R4252" s="179">
        <f>VLOOKUP($G4252,[1]Conceptos!$B$2:$I$588,8,FALSE)</f>
        <v>1</v>
      </c>
      <c r="S4252" s="229" t="b">
        <f>VLOOKUP(G4252,[1]Conceptos!$B$2:$E$588,4,FALSE)</f>
        <v>0</v>
      </c>
      <c r="T4252" s="230">
        <f>FIND(".",B4252,LEN(B4252)-2)</f>
        <v>7</v>
      </c>
      <c r="U4252" s="230" t="str">
        <f>MID(B4252,1,T4252-1)</f>
        <v>A.14.5</v>
      </c>
      <c r="V4252" s="231">
        <f t="shared" si="744"/>
        <v>7</v>
      </c>
    </row>
    <row r="4253" spans="1:27" s="231" customFormat="1" ht="51">
      <c r="A4253" s="172">
        <f>VLOOKUP(G4253,[1]Conceptos!$B$2:$F$587,5,FALSE)</f>
        <v>502</v>
      </c>
      <c r="B4253" s="219" t="s">
        <v>645</v>
      </c>
      <c r="C4253" s="220" t="str">
        <f>VLOOKUP(B4253,[1]Conceptos!$B$2:$D$587,2,FALSE)</f>
        <v>TALENTO HUMANO QUE DESARROLLA FUNCIONES DE CARÁCTER OPERATIVO</v>
      </c>
      <c r="D4253" s="221" t="str">
        <f>VLOOKUP(B4253,[1]Conceptos!$B$2:$D$587,3,FALSE)</f>
        <v>CONTEMPLA LA REMUNERACIÓN DEL TALENTO HUMANO QUE DESARROLLA FUNCIONES DE CARÁCTER OPERATIVO EN EL ÁREA DE ATENCIÓN Y APOYO A MADRES/PADRES CABEZA DE HOGAR , CUALQUIERA QUE SEA SU MODALIDAD DE VINCULACIÓN.</v>
      </c>
      <c r="E4253" s="222" t="s">
        <v>136</v>
      </c>
      <c r="F4253" s="223"/>
      <c r="G4253" s="263" t="str">
        <f t="shared" si="746"/>
        <v>A.14.5.4.1</v>
      </c>
      <c r="H4253" s="225"/>
      <c r="I4253" s="226">
        <f>SUM(I4254:I4263)</f>
        <v>0</v>
      </c>
      <c r="J4253" s="226">
        <f>SUM(J4254:J4263)</f>
        <v>0</v>
      </c>
      <c r="K4253" s="226">
        <f>SUM(K4254:K4263)</f>
        <v>0</v>
      </c>
      <c r="L4253" s="226">
        <f>SUM(L4254:L4263)</f>
        <v>0</v>
      </c>
      <c r="M4253" s="227">
        <f>SUM(M4254:M4263)</f>
        <v>0</v>
      </c>
      <c r="N4253" s="228">
        <f>IF(AND(E4253&lt;&gt;"", E4253&lt;&gt;"Registrar Detalle",E4253&lt;&gt;"Ocultar Detalle"),1,0)</f>
        <v>0</v>
      </c>
      <c r="O4253" s="228">
        <f t="shared" si="742"/>
        <v>0</v>
      </c>
      <c r="P4253" s="179">
        <f>VLOOKUP($G4253,[1]Conceptos!$B$2:$I$588,6,FALSE)</f>
        <v>1</v>
      </c>
      <c r="Q4253" s="179">
        <f>VLOOKUP($G4253,[1]Conceptos!$B$2:$I$588,7,FALSE)</f>
        <v>1</v>
      </c>
      <c r="R4253" s="179">
        <f>VLOOKUP($G4253,[1]Conceptos!$B$2:$I$588,8,FALSE)</f>
        <v>1</v>
      </c>
      <c r="S4253" s="229" t="b">
        <f>VLOOKUP(G4253,[1]Conceptos!$B$2:$E$588,4,FALSE)</f>
        <v>1</v>
      </c>
      <c r="T4253" s="230">
        <f>FIND(".",B4253,LEN(B4253)-2)</f>
        <v>9</v>
      </c>
      <c r="U4253" s="230" t="str">
        <f>MID(B4253,1,T4253-1)</f>
        <v>A.14.5.4</v>
      </c>
      <c r="V4253" s="231">
        <f t="shared" si="744"/>
        <v>9</v>
      </c>
    </row>
    <row r="4254" spans="1:27" s="231" customFormat="1">
      <c r="A4254" s="172">
        <f>VLOOKUP(G4254,[1]Conceptos!$B$2:$F$587,5,FALSE)</f>
        <v>502</v>
      </c>
      <c r="B4254" s="234"/>
      <c r="C4254" s="220"/>
      <c r="D4254" s="221"/>
      <c r="E4254" s="225">
        <v>1</v>
      </c>
      <c r="F4254" s="174"/>
      <c r="G4254" s="264" t="str">
        <f t="shared" si="746"/>
        <v>A.14.5.4.1</v>
      </c>
      <c r="H4254" s="235" t="e">
        <f t="shared" ref="H4254:H4263" si="751">VLOOKUP(F4254,$W$7:$X$48,2,FALSE)</f>
        <v>#N/A</v>
      </c>
      <c r="I4254" s="239"/>
      <c r="J4254" s="239"/>
      <c r="K4254" s="239"/>
      <c r="L4254" s="239"/>
      <c r="M4254" s="240"/>
      <c r="N4254" s="231">
        <f t="shared" si="750"/>
        <v>1</v>
      </c>
      <c r="O4254" s="231">
        <f t="shared" si="742"/>
        <v>0</v>
      </c>
      <c r="P4254" s="179">
        <f>VLOOKUP($G4254,[1]Conceptos!$B$2:$I$588,6,FALSE)</f>
        <v>1</v>
      </c>
      <c r="Q4254" s="179">
        <f>VLOOKUP($G4254,[1]Conceptos!$B$2:$I$588,7,FALSE)</f>
        <v>1</v>
      </c>
      <c r="R4254" s="179">
        <f>VLOOKUP($G4254,[1]Conceptos!$B$2:$I$588,8,FALSE)</f>
        <v>1</v>
      </c>
      <c r="S4254" s="229" t="b">
        <f>VLOOKUP(G4254,[1]Conceptos!$B$2:$E$588,4,FALSE)</f>
        <v>1</v>
      </c>
      <c r="V4254" s="231">
        <f t="shared" si="744"/>
        <v>9</v>
      </c>
    </row>
    <row r="4255" spans="1:27" s="231" customFormat="1" hidden="1">
      <c r="A4255" s="172">
        <f>VLOOKUP(G4255,[1]Conceptos!$B$2:$F$587,5,FALSE)</f>
        <v>502</v>
      </c>
      <c r="B4255" s="236"/>
      <c r="C4255" s="237"/>
      <c r="D4255" s="238"/>
      <c r="E4255" s="225">
        <v>2</v>
      </c>
      <c r="F4255" s="174"/>
      <c r="G4255" s="264" t="str">
        <f t="shared" si="746"/>
        <v>A.14.5.4.1</v>
      </c>
      <c r="H4255" s="235" t="e">
        <f t="shared" si="751"/>
        <v>#N/A</v>
      </c>
      <c r="I4255" s="239"/>
      <c r="J4255" s="239"/>
      <c r="K4255" s="239"/>
      <c r="L4255" s="239"/>
      <c r="M4255" s="240"/>
      <c r="N4255" s="231">
        <f t="shared" si="750"/>
        <v>1</v>
      </c>
      <c r="O4255" s="231">
        <f t="shared" si="742"/>
        <v>0</v>
      </c>
      <c r="P4255" s="179">
        <f>VLOOKUP($G4255,[1]Conceptos!$B$2:$I$588,6,FALSE)</f>
        <v>1</v>
      </c>
      <c r="Q4255" s="179">
        <f>VLOOKUP($G4255,[1]Conceptos!$B$2:$I$588,7,FALSE)</f>
        <v>1</v>
      </c>
      <c r="R4255" s="179">
        <f>VLOOKUP($G4255,[1]Conceptos!$B$2:$I$588,8,FALSE)</f>
        <v>1</v>
      </c>
      <c r="S4255" s="229" t="b">
        <f>VLOOKUP(G4255,[1]Conceptos!$B$2:$E$587,4,FALSE)</f>
        <v>1</v>
      </c>
      <c r="V4255" s="231">
        <f t="shared" si="744"/>
        <v>0</v>
      </c>
    </row>
    <row r="4256" spans="1:27" s="231" customFormat="1" hidden="1">
      <c r="A4256" s="172">
        <f>VLOOKUP(G4256,[1]Conceptos!$B$2:$F$587,5,FALSE)</f>
        <v>502</v>
      </c>
      <c r="B4256" s="236"/>
      <c r="C4256" s="237"/>
      <c r="D4256" s="238"/>
      <c r="E4256" s="225">
        <v>3</v>
      </c>
      <c r="F4256" s="174"/>
      <c r="G4256" s="264" t="str">
        <f t="shared" si="746"/>
        <v>A.14.5.4.1</v>
      </c>
      <c r="H4256" s="235" t="e">
        <f t="shared" si="751"/>
        <v>#N/A</v>
      </c>
      <c r="I4256" s="239"/>
      <c r="J4256" s="239"/>
      <c r="K4256" s="239"/>
      <c r="L4256" s="239"/>
      <c r="M4256" s="240"/>
      <c r="N4256" s="231">
        <f t="shared" si="750"/>
        <v>1</v>
      </c>
      <c r="O4256" s="231">
        <f t="shared" si="742"/>
        <v>0</v>
      </c>
      <c r="P4256" s="179">
        <f>VLOOKUP($G4256,[1]Conceptos!$B$2:$I$588,6,FALSE)</f>
        <v>1</v>
      </c>
      <c r="Q4256" s="179">
        <f>VLOOKUP($G4256,[1]Conceptos!$B$2:$I$588,7,FALSE)</f>
        <v>1</v>
      </c>
      <c r="R4256" s="179">
        <f>VLOOKUP($G4256,[1]Conceptos!$B$2:$I$588,8,FALSE)</f>
        <v>1</v>
      </c>
      <c r="S4256" s="229" t="b">
        <f>VLOOKUP(G4256,[1]Conceptos!$B$2:$E$587,4,FALSE)</f>
        <v>1</v>
      </c>
      <c r="V4256" s="231">
        <f t="shared" si="744"/>
        <v>0</v>
      </c>
    </row>
    <row r="4257" spans="1:22" s="231" customFormat="1" hidden="1">
      <c r="A4257" s="172">
        <f>VLOOKUP(G4257,[1]Conceptos!$B$2:$F$587,5,FALSE)</f>
        <v>502</v>
      </c>
      <c r="B4257" s="236"/>
      <c r="C4257" s="237"/>
      <c r="D4257" s="238"/>
      <c r="E4257" s="225">
        <v>4</v>
      </c>
      <c r="F4257" s="174"/>
      <c r="G4257" s="264" t="str">
        <f t="shared" si="746"/>
        <v>A.14.5.4.1</v>
      </c>
      <c r="H4257" s="235" t="e">
        <f t="shared" si="751"/>
        <v>#N/A</v>
      </c>
      <c r="I4257" s="239"/>
      <c r="J4257" s="239"/>
      <c r="K4257" s="239"/>
      <c r="L4257" s="239"/>
      <c r="M4257" s="240"/>
      <c r="N4257" s="231">
        <f t="shared" si="750"/>
        <v>1</v>
      </c>
      <c r="O4257" s="231">
        <f t="shared" si="742"/>
        <v>0</v>
      </c>
      <c r="P4257" s="179">
        <f>VLOOKUP($G4257,[1]Conceptos!$B$2:$I$588,6,FALSE)</f>
        <v>1</v>
      </c>
      <c r="Q4257" s="179">
        <f>VLOOKUP($G4257,[1]Conceptos!$B$2:$I$588,7,FALSE)</f>
        <v>1</v>
      </c>
      <c r="R4257" s="179">
        <f>VLOOKUP($G4257,[1]Conceptos!$B$2:$I$588,8,FALSE)</f>
        <v>1</v>
      </c>
      <c r="S4257" s="229" t="b">
        <f>VLOOKUP(G4257,[1]Conceptos!$B$2:$E$587,4,FALSE)</f>
        <v>1</v>
      </c>
      <c r="V4257" s="231">
        <f t="shared" si="744"/>
        <v>0</v>
      </c>
    </row>
    <row r="4258" spans="1:22" s="231" customFormat="1" hidden="1">
      <c r="A4258" s="172">
        <f>VLOOKUP(G4258,[1]Conceptos!$B$2:$F$587,5,FALSE)</f>
        <v>502</v>
      </c>
      <c r="B4258" s="236"/>
      <c r="C4258" s="237"/>
      <c r="D4258" s="238"/>
      <c r="E4258" s="225">
        <v>5</v>
      </c>
      <c r="F4258" s="174"/>
      <c r="G4258" s="264" t="str">
        <f t="shared" si="746"/>
        <v>A.14.5.4.1</v>
      </c>
      <c r="H4258" s="235" t="e">
        <f t="shared" si="751"/>
        <v>#N/A</v>
      </c>
      <c r="I4258" s="239"/>
      <c r="J4258" s="239"/>
      <c r="K4258" s="239"/>
      <c r="L4258" s="239"/>
      <c r="M4258" s="240"/>
      <c r="N4258" s="231">
        <f t="shared" si="750"/>
        <v>1</v>
      </c>
      <c r="O4258" s="231">
        <f t="shared" si="742"/>
        <v>0</v>
      </c>
      <c r="P4258" s="179">
        <f>VLOOKUP($G4258,[1]Conceptos!$B$2:$I$588,6,FALSE)</f>
        <v>1</v>
      </c>
      <c r="Q4258" s="179">
        <f>VLOOKUP($G4258,[1]Conceptos!$B$2:$I$588,7,FALSE)</f>
        <v>1</v>
      </c>
      <c r="R4258" s="179">
        <f>VLOOKUP($G4258,[1]Conceptos!$B$2:$I$588,8,FALSE)</f>
        <v>1</v>
      </c>
      <c r="S4258" s="229" t="b">
        <f>VLOOKUP(G4258,[1]Conceptos!$B$2:$E$587,4,FALSE)</f>
        <v>1</v>
      </c>
      <c r="V4258" s="231">
        <f t="shared" si="744"/>
        <v>0</v>
      </c>
    </row>
    <row r="4259" spans="1:22" s="231" customFormat="1" hidden="1">
      <c r="A4259" s="172">
        <f>VLOOKUP(G4259,[1]Conceptos!$B$2:$F$587,5,FALSE)</f>
        <v>502</v>
      </c>
      <c r="B4259" s="236"/>
      <c r="C4259" s="237"/>
      <c r="D4259" s="238"/>
      <c r="E4259" s="225">
        <v>6</v>
      </c>
      <c r="F4259" s="174"/>
      <c r="G4259" s="264" t="str">
        <f t="shared" si="746"/>
        <v>A.14.5.4.1</v>
      </c>
      <c r="H4259" s="235" t="e">
        <f t="shared" si="751"/>
        <v>#N/A</v>
      </c>
      <c r="I4259" s="239"/>
      <c r="J4259" s="239"/>
      <c r="K4259" s="239"/>
      <c r="L4259" s="239"/>
      <c r="M4259" s="240"/>
      <c r="N4259" s="231">
        <f t="shared" si="750"/>
        <v>1</v>
      </c>
      <c r="O4259" s="231">
        <f t="shared" si="742"/>
        <v>0</v>
      </c>
      <c r="P4259" s="179">
        <f>VLOOKUP($G4259,[1]Conceptos!$B$2:$I$588,6,FALSE)</f>
        <v>1</v>
      </c>
      <c r="Q4259" s="179">
        <f>VLOOKUP($G4259,[1]Conceptos!$B$2:$I$588,7,FALSE)</f>
        <v>1</v>
      </c>
      <c r="R4259" s="179">
        <f>VLOOKUP($G4259,[1]Conceptos!$B$2:$I$588,8,FALSE)</f>
        <v>1</v>
      </c>
      <c r="S4259" s="229" t="b">
        <f>VLOOKUP(G4259,[1]Conceptos!$B$2:$E$587,4,FALSE)</f>
        <v>1</v>
      </c>
      <c r="V4259" s="231">
        <f t="shared" si="744"/>
        <v>0</v>
      </c>
    </row>
    <row r="4260" spans="1:22" s="231" customFormat="1" hidden="1">
      <c r="A4260" s="172">
        <f>VLOOKUP(G4260,[1]Conceptos!$B$2:$F$587,5,FALSE)</f>
        <v>502</v>
      </c>
      <c r="B4260" s="236"/>
      <c r="C4260" s="237"/>
      <c r="D4260" s="238"/>
      <c r="E4260" s="225">
        <v>7</v>
      </c>
      <c r="F4260" s="174"/>
      <c r="G4260" s="264" t="str">
        <f t="shared" si="746"/>
        <v>A.14.5.4.1</v>
      </c>
      <c r="H4260" s="235" t="e">
        <f t="shared" si="751"/>
        <v>#N/A</v>
      </c>
      <c r="I4260" s="239"/>
      <c r="J4260" s="239"/>
      <c r="K4260" s="239"/>
      <c r="L4260" s="239"/>
      <c r="M4260" s="240"/>
      <c r="N4260" s="231">
        <f t="shared" si="750"/>
        <v>1</v>
      </c>
      <c r="O4260" s="231">
        <f t="shared" si="742"/>
        <v>0</v>
      </c>
      <c r="P4260" s="179">
        <f>VLOOKUP($G4260,[1]Conceptos!$B$2:$I$588,6,FALSE)</f>
        <v>1</v>
      </c>
      <c r="Q4260" s="179">
        <f>VLOOKUP($G4260,[1]Conceptos!$B$2:$I$588,7,FALSE)</f>
        <v>1</v>
      </c>
      <c r="R4260" s="179">
        <f>VLOOKUP($G4260,[1]Conceptos!$B$2:$I$588,8,FALSE)</f>
        <v>1</v>
      </c>
      <c r="S4260" s="229" t="b">
        <f>VLOOKUP(G4260,[1]Conceptos!$B$2:$E$587,4,FALSE)</f>
        <v>1</v>
      </c>
      <c r="V4260" s="231">
        <f t="shared" si="744"/>
        <v>0</v>
      </c>
    </row>
    <row r="4261" spans="1:22" s="231" customFormat="1" hidden="1">
      <c r="A4261" s="172">
        <f>VLOOKUP(G4261,[1]Conceptos!$B$2:$F$587,5,FALSE)</f>
        <v>502</v>
      </c>
      <c r="B4261" s="236"/>
      <c r="C4261" s="237"/>
      <c r="D4261" s="238"/>
      <c r="E4261" s="225">
        <v>8</v>
      </c>
      <c r="F4261" s="174"/>
      <c r="G4261" s="264" t="str">
        <f t="shared" si="746"/>
        <v>A.14.5.4.1</v>
      </c>
      <c r="H4261" s="235" t="e">
        <f t="shared" si="751"/>
        <v>#N/A</v>
      </c>
      <c r="I4261" s="239"/>
      <c r="J4261" s="239"/>
      <c r="K4261" s="239"/>
      <c r="L4261" s="239"/>
      <c r="M4261" s="240"/>
      <c r="N4261" s="231">
        <f t="shared" si="750"/>
        <v>1</v>
      </c>
      <c r="O4261" s="231">
        <f t="shared" si="742"/>
        <v>0</v>
      </c>
      <c r="P4261" s="179">
        <f>VLOOKUP($G4261,[1]Conceptos!$B$2:$I$588,6,FALSE)</f>
        <v>1</v>
      </c>
      <c r="Q4261" s="179">
        <f>VLOOKUP($G4261,[1]Conceptos!$B$2:$I$588,7,FALSE)</f>
        <v>1</v>
      </c>
      <c r="R4261" s="179">
        <f>VLOOKUP($G4261,[1]Conceptos!$B$2:$I$588,8,FALSE)</f>
        <v>1</v>
      </c>
      <c r="S4261" s="229" t="b">
        <f>VLOOKUP(G4261,[1]Conceptos!$B$2:$E$587,4,FALSE)</f>
        <v>1</v>
      </c>
      <c r="V4261" s="231">
        <f t="shared" si="744"/>
        <v>0</v>
      </c>
    </row>
    <row r="4262" spans="1:22" s="231" customFormat="1" hidden="1">
      <c r="A4262" s="172">
        <f>VLOOKUP(G4262,[1]Conceptos!$B$2:$F$587,5,FALSE)</f>
        <v>502</v>
      </c>
      <c r="B4262" s="236"/>
      <c r="C4262" s="237"/>
      <c r="D4262" s="238"/>
      <c r="E4262" s="225">
        <v>9</v>
      </c>
      <c r="F4262" s="174"/>
      <c r="G4262" s="264" t="str">
        <f t="shared" si="746"/>
        <v>A.14.5.4.1</v>
      </c>
      <c r="H4262" s="235" t="e">
        <f t="shared" si="751"/>
        <v>#N/A</v>
      </c>
      <c r="I4262" s="239"/>
      <c r="J4262" s="239"/>
      <c r="K4262" s="239"/>
      <c r="L4262" s="239"/>
      <c r="M4262" s="240"/>
      <c r="N4262" s="231">
        <f t="shared" si="750"/>
        <v>1</v>
      </c>
      <c r="O4262" s="231">
        <f t="shared" si="742"/>
        <v>0</v>
      </c>
      <c r="P4262" s="179">
        <f>VLOOKUP($G4262,[1]Conceptos!$B$2:$I$588,6,FALSE)</f>
        <v>1</v>
      </c>
      <c r="Q4262" s="179">
        <f>VLOOKUP($G4262,[1]Conceptos!$B$2:$I$588,7,FALSE)</f>
        <v>1</v>
      </c>
      <c r="R4262" s="179">
        <f>VLOOKUP($G4262,[1]Conceptos!$B$2:$I$588,8,FALSE)</f>
        <v>1</v>
      </c>
      <c r="S4262" s="229" t="b">
        <f>VLOOKUP(G4262,[1]Conceptos!$B$2:$E$587,4,FALSE)</f>
        <v>1</v>
      </c>
      <c r="V4262" s="231">
        <f t="shared" si="744"/>
        <v>0</v>
      </c>
    </row>
    <row r="4263" spans="1:22" s="231" customFormat="1" hidden="1">
      <c r="A4263" s="172">
        <f>VLOOKUP(G4263,[1]Conceptos!$B$2:$F$587,5,FALSE)</f>
        <v>502</v>
      </c>
      <c r="B4263" s="236"/>
      <c r="C4263" s="237"/>
      <c r="D4263" s="238"/>
      <c r="E4263" s="225">
        <v>10</v>
      </c>
      <c r="F4263" s="174"/>
      <c r="G4263" s="264" t="str">
        <f t="shared" si="746"/>
        <v>A.14.5.4.1</v>
      </c>
      <c r="H4263" s="235" t="e">
        <f t="shared" si="751"/>
        <v>#N/A</v>
      </c>
      <c r="I4263" s="239"/>
      <c r="J4263" s="239"/>
      <c r="K4263" s="239"/>
      <c r="L4263" s="239"/>
      <c r="M4263" s="240"/>
      <c r="N4263" s="231">
        <f t="shared" si="750"/>
        <v>1</v>
      </c>
      <c r="O4263" s="231">
        <f t="shared" si="742"/>
        <v>0</v>
      </c>
      <c r="P4263" s="179">
        <f>VLOOKUP($G4263,[1]Conceptos!$B$2:$I$588,6,FALSE)</f>
        <v>1</v>
      </c>
      <c r="Q4263" s="179">
        <f>VLOOKUP($G4263,[1]Conceptos!$B$2:$I$588,7,FALSE)</f>
        <v>1</v>
      </c>
      <c r="R4263" s="179">
        <f>VLOOKUP($G4263,[1]Conceptos!$B$2:$I$588,8,FALSE)</f>
        <v>1</v>
      </c>
      <c r="S4263" s="229" t="b">
        <f>VLOOKUP(G4263,[1]Conceptos!$B$2:$E$587,4,FALSE)</f>
        <v>1</v>
      </c>
      <c r="V4263" s="231">
        <f t="shared" si="744"/>
        <v>0</v>
      </c>
    </row>
    <row r="4264" spans="1:22" s="231" customFormat="1" ht="38.25">
      <c r="A4264" s="172">
        <f>VLOOKUP(G4264,[1]Conceptos!$B$2:$F$587,5,FALSE)</f>
        <v>503</v>
      </c>
      <c r="B4264" s="219" t="s">
        <v>646</v>
      </c>
      <c r="C4264" s="220" t="str">
        <f>VLOOKUP(B4264,[1]Conceptos!$B$2:$D$587,2,FALSE)</f>
        <v>ADQUISICIÓN DE INSUMOS, SUMINISTROS Y DOTACIÓN</v>
      </c>
      <c r="D4264" s="221" t="str">
        <f>VLOOKUP(B4264,[1]Conceptos!$B$2:$D$587,3,FALSE)</f>
        <v>CONTEMPLA LOS RECURSOS DESTINADOS A LA ADQUISICIÓN DE INSUMOS, SUMINISTROS Y DOTACION NECESARIOS PARA EL DESARROLLO DE ACCIONES Y PROYECTOS</v>
      </c>
      <c r="E4264" s="222" t="s">
        <v>136</v>
      </c>
      <c r="F4264" s="223"/>
      <c r="G4264" s="263" t="str">
        <f t="shared" si="746"/>
        <v>A.14.5.4.2</v>
      </c>
      <c r="H4264" s="225"/>
      <c r="I4264" s="226">
        <f>SUM(I4265:I4274)</f>
        <v>0</v>
      </c>
      <c r="J4264" s="226">
        <f>SUM(J4265:J4274)</f>
        <v>0</v>
      </c>
      <c r="K4264" s="226">
        <f>SUM(K4265:K4274)</f>
        <v>0</v>
      </c>
      <c r="L4264" s="226">
        <f>SUM(L4265:L4274)</f>
        <v>0</v>
      </c>
      <c r="M4264" s="227">
        <f>SUM(M4265:M4274)</f>
        <v>0</v>
      </c>
      <c r="N4264" s="228">
        <f>IF(AND(E4264&lt;&gt;"", E4264&lt;&gt;"Registrar Detalle",E4264&lt;&gt;"Ocultar Detalle"),1,0)</f>
        <v>0</v>
      </c>
      <c r="O4264" s="228">
        <f t="shared" si="742"/>
        <v>0</v>
      </c>
      <c r="P4264" s="179">
        <f>VLOOKUP($G4264,[1]Conceptos!$B$2:$I$588,6,FALSE)</f>
        <v>1</v>
      </c>
      <c r="Q4264" s="179">
        <f>VLOOKUP($G4264,[1]Conceptos!$B$2:$I$588,7,FALSE)</f>
        <v>1</v>
      </c>
      <c r="R4264" s="179">
        <f>VLOOKUP($G4264,[1]Conceptos!$B$2:$I$588,8,FALSE)</f>
        <v>1</v>
      </c>
      <c r="S4264" s="229" t="b">
        <f>VLOOKUP(G4264,[1]Conceptos!$B$2:$E$588,4,FALSE)</f>
        <v>1</v>
      </c>
      <c r="T4264" s="230">
        <f>FIND(".",B4264,LEN(B4264)-2)</f>
        <v>9</v>
      </c>
      <c r="U4264" s="230" t="str">
        <f>MID(B4264,1,T4264-1)</f>
        <v>A.14.5.4</v>
      </c>
      <c r="V4264" s="231">
        <f t="shared" si="744"/>
        <v>9</v>
      </c>
    </row>
    <row r="4265" spans="1:22" s="231" customFormat="1">
      <c r="A4265" s="172">
        <f>VLOOKUP(G4265,[1]Conceptos!$B$2:$F$587,5,FALSE)</f>
        <v>503</v>
      </c>
      <c r="B4265" s="234"/>
      <c r="C4265" s="220"/>
      <c r="D4265" s="221"/>
      <c r="E4265" s="225">
        <v>1</v>
      </c>
      <c r="F4265" s="174"/>
      <c r="G4265" s="264" t="str">
        <f t="shared" si="746"/>
        <v>A.14.5.4.2</v>
      </c>
      <c r="H4265" s="235" t="e">
        <f t="shared" ref="H4265:H4274" si="752">VLOOKUP(F4265,$W$7:$X$48,2,FALSE)</f>
        <v>#N/A</v>
      </c>
      <c r="I4265" s="239"/>
      <c r="J4265" s="239"/>
      <c r="K4265" s="239"/>
      <c r="L4265" s="239"/>
      <c r="M4265" s="240"/>
      <c r="N4265" s="231">
        <f t="shared" si="750"/>
        <v>1</v>
      </c>
      <c r="O4265" s="231">
        <f t="shared" si="742"/>
        <v>0</v>
      </c>
      <c r="P4265" s="179">
        <f>VLOOKUP($G4265,[1]Conceptos!$B$2:$I$588,6,FALSE)</f>
        <v>1</v>
      </c>
      <c r="Q4265" s="179">
        <f>VLOOKUP($G4265,[1]Conceptos!$B$2:$I$588,7,FALSE)</f>
        <v>1</v>
      </c>
      <c r="R4265" s="179">
        <f>VLOOKUP($G4265,[1]Conceptos!$B$2:$I$588,8,FALSE)</f>
        <v>1</v>
      </c>
      <c r="S4265" s="229" t="b">
        <f>VLOOKUP(G4265,[1]Conceptos!$B$2:$E$588,4,FALSE)</f>
        <v>1</v>
      </c>
      <c r="V4265" s="231">
        <f t="shared" si="744"/>
        <v>9</v>
      </c>
    </row>
    <row r="4266" spans="1:22" s="231" customFormat="1" hidden="1">
      <c r="A4266" s="172">
        <f>VLOOKUP(G4266,[1]Conceptos!$B$2:$F$587,5,FALSE)</f>
        <v>503</v>
      </c>
      <c r="B4266" s="236"/>
      <c r="C4266" s="237"/>
      <c r="D4266" s="238"/>
      <c r="E4266" s="225">
        <v>2</v>
      </c>
      <c r="F4266" s="174"/>
      <c r="G4266" s="264" t="str">
        <f t="shared" si="746"/>
        <v>A.14.5.4.2</v>
      </c>
      <c r="H4266" s="235" t="e">
        <f t="shared" si="752"/>
        <v>#N/A</v>
      </c>
      <c r="I4266" s="239"/>
      <c r="J4266" s="239"/>
      <c r="K4266" s="239"/>
      <c r="L4266" s="239"/>
      <c r="M4266" s="240"/>
      <c r="N4266" s="231">
        <f t="shared" si="750"/>
        <v>1</v>
      </c>
      <c r="O4266" s="231">
        <f t="shared" si="742"/>
        <v>0</v>
      </c>
      <c r="P4266" s="179">
        <f>VLOOKUP($G4266,[1]Conceptos!$B$2:$I$588,6,FALSE)</f>
        <v>1</v>
      </c>
      <c r="Q4266" s="179">
        <f>VLOOKUP($G4266,[1]Conceptos!$B$2:$I$588,7,FALSE)</f>
        <v>1</v>
      </c>
      <c r="R4266" s="179">
        <f>VLOOKUP($G4266,[1]Conceptos!$B$2:$I$588,8,FALSE)</f>
        <v>1</v>
      </c>
      <c r="S4266" s="229" t="b">
        <f>VLOOKUP(G4266,[1]Conceptos!$B$2:$E$587,4,FALSE)</f>
        <v>1</v>
      </c>
      <c r="V4266" s="231">
        <f t="shared" si="744"/>
        <v>0</v>
      </c>
    </row>
    <row r="4267" spans="1:22" s="231" customFormat="1" hidden="1">
      <c r="A4267" s="172">
        <f>VLOOKUP(G4267,[1]Conceptos!$B$2:$F$587,5,FALSE)</f>
        <v>503</v>
      </c>
      <c r="B4267" s="236"/>
      <c r="C4267" s="237"/>
      <c r="D4267" s="238"/>
      <c r="E4267" s="225">
        <v>3</v>
      </c>
      <c r="F4267" s="174"/>
      <c r="G4267" s="264" t="str">
        <f t="shared" si="746"/>
        <v>A.14.5.4.2</v>
      </c>
      <c r="H4267" s="235" t="e">
        <f t="shared" si="752"/>
        <v>#N/A</v>
      </c>
      <c r="I4267" s="239"/>
      <c r="J4267" s="239"/>
      <c r="K4267" s="239"/>
      <c r="L4267" s="239"/>
      <c r="M4267" s="240"/>
      <c r="N4267" s="231">
        <f t="shared" si="750"/>
        <v>1</v>
      </c>
      <c r="O4267" s="231">
        <f t="shared" si="742"/>
        <v>0</v>
      </c>
      <c r="P4267" s="179">
        <f>VLOOKUP($G4267,[1]Conceptos!$B$2:$I$588,6,FALSE)</f>
        <v>1</v>
      </c>
      <c r="Q4267" s="179">
        <f>VLOOKUP($G4267,[1]Conceptos!$B$2:$I$588,7,FALSE)</f>
        <v>1</v>
      </c>
      <c r="R4267" s="179">
        <f>VLOOKUP($G4267,[1]Conceptos!$B$2:$I$588,8,FALSE)</f>
        <v>1</v>
      </c>
      <c r="S4267" s="229" t="b">
        <f>VLOOKUP(G4267,[1]Conceptos!$B$2:$E$587,4,FALSE)</f>
        <v>1</v>
      </c>
      <c r="V4267" s="231">
        <f t="shared" si="744"/>
        <v>0</v>
      </c>
    </row>
    <row r="4268" spans="1:22" s="231" customFormat="1" hidden="1">
      <c r="A4268" s="172">
        <f>VLOOKUP(G4268,[1]Conceptos!$B$2:$F$587,5,FALSE)</f>
        <v>503</v>
      </c>
      <c r="B4268" s="236"/>
      <c r="C4268" s="237"/>
      <c r="D4268" s="238"/>
      <c r="E4268" s="225">
        <v>4</v>
      </c>
      <c r="F4268" s="174"/>
      <c r="G4268" s="264" t="str">
        <f t="shared" si="746"/>
        <v>A.14.5.4.2</v>
      </c>
      <c r="H4268" s="235" t="e">
        <f t="shared" si="752"/>
        <v>#N/A</v>
      </c>
      <c r="I4268" s="239"/>
      <c r="J4268" s="239"/>
      <c r="K4268" s="239"/>
      <c r="L4268" s="239"/>
      <c r="M4268" s="240"/>
      <c r="N4268" s="231">
        <f t="shared" si="750"/>
        <v>1</v>
      </c>
      <c r="O4268" s="231">
        <f t="shared" si="742"/>
        <v>0</v>
      </c>
      <c r="P4268" s="179">
        <f>VLOOKUP($G4268,[1]Conceptos!$B$2:$I$588,6,FALSE)</f>
        <v>1</v>
      </c>
      <c r="Q4268" s="179">
        <f>VLOOKUP($G4268,[1]Conceptos!$B$2:$I$588,7,FALSE)</f>
        <v>1</v>
      </c>
      <c r="R4268" s="179">
        <f>VLOOKUP($G4268,[1]Conceptos!$B$2:$I$588,8,FALSE)</f>
        <v>1</v>
      </c>
      <c r="S4268" s="229" t="b">
        <f>VLOOKUP(G4268,[1]Conceptos!$B$2:$E$587,4,FALSE)</f>
        <v>1</v>
      </c>
      <c r="V4268" s="231">
        <f t="shared" si="744"/>
        <v>0</v>
      </c>
    </row>
    <row r="4269" spans="1:22" s="231" customFormat="1" hidden="1">
      <c r="A4269" s="172">
        <f>VLOOKUP(G4269,[1]Conceptos!$B$2:$F$587,5,FALSE)</f>
        <v>503</v>
      </c>
      <c r="B4269" s="236"/>
      <c r="C4269" s="237"/>
      <c r="D4269" s="238"/>
      <c r="E4269" s="225">
        <v>5</v>
      </c>
      <c r="F4269" s="174"/>
      <c r="G4269" s="264" t="str">
        <f t="shared" si="746"/>
        <v>A.14.5.4.2</v>
      </c>
      <c r="H4269" s="235" t="e">
        <f t="shared" si="752"/>
        <v>#N/A</v>
      </c>
      <c r="I4269" s="239"/>
      <c r="J4269" s="239"/>
      <c r="K4269" s="239"/>
      <c r="L4269" s="239"/>
      <c r="M4269" s="240"/>
      <c r="N4269" s="231">
        <f t="shared" si="750"/>
        <v>1</v>
      </c>
      <c r="O4269" s="231">
        <f t="shared" si="742"/>
        <v>0</v>
      </c>
      <c r="P4269" s="179">
        <f>VLOOKUP($G4269,[1]Conceptos!$B$2:$I$588,6,FALSE)</f>
        <v>1</v>
      </c>
      <c r="Q4269" s="179">
        <f>VLOOKUP($G4269,[1]Conceptos!$B$2:$I$588,7,FALSE)</f>
        <v>1</v>
      </c>
      <c r="R4269" s="179">
        <f>VLOOKUP($G4269,[1]Conceptos!$B$2:$I$588,8,FALSE)</f>
        <v>1</v>
      </c>
      <c r="S4269" s="229" t="b">
        <f>VLOOKUP(G4269,[1]Conceptos!$B$2:$E$587,4,FALSE)</f>
        <v>1</v>
      </c>
      <c r="V4269" s="231">
        <f t="shared" si="744"/>
        <v>0</v>
      </c>
    </row>
    <row r="4270" spans="1:22" s="231" customFormat="1" hidden="1">
      <c r="A4270" s="172">
        <f>VLOOKUP(G4270,[1]Conceptos!$B$2:$F$587,5,FALSE)</f>
        <v>503</v>
      </c>
      <c r="B4270" s="236"/>
      <c r="C4270" s="237"/>
      <c r="D4270" s="238"/>
      <c r="E4270" s="225">
        <v>6</v>
      </c>
      <c r="F4270" s="174"/>
      <c r="G4270" s="264" t="str">
        <f t="shared" si="746"/>
        <v>A.14.5.4.2</v>
      </c>
      <c r="H4270" s="235" t="e">
        <f t="shared" si="752"/>
        <v>#N/A</v>
      </c>
      <c r="I4270" s="239"/>
      <c r="J4270" s="239"/>
      <c r="K4270" s="239"/>
      <c r="L4270" s="239"/>
      <c r="M4270" s="240"/>
      <c r="N4270" s="231">
        <f t="shared" si="750"/>
        <v>1</v>
      </c>
      <c r="O4270" s="231">
        <f t="shared" ref="O4270:O4335" si="753">SUM(I4270:M4270)</f>
        <v>0</v>
      </c>
      <c r="P4270" s="179">
        <f>VLOOKUP($G4270,[1]Conceptos!$B$2:$I$588,6,FALSE)</f>
        <v>1</v>
      </c>
      <c r="Q4270" s="179">
        <f>VLOOKUP($G4270,[1]Conceptos!$B$2:$I$588,7,FALSE)</f>
        <v>1</v>
      </c>
      <c r="R4270" s="179">
        <f>VLOOKUP($G4270,[1]Conceptos!$B$2:$I$588,8,FALSE)</f>
        <v>1</v>
      </c>
      <c r="S4270" s="229" t="b">
        <f>VLOOKUP(G4270,[1]Conceptos!$B$2:$E$587,4,FALSE)</f>
        <v>1</v>
      </c>
      <c r="V4270" s="231">
        <f t="shared" si="744"/>
        <v>0</v>
      </c>
    </row>
    <row r="4271" spans="1:22" s="231" customFormat="1" hidden="1">
      <c r="A4271" s="172">
        <f>VLOOKUP(G4271,[1]Conceptos!$B$2:$F$587,5,FALSE)</f>
        <v>503</v>
      </c>
      <c r="B4271" s="236"/>
      <c r="C4271" s="237"/>
      <c r="D4271" s="238"/>
      <c r="E4271" s="225">
        <v>7</v>
      </c>
      <c r="F4271" s="174"/>
      <c r="G4271" s="264" t="str">
        <f t="shared" si="746"/>
        <v>A.14.5.4.2</v>
      </c>
      <c r="H4271" s="235" t="e">
        <f t="shared" si="752"/>
        <v>#N/A</v>
      </c>
      <c r="I4271" s="239"/>
      <c r="J4271" s="239"/>
      <c r="K4271" s="239"/>
      <c r="L4271" s="239"/>
      <c r="M4271" s="240"/>
      <c r="N4271" s="231">
        <f t="shared" si="750"/>
        <v>1</v>
      </c>
      <c r="O4271" s="231">
        <f t="shared" si="753"/>
        <v>0</v>
      </c>
      <c r="P4271" s="179">
        <f>VLOOKUP($G4271,[1]Conceptos!$B$2:$I$588,6,FALSE)</f>
        <v>1</v>
      </c>
      <c r="Q4271" s="179">
        <f>VLOOKUP($G4271,[1]Conceptos!$B$2:$I$588,7,FALSE)</f>
        <v>1</v>
      </c>
      <c r="R4271" s="179">
        <f>VLOOKUP($G4271,[1]Conceptos!$B$2:$I$588,8,FALSE)</f>
        <v>1</v>
      </c>
      <c r="S4271" s="229" t="b">
        <f>VLOOKUP(G4271,[1]Conceptos!$B$2:$E$587,4,FALSE)</f>
        <v>1</v>
      </c>
      <c r="V4271" s="231">
        <f t="shared" si="744"/>
        <v>0</v>
      </c>
    </row>
    <row r="4272" spans="1:22" s="231" customFormat="1" hidden="1">
      <c r="A4272" s="172">
        <f>VLOOKUP(G4272,[1]Conceptos!$B$2:$F$587,5,FALSE)</f>
        <v>503</v>
      </c>
      <c r="B4272" s="236"/>
      <c r="C4272" s="237"/>
      <c r="D4272" s="238"/>
      <c r="E4272" s="225">
        <v>8</v>
      </c>
      <c r="F4272" s="174"/>
      <c r="G4272" s="264" t="str">
        <f t="shared" si="746"/>
        <v>A.14.5.4.2</v>
      </c>
      <c r="H4272" s="235" t="e">
        <f t="shared" si="752"/>
        <v>#N/A</v>
      </c>
      <c r="I4272" s="239"/>
      <c r="J4272" s="239"/>
      <c r="K4272" s="239"/>
      <c r="L4272" s="239"/>
      <c r="M4272" s="240"/>
      <c r="N4272" s="231">
        <f t="shared" si="750"/>
        <v>1</v>
      </c>
      <c r="O4272" s="231">
        <f t="shared" si="753"/>
        <v>0</v>
      </c>
      <c r="P4272" s="179">
        <f>VLOOKUP($G4272,[1]Conceptos!$B$2:$I$588,6,FALSE)</f>
        <v>1</v>
      </c>
      <c r="Q4272" s="179">
        <f>VLOOKUP($G4272,[1]Conceptos!$B$2:$I$588,7,FALSE)</f>
        <v>1</v>
      </c>
      <c r="R4272" s="179">
        <f>VLOOKUP($G4272,[1]Conceptos!$B$2:$I$588,8,FALSE)</f>
        <v>1</v>
      </c>
      <c r="S4272" s="229" t="b">
        <f>VLOOKUP(G4272,[1]Conceptos!$B$2:$E$587,4,FALSE)</f>
        <v>1</v>
      </c>
      <c r="V4272" s="231">
        <f t="shared" si="744"/>
        <v>0</v>
      </c>
    </row>
    <row r="4273" spans="1:22" s="231" customFormat="1" hidden="1">
      <c r="A4273" s="172">
        <f>VLOOKUP(G4273,[1]Conceptos!$B$2:$F$587,5,FALSE)</f>
        <v>503</v>
      </c>
      <c r="B4273" s="236"/>
      <c r="C4273" s="237"/>
      <c r="D4273" s="238"/>
      <c r="E4273" s="225">
        <v>9</v>
      </c>
      <c r="F4273" s="174"/>
      <c r="G4273" s="264" t="str">
        <f t="shared" si="746"/>
        <v>A.14.5.4.2</v>
      </c>
      <c r="H4273" s="235" t="e">
        <f t="shared" si="752"/>
        <v>#N/A</v>
      </c>
      <c r="I4273" s="239"/>
      <c r="J4273" s="239"/>
      <c r="K4273" s="239"/>
      <c r="L4273" s="239"/>
      <c r="M4273" s="240"/>
      <c r="N4273" s="231">
        <f t="shared" si="750"/>
        <v>1</v>
      </c>
      <c r="O4273" s="231">
        <f t="shared" si="753"/>
        <v>0</v>
      </c>
      <c r="P4273" s="179">
        <f>VLOOKUP($G4273,[1]Conceptos!$B$2:$I$588,6,FALSE)</f>
        <v>1</v>
      </c>
      <c r="Q4273" s="179">
        <f>VLOOKUP($G4273,[1]Conceptos!$B$2:$I$588,7,FALSE)</f>
        <v>1</v>
      </c>
      <c r="R4273" s="179">
        <f>VLOOKUP($G4273,[1]Conceptos!$B$2:$I$588,8,FALSE)</f>
        <v>1</v>
      </c>
      <c r="S4273" s="229" t="b">
        <f>VLOOKUP(G4273,[1]Conceptos!$B$2:$E$587,4,FALSE)</f>
        <v>1</v>
      </c>
      <c r="V4273" s="231">
        <f t="shared" si="744"/>
        <v>0</v>
      </c>
    </row>
    <row r="4274" spans="1:22" s="231" customFormat="1" hidden="1">
      <c r="A4274" s="172">
        <f>VLOOKUP(G4274,[1]Conceptos!$B$2:$F$587,5,FALSE)</f>
        <v>503</v>
      </c>
      <c r="B4274" s="236"/>
      <c r="C4274" s="237"/>
      <c r="D4274" s="238"/>
      <c r="E4274" s="225">
        <v>10</v>
      </c>
      <c r="F4274" s="174"/>
      <c r="G4274" s="264" t="str">
        <f t="shared" si="746"/>
        <v>A.14.5.4.2</v>
      </c>
      <c r="H4274" s="235" t="e">
        <f t="shared" si="752"/>
        <v>#N/A</v>
      </c>
      <c r="I4274" s="239"/>
      <c r="J4274" s="239"/>
      <c r="K4274" s="239"/>
      <c r="L4274" s="239"/>
      <c r="M4274" s="240"/>
      <c r="N4274" s="231">
        <f t="shared" si="750"/>
        <v>1</v>
      </c>
      <c r="O4274" s="231">
        <f t="shared" si="753"/>
        <v>0</v>
      </c>
      <c r="P4274" s="179">
        <f>VLOOKUP($G4274,[1]Conceptos!$B$2:$I$588,6,FALSE)</f>
        <v>1</v>
      </c>
      <c r="Q4274" s="179">
        <f>VLOOKUP($G4274,[1]Conceptos!$B$2:$I$588,7,FALSE)</f>
        <v>1</v>
      </c>
      <c r="R4274" s="179">
        <f>VLOOKUP($G4274,[1]Conceptos!$B$2:$I$588,8,FALSE)</f>
        <v>1</v>
      </c>
      <c r="S4274" s="229" t="b">
        <f>VLOOKUP(G4274,[1]Conceptos!$B$2:$E$587,4,FALSE)</f>
        <v>1</v>
      </c>
      <c r="V4274" s="231">
        <f t="shared" si="744"/>
        <v>0</v>
      </c>
    </row>
    <row r="4275" spans="1:22" s="231" customFormat="1" ht="51">
      <c r="A4275" s="172">
        <f>VLOOKUP(G4275,[1]Conceptos!$B$2:$F$587,5,FALSE)</f>
        <v>504</v>
      </c>
      <c r="B4275" s="216" t="s">
        <v>647</v>
      </c>
      <c r="C4275" s="217" t="str">
        <f>VLOOKUP(B4275,[1]Conceptos!$B$2:$D$587,2,FALSE)</f>
        <v xml:space="preserve">ATENCIÓN Y APOYO A LA POBLACIÓN DESPLAZADA POR LA VIOLENCIA </v>
      </c>
      <c r="D4275" s="218" t="str">
        <f>VLOOKUP(B4275,[1]Conceptos!$B$2:$D$587,3,FALSE)</f>
        <v xml:space="preserve">RECURSOS DIRIGIDOS A MEDIDAS DE ATENCIÓN HUMANITARIA DE EMERGENCIA A POBLACIÓN DESPLAZADA,PARA ASEGURARLE SU PROTECCIÓN Y LAS CONDICIONES BÁSICAS DE  SUBSISTENCIA ASÍ COMO LA PRESTACIÓN DE ASISTENCIA NECESARIA PARA LA RESTITUCIÓN DE SUS DERECHOS </v>
      </c>
      <c r="E4275" s="249"/>
      <c r="F4275" s="210"/>
      <c r="G4275" s="262" t="str">
        <f t="shared" si="746"/>
        <v>A.14.6</v>
      </c>
      <c r="H4275" s="249"/>
      <c r="I4275" s="213">
        <f>I4276+I4287+I4298+I4309</f>
        <v>0</v>
      </c>
      <c r="J4275" s="213">
        <f>J4276+J4287+J4298+J4309</f>
        <v>0</v>
      </c>
      <c r="K4275" s="213">
        <f>K4276+K4287+K4298+K4309</f>
        <v>0</v>
      </c>
      <c r="L4275" s="213">
        <f>L4276+L4287+L4298+L4309</f>
        <v>0</v>
      </c>
      <c r="M4275" s="214">
        <f>M4276+M4287+M4298+M4309</f>
        <v>0</v>
      </c>
      <c r="N4275" s="250">
        <f>IF(E4275&lt;&gt;"",1,0)</f>
        <v>0</v>
      </c>
      <c r="O4275" s="250">
        <f>SUM(I4275:M4275)</f>
        <v>0</v>
      </c>
      <c r="P4275" s="179">
        <f>VLOOKUP($G4275,[1]Conceptos!$B$2:$I$588,6,FALSE)</f>
        <v>1</v>
      </c>
      <c r="Q4275" s="179">
        <f>VLOOKUP($G4275,[1]Conceptos!$B$2:$I$588,7,FALSE)</f>
        <v>1</v>
      </c>
      <c r="R4275" s="179">
        <f>VLOOKUP($G4275,[1]Conceptos!$B$2:$I$588,8,FALSE)</f>
        <v>1</v>
      </c>
      <c r="S4275" s="229" t="b">
        <f>VLOOKUP(G4275,[1]Conceptos!$B$2:$E$588,4,FALSE)</f>
        <v>0</v>
      </c>
      <c r="T4275" s="230">
        <f>FIND(".",B4275,LEN(B4275)-2)</f>
        <v>5</v>
      </c>
      <c r="U4275" s="230" t="str">
        <f>MID(B4275,1,T4275-1)</f>
        <v>A.14</v>
      </c>
      <c r="V4275" s="231">
        <f t="shared" si="744"/>
        <v>5</v>
      </c>
    </row>
    <row r="4276" spans="1:22" s="231" customFormat="1" ht="25.5">
      <c r="A4276" s="172">
        <f>VLOOKUP(G4276,[1]Conceptos!$B$2:$F$587,5,FALSE)</f>
        <v>505</v>
      </c>
      <c r="B4276" s="219" t="s">
        <v>648</v>
      </c>
      <c r="C4276" s="220" t="str">
        <f>VLOOKUP(B4276,[1]Conceptos!$B$2:$D$587,2,FALSE)</f>
        <v>ACCIONES HUMANITARIAS</v>
      </c>
      <c r="D4276" s="221" t="str">
        <f>VLOOKUP(B4276,[1]Conceptos!$B$2:$D$587,3,FALSE)</f>
        <v xml:space="preserve">INVERSIÓN ORIENTADA AL DESARROLLO DE ACCIONES HUMANITARIAS  PARA LA ATENCIÓN Y APOYO A LA POBLACIÓN DESPLAZADA POR LA VIOLENCIA </v>
      </c>
      <c r="E4276" s="222" t="s">
        <v>136</v>
      </c>
      <c r="F4276" s="223"/>
      <c r="G4276" s="263" t="str">
        <f t="shared" si="746"/>
        <v>A.14.6.1</v>
      </c>
      <c r="H4276" s="225"/>
      <c r="I4276" s="226">
        <f>SUM(I4277:I4286)</f>
        <v>0</v>
      </c>
      <c r="J4276" s="226">
        <f>SUM(J4277:J4286)</f>
        <v>0</v>
      </c>
      <c r="K4276" s="226">
        <f>SUM(K4277:K4286)</f>
        <v>0</v>
      </c>
      <c r="L4276" s="226">
        <f>SUM(L4277:L4286)</f>
        <v>0</v>
      </c>
      <c r="M4276" s="227">
        <f>SUM(M4277:M4286)</f>
        <v>0</v>
      </c>
      <c r="N4276" s="228">
        <f>IF(AND(E4276&lt;&gt;"", E4276&lt;&gt;"Registrar Detalle",E4276&lt;&gt;"Ocultar Detalle"),1,0)</f>
        <v>0</v>
      </c>
      <c r="O4276" s="228">
        <f t="shared" si="753"/>
        <v>0</v>
      </c>
      <c r="P4276" s="179">
        <f>VLOOKUP($G4276,[1]Conceptos!$B$2:$I$588,6,FALSE)</f>
        <v>1</v>
      </c>
      <c r="Q4276" s="179">
        <f>VLOOKUP($G4276,[1]Conceptos!$B$2:$I$588,7,FALSE)</f>
        <v>1</v>
      </c>
      <c r="R4276" s="179">
        <f>VLOOKUP($G4276,[1]Conceptos!$B$2:$I$588,8,FALSE)</f>
        <v>1</v>
      </c>
      <c r="S4276" s="229" t="b">
        <f>VLOOKUP(G4276,[1]Conceptos!$B$2:$E$588,4,FALSE)</f>
        <v>1</v>
      </c>
      <c r="T4276" s="230">
        <f>FIND(".",B4276,LEN(B4276)-2)</f>
        <v>7</v>
      </c>
      <c r="U4276" s="230" t="str">
        <f>MID(B4276,1,T4276-1)</f>
        <v>A.14.6</v>
      </c>
      <c r="V4276" s="231">
        <f t="shared" si="744"/>
        <v>7</v>
      </c>
    </row>
    <row r="4277" spans="1:22" s="231" customFormat="1">
      <c r="A4277" s="172">
        <f>VLOOKUP(G4277,[1]Conceptos!$B$2:$F$587,5,FALSE)</f>
        <v>505</v>
      </c>
      <c r="B4277" s="234"/>
      <c r="C4277" s="220"/>
      <c r="D4277" s="221"/>
      <c r="E4277" s="225">
        <v>1</v>
      </c>
      <c r="F4277" s="174"/>
      <c r="G4277" s="264" t="str">
        <f t="shared" si="746"/>
        <v>A.14.6.1</v>
      </c>
      <c r="H4277" s="235" t="e">
        <f t="shared" ref="H4277:H4286" si="754">VLOOKUP(F4277,$W$7:$X$48,2,FALSE)</f>
        <v>#N/A</v>
      </c>
      <c r="I4277" s="239"/>
      <c r="J4277" s="239"/>
      <c r="K4277" s="239"/>
      <c r="L4277" s="239"/>
      <c r="M4277" s="240"/>
      <c r="N4277" s="231">
        <f t="shared" si="750"/>
        <v>1</v>
      </c>
      <c r="O4277" s="231">
        <f t="shared" si="753"/>
        <v>0</v>
      </c>
      <c r="P4277" s="179">
        <f>VLOOKUP($G4277,[1]Conceptos!$B$2:$I$588,6,FALSE)</f>
        <v>1</v>
      </c>
      <c r="Q4277" s="179">
        <f>VLOOKUP($G4277,[1]Conceptos!$B$2:$I$588,7,FALSE)</f>
        <v>1</v>
      </c>
      <c r="R4277" s="179">
        <f>VLOOKUP($G4277,[1]Conceptos!$B$2:$I$588,8,FALSE)</f>
        <v>1</v>
      </c>
      <c r="S4277" s="229" t="b">
        <f>VLOOKUP(G4277,[1]Conceptos!$B$2:$E$588,4,FALSE)</f>
        <v>1</v>
      </c>
      <c r="V4277" s="231">
        <f t="shared" si="744"/>
        <v>7</v>
      </c>
    </row>
    <row r="4278" spans="1:22" s="231" customFormat="1" hidden="1">
      <c r="A4278" s="172">
        <f>VLOOKUP(G4278,[1]Conceptos!$B$2:$F$587,5,FALSE)</f>
        <v>505</v>
      </c>
      <c r="B4278" s="236"/>
      <c r="C4278" s="237"/>
      <c r="D4278" s="238"/>
      <c r="E4278" s="225">
        <v>2</v>
      </c>
      <c r="F4278" s="174"/>
      <c r="G4278" s="264" t="str">
        <f t="shared" si="746"/>
        <v>A.14.6.1</v>
      </c>
      <c r="H4278" s="235" t="e">
        <f t="shared" si="754"/>
        <v>#N/A</v>
      </c>
      <c r="I4278" s="239"/>
      <c r="J4278" s="239"/>
      <c r="K4278" s="239"/>
      <c r="L4278" s="239"/>
      <c r="M4278" s="240"/>
      <c r="N4278" s="231">
        <f t="shared" si="750"/>
        <v>1</v>
      </c>
      <c r="O4278" s="231">
        <f t="shared" si="753"/>
        <v>0</v>
      </c>
      <c r="P4278" s="179">
        <f>VLOOKUP($G4278,[1]Conceptos!$B$2:$I$588,6,FALSE)</f>
        <v>1</v>
      </c>
      <c r="Q4278" s="179">
        <f>VLOOKUP($G4278,[1]Conceptos!$B$2:$I$588,7,FALSE)</f>
        <v>1</v>
      </c>
      <c r="R4278" s="179">
        <f>VLOOKUP($G4278,[1]Conceptos!$B$2:$I$588,8,FALSE)</f>
        <v>1</v>
      </c>
      <c r="S4278" s="229" t="b">
        <f>VLOOKUP(G4278,[1]Conceptos!$B$2:$E$587,4,FALSE)</f>
        <v>1</v>
      </c>
      <c r="V4278" s="231">
        <f t="shared" si="744"/>
        <v>0</v>
      </c>
    </row>
    <row r="4279" spans="1:22" s="231" customFormat="1" hidden="1">
      <c r="A4279" s="172">
        <f>VLOOKUP(G4279,[1]Conceptos!$B$2:$F$587,5,FALSE)</f>
        <v>505</v>
      </c>
      <c r="B4279" s="236"/>
      <c r="C4279" s="237"/>
      <c r="D4279" s="238"/>
      <c r="E4279" s="225">
        <v>3</v>
      </c>
      <c r="F4279" s="174"/>
      <c r="G4279" s="264" t="str">
        <f t="shared" si="746"/>
        <v>A.14.6.1</v>
      </c>
      <c r="H4279" s="235" t="e">
        <f t="shared" si="754"/>
        <v>#N/A</v>
      </c>
      <c r="I4279" s="239"/>
      <c r="J4279" s="239"/>
      <c r="K4279" s="239"/>
      <c r="L4279" s="239"/>
      <c r="M4279" s="240"/>
      <c r="N4279" s="231">
        <f t="shared" si="750"/>
        <v>1</v>
      </c>
      <c r="O4279" s="231">
        <f t="shared" si="753"/>
        <v>0</v>
      </c>
      <c r="P4279" s="179">
        <f>VLOOKUP($G4279,[1]Conceptos!$B$2:$I$588,6,FALSE)</f>
        <v>1</v>
      </c>
      <c r="Q4279" s="179">
        <f>VLOOKUP($G4279,[1]Conceptos!$B$2:$I$588,7,FALSE)</f>
        <v>1</v>
      </c>
      <c r="R4279" s="179">
        <f>VLOOKUP($G4279,[1]Conceptos!$B$2:$I$588,8,FALSE)</f>
        <v>1</v>
      </c>
      <c r="S4279" s="229" t="b">
        <f>VLOOKUP(G4279,[1]Conceptos!$B$2:$E$587,4,FALSE)</f>
        <v>1</v>
      </c>
      <c r="V4279" s="231">
        <f t="shared" ref="V4279:V4342" si="755">IF(T4279=0,T4278,T4279)</f>
        <v>0</v>
      </c>
    </row>
    <row r="4280" spans="1:22" s="231" customFormat="1" hidden="1">
      <c r="A4280" s="172">
        <f>VLOOKUP(G4280,[1]Conceptos!$B$2:$F$587,5,FALSE)</f>
        <v>505</v>
      </c>
      <c r="B4280" s="236"/>
      <c r="C4280" s="237"/>
      <c r="D4280" s="238"/>
      <c r="E4280" s="225">
        <v>4</v>
      </c>
      <c r="F4280" s="174"/>
      <c r="G4280" s="264" t="str">
        <f t="shared" si="746"/>
        <v>A.14.6.1</v>
      </c>
      <c r="H4280" s="235" t="e">
        <f t="shared" si="754"/>
        <v>#N/A</v>
      </c>
      <c r="I4280" s="239"/>
      <c r="J4280" s="239"/>
      <c r="K4280" s="239"/>
      <c r="L4280" s="239"/>
      <c r="M4280" s="240"/>
      <c r="N4280" s="231">
        <f t="shared" si="750"/>
        <v>1</v>
      </c>
      <c r="O4280" s="231">
        <f t="shared" si="753"/>
        <v>0</v>
      </c>
      <c r="P4280" s="179">
        <f>VLOOKUP($G4280,[1]Conceptos!$B$2:$I$588,6,FALSE)</f>
        <v>1</v>
      </c>
      <c r="Q4280" s="179">
        <f>VLOOKUP($G4280,[1]Conceptos!$B$2:$I$588,7,FALSE)</f>
        <v>1</v>
      </c>
      <c r="R4280" s="179">
        <f>VLOOKUP($G4280,[1]Conceptos!$B$2:$I$588,8,FALSE)</f>
        <v>1</v>
      </c>
      <c r="S4280" s="229" t="b">
        <f>VLOOKUP(G4280,[1]Conceptos!$B$2:$E$587,4,FALSE)</f>
        <v>1</v>
      </c>
      <c r="V4280" s="231">
        <f t="shared" si="755"/>
        <v>0</v>
      </c>
    </row>
    <row r="4281" spans="1:22" s="231" customFormat="1" hidden="1">
      <c r="A4281" s="172">
        <f>VLOOKUP(G4281,[1]Conceptos!$B$2:$F$587,5,FALSE)</f>
        <v>505</v>
      </c>
      <c r="B4281" s="236"/>
      <c r="C4281" s="237"/>
      <c r="D4281" s="238"/>
      <c r="E4281" s="225">
        <v>5</v>
      </c>
      <c r="F4281" s="174"/>
      <c r="G4281" s="264" t="str">
        <f t="shared" si="746"/>
        <v>A.14.6.1</v>
      </c>
      <c r="H4281" s="235" t="e">
        <f t="shared" si="754"/>
        <v>#N/A</v>
      </c>
      <c r="I4281" s="239"/>
      <c r="J4281" s="239"/>
      <c r="K4281" s="239"/>
      <c r="L4281" s="239"/>
      <c r="M4281" s="240"/>
      <c r="N4281" s="231">
        <f t="shared" si="750"/>
        <v>1</v>
      </c>
      <c r="O4281" s="231">
        <f t="shared" si="753"/>
        <v>0</v>
      </c>
      <c r="P4281" s="179">
        <f>VLOOKUP($G4281,[1]Conceptos!$B$2:$I$588,6,FALSE)</f>
        <v>1</v>
      </c>
      <c r="Q4281" s="179">
        <f>VLOOKUP($G4281,[1]Conceptos!$B$2:$I$588,7,FALSE)</f>
        <v>1</v>
      </c>
      <c r="R4281" s="179">
        <f>VLOOKUP($G4281,[1]Conceptos!$B$2:$I$588,8,FALSE)</f>
        <v>1</v>
      </c>
      <c r="S4281" s="229" t="b">
        <f>VLOOKUP(G4281,[1]Conceptos!$B$2:$E$587,4,FALSE)</f>
        <v>1</v>
      </c>
      <c r="V4281" s="231">
        <f t="shared" si="755"/>
        <v>0</v>
      </c>
    </row>
    <row r="4282" spans="1:22" s="231" customFormat="1" hidden="1">
      <c r="A4282" s="172">
        <f>VLOOKUP(G4282,[1]Conceptos!$B$2:$F$587,5,FALSE)</f>
        <v>505</v>
      </c>
      <c r="B4282" s="236"/>
      <c r="C4282" s="237"/>
      <c r="D4282" s="238"/>
      <c r="E4282" s="225">
        <v>6</v>
      </c>
      <c r="F4282" s="174"/>
      <c r="G4282" s="264" t="str">
        <f t="shared" si="746"/>
        <v>A.14.6.1</v>
      </c>
      <c r="H4282" s="235" t="e">
        <f t="shared" si="754"/>
        <v>#N/A</v>
      </c>
      <c r="I4282" s="239"/>
      <c r="J4282" s="239"/>
      <c r="K4282" s="239"/>
      <c r="L4282" s="239"/>
      <c r="M4282" s="240"/>
      <c r="N4282" s="231">
        <f t="shared" si="750"/>
        <v>1</v>
      </c>
      <c r="O4282" s="231">
        <f t="shared" si="753"/>
        <v>0</v>
      </c>
      <c r="P4282" s="179">
        <f>VLOOKUP($G4282,[1]Conceptos!$B$2:$I$588,6,FALSE)</f>
        <v>1</v>
      </c>
      <c r="Q4282" s="179">
        <f>VLOOKUP($G4282,[1]Conceptos!$B$2:$I$588,7,FALSE)</f>
        <v>1</v>
      </c>
      <c r="R4282" s="179">
        <f>VLOOKUP($G4282,[1]Conceptos!$B$2:$I$588,8,FALSE)</f>
        <v>1</v>
      </c>
      <c r="S4282" s="229" t="b">
        <f>VLOOKUP(G4282,[1]Conceptos!$B$2:$E$587,4,FALSE)</f>
        <v>1</v>
      </c>
      <c r="V4282" s="231">
        <f t="shared" si="755"/>
        <v>0</v>
      </c>
    </row>
    <row r="4283" spans="1:22" s="231" customFormat="1" hidden="1">
      <c r="A4283" s="172">
        <f>VLOOKUP(G4283,[1]Conceptos!$B$2:$F$587,5,FALSE)</f>
        <v>505</v>
      </c>
      <c r="B4283" s="236"/>
      <c r="C4283" s="237"/>
      <c r="D4283" s="238"/>
      <c r="E4283" s="225">
        <v>7</v>
      </c>
      <c r="F4283" s="174"/>
      <c r="G4283" s="264" t="str">
        <f t="shared" si="746"/>
        <v>A.14.6.1</v>
      </c>
      <c r="H4283" s="235" t="e">
        <f t="shared" si="754"/>
        <v>#N/A</v>
      </c>
      <c r="I4283" s="239"/>
      <c r="J4283" s="239"/>
      <c r="K4283" s="239"/>
      <c r="L4283" s="239"/>
      <c r="M4283" s="240"/>
      <c r="N4283" s="231">
        <f t="shared" si="750"/>
        <v>1</v>
      </c>
      <c r="O4283" s="231">
        <f t="shared" si="753"/>
        <v>0</v>
      </c>
      <c r="P4283" s="179">
        <f>VLOOKUP($G4283,[1]Conceptos!$B$2:$I$588,6,FALSE)</f>
        <v>1</v>
      </c>
      <c r="Q4283" s="179">
        <f>VLOOKUP($G4283,[1]Conceptos!$B$2:$I$588,7,FALSE)</f>
        <v>1</v>
      </c>
      <c r="R4283" s="179">
        <f>VLOOKUP($G4283,[1]Conceptos!$B$2:$I$588,8,FALSE)</f>
        <v>1</v>
      </c>
      <c r="S4283" s="229" t="b">
        <f>VLOOKUP(G4283,[1]Conceptos!$B$2:$E$587,4,FALSE)</f>
        <v>1</v>
      </c>
      <c r="V4283" s="231">
        <f t="shared" si="755"/>
        <v>0</v>
      </c>
    </row>
    <row r="4284" spans="1:22" s="231" customFormat="1" hidden="1">
      <c r="A4284" s="172">
        <f>VLOOKUP(G4284,[1]Conceptos!$B$2:$F$587,5,FALSE)</f>
        <v>505</v>
      </c>
      <c r="B4284" s="236"/>
      <c r="C4284" s="237"/>
      <c r="D4284" s="238"/>
      <c r="E4284" s="225">
        <v>8</v>
      </c>
      <c r="F4284" s="174"/>
      <c r="G4284" s="264" t="str">
        <f t="shared" si="746"/>
        <v>A.14.6.1</v>
      </c>
      <c r="H4284" s="235" t="e">
        <f t="shared" si="754"/>
        <v>#N/A</v>
      </c>
      <c r="I4284" s="239"/>
      <c r="J4284" s="239"/>
      <c r="K4284" s="239"/>
      <c r="L4284" s="239"/>
      <c r="M4284" s="240"/>
      <c r="N4284" s="231">
        <f t="shared" si="750"/>
        <v>1</v>
      </c>
      <c r="O4284" s="231">
        <f t="shared" si="753"/>
        <v>0</v>
      </c>
      <c r="P4284" s="179">
        <f>VLOOKUP($G4284,[1]Conceptos!$B$2:$I$588,6,FALSE)</f>
        <v>1</v>
      </c>
      <c r="Q4284" s="179">
        <f>VLOOKUP($G4284,[1]Conceptos!$B$2:$I$588,7,FALSE)</f>
        <v>1</v>
      </c>
      <c r="R4284" s="179">
        <f>VLOOKUP($G4284,[1]Conceptos!$B$2:$I$588,8,FALSE)</f>
        <v>1</v>
      </c>
      <c r="S4284" s="229" t="b">
        <f>VLOOKUP(G4284,[1]Conceptos!$B$2:$E$587,4,FALSE)</f>
        <v>1</v>
      </c>
      <c r="V4284" s="231">
        <f t="shared" si="755"/>
        <v>0</v>
      </c>
    </row>
    <row r="4285" spans="1:22" s="231" customFormat="1" hidden="1">
      <c r="A4285" s="172">
        <f>VLOOKUP(G4285,[1]Conceptos!$B$2:$F$587,5,FALSE)</f>
        <v>505</v>
      </c>
      <c r="B4285" s="236"/>
      <c r="C4285" s="237"/>
      <c r="D4285" s="238"/>
      <c r="E4285" s="225">
        <v>9</v>
      </c>
      <c r="F4285" s="174"/>
      <c r="G4285" s="264" t="str">
        <f t="shared" ref="G4285:G4348" si="756">IF(ISBLANK(B4285),G4284,B4285)</f>
        <v>A.14.6.1</v>
      </c>
      <c r="H4285" s="235" t="e">
        <f t="shared" si="754"/>
        <v>#N/A</v>
      </c>
      <c r="I4285" s="239"/>
      <c r="J4285" s="239"/>
      <c r="K4285" s="239"/>
      <c r="L4285" s="239"/>
      <c r="M4285" s="240"/>
      <c r="N4285" s="231">
        <f t="shared" si="750"/>
        <v>1</v>
      </c>
      <c r="O4285" s="231">
        <f t="shared" si="753"/>
        <v>0</v>
      </c>
      <c r="P4285" s="179">
        <f>VLOOKUP($G4285,[1]Conceptos!$B$2:$I$588,6,FALSE)</f>
        <v>1</v>
      </c>
      <c r="Q4285" s="179">
        <f>VLOOKUP($G4285,[1]Conceptos!$B$2:$I$588,7,FALSE)</f>
        <v>1</v>
      </c>
      <c r="R4285" s="179">
        <f>VLOOKUP($G4285,[1]Conceptos!$B$2:$I$588,8,FALSE)</f>
        <v>1</v>
      </c>
      <c r="S4285" s="229" t="b">
        <f>VLOOKUP(G4285,[1]Conceptos!$B$2:$E$587,4,FALSE)</f>
        <v>1</v>
      </c>
      <c r="V4285" s="231">
        <f t="shared" si="755"/>
        <v>0</v>
      </c>
    </row>
    <row r="4286" spans="1:22" s="231" customFormat="1" hidden="1">
      <c r="A4286" s="172">
        <f>VLOOKUP(G4286,[1]Conceptos!$B$2:$F$587,5,FALSE)</f>
        <v>505</v>
      </c>
      <c r="B4286" s="236"/>
      <c r="C4286" s="237"/>
      <c r="D4286" s="238"/>
      <c r="E4286" s="225">
        <v>10</v>
      </c>
      <c r="F4286" s="174"/>
      <c r="G4286" s="264" t="str">
        <f t="shared" si="756"/>
        <v>A.14.6.1</v>
      </c>
      <c r="H4286" s="235" t="e">
        <f t="shared" si="754"/>
        <v>#N/A</v>
      </c>
      <c r="I4286" s="239"/>
      <c r="J4286" s="239"/>
      <c r="K4286" s="239"/>
      <c r="L4286" s="239"/>
      <c r="M4286" s="240"/>
      <c r="N4286" s="231">
        <f t="shared" si="750"/>
        <v>1</v>
      </c>
      <c r="O4286" s="231">
        <f t="shared" si="753"/>
        <v>0</v>
      </c>
      <c r="P4286" s="179">
        <f>VLOOKUP($G4286,[1]Conceptos!$B$2:$I$588,6,FALSE)</f>
        <v>1</v>
      </c>
      <c r="Q4286" s="179">
        <f>VLOOKUP($G4286,[1]Conceptos!$B$2:$I$588,7,FALSE)</f>
        <v>1</v>
      </c>
      <c r="R4286" s="179">
        <f>VLOOKUP($G4286,[1]Conceptos!$B$2:$I$588,8,FALSE)</f>
        <v>1</v>
      </c>
      <c r="S4286" s="229" t="b">
        <f>VLOOKUP(G4286,[1]Conceptos!$B$2:$E$587,4,FALSE)</f>
        <v>1</v>
      </c>
      <c r="V4286" s="231">
        <f t="shared" si="755"/>
        <v>0</v>
      </c>
    </row>
    <row r="4287" spans="1:22" s="231" customFormat="1" ht="38.25">
      <c r="A4287" s="172">
        <f>VLOOKUP(G4287,[1]Conceptos!$B$2:$F$587,5,FALSE)</f>
        <v>506</v>
      </c>
      <c r="B4287" s="219" t="s">
        <v>649</v>
      </c>
      <c r="C4287" s="220" t="str">
        <f>VLOOKUP(B4287,[1]Conceptos!$B$2:$D$587,2,FALSE)</f>
        <v>DESARROLLO ECONÓMICO LOCAL</v>
      </c>
      <c r="D4287" s="221" t="str">
        <f>VLOOKUP(B4287,[1]Conceptos!$B$2:$D$587,3,FALSE)</f>
        <v xml:space="preserve">RECURSOS DESTINADOS A LA FINANCIACIÓN DE LOS PROYECTOS DE DESARROLLO ECONOMICO LOCAL CON EL FIN DE ATENDER Y APOYAR A LA POBLACIÓN DESPLAZADA POR LA VIOLENCIA </v>
      </c>
      <c r="E4287" s="222" t="s">
        <v>136</v>
      </c>
      <c r="F4287" s="223"/>
      <c r="G4287" s="263" t="str">
        <f t="shared" si="756"/>
        <v>A.14.6.2</v>
      </c>
      <c r="H4287" s="225"/>
      <c r="I4287" s="226">
        <f>SUM(I4288:I4297)</f>
        <v>0</v>
      </c>
      <c r="J4287" s="226">
        <f>SUM(J4288:J4297)</f>
        <v>0</v>
      </c>
      <c r="K4287" s="226">
        <f>SUM(K4288:K4297)</f>
        <v>0</v>
      </c>
      <c r="L4287" s="226">
        <f>SUM(L4288:L4297)</f>
        <v>0</v>
      </c>
      <c r="M4287" s="227">
        <f>SUM(M4288:M4297)</f>
        <v>0</v>
      </c>
      <c r="N4287" s="228">
        <f>IF(AND(E4287&lt;&gt;"", E4287&lt;&gt;"Registrar Detalle",E4287&lt;&gt;"Ocultar Detalle"),1,0)</f>
        <v>0</v>
      </c>
      <c r="O4287" s="228">
        <f t="shared" si="753"/>
        <v>0</v>
      </c>
      <c r="P4287" s="179">
        <f>VLOOKUP($G4287,[1]Conceptos!$B$2:$I$588,6,FALSE)</f>
        <v>1</v>
      </c>
      <c r="Q4287" s="179">
        <f>VLOOKUP($G4287,[1]Conceptos!$B$2:$I$588,7,FALSE)</f>
        <v>1</v>
      </c>
      <c r="R4287" s="179">
        <f>VLOOKUP($G4287,[1]Conceptos!$B$2:$I$588,8,FALSE)</f>
        <v>1</v>
      </c>
      <c r="S4287" s="229" t="b">
        <f>VLOOKUP(G4287,[1]Conceptos!$B$2:$E$588,4,FALSE)</f>
        <v>1</v>
      </c>
      <c r="T4287" s="230">
        <f>FIND(".",B4287,LEN(B4287)-2)</f>
        <v>7</v>
      </c>
      <c r="U4287" s="230" t="str">
        <f>MID(B4287,1,T4287-1)</f>
        <v>A.14.6</v>
      </c>
      <c r="V4287" s="231">
        <f t="shared" si="755"/>
        <v>7</v>
      </c>
    </row>
    <row r="4288" spans="1:22" s="231" customFormat="1">
      <c r="A4288" s="172">
        <f>VLOOKUP(G4288,[1]Conceptos!$B$2:$F$587,5,FALSE)</f>
        <v>506</v>
      </c>
      <c r="B4288" s="234"/>
      <c r="C4288" s="220"/>
      <c r="D4288" s="221"/>
      <c r="E4288" s="225">
        <v>1</v>
      </c>
      <c r="F4288" s="174"/>
      <c r="G4288" s="264" t="str">
        <f t="shared" si="756"/>
        <v>A.14.6.2</v>
      </c>
      <c r="H4288" s="235" t="e">
        <f t="shared" ref="H4288:H4297" si="757">VLOOKUP(F4288,$W$7:$X$48,2,FALSE)</f>
        <v>#N/A</v>
      </c>
      <c r="I4288" s="239"/>
      <c r="J4288" s="239"/>
      <c r="K4288" s="239"/>
      <c r="L4288" s="239"/>
      <c r="M4288" s="240"/>
      <c r="N4288" s="231">
        <f t="shared" si="750"/>
        <v>1</v>
      </c>
      <c r="O4288" s="231">
        <f t="shared" si="753"/>
        <v>0</v>
      </c>
      <c r="P4288" s="179">
        <f>VLOOKUP($G4288,[1]Conceptos!$B$2:$I$588,6,FALSE)</f>
        <v>1</v>
      </c>
      <c r="Q4288" s="179">
        <f>VLOOKUP($G4288,[1]Conceptos!$B$2:$I$588,7,FALSE)</f>
        <v>1</v>
      </c>
      <c r="R4288" s="179">
        <f>VLOOKUP($G4288,[1]Conceptos!$B$2:$I$588,8,FALSE)</f>
        <v>1</v>
      </c>
      <c r="S4288" s="229" t="b">
        <f>VLOOKUP(G4288,[1]Conceptos!$B$2:$E$588,4,FALSE)</f>
        <v>1</v>
      </c>
      <c r="V4288" s="231">
        <f t="shared" si="755"/>
        <v>7</v>
      </c>
    </row>
    <row r="4289" spans="1:22" s="231" customFormat="1" hidden="1">
      <c r="A4289" s="172">
        <f>VLOOKUP(G4289,[1]Conceptos!$B$2:$F$587,5,FALSE)</f>
        <v>506</v>
      </c>
      <c r="B4289" s="236"/>
      <c r="C4289" s="237"/>
      <c r="D4289" s="238"/>
      <c r="E4289" s="225">
        <v>2</v>
      </c>
      <c r="F4289" s="174"/>
      <c r="G4289" s="264" t="str">
        <f t="shared" si="756"/>
        <v>A.14.6.2</v>
      </c>
      <c r="H4289" s="235" t="e">
        <f t="shared" si="757"/>
        <v>#N/A</v>
      </c>
      <c r="I4289" s="239"/>
      <c r="J4289" s="239"/>
      <c r="K4289" s="239"/>
      <c r="L4289" s="239"/>
      <c r="M4289" s="240"/>
      <c r="N4289" s="231">
        <f t="shared" si="750"/>
        <v>1</v>
      </c>
      <c r="O4289" s="231">
        <f t="shared" si="753"/>
        <v>0</v>
      </c>
      <c r="P4289" s="179">
        <f>VLOOKUP($G4289,[1]Conceptos!$B$2:$I$588,6,FALSE)</f>
        <v>1</v>
      </c>
      <c r="Q4289" s="179">
        <f>VLOOKUP($G4289,[1]Conceptos!$B$2:$I$588,7,FALSE)</f>
        <v>1</v>
      </c>
      <c r="R4289" s="179">
        <f>VLOOKUP($G4289,[1]Conceptos!$B$2:$I$588,8,FALSE)</f>
        <v>1</v>
      </c>
      <c r="S4289" s="229" t="b">
        <f>VLOOKUP(G4289,[1]Conceptos!$B$2:$E$587,4,FALSE)</f>
        <v>1</v>
      </c>
      <c r="V4289" s="231">
        <f t="shared" si="755"/>
        <v>0</v>
      </c>
    </row>
    <row r="4290" spans="1:22" s="231" customFormat="1" hidden="1">
      <c r="A4290" s="172">
        <f>VLOOKUP(G4290,[1]Conceptos!$B$2:$F$587,5,FALSE)</f>
        <v>506</v>
      </c>
      <c r="B4290" s="236"/>
      <c r="C4290" s="237"/>
      <c r="D4290" s="238"/>
      <c r="E4290" s="225">
        <v>3</v>
      </c>
      <c r="F4290" s="174"/>
      <c r="G4290" s="264" t="str">
        <f t="shared" si="756"/>
        <v>A.14.6.2</v>
      </c>
      <c r="H4290" s="235" t="e">
        <f t="shared" si="757"/>
        <v>#N/A</v>
      </c>
      <c r="I4290" s="239"/>
      <c r="J4290" s="239"/>
      <c r="K4290" s="239"/>
      <c r="L4290" s="239"/>
      <c r="M4290" s="240"/>
      <c r="N4290" s="231">
        <f t="shared" si="750"/>
        <v>1</v>
      </c>
      <c r="O4290" s="231">
        <f t="shared" si="753"/>
        <v>0</v>
      </c>
      <c r="P4290" s="179">
        <f>VLOOKUP($G4290,[1]Conceptos!$B$2:$I$588,6,FALSE)</f>
        <v>1</v>
      </c>
      <c r="Q4290" s="179">
        <f>VLOOKUP($G4290,[1]Conceptos!$B$2:$I$588,7,FALSE)</f>
        <v>1</v>
      </c>
      <c r="R4290" s="179">
        <f>VLOOKUP($G4290,[1]Conceptos!$B$2:$I$588,8,FALSE)</f>
        <v>1</v>
      </c>
      <c r="S4290" s="229" t="b">
        <f>VLOOKUP(G4290,[1]Conceptos!$B$2:$E$587,4,FALSE)</f>
        <v>1</v>
      </c>
      <c r="V4290" s="231">
        <f t="shared" si="755"/>
        <v>0</v>
      </c>
    </row>
    <row r="4291" spans="1:22" s="231" customFormat="1" hidden="1">
      <c r="A4291" s="172">
        <f>VLOOKUP(G4291,[1]Conceptos!$B$2:$F$587,5,FALSE)</f>
        <v>506</v>
      </c>
      <c r="B4291" s="236"/>
      <c r="C4291" s="237"/>
      <c r="D4291" s="238"/>
      <c r="E4291" s="225">
        <v>4</v>
      </c>
      <c r="F4291" s="174"/>
      <c r="G4291" s="264" t="str">
        <f t="shared" si="756"/>
        <v>A.14.6.2</v>
      </c>
      <c r="H4291" s="235" t="e">
        <f t="shared" si="757"/>
        <v>#N/A</v>
      </c>
      <c r="I4291" s="239"/>
      <c r="J4291" s="239"/>
      <c r="K4291" s="239"/>
      <c r="L4291" s="239"/>
      <c r="M4291" s="240"/>
      <c r="N4291" s="231">
        <f t="shared" si="750"/>
        <v>1</v>
      </c>
      <c r="O4291" s="231">
        <f t="shared" si="753"/>
        <v>0</v>
      </c>
      <c r="P4291" s="179">
        <f>VLOOKUP($G4291,[1]Conceptos!$B$2:$I$588,6,FALSE)</f>
        <v>1</v>
      </c>
      <c r="Q4291" s="179">
        <f>VLOOKUP($G4291,[1]Conceptos!$B$2:$I$588,7,FALSE)</f>
        <v>1</v>
      </c>
      <c r="R4291" s="179">
        <f>VLOOKUP($G4291,[1]Conceptos!$B$2:$I$588,8,FALSE)</f>
        <v>1</v>
      </c>
      <c r="S4291" s="229" t="b">
        <f>VLOOKUP(G4291,[1]Conceptos!$B$2:$E$587,4,FALSE)</f>
        <v>1</v>
      </c>
      <c r="V4291" s="231">
        <f t="shared" si="755"/>
        <v>0</v>
      </c>
    </row>
    <row r="4292" spans="1:22" s="231" customFormat="1" hidden="1">
      <c r="A4292" s="172">
        <f>VLOOKUP(G4292,[1]Conceptos!$B$2:$F$587,5,FALSE)</f>
        <v>506</v>
      </c>
      <c r="B4292" s="236"/>
      <c r="C4292" s="237"/>
      <c r="D4292" s="238"/>
      <c r="E4292" s="225">
        <v>5</v>
      </c>
      <c r="F4292" s="174"/>
      <c r="G4292" s="264" t="str">
        <f t="shared" si="756"/>
        <v>A.14.6.2</v>
      </c>
      <c r="H4292" s="235" t="e">
        <f t="shared" si="757"/>
        <v>#N/A</v>
      </c>
      <c r="I4292" s="239"/>
      <c r="J4292" s="239"/>
      <c r="K4292" s="239"/>
      <c r="L4292" s="239"/>
      <c r="M4292" s="240"/>
      <c r="N4292" s="231">
        <f t="shared" si="750"/>
        <v>1</v>
      </c>
      <c r="O4292" s="231">
        <f t="shared" si="753"/>
        <v>0</v>
      </c>
      <c r="P4292" s="179">
        <f>VLOOKUP($G4292,[1]Conceptos!$B$2:$I$588,6,FALSE)</f>
        <v>1</v>
      </c>
      <c r="Q4292" s="179">
        <f>VLOOKUP($G4292,[1]Conceptos!$B$2:$I$588,7,FALSE)</f>
        <v>1</v>
      </c>
      <c r="R4292" s="179">
        <f>VLOOKUP($G4292,[1]Conceptos!$B$2:$I$588,8,FALSE)</f>
        <v>1</v>
      </c>
      <c r="S4292" s="229" t="b">
        <f>VLOOKUP(G4292,[1]Conceptos!$B$2:$E$587,4,FALSE)</f>
        <v>1</v>
      </c>
      <c r="V4292" s="231">
        <f t="shared" si="755"/>
        <v>0</v>
      </c>
    </row>
    <row r="4293" spans="1:22" s="231" customFormat="1" hidden="1">
      <c r="A4293" s="172">
        <f>VLOOKUP(G4293,[1]Conceptos!$B$2:$F$587,5,FALSE)</f>
        <v>506</v>
      </c>
      <c r="B4293" s="236"/>
      <c r="C4293" s="237"/>
      <c r="D4293" s="238"/>
      <c r="E4293" s="225">
        <v>6</v>
      </c>
      <c r="F4293" s="174"/>
      <c r="G4293" s="264" t="str">
        <f t="shared" si="756"/>
        <v>A.14.6.2</v>
      </c>
      <c r="H4293" s="235" t="e">
        <f t="shared" si="757"/>
        <v>#N/A</v>
      </c>
      <c r="I4293" s="239"/>
      <c r="J4293" s="239"/>
      <c r="K4293" s="239"/>
      <c r="L4293" s="239"/>
      <c r="M4293" s="240"/>
      <c r="N4293" s="231">
        <f t="shared" si="750"/>
        <v>1</v>
      </c>
      <c r="O4293" s="231">
        <f t="shared" si="753"/>
        <v>0</v>
      </c>
      <c r="P4293" s="179">
        <f>VLOOKUP($G4293,[1]Conceptos!$B$2:$I$588,6,FALSE)</f>
        <v>1</v>
      </c>
      <c r="Q4293" s="179">
        <f>VLOOKUP($G4293,[1]Conceptos!$B$2:$I$588,7,FALSE)</f>
        <v>1</v>
      </c>
      <c r="R4293" s="179">
        <f>VLOOKUP($G4293,[1]Conceptos!$B$2:$I$588,8,FALSE)</f>
        <v>1</v>
      </c>
      <c r="S4293" s="229" t="b">
        <f>VLOOKUP(G4293,[1]Conceptos!$B$2:$E$587,4,FALSE)</f>
        <v>1</v>
      </c>
      <c r="V4293" s="231">
        <f t="shared" si="755"/>
        <v>0</v>
      </c>
    </row>
    <row r="4294" spans="1:22" s="231" customFormat="1" hidden="1">
      <c r="A4294" s="172">
        <f>VLOOKUP(G4294,[1]Conceptos!$B$2:$F$587,5,FALSE)</f>
        <v>506</v>
      </c>
      <c r="B4294" s="236"/>
      <c r="C4294" s="237"/>
      <c r="D4294" s="238"/>
      <c r="E4294" s="225">
        <v>7</v>
      </c>
      <c r="F4294" s="174"/>
      <c r="G4294" s="264" t="str">
        <f t="shared" si="756"/>
        <v>A.14.6.2</v>
      </c>
      <c r="H4294" s="235" t="e">
        <f t="shared" si="757"/>
        <v>#N/A</v>
      </c>
      <c r="I4294" s="239"/>
      <c r="J4294" s="239"/>
      <c r="K4294" s="239"/>
      <c r="L4294" s="239"/>
      <c r="M4294" s="240"/>
      <c r="N4294" s="231">
        <f t="shared" si="750"/>
        <v>1</v>
      </c>
      <c r="O4294" s="231">
        <f t="shared" si="753"/>
        <v>0</v>
      </c>
      <c r="P4294" s="179">
        <f>VLOOKUP($G4294,[1]Conceptos!$B$2:$I$588,6,FALSE)</f>
        <v>1</v>
      </c>
      <c r="Q4294" s="179">
        <f>VLOOKUP($G4294,[1]Conceptos!$B$2:$I$588,7,FALSE)</f>
        <v>1</v>
      </c>
      <c r="R4294" s="179">
        <f>VLOOKUP($G4294,[1]Conceptos!$B$2:$I$588,8,FALSE)</f>
        <v>1</v>
      </c>
      <c r="S4294" s="229" t="b">
        <f>VLOOKUP(G4294,[1]Conceptos!$B$2:$E$587,4,FALSE)</f>
        <v>1</v>
      </c>
      <c r="V4294" s="231">
        <f t="shared" si="755"/>
        <v>0</v>
      </c>
    </row>
    <row r="4295" spans="1:22" s="231" customFormat="1" hidden="1">
      <c r="A4295" s="172">
        <f>VLOOKUP(G4295,[1]Conceptos!$B$2:$F$587,5,FALSE)</f>
        <v>506</v>
      </c>
      <c r="B4295" s="236"/>
      <c r="C4295" s="237"/>
      <c r="D4295" s="238"/>
      <c r="E4295" s="225">
        <v>8</v>
      </c>
      <c r="F4295" s="174"/>
      <c r="G4295" s="264" t="str">
        <f t="shared" si="756"/>
        <v>A.14.6.2</v>
      </c>
      <c r="H4295" s="235" t="e">
        <f t="shared" si="757"/>
        <v>#N/A</v>
      </c>
      <c r="I4295" s="239"/>
      <c r="J4295" s="239"/>
      <c r="K4295" s="239"/>
      <c r="L4295" s="239"/>
      <c r="M4295" s="240"/>
      <c r="N4295" s="231">
        <f t="shared" si="750"/>
        <v>1</v>
      </c>
      <c r="O4295" s="231">
        <f t="shared" si="753"/>
        <v>0</v>
      </c>
      <c r="P4295" s="179">
        <f>VLOOKUP($G4295,[1]Conceptos!$B$2:$I$588,6,FALSE)</f>
        <v>1</v>
      </c>
      <c r="Q4295" s="179">
        <f>VLOOKUP($G4295,[1]Conceptos!$B$2:$I$588,7,FALSE)</f>
        <v>1</v>
      </c>
      <c r="R4295" s="179">
        <f>VLOOKUP($G4295,[1]Conceptos!$B$2:$I$588,8,FALSE)</f>
        <v>1</v>
      </c>
      <c r="S4295" s="229" t="b">
        <f>VLOOKUP(G4295,[1]Conceptos!$B$2:$E$587,4,FALSE)</f>
        <v>1</v>
      </c>
      <c r="V4295" s="231">
        <f t="shared" si="755"/>
        <v>0</v>
      </c>
    </row>
    <row r="4296" spans="1:22" s="231" customFormat="1" hidden="1">
      <c r="A4296" s="172">
        <f>VLOOKUP(G4296,[1]Conceptos!$B$2:$F$587,5,FALSE)</f>
        <v>506</v>
      </c>
      <c r="B4296" s="236"/>
      <c r="C4296" s="237"/>
      <c r="D4296" s="238"/>
      <c r="E4296" s="225">
        <v>9</v>
      </c>
      <c r="F4296" s="174"/>
      <c r="G4296" s="264" t="str">
        <f t="shared" si="756"/>
        <v>A.14.6.2</v>
      </c>
      <c r="H4296" s="235" t="e">
        <f t="shared" si="757"/>
        <v>#N/A</v>
      </c>
      <c r="I4296" s="239"/>
      <c r="J4296" s="239"/>
      <c r="K4296" s="239"/>
      <c r="L4296" s="239"/>
      <c r="M4296" s="240"/>
      <c r="N4296" s="231">
        <f t="shared" si="750"/>
        <v>1</v>
      </c>
      <c r="O4296" s="231">
        <f t="shared" si="753"/>
        <v>0</v>
      </c>
      <c r="P4296" s="179">
        <f>VLOOKUP($G4296,[1]Conceptos!$B$2:$I$588,6,FALSE)</f>
        <v>1</v>
      </c>
      <c r="Q4296" s="179">
        <f>VLOOKUP($G4296,[1]Conceptos!$B$2:$I$588,7,FALSE)</f>
        <v>1</v>
      </c>
      <c r="R4296" s="179">
        <f>VLOOKUP($G4296,[1]Conceptos!$B$2:$I$588,8,FALSE)</f>
        <v>1</v>
      </c>
      <c r="S4296" s="229" t="b">
        <f>VLOOKUP(G4296,[1]Conceptos!$B$2:$E$587,4,FALSE)</f>
        <v>1</v>
      </c>
      <c r="V4296" s="231">
        <f t="shared" si="755"/>
        <v>0</v>
      </c>
    </row>
    <row r="4297" spans="1:22" s="231" customFormat="1" hidden="1">
      <c r="A4297" s="172">
        <f>VLOOKUP(G4297,[1]Conceptos!$B$2:$F$587,5,FALSE)</f>
        <v>506</v>
      </c>
      <c r="B4297" s="236"/>
      <c r="C4297" s="237"/>
      <c r="D4297" s="238"/>
      <c r="E4297" s="225">
        <v>10</v>
      </c>
      <c r="F4297" s="174"/>
      <c r="G4297" s="264" t="str">
        <f t="shared" si="756"/>
        <v>A.14.6.2</v>
      </c>
      <c r="H4297" s="235" t="e">
        <f t="shared" si="757"/>
        <v>#N/A</v>
      </c>
      <c r="I4297" s="239"/>
      <c r="J4297" s="239"/>
      <c r="K4297" s="239"/>
      <c r="L4297" s="239"/>
      <c r="M4297" s="240"/>
      <c r="N4297" s="231">
        <f t="shared" si="750"/>
        <v>1</v>
      </c>
      <c r="O4297" s="231">
        <f t="shared" si="753"/>
        <v>0</v>
      </c>
      <c r="P4297" s="179">
        <f>VLOOKUP($G4297,[1]Conceptos!$B$2:$I$588,6,FALSE)</f>
        <v>1</v>
      </c>
      <c r="Q4297" s="179">
        <f>VLOOKUP($G4297,[1]Conceptos!$B$2:$I$588,7,FALSE)</f>
        <v>1</v>
      </c>
      <c r="R4297" s="179">
        <f>VLOOKUP($G4297,[1]Conceptos!$B$2:$I$588,8,FALSE)</f>
        <v>1</v>
      </c>
      <c r="S4297" s="229" t="b">
        <f>VLOOKUP(G4297,[1]Conceptos!$B$2:$E$587,4,FALSE)</f>
        <v>1</v>
      </c>
      <c r="V4297" s="231">
        <f t="shared" si="755"/>
        <v>0</v>
      </c>
    </row>
    <row r="4298" spans="1:22" s="231" customFormat="1" ht="38.25">
      <c r="A4298" s="172">
        <f>VLOOKUP(G4298,[1]Conceptos!$B$2:$F$587,5,FALSE)</f>
        <v>507</v>
      </c>
      <c r="B4298" s="219" t="s">
        <v>650</v>
      </c>
      <c r="C4298" s="220" t="str">
        <f>VLOOKUP(B4298,[1]Conceptos!$B$2:$D$587,2,FALSE)</f>
        <v>GESTIÓN SOCIAL</v>
      </c>
      <c r="D4298" s="221" t="str">
        <f>VLOOKUP(B4298,[1]Conceptos!$B$2:$D$587,3,FALSE)</f>
        <v xml:space="preserve">RECURSOS DESTINADOS A LA FINANCIACIÓN DE LOS PROYECTOS DE GESTION SOCIAL CON EL OBJETIVO DE ATENDER Y APOYAR A LA POBLACIÓN DESPLAZADA POR LA VIOLENCIA </v>
      </c>
      <c r="E4298" s="222" t="s">
        <v>136</v>
      </c>
      <c r="F4298" s="223"/>
      <c r="G4298" s="263" t="str">
        <f t="shared" si="756"/>
        <v>A.14.6.3</v>
      </c>
      <c r="H4298" s="225"/>
      <c r="I4298" s="226">
        <f>SUM(I4299:I4308)</f>
        <v>0</v>
      </c>
      <c r="J4298" s="226">
        <f>SUM(J4299:J4308)</f>
        <v>0</v>
      </c>
      <c r="K4298" s="226">
        <f>SUM(K4299:K4308)</f>
        <v>0</v>
      </c>
      <c r="L4298" s="226">
        <f>SUM(L4299:L4308)</f>
        <v>0</v>
      </c>
      <c r="M4298" s="227">
        <f>SUM(M4299:M4308)</f>
        <v>0</v>
      </c>
      <c r="N4298" s="228">
        <f>IF(AND(E4298&lt;&gt;"", E4298&lt;&gt;"Registrar Detalle",E4298&lt;&gt;"Ocultar Detalle"),1,0)</f>
        <v>0</v>
      </c>
      <c r="O4298" s="228">
        <f t="shared" si="753"/>
        <v>0</v>
      </c>
      <c r="P4298" s="179">
        <f>VLOOKUP($G4298,[1]Conceptos!$B$2:$I$588,6,FALSE)</f>
        <v>1</v>
      </c>
      <c r="Q4298" s="179">
        <f>VLOOKUP($G4298,[1]Conceptos!$B$2:$I$588,7,FALSE)</f>
        <v>1</v>
      </c>
      <c r="R4298" s="179">
        <f>VLOOKUP($G4298,[1]Conceptos!$B$2:$I$588,8,FALSE)</f>
        <v>1</v>
      </c>
      <c r="S4298" s="229" t="b">
        <f>VLOOKUP(G4298,[1]Conceptos!$B$2:$E$588,4,FALSE)</f>
        <v>1</v>
      </c>
      <c r="T4298" s="230">
        <f>FIND(".",B4298,LEN(B4298)-2)</f>
        <v>7</v>
      </c>
      <c r="U4298" s="230" t="str">
        <f>MID(B4298,1,T4298-1)</f>
        <v>A.14.6</v>
      </c>
      <c r="V4298" s="231">
        <f t="shared" si="755"/>
        <v>7</v>
      </c>
    </row>
    <row r="4299" spans="1:22" s="231" customFormat="1">
      <c r="A4299" s="172">
        <f>VLOOKUP(G4299,[1]Conceptos!$B$2:$F$587,5,FALSE)</f>
        <v>507</v>
      </c>
      <c r="B4299" s="234"/>
      <c r="C4299" s="220"/>
      <c r="D4299" s="221"/>
      <c r="E4299" s="225">
        <v>1</v>
      </c>
      <c r="F4299" s="174"/>
      <c r="G4299" s="264" t="str">
        <f t="shared" si="756"/>
        <v>A.14.6.3</v>
      </c>
      <c r="H4299" s="235" t="e">
        <f t="shared" ref="H4299:H4308" si="758">VLOOKUP(F4299,$W$7:$X$48,2,FALSE)</f>
        <v>#N/A</v>
      </c>
      <c r="I4299" s="239"/>
      <c r="J4299" s="239"/>
      <c r="K4299" s="239"/>
      <c r="L4299" s="239"/>
      <c r="M4299" s="240"/>
      <c r="N4299" s="231">
        <f t="shared" si="750"/>
        <v>1</v>
      </c>
      <c r="O4299" s="231">
        <f t="shared" si="753"/>
        <v>0</v>
      </c>
      <c r="P4299" s="179">
        <f>VLOOKUP($G4299,[1]Conceptos!$B$2:$I$588,6,FALSE)</f>
        <v>1</v>
      </c>
      <c r="Q4299" s="179">
        <f>VLOOKUP($G4299,[1]Conceptos!$B$2:$I$588,7,FALSE)</f>
        <v>1</v>
      </c>
      <c r="R4299" s="179">
        <f>VLOOKUP($G4299,[1]Conceptos!$B$2:$I$588,8,FALSE)</f>
        <v>1</v>
      </c>
      <c r="S4299" s="229" t="b">
        <f>VLOOKUP(G4299,[1]Conceptos!$B$2:$E$588,4,FALSE)</f>
        <v>1</v>
      </c>
      <c r="V4299" s="231">
        <f t="shared" si="755"/>
        <v>7</v>
      </c>
    </row>
    <row r="4300" spans="1:22" s="231" customFormat="1" hidden="1">
      <c r="A4300" s="172">
        <f>VLOOKUP(G4300,[1]Conceptos!$B$2:$F$587,5,FALSE)</f>
        <v>507</v>
      </c>
      <c r="B4300" s="236"/>
      <c r="C4300" s="237"/>
      <c r="D4300" s="238"/>
      <c r="E4300" s="225">
        <v>2</v>
      </c>
      <c r="F4300" s="174"/>
      <c r="G4300" s="264" t="str">
        <f t="shared" si="756"/>
        <v>A.14.6.3</v>
      </c>
      <c r="H4300" s="235" t="e">
        <f t="shared" si="758"/>
        <v>#N/A</v>
      </c>
      <c r="I4300" s="239"/>
      <c r="J4300" s="239"/>
      <c r="K4300" s="239"/>
      <c r="L4300" s="239"/>
      <c r="M4300" s="240"/>
      <c r="N4300" s="231">
        <f t="shared" si="750"/>
        <v>1</v>
      </c>
      <c r="O4300" s="231">
        <f t="shared" si="753"/>
        <v>0</v>
      </c>
      <c r="P4300" s="179">
        <f>VLOOKUP($G4300,[1]Conceptos!$B$2:$I$588,6,FALSE)</f>
        <v>1</v>
      </c>
      <c r="Q4300" s="179">
        <f>VLOOKUP($G4300,[1]Conceptos!$B$2:$I$588,7,FALSE)</f>
        <v>1</v>
      </c>
      <c r="R4300" s="179">
        <f>VLOOKUP($G4300,[1]Conceptos!$B$2:$I$588,8,FALSE)</f>
        <v>1</v>
      </c>
      <c r="S4300" s="229" t="b">
        <f>VLOOKUP(G4300,[1]Conceptos!$B$2:$E$587,4,FALSE)</f>
        <v>1</v>
      </c>
      <c r="V4300" s="231">
        <f t="shared" si="755"/>
        <v>0</v>
      </c>
    </row>
    <row r="4301" spans="1:22" s="231" customFormat="1" hidden="1">
      <c r="A4301" s="172">
        <f>VLOOKUP(G4301,[1]Conceptos!$B$2:$F$587,5,FALSE)</f>
        <v>507</v>
      </c>
      <c r="B4301" s="236"/>
      <c r="C4301" s="237"/>
      <c r="D4301" s="238"/>
      <c r="E4301" s="225">
        <v>3</v>
      </c>
      <c r="F4301" s="174"/>
      <c r="G4301" s="264" t="str">
        <f t="shared" si="756"/>
        <v>A.14.6.3</v>
      </c>
      <c r="H4301" s="235" t="e">
        <f t="shared" si="758"/>
        <v>#N/A</v>
      </c>
      <c r="I4301" s="239"/>
      <c r="J4301" s="239"/>
      <c r="K4301" s="239"/>
      <c r="L4301" s="239"/>
      <c r="M4301" s="240"/>
      <c r="N4301" s="231">
        <f t="shared" si="750"/>
        <v>1</v>
      </c>
      <c r="O4301" s="231">
        <f t="shared" si="753"/>
        <v>0</v>
      </c>
      <c r="P4301" s="179">
        <f>VLOOKUP($G4301,[1]Conceptos!$B$2:$I$588,6,FALSE)</f>
        <v>1</v>
      </c>
      <c r="Q4301" s="179">
        <f>VLOOKUP($G4301,[1]Conceptos!$B$2:$I$588,7,FALSE)</f>
        <v>1</v>
      </c>
      <c r="R4301" s="179">
        <f>VLOOKUP($G4301,[1]Conceptos!$B$2:$I$588,8,FALSE)</f>
        <v>1</v>
      </c>
      <c r="S4301" s="229" t="b">
        <f>VLOOKUP(G4301,[1]Conceptos!$B$2:$E$587,4,FALSE)</f>
        <v>1</v>
      </c>
      <c r="V4301" s="231">
        <f t="shared" si="755"/>
        <v>0</v>
      </c>
    </row>
    <row r="4302" spans="1:22" s="231" customFormat="1" hidden="1">
      <c r="A4302" s="172">
        <f>VLOOKUP(G4302,[1]Conceptos!$B$2:$F$587,5,FALSE)</f>
        <v>507</v>
      </c>
      <c r="B4302" s="236"/>
      <c r="C4302" s="237"/>
      <c r="D4302" s="238"/>
      <c r="E4302" s="225">
        <v>4</v>
      </c>
      <c r="F4302" s="174"/>
      <c r="G4302" s="264" t="str">
        <f t="shared" si="756"/>
        <v>A.14.6.3</v>
      </c>
      <c r="H4302" s="235" t="e">
        <f t="shared" si="758"/>
        <v>#N/A</v>
      </c>
      <c r="I4302" s="239"/>
      <c r="J4302" s="239"/>
      <c r="K4302" s="239"/>
      <c r="L4302" s="239"/>
      <c r="M4302" s="240"/>
      <c r="N4302" s="231">
        <f t="shared" si="750"/>
        <v>1</v>
      </c>
      <c r="O4302" s="231">
        <f t="shared" si="753"/>
        <v>0</v>
      </c>
      <c r="P4302" s="179">
        <f>VLOOKUP($G4302,[1]Conceptos!$B$2:$I$588,6,FALSE)</f>
        <v>1</v>
      </c>
      <c r="Q4302" s="179">
        <f>VLOOKUP($G4302,[1]Conceptos!$B$2:$I$588,7,FALSE)</f>
        <v>1</v>
      </c>
      <c r="R4302" s="179">
        <f>VLOOKUP($G4302,[1]Conceptos!$B$2:$I$588,8,FALSE)</f>
        <v>1</v>
      </c>
      <c r="S4302" s="229" t="b">
        <f>VLOOKUP(G4302,[1]Conceptos!$B$2:$E$587,4,FALSE)</f>
        <v>1</v>
      </c>
      <c r="V4302" s="231">
        <f t="shared" si="755"/>
        <v>0</v>
      </c>
    </row>
    <row r="4303" spans="1:22" s="231" customFormat="1" hidden="1">
      <c r="A4303" s="172">
        <f>VLOOKUP(G4303,[1]Conceptos!$B$2:$F$587,5,FALSE)</f>
        <v>507</v>
      </c>
      <c r="B4303" s="236"/>
      <c r="C4303" s="237"/>
      <c r="D4303" s="238"/>
      <c r="E4303" s="225">
        <v>5</v>
      </c>
      <c r="F4303" s="174"/>
      <c r="G4303" s="264" t="str">
        <f t="shared" si="756"/>
        <v>A.14.6.3</v>
      </c>
      <c r="H4303" s="235" t="e">
        <f t="shared" si="758"/>
        <v>#N/A</v>
      </c>
      <c r="I4303" s="239"/>
      <c r="J4303" s="239"/>
      <c r="K4303" s="239"/>
      <c r="L4303" s="239"/>
      <c r="M4303" s="240"/>
      <c r="N4303" s="231">
        <f t="shared" si="750"/>
        <v>1</v>
      </c>
      <c r="O4303" s="231">
        <f t="shared" si="753"/>
        <v>0</v>
      </c>
      <c r="P4303" s="179">
        <f>VLOOKUP($G4303,[1]Conceptos!$B$2:$I$588,6,FALSE)</f>
        <v>1</v>
      </c>
      <c r="Q4303" s="179">
        <f>VLOOKUP($G4303,[1]Conceptos!$B$2:$I$588,7,FALSE)</f>
        <v>1</v>
      </c>
      <c r="R4303" s="179">
        <f>VLOOKUP($G4303,[1]Conceptos!$B$2:$I$588,8,FALSE)</f>
        <v>1</v>
      </c>
      <c r="S4303" s="229" t="b">
        <f>VLOOKUP(G4303,[1]Conceptos!$B$2:$E$587,4,FALSE)</f>
        <v>1</v>
      </c>
      <c r="V4303" s="231">
        <f t="shared" si="755"/>
        <v>0</v>
      </c>
    </row>
    <row r="4304" spans="1:22" s="231" customFormat="1" hidden="1">
      <c r="A4304" s="172">
        <f>VLOOKUP(G4304,[1]Conceptos!$B$2:$F$587,5,FALSE)</f>
        <v>507</v>
      </c>
      <c r="B4304" s="236"/>
      <c r="C4304" s="237"/>
      <c r="D4304" s="238"/>
      <c r="E4304" s="225">
        <v>6</v>
      </c>
      <c r="F4304" s="174"/>
      <c r="G4304" s="264" t="str">
        <f t="shared" si="756"/>
        <v>A.14.6.3</v>
      </c>
      <c r="H4304" s="235" t="e">
        <f t="shared" si="758"/>
        <v>#N/A</v>
      </c>
      <c r="I4304" s="239"/>
      <c r="J4304" s="239"/>
      <c r="K4304" s="239"/>
      <c r="L4304" s="239"/>
      <c r="M4304" s="240"/>
      <c r="N4304" s="231">
        <f t="shared" si="750"/>
        <v>1</v>
      </c>
      <c r="O4304" s="231">
        <f t="shared" si="753"/>
        <v>0</v>
      </c>
      <c r="P4304" s="179">
        <f>VLOOKUP($G4304,[1]Conceptos!$B$2:$I$588,6,FALSE)</f>
        <v>1</v>
      </c>
      <c r="Q4304" s="179">
        <f>VLOOKUP($G4304,[1]Conceptos!$B$2:$I$588,7,FALSE)</f>
        <v>1</v>
      </c>
      <c r="R4304" s="179">
        <f>VLOOKUP($G4304,[1]Conceptos!$B$2:$I$588,8,FALSE)</f>
        <v>1</v>
      </c>
      <c r="S4304" s="229" t="b">
        <f>VLOOKUP(G4304,[1]Conceptos!$B$2:$E$587,4,FALSE)</f>
        <v>1</v>
      </c>
      <c r="V4304" s="231">
        <f t="shared" si="755"/>
        <v>0</v>
      </c>
    </row>
    <row r="4305" spans="1:27" s="231" customFormat="1" hidden="1">
      <c r="A4305" s="172">
        <f>VLOOKUP(G4305,[1]Conceptos!$B$2:$F$587,5,FALSE)</f>
        <v>507</v>
      </c>
      <c r="B4305" s="236"/>
      <c r="C4305" s="237"/>
      <c r="D4305" s="238"/>
      <c r="E4305" s="225">
        <v>7</v>
      </c>
      <c r="F4305" s="174"/>
      <c r="G4305" s="264" t="str">
        <f t="shared" si="756"/>
        <v>A.14.6.3</v>
      </c>
      <c r="H4305" s="235" t="e">
        <f t="shared" si="758"/>
        <v>#N/A</v>
      </c>
      <c r="I4305" s="239"/>
      <c r="J4305" s="239"/>
      <c r="K4305" s="239"/>
      <c r="L4305" s="239"/>
      <c r="M4305" s="240"/>
      <c r="N4305" s="231">
        <f t="shared" si="750"/>
        <v>1</v>
      </c>
      <c r="O4305" s="231">
        <f t="shared" si="753"/>
        <v>0</v>
      </c>
      <c r="P4305" s="179">
        <f>VLOOKUP($G4305,[1]Conceptos!$B$2:$I$588,6,FALSE)</f>
        <v>1</v>
      </c>
      <c r="Q4305" s="179">
        <f>VLOOKUP($G4305,[1]Conceptos!$B$2:$I$588,7,FALSE)</f>
        <v>1</v>
      </c>
      <c r="R4305" s="179">
        <f>VLOOKUP($G4305,[1]Conceptos!$B$2:$I$588,8,FALSE)</f>
        <v>1</v>
      </c>
      <c r="S4305" s="229" t="b">
        <f>VLOOKUP(G4305,[1]Conceptos!$B$2:$E$587,4,FALSE)</f>
        <v>1</v>
      </c>
      <c r="V4305" s="231">
        <f t="shared" si="755"/>
        <v>0</v>
      </c>
    </row>
    <row r="4306" spans="1:27" s="231" customFormat="1" hidden="1">
      <c r="A4306" s="172">
        <f>VLOOKUP(G4306,[1]Conceptos!$B$2:$F$587,5,FALSE)</f>
        <v>507</v>
      </c>
      <c r="B4306" s="236"/>
      <c r="C4306" s="237"/>
      <c r="D4306" s="238"/>
      <c r="E4306" s="225">
        <v>8</v>
      </c>
      <c r="F4306" s="174"/>
      <c r="G4306" s="264" t="str">
        <f t="shared" si="756"/>
        <v>A.14.6.3</v>
      </c>
      <c r="H4306" s="235" t="e">
        <f t="shared" si="758"/>
        <v>#N/A</v>
      </c>
      <c r="I4306" s="239"/>
      <c r="J4306" s="239"/>
      <c r="K4306" s="239"/>
      <c r="L4306" s="239"/>
      <c r="M4306" s="240"/>
      <c r="N4306" s="231">
        <f t="shared" si="750"/>
        <v>1</v>
      </c>
      <c r="O4306" s="231">
        <f t="shared" si="753"/>
        <v>0</v>
      </c>
      <c r="P4306" s="179">
        <f>VLOOKUP($G4306,[1]Conceptos!$B$2:$I$588,6,FALSE)</f>
        <v>1</v>
      </c>
      <c r="Q4306" s="179">
        <f>VLOOKUP($G4306,[1]Conceptos!$B$2:$I$588,7,FALSE)</f>
        <v>1</v>
      </c>
      <c r="R4306" s="179">
        <f>VLOOKUP($G4306,[1]Conceptos!$B$2:$I$588,8,FALSE)</f>
        <v>1</v>
      </c>
      <c r="S4306" s="229" t="b">
        <f>VLOOKUP(G4306,[1]Conceptos!$B$2:$E$587,4,FALSE)</f>
        <v>1</v>
      </c>
      <c r="V4306" s="231">
        <f t="shared" si="755"/>
        <v>0</v>
      </c>
    </row>
    <row r="4307" spans="1:27" s="231" customFormat="1" hidden="1">
      <c r="A4307" s="172">
        <f>VLOOKUP(G4307,[1]Conceptos!$B$2:$F$587,5,FALSE)</f>
        <v>507</v>
      </c>
      <c r="B4307" s="236"/>
      <c r="C4307" s="237"/>
      <c r="D4307" s="238"/>
      <c r="E4307" s="225">
        <v>9</v>
      </c>
      <c r="F4307" s="174"/>
      <c r="G4307" s="264" t="str">
        <f t="shared" si="756"/>
        <v>A.14.6.3</v>
      </c>
      <c r="H4307" s="235" t="e">
        <f t="shared" si="758"/>
        <v>#N/A</v>
      </c>
      <c r="I4307" s="239"/>
      <c r="J4307" s="239"/>
      <c r="K4307" s="239"/>
      <c r="L4307" s="239"/>
      <c r="M4307" s="240"/>
      <c r="N4307" s="231">
        <f t="shared" ref="N4307:N4370" si="759">IF(E4307&lt;&gt;"",1,0)</f>
        <v>1</v>
      </c>
      <c r="O4307" s="231">
        <f t="shared" si="753"/>
        <v>0</v>
      </c>
      <c r="P4307" s="179">
        <f>VLOOKUP($G4307,[1]Conceptos!$B$2:$I$588,6,FALSE)</f>
        <v>1</v>
      </c>
      <c r="Q4307" s="179">
        <f>VLOOKUP($G4307,[1]Conceptos!$B$2:$I$588,7,FALSE)</f>
        <v>1</v>
      </c>
      <c r="R4307" s="179">
        <f>VLOOKUP($G4307,[1]Conceptos!$B$2:$I$588,8,FALSE)</f>
        <v>1</v>
      </c>
      <c r="S4307" s="229" t="b">
        <f>VLOOKUP(G4307,[1]Conceptos!$B$2:$E$587,4,FALSE)</f>
        <v>1</v>
      </c>
      <c r="V4307" s="231">
        <f t="shared" si="755"/>
        <v>0</v>
      </c>
    </row>
    <row r="4308" spans="1:27" s="231" customFormat="1" hidden="1">
      <c r="A4308" s="172">
        <f>VLOOKUP(G4308,[1]Conceptos!$B$2:$F$587,5,FALSE)</f>
        <v>507</v>
      </c>
      <c r="B4308" s="236"/>
      <c r="C4308" s="237"/>
      <c r="D4308" s="238"/>
      <c r="E4308" s="225">
        <v>10</v>
      </c>
      <c r="F4308" s="174"/>
      <c r="G4308" s="264" t="str">
        <f t="shared" si="756"/>
        <v>A.14.6.3</v>
      </c>
      <c r="H4308" s="235" t="e">
        <f t="shared" si="758"/>
        <v>#N/A</v>
      </c>
      <c r="I4308" s="239"/>
      <c r="J4308" s="239"/>
      <c r="K4308" s="239"/>
      <c r="L4308" s="239"/>
      <c r="M4308" s="240"/>
      <c r="N4308" s="231">
        <f t="shared" si="759"/>
        <v>1</v>
      </c>
      <c r="O4308" s="231">
        <f t="shared" si="753"/>
        <v>0</v>
      </c>
      <c r="P4308" s="179">
        <f>VLOOKUP($G4308,[1]Conceptos!$B$2:$I$588,6,FALSE)</f>
        <v>1</v>
      </c>
      <c r="Q4308" s="179">
        <f>VLOOKUP($G4308,[1]Conceptos!$B$2:$I$588,7,FALSE)</f>
        <v>1</v>
      </c>
      <c r="R4308" s="179">
        <f>VLOOKUP($G4308,[1]Conceptos!$B$2:$I$588,8,FALSE)</f>
        <v>1</v>
      </c>
      <c r="S4308" s="229" t="b">
        <f>VLOOKUP(G4308,[1]Conceptos!$B$2:$E$587,4,FALSE)</f>
        <v>1</v>
      </c>
      <c r="V4308" s="231">
        <f t="shared" si="755"/>
        <v>0</v>
      </c>
    </row>
    <row r="4309" spans="1:27" s="231" customFormat="1" ht="38.25">
      <c r="A4309" s="172">
        <f>VLOOKUP(G4309,[1]Conceptos!$B$2:$F$587,5,FALSE)</f>
        <v>508</v>
      </c>
      <c r="B4309" s="219" t="s">
        <v>651</v>
      </c>
      <c r="C4309" s="220" t="str">
        <f>VLOOKUP(B4309,[1]Conceptos!$B$2:$D$587,2,FALSE)</f>
        <v>HÁBITAT</v>
      </c>
      <c r="D4309" s="221" t="str">
        <f>VLOOKUP(B4309,[1]Conceptos!$B$2:$D$587,3,FALSE)</f>
        <v xml:space="preserve">RECURSOS DESTINADOS A LA FINANCIACIÓN DE LOS PROYECTOS DE HABITAT (VIVENDA DIGNA) CON EL PROPOSITO DE ATENDER Y APOYAR A LA POBLACIÓN DESPLAZADA POR LA VIOLENCIA </v>
      </c>
      <c r="E4309" s="222" t="s">
        <v>136</v>
      </c>
      <c r="F4309" s="223"/>
      <c r="G4309" s="263" t="str">
        <f t="shared" si="756"/>
        <v>A.14.6.4</v>
      </c>
      <c r="H4309" s="225"/>
      <c r="I4309" s="226">
        <f>SUM(I4310:I4319)</f>
        <v>0</v>
      </c>
      <c r="J4309" s="226">
        <f>SUM(J4310:J4319)</f>
        <v>0</v>
      </c>
      <c r="K4309" s="226">
        <f>SUM(K4310:K4319)</f>
        <v>0</v>
      </c>
      <c r="L4309" s="226">
        <f>SUM(L4310:L4319)</f>
        <v>0</v>
      </c>
      <c r="M4309" s="227">
        <f>SUM(M4310:M4319)</f>
        <v>0</v>
      </c>
      <c r="N4309" s="228">
        <f>IF(AND(E4309&lt;&gt;"", E4309&lt;&gt;"Registrar Detalle",E4309&lt;&gt;"Ocultar Detalle"),1,0)</f>
        <v>0</v>
      </c>
      <c r="O4309" s="228">
        <f t="shared" si="753"/>
        <v>0</v>
      </c>
      <c r="P4309" s="179">
        <f>VLOOKUP($G4309,[1]Conceptos!$B$2:$I$588,6,FALSE)</f>
        <v>1</v>
      </c>
      <c r="Q4309" s="179">
        <f>VLOOKUP($G4309,[1]Conceptos!$B$2:$I$588,7,FALSE)</f>
        <v>1</v>
      </c>
      <c r="R4309" s="179">
        <f>VLOOKUP($G4309,[1]Conceptos!$B$2:$I$588,8,FALSE)</f>
        <v>1</v>
      </c>
      <c r="S4309" s="229" t="b">
        <f>VLOOKUP(G4309,[1]Conceptos!$B$2:$E$588,4,FALSE)</f>
        <v>1</v>
      </c>
      <c r="T4309" s="230">
        <f>FIND(".",B4309,LEN(B4309)-2)</f>
        <v>7</v>
      </c>
      <c r="U4309" s="230" t="str">
        <f>MID(B4309,1,T4309-1)</f>
        <v>A.14.6</v>
      </c>
      <c r="V4309" s="231">
        <f t="shared" si="755"/>
        <v>7</v>
      </c>
      <c r="W4309" s="254"/>
      <c r="X4309" s="254"/>
      <c r="Y4309" s="254"/>
      <c r="Z4309" s="254"/>
      <c r="AA4309" s="254"/>
    </row>
    <row r="4310" spans="1:27" s="231" customFormat="1">
      <c r="A4310" s="172">
        <f>VLOOKUP(G4310,[1]Conceptos!$B$2:$F$587,5,FALSE)</f>
        <v>508</v>
      </c>
      <c r="B4310" s="234"/>
      <c r="C4310" s="220"/>
      <c r="D4310" s="221"/>
      <c r="E4310" s="225">
        <v>1</v>
      </c>
      <c r="F4310" s="174"/>
      <c r="G4310" s="264" t="str">
        <f t="shared" si="756"/>
        <v>A.14.6.4</v>
      </c>
      <c r="H4310" s="235" t="e">
        <f t="shared" ref="H4310:H4319" si="760">VLOOKUP(F4310,$W$7:$X$48,2,FALSE)</f>
        <v>#N/A</v>
      </c>
      <c r="I4310" s="239"/>
      <c r="J4310" s="239"/>
      <c r="K4310" s="239"/>
      <c r="L4310" s="239"/>
      <c r="M4310" s="240"/>
      <c r="N4310" s="231">
        <f t="shared" si="759"/>
        <v>1</v>
      </c>
      <c r="O4310" s="231">
        <f t="shared" si="753"/>
        <v>0</v>
      </c>
      <c r="P4310" s="179">
        <f>VLOOKUP($G4310,[1]Conceptos!$B$2:$I$588,6,FALSE)</f>
        <v>1</v>
      </c>
      <c r="Q4310" s="179">
        <f>VLOOKUP($G4310,[1]Conceptos!$B$2:$I$588,7,FALSE)</f>
        <v>1</v>
      </c>
      <c r="R4310" s="179">
        <f>VLOOKUP($G4310,[1]Conceptos!$B$2:$I$588,8,FALSE)</f>
        <v>1</v>
      </c>
      <c r="S4310" s="229" t="b">
        <f>VLOOKUP(G4310,[1]Conceptos!$B$2:$E$588,4,FALSE)</f>
        <v>1</v>
      </c>
      <c r="V4310" s="231">
        <f t="shared" si="755"/>
        <v>7</v>
      </c>
    </row>
    <row r="4311" spans="1:27" s="231" customFormat="1" hidden="1">
      <c r="A4311" s="172">
        <f>VLOOKUP(G4311,[1]Conceptos!$B$2:$F$587,5,FALSE)</f>
        <v>508</v>
      </c>
      <c r="B4311" s="236"/>
      <c r="C4311" s="237"/>
      <c r="D4311" s="238"/>
      <c r="E4311" s="225">
        <v>2</v>
      </c>
      <c r="F4311" s="174"/>
      <c r="G4311" s="264" t="str">
        <f t="shared" si="756"/>
        <v>A.14.6.4</v>
      </c>
      <c r="H4311" s="235" t="e">
        <f t="shared" si="760"/>
        <v>#N/A</v>
      </c>
      <c r="I4311" s="239"/>
      <c r="J4311" s="239"/>
      <c r="K4311" s="239"/>
      <c r="L4311" s="239"/>
      <c r="M4311" s="240"/>
      <c r="N4311" s="231">
        <f t="shared" si="759"/>
        <v>1</v>
      </c>
      <c r="O4311" s="231">
        <f t="shared" si="753"/>
        <v>0</v>
      </c>
      <c r="P4311" s="179">
        <f>VLOOKUP($G4311,[1]Conceptos!$B$2:$I$588,6,FALSE)</f>
        <v>1</v>
      </c>
      <c r="Q4311" s="179">
        <f>VLOOKUP($G4311,[1]Conceptos!$B$2:$I$588,7,FALSE)</f>
        <v>1</v>
      </c>
      <c r="R4311" s="179">
        <f>VLOOKUP($G4311,[1]Conceptos!$B$2:$I$588,8,FALSE)</f>
        <v>1</v>
      </c>
      <c r="S4311" s="229" t="b">
        <f>VLOOKUP(G4311,[1]Conceptos!$B$2:$E$587,4,FALSE)</f>
        <v>1</v>
      </c>
      <c r="V4311" s="231">
        <f t="shared" si="755"/>
        <v>0</v>
      </c>
    </row>
    <row r="4312" spans="1:27" s="231" customFormat="1" hidden="1">
      <c r="A4312" s="172">
        <f>VLOOKUP(G4312,[1]Conceptos!$B$2:$F$587,5,FALSE)</f>
        <v>508</v>
      </c>
      <c r="B4312" s="236"/>
      <c r="C4312" s="237"/>
      <c r="D4312" s="238"/>
      <c r="E4312" s="225">
        <v>3</v>
      </c>
      <c r="F4312" s="174"/>
      <c r="G4312" s="264" t="str">
        <f t="shared" si="756"/>
        <v>A.14.6.4</v>
      </c>
      <c r="H4312" s="235" t="e">
        <f t="shared" si="760"/>
        <v>#N/A</v>
      </c>
      <c r="I4312" s="239"/>
      <c r="J4312" s="239"/>
      <c r="K4312" s="239"/>
      <c r="L4312" s="239"/>
      <c r="M4312" s="240"/>
      <c r="N4312" s="231">
        <f t="shared" si="759"/>
        <v>1</v>
      </c>
      <c r="O4312" s="231">
        <f t="shared" si="753"/>
        <v>0</v>
      </c>
      <c r="P4312" s="179">
        <f>VLOOKUP($G4312,[1]Conceptos!$B$2:$I$588,6,FALSE)</f>
        <v>1</v>
      </c>
      <c r="Q4312" s="179">
        <f>VLOOKUP($G4312,[1]Conceptos!$B$2:$I$588,7,FALSE)</f>
        <v>1</v>
      </c>
      <c r="R4312" s="179">
        <f>VLOOKUP($G4312,[1]Conceptos!$B$2:$I$588,8,FALSE)</f>
        <v>1</v>
      </c>
      <c r="S4312" s="229" t="b">
        <f>VLOOKUP(G4312,[1]Conceptos!$B$2:$E$587,4,FALSE)</f>
        <v>1</v>
      </c>
      <c r="V4312" s="231">
        <f t="shared" si="755"/>
        <v>0</v>
      </c>
    </row>
    <row r="4313" spans="1:27" s="231" customFormat="1" hidden="1">
      <c r="A4313" s="172">
        <f>VLOOKUP(G4313,[1]Conceptos!$B$2:$F$587,5,FALSE)</f>
        <v>508</v>
      </c>
      <c r="B4313" s="236"/>
      <c r="C4313" s="237"/>
      <c r="D4313" s="238"/>
      <c r="E4313" s="225">
        <v>4</v>
      </c>
      <c r="F4313" s="174"/>
      <c r="G4313" s="264" t="str">
        <f t="shared" si="756"/>
        <v>A.14.6.4</v>
      </c>
      <c r="H4313" s="235" t="e">
        <f t="shared" si="760"/>
        <v>#N/A</v>
      </c>
      <c r="I4313" s="239"/>
      <c r="J4313" s="239"/>
      <c r="K4313" s="239"/>
      <c r="L4313" s="239"/>
      <c r="M4313" s="240"/>
      <c r="N4313" s="231">
        <f t="shared" si="759"/>
        <v>1</v>
      </c>
      <c r="O4313" s="231">
        <f t="shared" si="753"/>
        <v>0</v>
      </c>
      <c r="P4313" s="179">
        <f>VLOOKUP($G4313,[1]Conceptos!$B$2:$I$588,6,FALSE)</f>
        <v>1</v>
      </c>
      <c r="Q4313" s="179">
        <f>VLOOKUP($G4313,[1]Conceptos!$B$2:$I$588,7,FALSE)</f>
        <v>1</v>
      </c>
      <c r="R4313" s="179">
        <f>VLOOKUP($G4313,[1]Conceptos!$B$2:$I$588,8,FALSE)</f>
        <v>1</v>
      </c>
      <c r="S4313" s="229" t="b">
        <f>VLOOKUP(G4313,[1]Conceptos!$B$2:$E$587,4,FALSE)</f>
        <v>1</v>
      </c>
      <c r="V4313" s="231">
        <f t="shared" si="755"/>
        <v>0</v>
      </c>
    </row>
    <row r="4314" spans="1:27" s="231" customFormat="1" hidden="1">
      <c r="A4314" s="172">
        <f>VLOOKUP(G4314,[1]Conceptos!$B$2:$F$587,5,FALSE)</f>
        <v>508</v>
      </c>
      <c r="B4314" s="236"/>
      <c r="C4314" s="237"/>
      <c r="D4314" s="238"/>
      <c r="E4314" s="225">
        <v>5</v>
      </c>
      <c r="F4314" s="174"/>
      <c r="G4314" s="264" t="str">
        <f t="shared" si="756"/>
        <v>A.14.6.4</v>
      </c>
      <c r="H4314" s="235" t="e">
        <f t="shared" si="760"/>
        <v>#N/A</v>
      </c>
      <c r="I4314" s="239"/>
      <c r="J4314" s="239"/>
      <c r="K4314" s="239"/>
      <c r="L4314" s="239"/>
      <c r="M4314" s="240"/>
      <c r="N4314" s="231">
        <f t="shared" si="759"/>
        <v>1</v>
      </c>
      <c r="O4314" s="231">
        <f t="shared" si="753"/>
        <v>0</v>
      </c>
      <c r="P4314" s="179">
        <f>VLOOKUP($G4314,[1]Conceptos!$B$2:$I$588,6,FALSE)</f>
        <v>1</v>
      </c>
      <c r="Q4314" s="179">
        <f>VLOOKUP($G4314,[1]Conceptos!$B$2:$I$588,7,FALSE)</f>
        <v>1</v>
      </c>
      <c r="R4314" s="179">
        <f>VLOOKUP($G4314,[1]Conceptos!$B$2:$I$588,8,FALSE)</f>
        <v>1</v>
      </c>
      <c r="S4314" s="229" t="b">
        <f>VLOOKUP(G4314,[1]Conceptos!$B$2:$E$587,4,FALSE)</f>
        <v>1</v>
      </c>
      <c r="V4314" s="231">
        <f t="shared" si="755"/>
        <v>0</v>
      </c>
    </row>
    <row r="4315" spans="1:27" s="231" customFormat="1" hidden="1">
      <c r="A4315" s="172">
        <f>VLOOKUP(G4315,[1]Conceptos!$B$2:$F$587,5,FALSE)</f>
        <v>508</v>
      </c>
      <c r="B4315" s="236"/>
      <c r="C4315" s="237"/>
      <c r="D4315" s="238"/>
      <c r="E4315" s="225">
        <v>6</v>
      </c>
      <c r="F4315" s="174"/>
      <c r="G4315" s="264" t="str">
        <f t="shared" si="756"/>
        <v>A.14.6.4</v>
      </c>
      <c r="H4315" s="235" t="e">
        <f t="shared" si="760"/>
        <v>#N/A</v>
      </c>
      <c r="I4315" s="239"/>
      <c r="J4315" s="239"/>
      <c r="K4315" s="239"/>
      <c r="L4315" s="239"/>
      <c r="M4315" s="240"/>
      <c r="N4315" s="231">
        <f t="shared" si="759"/>
        <v>1</v>
      </c>
      <c r="O4315" s="231">
        <f t="shared" si="753"/>
        <v>0</v>
      </c>
      <c r="P4315" s="179">
        <f>VLOOKUP($G4315,[1]Conceptos!$B$2:$I$588,6,FALSE)</f>
        <v>1</v>
      </c>
      <c r="Q4315" s="179">
        <f>VLOOKUP($G4315,[1]Conceptos!$B$2:$I$588,7,FALSE)</f>
        <v>1</v>
      </c>
      <c r="R4315" s="179">
        <f>VLOOKUP($G4315,[1]Conceptos!$B$2:$I$588,8,FALSE)</f>
        <v>1</v>
      </c>
      <c r="S4315" s="229" t="b">
        <f>VLOOKUP(G4315,[1]Conceptos!$B$2:$E$587,4,FALSE)</f>
        <v>1</v>
      </c>
      <c r="V4315" s="231">
        <f t="shared" si="755"/>
        <v>0</v>
      </c>
    </row>
    <row r="4316" spans="1:27" s="231" customFormat="1" hidden="1">
      <c r="A4316" s="172">
        <f>VLOOKUP(G4316,[1]Conceptos!$B$2:$F$587,5,FALSE)</f>
        <v>508</v>
      </c>
      <c r="B4316" s="236"/>
      <c r="C4316" s="237"/>
      <c r="D4316" s="238"/>
      <c r="E4316" s="225">
        <v>7</v>
      </c>
      <c r="F4316" s="174"/>
      <c r="G4316" s="264" t="str">
        <f t="shared" si="756"/>
        <v>A.14.6.4</v>
      </c>
      <c r="H4316" s="235" t="e">
        <f t="shared" si="760"/>
        <v>#N/A</v>
      </c>
      <c r="I4316" s="239"/>
      <c r="J4316" s="239"/>
      <c r="K4316" s="239"/>
      <c r="L4316" s="239"/>
      <c r="M4316" s="240"/>
      <c r="N4316" s="231">
        <f t="shared" si="759"/>
        <v>1</v>
      </c>
      <c r="O4316" s="231">
        <f t="shared" si="753"/>
        <v>0</v>
      </c>
      <c r="P4316" s="179">
        <f>VLOOKUP($G4316,[1]Conceptos!$B$2:$I$588,6,FALSE)</f>
        <v>1</v>
      </c>
      <c r="Q4316" s="179">
        <f>VLOOKUP($G4316,[1]Conceptos!$B$2:$I$588,7,FALSE)</f>
        <v>1</v>
      </c>
      <c r="R4316" s="179">
        <f>VLOOKUP($G4316,[1]Conceptos!$B$2:$I$588,8,FALSE)</f>
        <v>1</v>
      </c>
      <c r="S4316" s="229" t="b">
        <f>VLOOKUP(G4316,[1]Conceptos!$B$2:$E$587,4,FALSE)</f>
        <v>1</v>
      </c>
      <c r="V4316" s="231">
        <f t="shared" si="755"/>
        <v>0</v>
      </c>
    </row>
    <row r="4317" spans="1:27" s="231" customFormat="1" hidden="1">
      <c r="A4317" s="172">
        <f>VLOOKUP(G4317,[1]Conceptos!$B$2:$F$587,5,FALSE)</f>
        <v>508</v>
      </c>
      <c r="B4317" s="236"/>
      <c r="C4317" s="237"/>
      <c r="D4317" s="238"/>
      <c r="E4317" s="225">
        <v>8</v>
      </c>
      <c r="F4317" s="174"/>
      <c r="G4317" s="264" t="str">
        <f t="shared" si="756"/>
        <v>A.14.6.4</v>
      </c>
      <c r="H4317" s="235" t="e">
        <f t="shared" si="760"/>
        <v>#N/A</v>
      </c>
      <c r="I4317" s="239"/>
      <c r="J4317" s="239"/>
      <c r="K4317" s="239"/>
      <c r="L4317" s="239"/>
      <c r="M4317" s="240"/>
      <c r="N4317" s="231">
        <f t="shared" si="759"/>
        <v>1</v>
      </c>
      <c r="O4317" s="231">
        <f t="shared" si="753"/>
        <v>0</v>
      </c>
      <c r="P4317" s="179">
        <f>VLOOKUP($G4317,[1]Conceptos!$B$2:$I$588,6,FALSE)</f>
        <v>1</v>
      </c>
      <c r="Q4317" s="179">
        <f>VLOOKUP($G4317,[1]Conceptos!$B$2:$I$588,7,FALSE)</f>
        <v>1</v>
      </c>
      <c r="R4317" s="179">
        <f>VLOOKUP($G4317,[1]Conceptos!$B$2:$I$588,8,FALSE)</f>
        <v>1</v>
      </c>
      <c r="S4317" s="229" t="b">
        <f>VLOOKUP(G4317,[1]Conceptos!$B$2:$E$587,4,FALSE)</f>
        <v>1</v>
      </c>
      <c r="V4317" s="231">
        <f t="shared" si="755"/>
        <v>0</v>
      </c>
    </row>
    <row r="4318" spans="1:27" s="231" customFormat="1" hidden="1">
      <c r="A4318" s="172">
        <f>VLOOKUP(G4318,[1]Conceptos!$B$2:$F$587,5,FALSE)</f>
        <v>508</v>
      </c>
      <c r="B4318" s="236"/>
      <c r="C4318" s="237"/>
      <c r="D4318" s="238"/>
      <c r="E4318" s="225">
        <v>9</v>
      </c>
      <c r="F4318" s="174"/>
      <c r="G4318" s="264" t="str">
        <f t="shared" si="756"/>
        <v>A.14.6.4</v>
      </c>
      <c r="H4318" s="235" t="e">
        <f t="shared" si="760"/>
        <v>#N/A</v>
      </c>
      <c r="I4318" s="239"/>
      <c r="J4318" s="239"/>
      <c r="K4318" s="239"/>
      <c r="L4318" s="239"/>
      <c r="M4318" s="240"/>
      <c r="N4318" s="231">
        <f>IF(E4318&lt;&gt;"",1,0)</f>
        <v>1</v>
      </c>
      <c r="O4318" s="231">
        <f>SUM(I4318:M4318)</f>
        <v>0</v>
      </c>
      <c r="P4318" s="179">
        <f>VLOOKUP($G4318,[1]Conceptos!$B$2:$I$588,6,FALSE)</f>
        <v>1</v>
      </c>
      <c r="Q4318" s="179">
        <f>VLOOKUP($G4318,[1]Conceptos!$B$2:$I$588,7,FALSE)</f>
        <v>1</v>
      </c>
      <c r="R4318" s="179">
        <f>VLOOKUP($G4318,[1]Conceptos!$B$2:$I$588,8,FALSE)</f>
        <v>1</v>
      </c>
      <c r="S4318" s="229" t="b">
        <f>VLOOKUP(G4318,[1]Conceptos!$B$2:$E$587,4,FALSE)</f>
        <v>1</v>
      </c>
      <c r="V4318" s="231">
        <f t="shared" si="755"/>
        <v>0</v>
      </c>
    </row>
    <row r="4319" spans="1:27" s="231" customFormat="1" hidden="1">
      <c r="A4319" s="172">
        <f>VLOOKUP(G4319,[1]Conceptos!$B$2:$F$587,5,FALSE)</f>
        <v>508</v>
      </c>
      <c r="B4319" s="236"/>
      <c r="C4319" s="237"/>
      <c r="D4319" s="238"/>
      <c r="E4319" s="225">
        <v>10</v>
      </c>
      <c r="F4319" s="174"/>
      <c r="G4319" s="264" t="str">
        <f t="shared" si="756"/>
        <v>A.14.6.4</v>
      </c>
      <c r="H4319" s="235" t="e">
        <f t="shared" si="760"/>
        <v>#N/A</v>
      </c>
      <c r="I4319" s="239"/>
      <c r="J4319" s="239"/>
      <c r="K4319" s="239"/>
      <c r="L4319" s="239"/>
      <c r="M4319" s="240"/>
      <c r="N4319" s="231">
        <f>IF(E4319&lt;&gt;"",1,0)</f>
        <v>1</v>
      </c>
      <c r="O4319" s="231">
        <f>SUM(I4319:M4319)</f>
        <v>0</v>
      </c>
      <c r="P4319" s="179">
        <f>VLOOKUP($G4319,[1]Conceptos!$B$2:$I$588,6,FALSE)</f>
        <v>1</v>
      </c>
      <c r="Q4319" s="179">
        <f>VLOOKUP($G4319,[1]Conceptos!$B$2:$I$588,7,FALSE)</f>
        <v>1</v>
      </c>
      <c r="R4319" s="179">
        <f>VLOOKUP($G4319,[1]Conceptos!$B$2:$I$588,8,FALSE)</f>
        <v>1</v>
      </c>
      <c r="S4319" s="229" t="b">
        <f>VLOOKUP(G4319,[1]Conceptos!$B$2:$E$587,4,FALSE)</f>
        <v>1</v>
      </c>
      <c r="V4319" s="231">
        <f t="shared" si="755"/>
        <v>0</v>
      </c>
    </row>
    <row r="4320" spans="1:27" s="231" customFormat="1" ht="38.25">
      <c r="A4320" s="172">
        <f>VLOOKUP(G4320,[1]Conceptos!$B$2:$F$587,5,FALSE)</f>
        <v>509</v>
      </c>
      <c r="B4320" s="216" t="s">
        <v>652</v>
      </c>
      <c r="C4320" s="217" t="str">
        <f>VLOOKUP(B4320,[1]Conceptos!$B$2:$D$587,2,FALSE)</f>
        <v>PROGRAMAS DE DISCAPACIDAD ( EXLCUYENDO ACCIONES DE SALUD PÚBLICA)</v>
      </c>
      <c r="D4320" s="218" t="str">
        <f>VLOOKUP(B4320,[1]Conceptos!$B$2:$D$587,3,FALSE)</f>
        <v xml:space="preserve">PROGRAMAS DE APOYO ORIENTADOS A MEJORAR LAS CONDICIONES DE VIDA DE LA POBLACIÓN CON DISCAPACIDAD </v>
      </c>
      <c r="E4320" s="249"/>
      <c r="F4320" s="210"/>
      <c r="G4320" s="262" t="str">
        <f t="shared" si="756"/>
        <v>A.14.7</v>
      </c>
      <c r="H4320" s="249"/>
      <c r="I4320" s="213">
        <f>I4321+I4332+I4343+I4354</f>
        <v>0</v>
      </c>
      <c r="J4320" s="213">
        <f>J4321+J4332+J4343+J4354</f>
        <v>0</v>
      </c>
      <c r="K4320" s="213">
        <f>K4321+K4332+K4343+K4354</f>
        <v>0</v>
      </c>
      <c r="L4320" s="213">
        <f>L4321+L4332+L4343+L4354</f>
        <v>0</v>
      </c>
      <c r="M4320" s="214">
        <f>M4321+M4332+M4343+M4354</f>
        <v>0</v>
      </c>
      <c r="N4320" s="250">
        <f t="shared" si="759"/>
        <v>0</v>
      </c>
      <c r="O4320" s="250">
        <f t="shared" si="753"/>
        <v>0</v>
      </c>
      <c r="P4320" s="179">
        <f>VLOOKUP($G4320,[1]Conceptos!$B$2:$I$588,6,FALSE)</f>
        <v>1</v>
      </c>
      <c r="Q4320" s="179">
        <f>VLOOKUP($G4320,[1]Conceptos!$B$2:$I$588,7,FALSE)</f>
        <v>1</v>
      </c>
      <c r="R4320" s="179">
        <f>VLOOKUP($G4320,[1]Conceptos!$B$2:$I$588,8,FALSE)</f>
        <v>1</v>
      </c>
      <c r="S4320" s="229" t="b">
        <f>VLOOKUP(G4320,[1]Conceptos!$B$2:$E$588,4,FALSE)</f>
        <v>0</v>
      </c>
      <c r="T4320" s="230">
        <f>FIND(".",B4320,LEN(B4320)-2)</f>
        <v>5</v>
      </c>
      <c r="U4320" s="230" t="str">
        <f>MID(B4320,1,T4320-1)</f>
        <v>A.14</v>
      </c>
      <c r="V4320" s="231">
        <f t="shared" si="755"/>
        <v>5</v>
      </c>
    </row>
    <row r="4321" spans="1:22" s="231" customFormat="1" ht="38.25">
      <c r="A4321" s="172">
        <f>VLOOKUP(G4321,[1]Conceptos!$B$2:$F$587,5,FALSE)</f>
        <v>510</v>
      </c>
      <c r="B4321" s="219" t="s">
        <v>653</v>
      </c>
      <c r="C4321" s="220" t="str">
        <f>VLOOKUP(B4321,[1]Conceptos!$B$2:$D$587,2,FALSE)</f>
        <v>CONSTRUCCIÓN DE INFRAESTRUCTURA</v>
      </c>
      <c r="D4321" s="221" t="str">
        <f>VLOOKUP(B4321,[1]Conceptos!$B$2:$D$587,3,FALSE)</f>
        <v>RECURSOS ORIENTADOS A LA INVERSIÓN EN INFRAESTRUCTURA DE LOS PROYECTOS RELACIONADOS CON LA ATENCIÓN Y APOYO A LA POBLACIÓN CON DISCAPACIDAD</v>
      </c>
      <c r="E4321" s="222" t="s">
        <v>136</v>
      </c>
      <c r="F4321" s="223"/>
      <c r="G4321" s="263" t="str">
        <f t="shared" si="756"/>
        <v>A.14.7.1</v>
      </c>
      <c r="H4321" s="225"/>
      <c r="I4321" s="226">
        <f>SUM(I4322:I4331)</f>
        <v>0</v>
      </c>
      <c r="J4321" s="226">
        <f>SUM(J4322:J4331)</f>
        <v>0</v>
      </c>
      <c r="K4321" s="226">
        <f>SUM(K4322:K4331)</f>
        <v>0</v>
      </c>
      <c r="L4321" s="226">
        <f>SUM(L4322:L4331)</f>
        <v>0</v>
      </c>
      <c r="M4321" s="227">
        <f>SUM(M4322:M4331)</f>
        <v>0</v>
      </c>
      <c r="N4321" s="228">
        <f>IF(AND(E4321&lt;&gt;"", E4321&lt;&gt;"Registrar Detalle",E4321&lt;&gt;"Ocultar Detalle"),1,0)</f>
        <v>0</v>
      </c>
      <c r="O4321" s="228">
        <f t="shared" si="753"/>
        <v>0</v>
      </c>
      <c r="P4321" s="179">
        <f>VLOOKUP($G4321,[1]Conceptos!$B$2:$I$588,6,FALSE)</f>
        <v>1</v>
      </c>
      <c r="Q4321" s="179">
        <f>VLOOKUP($G4321,[1]Conceptos!$B$2:$I$588,7,FALSE)</f>
        <v>1</v>
      </c>
      <c r="R4321" s="179">
        <f>VLOOKUP($G4321,[1]Conceptos!$B$2:$I$588,8,FALSE)</f>
        <v>1</v>
      </c>
      <c r="S4321" s="229" t="b">
        <f>VLOOKUP(G4321,[1]Conceptos!$B$2:$E$588,4,FALSE)</f>
        <v>1</v>
      </c>
      <c r="T4321" s="230">
        <f>FIND(".",B4321,LEN(B4321)-2)</f>
        <v>7</v>
      </c>
      <c r="U4321" s="230" t="str">
        <f>MID(B4321,1,T4321-1)</f>
        <v>A.14.7</v>
      </c>
      <c r="V4321" s="231">
        <f t="shared" si="755"/>
        <v>7</v>
      </c>
    </row>
    <row r="4322" spans="1:22" s="231" customFormat="1">
      <c r="A4322" s="172">
        <f>VLOOKUP(G4322,[1]Conceptos!$B$2:$F$587,5,FALSE)</f>
        <v>510</v>
      </c>
      <c r="B4322" s="234"/>
      <c r="C4322" s="220"/>
      <c r="D4322" s="221"/>
      <c r="E4322" s="225">
        <v>1</v>
      </c>
      <c r="F4322" s="174"/>
      <c r="G4322" s="264" t="str">
        <f t="shared" si="756"/>
        <v>A.14.7.1</v>
      </c>
      <c r="H4322" s="235" t="e">
        <f t="shared" ref="H4322:H4331" si="761">VLOOKUP(F4322,$W$7:$X$48,2,FALSE)</f>
        <v>#N/A</v>
      </c>
      <c r="I4322" s="239"/>
      <c r="J4322" s="239"/>
      <c r="K4322" s="239"/>
      <c r="L4322" s="239"/>
      <c r="M4322" s="240"/>
      <c r="N4322" s="231">
        <f t="shared" si="759"/>
        <v>1</v>
      </c>
      <c r="O4322" s="231">
        <f t="shared" si="753"/>
        <v>0</v>
      </c>
      <c r="P4322" s="179">
        <f>VLOOKUP($G4322,[1]Conceptos!$B$2:$I$588,6,FALSE)</f>
        <v>1</v>
      </c>
      <c r="Q4322" s="179">
        <f>VLOOKUP($G4322,[1]Conceptos!$B$2:$I$588,7,FALSE)</f>
        <v>1</v>
      </c>
      <c r="R4322" s="179">
        <f>VLOOKUP($G4322,[1]Conceptos!$B$2:$I$588,8,FALSE)</f>
        <v>1</v>
      </c>
      <c r="S4322" s="229" t="b">
        <f>VLOOKUP(G4322,[1]Conceptos!$B$2:$E$588,4,FALSE)</f>
        <v>1</v>
      </c>
      <c r="V4322" s="231">
        <f t="shared" si="755"/>
        <v>7</v>
      </c>
    </row>
    <row r="4323" spans="1:22" s="231" customFormat="1" hidden="1">
      <c r="A4323" s="172">
        <f>VLOOKUP(G4323,[1]Conceptos!$B$2:$F$587,5,FALSE)</f>
        <v>510</v>
      </c>
      <c r="B4323" s="236"/>
      <c r="C4323" s="237"/>
      <c r="D4323" s="238"/>
      <c r="E4323" s="225">
        <v>2</v>
      </c>
      <c r="F4323" s="174"/>
      <c r="G4323" s="264" t="str">
        <f t="shared" si="756"/>
        <v>A.14.7.1</v>
      </c>
      <c r="H4323" s="235" t="e">
        <f t="shared" si="761"/>
        <v>#N/A</v>
      </c>
      <c r="I4323" s="239"/>
      <c r="J4323" s="239"/>
      <c r="K4323" s="239"/>
      <c r="L4323" s="239"/>
      <c r="M4323" s="240"/>
      <c r="N4323" s="231">
        <f t="shared" si="759"/>
        <v>1</v>
      </c>
      <c r="O4323" s="231">
        <f t="shared" si="753"/>
        <v>0</v>
      </c>
      <c r="P4323" s="179">
        <f>VLOOKUP($G4323,[1]Conceptos!$B$2:$I$588,6,FALSE)</f>
        <v>1</v>
      </c>
      <c r="Q4323" s="179">
        <f>VLOOKUP($G4323,[1]Conceptos!$B$2:$I$588,7,FALSE)</f>
        <v>1</v>
      </c>
      <c r="R4323" s="179">
        <f>VLOOKUP($G4323,[1]Conceptos!$B$2:$I$588,8,FALSE)</f>
        <v>1</v>
      </c>
      <c r="S4323" s="229" t="b">
        <f>VLOOKUP(G4323,[1]Conceptos!$B$2:$E$587,4,FALSE)</f>
        <v>1</v>
      </c>
      <c r="V4323" s="231">
        <f t="shared" si="755"/>
        <v>0</v>
      </c>
    </row>
    <row r="4324" spans="1:22" s="231" customFormat="1" hidden="1">
      <c r="A4324" s="172">
        <f>VLOOKUP(G4324,[1]Conceptos!$B$2:$F$587,5,FALSE)</f>
        <v>510</v>
      </c>
      <c r="B4324" s="236"/>
      <c r="C4324" s="237"/>
      <c r="D4324" s="238"/>
      <c r="E4324" s="225">
        <v>3</v>
      </c>
      <c r="F4324" s="174"/>
      <c r="G4324" s="264" t="str">
        <f t="shared" si="756"/>
        <v>A.14.7.1</v>
      </c>
      <c r="H4324" s="235" t="e">
        <f t="shared" si="761"/>
        <v>#N/A</v>
      </c>
      <c r="I4324" s="239"/>
      <c r="J4324" s="239"/>
      <c r="K4324" s="239"/>
      <c r="L4324" s="239"/>
      <c r="M4324" s="240"/>
      <c r="N4324" s="231">
        <f t="shared" si="759"/>
        <v>1</v>
      </c>
      <c r="O4324" s="231">
        <f t="shared" si="753"/>
        <v>0</v>
      </c>
      <c r="P4324" s="179">
        <f>VLOOKUP($G4324,[1]Conceptos!$B$2:$I$588,6,FALSE)</f>
        <v>1</v>
      </c>
      <c r="Q4324" s="179">
        <f>VLOOKUP($G4324,[1]Conceptos!$B$2:$I$588,7,FALSE)</f>
        <v>1</v>
      </c>
      <c r="R4324" s="179">
        <f>VLOOKUP($G4324,[1]Conceptos!$B$2:$I$588,8,FALSE)</f>
        <v>1</v>
      </c>
      <c r="S4324" s="229" t="b">
        <f>VLOOKUP(G4324,[1]Conceptos!$B$2:$E$587,4,FALSE)</f>
        <v>1</v>
      </c>
      <c r="V4324" s="231">
        <f t="shared" si="755"/>
        <v>0</v>
      </c>
    </row>
    <row r="4325" spans="1:22" s="231" customFormat="1" hidden="1">
      <c r="A4325" s="172">
        <f>VLOOKUP(G4325,[1]Conceptos!$B$2:$F$587,5,FALSE)</f>
        <v>510</v>
      </c>
      <c r="B4325" s="236"/>
      <c r="C4325" s="237"/>
      <c r="D4325" s="238"/>
      <c r="E4325" s="225">
        <v>4</v>
      </c>
      <c r="F4325" s="174"/>
      <c r="G4325" s="264" t="str">
        <f t="shared" si="756"/>
        <v>A.14.7.1</v>
      </c>
      <c r="H4325" s="235" t="e">
        <f t="shared" si="761"/>
        <v>#N/A</v>
      </c>
      <c r="I4325" s="239"/>
      <c r="J4325" s="239"/>
      <c r="K4325" s="239"/>
      <c r="L4325" s="239"/>
      <c r="M4325" s="240"/>
      <c r="N4325" s="231">
        <f t="shared" si="759"/>
        <v>1</v>
      </c>
      <c r="O4325" s="231">
        <f t="shared" si="753"/>
        <v>0</v>
      </c>
      <c r="P4325" s="179">
        <f>VLOOKUP($G4325,[1]Conceptos!$B$2:$I$588,6,FALSE)</f>
        <v>1</v>
      </c>
      <c r="Q4325" s="179">
        <f>VLOOKUP($G4325,[1]Conceptos!$B$2:$I$588,7,FALSE)</f>
        <v>1</v>
      </c>
      <c r="R4325" s="179">
        <f>VLOOKUP($G4325,[1]Conceptos!$B$2:$I$588,8,FALSE)</f>
        <v>1</v>
      </c>
      <c r="S4325" s="229" t="b">
        <f>VLOOKUP(G4325,[1]Conceptos!$B$2:$E$587,4,FALSE)</f>
        <v>1</v>
      </c>
      <c r="V4325" s="231">
        <f t="shared" si="755"/>
        <v>0</v>
      </c>
    </row>
    <row r="4326" spans="1:22" s="231" customFormat="1" hidden="1">
      <c r="A4326" s="172">
        <f>VLOOKUP(G4326,[1]Conceptos!$B$2:$F$587,5,FALSE)</f>
        <v>510</v>
      </c>
      <c r="B4326" s="236"/>
      <c r="C4326" s="237"/>
      <c r="D4326" s="238"/>
      <c r="E4326" s="225">
        <v>5</v>
      </c>
      <c r="F4326" s="174"/>
      <c r="G4326" s="264" t="str">
        <f t="shared" si="756"/>
        <v>A.14.7.1</v>
      </c>
      <c r="H4326" s="235" t="e">
        <f t="shared" si="761"/>
        <v>#N/A</v>
      </c>
      <c r="I4326" s="239"/>
      <c r="J4326" s="239"/>
      <c r="K4326" s="239"/>
      <c r="L4326" s="239"/>
      <c r="M4326" s="240"/>
      <c r="N4326" s="231">
        <f t="shared" si="759"/>
        <v>1</v>
      </c>
      <c r="O4326" s="231">
        <f t="shared" si="753"/>
        <v>0</v>
      </c>
      <c r="P4326" s="179">
        <f>VLOOKUP($G4326,[1]Conceptos!$B$2:$I$588,6,FALSE)</f>
        <v>1</v>
      </c>
      <c r="Q4326" s="179">
        <f>VLOOKUP($G4326,[1]Conceptos!$B$2:$I$588,7,FALSE)</f>
        <v>1</v>
      </c>
      <c r="R4326" s="179">
        <f>VLOOKUP($G4326,[1]Conceptos!$B$2:$I$588,8,FALSE)</f>
        <v>1</v>
      </c>
      <c r="S4326" s="229" t="b">
        <f>VLOOKUP(G4326,[1]Conceptos!$B$2:$E$587,4,FALSE)</f>
        <v>1</v>
      </c>
      <c r="V4326" s="231">
        <f t="shared" si="755"/>
        <v>0</v>
      </c>
    </row>
    <row r="4327" spans="1:22" s="231" customFormat="1" hidden="1">
      <c r="A4327" s="172">
        <f>VLOOKUP(G4327,[1]Conceptos!$B$2:$F$587,5,FALSE)</f>
        <v>510</v>
      </c>
      <c r="B4327" s="236"/>
      <c r="C4327" s="237"/>
      <c r="D4327" s="238"/>
      <c r="E4327" s="225">
        <v>6</v>
      </c>
      <c r="F4327" s="174"/>
      <c r="G4327" s="264" t="str">
        <f t="shared" si="756"/>
        <v>A.14.7.1</v>
      </c>
      <c r="H4327" s="235" t="e">
        <f t="shared" si="761"/>
        <v>#N/A</v>
      </c>
      <c r="I4327" s="239"/>
      <c r="J4327" s="239"/>
      <c r="K4327" s="239"/>
      <c r="L4327" s="239"/>
      <c r="M4327" s="240"/>
      <c r="N4327" s="231">
        <f t="shared" si="759"/>
        <v>1</v>
      </c>
      <c r="O4327" s="231">
        <f t="shared" si="753"/>
        <v>0</v>
      </c>
      <c r="P4327" s="179">
        <f>VLOOKUP($G4327,[1]Conceptos!$B$2:$I$588,6,FALSE)</f>
        <v>1</v>
      </c>
      <c r="Q4327" s="179">
        <f>VLOOKUP($G4327,[1]Conceptos!$B$2:$I$588,7,FALSE)</f>
        <v>1</v>
      </c>
      <c r="R4327" s="179">
        <f>VLOOKUP($G4327,[1]Conceptos!$B$2:$I$588,8,FALSE)</f>
        <v>1</v>
      </c>
      <c r="S4327" s="229" t="b">
        <f>VLOOKUP(G4327,[1]Conceptos!$B$2:$E$587,4,FALSE)</f>
        <v>1</v>
      </c>
      <c r="V4327" s="231">
        <f t="shared" si="755"/>
        <v>0</v>
      </c>
    </row>
    <row r="4328" spans="1:22" s="231" customFormat="1" hidden="1">
      <c r="A4328" s="172">
        <f>VLOOKUP(G4328,[1]Conceptos!$B$2:$F$587,5,FALSE)</f>
        <v>510</v>
      </c>
      <c r="B4328" s="236"/>
      <c r="C4328" s="237"/>
      <c r="D4328" s="238"/>
      <c r="E4328" s="225">
        <v>7</v>
      </c>
      <c r="F4328" s="174"/>
      <c r="G4328" s="264" t="str">
        <f t="shared" si="756"/>
        <v>A.14.7.1</v>
      </c>
      <c r="H4328" s="235" t="e">
        <f t="shared" si="761"/>
        <v>#N/A</v>
      </c>
      <c r="I4328" s="239"/>
      <c r="J4328" s="239"/>
      <c r="K4328" s="239"/>
      <c r="L4328" s="239"/>
      <c r="M4328" s="240"/>
      <c r="N4328" s="231">
        <f t="shared" si="759"/>
        <v>1</v>
      </c>
      <c r="O4328" s="231">
        <f t="shared" si="753"/>
        <v>0</v>
      </c>
      <c r="P4328" s="179">
        <f>VLOOKUP($G4328,[1]Conceptos!$B$2:$I$588,6,FALSE)</f>
        <v>1</v>
      </c>
      <c r="Q4328" s="179">
        <f>VLOOKUP($G4328,[1]Conceptos!$B$2:$I$588,7,FALSE)</f>
        <v>1</v>
      </c>
      <c r="R4328" s="179">
        <f>VLOOKUP($G4328,[1]Conceptos!$B$2:$I$588,8,FALSE)</f>
        <v>1</v>
      </c>
      <c r="S4328" s="229" t="b">
        <f>VLOOKUP(G4328,[1]Conceptos!$B$2:$E$587,4,FALSE)</f>
        <v>1</v>
      </c>
      <c r="V4328" s="231">
        <f t="shared" si="755"/>
        <v>0</v>
      </c>
    </row>
    <row r="4329" spans="1:22" s="231" customFormat="1" hidden="1">
      <c r="A4329" s="172">
        <f>VLOOKUP(G4329,[1]Conceptos!$B$2:$F$587,5,FALSE)</f>
        <v>510</v>
      </c>
      <c r="B4329" s="236"/>
      <c r="C4329" s="237"/>
      <c r="D4329" s="238"/>
      <c r="E4329" s="225">
        <v>8</v>
      </c>
      <c r="F4329" s="174"/>
      <c r="G4329" s="264" t="str">
        <f t="shared" si="756"/>
        <v>A.14.7.1</v>
      </c>
      <c r="H4329" s="235" t="e">
        <f t="shared" si="761"/>
        <v>#N/A</v>
      </c>
      <c r="I4329" s="239"/>
      <c r="J4329" s="239"/>
      <c r="K4329" s="239"/>
      <c r="L4329" s="239"/>
      <c r="M4329" s="240"/>
      <c r="N4329" s="231">
        <f t="shared" si="759"/>
        <v>1</v>
      </c>
      <c r="O4329" s="231">
        <f t="shared" si="753"/>
        <v>0</v>
      </c>
      <c r="P4329" s="179">
        <f>VLOOKUP($G4329,[1]Conceptos!$B$2:$I$588,6,FALSE)</f>
        <v>1</v>
      </c>
      <c r="Q4329" s="179">
        <f>VLOOKUP($G4329,[1]Conceptos!$B$2:$I$588,7,FALSE)</f>
        <v>1</v>
      </c>
      <c r="R4329" s="179">
        <f>VLOOKUP($G4329,[1]Conceptos!$B$2:$I$588,8,FALSE)</f>
        <v>1</v>
      </c>
      <c r="S4329" s="229" t="b">
        <f>VLOOKUP(G4329,[1]Conceptos!$B$2:$E$587,4,FALSE)</f>
        <v>1</v>
      </c>
      <c r="V4329" s="231">
        <f t="shared" si="755"/>
        <v>0</v>
      </c>
    </row>
    <row r="4330" spans="1:22" s="231" customFormat="1" hidden="1">
      <c r="A4330" s="172">
        <f>VLOOKUP(G4330,[1]Conceptos!$B$2:$F$587,5,FALSE)</f>
        <v>510</v>
      </c>
      <c r="B4330" s="236"/>
      <c r="C4330" s="237"/>
      <c r="D4330" s="238"/>
      <c r="E4330" s="225">
        <v>9</v>
      </c>
      <c r="F4330" s="174"/>
      <c r="G4330" s="264" t="str">
        <f t="shared" si="756"/>
        <v>A.14.7.1</v>
      </c>
      <c r="H4330" s="235" t="e">
        <f t="shared" si="761"/>
        <v>#N/A</v>
      </c>
      <c r="I4330" s="239"/>
      <c r="J4330" s="239"/>
      <c r="K4330" s="239"/>
      <c r="L4330" s="239"/>
      <c r="M4330" s="240"/>
      <c r="N4330" s="231">
        <f t="shared" si="759"/>
        <v>1</v>
      </c>
      <c r="O4330" s="231">
        <f t="shared" si="753"/>
        <v>0</v>
      </c>
      <c r="P4330" s="179">
        <f>VLOOKUP($G4330,[1]Conceptos!$B$2:$I$588,6,FALSE)</f>
        <v>1</v>
      </c>
      <c r="Q4330" s="179">
        <f>VLOOKUP($G4330,[1]Conceptos!$B$2:$I$588,7,FALSE)</f>
        <v>1</v>
      </c>
      <c r="R4330" s="179">
        <f>VLOOKUP($G4330,[1]Conceptos!$B$2:$I$588,8,FALSE)</f>
        <v>1</v>
      </c>
      <c r="S4330" s="229" t="b">
        <f>VLOOKUP(G4330,[1]Conceptos!$B$2:$E$587,4,FALSE)</f>
        <v>1</v>
      </c>
      <c r="V4330" s="231">
        <f t="shared" si="755"/>
        <v>0</v>
      </c>
    </row>
    <row r="4331" spans="1:22" s="231" customFormat="1" hidden="1">
      <c r="A4331" s="172">
        <f>VLOOKUP(G4331,[1]Conceptos!$B$2:$F$587,5,FALSE)</f>
        <v>510</v>
      </c>
      <c r="B4331" s="236"/>
      <c r="C4331" s="237"/>
      <c r="D4331" s="238"/>
      <c r="E4331" s="225">
        <v>10</v>
      </c>
      <c r="F4331" s="174"/>
      <c r="G4331" s="264" t="str">
        <f t="shared" si="756"/>
        <v>A.14.7.1</v>
      </c>
      <c r="H4331" s="235" t="e">
        <f t="shared" si="761"/>
        <v>#N/A</v>
      </c>
      <c r="I4331" s="239"/>
      <c r="J4331" s="239"/>
      <c r="K4331" s="239"/>
      <c r="L4331" s="239"/>
      <c r="M4331" s="240"/>
      <c r="N4331" s="231">
        <f t="shared" si="759"/>
        <v>1</v>
      </c>
      <c r="O4331" s="231">
        <f t="shared" si="753"/>
        <v>0</v>
      </c>
      <c r="P4331" s="179">
        <f>VLOOKUP($G4331,[1]Conceptos!$B$2:$I$588,6,FALSE)</f>
        <v>1</v>
      </c>
      <c r="Q4331" s="179">
        <f>VLOOKUP($G4331,[1]Conceptos!$B$2:$I$588,7,FALSE)</f>
        <v>1</v>
      </c>
      <c r="R4331" s="179">
        <f>VLOOKUP($G4331,[1]Conceptos!$B$2:$I$588,8,FALSE)</f>
        <v>1</v>
      </c>
      <c r="S4331" s="229" t="b">
        <f>VLOOKUP(G4331,[1]Conceptos!$B$2:$E$587,4,FALSE)</f>
        <v>1</v>
      </c>
      <c r="V4331" s="231">
        <f t="shared" si="755"/>
        <v>0</v>
      </c>
    </row>
    <row r="4332" spans="1:22" s="231" customFormat="1" ht="25.5">
      <c r="A4332" s="172">
        <f>VLOOKUP(G4332,[1]Conceptos!$B$2:$F$587,5,FALSE)</f>
        <v>511</v>
      </c>
      <c r="B4332" s="219" t="s">
        <v>654</v>
      </c>
      <c r="C4332" s="220" t="str">
        <f>VLOOKUP(B4332,[1]Conceptos!$B$2:$D$587,2,FALSE)</f>
        <v>ADECUACIÓN DE INFRAESTRUCTURA</v>
      </c>
      <c r="D4332" s="221" t="str">
        <f>VLOOKUP(B4332,[1]Conceptos!$B$2:$D$587,3,FALSE)</f>
        <v>INVERSIÓN ORIENTADA A LA ADECUACION DE LA INFRAESTRUCTURA RELACIONADA CON LA ATENCIÓN Y APOYO A LA POBLACIÓN CON DISCAPACIDAD</v>
      </c>
      <c r="E4332" s="222" t="s">
        <v>136</v>
      </c>
      <c r="F4332" s="223"/>
      <c r="G4332" s="263" t="str">
        <f t="shared" si="756"/>
        <v>A.14.7.2</v>
      </c>
      <c r="H4332" s="225"/>
      <c r="I4332" s="226">
        <f>SUM(I4333:I4342)</f>
        <v>0</v>
      </c>
      <c r="J4332" s="226">
        <f>SUM(J4333:J4342)</f>
        <v>0</v>
      </c>
      <c r="K4332" s="226">
        <f>SUM(K4333:K4342)</f>
        <v>0</v>
      </c>
      <c r="L4332" s="226">
        <f>SUM(L4333:L4342)</f>
        <v>0</v>
      </c>
      <c r="M4332" s="227">
        <f>SUM(M4333:M4342)</f>
        <v>0</v>
      </c>
      <c r="N4332" s="228">
        <f>IF(AND(E4332&lt;&gt;"", E4332&lt;&gt;"Registrar Detalle",E4332&lt;&gt;"Ocultar Detalle"),1,0)</f>
        <v>0</v>
      </c>
      <c r="O4332" s="228">
        <f t="shared" si="753"/>
        <v>0</v>
      </c>
      <c r="P4332" s="179">
        <f>VLOOKUP($G4332,[1]Conceptos!$B$2:$I$588,6,FALSE)</f>
        <v>1</v>
      </c>
      <c r="Q4332" s="179">
        <f>VLOOKUP($G4332,[1]Conceptos!$B$2:$I$588,7,FALSE)</f>
        <v>1</v>
      </c>
      <c r="R4332" s="179">
        <f>VLOOKUP($G4332,[1]Conceptos!$B$2:$I$588,8,FALSE)</f>
        <v>1</v>
      </c>
      <c r="S4332" s="229" t="b">
        <f>VLOOKUP(G4332,[1]Conceptos!$B$2:$E$588,4,FALSE)</f>
        <v>1</v>
      </c>
      <c r="T4332" s="230">
        <f>FIND(".",B4332,LEN(B4332)-2)</f>
        <v>7</v>
      </c>
      <c r="U4332" s="230" t="str">
        <f>MID(B4332,1,T4332-1)</f>
        <v>A.14.7</v>
      </c>
      <c r="V4332" s="231">
        <f t="shared" si="755"/>
        <v>7</v>
      </c>
    </row>
    <row r="4333" spans="1:22" s="231" customFormat="1">
      <c r="A4333" s="172">
        <f>VLOOKUP(G4333,[1]Conceptos!$B$2:$F$587,5,FALSE)</f>
        <v>511</v>
      </c>
      <c r="B4333" s="234"/>
      <c r="C4333" s="220"/>
      <c r="D4333" s="221"/>
      <c r="E4333" s="225">
        <v>1</v>
      </c>
      <c r="F4333" s="174"/>
      <c r="G4333" s="264" t="str">
        <f t="shared" si="756"/>
        <v>A.14.7.2</v>
      </c>
      <c r="H4333" s="235" t="e">
        <f t="shared" ref="H4333:H4342" si="762">VLOOKUP(F4333,$W$7:$X$48,2,FALSE)</f>
        <v>#N/A</v>
      </c>
      <c r="I4333" s="239"/>
      <c r="J4333" s="239"/>
      <c r="K4333" s="239"/>
      <c r="L4333" s="239"/>
      <c r="M4333" s="240"/>
      <c r="N4333" s="231">
        <f t="shared" si="759"/>
        <v>1</v>
      </c>
      <c r="O4333" s="231">
        <f t="shared" si="753"/>
        <v>0</v>
      </c>
      <c r="P4333" s="179">
        <f>VLOOKUP($G4333,[1]Conceptos!$B$2:$I$588,6,FALSE)</f>
        <v>1</v>
      </c>
      <c r="Q4333" s="179">
        <f>VLOOKUP($G4333,[1]Conceptos!$B$2:$I$588,7,FALSE)</f>
        <v>1</v>
      </c>
      <c r="R4333" s="179">
        <f>VLOOKUP($G4333,[1]Conceptos!$B$2:$I$588,8,FALSE)</f>
        <v>1</v>
      </c>
      <c r="S4333" s="229" t="b">
        <f>VLOOKUP(G4333,[1]Conceptos!$B$2:$E$588,4,FALSE)</f>
        <v>1</v>
      </c>
      <c r="V4333" s="231">
        <f t="shared" si="755"/>
        <v>7</v>
      </c>
    </row>
    <row r="4334" spans="1:22" s="231" customFormat="1" hidden="1">
      <c r="A4334" s="172">
        <f>VLOOKUP(G4334,[1]Conceptos!$B$2:$F$587,5,FALSE)</f>
        <v>511</v>
      </c>
      <c r="B4334" s="236"/>
      <c r="C4334" s="237"/>
      <c r="D4334" s="238"/>
      <c r="E4334" s="225">
        <v>2</v>
      </c>
      <c r="F4334" s="174"/>
      <c r="G4334" s="264" t="str">
        <f t="shared" si="756"/>
        <v>A.14.7.2</v>
      </c>
      <c r="H4334" s="235" t="e">
        <f t="shared" si="762"/>
        <v>#N/A</v>
      </c>
      <c r="I4334" s="239"/>
      <c r="J4334" s="239"/>
      <c r="K4334" s="239"/>
      <c r="L4334" s="239"/>
      <c r="M4334" s="240"/>
      <c r="N4334" s="231">
        <f t="shared" si="759"/>
        <v>1</v>
      </c>
      <c r="O4334" s="231">
        <f t="shared" si="753"/>
        <v>0</v>
      </c>
      <c r="P4334" s="179">
        <f>VLOOKUP($G4334,[1]Conceptos!$B$2:$I$588,6,FALSE)</f>
        <v>1</v>
      </c>
      <c r="Q4334" s="179">
        <f>VLOOKUP($G4334,[1]Conceptos!$B$2:$I$588,7,FALSE)</f>
        <v>1</v>
      </c>
      <c r="R4334" s="179">
        <f>VLOOKUP($G4334,[1]Conceptos!$B$2:$I$588,8,FALSE)</f>
        <v>1</v>
      </c>
      <c r="S4334" s="229" t="b">
        <f>VLOOKUP(G4334,[1]Conceptos!$B$2:$E$587,4,FALSE)</f>
        <v>1</v>
      </c>
      <c r="V4334" s="231">
        <f t="shared" si="755"/>
        <v>0</v>
      </c>
    </row>
    <row r="4335" spans="1:22" s="231" customFormat="1" hidden="1">
      <c r="A4335" s="172">
        <f>VLOOKUP(G4335,[1]Conceptos!$B$2:$F$587,5,FALSE)</f>
        <v>511</v>
      </c>
      <c r="B4335" s="236"/>
      <c r="C4335" s="237"/>
      <c r="D4335" s="238"/>
      <c r="E4335" s="225">
        <v>3</v>
      </c>
      <c r="F4335" s="174"/>
      <c r="G4335" s="264" t="str">
        <f t="shared" si="756"/>
        <v>A.14.7.2</v>
      </c>
      <c r="H4335" s="235" t="e">
        <f t="shared" si="762"/>
        <v>#N/A</v>
      </c>
      <c r="I4335" s="239"/>
      <c r="J4335" s="239"/>
      <c r="K4335" s="239"/>
      <c r="L4335" s="239"/>
      <c r="M4335" s="240"/>
      <c r="N4335" s="231">
        <f t="shared" si="759"/>
        <v>1</v>
      </c>
      <c r="O4335" s="231">
        <f t="shared" si="753"/>
        <v>0</v>
      </c>
      <c r="P4335" s="179">
        <f>VLOOKUP($G4335,[1]Conceptos!$B$2:$I$588,6,FALSE)</f>
        <v>1</v>
      </c>
      <c r="Q4335" s="179">
        <f>VLOOKUP($G4335,[1]Conceptos!$B$2:$I$588,7,FALSE)</f>
        <v>1</v>
      </c>
      <c r="R4335" s="179">
        <f>VLOOKUP($G4335,[1]Conceptos!$B$2:$I$588,8,FALSE)</f>
        <v>1</v>
      </c>
      <c r="S4335" s="229" t="b">
        <f>VLOOKUP(G4335,[1]Conceptos!$B$2:$E$587,4,FALSE)</f>
        <v>1</v>
      </c>
      <c r="V4335" s="231">
        <f t="shared" si="755"/>
        <v>0</v>
      </c>
    </row>
    <row r="4336" spans="1:22" s="231" customFormat="1" hidden="1">
      <c r="A4336" s="172">
        <f>VLOOKUP(G4336,[1]Conceptos!$B$2:$F$587,5,FALSE)</f>
        <v>511</v>
      </c>
      <c r="B4336" s="236"/>
      <c r="C4336" s="237"/>
      <c r="D4336" s="238"/>
      <c r="E4336" s="225">
        <v>4</v>
      </c>
      <c r="F4336" s="174"/>
      <c r="G4336" s="264" t="str">
        <f t="shared" si="756"/>
        <v>A.14.7.2</v>
      </c>
      <c r="H4336" s="235" t="e">
        <f t="shared" si="762"/>
        <v>#N/A</v>
      </c>
      <c r="I4336" s="239"/>
      <c r="J4336" s="239"/>
      <c r="K4336" s="239"/>
      <c r="L4336" s="239"/>
      <c r="M4336" s="240"/>
      <c r="N4336" s="231">
        <f t="shared" si="759"/>
        <v>1</v>
      </c>
      <c r="O4336" s="231">
        <f t="shared" ref="O4336:O4399" si="763">SUM(I4336:M4336)</f>
        <v>0</v>
      </c>
      <c r="P4336" s="179">
        <f>VLOOKUP($G4336,[1]Conceptos!$B$2:$I$588,6,FALSE)</f>
        <v>1</v>
      </c>
      <c r="Q4336" s="179">
        <f>VLOOKUP($G4336,[1]Conceptos!$B$2:$I$588,7,FALSE)</f>
        <v>1</v>
      </c>
      <c r="R4336" s="179">
        <f>VLOOKUP($G4336,[1]Conceptos!$B$2:$I$588,8,FALSE)</f>
        <v>1</v>
      </c>
      <c r="S4336" s="229" t="b">
        <f>VLOOKUP(G4336,[1]Conceptos!$B$2:$E$587,4,FALSE)</f>
        <v>1</v>
      </c>
      <c r="V4336" s="231">
        <f t="shared" si="755"/>
        <v>0</v>
      </c>
    </row>
    <row r="4337" spans="1:22" s="231" customFormat="1" hidden="1">
      <c r="A4337" s="172">
        <f>VLOOKUP(G4337,[1]Conceptos!$B$2:$F$587,5,FALSE)</f>
        <v>511</v>
      </c>
      <c r="B4337" s="236"/>
      <c r="C4337" s="237"/>
      <c r="D4337" s="238"/>
      <c r="E4337" s="225">
        <v>5</v>
      </c>
      <c r="F4337" s="174"/>
      <c r="G4337" s="264" t="str">
        <f t="shared" si="756"/>
        <v>A.14.7.2</v>
      </c>
      <c r="H4337" s="235" t="e">
        <f t="shared" si="762"/>
        <v>#N/A</v>
      </c>
      <c r="I4337" s="239"/>
      <c r="J4337" s="239"/>
      <c r="K4337" s="239"/>
      <c r="L4337" s="239"/>
      <c r="M4337" s="240"/>
      <c r="N4337" s="231">
        <f t="shared" si="759"/>
        <v>1</v>
      </c>
      <c r="O4337" s="231">
        <f t="shared" si="763"/>
        <v>0</v>
      </c>
      <c r="P4337" s="179">
        <f>VLOOKUP($G4337,[1]Conceptos!$B$2:$I$588,6,FALSE)</f>
        <v>1</v>
      </c>
      <c r="Q4337" s="179">
        <f>VLOOKUP($G4337,[1]Conceptos!$B$2:$I$588,7,FALSE)</f>
        <v>1</v>
      </c>
      <c r="R4337" s="179">
        <f>VLOOKUP($G4337,[1]Conceptos!$B$2:$I$588,8,FALSE)</f>
        <v>1</v>
      </c>
      <c r="S4337" s="229" t="b">
        <f>VLOOKUP(G4337,[1]Conceptos!$B$2:$E$587,4,FALSE)</f>
        <v>1</v>
      </c>
      <c r="V4337" s="231">
        <f t="shared" si="755"/>
        <v>0</v>
      </c>
    </row>
    <row r="4338" spans="1:22" s="231" customFormat="1" hidden="1">
      <c r="A4338" s="172">
        <f>VLOOKUP(G4338,[1]Conceptos!$B$2:$F$587,5,FALSE)</f>
        <v>511</v>
      </c>
      <c r="B4338" s="236"/>
      <c r="C4338" s="237"/>
      <c r="D4338" s="238"/>
      <c r="E4338" s="225">
        <v>6</v>
      </c>
      <c r="F4338" s="174"/>
      <c r="G4338" s="264" t="str">
        <f t="shared" si="756"/>
        <v>A.14.7.2</v>
      </c>
      <c r="H4338" s="235" t="e">
        <f t="shared" si="762"/>
        <v>#N/A</v>
      </c>
      <c r="I4338" s="239"/>
      <c r="J4338" s="239"/>
      <c r="K4338" s="239"/>
      <c r="L4338" s="239"/>
      <c r="M4338" s="240"/>
      <c r="N4338" s="231">
        <f t="shared" si="759"/>
        <v>1</v>
      </c>
      <c r="O4338" s="231">
        <f t="shared" si="763"/>
        <v>0</v>
      </c>
      <c r="P4338" s="179">
        <f>VLOOKUP($G4338,[1]Conceptos!$B$2:$I$588,6,FALSE)</f>
        <v>1</v>
      </c>
      <c r="Q4338" s="179">
        <f>VLOOKUP($G4338,[1]Conceptos!$B$2:$I$588,7,FALSE)</f>
        <v>1</v>
      </c>
      <c r="R4338" s="179">
        <f>VLOOKUP($G4338,[1]Conceptos!$B$2:$I$588,8,FALSE)</f>
        <v>1</v>
      </c>
      <c r="S4338" s="229" t="b">
        <f>VLOOKUP(G4338,[1]Conceptos!$B$2:$E$587,4,FALSE)</f>
        <v>1</v>
      </c>
      <c r="V4338" s="231">
        <f t="shared" si="755"/>
        <v>0</v>
      </c>
    </row>
    <row r="4339" spans="1:22" s="231" customFormat="1" hidden="1">
      <c r="A4339" s="172">
        <f>VLOOKUP(G4339,[1]Conceptos!$B$2:$F$587,5,FALSE)</f>
        <v>511</v>
      </c>
      <c r="B4339" s="236"/>
      <c r="C4339" s="237"/>
      <c r="D4339" s="238"/>
      <c r="E4339" s="225">
        <v>7</v>
      </c>
      <c r="F4339" s="174"/>
      <c r="G4339" s="264" t="str">
        <f t="shared" si="756"/>
        <v>A.14.7.2</v>
      </c>
      <c r="H4339" s="235" t="e">
        <f t="shared" si="762"/>
        <v>#N/A</v>
      </c>
      <c r="I4339" s="239"/>
      <c r="J4339" s="239"/>
      <c r="K4339" s="239"/>
      <c r="L4339" s="239"/>
      <c r="M4339" s="240"/>
      <c r="N4339" s="231">
        <f t="shared" si="759"/>
        <v>1</v>
      </c>
      <c r="O4339" s="231">
        <f t="shared" si="763"/>
        <v>0</v>
      </c>
      <c r="P4339" s="179">
        <f>VLOOKUP($G4339,[1]Conceptos!$B$2:$I$588,6,FALSE)</f>
        <v>1</v>
      </c>
      <c r="Q4339" s="179">
        <f>VLOOKUP($G4339,[1]Conceptos!$B$2:$I$588,7,FALSE)</f>
        <v>1</v>
      </c>
      <c r="R4339" s="179">
        <f>VLOOKUP($G4339,[1]Conceptos!$B$2:$I$588,8,FALSE)</f>
        <v>1</v>
      </c>
      <c r="S4339" s="229" t="b">
        <f>VLOOKUP(G4339,[1]Conceptos!$B$2:$E$587,4,FALSE)</f>
        <v>1</v>
      </c>
      <c r="V4339" s="231">
        <f t="shared" si="755"/>
        <v>0</v>
      </c>
    </row>
    <row r="4340" spans="1:22" s="231" customFormat="1" hidden="1">
      <c r="A4340" s="172">
        <f>VLOOKUP(G4340,[1]Conceptos!$B$2:$F$587,5,FALSE)</f>
        <v>511</v>
      </c>
      <c r="B4340" s="236"/>
      <c r="C4340" s="237"/>
      <c r="D4340" s="238"/>
      <c r="E4340" s="225">
        <v>8</v>
      </c>
      <c r="F4340" s="174"/>
      <c r="G4340" s="264" t="str">
        <f t="shared" si="756"/>
        <v>A.14.7.2</v>
      </c>
      <c r="H4340" s="235" t="e">
        <f t="shared" si="762"/>
        <v>#N/A</v>
      </c>
      <c r="I4340" s="239"/>
      <c r="J4340" s="239"/>
      <c r="K4340" s="239"/>
      <c r="L4340" s="239"/>
      <c r="M4340" s="240"/>
      <c r="N4340" s="231">
        <f t="shared" si="759"/>
        <v>1</v>
      </c>
      <c r="O4340" s="231">
        <f t="shared" si="763"/>
        <v>0</v>
      </c>
      <c r="P4340" s="179">
        <f>VLOOKUP($G4340,[1]Conceptos!$B$2:$I$588,6,FALSE)</f>
        <v>1</v>
      </c>
      <c r="Q4340" s="179">
        <f>VLOOKUP($G4340,[1]Conceptos!$B$2:$I$588,7,FALSE)</f>
        <v>1</v>
      </c>
      <c r="R4340" s="179">
        <f>VLOOKUP($G4340,[1]Conceptos!$B$2:$I$588,8,FALSE)</f>
        <v>1</v>
      </c>
      <c r="S4340" s="229" t="b">
        <f>VLOOKUP(G4340,[1]Conceptos!$B$2:$E$587,4,FALSE)</f>
        <v>1</v>
      </c>
      <c r="V4340" s="231">
        <f t="shared" si="755"/>
        <v>0</v>
      </c>
    </row>
    <row r="4341" spans="1:22" s="231" customFormat="1" hidden="1">
      <c r="A4341" s="172">
        <f>VLOOKUP(G4341,[1]Conceptos!$B$2:$F$587,5,FALSE)</f>
        <v>511</v>
      </c>
      <c r="B4341" s="236"/>
      <c r="C4341" s="237"/>
      <c r="D4341" s="238"/>
      <c r="E4341" s="225">
        <v>9</v>
      </c>
      <c r="F4341" s="174"/>
      <c r="G4341" s="264" t="str">
        <f t="shared" si="756"/>
        <v>A.14.7.2</v>
      </c>
      <c r="H4341" s="235" t="e">
        <f t="shared" si="762"/>
        <v>#N/A</v>
      </c>
      <c r="I4341" s="239"/>
      <c r="J4341" s="239"/>
      <c r="K4341" s="239"/>
      <c r="L4341" s="239"/>
      <c r="M4341" s="240"/>
      <c r="N4341" s="231">
        <f t="shared" si="759"/>
        <v>1</v>
      </c>
      <c r="O4341" s="231">
        <f t="shared" si="763"/>
        <v>0</v>
      </c>
      <c r="P4341" s="179">
        <f>VLOOKUP($G4341,[1]Conceptos!$B$2:$I$588,6,FALSE)</f>
        <v>1</v>
      </c>
      <c r="Q4341" s="179">
        <f>VLOOKUP($G4341,[1]Conceptos!$B$2:$I$588,7,FALSE)</f>
        <v>1</v>
      </c>
      <c r="R4341" s="179">
        <f>VLOOKUP($G4341,[1]Conceptos!$B$2:$I$588,8,FALSE)</f>
        <v>1</v>
      </c>
      <c r="S4341" s="229" t="b">
        <f>VLOOKUP(G4341,[1]Conceptos!$B$2:$E$587,4,FALSE)</f>
        <v>1</v>
      </c>
      <c r="V4341" s="231">
        <f t="shared" si="755"/>
        <v>0</v>
      </c>
    </row>
    <row r="4342" spans="1:22" s="231" customFormat="1" hidden="1">
      <c r="A4342" s="172">
        <f>VLOOKUP(G4342,[1]Conceptos!$B$2:$F$587,5,FALSE)</f>
        <v>511</v>
      </c>
      <c r="B4342" s="236"/>
      <c r="C4342" s="237"/>
      <c r="D4342" s="238"/>
      <c r="E4342" s="225">
        <v>10</v>
      </c>
      <c r="F4342" s="174"/>
      <c r="G4342" s="264" t="str">
        <f t="shared" si="756"/>
        <v>A.14.7.2</v>
      </c>
      <c r="H4342" s="235" t="e">
        <f t="shared" si="762"/>
        <v>#N/A</v>
      </c>
      <c r="I4342" s="239"/>
      <c r="J4342" s="239"/>
      <c r="K4342" s="239"/>
      <c r="L4342" s="239"/>
      <c r="M4342" s="240"/>
      <c r="N4342" s="231">
        <f t="shared" si="759"/>
        <v>1</v>
      </c>
      <c r="O4342" s="231">
        <f t="shared" si="763"/>
        <v>0</v>
      </c>
      <c r="P4342" s="179">
        <f>VLOOKUP($G4342,[1]Conceptos!$B$2:$I$588,6,FALSE)</f>
        <v>1</v>
      </c>
      <c r="Q4342" s="179">
        <f>VLOOKUP($G4342,[1]Conceptos!$B$2:$I$588,7,FALSE)</f>
        <v>1</v>
      </c>
      <c r="R4342" s="179">
        <f>VLOOKUP($G4342,[1]Conceptos!$B$2:$I$588,8,FALSE)</f>
        <v>1</v>
      </c>
      <c r="S4342" s="229" t="b">
        <f>VLOOKUP(G4342,[1]Conceptos!$B$2:$E$587,4,FALSE)</f>
        <v>1</v>
      </c>
      <c r="V4342" s="231">
        <f t="shared" si="755"/>
        <v>0</v>
      </c>
    </row>
    <row r="4343" spans="1:22" s="231" customFormat="1" ht="25.5">
      <c r="A4343" s="172">
        <f>VLOOKUP(G4343,[1]Conceptos!$B$2:$F$587,5,FALSE)</f>
        <v>512</v>
      </c>
      <c r="B4343" s="219" t="s">
        <v>655</v>
      </c>
      <c r="C4343" s="220" t="str">
        <f>VLOOKUP(B4343,[1]Conceptos!$B$2:$D$587,2,FALSE)</f>
        <v>CONTRATACIÓN DEL SERVICIO</v>
      </c>
      <c r="D4343" s="221" t="str">
        <f>VLOOKUP(B4343,[1]Conceptos!$B$2:$D$587,3,FALSE)</f>
        <v xml:space="preserve">INVERSIÓN ORIENTADA A LA CONTRATACIÓN DEL SERVICIO PARA LA ADUCUADA ATENCIÓN Y APOYO A MADRES/PADRES CABEZA DE HOGAR  </v>
      </c>
      <c r="E4343" s="222" t="s">
        <v>136</v>
      </c>
      <c r="F4343" s="223"/>
      <c r="G4343" s="263" t="str">
        <f t="shared" si="756"/>
        <v>A.14.7.3</v>
      </c>
      <c r="H4343" s="225"/>
      <c r="I4343" s="226">
        <f>SUM(I4344:I4353)</f>
        <v>0</v>
      </c>
      <c r="J4343" s="226">
        <f>SUM(J4344:J4353)</f>
        <v>0</v>
      </c>
      <c r="K4343" s="226">
        <f>SUM(K4344:K4353)</f>
        <v>0</v>
      </c>
      <c r="L4343" s="226">
        <f>SUM(L4344:L4353)</f>
        <v>0</v>
      </c>
      <c r="M4343" s="227">
        <f>SUM(M4344:M4353)</f>
        <v>0</v>
      </c>
      <c r="N4343" s="228">
        <f>IF(AND(E4343&lt;&gt;"", E4343&lt;&gt;"Registrar Detalle",E4343&lt;&gt;"Ocultar Detalle"),1,0)</f>
        <v>0</v>
      </c>
      <c r="O4343" s="228">
        <f t="shared" si="763"/>
        <v>0</v>
      </c>
      <c r="P4343" s="179">
        <f>VLOOKUP($G4343,[1]Conceptos!$B$2:$I$588,6,FALSE)</f>
        <v>1</v>
      </c>
      <c r="Q4343" s="179">
        <f>VLOOKUP($G4343,[1]Conceptos!$B$2:$I$588,7,FALSE)</f>
        <v>1</v>
      </c>
      <c r="R4343" s="179">
        <f>VLOOKUP($G4343,[1]Conceptos!$B$2:$I$588,8,FALSE)</f>
        <v>1</v>
      </c>
      <c r="S4343" s="229" t="b">
        <f>VLOOKUP(G4343,[1]Conceptos!$B$2:$E$588,4,FALSE)</f>
        <v>1</v>
      </c>
      <c r="T4343" s="230">
        <f>FIND(".",B4343,LEN(B4343)-2)</f>
        <v>7</v>
      </c>
      <c r="U4343" s="230" t="str">
        <f>MID(B4343,1,T4343-1)</f>
        <v>A.14.7</v>
      </c>
      <c r="V4343" s="231">
        <f t="shared" ref="V4343:V4406" si="764">IF(T4343=0,T4342,T4343)</f>
        <v>7</v>
      </c>
    </row>
    <row r="4344" spans="1:22" s="231" customFormat="1">
      <c r="A4344" s="172">
        <f>VLOOKUP(G4344,[1]Conceptos!$B$2:$F$587,5,FALSE)</f>
        <v>512</v>
      </c>
      <c r="B4344" s="234"/>
      <c r="C4344" s="220"/>
      <c r="D4344" s="221"/>
      <c r="E4344" s="225">
        <v>1</v>
      </c>
      <c r="F4344" s="174"/>
      <c r="G4344" s="264" t="str">
        <f t="shared" si="756"/>
        <v>A.14.7.3</v>
      </c>
      <c r="H4344" s="235" t="e">
        <f t="shared" ref="H4344:H4353" si="765">VLOOKUP(F4344,$W$7:$X$48,2,FALSE)</f>
        <v>#N/A</v>
      </c>
      <c r="I4344" s="239"/>
      <c r="J4344" s="239"/>
      <c r="K4344" s="239"/>
      <c r="L4344" s="239"/>
      <c r="M4344" s="240"/>
      <c r="N4344" s="231">
        <f t="shared" si="759"/>
        <v>1</v>
      </c>
      <c r="O4344" s="231">
        <f t="shared" si="763"/>
        <v>0</v>
      </c>
      <c r="P4344" s="179">
        <f>VLOOKUP($G4344,[1]Conceptos!$B$2:$I$588,6,FALSE)</f>
        <v>1</v>
      </c>
      <c r="Q4344" s="179">
        <f>VLOOKUP($G4344,[1]Conceptos!$B$2:$I$588,7,FALSE)</f>
        <v>1</v>
      </c>
      <c r="R4344" s="179">
        <f>VLOOKUP($G4344,[1]Conceptos!$B$2:$I$588,8,FALSE)</f>
        <v>1</v>
      </c>
      <c r="S4344" s="229" t="b">
        <f>VLOOKUP(G4344,[1]Conceptos!$B$2:$E$588,4,FALSE)</f>
        <v>1</v>
      </c>
      <c r="V4344" s="231">
        <f t="shared" si="764"/>
        <v>7</v>
      </c>
    </row>
    <row r="4345" spans="1:22" s="231" customFormat="1" hidden="1">
      <c r="A4345" s="172">
        <f>VLOOKUP(G4345,[1]Conceptos!$B$2:$F$587,5,FALSE)</f>
        <v>512</v>
      </c>
      <c r="B4345" s="236"/>
      <c r="C4345" s="237"/>
      <c r="D4345" s="238"/>
      <c r="E4345" s="225">
        <v>2</v>
      </c>
      <c r="F4345" s="174"/>
      <c r="G4345" s="264" t="str">
        <f t="shared" si="756"/>
        <v>A.14.7.3</v>
      </c>
      <c r="H4345" s="235" t="e">
        <f t="shared" si="765"/>
        <v>#N/A</v>
      </c>
      <c r="I4345" s="239"/>
      <c r="J4345" s="239"/>
      <c r="K4345" s="239"/>
      <c r="L4345" s="239"/>
      <c r="M4345" s="240"/>
      <c r="N4345" s="231">
        <f t="shared" si="759"/>
        <v>1</v>
      </c>
      <c r="O4345" s="231">
        <f t="shared" si="763"/>
        <v>0</v>
      </c>
      <c r="P4345" s="179">
        <f>VLOOKUP($G4345,[1]Conceptos!$B$2:$I$588,6,FALSE)</f>
        <v>1</v>
      </c>
      <c r="Q4345" s="179">
        <f>VLOOKUP($G4345,[1]Conceptos!$B$2:$I$588,7,FALSE)</f>
        <v>1</v>
      </c>
      <c r="R4345" s="179">
        <f>VLOOKUP($G4345,[1]Conceptos!$B$2:$I$588,8,FALSE)</f>
        <v>1</v>
      </c>
      <c r="S4345" s="229" t="b">
        <f>VLOOKUP(G4345,[1]Conceptos!$B$2:$E$587,4,FALSE)</f>
        <v>1</v>
      </c>
      <c r="V4345" s="231">
        <f t="shared" si="764"/>
        <v>0</v>
      </c>
    </row>
    <row r="4346" spans="1:22" s="231" customFormat="1" hidden="1">
      <c r="A4346" s="172">
        <f>VLOOKUP(G4346,[1]Conceptos!$B$2:$F$587,5,FALSE)</f>
        <v>512</v>
      </c>
      <c r="B4346" s="236"/>
      <c r="C4346" s="237"/>
      <c r="D4346" s="238"/>
      <c r="E4346" s="225">
        <v>3</v>
      </c>
      <c r="F4346" s="174"/>
      <c r="G4346" s="264" t="str">
        <f t="shared" si="756"/>
        <v>A.14.7.3</v>
      </c>
      <c r="H4346" s="235" t="e">
        <f t="shared" si="765"/>
        <v>#N/A</v>
      </c>
      <c r="I4346" s="239"/>
      <c r="J4346" s="239"/>
      <c r="K4346" s="239"/>
      <c r="L4346" s="239"/>
      <c r="M4346" s="240"/>
      <c r="N4346" s="231">
        <f t="shared" si="759"/>
        <v>1</v>
      </c>
      <c r="O4346" s="231">
        <f t="shared" si="763"/>
        <v>0</v>
      </c>
      <c r="P4346" s="179">
        <f>VLOOKUP($G4346,[1]Conceptos!$B$2:$I$588,6,FALSE)</f>
        <v>1</v>
      </c>
      <c r="Q4346" s="179">
        <f>VLOOKUP($G4346,[1]Conceptos!$B$2:$I$588,7,FALSE)</f>
        <v>1</v>
      </c>
      <c r="R4346" s="179">
        <f>VLOOKUP($G4346,[1]Conceptos!$B$2:$I$588,8,FALSE)</f>
        <v>1</v>
      </c>
      <c r="S4346" s="229" t="b">
        <f>VLOOKUP(G4346,[1]Conceptos!$B$2:$E$587,4,FALSE)</f>
        <v>1</v>
      </c>
      <c r="V4346" s="231">
        <f t="shared" si="764"/>
        <v>0</v>
      </c>
    </row>
    <row r="4347" spans="1:22" s="231" customFormat="1" hidden="1">
      <c r="A4347" s="172">
        <f>VLOOKUP(G4347,[1]Conceptos!$B$2:$F$587,5,FALSE)</f>
        <v>512</v>
      </c>
      <c r="B4347" s="236"/>
      <c r="C4347" s="237"/>
      <c r="D4347" s="238"/>
      <c r="E4347" s="225">
        <v>4</v>
      </c>
      <c r="F4347" s="174"/>
      <c r="G4347" s="264" t="str">
        <f t="shared" si="756"/>
        <v>A.14.7.3</v>
      </c>
      <c r="H4347" s="235" t="e">
        <f t="shared" si="765"/>
        <v>#N/A</v>
      </c>
      <c r="I4347" s="239"/>
      <c r="J4347" s="239"/>
      <c r="K4347" s="239"/>
      <c r="L4347" s="239"/>
      <c r="M4347" s="240"/>
      <c r="N4347" s="231">
        <f t="shared" si="759"/>
        <v>1</v>
      </c>
      <c r="O4347" s="231">
        <f t="shared" si="763"/>
        <v>0</v>
      </c>
      <c r="P4347" s="179">
        <f>VLOOKUP($G4347,[1]Conceptos!$B$2:$I$588,6,FALSE)</f>
        <v>1</v>
      </c>
      <c r="Q4347" s="179">
        <f>VLOOKUP($G4347,[1]Conceptos!$B$2:$I$588,7,FALSE)</f>
        <v>1</v>
      </c>
      <c r="R4347" s="179">
        <f>VLOOKUP($G4347,[1]Conceptos!$B$2:$I$588,8,FALSE)</f>
        <v>1</v>
      </c>
      <c r="S4347" s="229" t="b">
        <f>VLOOKUP(G4347,[1]Conceptos!$B$2:$E$587,4,FALSE)</f>
        <v>1</v>
      </c>
      <c r="V4347" s="231">
        <f t="shared" si="764"/>
        <v>0</v>
      </c>
    </row>
    <row r="4348" spans="1:22" s="231" customFormat="1" hidden="1">
      <c r="A4348" s="172">
        <f>VLOOKUP(G4348,[1]Conceptos!$B$2:$F$587,5,FALSE)</f>
        <v>512</v>
      </c>
      <c r="B4348" s="236"/>
      <c r="C4348" s="237"/>
      <c r="D4348" s="238"/>
      <c r="E4348" s="225">
        <v>5</v>
      </c>
      <c r="F4348" s="174"/>
      <c r="G4348" s="264" t="str">
        <f t="shared" si="756"/>
        <v>A.14.7.3</v>
      </c>
      <c r="H4348" s="235" t="e">
        <f t="shared" si="765"/>
        <v>#N/A</v>
      </c>
      <c r="I4348" s="239"/>
      <c r="J4348" s="239"/>
      <c r="K4348" s="239"/>
      <c r="L4348" s="239"/>
      <c r="M4348" s="240"/>
      <c r="N4348" s="231">
        <f t="shared" si="759"/>
        <v>1</v>
      </c>
      <c r="O4348" s="231">
        <f t="shared" si="763"/>
        <v>0</v>
      </c>
      <c r="P4348" s="179">
        <f>VLOOKUP($G4348,[1]Conceptos!$B$2:$I$588,6,FALSE)</f>
        <v>1</v>
      </c>
      <c r="Q4348" s="179">
        <f>VLOOKUP($G4348,[1]Conceptos!$B$2:$I$588,7,FALSE)</f>
        <v>1</v>
      </c>
      <c r="R4348" s="179">
        <f>VLOOKUP($G4348,[1]Conceptos!$B$2:$I$588,8,FALSE)</f>
        <v>1</v>
      </c>
      <c r="S4348" s="229" t="b">
        <f>VLOOKUP(G4348,[1]Conceptos!$B$2:$E$587,4,FALSE)</f>
        <v>1</v>
      </c>
      <c r="V4348" s="231">
        <f t="shared" si="764"/>
        <v>0</v>
      </c>
    </row>
    <row r="4349" spans="1:22" s="231" customFormat="1" hidden="1">
      <c r="A4349" s="172">
        <f>VLOOKUP(G4349,[1]Conceptos!$B$2:$F$587,5,FALSE)</f>
        <v>512</v>
      </c>
      <c r="B4349" s="236"/>
      <c r="C4349" s="237"/>
      <c r="D4349" s="238"/>
      <c r="E4349" s="225">
        <v>6</v>
      </c>
      <c r="F4349" s="174"/>
      <c r="G4349" s="264" t="str">
        <f t="shared" ref="G4349:G4412" si="766">IF(ISBLANK(B4349),G4348,B4349)</f>
        <v>A.14.7.3</v>
      </c>
      <c r="H4349" s="235" t="e">
        <f t="shared" si="765"/>
        <v>#N/A</v>
      </c>
      <c r="I4349" s="239"/>
      <c r="J4349" s="239"/>
      <c r="K4349" s="239"/>
      <c r="L4349" s="239"/>
      <c r="M4349" s="240"/>
      <c r="N4349" s="231">
        <f t="shared" si="759"/>
        <v>1</v>
      </c>
      <c r="O4349" s="231">
        <f t="shared" si="763"/>
        <v>0</v>
      </c>
      <c r="P4349" s="179">
        <f>VLOOKUP($G4349,[1]Conceptos!$B$2:$I$588,6,FALSE)</f>
        <v>1</v>
      </c>
      <c r="Q4349" s="179">
        <f>VLOOKUP($G4349,[1]Conceptos!$B$2:$I$588,7,FALSE)</f>
        <v>1</v>
      </c>
      <c r="R4349" s="179">
        <f>VLOOKUP($G4349,[1]Conceptos!$B$2:$I$588,8,FALSE)</f>
        <v>1</v>
      </c>
      <c r="S4349" s="229" t="b">
        <f>VLOOKUP(G4349,[1]Conceptos!$B$2:$E$587,4,FALSE)</f>
        <v>1</v>
      </c>
      <c r="V4349" s="231">
        <f t="shared" si="764"/>
        <v>0</v>
      </c>
    </row>
    <row r="4350" spans="1:22" s="231" customFormat="1" hidden="1">
      <c r="A4350" s="172">
        <f>VLOOKUP(G4350,[1]Conceptos!$B$2:$F$587,5,FALSE)</f>
        <v>512</v>
      </c>
      <c r="B4350" s="236"/>
      <c r="C4350" s="237"/>
      <c r="D4350" s="238"/>
      <c r="E4350" s="225">
        <v>7</v>
      </c>
      <c r="F4350" s="174"/>
      <c r="G4350" s="264" t="str">
        <f t="shared" si="766"/>
        <v>A.14.7.3</v>
      </c>
      <c r="H4350" s="235" t="e">
        <f t="shared" si="765"/>
        <v>#N/A</v>
      </c>
      <c r="I4350" s="239"/>
      <c r="J4350" s="239"/>
      <c r="K4350" s="239"/>
      <c r="L4350" s="239"/>
      <c r="M4350" s="240"/>
      <c r="N4350" s="231">
        <f t="shared" si="759"/>
        <v>1</v>
      </c>
      <c r="O4350" s="231">
        <f t="shared" si="763"/>
        <v>0</v>
      </c>
      <c r="P4350" s="179">
        <f>VLOOKUP($G4350,[1]Conceptos!$B$2:$I$588,6,FALSE)</f>
        <v>1</v>
      </c>
      <c r="Q4350" s="179">
        <f>VLOOKUP($G4350,[1]Conceptos!$B$2:$I$588,7,FALSE)</f>
        <v>1</v>
      </c>
      <c r="R4350" s="179">
        <f>VLOOKUP($G4350,[1]Conceptos!$B$2:$I$588,8,FALSE)</f>
        <v>1</v>
      </c>
      <c r="S4350" s="229" t="b">
        <f>VLOOKUP(G4350,[1]Conceptos!$B$2:$E$587,4,FALSE)</f>
        <v>1</v>
      </c>
      <c r="V4350" s="231">
        <f t="shared" si="764"/>
        <v>0</v>
      </c>
    </row>
    <row r="4351" spans="1:22" s="231" customFormat="1" hidden="1">
      <c r="A4351" s="172">
        <f>VLOOKUP(G4351,[1]Conceptos!$B$2:$F$587,5,FALSE)</f>
        <v>512</v>
      </c>
      <c r="B4351" s="236"/>
      <c r="C4351" s="237"/>
      <c r="D4351" s="238"/>
      <c r="E4351" s="225">
        <v>8</v>
      </c>
      <c r="F4351" s="174"/>
      <c r="G4351" s="264" t="str">
        <f t="shared" si="766"/>
        <v>A.14.7.3</v>
      </c>
      <c r="H4351" s="235" t="e">
        <f t="shared" si="765"/>
        <v>#N/A</v>
      </c>
      <c r="I4351" s="239"/>
      <c r="J4351" s="239"/>
      <c r="K4351" s="239"/>
      <c r="L4351" s="239"/>
      <c r="M4351" s="240"/>
      <c r="N4351" s="231">
        <f t="shared" si="759"/>
        <v>1</v>
      </c>
      <c r="O4351" s="231">
        <f t="shared" si="763"/>
        <v>0</v>
      </c>
      <c r="P4351" s="179">
        <f>VLOOKUP($G4351,[1]Conceptos!$B$2:$I$588,6,FALSE)</f>
        <v>1</v>
      </c>
      <c r="Q4351" s="179">
        <f>VLOOKUP($G4351,[1]Conceptos!$B$2:$I$588,7,FALSE)</f>
        <v>1</v>
      </c>
      <c r="R4351" s="179">
        <f>VLOOKUP($G4351,[1]Conceptos!$B$2:$I$588,8,FALSE)</f>
        <v>1</v>
      </c>
      <c r="S4351" s="229" t="b">
        <f>VLOOKUP(G4351,[1]Conceptos!$B$2:$E$587,4,FALSE)</f>
        <v>1</v>
      </c>
      <c r="V4351" s="231">
        <f t="shared" si="764"/>
        <v>0</v>
      </c>
    </row>
    <row r="4352" spans="1:22" s="231" customFormat="1" hidden="1">
      <c r="A4352" s="172">
        <f>VLOOKUP(G4352,[1]Conceptos!$B$2:$F$587,5,FALSE)</f>
        <v>512</v>
      </c>
      <c r="B4352" s="236"/>
      <c r="C4352" s="237"/>
      <c r="D4352" s="238"/>
      <c r="E4352" s="225">
        <v>9</v>
      </c>
      <c r="F4352" s="174"/>
      <c r="G4352" s="264" t="str">
        <f t="shared" si="766"/>
        <v>A.14.7.3</v>
      </c>
      <c r="H4352" s="235" t="e">
        <f t="shared" si="765"/>
        <v>#N/A</v>
      </c>
      <c r="I4352" s="239"/>
      <c r="J4352" s="239"/>
      <c r="K4352" s="239"/>
      <c r="L4352" s="239"/>
      <c r="M4352" s="240"/>
      <c r="N4352" s="231">
        <f t="shared" si="759"/>
        <v>1</v>
      </c>
      <c r="O4352" s="231">
        <f t="shared" si="763"/>
        <v>0</v>
      </c>
      <c r="P4352" s="179">
        <f>VLOOKUP($G4352,[1]Conceptos!$B$2:$I$588,6,FALSE)</f>
        <v>1</v>
      </c>
      <c r="Q4352" s="179">
        <f>VLOOKUP($G4352,[1]Conceptos!$B$2:$I$588,7,FALSE)</f>
        <v>1</v>
      </c>
      <c r="R4352" s="179">
        <f>VLOOKUP($G4352,[1]Conceptos!$B$2:$I$588,8,FALSE)</f>
        <v>1</v>
      </c>
      <c r="S4352" s="229" t="b">
        <f>VLOOKUP(G4352,[1]Conceptos!$B$2:$E$587,4,FALSE)</f>
        <v>1</v>
      </c>
      <c r="V4352" s="231">
        <f t="shared" si="764"/>
        <v>0</v>
      </c>
    </row>
    <row r="4353" spans="1:27" s="254" customFormat="1" hidden="1">
      <c r="A4353" s="172">
        <f>VLOOKUP(G4353,[1]Conceptos!$B$2:$F$587,5,FALSE)</f>
        <v>512</v>
      </c>
      <c r="B4353" s="236"/>
      <c r="C4353" s="237"/>
      <c r="D4353" s="238"/>
      <c r="E4353" s="258">
        <v>10</v>
      </c>
      <c r="F4353" s="174"/>
      <c r="G4353" s="175" t="str">
        <f t="shared" si="766"/>
        <v>A.14.7.3</v>
      </c>
      <c r="H4353" s="235" t="e">
        <f t="shared" si="765"/>
        <v>#N/A</v>
      </c>
      <c r="I4353" s="259"/>
      <c r="J4353" s="259"/>
      <c r="K4353" s="259"/>
      <c r="L4353" s="259"/>
      <c r="M4353" s="260"/>
      <c r="N4353" s="254">
        <f t="shared" si="759"/>
        <v>1</v>
      </c>
      <c r="O4353" s="254">
        <f t="shared" si="763"/>
        <v>0</v>
      </c>
      <c r="P4353" s="179">
        <f>VLOOKUP($G4353,[1]Conceptos!$B$2:$I$588,6,FALSE)</f>
        <v>1</v>
      </c>
      <c r="Q4353" s="179">
        <f>VLOOKUP($G4353,[1]Conceptos!$B$2:$I$588,7,FALSE)</f>
        <v>1</v>
      </c>
      <c r="R4353" s="179">
        <f>VLOOKUP($G4353,[1]Conceptos!$B$2:$I$588,8,FALSE)</f>
        <v>1</v>
      </c>
      <c r="S4353" s="261" t="b">
        <f>VLOOKUP(G4353,[1]Conceptos!$B$2:$E$587,4,FALSE)</f>
        <v>1</v>
      </c>
      <c r="V4353" s="231">
        <f t="shared" si="764"/>
        <v>0</v>
      </c>
      <c r="W4353" s="231"/>
      <c r="X4353" s="231"/>
      <c r="Y4353" s="231"/>
      <c r="Z4353" s="231"/>
      <c r="AA4353" s="231"/>
    </row>
    <row r="4354" spans="1:27" s="231" customFormat="1" ht="25.5">
      <c r="A4354" s="172">
        <f>VLOOKUP(G4354,[1]Conceptos!$B$2:$F$587,5,FALSE)</f>
        <v>513</v>
      </c>
      <c r="B4354" s="216" t="s">
        <v>656</v>
      </c>
      <c r="C4354" s="217" t="str">
        <f>VLOOKUP(B4354,[1]Conceptos!$B$2:$D$587,2,FALSE)</f>
        <v>PRESTACIÓN DIRECTA DEL SERVICIO</v>
      </c>
      <c r="D4354" s="218" t="str">
        <f>VLOOKUP(B4354,[1]Conceptos!$B$2:$D$587,3,FALSE)</f>
        <v>INVERSIÓN ORIENTADA A LA PRESTACION DEL SERVICIO DIRECTA PARA LA ADUCUADA ATENCIÓN Y APOYO A LA POBLACIÓN CON DISCAPACIDAD</v>
      </c>
      <c r="E4354" s="249"/>
      <c r="F4354" s="210"/>
      <c r="G4354" s="262" t="str">
        <f t="shared" si="766"/>
        <v>A.14.7.4</v>
      </c>
      <c r="H4354" s="249"/>
      <c r="I4354" s="213">
        <f>I4355+I4366</f>
        <v>0</v>
      </c>
      <c r="J4354" s="213">
        <f>J4355+J4366</f>
        <v>0</v>
      </c>
      <c r="K4354" s="213">
        <f>K4355+K4366</f>
        <v>0</v>
      </c>
      <c r="L4354" s="213">
        <f>L4355+L4366</f>
        <v>0</v>
      </c>
      <c r="M4354" s="214">
        <f>M4355+M4366</f>
        <v>0</v>
      </c>
      <c r="N4354" s="250">
        <f>IF(E4354&lt;&gt;"",1,0)</f>
        <v>0</v>
      </c>
      <c r="O4354" s="250">
        <f>SUM(I4354:M4354)</f>
        <v>0</v>
      </c>
      <c r="P4354" s="179">
        <f>VLOOKUP($G4354,[1]Conceptos!$B$2:$I$588,6,FALSE)</f>
        <v>1</v>
      </c>
      <c r="Q4354" s="179">
        <f>VLOOKUP($G4354,[1]Conceptos!$B$2:$I$588,7,FALSE)</f>
        <v>1</v>
      </c>
      <c r="R4354" s="179">
        <f>VLOOKUP($G4354,[1]Conceptos!$B$2:$I$588,8,FALSE)</f>
        <v>1</v>
      </c>
      <c r="S4354" s="229" t="b">
        <f>VLOOKUP(G4354,[1]Conceptos!$B$2:$E$588,4,FALSE)</f>
        <v>0</v>
      </c>
      <c r="T4354" s="230">
        <f>FIND(".",B4354,LEN(B4354)-2)</f>
        <v>7</v>
      </c>
      <c r="U4354" s="230" t="str">
        <f>MID(B4354,1,T4354-1)</f>
        <v>A.14.7</v>
      </c>
      <c r="V4354" s="231">
        <f t="shared" si="764"/>
        <v>7</v>
      </c>
    </row>
    <row r="4355" spans="1:27" s="231" customFormat="1" ht="51">
      <c r="A4355" s="172">
        <f>VLOOKUP(G4355,[1]Conceptos!$B$2:$F$587,5,FALSE)</f>
        <v>514</v>
      </c>
      <c r="B4355" s="219" t="s">
        <v>657</v>
      </c>
      <c r="C4355" s="220" t="str">
        <f>VLOOKUP(B4355,[1]Conceptos!$B$2:$D$587,2,FALSE)</f>
        <v>TALENTO HUMANO QUE DESARROLLA FUNCIONES DE CARÁCTER OPERATIVO</v>
      </c>
      <c r="D4355" s="221" t="str">
        <f>VLOOKUP(B4355,[1]Conceptos!$B$2:$D$587,3,FALSE)</f>
        <v>CONTEMPLA LA REMUNERACIÓN DEL TALENTO HUMANO QUE DESARROLLA FUNCIONES DE CARÁCTER OPERATIVO EN EL ÁREA DE ATENCIÓN Y APOYO A LA POBLACIÓN CON DISCAPACIDAD, CUALQUIERA QUE SEA SU MODALIDAD DE VINCULACIÓN.</v>
      </c>
      <c r="E4355" s="222" t="s">
        <v>136</v>
      </c>
      <c r="F4355" s="223"/>
      <c r="G4355" s="263" t="str">
        <f t="shared" si="766"/>
        <v>A.14.7.4.1</v>
      </c>
      <c r="H4355" s="225"/>
      <c r="I4355" s="226">
        <f>SUM(I4356:I4365)</f>
        <v>0</v>
      </c>
      <c r="J4355" s="226">
        <f>SUM(J4356:J4365)</f>
        <v>0</v>
      </c>
      <c r="K4355" s="226">
        <f>SUM(K4356:K4365)</f>
        <v>0</v>
      </c>
      <c r="L4355" s="226">
        <f>SUM(L4356:L4365)</f>
        <v>0</v>
      </c>
      <c r="M4355" s="227">
        <f>SUM(M4356:M4365)</f>
        <v>0</v>
      </c>
      <c r="N4355" s="228">
        <f>IF(AND(E4355&lt;&gt;"", E4355&lt;&gt;"Registrar Detalle",E4355&lt;&gt;"Ocultar Detalle"),1,0)</f>
        <v>0</v>
      </c>
      <c r="O4355" s="228">
        <f t="shared" si="763"/>
        <v>0</v>
      </c>
      <c r="P4355" s="179">
        <f>VLOOKUP($G4355,[1]Conceptos!$B$2:$I$588,6,FALSE)</f>
        <v>1</v>
      </c>
      <c r="Q4355" s="179">
        <f>VLOOKUP($G4355,[1]Conceptos!$B$2:$I$588,7,FALSE)</f>
        <v>1</v>
      </c>
      <c r="R4355" s="179">
        <f>VLOOKUP($G4355,[1]Conceptos!$B$2:$I$588,8,FALSE)</f>
        <v>1</v>
      </c>
      <c r="S4355" s="229" t="b">
        <f>VLOOKUP(G4355,[1]Conceptos!$B$2:$E$588,4,FALSE)</f>
        <v>1</v>
      </c>
      <c r="T4355" s="230">
        <f>FIND(".",B4355,LEN(B4355)-2)</f>
        <v>9</v>
      </c>
      <c r="U4355" s="230" t="str">
        <f>MID(B4355,1,T4355-1)</f>
        <v>A.14.7.4</v>
      </c>
      <c r="V4355" s="231">
        <f t="shared" si="764"/>
        <v>9</v>
      </c>
    </row>
    <row r="4356" spans="1:27" s="231" customFormat="1">
      <c r="A4356" s="172">
        <f>VLOOKUP(G4356,[1]Conceptos!$B$2:$F$587,5,FALSE)</f>
        <v>514</v>
      </c>
      <c r="B4356" s="234"/>
      <c r="C4356" s="220"/>
      <c r="D4356" s="221"/>
      <c r="E4356" s="225">
        <v>1</v>
      </c>
      <c r="F4356" s="174"/>
      <c r="G4356" s="264" t="str">
        <f t="shared" si="766"/>
        <v>A.14.7.4.1</v>
      </c>
      <c r="H4356" s="235" t="e">
        <f t="shared" ref="H4356:H4365" si="767">VLOOKUP(F4356,$W$7:$X$48,2,FALSE)</f>
        <v>#N/A</v>
      </c>
      <c r="I4356" s="239"/>
      <c r="J4356" s="239"/>
      <c r="K4356" s="239"/>
      <c r="L4356" s="239"/>
      <c r="M4356" s="240"/>
      <c r="N4356" s="231">
        <f t="shared" si="759"/>
        <v>1</v>
      </c>
      <c r="O4356" s="231">
        <f t="shared" si="763"/>
        <v>0</v>
      </c>
      <c r="P4356" s="179">
        <f>VLOOKUP($G4356,[1]Conceptos!$B$2:$I$588,6,FALSE)</f>
        <v>1</v>
      </c>
      <c r="Q4356" s="179">
        <f>VLOOKUP($G4356,[1]Conceptos!$B$2:$I$588,7,FALSE)</f>
        <v>1</v>
      </c>
      <c r="R4356" s="179">
        <f>VLOOKUP($G4356,[1]Conceptos!$B$2:$I$588,8,FALSE)</f>
        <v>1</v>
      </c>
      <c r="S4356" s="229" t="b">
        <f>VLOOKUP(G4356,[1]Conceptos!$B$2:$E$588,4,FALSE)</f>
        <v>1</v>
      </c>
      <c r="V4356" s="231">
        <f t="shared" si="764"/>
        <v>9</v>
      </c>
    </row>
    <row r="4357" spans="1:27" s="231" customFormat="1" hidden="1">
      <c r="A4357" s="172">
        <f>VLOOKUP(G4357,[1]Conceptos!$B$2:$F$587,5,FALSE)</f>
        <v>514</v>
      </c>
      <c r="B4357" s="236"/>
      <c r="C4357" s="237"/>
      <c r="D4357" s="238"/>
      <c r="E4357" s="225">
        <v>2</v>
      </c>
      <c r="F4357" s="174"/>
      <c r="G4357" s="264" t="str">
        <f t="shared" si="766"/>
        <v>A.14.7.4.1</v>
      </c>
      <c r="H4357" s="235" t="e">
        <f t="shared" si="767"/>
        <v>#N/A</v>
      </c>
      <c r="I4357" s="239"/>
      <c r="J4357" s="239"/>
      <c r="K4357" s="239"/>
      <c r="L4357" s="239"/>
      <c r="M4357" s="240"/>
      <c r="N4357" s="231">
        <f t="shared" si="759"/>
        <v>1</v>
      </c>
      <c r="O4357" s="231">
        <f t="shared" si="763"/>
        <v>0</v>
      </c>
      <c r="P4357" s="179">
        <f>VLOOKUP($G4357,[1]Conceptos!$B$2:$I$588,6,FALSE)</f>
        <v>1</v>
      </c>
      <c r="Q4357" s="179">
        <f>VLOOKUP($G4357,[1]Conceptos!$B$2:$I$588,7,FALSE)</f>
        <v>1</v>
      </c>
      <c r="R4357" s="179">
        <f>VLOOKUP($G4357,[1]Conceptos!$B$2:$I$588,8,FALSE)</f>
        <v>1</v>
      </c>
      <c r="S4357" s="229" t="b">
        <f>VLOOKUP(G4357,[1]Conceptos!$B$2:$E$587,4,FALSE)</f>
        <v>1</v>
      </c>
      <c r="V4357" s="231">
        <f t="shared" si="764"/>
        <v>0</v>
      </c>
    </row>
    <row r="4358" spans="1:27" s="231" customFormat="1" hidden="1">
      <c r="A4358" s="172">
        <f>VLOOKUP(G4358,[1]Conceptos!$B$2:$F$587,5,FALSE)</f>
        <v>514</v>
      </c>
      <c r="B4358" s="236"/>
      <c r="C4358" s="237"/>
      <c r="D4358" s="238"/>
      <c r="E4358" s="225">
        <v>3</v>
      </c>
      <c r="F4358" s="174"/>
      <c r="G4358" s="264" t="str">
        <f t="shared" si="766"/>
        <v>A.14.7.4.1</v>
      </c>
      <c r="H4358" s="235" t="e">
        <f t="shared" si="767"/>
        <v>#N/A</v>
      </c>
      <c r="I4358" s="239"/>
      <c r="J4358" s="239"/>
      <c r="K4358" s="239"/>
      <c r="L4358" s="239"/>
      <c r="M4358" s="240"/>
      <c r="N4358" s="231">
        <f t="shared" si="759"/>
        <v>1</v>
      </c>
      <c r="O4358" s="231">
        <f t="shared" si="763"/>
        <v>0</v>
      </c>
      <c r="P4358" s="179">
        <f>VLOOKUP($G4358,[1]Conceptos!$B$2:$I$588,6,FALSE)</f>
        <v>1</v>
      </c>
      <c r="Q4358" s="179">
        <f>VLOOKUP($G4358,[1]Conceptos!$B$2:$I$588,7,FALSE)</f>
        <v>1</v>
      </c>
      <c r="R4358" s="179">
        <f>VLOOKUP($G4358,[1]Conceptos!$B$2:$I$588,8,FALSE)</f>
        <v>1</v>
      </c>
      <c r="S4358" s="229" t="b">
        <f>VLOOKUP(G4358,[1]Conceptos!$B$2:$E$587,4,FALSE)</f>
        <v>1</v>
      </c>
      <c r="V4358" s="231">
        <f t="shared" si="764"/>
        <v>0</v>
      </c>
    </row>
    <row r="4359" spans="1:27" s="231" customFormat="1" hidden="1">
      <c r="A4359" s="172">
        <f>VLOOKUP(G4359,[1]Conceptos!$B$2:$F$587,5,FALSE)</f>
        <v>514</v>
      </c>
      <c r="B4359" s="236"/>
      <c r="C4359" s="237"/>
      <c r="D4359" s="238"/>
      <c r="E4359" s="225">
        <v>4</v>
      </c>
      <c r="F4359" s="174"/>
      <c r="G4359" s="264" t="str">
        <f t="shared" si="766"/>
        <v>A.14.7.4.1</v>
      </c>
      <c r="H4359" s="235" t="e">
        <f t="shared" si="767"/>
        <v>#N/A</v>
      </c>
      <c r="I4359" s="239"/>
      <c r="J4359" s="239"/>
      <c r="K4359" s="239"/>
      <c r="L4359" s="239"/>
      <c r="M4359" s="240"/>
      <c r="N4359" s="231">
        <f t="shared" si="759"/>
        <v>1</v>
      </c>
      <c r="O4359" s="231">
        <f t="shared" si="763"/>
        <v>0</v>
      </c>
      <c r="P4359" s="179">
        <f>VLOOKUP($G4359,[1]Conceptos!$B$2:$I$588,6,FALSE)</f>
        <v>1</v>
      </c>
      <c r="Q4359" s="179">
        <f>VLOOKUP($G4359,[1]Conceptos!$B$2:$I$588,7,FALSE)</f>
        <v>1</v>
      </c>
      <c r="R4359" s="179">
        <f>VLOOKUP($G4359,[1]Conceptos!$B$2:$I$588,8,FALSE)</f>
        <v>1</v>
      </c>
      <c r="S4359" s="229" t="b">
        <f>VLOOKUP(G4359,[1]Conceptos!$B$2:$E$587,4,FALSE)</f>
        <v>1</v>
      </c>
      <c r="V4359" s="231">
        <f t="shared" si="764"/>
        <v>0</v>
      </c>
    </row>
    <row r="4360" spans="1:27" s="231" customFormat="1" hidden="1">
      <c r="A4360" s="172">
        <f>VLOOKUP(G4360,[1]Conceptos!$B$2:$F$587,5,FALSE)</f>
        <v>514</v>
      </c>
      <c r="B4360" s="236"/>
      <c r="C4360" s="237"/>
      <c r="D4360" s="238"/>
      <c r="E4360" s="225">
        <v>5</v>
      </c>
      <c r="F4360" s="174"/>
      <c r="G4360" s="264" t="str">
        <f t="shared" si="766"/>
        <v>A.14.7.4.1</v>
      </c>
      <c r="H4360" s="235" t="e">
        <f t="shared" si="767"/>
        <v>#N/A</v>
      </c>
      <c r="I4360" s="239"/>
      <c r="J4360" s="239"/>
      <c r="K4360" s="239"/>
      <c r="L4360" s="239"/>
      <c r="M4360" s="240"/>
      <c r="N4360" s="231">
        <f t="shared" si="759"/>
        <v>1</v>
      </c>
      <c r="O4360" s="231">
        <f t="shared" si="763"/>
        <v>0</v>
      </c>
      <c r="P4360" s="179">
        <f>VLOOKUP($G4360,[1]Conceptos!$B$2:$I$588,6,FALSE)</f>
        <v>1</v>
      </c>
      <c r="Q4360" s="179">
        <f>VLOOKUP($G4360,[1]Conceptos!$B$2:$I$588,7,FALSE)</f>
        <v>1</v>
      </c>
      <c r="R4360" s="179">
        <f>VLOOKUP($G4360,[1]Conceptos!$B$2:$I$588,8,FALSE)</f>
        <v>1</v>
      </c>
      <c r="S4360" s="229" t="b">
        <f>VLOOKUP(G4360,[1]Conceptos!$B$2:$E$587,4,FALSE)</f>
        <v>1</v>
      </c>
      <c r="V4360" s="231">
        <f t="shared" si="764"/>
        <v>0</v>
      </c>
    </row>
    <row r="4361" spans="1:27" s="231" customFormat="1" hidden="1">
      <c r="A4361" s="172">
        <f>VLOOKUP(G4361,[1]Conceptos!$B$2:$F$587,5,FALSE)</f>
        <v>514</v>
      </c>
      <c r="B4361" s="236"/>
      <c r="C4361" s="237"/>
      <c r="D4361" s="238"/>
      <c r="E4361" s="225">
        <v>6</v>
      </c>
      <c r="F4361" s="174"/>
      <c r="G4361" s="264" t="str">
        <f t="shared" si="766"/>
        <v>A.14.7.4.1</v>
      </c>
      <c r="H4361" s="235" t="e">
        <f t="shared" si="767"/>
        <v>#N/A</v>
      </c>
      <c r="I4361" s="239"/>
      <c r="J4361" s="239"/>
      <c r="K4361" s="239"/>
      <c r="L4361" s="239"/>
      <c r="M4361" s="240"/>
      <c r="N4361" s="231">
        <f t="shared" si="759"/>
        <v>1</v>
      </c>
      <c r="O4361" s="231">
        <f t="shared" si="763"/>
        <v>0</v>
      </c>
      <c r="P4361" s="179">
        <f>VLOOKUP($G4361,[1]Conceptos!$B$2:$I$588,6,FALSE)</f>
        <v>1</v>
      </c>
      <c r="Q4361" s="179">
        <f>VLOOKUP($G4361,[1]Conceptos!$B$2:$I$588,7,FALSE)</f>
        <v>1</v>
      </c>
      <c r="R4361" s="179">
        <f>VLOOKUP($G4361,[1]Conceptos!$B$2:$I$588,8,FALSE)</f>
        <v>1</v>
      </c>
      <c r="S4361" s="229" t="b">
        <f>VLOOKUP(G4361,[1]Conceptos!$B$2:$E$587,4,FALSE)</f>
        <v>1</v>
      </c>
      <c r="V4361" s="231">
        <f t="shared" si="764"/>
        <v>0</v>
      </c>
    </row>
    <row r="4362" spans="1:27" s="231" customFormat="1" hidden="1">
      <c r="A4362" s="172">
        <f>VLOOKUP(G4362,[1]Conceptos!$B$2:$F$587,5,FALSE)</f>
        <v>514</v>
      </c>
      <c r="B4362" s="236"/>
      <c r="C4362" s="237"/>
      <c r="D4362" s="238"/>
      <c r="E4362" s="225">
        <v>7</v>
      </c>
      <c r="F4362" s="174"/>
      <c r="G4362" s="264" t="str">
        <f t="shared" si="766"/>
        <v>A.14.7.4.1</v>
      </c>
      <c r="H4362" s="235" t="e">
        <f t="shared" si="767"/>
        <v>#N/A</v>
      </c>
      <c r="I4362" s="239"/>
      <c r="J4362" s="239"/>
      <c r="K4362" s="239"/>
      <c r="L4362" s="239"/>
      <c r="M4362" s="240"/>
      <c r="N4362" s="231">
        <f t="shared" si="759"/>
        <v>1</v>
      </c>
      <c r="O4362" s="231">
        <f t="shared" si="763"/>
        <v>0</v>
      </c>
      <c r="P4362" s="179">
        <f>VLOOKUP($G4362,[1]Conceptos!$B$2:$I$588,6,FALSE)</f>
        <v>1</v>
      </c>
      <c r="Q4362" s="179">
        <f>VLOOKUP($G4362,[1]Conceptos!$B$2:$I$588,7,FALSE)</f>
        <v>1</v>
      </c>
      <c r="R4362" s="179">
        <f>VLOOKUP($G4362,[1]Conceptos!$B$2:$I$588,8,FALSE)</f>
        <v>1</v>
      </c>
      <c r="S4362" s="229" t="b">
        <f>VLOOKUP(G4362,[1]Conceptos!$B$2:$E$587,4,FALSE)</f>
        <v>1</v>
      </c>
      <c r="V4362" s="231">
        <f t="shared" si="764"/>
        <v>0</v>
      </c>
    </row>
    <row r="4363" spans="1:27" s="231" customFormat="1" hidden="1">
      <c r="A4363" s="172">
        <f>VLOOKUP(G4363,[1]Conceptos!$B$2:$F$587,5,FALSE)</f>
        <v>514</v>
      </c>
      <c r="B4363" s="236"/>
      <c r="C4363" s="237"/>
      <c r="D4363" s="238"/>
      <c r="E4363" s="225">
        <v>8</v>
      </c>
      <c r="F4363" s="174"/>
      <c r="G4363" s="264" t="str">
        <f t="shared" si="766"/>
        <v>A.14.7.4.1</v>
      </c>
      <c r="H4363" s="235" t="e">
        <f t="shared" si="767"/>
        <v>#N/A</v>
      </c>
      <c r="I4363" s="239"/>
      <c r="J4363" s="239"/>
      <c r="K4363" s="239"/>
      <c r="L4363" s="239"/>
      <c r="M4363" s="240"/>
      <c r="N4363" s="231">
        <f t="shared" si="759"/>
        <v>1</v>
      </c>
      <c r="O4363" s="231">
        <f t="shared" si="763"/>
        <v>0</v>
      </c>
      <c r="P4363" s="179">
        <f>VLOOKUP($G4363,[1]Conceptos!$B$2:$I$588,6,FALSE)</f>
        <v>1</v>
      </c>
      <c r="Q4363" s="179">
        <f>VLOOKUP($G4363,[1]Conceptos!$B$2:$I$588,7,FALSE)</f>
        <v>1</v>
      </c>
      <c r="R4363" s="179">
        <f>VLOOKUP($G4363,[1]Conceptos!$B$2:$I$588,8,FALSE)</f>
        <v>1</v>
      </c>
      <c r="S4363" s="229" t="b">
        <f>VLOOKUP(G4363,[1]Conceptos!$B$2:$E$587,4,FALSE)</f>
        <v>1</v>
      </c>
      <c r="V4363" s="231">
        <f t="shared" si="764"/>
        <v>0</v>
      </c>
    </row>
    <row r="4364" spans="1:27" s="231" customFormat="1" hidden="1">
      <c r="A4364" s="172">
        <f>VLOOKUP(G4364,[1]Conceptos!$B$2:$F$587,5,FALSE)</f>
        <v>514</v>
      </c>
      <c r="B4364" s="236"/>
      <c r="C4364" s="237"/>
      <c r="D4364" s="238"/>
      <c r="E4364" s="225">
        <v>9</v>
      </c>
      <c r="F4364" s="174"/>
      <c r="G4364" s="264" t="str">
        <f t="shared" si="766"/>
        <v>A.14.7.4.1</v>
      </c>
      <c r="H4364" s="235" t="e">
        <f t="shared" si="767"/>
        <v>#N/A</v>
      </c>
      <c r="I4364" s="239"/>
      <c r="J4364" s="239"/>
      <c r="K4364" s="239"/>
      <c r="L4364" s="239"/>
      <c r="M4364" s="240"/>
      <c r="N4364" s="231">
        <f t="shared" si="759"/>
        <v>1</v>
      </c>
      <c r="O4364" s="231">
        <f t="shared" si="763"/>
        <v>0</v>
      </c>
      <c r="P4364" s="179">
        <f>VLOOKUP($G4364,[1]Conceptos!$B$2:$I$588,6,FALSE)</f>
        <v>1</v>
      </c>
      <c r="Q4364" s="179">
        <f>VLOOKUP($G4364,[1]Conceptos!$B$2:$I$588,7,FALSE)</f>
        <v>1</v>
      </c>
      <c r="R4364" s="179">
        <f>VLOOKUP($G4364,[1]Conceptos!$B$2:$I$588,8,FALSE)</f>
        <v>1</v>
      </c>
      <c r="S4364" s="229" t="b">
        <f>VLOOKUP(G4364,[1]Conceptos!$B$2:$E$587,4,FALSE)</f>
        <v>1</v>
      </c>
      <c r="V4364" s="231">
        <f t="shared" si="764"/>
        <v>0</v>
      </c>
    </row>
    <row r="4365" spans="1:27" s="231" customFormat="1" hidden="1">
      <c r="A4365" s="172">
        <f>VLOOKUP(G4365,[1]Conceptos!$B$2:$F$587,5,FALSE)</f>
        <v>514</v>
      </c>
      <c r="B4365" s="236"/>
      <c r="C4365" s="237"/>
      <c r="D4365" s="238"/>
      <c r="E4365" s="225">
        <v>10</v>
      </c>
      <c r="F4365" s="174"/>
      <c r="G4365" s="264" t="str">
        <f t="shared" si="766"/>
        <v>A.14.7.4.1</v>
      </c>
      <c r="H4365" s="235" t="e">
        <f t="shared" si="767"/>
        <v>#N/A</v>
      </c>
      <c r="I4365" s="239"/>
      <c r="J4365" s="239"/>
      <c r="K4365" s="239"/>
      <c r="L4365" s="239"/>
      <c r="M4365" s="240"/>
      <c r="N4365" s="231">
        <f t="shared" si="759"/>
        <v>1</v>
      </c>
      <c r="O4365" s="231">
        <f t="shared" si="763"/>
        <v>0</v>
      </c>
      <c r="P4365" s="179">
        <f>VLOOKUP($G4365,[1]Conceptos!$B$2:$I$588,6,FALSE)</f>
        <v>1</v>
      </c>
      <c r="Q4365" s="179">
        <f>VLOOKUP($G4365,[1]Conceptos!$B$2:$I$588,7,FALSE)</f>
        <v>1</v>
      </c>
      <c r="R4365" s="179">
        <f>VLOOKUP($G4365,[1]Conceptos!$B$2:$I$588,8,FALSE)</f>
        <v>1</v>
      </c>
      <c r="S4365" s="229" t="b">
        <f>VLOOKUP(G4365,[1]Conceptos!$B$2:$E$587,4,FALSE)</f>
        <v>1</v>
      </c>
      <c r="V4365" s="231">
        <f t="shared" si="764"/>
        <v>0</v>
      </c>
    </row>
    <row r="4366" spans="1:27" s="231" customFormat="1" ht="38.25">
      <c r="A4366" s="172">
        <f>VLOOKUP(G4366,[1]Conceptos!$B$2:$F$587,5,FALSE)</f>
        <v>515</v>
      </c>
      <c r="B4366" s="219" t="s">
        <v>658</v>
      </c>
      <c r="C4366" s="220" t="str">
        <f>VLOOKUP(B4366,[1]Conceptos!$B$2:$D$587,2,FALSE)</f>
        <v>ADQUISICIÓN DE INSUMOS, SUMINISTROS Y DOTACIÓN</v>
      </c>
      <c r="D4366" s="221" t="str">
        <f>VLOOKUP(B4366,[1]Conceptos!$B$2:$D$587,3,FALSE)</f>
        <v>CONTEMPLA LOS RECURSOS DESTINADOS A LA ADQUISICIÓN DE INSUMOS, SUMINISTROS Y DOTACION NECESARIOS PARA EL DESARROLLO DE ACCIONES Y PROYECTOS</v>
      </c>
      <c r="E4366" s="222" t="s">
        <v>136</v>
      </c>
      <c r="F4366" s="223"/>
      <c r="G4366" s="263" t="str">
        <f t="shared" si="766"/>
        <v>A.14.7.4.2</v>
      </c>
      <c r="H4366" s="225"/>
      <c r="I4366" s="226">
        <f>SUM(I4367:I4376)</f>
        <v>0</v>
      </c>
      <c r="J4366" s="226">
        <f>SUM(J4367:J4376)</f>
        <v>0</v>
      </c>
      <c r="K4366" s="226">
        <f>SUM(K4367:K4376)</f>
        <v>0</v>
      </c>
      <c r="L4366" s="226">
        <f>SUM(L4367:L4376)</f>
        <v>0</v>
      </c>
      <c r="M4366" s="227">
        <f>SUM(M4367:M4376)</f>
        <v>0</v>
      </c>
      <c r="N4366" s="228">
        <f>IF(AND(E4366&lt;&gt;"", E4366&lt;&gt;"Registrar Detalle",E4366&lt;&gt;"Ocultar Detalle"),1,0)</f>
        <v>0</v>
      </c>
      <c r="O4366" s="228">
        <f t="shared" si="763"/>
        <v>0</v>
      </c>
      <c r="P4366" s="179">
        <f>VLOOKUP($G4366,[1]Conceptos!$B$2:$I$588,6,FALSE)</f>
        <v>1</v>
      </c>
      <c r="Q4366" s="179">
        <f>VLOOKUP($G4366,[1]Conceptos!$B$2:$I$588,7,FALSE)</f>
        <v>1</v>
      </c>
      <c r="R4366" s="179">
        <f>VLOOKUP($G4366,[1]Conceptos!$B$2:$I$588,8,FALSE)</f>
        <v>1</v>
      </c>
      <c r="S4366" s="229" t="b">
        <f>VLOOKUP(G4366,[1]Conceptos!$B$2:$E$588,4,FALSE)</f>
        <v>1</v>
      </c>
      <c r="T4366" s="230">
        <f>FIND(".",B4366,LEN(B4366)-2)</f>
        <v>9</v>
      </c>
      <c r="U4366" s="230" t="str">
        <f>MID(B4366,1,T4366-1)</f>
        <v>A.14.7.4</v>
      </c>
      <c r="V4366" s="231">
        <f t="shared" si="764"/>
        <v>9</v>
      </c>
    </row>
    <row r="4367" spans="1:27" s="231" customFormat="1">
      <c r="A4367" s="172">
        <f>VLOOKUP(G4367,[1]Conceptos!$B$2:$F$587,5,FALSE)</f>
        <v>515</v>
      </c>
      <c r="B4367" s="234"/>
      <c r="C4367" s="220"/>
      <c r="D4367" s="221"/>
      <c r="E4367" s="225">
        <v>1</v>
      </c>
      <c r="F4367" s="174"/>
      <c r="G4367" s="264" t="str">
        <f t="shared" si="766"/>
        <v>A.14.7.4.2</v>
      </c>
      <c r="H4367" s="235" t="e">
        <f t="shared" ref="H4367:H4376" si="768">VLOOKUP(F4367,$W$7:$X$48,2,FALSE)</f>
        <v>#N/A</v>
      </c>
      <c r="I4367" s="239"/>
      <c r="J4367" s="239"/>
      <c r="K4367" s="239"/>
      <c r="L4367" s="239"/>
      <c r="M4367" s="240"/>
      <c r="N4367" s="231">
        <f t="shared" si="759"/>
        <v>1</v>
      </c>
      <c r="O4367" s="231">
        <f t="shared" si="763"/>
        <v>0</v>
      </c>
      <c r="P4367" s="179">
        <f>VLOOKUP($G4367,[1]Conceptos!$B$2:$I$588,6,FALSE)</f>
        <v>1</v>
      </c>
      <c r="Q4367" s="179">
        <f>VLOOKUP($G4367,[1]Conceptos!$B$2:$I$588,7,FALSE)</f>
        <v>1</v>
      </c>
      <c r="R4367" s="179">
        <f>VLOOKUP($G4367,[1]Conceptos!$B$2:$I$588,8,FALSE)</f>
        <v>1</v>
      </c>
      <c r="S4367" s="229" t="b">
        <f>VLOOKUP(G4367,[1]Conceptos!$B$2:$E$588,4,FALSE)</f>
        <v>1</v>
      </c>
      <c r="V4367" s="231">
        <f t="shared" si="764"/>
        <v>9</v>
      </c>
    </row>
    <row r="4368" spans="1:27" s="231" customFormat="1" hidden="1">
      <c r="A4368" s="172">
        <f>VLOOKUP(G4368,[1]Conceptos!$B$2:$F$587,5,FALSE)</f>
        <v>515</v>
      </c>
      <c r="B4368" s="236"/>
      <c r="C4368" s="237"/>
      <c r="D4368" s="238"/>
      <c r="E4368" s="225">
        <v>2</v>
      </c>
      <c r="F4368" s="174"/>
      <c r="G4368" s="264" t="str">
        <f t="shared" si="766"/>
        <v>A.14.7.4.2</v>
      </c>
      <c r="H4368" s="235" t="e">
        <f t="shared" si="768"/>
        <v>#N/A</v>
      </c>
      <c r="I4368" s="239"/>
      <c r="J4368" s="239"/>
      <c r="K4368" s="239"/>
      <c r="L4368" s="239"/>
      <c r="M4368" s="240"/>
      <c r="N4368" s="231">
        <f t="shared" si="759"/>
        <v>1</v>
      </c>
      <c r="O4368" s="231">
        <f t="shared" si="763"/>
        <v>0</v>
      </c>
      <c r="P4368" s="179">
        <f>VLOOKUP($G4368,[1]Conceptos!$B$2:$I$588,6,FALSE)</f>
        <v>1</v>
      </c>
      <c r="Q4368" s="179">
        <f>VLOOKUP($G4368,[1]Conceptos!$B$2:$I$588,7,FALSE)</f>
        <v>1</v>
      </c>
      <c r="R4368" s="179">
        <f>VLOOKUP($G4368,[1]Conceptos!$B$2:$I$588,8,FALSE)</f>
        <v>1</v>
      </c>
      <c r="S4368" s="229" t="b">
        <f>VLOOKUP(G4368,[1]Conceptos!$B$2:$E$587,4,FALSE)</f>
        <v>1</v>
      </c>
      <c r="V4368" s="231">
        <f t="shared" si="764"/>
        <v>0</v>
      </c>
    </row>
    <row r="4369" spans="1:22" s="231" customFormat="1" hidden="1">
      <c r="A4369" s="172">
        <f>VLOOKUP(G4369,[1]Conceptos!$B$2:$F$587,5,FALSE)</f>
        <v>515</v>
      </c>
      <c r="B4369" s="236"/>
      <c r="C4369" s="237"/>
      <c r="D4369" s="238"/>
      <c r="E4369" s="225">
        <v>3</v>
      </c>
      <c r="F4369" s="174"/>
      <c r="G4369" s="264" t="str">
        <f t="shared" si="766"/>
        <v>A.14.7.4.2</v>
      </c>
      <c r="H4369" s="235" t="e">
        <f t="shared" si="768"/>
        <v>#N/A</v>
      </c>
      <c r="I4369" s="239"/>
      <c r="J4369" s="239"/>
      <c r="K4369" s="239"/>
      <c r="L4369" s="239"/>
      <c r="M4369" s="240"/>
      <c r="N4369" s="231">
        <f t="shared" si="759"/>
        <v>1</v>
      </c>
      <c r="O4369" s="231">
        <f t="shared" si="763"/>
        <v>0</v>
      </c>
      <c r="P4369" s="179">
        <f>VLOOKUP($G4369,[1]Conceptos!$B$2:$I$588,6,FALSE)</f>
        <v>1</v>
      </c>
      <c r="Q4369" s="179">
        <f>VLOOKUP($G4369,[1]Conceptos!$B$2:$I$588,7,FALSE)</f>
        <v>1</v>
      </c>
      <c r="R4369" s="179">
        <f>VLOOKUP($G4369,[1]Conceptos!$B$2:$I$588,8,FALSE)</f>
        <v>1</v>
      </c>
      <c r="S4369" s="229" t="b">
        <f>VLOOKUP(G4369,[1]Conceptos!$B$2:$E$587,4,FALSE)</f>
        <v>1</v>
      </c>
      <c r="V4369" s="231">
        <f t="shared" si="764"/>
        <v>0</v>
      </c>
    </row>
    <row r="4370" spans="1:22" s="231" customFormat="1" hidden="1">
      <c r="A4370" s="172">
        <f>VLOOKUP(G4370,[1]Conceptos!$B$2:$F$587,5,FALSE)</f>
        <v>515</v>
      </c>
      <c r="B4370" s="236"/>
      <c r="C4370" s="237"/>
      <c r="D4370" s="238"/>
      <c r="E4370" s="225">
        <v>4</v>
      </c>
      <c r="F4370" s="174"/>
      <c r="G4370" s="264" t="str">
        <f t="shared" si="766"/>
        <v>A.14.7.4.2</v>
      </c>
      <c r="H4370" s="235" t="e">
        <f t="shared" si="768"/>
        <v>#N/A</v>
      </c>
      <c r="I4370" s="239"/>
      <c r="J4370" s="239"/>
      <c r="K4370" s="239"/>
      <c r="L4370" s="239"/>
      <c r="M4370" s="240"/>
      <c r="N4370" s="231">
        <f t="shared" si="759"/>
        <v>1</v>
      </c>
      <c r="O4370" s="231">
        <f t="shared" si="763"/>
        <v>0</v>
      </c>
      <c r="P4370" s="179">
        <f>VLOOKUP($G4370,[1]Conceptos!$B$2:$I$588,6,FALSE)</f>
        <v>1</v>
      </c>
      <c r="Q4370" s="179">
        <f>VLOOKUP($G4370,[1]Conceptos!$B$2:$I$588,7,FALSE)</f>
        <v>1</v>
      </c>
      <c r="R4370" s="179">
        <f>VLOOKUP($G4370,[1]Conceptos!$B$2:$I$588,8,FALSE)</f>
        <v>1</v>
      </c>
      <c r="S4370" s="229" t="b">
        <f>VLOOKUP(G4370,[1]Conceptos!$B$2:$E$587,4,FALSE)</f>
        <v>1</v>
      </c>
      <c r="V4370" s="231">
        <f t="shared" si="764"/>
        <v>0</v>
      </c>
    </row>
    <row r="4371" spans="1:22" s="231" customFormat="1" hidden="1">
      <c r="A4371" s="172">
        <f>VLOOKUP(G4371,[1]Conceptos!$B$2:$F$587,5,FALSE)</f>
        <v>515</v>
      </c>
      <c r="B4371" s="236"/>
      <c r="C4371" s="237"/>
      <c r="D4371" s="238"/>
      <c r="E4371" s="225">
        <v>5</v>
      </c>
      <c r="F4371" s="174"/>
      <c r="G4371" s="264" t="str">
        <f t="shared" si="766"/>
        <v>A.14.7.4.2</v>
      </c>
      <c r="H4371" s="235" t="e">
        <f t="shared" si="768"/>
        <v>#N/A</v>
      </c>
      <c r="I4371" s="239"/>
      <c r="J4371" s="239"/>
      <c r="K4371" s="239"/>
      <c r="L4371" s="239"/>
      <c r="M4371" s="240"/>
      <c r="N4371" s="231">
        <f t="shared" ref="N4371:N4435" si="769">IF(E4371&lt;&gt;"",1,0)</f>
        <v>1</v>
      </c>
      <c r="O4371" s="231">
        <f t="shared" si="763"/>
        <v>0</v>
      </c>
      <c r="P4371" s="179">
        <f>VLOOKUP($G4371,[1]Conceptos!$B$2:$I$588,6,FALSE)</f>
        <v>1</v>
      </c>
      <c r="Q4371" s="179">
        <f>VLOOKUP($G4371,[1]Conceptos!$B$2:$I$588,7,FALSE)</f>
        <v>1</v>
      </c>
      <c r="R4371" s="179">
        <f>VLOOKUP($G4371,[1]Conceptos!$B$2:$I$588,8,FALSE)</f>
        <v>1</v>
      </c>
      <c r="S4371" s="229" t="b">
        <f>VLOOKUP(G4371,[1]Conceptos!$B$2:$E$587,4,FALSE)</f>
        <v>1</v>
      </c>
      <c r="V4371" s="231">
        <f t="shared" si="764"/>
        <v>0</v>
      </c>
    </row>
    <row r="4372" spans="1:22" s="231" customFormat="1" hidden="1">
      <c r="A4372" s="172">
        <f>VLOOKUP(G4372,[1]Conceptos!$B$2:$F$587,5,FALSE)</f>
        <v>515</v>
      </c>
      <c r="B4372" s="236"/>
      <c r="C4372" s="237"/>
      <c r="D4372" s="238"/>
      <c r="E4372" s="225">
        <v>6</v>
      </c>
      <c r="F4372" s="174"/>
      <c r="G4372" s="264" t="str">
        <f t="shared" si="766"/>
        <v>A.14.7.4.2</v>
      </c>
      <c r="H4372" s="235" t="e">
        <f t="shared" si="768"/>
        <v>#N/A</v>
      </c>
      <c r="I4372" s="239"/>
      <c r="J4372" s="239"/>
      <c r="K4372" s="239"/>
      <c r="L4372" s="239"/>
      <c r="M4372" s="240"/>
      <c r="N4372" s="231">
        <f t="shared" si="769"/>
        <v>1</v>
      </c>
      <c r="O4372" s="231">
        <f t="shared" si="763"/>
        <v>0</v>
      </c>
      <c r="P4372" s="179">
        <f>VLOOKUP($G4372,[1]Conceptos!$B$2:$I$588,6,FALSE)</f>
        <v>1</v>
      </c>
      <c r="Q4372" s="179">
        <f>VLOOKUP($G4372,[1]Conceptos!$B$2:$I$588,7,FALSE)</f>
        <v>1</v>
      </c>
      <c r="R4372" s="179">
        <f>VLOOKUP($G4372,[1]Conceptos!$B$2:$I$588,8,FALSE)</f>
        <v>1</v>
      </c>
      <c r="S4372" s="229" t="b">
        <f>VLOOKUP(G4372,[1]Conceptos!$B$2:$E$587,4,FALSE)</f>
        <v>1</v>
      </c>
      <c r="V4372" s="231">
        <f t="shared" si="764"/>
        <v>0</v>
      </c>
    </row>
    <row r="4373" spans="1:22" s="231" customFormat="1" hidden="1">
      <c r="A4373" s="172">
        <f>VLOOKUP(G4373,[1]Conceptos!$B$2:$F$587,5,FALSE)</f>
        <v>515</v>
      </c>
      <c r="B4373" s="236"/>
      <c r="C4373" s="237"/>
      <c r="D4373" s="238"/>
      <c r="E4373" s="225">
        <v>7</v>
      </c>
      <c r="F4373" s="174"/>
      <c r="G4373" s="264" t="str">
        <f t="shared" si="766"/>
        <v>A.14.7.4.2</v>
      </c>
      <c r="H4373" s="235" t="e">
        <f t="shared" si="768"/>
        <v>#N/A</v>
      </c>
      <c r="I4373" s="239"/>
      <c r="J4373" s="239"/>
      <c r="K4373" s="239"/>
      <c r="L4373" s="239"/>
      <c r="M4373" s="240"/>
      <c r="N4373" s="231">
        <f t="shared" si="769"/>
        <v>1</v>
      </c>
      <c r="O4373" s="231">
        <f t="shared" si="763"/>
        <v>0</v>
      </c>
      <c r="P4373" s="179">
        <f>VLOOKUP($G4373,[1]Conceptos!$B$2:$I$588,6,FALSE)</f>
        <v>1</v>
      </c>
      <c r="Q4373" s="179">
        <f>VLOOKUP($G4373,[1]Conceptos!$B$2:$I$588,7,FALSE)</f>
        <v>1</v>
      </c>
      <c r="R4373" s="179">
        <f>VLOOKUP($G4373,[1]Conceptos!$B$2:$I$588,8,FALSE)</f>
        <v>1</v>
      </c>
      <c r="S4373" s="229" t="b">
        <f>VLOOKUP(G4373,[1]Conceptos!$B$2:$E$587,4,FALSE)</f>
        <v>1</v>
      </c>
      <c r="V4373" s="231">
        <f t="shared" si="764"/>
        <v>0</v>
      </c>
    </row>
    <row r="4374" spans="1:22" s="231" customFormat="1" hidden="1">
      <c r="A4374" s="172">
        <f>VLOOKUP(G4374,[1]Conceptos!$B$2:$F$587,5,FALSE)</f>
        <v>515</v>
      </c>
      <c r="B4374" s="236"/>
      <c r="C4374" s="237"/>
      <c r="D4374" s="238"/>
      <c r="E4374" s="225">
        <v>8</v>
      </c>
      <c r="F4374" s="174"/>
      <c r="G4374" s="264" t="str">
        <f t="shared" si="766"/>
        <v>A.14.7.4.2</v>
      </c>
      <c r="H4374" s="235" t="e">
        <f t="shared" si="768"/>
        <v>#N/A</v>
      </c>
      <c r="I4374" s="239"/>
      <c r="J4374" s="239"/>
      <c r="K4374" s="239"/>
      <c r="L4374" s="239"/>
      <c r="M4374" s="240"/>
      <c r="N4374" s="231">
        <f t="shared" si="769"/>
        <v>1</v>
      </c>
      <c r="O4374" s="231">
        <f t="shared" si="763"/>
        <v>0</v>
      </c>
      <c r="P4374" s="179">
        <f>VLOOKUP($G4374,[1]Conceptos!$B$2:$I$588,6,FALSE)</f>
        <v>1</v>
      </c>
      <c r="Q4374" s="179">
        <f>VLOOKUP($G4374,[1]Conceptos!$B$2:$I$588,7,FALSE)</f>
        <v>1</v>
      </c>
      <c r="R4374" s="179">
        <f>VLOOKUP($G4374,[1]Conceptos!$B$2:$I$588,8,FALSE)</f>
        <v>1</v>
      </c>
      <c r="S4374" s="229" t="b">
        <f>VLOOKUP(G4374,[1]Conceptos!$B$2:$E$587,4,FALSE)</f>
        <v>1</v>
      </c>
      <c r="V4374" s="231">
        <f t="shared" si="764"/>
        <v>0</v>
      </c>
    </row>
    <row r="4375" spans="1:22" s="231" customFormat="1" hidden="1">
      <c r="A4375" s="172">
        <f>VLOOKUP(G4375,[1]Conceptos!$B$2:$F$587,5,FALSE)</f>
        <v>515</v>
      </c>
      <c r="B4375" s="236"/>
      <c r="C4375" s="237"/>
      <c r="D4375" s="238"/>
      <c r="E4375" s="225">
        <v>9</v>
      </c>
      <c r="F4375" s="174"/>
      <c r="G4375" s="264" t="str">
        <f t="shared" si="766"/>
        <v>A.14.7.4.2</v>
      </c>
      <c r="H4375" s="235" t="e">
        <f t="shared" si="768"/>
        <v>#N/A</v>
      </c>
      <c r="I4375" s="239"/>
      <c r="J4375" s="239"/>
      <c r="K4375" s="239"/>
      <c r="L4375" s="239"/>
      <c r="M4375" s="240"/>
      <c r="N4375" s="231">
        <f t="shared" si="769"/>
        <v>1</v>
      </c>
      <c r="O4375" s="231">
        <f t="shared" si="763"/>
        <v>0</v>
      </c>
      <c r="P4375" s="179">
        <f>VLOOKUP($G4375,[1]Conceptos!$B$2:$I$588,6,FALSE)</f>
        <v>1</v>
      </c>
      <c r="Q4375" s="179">
        <f>VLOOKUP($G4375,[1]Conceptos!$B$2:$I$588,7,FALSE)</f>
        <v>1</v>
      </c>
      <c r="R4375" s="179">
        <f>VLOOKUP($G4375,[1]Conceptos!$B$2:$I$588,8,FALSE)</f>
        <v>1</v>
      </c>
      <c r="S4375" s="229" t="b">
        <f>VLOOKUP(G4375,[1]Conceptos!$B$2:$E$587,4,FALSE)</f>
        <v>1</v>
      </c>
      <c r="V4375" s="231">
        <f t="shared" si="764"/>
        <v>0</v>
      </c>
    </row>
    <row r="4376" spans="1:22" s="231" customFormat="1" hidden="1">
      <c r="A4376" s="172">
        <f>VLOOKUP(G4376,[1]Conceptos!$B$2:$F$587,5,FALSE)</f>
        <v>515</v>
      </c>
      <c r="B4376" s="236"/>
      <c r="C4376" s="237"/>
      <c r="D4376" s="238"/>
      <c r="E4376" s="225">
        <v>10</v>
      </c>
      <c r="F4376" s="174"/>
      <c r="G4376" s="264" t="str">
        <f t="shared" si="766"/>
        <v>A.14.7.4.2</v>
      </c>
      <c r="H4376" s="235" t="e">
        <f t="shared" si="768"/>
        <v>#N/A</v>
      </c>
      <c r="I4376" s="239"/>
      <c r="J4376" s="239"/>
      <c r="K4376" s="239"/>
      <c r="L4376" s="239"/>
      <c r="M4376" s="240"/>
      <c r="N4376" s="231">
        <f t="shared" si="769"/>
        <v>1</v>
      </c>
      <c r="O4376" s="231">
        <f t="shared" si="763"/>
        <v>0</v>
      </c>
      <c r="P4376" s="179">
        <f>VLOOKUP($G4376,[1]Conceptos!$B$2:$I$588,6,FALSE)</f>
        <v>1</v>
      </c>
      <c r="Q4376" s="179">
        <f>VLOOKUP($G4376,[1]Conceptos!$B$2:$I$588,7,FALSE)</f>
        <v>1</v>
      </c>
      <c r="R4376" s="179">
        <f>VLOOKUP($G4376,[1]Conceptos!$B$2:$I$588,8,FALSE)</f>
        <v>1</v>
      </c>
      <c r="S4376" s="229" t="b">
        <f>VLOOKUP(G4376,[1]Conceptos!$B$2:$E$587,4,FALSE)</f>
        <v>1</v>
      </c>
      <c r="V4376" s="231">
        <f t="shared" si="764"/>
        <v>0</v>
      </c>
    </row>
    <row r="4377" spans="1:22" s="231" customFormat="1" ht="38.25">
      <c r="A4377" s="172">
        <f>VLOOKUP(G4377,[1]Conceptos!$B$2:$F$587,5,FALSE)</f>
        <v>516</v>
      </c>
      <c r="B4377" s="219" t="s">
        <v>659</v>
      </c>
      <c r="C4377" s="220" t="str">
        <f>VLOOKUP(B4377,[1]Conceptos!$B$2:$D$587,2,FALSE)</f>
        <v>ATENCIÓN Y APOYO A LA POBLACIÓN REINSERTADA</v>
      </c>
      <c r="D4377" s="221" t="str">
        <f>VLOOKUP(B4377,[1]Conceptos!$B$2:$D$587,3,FALSE)</f>
        <v>PROGRAMAS DE APOYO ORIENTADOS A MEJORAR LAS CONDICIONES DE VIDA DE LA POBLACIÓN REINSERTADA A LA VIDA CIVIL, COMO RESULTADO DE LA POLÍTICA DE PAZ Y NEGOCIACIÓN DEL GOBIERNO NACIÓNAL</v>
      </c>
      <c r="E4377" s="222" t="s">
        <v>136</v>
      </c>
      <c r="F4377" s="223"/>
      <c r="G4377" s="263" t="str">
        <f t="shared" si="766"/>
        <v>A.14.8</v>
      </c>
      <c r="H4377" s="225"/>
      <c r="I4377" s="226">
        <f>SUM(I4378:I4387)</f>
        <v>0</v>
      </c>
      <c r="J4377" s="226">
        <f>SUM(J4378:J4387)</f>
        <v>0</v>
      </c>
      <c r="K4377" s="226">
        <f>SUM(K4378:K4387)</f>
        <v>0</v>
      </c>
      <c r="L4377" s="226">
        <f>SUM(L4378:L4387)</f>
        <v>0</v>
      </c>
      <c r="M4377" s="227">
        <f>SUM(M4378:M4387)</f>
        <v>0</v>
      </c>
      <c r="N4377" s="228">
        <f>IF(AND(E4377&lt;&gt;"", E4377&lt;&gt;"Registrar Detalle",E4377&lt;&gt;"Ocultar Detalle"),1,0)</f>
        <v>0</v>
      </c>
      <c r="O4377" s="228">
        <f t="shared" si="763"/>
        <v>0</v>
      </c>
      <c r="P4377" s="179">
        <f>VLOOKUP($G4377,[1]Conceptos!$B$2:$I$588,6,FALSE)</f>
        <v>1</v>
      </c>
      <c r="Q4377" s="179">
        <f>VLOOKUP($G4377,[1]Conceptos!$B$2:$I$588,7,FALSE)</f>
        <v>1</v>
      </c>
      <c r="R4377" s="179">
        <f>VLOOKUP($G4377,[1]Conceptos!$B$2:$I$588,8,FALSE)</f>
        <v>1</v>
      </c>
      <c r="S4377" s="229" t="b">
        <f>VLOOKUP(G4377,[1]Conceptos!$B$2:$E$588,4,FALSE)</f>
        <v>1</v>
      </c>
      <c r="T4377" s="230">
        <f>FIND(".",B4377,LEN(B4377)-2)</f>
        <v>5</v>
      </c>
      <c r="U4377" s="230" t="str">
        <f>MID(B4377,1,T4377-1)</f>
        <v>A.14</v>
      </c>
      <c r="V4377" s="231">
        <f t="shared" si="764"/>
        <v>5</v>
      </c>
    </row>
    <row r="4378" spans="1:22" s="231" customFormat="1">
      <c r="A4378" s="172">
        <f>VLOOKUP(G4378,[1]Conceptos!$B$2:$F$587,5,FALSE)</f>
        <v>516</v>
      </c>
      <c r="B4378" s="234"/>
      <c r="C4378" s="220"/>
      <c r="D4378" s="221"/>
      <c r="E4378" s="225">
        <v>1</v>
      </c>
      <c r="F4378" s="174"/>
      <c r="G4378" s="264" t="str">
        <f t="shared" si="766"/>
        <v>A.14.8</v>
      </c>
      <c r="H4378" s="235" t="e">
        <f t="shared" ref="H4378:H4387" si="770">VLOOKUP(F4378,$W$7:$X$48,2,FALSE)</f>
        <v>#N/A</v>
      </c>
      <c r="I4378" s="239"/>
      <c r="J4378" s="239"/>
      <c r="K4378" s="239"/>
      <c r="L4378" s="239"/>
      <c r="M4378" s="240"/>
      <c r="N4378" s="231">
        <f t="shared" si="769"/>
        <v>1</v>
      </c>
      <c r="O4378" s="231">
        <f t="shared" si="763"/>
        <v>0</v>
      </c>
      <c r="P4378" s="179">
        <f>VLOOKUP($G4378,[1]Conceptos!$B$2:$I$588,6,FALSE)</f>
        <v>1</v>
      </c>
      <c r="Q4378" s="179">
        <f>VLOOKUP($G4378,[1]Conceptos!$B$2:$I$588,7,FALSE)</f>
        <v>1</v>
      </c>
      <c r="R4378" s="179">
        <f>VLOOKUP($G4378,[1]Conceptos!$B$2:$I$588,8,FALSE)</f>
        <v>1</v>
      </c>
      <c r="S4378" s="229" t="b">
        <f>VLOOKUP(G4378,[1]Conceptos!$B$2:$E$588,4,FALSE)</f>
        <v>1</v>
      </c>
      <c r="V4378" s="231">
        <f t="shared" si="764"/>
        <v>5</v>
      </c>
    </row>
    <row r="4379" spans="1:22" s="231" customFormat="1" hidden="1">
      <c r="A4379" s="172">
        <f>VLOOKUP(G4379,[1]Conceptos!$B$2:$F$587,5,FALSE)</f>
        <v>516</v>
      </c>
      <c r="B4379" s="236"/>
      <c r="C4379" s="237"/>
      <c r="D4379" s="238"/>
      <c r="E4379" s="225">
        <v>2</v>
      </c>
      <c r="F4379" s="174"/>
      <c r="G4379" s="264" t="str">
        <f t="shared" si="766"/>
        <v>A.14.8</v>
      </c>
      <c r="H4379" s="235" t="e">
        <f t="shared" si="770"/>
        <v>#N/A</v>
      </c>
      <c r="I4379" s="239"/>
      <c r="J4379" s="239"/>
      <c r="K4379" s="239"/>
      <c r="L4379" s="239"/>
      <c r="M4379" s="240"/>
      <c r="N4379" s="231">
        <f t="shared" si="769"/>
        <v>1</v>
      </c>
      <c r="O4379" s="231">
        <f t="shared" si="763"/>
        <v>0</v>
      </c>
      <c r="P4379" s="179">
        <f>VLOOKUP($G4379,[1]Conceptos!$B$2:$I$588,6,FALSE)</f>
        <v>1</v>
      </c>
      <c r="Q4379" s="179">
        <f>VLOOKUP($G4379,[1]Conceptos!$B$2:$I$588,7,FALSE)</f>
        <v>1</v>
      </c>
      <c r="R4379" s="179">
        <f>VLOOKUP($G4379,[1]Conceptos!$B$2:$I$588,8,FALSE)</f>
        <v>1</v>
      </c>
      <c r="S4379" s="229" t="b">
        <f>VLOOKUP(G4379,[1]Conceptos!$B$2:$E$587,4,FALSE)</f>
        <v>1</v>
      </c>
      <c r="V4379" s="231">
        <f t="shared" si="764"/>
        <v>0</v>
      </c>
    </row>
    <row r="4380" spans="1:22" s="231" customFormat="1" hidden="1">
      <c r="A4380" s="172">
        <f>VLOOKUP(G4380,[1]Conceptos!$B$2:$F$587,5,FALSE)</f>
        <v>516</v>
      </c>
      <c r="B4380" s="236"/>
      <c r="C4380" s="237"/>
      <c r="D4380" s="238"/>
      <c r="E4380" s="225">
        <v>3</v>
      </c>
      <c r="F4380" s="174"/>
      <c r="G4380" s="264" t="str">
        <f t="shared" si="766"/>
        <v>A.14.8</v>
      </c>
      <c r="H4380" s="235" t="e">
        <f t="shared" si="770"/>
        <v>#N/A</v>
      </c>
      <c r="I4380" s="239"/>
      <c r="J4380" s="239"/>
      <c r="K4380" s="239"/>
      <c r="L4380" s="239"/>
      <c r="M4380" s="240"/>
      <c r="N4380" s="231">
        <f t="shared" si="769"/>
        <v>1</v>
      </c>
      <c r="O4380" s="231">
        <f t="shared" si="763"/>
        <v>0</v>
      </c>
      <c r="P4380" s="179">
        <f>VLOOKUP($G4380,[1]Conceptos!$B$2:$I$588,6,FALSE)</f>
        <v>1</v>
      </c>
      <c r="Q4380" s="179">
        <f>VLOOKUP($G4380,[1]Conceptos!$B$2:$I$588,7,FALSE)</f>
        <v>1</v>
      </c>
      <c r="R4380" s="179">
        <f>VLOOKUP($G4380,[1]Conceptos!$B$2:$I$588,8,FALSE)</f>
        <v>1</v>
      </c>
      <c r="S4380" s="229" t="b">
        <f>VLOOKUP(G4380,[1]Conceptos!$B$2:$E$587,4,FALSE)</f>
        <v>1</v>
      </c>
      <c r="V4380" s="231">
        <f t="shared" si="764"/>
        <v>0</v>
      </c>
    </row>
    <row r="4381" spans="1:22" s="231" customFormat="1" hidden="1">
      <c r="A4381" s="172">
        <f>VLOOKUP(G4381,[1]Conceptos!$B$2:$F$587,5,FALSE)</f>
        <v>516</v>
      </c>
      <c r="B4381" s="236"/>
      <c r="C4381" s="237"/>
      <c r="D4381" s="238"/>
      <c r="E4381" s="225">
        <v>4</v>
      </c>
      <c r="F4381" s="174"/>
      <c r="G4381" s="264" t="str">
        <f t="shared" si="766"/>
        <v>A.14.8</v>
      </c>
      <c r="H4381" s="235" t="e">
        <f t="shared" si="770"/>
        <v>#N/A</v>
      </c>
      <c r="I4381" s="239"/>
      <c r="J4381" s="239"/>
      <c r="K4381" s="239"/>
      <c r="L4381" s="239"/>
      <c r="M4381" s="240"/>
      <c r="N4381" s="231">
        <f t="shared" si="769"/>
        <v>1</v>
      </c>
      <c r="O4381" s="231">
        <f t="shared" si="763"/>
        <v>0</v>
      </c>
      <c r="P4381" s="179">
        <f>VLOOKUP($G4381,[1]Conceptos!$B$2:$I$588,6,FALSE)</f>
        <v>1</v>
      </c>
      <c r="Q4381" s="179">
        <f>VLOOKUP($G4381,[1]Conceptos!$B$2:$I$588,7,FALSE)</f>
        <v>1</v>
      </c>
      <c r="R4381" s="179">
        <f>VLOOKUP($G4381,[1]Conceptos!$B$2:$I$588,8,FALSE)</f>
        <v>1</v>
      </c>
      <c r="S4381" s="229" t="b">
        <f>VLOOKUP(G4381,[1]Conceptos!$B$2:$E$587,4,FALSE)</f>
        <v>1</v>
      </c>
      <c r="V4381" s="231">
        <f t="shared" si="764"/>
        <v>0</v>
      </c>
    </row>
    <row r="4382" spans="1:22" s="231" customFormat="1" hidden="1">
      <c r="A4382" s="172">
        <f>VLOOKUP(G4382,[1]Conceptos!$B$2:$F$587,5,FALSE)</f>
        <v>516</v>
      </c>
      <c r="B4382" s="236"/>
      <c r="C4382" s="237"/>
      <c r="D4382" s="238"/>
      <c r="E4382" s="225">
        <v>5</v>
      </c>
      <c r="F4382" s="174"/>
      <c r="G4382" s="264" t="str">
        <f t="shared" si="766"/>
        <v>A.14.8</v>
      </c>
      <c r="H4382" s="235" t="e">
        <f t="shared" si="770"/>
        <v>#N/A</v>
      </c>
      <c r="I4382" s="239"/>
      <c r="J4382" s="239"/>
      <c r="K4382" s="239"/>
      <c r="L4382" s="239"/>
      <c r="M4382" s="240"/>
      <c r="N4382" s="231">
        <f t="shared" si="769"/>
        <v>1</v>
      </c>
      <c r="O4382" s="231">
        <f t="shared" si="763"/>
        <v>0</v>
      </c>
      <c r="P4382" s="179">
        <f>VLOOKUP($G4382,[1]Conceptos!$B$2:$I$588,6,FALSE)</f>
        <v>1</v>
      </c>
      <c r="Q4382" s="179">
        <f>VLOOKUP($G4382,[1]Conceptos!$B$2:$I$588,7,FALSE)</f>
        <v>1</v>
      </c>
      <c r="R4382" s="179">
        <f>VLOOKUP($G4382,[1]Conceptos!$B$2:$I$588,8,FALSE)</f>
        <v>1</v>
      </c>
      <c r="S4382" s="229" t="b">
        <f>VLOOKUP(G4382,[1]Conceptos!$B$2:$E$587,4,FALSE)</f>
        <v>1</v>
      </c>
      <c r="V4382" s="231">
        <f t="shared" si="764"/>
        <v>0</v>
      </c>
    </row>
    <row r="4383" spans="1:22" s="231" customFormat="1" hidden="1">
      <c r="A4383" s="172">
        <f>VLOOKUP(G4383,[1]Conceptos!$B$2:$F$587,5,FALSE)</f>
        <v>516</v>
      </c>
      <c r="B4383" s="236"/>
      <c r="C4383" s="237"/>
      <c r="D4383" s="238"/>
      <c r="E4383" s="225">
        <v>6</v>
      </c>
      <c r="F4383" s="174"/>
      <c r="G4383" s="264" t="str">
        <f t="shared" si="766"/>
        <v>A.14.8</v>
      </c>
      <c r="H4383" s="235" t="e">
        <f t="shared" si="770"/>
        <v>#N/A</v>
      </c>
      <c r="I4383" s="239"/>
      <c r="J4383" s="239"/>
      <c r="K4383" s="239"/>
      <c r="L4383" s="239"/>
      <c r="M4383" s="240"/>
      <c r="N4383" s="231">
        <f t="shared" si="769"/>
        <v>1</v>
      </c>
      <c r="O4383" s="231">
        <f t="shared" si="763"/>
        <v>0</v>
      </c>
      <c r="P4383" s="179">
        <f>VLOOKUP($G4383,[1]Conceptos!$B$2:$I$588,6,FALSE)</f>
        <v>1</v>
      </c>
      <c r="Q4383" s="179">
        <f>VLOOKUP($G4383,[1]Conceptos!$B$2:$I$588,7,FALSE)</f>
        <v>1</v>
      </c>
      <c r="R4383" s="179">
        <f>VLOOKUP($G4383,[1]Conceptos!$B$2:$I$588,8,FALSE)</f>
        <v>1</v>
      </c>
      <c r="S4383" s="229" t="b">
        <f>VLOOKUP(G4383,[1]Conceptos!$B$2:$E$587,4,FALSE)</f>
        <v>1</v>
      </c>
      <c r="V4383" s="231">
        <f t="shared" si="764"/>
        <v>0</v>
      </c>
    </row>
    <row r="4384" spans="1:22" s="231" customFormat="1" hidden="1">
      <c r="A4384" s="172">
        <f>VLOOKUP(G4384,[1]Conceptos!$B$2:$F$587,5,FALSE)</f>
        <v>516</v>
      </c>
      <c r="B4384" s="236"/>
      <c r="C4384" s="237"/>
      <c r="D4384" s="238"/>
      <c r="E4384" s="225">
        <v>7</v>
      </c>
      <c r="F4384" s="174"/>
      <c r="G4384" s="264" t="str">
        <f t="shared" si="766"/>
        <v>A.14.8</v>
      </c>
      <c r="H4384" s="235" t="e">
        <f t="shared" si="770"/>
        <v>#N/A</v>
      </c>
      <c r="I4384" s="239"/>
      <c r="J4384" s="239"/>
      <c r="K4384" s="239"/>
      <c r="L4384" s="239"/>
      <c r="M4384" s="240"/>
      <c r="N4384" s="231">
        <f t="shared" si="769"/>
        <v>1</v>
      </c>
      <c r="O4384" s="231">
        <f t="shared" si="763"/>
        <v>0</v>
      </c>
      <c r="P4384" s="179">
        <f>VLOOKUP($G4384,[1]Conceptos!$B$2:$I$588,6,FALSE)</f>
        <v>1</v>
      </c>
      <c r="Q4384" s="179">
        <f>VLOOKUP($G4384,[1]Conceptos!$B$2:$I$588,7,FALSE)</f>
        <v>1</v>
      </c>
      <c r="R4384" s="179">
        <f>VLOOKUP($G4384,[1]Conceptos!$B$2:$I$588,8,FALSE)</f>
        <v>1</v>
      </c>
      <c r="S4384" s="229" t="b">
        <f>VLOOKUP(G4384,[1]Conceptos!$B$2:$E$587,4,FALSE)</f>
        <v>1</v>
      </c>
      <c r="V4384" s="231">
        <f t="shared" si="764"/>
        <v>0</v>
      </c>
    </row>
    <row r="4385" spans="1:22" s="231" customFormat="1" hidden="1">
      <c r="A4385" s="172">
        <f>VLOOKUP(G4385,[1]Conceptos!$B$2:$F$587,5,FALSE)</f>
        <v>516</v>
      </c>
      <c r="B4385" s="236"/>
      <c r="C4385" s="237"/>
      <c r="D4385" s="238"/>
      <c r="E4385" s="225">
        <v>8</v>
      </c>
      <c r="F4385" s="174"/>
      <c r="G4385" s="264" t="str">
        <f t="shared" si="766"/>
        <v>A.14.8</v>
      </c>
      <c r="H4385" s="235" t="e">
        <f t="shared" si="770"/>
        <v>#N/A</v>
      </c>
      <c r="I4385" s="239"/>
      <c r="J4385" s="239"/>
      <c r="K4385" s="239"/>
      <c r="L4385" s="239"/>
      <c r="M4385" s="240"/>
      <c r="N4385" s="231">
        <f t="shared" si="769"/>
        <v>1</v>
      </c>
      <c r="O4385" s="231">
        <f t="shared" si="763"/>
        <v>0</v>
      </c>
      <c r="P4385" s="179">
        <f>VLOOKUP($G4385,[1]Conceptos!$B$2:$I$588,6,FALSE)</f>
        <v>1</v>
      </c>
      <c r="Q4385" s="179">
        <f>VLOOKUP($G4385,[1]Conceptos!$B$2:$I$588,7,FALSE)</f>
        <v>1</v>
      </c>
      <c r="R4385" s="179">
        <f>VLOOKUP($G4385,[1]Conceptos!$B$2:$I$588,8,FALSE)</f>
        <v>1</v>
      </c>
      <c r="S4385" s="229" t="b">
        <f>VLOOKUP(G4385,[1]Conceptos!$B$2:$E$587,4,FALSE)</f>
        <v>1</v>
      </c>
      <c r="V4385" s="231">
        <f t="shared" si="764"/>
        <v>0</v>
      </c>
    </row>
    <row r="4386" spans="1:22" s="231" customFormat="1" hidden="1">
      <c r="A4386" s="172">
        <f>VLOOKUP(G4386,[1]Conceptos!$B$2:$F$587,5,FALSE)</f>
        <v>516</v>
      </c>
      <c r="B4386" s="236"/>
      <c r="C4386" s="237"/>
      <c r="D4386" s="238"/>
      <c r="E4386" s="225">
        <v>9</v>
      </c>
      <c r="F4386" s="174"/>
      <c r="G4386" s="264" t="str">
        <f t="shared" si="766"/>
        <v>A.14.8</v>
      </c>
      <c r="H4386" s="235" t="e">
        <f t="shared" si="770"/>
        <v>#N/A</v>
      </c>
      <c r="I4386" s="239"/>
      <c r="J4386" s="239"/>
      <c r="K4386" s="239"/>
      <c r="L4386" s="239"/>
      <c r="M4386" s="240"/>
      <c r="N4386" s="231">
        <f t="shared" si="769"/>
        <v>1</v>
      </c>
      <c r="O4386" s="231">
        <f t="shared" si="763"/>
        <v>0</v>
      </c>
      <c r="P4386" s="179">
        <f>VLOOKUP($G4386,[1]Conceptos!$B$2:$I$588,6,FALSE)</f>
        <v>1</v>
      </c>
      <c r="Q4386" s="179">
        <f>VLOOKUP($G4386,[1]Conceptos!$B$2:$I$588,7,FALSE)</f>
        <v>1</v>
      </c>
      <c r="R4386" s="179">
        <f>VLOOKUP($G4386,[1]Conceptos!$B$2:$I$588,8,FALSE)</f>
        <v>1</v>
      </c>
      <c r="S4386" s="229" t="b">
        <f>VLOOKUP(G4386,[1]Conceptos!$B$2:$E$587,4,FALSE)</f>
        <v>1</v>
      </c>
      <c r="V4386" s="231">
        <f t="shared" si="764"/>
        <v>0</v>
      </c>
    </row>
    <row r="4387" spans="1:22" s="231" customFormat="1" hidden="1">
      <c r="A4387" s="172">
        <f>VLOOKUP(G4387,[1]Conceptos!$B$2:$F$587,5,FALSE)</f>
        <v>516</v>
      </c>
      <c r="B4387" s="236"/>
      <c r="C4387" s="237"/>
      <c r="D4387" s="238"/>
      <c r="E4387" s="225">
        <v>10</v>
      </c>
      <c r="F4387" s="174"/>
      <c r="G4387" s="264" t="str">
        <f t="shared" si="766"/>
        <v>A.14.8</v>
      </c>
      <c r="H4387" s="235" t="e">
        <f t="shared" si="770"/>
        <v>#N/A</v>
      </c>
      <c r="I4387" s="239"/>
      <c r="J4387" s="239"/>
      <c r="K4387" s="239"/>
      <c r="L4387" s="239"/>
      <c r="M4387" s="240"/>
      <c r="N4387" s="231">
        <f t="shared" si="769"/>
        <v>1</v>
      </c>
      <c r="O4387" s="231">
        <f t="shared" si="763"/>
        <v>0</v>
      </c>
      <c r="P4387" s="179">
        <f>VLOOKUP($G4387,[1]Conceptos!$B$2:$I$588,6,FALSE)</f>
        <v>1</v>
      </c>
      <c r="Q4387" s="179">
        <f>VLOOKUP($G4387,[1]Conceptos!$B$2:$I$588,7,FALSE)</f>
        <v>1</v>
      </c>
      <c r="R4387" s="179">
        <f>VLOOKUP($G4387,[1]Conceptos!$B$2:$I$588,8,FALSE)</f>
        <v>1</v>
      </c>
      <c r="S4387" s="229" t="b">
        <f>VLOOKUP(G4387,[1]Conceptos!$B$2:$E$587,4,FALSE)</f>
        <v>1</v>
      </c>
      <c r="V4387" s="231">
        <f t="shared" si="764"/>
        <v>0</v>
      </c>
    </row>
    <row r="4388" spans="1:22" s="231" customFormat="1" ht="25.5">
      <c r="A4388" s="172">
        <f>VLOOKUP(G4388,[1]Conceptos!$B$2:$F$587,5,FALSE)</f>
        <v>517</v>
      </c>
      <c r="B4388" s="219" t="s">
        <v>660</v>
      </c>
      <c r="C4388" s="220" t="str">
        <f>VLOOKUP(B4388,[1]Conceptos!$B$2:$D$587,2,FALSE)</f>
        <v>ATENCIÓN Y APOYO A LOS GRUPOS INDÍGENAS</v>
      </c>
      <c r="D4388" s="221" t="str">
        <f>VLOOKUP(B4388,[1]Conceptos!$B$2:$D$587,3,FALSE)</f>
        <v>RECURSOS ORIENTADOS A LA FINANCIACIÓN DE PROYECTOS DE INVERSIÓN DESTINADOS A LA ATENCIÓN Y APOYO DE LOS GRUPOS INDÍGENAS</v>
      </c>
      <c r="E4388" s="222" t="s">
        <v>136</v>
      </c>
      <c r="F4388" s="223"/>
      <c r="G4388" s="263" t="str">
        <f t="shared" si="766"/>
        <v>A.14.9</v>
      </c>
      <c r="H4388" s="225"/>
      <c r="I4388" s="226">
        <f>SUM(I4389:I4398)</f>
        <v>0</v>
      </c>
      <c r="J4388" s="226">
        <f>SUM(J4389:J4398)</f>
        <v>0</v>
      </c>
      <c r="K4388" s="226">
        <f>SUM(K4389:K4398)</f>
        <v>0</v>
      </c>
      <c r="L4388" s="226">
        <f>SUM(L4389:L4398)</f>
        <v>0</v>
      </c>
      <c r="M4388" s="227">
        <f>SUM(M4389:M4398)</f>
        <v>0</v>
      </c>
      <c r="N4388" s="228">
        <f>IF(AND(E4388&lt;&gt;"", E4388&lt;&gt;"Registrar Detalle",E4388&lt;&gt;"Ocultar Detalle"),1,0)</f>
        <v>0</v>
      </c>
      <c r="O4388" s="228">
        <f t="shared" si="763"/>
        <v>0</v>
      </c>
      <c r="P4388" s="179">
        <f>VLOOKUP($G4388,[1]Conceptos!$B$2:$I$588,6,FALSE)</f>
        <v>1</v>
      </c>
      <c r="Q4388" s="179">
        <f>VLOOKUP($G4388,[1]Conceptos!$B$2:$I$588,7,FALSE)</f>
        <v>1</v>
      </c>
      <c r="R4388" s="179">
        <f>VLOOKUP($G4388,[1]Conceptos!$B$2:$I$588,8,FALSE)</f>
        <v>1</v>
      </c>
      <c r="S4388" s="229" t="b">
        <f>VLOOKUP(G4388,[1]Conceptos!$B$2:$E$588,4,FALSE)</f>
        <v>1</v>
      </c>
      <c r="T4388" s="230">
        <f>FIND(".",B4388,LEN(B4388)-2)</f>
        <v>5</v>
      </c>
      <c r="U4388" s="230" t="str">
        <f>MID(B4388,1,T4388-1)</f>
        <v>A.14</v>
      </c>
      <c r="V4388" s="231">
        <f t="shared" si="764"/>
        <v>5</v>
      </c>
    </row>
    <row r="4389" spans="1:22" s="231" customFormat="1">
      <c r="A4389" s="172">
        <f>VLOOKUP(G4389,[1]Conceptos!$B$2:$F$587,5,FALSE)</f>
        <v>517</v>
      </c>
      <c r="B4389" s="234"/>
      <c r="C4389" s="220"/>
      <c r="D4389" s="221"/>
      <c r="E4389" s="225">
        <v>1</v>
      </c>
      <c r="F4389" s="174"/>
      <c r="G4389" s="264" t="str">
        <f t="shared" si="766"/>
        <v>A.14.9</v>
      </c>
      <c r="H4389" s="235" t="e">
        <f t="shared" ref="H4389:H4398" si="771">VLOOKUP(F4389,$W$7:$X$48,2,FALSE)</f>
        <v>#N/A</v>
      </c>
      <c r="I4389" s="239"/>
      <c r="J4389" s="239"/>
      <c r="K4389" s="239"/>
      <c r="L4389" s="239"/>
      <c r="M4389" s="240"/>
      <c r="N4389" s="231">
        <f t="shared" si="769"/>
        <v>1</v>
      </c>
      <c r="O4389" s="231">
        <f t="shared" si="763"/>
        <v>0</v>
      </c>
      <c r="P4389" s="179">
        <f>VLOOKUP($G4389,[1]Conceptos!$B$2:$I$588,6,FALSE)</f>
        <v>1</v>
      </c>
      <c r="Q4389" s="179">
        <f>VLOOKUP($G4389,[1]Conceptos!$B$2:$I$588,7,FALSE)</f>
        <v>1</v>
      </c>
      <c r="R4389" s="179">
        <f>VLOOKUP($G4389,[1]Conceptos!$B$2:$I$588,8,FALSE)</f>
        <v>1</v>
      </c>
      <c r="S4389" s="229" t="b">
        <f>VLOOKUP(G4389,[1]Conceptos!$B$2:$E$588,4,FALSE)</f>
        <v>1</v>
      </c>
      <c r="V4389" s="231">
        <f t="shared" si="764"/>
        <v>5</v>
      </c>
    </row>
    <row r="4390" spans="1:22" s="231" customFormat="1" hidden="1">
      <c r="A4390" s="172">
        <f>VLOOKUP(G4390,[1]Conceptos!$B$2:$F$587,5,FALSE)</f>
        <v>517</v>
      </c>
      <c r="B4390" s="236"/>
      <c r="C4390" s="237"/>
      <c r="D4390" s="238"/>
      <c r="E4390" s="225">
        <v>2</v>
      </c>
      <c r="F4390" s="174"/>
      <c r="G4390" s="264" t="str">
        <f t="shared" si="766"/>
        <v>A.14.9</v>
      </c>
      <c r="H4390" s="235" t="e">
        <f t="shared" si="771"/>
        <v>#N/A</v>
      </c>
      <c r="I4390" s="239"/>
      <c r="J4390" s="239"/>
      <c r="K4390" s="239"/>
      <c r="L4390" s="239"/>
      <c r="M4390" s="240"/>
      <c r="N4390" s="231">
        <f t="shared" si="769"/>
        <v>1</v>
      </c>
      <c r="O4390" s="231">
        <f t="shared" si="763"/>
        <v>0</v>
      </c>
      <c r="P4390" s="179">
        <f>VLOOKUP($G4390,[1]Conceptos!$B$2:$I$588,6,FALSE)</f>
        <v>1</v>
      </c>
      <c r="Q4390" s="179">
        <f>VLOOKUP($G4390,[1]Conceptos!$B$2:$I$588,7,FALSE)</f>
        <v>1</v>
      </c>
      <c r="R4390" s="179">
        <f>VLOOKUP($G4390,[1]Conceptos!$B$2:$I$588,8,FALSE)</f>
        <v>1</v>
      </c>
      <c r="S4390" s="229" t="b">
        <f>VLOOKUP(G4390,[1]Conceptos!$B$2:$E$587,4,FALSE)</f>
        <v>1</v>
      </c>
      <c r="V4390" s="231">
        <f t="shared" si="764"/>
        <v>0</v>
      </c>
    </row>
    <row r="4391" spans="1:22" s="231" customFormat="1" hidden="1">
      <c r="A4391" s="172">
        <f>VLOOKUP(G4391,[1]Conceptos!$B$2:$F$587,5,FALSE)</f>
        <v>517</v>
      </c>
      <c r="B4391" s="236"/>
      <c r="C4391" s="237"/>
      <c r="D4391" s="238"/>
      <c r="E4391" s="225">
        <v>3</v>
      </c>
      <c r="F4391" s="174"/>
      <c r="G4391" s="264" t="str">
        <f t="shared" si="766"/>
        <v>A.14.9</v>
      </c>
      <c r="H4391" s="235" t="e">
        <f t="shared" si="771"/>
        <v>#N/A</v>
      </c>
      <c r="I4391" s="239"/>
      <c r="J4391" s="239"/>
      <c r="K4391" s="239"/>
      <c r="L4391" s="239"/>
      <c r="M4391" s="240"/>
      <c r="N4391" s="231">
        <f t="shared" si="769"/>
        <v>1</v>
      </c>
      <c r="O4391" s="231">
        <f t="shared" si="763"/>
        <v>0</v>
      </c>
      <c r="P4391" s="179">
        <f>VLOOKUP($G4391,[1]Conceptos!$B$2:$I$588,6,FALSE)</f>
        <v>1</v>
      </c>
      <c r="Q4391" s="179">
        <f>VLOOKUP($G4391,[1]Conceptos!$B$2:$I$588,7,FALSE)</f>
        <v>1</v>
      </c>
      <c r="R4391" s="179">
        <f>VLOOKUP($G4391,[1]Conceptos!$B$2:$I$588,8,FALSE)</f>
        <v>1</v>
      </c>
      <c r="S4391" s="229" t="b">
        <f>VLOOKUP(G4391,[1]Conceptos!$B$2:$E$587,4,FALSE)</f>
        <v>1</v>
      </c>
      <c r="V4391" s="231">
        <f t="shared" si="764"/>
        <v>0</v>
      </c>
    </row>
    <row r="4392" spans="1:22" s="231" customFormat="1" hidden="1">
      <c r="A4392" s="172">
        <f>VLOOKUP(G4392,[1]Conceptos!$B$2:$F$587,5,FALSE)</f>
        <v>517</v>
      </c>
      <c r="B4392" s="236"/>
      <c r="C4392" s="237"/>
      <c r="D4392" s="238"/>
      <c r="E4392" s="225">
        <v>4</v>
      </c>
      <c r="F4392" s="174"/>
      <c r="G4392" s="264" t="str">
        <f t="shared" si="766"/>
        <v>A.14.9</v>
      </c>
      <c r="H4392" s="235" t="e">
        <f t="shared" si="771"/>
        <v>#N/A</v>
      </c>
      <c r="I4392" s="239"/>
      <c r="J4392" s="239"/>
      <c r="K4392" s="239"/>
      <c r="L4392" s="239"/>
      <c r="M4392" s="240"/>
      <c r="N4392" s="231">
        <f t="shared" si="769"/>
        <v>1</v>
      </c>
      <c r="O4392" s="231">
        <f t="shared" si="763"/>
        <v>0</v>
      </c>
      <c r="P4392" s="179">
        <f>VLOOKUP($G4392,[1]Conceptos!$B$2:$I$588,6,FALSE)</f>
        <v>1</v>
      </c>
      <c r="Q4392" s="179">
        <f>VLOOKUP($G4392,[1]Conceptos!$B$2:$I$588,7,FALSE)</f>
        <v>1</v>
      </c>
      <c r="R4392" s="179">
        <f>VLOOKUP($G4392,[1]Conceptos!$B$2:$I$588,8,FALSE)</f>
        <v>1</v>
      </c>
      <c r="S4392" s="229" t="b">
        <f>VLOOKUP(G4392,[1]Conceptos!$B$2:$E$587,4,FALSE)</f>
        <v>1</v>
      </c>
      <c r="V4392" s="231">
        <f t="shared" si="764"/>
        <v>0</v>
      </c>
    </row>
    <row r="4393" spans="1:22" s="231" customFormat="1" hidden="1">
      <c r="A4393" s="172">
        <f>VLOOKUP(G4393,[1]Conceptos!$B$2:$F$587,5,FALSE)</f>
        <v>517</v>
      </c>
      <c r="B4393" s="236"/>
      <c r="C4393" s="237"/>
      <c r="D4393" s="238"/>
      <c r="E4393" s="225">
        <v>5</v>
      </c>
      <c r="F4393" s="174"/>
      <c r="G4393" s="264" t="str">
        <f t="shared" si="766"/>
        <v>A.14.9</v>
      </c>
      <c r="H4393" s="235" t="e">
        <f t="shared" si="771"/>
        <v>#N/A</v>
      </c>
      <c r="I4393" s="239"/>
      <c r="J4393" s="239"/>
      <c r="K4393" s="239"/>
      <c r="L4393" s="239"/>
      <c r="M4393" s="240"/>
      <c r="N4393" s="231">
        <f t="shared" si="769"/>
        <v>1</v>
      </c>
      <c r="O4393" s="231">
        <f t="shared" si="763"/>
        <v>0</v>
      </c>
      <c r="P4393" s="179">
        <f>VLOOKUP($G4393,[1]Conceptos!$B$2:$I$588,6,FALSE)</f>
        <v>1</v>
      </c>
      <c r="Q4393" s="179">
        <f>VLOOKUP($G4393,[1]Conceptos!$B$2:$I$588,7,FALSE)</f>
        <v>1</v>
      </c>
      <c r="R4393" s="179">
        <f>VLOOKUP($G4393,[1]Conceptos!$B$2:$I$588,8,FALSE)</f>
        <v>1</v>
      </c>
      <c r="S4393" s="229" t="b">
        <f>VLOOKUP(G4393,[1]Conceptos!$B$2:$E$587,4,FALSE)</f>
        <v>1</v>
      </c>
      <c r="V4393" s="231">
        <f t="shared" si="764"/>
        <v>0</v>
      </c>
    </row>
    <row r="4394" spans="1:22" s="231" customFormat="1" hidden="1">
      <c r="A4394" s="172">
        <f>VLOOKUP(G4394,[1]Conceptos!$B$2:$F$587,5,FALSE)</f>
        <v>517</v>
      </c>
      <c r="B4394" s="236"/>
      <c r="C4394" s="237"/>
      <c r="D4394" s="238"/>
      <c r="E4394" s="225">
        <v>6</v>
      </c>
      <c r="F4394" s="174"/>
      <c r="G4394" s="264" t="str">
        <f t="shared" si="766"/>
        <v>A.14.9</v>
      </c>
      <c r="H4394" s="235" t="e">
        <f t="shared" si="771"/>
        <v>#N/A</v>
      </c>
      <c r="I4394" s="239"/>
      <c r="J4394" s="239"/>
      <c r="K4394" s="239"/>
      <c r="L4394" s="239"/>
      <c r="M4394" s="240"/>
      <c r="N4394" s="231">
        <f t="shared" si="769"/>
        <v>1</v>
      </c>
      <c r="O4394" s="231">
        <f t="shared" si="763"/>
        <v>0</v>
      </c>
      <c r="P4394" s="179">
        <f>VLOOKUP($G4394,[1]Conceptos!$B$2:$I$588,6,FALSE)</f>
        <v>1</v>
      </c>
      <c r="Q4394" s="179">
        <f>VLOOKUP($G4394,[1]Conceptos!$B$2:$I$588,7,FALSE)</f>
        <v>1</v>
      </c>
      <c r="R4394" s="179">
        <f>VLOOKUP($G4394,[1]Conceptos!$B$2:$I$588,8,FALSE)</f>
        <v>1</v>
      </c>
      <c r="S4394" s="229" t="b">
        <f>VLOOKUP(G4394,[1]Conceptos!$B$2:$E$587,4,FALSE)</f>
        <v>1</v>
      </c>
      <c r="V4394" s="231">
        <f t="shared" si="764"/>
        <v>0</v>
      </c>
    </row>
    <row r="4395" spans="1:22" s="231" customFormat="1" hidden="1">
      <c r="A4395" s="172">
        <f>VLOOKUP(G4395,[1]Conceptos!$B$2:$F$587,5,FALSE)</f>
        <v>517</v>
      </c>
      <c r="B4395" s="236"/>
      <c r="C4395" s="237"/>
      <c r="D4395" s="238"/>
      <c r="E4395" s="225">
        <v>7</v>
      </c>
      <c r="F4395" s="174"/>
      <c r="G4395" s="264" t="str">
        <f t="shared" si="766"/>
        <v>A.14.9</v>
      </c>
      <c r="H4395" s="235" t="e">
        <f t="shared" si="771"/>
        <v>#N/A</v>
      </c>
      <c r="I4395" s="239"/>
      <c r="J4395" s="239"/>
      <c r="K4395" s="239"/>
      <c r="L4395" s="239"/>
      <c r="M4395" s="240"/>
      <c r="N4395" s="231">
        <f t="shared" si="769"/>
        <v>1</v>
      </c>
      <c r="O4395" s="231">
        <f t="shared" si="763"/>
        <v>0</v>
      </c>
      <c r="P4395" s="179">
        <f>VLOOKUP($G4395,[1]Conceptos!$B$2:$I$588,6,FALSE)</f>
        <v>1</v>
      </c>
      <c r="Q4395" s="179">
        <f>VLOOKUP($G4395,[1]Conceptos!$B$2:$I$588,7,FALSE)</f>
        <v>1</v>
      </c>
      <c r="R4395" s="179">
        <f>VLOOKUP($G4395,[1]Conceptos!$B$2:$I$588,8,FALSE)</f>
        <v>1</v>
      </c>
      <c r="S4395" s="229" t="b">
        <f>VLOOKUP(G4395,[1]Conceptos!$B$2:$E$587,4,FALSE)</f>
        <v>1</v>
      </c>
      <c r="V4395" s="231">
        <f t="shared" si="764"/>
        <v>0</v>
      </c>
    </row>
    <row r="4396" spans="1:22" s="231" customFormat="1" hidden="1">
      <c r="A4396" s="172">
        <f>VLOOKUP(G4396,[1]Conceptos!$B$2:$F$587,5,FALSE)</f>
        <v>517</v>
      </c>
      <c r="B4396" s="236"/>
      <c r="C4396" s="237"/>
      <c r="D4396" s="238"/>
      <c r="E4396" s="225">
        <v>8</v>
      </c>
      <c r="F4396" s="174"/>
      <c r="G4396" s="264" t="str">
        <f t="shared" si="766"/>
        <v>A.14.9</v>
      </c>
      <c r="H4396" s="235" t="e">
        <f t="shared" si="771"/>
        <v>#N/A</v>
      </c>
      <c r="I4396" s="239"/>
      <c r="J4396" s="239"/>
      <c r="K4396" s="239"/>
      <c r="L4396" s="239"/>
      <c r="M4396" s="240"/>
      <c r="N4396" s="231">
        <f t="shared" si="769"/>
        <v>1</v>
      </c>
      <c r="O4396" s="231">
        <f t="shared" si="763"/>
        <v>0</v>
      </c>
      <c r="P4396" s="179">
        <f>VLOOKUP($G4396,[1]Conceptos!$B$2:$I$588,6,FALSE)</f>
        <v>1</v>
      </c>
      <c r="Q4396" s="179">
        <f>VLOOKUP($G4396,[1]Conceptos!$B$2:$I$588,7,FALSE)</f>
        <v>1</v>
      </c>
      <c r="R4396" s="179">
        <f>VLOOKUP($G4396,[1]Conceptos!$B$2:$I$588,8,FALSE)</f>
        <v>1</v>
      </c>
      <c r="S4396" s="229" t="b">
        <f>VLOOKUP(G4396,[1]Conceptos!$B$2:$E$587,4,FALSE)</f>
        <v>1</v>
      </c>
      <c r="V4396" s="231">
        <f t="shared" si="764"/>
        <v>0</v>
      </c>
    </row>
    <row r="4397" spans="1:22" s="231" customFormat="1" hidden="1">
      <c r="A4397" s="172">
        <f>VLOOKUP(G4397,[1]Conceptos!$B$2:$F$587,5,FALSE)</f>
        <v>517</v>
      </c>
      <c r="B4397" s="236"/>
      <c r="C4397" s="237"/>
      <c r="D4397" s="238"/>
      <c r="E4397" s="225">
        <v>9</v>
      </c>
      <c r="F4397" s="174"/>
      <c r="G4397" s="264" t="str">
        <f t="shared" si="766"/>
        <v>A.14.9</v>
      </c>
      <c r="H4397" s="235" t="e">
        <f t="shared" si="771"/>
        <v>#N/A</v>
      </c>
      <c r="I4397" s="239"/>
      <c r="J4397" s="239"/>
      <c r="K4397" s="239"/>
      <c r="L4397" s="239"/>
      <c r="M4397" s="240"/>
      <c r="N4397" s="231">
        <f t="shared" si="769"/>
        <v>1</v>
      </c>
      <c r="O4397" s="231">
        <f t="shared" si="763"/>
        <v>0</v>
      </c>
      <c r="P4397" s="179">
        <f>VLOOKUP($G4397,[1]Conceptos!$B$2:$I$588,6,FALSE)</f>
        <v>1</v>
      </c>
      <c r="Q4397" s="179">
        <f>VLOOKUP($G4397,[1]Conceptos!$B$2:$I$588,7,FALSE)</f>
        <v>1</v>
      </c>
      <c r="R4397" s="179">
        <f>VLOOKUP($G4397,[1]Conceptos!$B$2:$I$588,8,FALSE)</f>
        <v>1</v>
      </c>
      <c r="S4397" s="229" t="b">
        <f>VLOOKUP(G4397,[1]Conceptos!$B$2:$E$587,4,FALSE)</f>
        <v>1</v>
      </c>
      <c r="V4397" s="231">
        <f t="shared" si="764"/>
        <v>0</v>
      </c>
    </row>
    <row r="4398" spans="1:22" s="231" customFormat="1" hidden="1">
      <c r="A4398" s="172">
        <f>VLOOKUP(G4398,[1]Conceptos!$B$2:$F$587,5,FALSE)</f>
        <v>517</v>
      </c>
      <c r="B4398" s="236"/>
      <c r="C4398" s="237"/>
      <c r="D4398" s="238"/>
      <c r="E4398" s="225">
        <v>10</v>
      </c>
      <c r="F4398" s="174"/>
      <c r="G4398" s="264" t="str">
        <f t="shared" si="766"/>
        <v>A.14.9</v>
      </c>
      <c r="H4398" s="235" t="e">
        <f t="shared" si="771"/>
        <v>#N/A</v>
      </c>
      <c r="I4398" s="239"/>
      <c r="J4398" s="239"/>
      <c r="K4398" s="239"/>
      <c r="L4398" s="239"/>
      <c r="M4398" s="240"/>
      <c r="N4398" s="231">
        <f t="shared" si="769"/>
        <v>1</v>
      </c>
      <c r="O4398" s="231">
        <f t="shared" si="763"/>
        <v>0</v>
      </c>
      <c r="P4398" s="179">
        <f>VLOOKUP($G4398,[1]Conceptos!$B$2:$I$588,6,FALSE)</f>
        <v>1</v>
      </c>
      <c r="Q4398" s="179">
        <f>VLOOKUP($G4398,[1]Conceptos!$B$2:$I$588,7,FALSE)</f>
        <v>1</v>
      </c>
      <c r="R4398" s="179">
        <f>VLOOKUP($G4398,[1]Conceptos!$B$2:$I$588,8,FALSE)</f>
        <v>1</v>
      </c>
      <c r="S4398" s="229" t="b">
        <f>VLOOKUP(G4398,[1]Conceptos!$B$2:$E$587,4,FALSE)</f>
        <v>1</v>
      </c>
      <c r="V4398" s="231">
        <f t="shared" si="764"/>
        <v>0</v>
      </c>
    </row>
    <row r="4399" spans="1:22" s="231" customFormat="1" ht="25.5">
      <c r="A4399" s="172">
        <f>VLOOKUP(G4399,[1]Conceptos!$B$2:$F$587,5,FALSE)</f>
        <v>518</v>
      </c>
      <c r="B4399" s="219" t="s">
        <v>661</v>
      </c>
      <c r="C4399" s="220" t="str">
        <f>VLOOKUP(B4399,[1]Conceptos!$B$2:$D$587,2,FALSE)</f>
        <v>ATENCIÓN Y APOYO A LOS GRUPOS AFROCOLOMBIANOS</v>
      </c>
      <c r="D4399" s="221" t="str">
        <f>VLOOKUP(B4399,[1]Conceptos!$B$2:$D$587,3,FALSE)</f>
        <v>RECURSOS ORIENTADOS A LA FINANCIACIÓN DE PROYECTOS DE INVERSIÓN DESTINADOS A LA ATENCIÓN Y APOYO DE LOS GRUPOS AFROCOLOMBIANAS</v>
      </c>
      <c r="E4399" s="222" t="s">
        <v>136</v>
      </c>
      <c r="F4399" s="223"/>
      <c r="G4399" s="263" t="str">
        <f t="shared" si="766"/>
        <v>A.14.10</v>
      </c>
      <c r="H4399" s="225"/>
      <c r="I4399" s="226">
        <f>SUM(I4400:I4409)</f>
        <v>0</v>
      </c>
      <c r="J4399" s="226">
        <f>SUM(J4400:J4409)</f>
        <v>0</v>
      </c>
      <c r="K4399" s="226">
        <f>SUM(K4400:K4409)</f>
        <v>0</v>
      </c>
      <c r="L4399" s="226">
        <f>SUM(L4400:L4409)</f>
        <v>0</v>
      </c>
      <c r="M4399" s="227">
        <f>SUM(M4400:M4409)</f>
        <v>0</v>
      </c>
      <c r="N4399" s="228">
        <f>IF(AND(E4399&lt;&gt;"", E4399&lt;&gt;"Registrar Detalle",E4399&lt;&gt;"Ocultar Detalle"),1,0)</f>
        <v>0</v>
      </c>
      <c r="O4399" s="228">
        <f t="shared" si="763"/>
        <v>0</v>
      </c>
      <c r="P4399" s="179">
        <f>VLOOKUP($G4399,[1]Conceptos!$B$2:$I$588,6,FALSE)</f>
        <v>1</v>
      </c>
      <c r="Q4399" s="179">
        <f>VLOOKUP($G4399,[1]Conceptos!$B$2:$I$588,7,FALSE)</f>
        <v>1</v>
      </c>
      <c r="R4399" s="179">
        <f>VLOOKUP($G4399,[1]Conceptos!$B$2:$I$588,8,FALSE)</f>
        <v>1</v>
      </c>
      <c r="S4399" s="229" t="b">
        <f>VLOOKUP(G4399,[1]Conceptos!$B$2:$E$588,4,FALSE)</f>
        <v>1</v>
      </c>
      <c r="T4399" s="230">
        <f>FIND(".",B4399,LEN(B4399)-2)</f>
        <v>5</v>
      </c>
      <c r="U4399" s="230" t="str">
        <f>MID(B4399,1,T4399-1)</f>
        <v>A.14</v>
      </c>
      <c r="V4399" s="231">
        <f t="shared" si="764"/>
        <v>5</v>
      </c>
    </row>
    <row r="4400" spans="1:22" s="231" customFormat="1">
      <c r="A4400" s="172">
        <f>VLOOKUP(G4400,[1]Conceptos!$B$2:$F$587,5,FALSE)</f>
        <v>518</v>
      </c>
      <c r="B4400" s="234"/>
      <c r="C4400" s="220"/>
      <c r="D4400" s="221"/>
      <c r="E4400" s="225">
        <v>1</v>
      </c>
      <c r="F4400" s="174"/>
      <c r="G4400" s="264" t="str">
        <f t="shared" si="766"/>
        <v>A.14.10</v>
      </c>
      <c r="H4400" s="235" t="e">
        <f t="shared" ref="H4400:H4409" si="772">VLOOKUP(F4400,$W$7:$X$48,2,FALSE)</f>
        <v>#N/A</v>
      </c>
      <c r="I4400" s="239"/>
      <c r="J4400" s="239"/>
      <c r="K4400" s="239"/>
      <c r="L4400" s="239"/>
      <c r="M4400" s="240"/>
      <c r="N4400" s="231">
        <f t="shared" si="769"/>
        <v>1</v>
      </c>
      <c r="O4400" s="231">
        <f t="shared" ref="O4400:O4464" si="773">SUM(I4400:M4400)</f>
        <v>0</v>
      </c>
      <c r="P4400" s="179">
        <f>VLOOKUP($G4400,[1]Conceptos!$B$2:$I$588,6,FALSE)</f>
        <v>1</v>
      </c>
      <c r="Q4400" s="179">
        <f>VLOOKUP($G4400,[1]Conceptos!$B$2:$I$588,7,FALSE)</f>
        <v>1</v>
      </c>
      <c r="R4400" s="179">
        <f>VLOOKUP($G4400,[1]Conceptos!$B$2:$I$588,8,FALSE)</f>
        <v>1</v>
      </c>
      <c r="S4400" s="229" t="b">
        <f>VLOOKUP(G4400,[1]Conceptos!$B$2:$E$588,4,FALSE)</f>
        <v>1</v>
      </c>
      <c r="V4400" s="231">
        <f t="shared" si="764"/>
        <v>5</v>
      </c>
    </row>
    <row r="4401" spans="1:22" s="231" customFormat="1" hidden="1">
      <c r="A4401" s="172">
        <f>VLOOKUP(G4401,[1]Conceptos!$B$2:$F$587,5,FALSE)</f>
        <v>518</v>
      </c>
      <c r="B4401" s="236"/>
      <c r="C4401" s="237"/>
      <c r="D4401" s="238"/>
      <c r="E4401" s="225">
        <v>2</v>
      </c>
      <c r="F4401" s="174"/>
      <c r="G4401" s="264" t="str">
        <f t="shared" si="766"/>
        <v>A.14.10</v>
      </c>
      <c r="H4401" s="235" t="e">
        <f t="shared" si="772"/>
        <v>#N/A</v>
      </c>
      <c r="I4401" s="239"/>
      <c r="J4401" s="239"/>
      <c r="K4401" s="239"/>
      <c r="L4401" s="239"/>
      <c r="M4401" s="240"/>
      <c r="N4401" s="231">
        <f t="shared" si="769"/>
        <v>1</v>
      </c>
      <c r="O4401" s="231">
        <f t="shared" si="773"/>
        <v>0</v>
      </c>
      <c r="P4401" s="179">
        <f>VLOOKUP($G4401,[1]Conceptos!$B$2:$I$588,6,FALSE)</f>
        <v>1</v>
      </c>
      <c r="Q4401" s="179">
        <f>VLOOKUP($G4401,[1]Conceptos!$B$2:$I$588,7,FALSE)</f>
        <v>1</v>
      </c>
      <c r="R4401" s="179">
        <f>VLOOKUP($G4401,[1]Conceptos!$B$2:$I$588,8,FALSE)</f>
        <v>1</v>
      </c>
      <c r="S4401" s="229" t="b">
        <f>VLOOKUP(G4401,[1]Conceptos!$B$2:$E$587,4,FALSE)</f>
        <v>1</v>
      </c>
      <c r="V4401" s="231">
        <f t="shared" si="764"/>
        <v>0</v>
      </c>
    </row>
    <row r="4402" spans="1:22" s="231" customFormat="1" hidden="1">
      <c r="A4402" s="172">
        <f>VLOOKUP(G4402,[1]Conceptos!$B$2:$F$587,5,FALSE)</f>
        <v>518</v>
      </c>
      <c r="B4402" s="236"/>
      <c r="C4402" s="237"/>
      <c r="D4402" s="238"/>
      <c r="E4402" s="225">
        <v>3</v>
      </c>
      <c r="F4402" s="174"/>
      <c r="G4402" s="264" t="str">
        <f t="shared" si="766"/>
        <v>A.14.10</v>
      </c>
      <c r="H4402" s="235" t="e">
        <f t="shared" si="772"/>
        <v>#N/A</v>
      </c>
      <c r="I4402" s="239"/>
      <c r="J4402" s="239"/>
      <c r="K4402" s="239"/>
      <c r="L4402" s="239"/>
      <c r="M4402" s="240"/>
      <c r="N4402" s="231">
        <f t="shared" si="769"/>
        <v>1</v>
      </c>
      <c r="O4402" s="231">
        <f t="shared" si="773"/>
        <v>0</v>
      </c>
      <c r="P4402" s="179">
        <f>VLOOKUP($G4402,[1]Conceptos!$B$2:$I$588,6,FALSE)</f>
        <v>1</v>
      </c>
      <c r="Q4402" s="179">
        <f>VLOOKUP($G4402,[1]Conceptos!$B$2:$I$588,7,FALSE)</f>
        <v>1</v>
      </c>
      <c r="R4402" s="179">
        <f>VLOOKUP($G4402,[1]Conceptos!$B$2:$I$588,8,FALSE)</f>
        <v>1</v>
      </c>
      <c r="S4402" s="229" t="b">
        <f>VLOOKUP(G4402,[1]Conceptos!$B$2:$E$587,4,FALSE)</f>
        <v>1</v>
      </c>
      <c r="V4402" s="231">
        <f t="shared" si="764"/>
        <v>0</v>
      </c>
    </row>
    <row r="4403" spans="1:22" s="231" customFormat="1" hidden="1">
      <c r="A4403" s="172">
        <f>VLOOKUP(G4403,[1]Conceptos!$B$2:$F$587,5,FALSE)</f>
        <v>518</v>
      </c>
      <c r="B4403" s="236"/>
      <c r="C4403" s="237"/>
      <c r="D4403" s="238"/>
      <c r="E4403" s="225">
        <v>4</v>
      </c>
      <c r="F4403" s="174"/>
      <c r="G4403" s="264" t="str">
        <f t="shared" si="766"/>
        <v>A.14.10</v>
      </c>
      <c r="H4403" s="235" t="e">
        <f t="shared" si="772"/>
        <v>#N/A</v>
      </c>
      <c r="I4403" s="239"/>
      <c r="J4403" s="239"/>
      <c r="K4403" s="239"/>
      <c r="L4403" s="239"/>
      <c r="M4403" s="240"/>
      <c r="N4403" s="231">
        <f t="shared" si="769"/>
        <v>1</v>
      </c>
      <c r="O4403" s="231">
        <f t="shared" si="773"/>
        <v>0</v>
      </c>
      <c r="P4403" s="179">
        <f>VLOOKUP($G4403,[1]Conceptos!$B$2:$I$588,6,FALSE)</f>
        <v>1</v>
      </c>
      <c r="Q4403" s="179">
        <f>VLOOKUP($G4403,[1]Conceptos!$B$2:$I$588,7,FALSE)</f>
        <v>1</v>
      </c>
      <c r="R4403" s="179">
        <f>VLOOKUP($G4403,[1]Conceptos!$B$2:$I$588,8,FALSE)</f>
        <v>1</v>
      </c>
      <c r="S4403" s="229" t="b">
        <f>VLOOKUP(G4403,[1]Conceptos!$B$2:$E$587,4,FALSE)</f>
        <v>1</v>
      </c>
      <c r="V4403" s="231">
        <f t="shared" si="764"/>
        <v>0</v>
      </c>
    </row>
    <row r="4404" spans="1:22" s="231" customFormat="1" hidden="1">
      <c r="A4404" s="172">
        <f>VLOOKUP(G4404,[1]Conceptos!$B$2:$F$587,5,FALSE)</f>
        <v>518</v>
      </c>
      <c r="B4404" s="236"/>
      <c r="C4404" s="237"/>
      <c r="D4404" s="238"/>
      <c r="E4404" s="225">
        <v>5</v>
      </c>
      <c r="F4404" s="174"/>
      <c r="G4404" s="264" t="str">
        <f t="shared" si="766"/>
        <v>A.14.10</v>
      </c>
      <c r="H4404" s="235" t="e">
        <f t="shared" si="772"/>
        <v>#N/A</v>
      </c>
      <c r="I4404" s="239"/>
      <c r="J4404" s="239"/>
      <c r="K4404" s="239"/>
      <c r="L4404" s="239"/>
      <c r="M4404" s="240"/>
      <c r="N4404" s="231">
        <f t="shared" si="769"/>
        <v>1</v>
      </c>
      <c r="O4404" s="231">
        <f t="shared" si="773"/>
        <v>0</v>
      </c>
      <c r="P4404" s="179">
        <f>VLOOKUP($G4404,[1]Conceptos!$B$2:$I$588,6,FALSE)</f>
        <v>1</v>
      </c>
      <c r="Q4404" s="179">
        <f>VLOOKUP($G4404,[1]Conceptos!$B$2:$I$588,7,FALSE)</f>
        <v>1</v>
      </c>
      <c r="R4404" s="179">
        <f>VLOOKUP($G4404,[1]Conceptos!$B$2:$I$588,8,FALSE)</f>
        <v>1</v>
      </c>
      <c r="S4404" s="229" t="b">
        <f>VLOOKUP(G4404,[1]Conceptos!$B$2:$E$587,4,FALSE)</f>
        <v>1</v>
      </c>
      <c r="V4404" s="231">
        <f t="shared" si="764"/>
        <v>0</v>
      </c>
    </row>
    <row r="4405" spans="1:22" s="231" customFormat="1" hidden="1">
      <c r="A4405" s="172">
        <f>VLOOKUP(G4405,[1]Conceptos!$B$2:$F$587,5,FALSE)</f>
        <v>518</v>
      </c>
      <c r="B4405" s="236"/>
      <c r="C4405" s="237"/>
      <c r="D4405" s="238"/>
      <c r="E4405" s="225">
        <v>6</v>
      </c>
      <c r="F4405" s="174"/>
      <c r="G4405" s="264" t="str">
        <f t="shared" si="766"/>
        <v>A.14.10</v>
      </c>
      <c r="H4405" s="235" t="e">
        <f t="shared" si="772"/>
        <v>#N/A</v>
      </c>
      <c r="I4405" s="239"/>
      <c r="J4405" s="239"/>
      <c r="K4405" s="239"/>
      <c r="L4405" s="239"/>
      <c r="M4405" s="240"/>
      <c r="N4405" s="231">
        <f t="shared" si="769"/>
        <v>1</v>
      </c>
      <c r="O4405" s="231">
        <f t="shared" si="773"/>
        <v>0</v>
      </c>
      <c r="P4405" s="179">
        <f>VLOOKUP($G4405,[1]Conceptos!$B$2:$I$588,6,FALSE)</f>
        <v>1</v>
      </c>
      <c r="Q4405" s="179">
        <f>VLOOKUP($G4405,[1]Conceptos!$B$2:$I$588,7,FALSE)</f>
        <v>1</v>
      </c>
      <c r="R4405" s="179">
        <f>VLOOKUP($G4405,[1]Conceptos!$B$2:$I$588,8,FALSE)</f>
        <v>1</v>
      </c>
      <c r="S4405" s="229" t="b">
        <f>VLOOKUP(G4405,[1]Conceptos!$B$2:$E$587,4,FALSE)</f>
        <v>1</v>
      </c>
      <c r="V4405" s="231">
        <f t="shared" si="764"/>
        <v>0</v>
      </c>
    </row>
    <row r="4406" spans="1:22" s="231" customFormat="1" hidden="1">
      <c r="A4406" s="172">
        <f>VLOOKUP(G4406,[1]Conceptos!$B$2:$F$587,5,FALSE)</f>
        <v>518</v>
      </c>
      <c r="B4406" s="236"/>
      <c r="C4406" s="237"/>
      <c r="D4406" s="238"/>
      <c r="E4406" s="225">
        <v>7</v>
      </c>
      <c r="F4406" s="174"/>
      <c r="G4406" s="264" t="str">
        <f t="shared" si="766"/>
        <v>A.14.10</v>
      </c>
      <c r="H4406" s="235" t="e">
        <f t="shared" si="772"/>
        <v>#N/A</v>
      </c>
      <c r="I4406" s="239"/>
      <c r="J4406" s="239"/>
      <c r="K4406" s="239"/>
      <c r="L4406" s="239"/>
      <c r="M4406" s="240"/>
      <c r="N4406" s="231">
        <f t="shared" si="769"/>
        <v>1</v>
      </c>
      <c r="O4406" s="231">
        <f t="shared" si="773"/>
        <v>0</v>
      </c>
      <c r="P4406" s="179">
        <f>VLOOKUP($G4406,[1]Conceptos!$B$2:$I$588,6,FALSE)</f>
        <v>1</v>
      </c>
      <c r="Q4406" s="179">
        <f>VLOOKUP($G4406,[1]Conceptos!$B$2:$I$588,7,FALSE)</f>
        <v>1</v>
      </c>
      <c r="R4406" s="179">
        <f>VLOOKUP($G4406,[1]Conceptos!$B$2:$I$588,8,FALSE)</f>
        <v>1</v>
      </c>
      <c r="S4406" s="229" t="b">
        <f>VLOOKUP(G4406,[1]Conceptos!$B$2:$E$587,4,FALSE)</f>
        <v>1</v>
      </c>
      <c r="V4406" s="231">
        <f t="shared" si="764"/>
        <v>0</v>
      </c>
    </row>
    <row r="4407" spans="1:22" s="231" customFormat="1" hidden="1">
      <c r="A4407" s="172">
        <f>VLOOKUP(G4407,[1]Conceptos!$B$2:$F$587,5,FALSE)</f>
        <v>518</v>
      </c>
      <c r="B4407" s="236"/>
      <c r="C4407" s="237"/>
      <c r="D4407" s="238"/>
      <c r="E4407" s="225">
        <v>8</v>
      </c>
      <c r="F4407" s="174"/>
      <c r="G4407" s="264" t="str">
        <f t="shared" si="766"/>
        <v>A.14.10</v>
      </c>
      <c r="H4407" s="235" t="e">
        <f t="shared" si="772"/>
        <v>#N/A</v>
      </c>
      <c r="I4407" s="239"/>
      <c r="J4407" s="239"/>
      <c r="K4407" s="239"/>
      <c r="L4407" s="239"/>
      <c r="M4407" s="240"/>
      <c r="N4407" s="231">
        <f t="shared" si="769"/>
        <v>1</v>
      </c>
      <c r="O4407" s="231">
        <f t="shared" si="773"/>
        <v>0</v>
      </c>
      <c r="P4407" s="179">
        <f>VLOOKUP($G4407,[1]Conceptos!$B$2:$I$588,6,FALSE)</f>
        <v>1</v>
      </c>
      <c r="Q4407" s="179">
        <f>VLOOKUP($G4407,[1]Conceptos!$B$2:$I$588,7,FALSE)</f>
        <v>1</v>
      </c>
      <c r="R4407" s="179">
        <f>VLOOKUP($G4407,[1]Conceptos!$B$2:$I$588,8,FALSE)</f>
        <v>1</v>
      </c>
      <c r="S4407" s="229" t="b">
        <f>VLOOKUP(G4407,[1]Conceptos!$B$2:$E$587,4,FALSE)</f>
        <v>1</v>
      </c>
      <c r="V4407" s="231">
        <f t="shared" ref="V4407:V4470" si="774">IF(T4407=0,T4406,T4407)</f>
        <v>0</v>
      </c>
    </row>
    <row r="4408" spans="1:22" s="231" customFormat="1" hidden="1">
      <c r="A4408" s="172">
        <f>VLOOKUP(G4408,[1]Conceptos!$B$2:$F$587,5,FALSE)</f>
        <v>518</v>
      </c>
      <c r="B4408" s="236"/>
      <c r="C4408" s="237"/>
      <c r="D4408" s="238"/>
      <c r="E4408" s="225">
        <v>9</v>
      </c>
      <c r="F4408" s="174"/>
      <c r="G4408" s="264" t="str">
        <f t="shared" si="766"/>
        <v>A.14.10</v>
      </c>
      <c r="H4408" s="235" t="e">
        <f t="shared" si="772"/>
        <v>#N/A</v>
      </c>
      <c r="I4408" s="239"/>
      <c r="J4408" s="239"/>
      <c r="K4408" s="239"/>
      <c r="L4408" s="239"/>
      <c r="M4408" s="240"/>
      <c r="N4408" s="231">
        <f t="shared" si="769"/>
        <v>1</v>
      </c>
      <c r="O4408" s="231">
        <f t="shared" si="773"/>
        <v>0</v>
      </c>
      <c r="P4408" s="179">
        <f>VLOOKUP($G4408,[1]Conceptos!$B$2:$I$588,6,FALSE)</f>
        <v>1</v>
      </c>
      <c r="Q4408" s="179">
        <f>VLOOKUP($G4408,[1]Conceptos!$B$2:$I$588,7,FALSE)</f>
        <v>1</v>
      </c>
      <c r="R4408" s="179">
        <f>VLOOKUP($G4408,[1]Conceptos!$B$2:$I$588,8,FALSE)</f>
        <v>1</v>
      </c>
      <c r="S4408" s="229" t="b">
        <f>VLOOKUP(G4408,[1]Conceptos!$B$2:$E$587,4,FALSE)</f>
        <v>1</v>
      </c>
      <c r="V4408" s="231">
        <f t="shared" si="774"/>
        <v>0</v>
      </c>
    </row>
    <row r="4409" spans="1:22" s="231" customFormat="1" hidden="1">
      <c r="A4409" s="172">
        <f>VLOOKUP(G4409,[1]Conceptos!$B$2:$F$587,5,FALSE)</f>
        <v>518</v>
      </c>
      <c r="B4409" s="236"/>
      <c r="C4409" s="237"/>
      <c r="D4409" s="238"/>
      <c r="E4409" s="225">
        <v>10</v>
      </c>
      <c r="F4409" s="174"/>
      <c r="G4409" s="264" t="str">
        <f t="shared" si="766"/>
        <v>A.14.10</v>
      </c>
      <c r="H4409" s="235" t="e">
        <f t="shared" si="772"/>
        <v>#N/A</v>
      </c>
      <c r="I4409" s="239"/>
      <c r="J4409" s="239"/>
      <c r="K4409" s="239"/>
      <c r="L4409" s="239"/>
      <c r="M4409" s="240"/>
      <c r="N4409" s="231">
        <f t="shared" si="769"/>
        <v>1</v>
      </c>
      <c r="O4409" s="231">
        <f t="shared" si="773"/>
        <v>0</v>
      </c>
      <c r="P4409" s="179">
        <f>VLOOKUP($G4409,[1]Conceptos!$B$2:$I$588,6,FALSE)</f>
        <v>1</v>
      </c>
      <c r="Q4409" s="179">
        <f>VLOOKUP($G4409,[1]Conceptos!$B$2:$I$588,7,FALSE)</f>
        <v>1</v>
      </c>
      <c r="R4409" s="179">
        <f>VLOOKUP($G4409,[1]Conceptos!$B$2:$I$588,8,FALSE)</f>
        <v>1</v>
      </c>
      <c r="S4409" s="229" t="b">
        <f>VLOOKUP(G4409,[1]Conceptos!$B$2:$E$587,4,FALSE)</f>
        <v>1</v>
      </c>
      <c r="V4409" s="231">
        <f t="shared" si="774"/>
        <v>0</v>
      </c>
    </row>
    <row r="4410" spans="1:22" s="231" customFormat="1" ht="25.5">
      <c r="A4410" s="172">
        <f>VLOOKUP(G4410,[1]Conceptos!$B$2:$F$587,5,FALSE)</f>
        <v>519</v>
      </c>
      <c r="B4410" s="219" t="s">
        <v>662</v>
      </c>
      <c r="C4410" s="220" t="str">
        <f>VLOOKUP(B4410,[1]Conceptos!$B$2:$D$587,2,FALSE)</f>
        <v xml:space="preserve">ATENCIÓN Y APOYO AL PUEBLO ROM </v>
      </c>
      <c r="D4410" s="221" t="str">
        <f>VLOOKUP(B4410,[1]Conceptos!$B$2:$D$587,3,FALSE)</f>
        <v>RECURSOS ORIENTADOS A LA FINANCIACIÓN DE PROYECTOS DE INVERSIÓN DESTINADOS A LA ATENCIÓN Y APOYO DEL PUEBLO ROM</v>
      </c>
      <c r="E4410" s="222" t="s">
        <v>136</v>
      </c>
      <c r="F4410" s="223"/>
      <c r="G4410" s="263" t="str">
        <f t="shared" si="766"/>
        <v>A.14.11</v>
      </c>
      <c r="H4410" s="225"/>
      <c r="I4410" s="226">
        <f>SUM(I4411:I4420)</f>
        <v>0</v>
      </c>
      <c r="J4410" s="226">
        <f>SUM(J4411:J4420)</f>
        <v>0</v>
      </c>
      <c r="K4410" s="226">
        <f>SUM(K4411:K4420)</f>
        <v>0</v>
      </c>
      <c r="L4410" s="226">
        <f>SUM(L4411:L4420)</f>
        <v>0</v>
      </c>
      <c r="M4410" s="227">
        <f>SUM(M4411:M4420)</f>
        <v>0</v>
      </c>
      <c r="N4410" s="228">
        <f>IF(AND(E4410&lt;&gt;"", E4410&lt;&gt;"Registrar Detalle",E4410&lt;&gt;"Ocultar Detalle"),1,0)</f>
        <v>0</v>
      </c>
      <c r="O4410" s="228">
        <f t="shared" si="773"/>
        <v>0</v>
      </c>
      <c r="P4410" s="179">
        <f>VLOOKUP($G4410,[1]Conceptos!$B$2:$I$588,6,FALSE)</f>
        <v>1</v>
      </c>
      <c r="Q4410" s="179">
        <f>VLOOKUP($G4410,[1]Conceptos!$B$2:$I$588,7,FALSE)</f>
        <v>1</v>
      </c>
      <c r="R4410" s="179">
        <f>VLOOKUP($G4410,[1]Conceptos!$B$2:$I$588,8,FALSE)</f>
        <v>1</v>
      </c>
      <c r="S4410" s="229" t="b">
        <f>VLOOKUP(G4410,[1]Conceptos!$B$2:$E$588,4,FALSE)</f>
        <v>1</v>
      </c>
      <c r="T4410" s="230">
        <f>FIND(".",B4410,LEN(B4410)-2)</f>
        <v>5</v>
      </c>
      <c r="U4410" s="230" t="str">
        <f>MID(B4410,1,T4410-1)</f>
        <v>A.14</v>
      </c>
      <c r="V4410" s="231">
        <f t="shared" si="774"/>
        <v>5</v>
      </c>
    </row>
    <row r="4411" spans="1:22" s="231" customFormat="1">
      <c r="A4411" s="172">
        <f>VLOOKUP(G4411,[1]Conceptos!$B$2:$F$587,5,FALSE)</f>
        <v>519</v>
      </c>
      <c r="B4411" s="234"/>
      <c r="C4411" s="220"/>
      <c r="D4411" s="221"/>
      <c r="E4411" s="225">
        <v>1</v>
      </c>
      <c r="F4411" s="174"/>
      <c r="G4411" s="264" t="str">
        <f t="shared" si="766"/>
        <v>A.14.11</v>
      </c>
      <c r="H4411" s="235" t="e">
        <f t="shared" ref="H4411:H4420" si="775">VLOOKUP(F4411,$W$7:$X$48,2,FALSE)</f>
        <v>#N/A</v>
      </c>
      <c r="I4411" s="239"/>
      <c r="J4411" s="239"/>
      <c r="K4411" s="239"/>
      <c r="L4411" s="239"/>
      <c r="M4411" s="240"/>
      <c r="N4411" s="231">
        <f t="shared" si="769"/>
        <v>1</v>
      </c>
      <c r="O4411" s="231">
        <f t="shared" si="773"/>
        <v>0</v>
      </c>
      <c r="P4411" s="179">
        <f>VLOOKUP($G4411,[1]Conceptos!$B$2:$I$588,6,FALSE)</f>
        <v>1</v>
      </c>
      <c r="Q4411" s="179">
        <f>VLOOKUP($G4411,[1]Conceptos!$B$2:$I$588,7,FALSE)</f>
        <v>1</v>
      </c>
      <c r="R4411" s="179">
        <f>VLOOKUP($G4411,[1]Conceptos!$B$2:$I$588,8,FALSE)</f>
        <v>1</v>
      </c>
      <c r="S4411" s="229" t="b">
        <f>VLOOKUP(G4411,[1]Conceptos!$B$2:$E$588,4,FALSE)</f>
        <v>1</v>
      </c>
      <c r="V4411" s="231">
        <f t="shared" si="774"/>
        <v>5</v>
      </c>
    </row>
    <row r="4412" spans="1:22" s="231" customFormat="1" hidden="1">
      <c r="A4412" s="172">
        <f>VLOOKUP(G4412,[1]Conceptos!$B$2:$F$587,5,FALSE)</f>
        <v>519</v>
      </c>
      <c r="B4412" s="236"/>
      <c r="C4412" s="237"/>
      <c r="D4412" s="238"/>
      <c r="E4412" s="225">
        <v>2</v>
      </c>
      <c r="F4412" s="174"/>
      <c r="G4412" s="264" t="str">
        <f t="shared" si="766"/>
        <v>A.14.11</v>
      </c>
      <c r="H4412" s="235" t="e">
        <f t="shared" si="775"/>
        <v>#N/A</v>
      </c>
      <c r="I4412" s="239"/>
      <c r="J4412" s="239"/>
      <c r="K4412" s="239"/>
      <c r="L4412" s="239"/>
      <c r="M4412" s="240"/>
      <c r="N4412" s="231">
        <f t="shared" si="769"/>
        <v>1</v>
      </c>
      <c r="O4412" s="231">
        <f t="shared" si="773"/>
        <v>0</v>
      </c>
      <c r="P4412" s="179">
        <f>VLOOKUP($G4412,[1]Conceptos!$B$2:$I$588,6,FALSE)</f>
        <v>1</v>
      </c>
      <c r="Q4412" s="179">
        <f>VLOOKUP($G4412,[1]Conceptos!$B$2:$I$588,7,FALSE)</f>
        <v>1</v>
      </c>
      <c r="R4412" s="179">
        <f>VLOOKUP($G4412,[1]Conceptos!$B$2:$I$588,8,FALSE)</f>
        <v>1</v>
      </c>
      <c r="S4412" s="229" t="b">
        <f>VLOOKUP(G4412,[1]Conceptos!$B$2:$E$587,4,FALSE)</f>
        <v>1</v>
      </c>
      <c r="V4412" s="231">
        <f t="shared" si="774"/>
        <v>0</v>
      </c>
    </row>
    <row r="4413" spans="1:22" s="231" customFormat="1" hidden="1">
      <c r="A4413" s="172">
        <f>VLOOKUP(G4413,[1]Conceptos!$B$2:$F$587,5,FALSE)</f>
        <v>519</v>
      </c>
      <c r="B4413" s="236"/>
      <c r="C4413" s="237"/>
      <c r="D4413" s="238"/>
      <c r="E4413" s="225">
        <v>3</v>
      </c>
      <c r="F4413" s="174"/>
      <c r="G4413" s="264" t="str">
        <f t="shared" ref="G4413:G4476" si="776">IF(ISBLANK(B4413),G4412,B4413)</f>
        <v>A.14.11</v>
      </c>
      <c r="H4413" s="235" t="e">
        <f t="shared" si="775"/>
        <v>#N/A</v>
      </c>
      <c r="I4413" s="239"/>
      <c r="J4413" s="239"/>
      <c r="K4413" s="239"/>
      <c r="L4413" s="239"/>
      <c r="M4413" s="240"/>
      <c r="N4413" s="231">
        <f t="shared" si="769"/>
        <v>1</v>
      </c>
      <c r="O4413" s="231">
        <f t="shared" si="773"/>
        <v>0</v>
      </c>
      <c r="P4413" s="179">
        <f>VLOOKUP($G4413,[1]Conceptos!$B$2:$I$588,6,FALSE)</f>
        <v>1</v>
      </c>
      <c r="Q4413" s="179">
        <f>VLOOKUP($G4413,[1]Conceptos!$B$2:$I$588,7,FALSE)</f>
        <v>1</v>
      </c>
      <c r="R4413" s="179">
        <f>VLOOKUP($G4413,[1]Conceptos!$B$2:$I$588,8,FALSE)</f>
        <v>1</v>
      </c>
      <c r="S4413" s="229" t="b">
        <f>VLOOKUP(G4413,[1]Conceptos!$B$2:$E$587,4,FALSE)</f>
        <v>1</v>
      </c>
      <c r="V4413" s="231">
        <f t="shared" si="774"/>
        <v>0</v>
      </c>
    </row>
    <row r="4414" spans="1:22" s="231" customFormat="1" hidden="1">
      <c r="A4414" s="172">
        <f>VLOOKUP(G4414,[1]Conceptos!$B$2:$F$587,5,FALSE)</f>
        <v>519</v>
      </c>
      <c r="B4414" s="236"/>
      <c r="C4414" s="237"/>
      <c r="D4414" s="238"/>
      <c r="E4414" s="225">
        <v>4</v>
      </c>
      <c r="F4414" s="174"/>
      <c r="G4414" s="264" t="str">
        <f t="shared" si="776"/>
        <v>A.14.11</v>
      </c>
      <c r="H4414" s="235" t="e">
        <f t="shared" si="775"/>
        <v>#N/A</v>
      </c>
      <c r="I4414" s="239"/>
      <c r="J4414" s="239"/>
      <c r="K4414" s="239"/>
      <c r="L4414" s="239"/>
      <c r="M4414" s="240"/>
      <c r="N4414" s="231">
        <f t="shared" si="769"/>
        <v>1</v>
      </c>
      <c r="O4414" s="231">
        <f t="shared" si="773"/>
        <v>0</v>
      </c>
      <c r="P4414" s="179">
        <f>VLOOKUP($G4414,[1]Conceptos!$B$2:$I$588,6,FALSE)</f>
        <v>1</v>
      </c>
      <c r="Q4414" s="179">
        <f>VLOOKUP($G4414,[1]Conceptos!$B$2:$I$588,7,FALSE)</f>
        <v>1</v>
      </c>
      <c r="R4414" s="179">
        <f>VLOOKUP($G4414,[1]Conceptos!$B$2:$I$588,8,FALSE)</f>
        <v>1</v>
      </c>
      <c r="S4414" s="229" t="b">
        <f>VLOOKUP(G4414,[1]Conceptos!$B$2:$E$587,4,FALSE)</f>
        <v>1</v>
      </c>
      <c r="V4414" s="231">
        <f t="shared" si="774"/>
        <v>0</v>
      </c>
    </row>
    <row r="4415" spans="1:22" s="231" customFormat="1" hidden="1">
      <c r="A4415" s="172">
        <f>VLOOKUP(G4415,[1]Conceptos!$B$2:$F$587,5,FALSE)</f>
        <v>519</v>
      </c>
      <c r="B4415" s="236"/>
      <c r="C4415" s="237"/>
      <c r="D4415" s="238"/>
      <c r="E4415" s="225">
        <v>5</v>
      </c>
      <c r="F4415" s="174"/>
      <c r="G4415" s="264" t="str">
        <f t="shared" si="776"/>
        <v>A.14.11</v>
      </c>
      <c r="H4415" s="235" t="e">
        <f t="shared" si="775"/>
        <v>#N/A</v>
      </c>
      <c r="I4415" s="239"/>
      <c r="J4415" s="239"/>
      <c r="K4415" s="239"/>
      <c r="L4415" s="239"/>
      <c r="M4415" s="240"/>
      <c r="N4415" s="231">
        <f t="shared" si="769"/>
        <v>1</v>
      </c>
      <c r="O4415" s="231">
        <f t="shared" si="773"/>
        <v>0</v>
      </c>
      <c r="P4415" s="179">
        <f>VLOOKUP($G4415,[1]Conceptos!$B$2:$I$588,6,FALSE)</f>
        <v>1</v>
      </c>
      <c r="Q4415" s="179">
        <f>VLOOKUP($G4415,[1]Conceptos!$B$2:$I$588,7,FALSE)</f>
        <v>1</v>
      </c>
      <c r="R4415" s="179">
        <f>VLOOKUP($G4415,[1]Conceptos!$B$2:$I$588,8,FALSE)</f>
        <v>1</v>
      </c>
      <c r="S4415" s="229" t="b">
        <f>VLOOKUP(G4415,[1]Conceptos!$B$2:$E$587,4,FALSE)</f>
        <v>1</v>
      </c>
      <c r="V4415" s="231">
        <f t="shared" si="774"/>
        <v>0</v>
      </c>
    </row>
    <row r="4416" spans="1:22" s="231" customFormat="1" hidden="1">
      <c r="A4416" s="172">
        <f>VLOOKUP(G4416,[1]Conceptos!$B$2:$F$587,5,FALSE)</f>
        <v>519</v>
      </c>
      <c r="B4416" s="236"/>
      <c r="C4416" s="237"/>
      <c r="D4416" s="238"/>
      <c r="E4416" s="225">
        <v>6</v>
      </c>
      <c r="F4416" s="174"/>
      <c r="G4416" s="264" t="str">
        <f t="shared" si="776"/>
        <v>A.14.11</v>
      </c>
      <c r="H4416" s="235" t="e">
        <f t="shared" si="775"/>
        <v>#N/A</v>
      </c>
      <c r="I4416" s="239"/>
      <c r="J4416" s="239"/>
      <c r="K4416" s="239"/>
      <c r="L4416" s="239"/>
      <c r="M4416" s="240"/>
      <c r="N4416" s="231">
        <f t="shared" si="769"/>
        <v>1</v>
      </c>
      <c r="O4416" s="231">
        <f t="shared" si="773"/>
        <v>0</v>
      </c>
      <c r="P4416" s="179">
        <f>VLOOKUP($G4416,[1]Conceptos!$B$2:$I$588,6,FALSE)</f>
        <v>1</v>
      </c>
      <c r="Q4416" s="179">
        <f>VLOOKUP($G4416,[1]Conceptos!$B$2:$I$588,7,FALSE)</f>
        <v>1</v>
      </c>
      <c r="R4416" s="179">
        <f>VLOOKUP($G4416,[1]Conceptos!$B$2:$I$588,8,FALSE)</f>
        <v>1</v>
      </c>
      <c r="S4416" s="229" t="b">
        <f>VLOOKUP(G4416,[1]Conceptos!$B$2:$E$587,4,FALSE)</f>
        <v>1</v>
      </c>
      <c r="V4416" s="231">
        <f t="shared" si="774"/>
        <v>0</v>
      </c>
    </row>
    <row r="4417" spans="1:22" s="231" customFormat="1" hidden="1">
      <c r="A4417" s="172">
        <f>VLOOKUP(G4417,[1]Conceptos!$B$2:$F$587,5,FALSE)</f>
        <v>519</v>
      </c>
      <c r="B4417" s="236"/>
      <c r="C4417" s="237"/>
      <c r="D4417" s="238"/>
      <c r="E4417" s="225">
        <v>7</v>
      </c>
      <c r="F4417" s="174"/>
      <c r="G4417" s="264" t="str">
        <f t="shared" si="776"/>
        <v>A.14.11</v>
      </c>
      <c r="H4417" s="235" t="e">
        <f t="shared" si="775"/>
        <v>#N/A</v>
      </c>
      <c r="I4417" s="239"/>
      <c r="J4417" s="239"/>
      <c r="K4417" s="239"/>
      <c r="L4417" s="239"/>
      <c r="M4417" s="240"/>
      <c r="N4417" s="231">
        <f t="shared" si="769"/>
        <v>1</v>
      </c>
      <c r="O4417" s="231">
        <f t="shared" si="773"/>
        <v>0</v>
      </c>
      <c r="P4417" s="179">
        <f>VLOOKUP($G4417,[1]Conceptos!$B$2:$I$588,6,FALSE)</f>
        <v>1</v>
      </c>
      <c r="Q4417" s="179">
        <f>VLOOKUP($G4417,[1]Conceptos!$B$2:$I$588,7,FALSE)</f>
        <v>1</v>
      </c>
      <c r="R4417" s="179">
        <f>VLOOKUP($G4417,[1]Conceptos!$B$2:$I$588,8,FALSE)</f>
        <v>1</v>
      </c>
      <c r="S4417" s="229" t="b">
        <f>VLOOKUP(G4417,[1]Conceptos!$B$2:$E$587,4,FALSE)</f>
        <v>1</v>
      </c>
      <c r="V4417" s="231">
        <f t="shared" si="774"/>
        <v>0</v>
      </c>
    </row>
    <row r="4418" spans="1:22" s="231" customFormat="1" hidden="1">
      <c r="A4418" s="172">
        <f>VLOOKUP(G4418,[1]Conceptos!$B$2:$F$587,5,FALSE)</f>
        <v>519</v>
      </c>
      <c r="B4418" s="236"/>
      <c r="C4418" s="237"/>
      <c r="D4418" s="238"/>
      <c r="E4418" s="225">
        <v>8</v>
      </c>
      <c r="F4418" s="174"/>
      <c r="G4418" s="264" t="str">
        <f t="shared" si="776"/>
        <v>A.14.11</v>
      </c>
      <c r="H4418" s="235" t="e">
        <f t="shared" si="775"/>
        <v>#N/A</v>
      </c>
      <c r="I4418" s="239"/>
      <c r="J4418" s="239"/>
      <c r="K4418" s="239"/>
      <c r="L4418" s="239"/>
      <c r="M4418" s="240"/>
      <c r="N4418" s="231">
        <f t="shared" si="769"/>
        <v>1</v>
      </c>
      <c r="O4418" s="231">
        <f t="shared" si="773"/>
        <v>0</v>
      </c>
      <c r="P4418" s="179">
        <f>VLOOKUP($G4418,[1]Conceptos!$B$2:$I$588,6,FALSE)</f>
        <v>1</v>
      </c>
      <c r="Q4418" s="179">
        <f>VLOOKUP($G4418,[1]Conceptos!$B$2:$I$588,7,FALSE)</f>
        <v>1</v>
      </c>
      <c r="R4418" s="179">
        <f>VLOOKUP($G4418,[1]Conceptos!$B$2:$I$588,8,FALSE)</f>
        <v>1</v>
      </c>
      <c r="S4418" s="229" t="b">
        <f>VLOOKUP(G4418,[1]Conceptos!$B$2:$E$587,4,FALSE)</f>
        <v>1</v>
      </c>
      <c r="V4418" s="231">
        <f t="shared" si="774"/>
        <v>0</v>
      </c>
    </row>
    <row r="4419" spans="1:22" s="231" customFormat="1" hidden="1">
      <c r="A4419" s="172">
        <f>VLOOKUP(G4419,[1]Conceptos!$B$2:$F$587,5,FALSE)</f>
        <v>519</v>
      </c>
      <c r="B4419" s="236"/>
      <c r="C4419" s="237"/>
      <c r="D4419" s="238"/>
      <c r="E4419" s="225">
        <v>9</v>
      </c>
      <c r="F4419" s="174"/>
      <c r="G4419" s="264" t="str">
        <f t="shared" si="776"/>
        <v>A.14.11</v>
      </c>
      <c r="H4419" s="235" t="e">
        <f t="shared" si="775"/>
        <v>#N/A</v>
      </c>
      <c r="I4419" s="239"/>
      <c r="J4419" s="239"/>
      <c r="K4419" s="239"/>
      <c r="L4419" s="239"/>
      <c r="M4419" s="240"/>
      <c r="N4419" s="231">
        <f t="shared" si="769"/>
        <v>1</v>
      </c>
      <c r="O4419" s="231">
        <f t="shared" si="773"/>
        <v>0</v>
      </c>
      <c r="P4419" s="179">
        <f>VLOOKUP($G4419,[1]Conceptos!$B$2:$I$588,6,FALSE)</f>
        <v>1</v>
      </c>
      <c r="Q4419" s="179">
        <f>VLOOKUP($G4419,[1]Conceptos!$B$2:$I$588,7,FALSE)</f>
        <v>1</v>
      </c>
      <c r="R4419" s="179">
        <f>VLOOKUP($G4419,[1]Conceptos!$B$2:$I$588,8,FALSE)</f>
        <v>1</v>
      </c>
      <c r="S4419" s="229" t="b">
        <f>VLOOKUP(G4419,[1]Conceptos!$B$2:$E$587,4,FALSE)</f>
        <v>1</v>
      </c>
      <c r="V4419" s="231">
        <f t="shared" si="774"/>
        <v>0</v>
      </c>
    </row>
    <row r="4420" spans="1:22" s="231" customFormat="1" hidden="1">
      <c r="A4420" s="172">
        <f>VLOOKUP(G4420,[1]Conceptos!$B$2:$F$587,5,FALSE)</f>
        <v>519</v>
      </c>
      <c r="B4420" s="236"/>
      <c r="C4420" s="237"/>
      <c r="D4420" s="238"/>
      <c r="E4420" s="225">
        <v>10</v>
      </c>
      <c r="F4420" s="174"/>
      <c r="G4420" s="264" t="str">
        <f t="shared" si="776"/>
        <v>A.14.11</v>
      </c>
      <c r="H4420" s="235" t="e">
        <f t="shared" si="775"/>
        <v>#N/A</v>
      </c>
      <c r="I4420" s="239"/>
      <c r="J4420" s="239"/>
      <c r="K4420" s="239"/>
      <c r="L4420" s="239"/>
      <c r="M4420" s="240"/>
      <c r="N4420" s="231">
        <f t="shared" si="769"/>
        <v>1</v>
      </c>
      <c r="O4420" s="231">
        <f t="shared" si="773"/>
        <v>0</v>
      </c>
      <c r="P4420" s="179">
        <f>VLOOKUP($G4420,[1]Conceptos!$B$2:$I$588,6,FALSE)</f>
        <v>1</v>
      </c>
      <c r="Q4420" s="179">
        <f>VLOOKUP($G4420,[1]Conceptos!$B$2:$I$588,7,FALSE)</f>
        <v>1</v>
      </c>
      <c r="R4420" s="179">
        <f>VLOOKUP($G4420,[1]Conceptos!$B$2:$I$588,8,FALSE)</f>
        <v>1</v>
      </c>
      <c r="S4420" s="229" t="b">
        <f>VLOOKUP(G4420,[1]Conceptos!$B$2:$E$587,4,FALSE)</f>
        <v>1</v>
      </c>
      <c r="V4420" s="231">
        <f t="shared" si="774"/>
        <v>0</v>
      </c>
    </row>
    <row r="4421" spans="1:22" s="231" customFormat="1" ht="51">
      <c r="A4421" s="172">
        <f>VLOOKUP(G4421,[1]Conceptos!$B$2:$F$587,5,FALSE)</f>
        <v>520</v>
      </c>
      <c r="B4421" s="216" t="s">
        <v>663</v>
      </c>
      <c r="C4421" s="217" t="str">
        <f>VLOOKUP(B4421,[1]Conceptos!$B$2:$D$587,2,FALSE)</f>
        <v>PROGRAMAS DISEÑADOS  PARA LA SUPERACIÓN DE LA POBREZA  EXTREMA EN EL MARCO DE LA RED JUNTOS - FAMILIAS EN ACCIÓN</v>
      </c>
      <c r="D4421" s="218" t="str">
        <f>VLOOKUP(B4421,[1]Conceptos!$B$2:$D$587,3,FALSE)</f>
        <v>INVERSIÓN REALIZADA PARA EL MEJORAMIENTO DE LAS CONDICIONES DE VIDA DE LA POBLACIÓN EN CONDICIONES DE POBREZA. COMPRENDE LAS INVERSIÓNES ESPECÍFICAS NO SECTORIALES REALIZADAS EN EL MARCO DE LA RED JUNTOS Y EL PROGRAMA DE FAMILIAS EN ACCIÓN.</v>
      </c>
      <c r="E4421" s="249"/>
      <c r="F4421" s="210"/>
      <c r="G4421" s="262" t="str">
        <f t="shared" si="776"/>
        <v>A.14.13</v>
      </c>
      <c r="H4421" s="249"/>
      <c r="I4421" s="213">
        <f>I4422+I4433</f>
        <v>0</v>
      </c>
      <c r="J4421" s="213">
        <f>J4422+J4433</f>
        <v>0</v>
      </c>
      <c r="K4421" s="213">
        <f>K4422+K4433</f>
        <v>0</v>
      </c>
      <c r="L4421" s="213">
        <f>L4422+L4433</f>
        <v>0</v>
      </c>
      <c r="M4421" s="214">
        <f>M4422+M4433</f>
        <v>0</v>
      </c>
      <c r="N4421" s="250">
        <f t="shared" si="769"/>
        <v>0</v>
      </c>
      <c r="O4421" s="250">
        <f t="shared" si="773"/>
        <v>0</v>
      </c>
      <c r="P4421" s="179">
        <f>VLOOKUP($G4421,[1]Conceptos!$B$2:$I$588,6,FALSE)</f>
        <v>1</v>
      </c>
      <c r="Q4421" s="179">
        <f>VLOOKUP($G4421,[1]Conceptos!$B$2:$I$588,7,FALSE)</f>
        <v>1</v>
      </c>
      <c r="R4421" s="179">
        <f>VLOOKUP($G4421,[1]Conceptos!$B$2:$I$588,8,FALSE)</f>
        <v>1</v>
      </c>
      <c r="S4421" s="229" t="b">
        <f>VLOOKUP(G4421,[1]Conceptos!$B$2:$E$588,4,FALSE)</f>
        <v>0</v>
      </c>
      <c r="T4421" s="230">
        <f>FIND(".",B4421,LEN(B4421)-2)</f>
        <v>5</v>
      </c>
      <c r="U4421" s="230" t="str">
        <f>MID(B4421,1,T4421-1)</f>
        <v>A.14</v>
      </c>
      <c r="V4421" s="231">
        <f t="shared" si="774"/>
        <v>5</v>
      </c>
    </row>
    <row r="4422" spans="1:22" s="231" customFormat="1" ht="51">
      <c r="A4422" s="172">
        <f>VLOOKUP(G4422,[1]Conceptos!$B$2:$F$587,5,FALSE)</f>
        <v>521</v>
      </c>
      <c r="B4422" s="219" t="s">
        <v>664</v>
      </c>
      <c r="C4422" s="220" t="str">
        <f>VLOOKUP(B4422,[1]Conceptos!$B$2:$D$587,2,FALSE)</f>
        <v>TALENTO HUMANO QUE DESARROLLA FUNCIONES DE CARÁCTER OPERATIVO</v>
      </c>
      <c r="D4422" s="221" t="str">
        <f>VLOOKUP(B4422,[1]Conceptos!$B$2:$D$587,3,FALSE)</f>
        <v>CONTEMPLA LA REMUNERACIÓN DEL TALENTO HUMANO QUE DESARROLLA FUNCIONES DE CARÁCTER OPERATIVO EN EL ÁREA DE ATENCIÓN Y APOYO A LA POBLACIÓN CON DISCAPACIDAD, CUALQUIERA QUE SEA SU MODALIDAD DE VINCULACIÓN.</v>
      </c>
      <c r="E4422" s="222" t="s">
        <v>136</v>
      </c>
      <c r="F4422" s="223"/>
      <c r="G4422" s="263" t="str">
        <f t="shared" si="776"/>
        <v>A.14.13.1</v>
      </c>
      <c r="H4422" s="225"/>
      <c r="I4422" s="226">
        <f>SUM(I4423:I4432)</f>
        <v>0</v>
      </c>
      <c r="J4422" s="226">
        <f>SUM(J4423:J4432)</f>
        <v>0</v>
      </c>
      <c r="K4422" s="226">
        <f>SUM(K4423:K4432)</f>
        <v>0</v>
      </c>
      <c r="L4422" s="226">
        <f>SUM(L4423:L4432)</f>
        <v>0</v>
      </c>
      <c r="M4422" s="227">
        <f>SUM(M4423:M4432)</f>
        <v>0</v>
      </c>
      <c r="N4422" s="228">
        <f>IF(AND(E4422&lt;&gt;"", E4422&lt;&gt;"Registrar Detalle",E4422&lt;&gt;"Ocultar Detalle"),1,0)</f>
        <v>0</v>
      </c>
      <c r="O4422" s="228">
        <f t="shared" si="773"/>
        <v>0</v>
      </c>
      <c r="P4422" s="179">
        <f>VLOOKUP($G4422,[1]Conceptos!$B$2:$I$588,6,FALSE)</f>
        <v>1</v>
      </c>
      <c r="Q4422" s="179">
        <f>VLOOKUP($G4422,[1]Conceptos!$B$2:$I$588,7,FALSE)</f>
        <v>1</v>
      </c>
      <c r="R4422" s="179">
        <f>VLOOKUP($G4422,[1]Conceptos!$B$2:$I$588,8,FALSE)</f>
        <v>1</v>
      </c>
      <c r="S4422" s="229" t="b">
        <f>VLOOKUP(G4422,[1]Conceptos!$B$2:$E$588,4,FALSE)</f>
        <v>1</v>
      </c>
      <c r="T4422" s="230">
        <f>FIND(".",B4422,LEN(B4422)-2)</f>
        <v>8</v>
      </c>
      <c r="U4422" s="230" t="str">
        <f>MID(B4422,1,T4422-1)</f>
        <v>A.14.13</v>
      </c>
      <c r="V4422" s="231">
        <f t="shared" si="774"/>
        <v>8</v>
      </c>
    </row>
    <row r="4423" spans="1:22" s="231" customFormat="1">
      <c r="A4423" s="172">
        <f>VLOOKUP(G4423,[1]Conceptos!$B$2:$F$587,5,FALSE)</f>
        <v>521</v>
      </c>
      <c r="B4423" s="234"/>
      <c r="C4423" s="220"/>
      <c r="D4423" s="221"/>
      <c r="E4423" s="225">
        <v>1</v>
      </c>
      <c r="F4423" s="174"/>
      <c r="G4423" s="264" t="str">
        <f t="shared" si="776"/>
        <v>A.14.13.1</v>
      </c>
      <c r="H4423" s="235" t="e">
        <f t="shared" ref="H4423:H4432" si="777">VLOOKUP(F4423,$W$7:$X$48,2,FALSE)</f>
        <v>#N/A</v>
      </c>
      <c r="I4423" s="239"/>
      <c r="J4423" s="239"/>
      <c r="K4423" s="239"/>
      <c r="L4423" s="239"/>
      <c r="M4423" s="240"/>
      <c r="N4423" s="231">
        <f t="shared" si="769"/>
        <v>1</v>
      </c>
      <c r="O4423" s="231">
        <f t="shared" si="773"/>
        <v>0</v>
      </c>
      <c r="P4423" s="179">
        <f>VLOOKUP($G4423,[1]Conceptos!$B$2:$I$588,6,FALSE)</f>
        <v>1</v>
      </c>
      <c r="Q4423" s="179">
        <f>VLOOKUP($G4423,[1]Conceptos!$B$2:$I$588,7,FALSE)</f>
        <v>1</v>
      </c>
      <c r="R4423" s="179">
        <f>VLOOKUP($G4423,[1]Conceptos!$B$2:$I$588,8,FALSE)</f>
        <v>1</v>
      </c>
      <c r="S4423" s="229" t="b">
        <f>VLOOKUP(G4423,[1]Conceptos!$B$2:$E$588,4,FALSE)</f>
        <v>1</v>
      </c>
      <c r="V4423" s="231">
        <f t="shared" si="774"/>
        <v>8</v>
      </c>
    </row>
    <row r="4424" spans="1:22" s="231" customFormat="1" hidden="1">
      <c r="A4424" s="172">
        <f>VLOOKUP(G4424,[1]Conceptos!$B$2:$F$587,5,FALSE)</f>
        <v>521</v>
      </c>
      <c r="B4424" s="236"/>
      <c r="C4424" s="237"/>
      <c r="D4424" s="238"/>
      <c r="E4424" s="225">
        <v>2</v>
      </c>
      <c r="F4424" s="174"/>
      <c r="G4424" s="264" t="str">
        <f t="shared" si="776"/>
        <v>A.14.13.1</v>
      </c>
      <c r="H4424" s="235" t="e">
        <f t="shared" si="777"/>
        <v>#N/A</v>
      </c>
      <c r="I4424" s="239"/>
      <c r="J4424" s="239"/>
      <c r="K4424" s="239"/>
      <c r="L4424" s="239"/>
      <c r="M4424" s="240"/>
      <c r="N4424" s="231">
        <f t="shared" si="769"/>
        <v>1</v>
      </c>
      <c r="O4424" s="231">
        <f t="shared" si="773"/>
        <v>0</v>
      </c>
      <c r="P4424" s="179">
        <f>VLOOKUP($G4424,[1]Conceptos!$B$2:$I$588,6,FALSE)</f>
        <v>1</v>
      </c>
      <c r="Q4424" s="179">
        <f>VLOOKUP($G4424,[1]Conceptos!$B$2:$I$588,7,FALSE)</f>
        <v>1</v>
      </c>
      <c r="R4424" s="179">
        <f>VLOOKUP($G4424,[1]Conceptos!$B$2:$I$588,8,FALSE)</f>
        <v>1</v>
      </c>
      <c r="S4424" s="229" t="b">
        <f>VLOOKUP(G4424,[1]Conceptos!$B$2:$E$587,4,FALSE)</f>
        <v>1</v>
      </c>
      <c r="V4424" s="231">
        <f t="shared" si="774"/>
        <v>0</v>
      </c>
    </row>
    <row r="4425" spans="1:22" s="231" customFormat="1" hidden="1">
      <c r="A4425" s="172">
        <f>VLOOKUP(G4425,[1]Conceptos!$B$2:$F$587,5,FALSE)</f>
        <v>521</v>
      </c>
      <c r="B4425" s="236"/>
      <c r="C4425" s="237"/>
      <c r="D4425" s="238"/>
      <c r="E4425" s="225">
        <v>3</v>
      </c>
      <c r="F4425" s="174"/>
      <c r="G4425" s="264" t="str">
        <f t="shared" si="776"/>
        <v>A.14.13.1</v>
      </c>
      <c r="H4425" s="235" t="e">
        <f t="shared" si="777"/>
        <v>#N/A</v>
      </c>
      <c r="I4425" s="239"/>
      <c r="J4425" s="239"/>
      <c r="K4425" s="239"/>
      <c r="L4425" s="239"/>
      <c r="M4425" s="240"/>
      <c r="N4425" s="231">
        <f t="shared" si="769"/>
        <v>1</v>
      </c>
      <c r="O4425" s="231">
        <f t="shared" si="773"/>
        <v>0</v>
      </c>
      <c r="P4425" s="179">
        <f>VLOOKUP($G4425,[1]Conceptos!$B$2:$I$588,6,FALSE)</f>
        <v>1</v>
      </c>
      <c r="Q4425" s="179">
        <f>VLOOKUP($G4425,[1]Conceptos!$B$2:$I$588,7,FALSE)</f>
        <v>1</v>
      </c>
      <c r="R4425" s="179">
        <f>VLOOKUP($G4425,[1]Conceptos!$B$2:$I$588,8,FALSE)</f>
        <v>1</v>
      </c>
      <c r="S4425" s="229" t="b">
        <f>VLOOKUP(G4425,[1]Conceptos!$B$2:$E$587,4,FALSE)</f>
        <v>1</v>
      </c>
      <c r="V4425" s="231">
        <f t="shared" si="774"/>
        <v>0</v>
      </c>
    </row>
    <row r="4426" spans="1:22" s="231" customFormat="1" hidden="1">
      <c r="A4426" s="172">
        <f>VLOOKUP(G4426,[1]Conceptos!$B$2:$F$587,5,FALSE)</f>
        <v>521</v>
      </c>
      <c r="B4426" s="236"/>
      <c r="C4426" s="237"/>
      <c r="D4426" s="238"/>
      <c r="E4426" s="225">
        <v>4</v>
      </c>
      <c r="F4426" s="174"/>
      <c r="G4426" s="264" t="str">
        <f t="shared" si="776"/>
        <v>A.14.13.1</v>
      </c>
      <c r="H4426" s="235" t="e">
        <f t="shared" si="777"/>
        <v>#N/A</v>
      </c>
      <c r="I4426" s="239"/>
      <c r="J4426" s="239"/>
      <c r="K4426" s="239"/>
      <c r="L4426" s="239"/>
      <c r="M4426" s="240"/>
      <c r="N4426" s="231">
        <f t="shared" si="769"/>
        <v>1</v>
      </c>
      <c r="O4426" s="231">
        <f t="shared" si="773"/>
        <v>0</v>
      </c>
      <c r="P4426" s="179">
        <f>VLOOKUP($G4426,[1]Conceptos!$B$2:$I$588,6,FALSE)</f>
        <v>1</v>
      </c>
      <c r="Q4426" s="179">
        <f>VLOOKUP($G4426,[1]Conceptos!$B$2:$I$588,7,FALSE)</f>
        <v>1</v>
      </c>
      <c r="R4426" s="179">
        <f>VLOOKUP($G4426,[1]Conceptos!$B$2:$I$588,8,FALSE)</f>
        <v>1</v>
      </c>
      <c r="S4426" s="229" t="b">
        <f>VLOOKUP(G4426,[1]Conceptos!$B$2:$E$587,4,FALSE)</f>
        <v>1</v>
      </c>
      <c r="V4426" s="231">
        <f t="shared" si="774"/>
        <v>0</v>
      </c>
    </row>
    <row r="4427" spans="1:22" s="231" customFormat="1" hidden="1">
      <c r="A4427" s="172">
        <f>VLOOKUP(G4427,[1]Conceptos!$B$2:$F$587,5,FALSE)</f>
        <v>521</v>
      </c>
      <c r="B4427" s="236"/>
      <c r="C4427" s="237"/>
      <c r="D4427" s="238"/>
      <c r="E4427" s="225">
        <v>5</v>
      </c>
      <c r="F4427" s="174"/>
      <c r="G4427" s="264" t="str">
        <f t="shared" si="776"/>
        <v>A.14.13.1</v>
      </c>
      <c r="H4427" s="235" t="e">
        <f t="shared" si="777"/>
        <v>#N/A</v>
      </c>
      <c r="I4427" s="239"/>
      <c r="J4427" s="239"/>
      <c r="K4427" s="239"/>
      <c r="L4427" s="239"/>
      <c r="M4427" s="240"/>
      <c r="N4427" s="231">
        <f t="shared" si="769"/>
        <v>1</v>
      </c>
      <c r="O4427" s="231">
        <f t="shared" si="773"/>
        <v>0</v>
      </c>
      <c r="P4427" s="179">
        <f>VLOOKUP($G4427,[1]Conceptos!$B$2:$I$588,6,FALSE)</f>
        <v>1</v>
      </c>
      <c r="Q4427" s="179">
        <f>VLOOKUP($G4427,[1]Conceptos!$B$2:$I$588,7,FALSE)</f>
        <v>1</v>
      </c>
      <c r="R4427" s="179">
        <f>VLOOKUP($G4427,[1]Conceptos!$B$2:$I$588,8,FALSE)</f>
        <v>1</v>
      </c>
      <c r="S4427" s="229" t="b">
        <f>VLOOKUP(G4427,[1]Conceptos!$B$2:$E$587,4,FALSE)</f>
        <v>1</v>
      </c>
      <c r="V4427" s="231">
        <f t="shared" si="774"/>
        <v>0</v>
      </c>
    </row>
    <row r="4428" spans="1:22" s="231" customFormat="1" hidden="1">
      <c r="A4428" s="172">
        <f>VLOOKUP(G4428,[1]Conceptos!$B$2:$F$587,5,FALSE)</f>
        <v>521</v>
      </c>
      <c r="B4428" s="236"/>
      <c r="C4428" s="237"/>
      <c r="D4428" s="238"/>
      <c r="E4428" s="225">
        <v>6</v>
      </c>
      <c r="F4428" s="174"/>
      <c r="G4428" s="264" t="str">
        <f t="shared" si="776"/>
        <v>A.14.13.1</v>
      </c>
      <c r="H4428" s="235" t="e">
        <f t="shared" si="777"/>
        <v>#N/A</v>
      </c>
      <c r="I4428" s="239"/>
      <c r="J4428" s="239"/>
      <c r="K4428" s="239"/>
      <c r="L4428" s="239"/>
      <c r="M4428" s="240"/>
      <c r="N4428" s="231">
        <f t="shared" si="769"/>
        <v>1</v>
      </c>
      <c r="O4428" s="231">
        <f t="shared" si="773"/>
        <v>0</v>
      </c>
      <c r="P4428" s="179">
        <f>VLOOKUP($G4428,[1]Conceptos!$B$2:$I$588,6,FALSE)</f>
        <v>1</v>
      </c>
      <c r="Q4428" s="179">
        <f>VLOOKUP($G4428,[1]Conceptos!$B$2:$I$588,7,FALSE)</f>
        <v>1</v>
      </c>
      <c r="R4428" s="179">
        <f>VLOOKUP($G4428,[1]Conceptos!$B$2:$I$588,8,FALSE)</f>
        <v>1</v>
      </c>
      <c r="S4428" s="229" t="b">
        <f>VLOOKUP(G4428,[1]Conceptos!$B$2:$E$587,4,FALSE)</f>
        <v>1</v>
      </c>
      <c r="V4428" s="231">
        <f t="shared" si="774"/>
        <v>0</v>
      </c>
    </row>
    <row r="4429" spans="1:22" s="231" customFormat="1" hidden="1">
      <c r="A4429" s="172">
        <f>VLOOKUP(G4429,[1]Conceptos!$B$2:$F$587,5,FALSE)</f>
        <v>521</v>
      </c>
      <c r="B4429" s="236"/>
      <c r="C4429" s="237"/>
      <c r="D4429" s="238"/>
      <c r="E4429" s="225">
        <v>7</v>
      </c>
      <c r="F4429" s="174"/>
      <c r="G4429" s="264" t="str">
        <f t="shared" si="776"/>
        <v>A.14.13.1</v>
      </c>
      <c r="H4429" s="235" t="e">
        <f t="shared" si="777"/>
        <v>#N/A</v>
      </c>
      <c r="I4429" s="239"/>
      <c r="J4429" s="239"/>
      <c r="K4429" s="239"/>
      <c r="L4429" s="239"/>
      <c r="M4429" s="240"/>
      <c r="N4429" s="231">
        <f t="shared" si="769"/>
        <v>1</v>
      </c>
      <c r="O4429" s="231">
        <f t="shared" si="773"/>
        <v>0</v>
      </c>
      <c r="P4429" s="179">
        <f>VLOOKUP($G4429,[1]Conceptos!$B$2:$I$588,6,FALSE)</f>
        <v>1</v>
      </c>
      <c r="Q4429" s="179">
        <f>VLOOKUP($G4429,[1]Conceptos!$B$2:$I$588,7,FALSE)</f>
        <v>1</v>
      </c>
      <c r="R4429" s="179">
        <f>VLOOKUP($G4429,[1]Conceptos!$B$2:$I$588,8,FALSE)</f>
        <v>1</v>
      </c>
      <c r="S4429" s="229" t="b">
        <f>VLOOKUP(G4429,[1]Conceptos!$B$2:$E$587,4,FALSE)</f>
        <v>1</v>
      </c>
      <c r="V4429" s="231">
        <f t="shared" si="774"/>
        <v>0</v>
      </c>
    </row>
    <row r="4430" spans="1:22" s="231" customFormat="1" hidden="1">
      <c r="A4430" s="172">
        <f>VLOOKUP(G4430,[1]Conceptos!$B$2:$F$587,5,FALSE)</f>
        <v>521</v>
      </c>
      <c r="B4430" s="236"/>
      <c r="C4430" s="237"/>
      <c r="D4430" s="238"/>
      <c r="E4430" s="225">
        <v>8</v>
      </c>
      <c r="F4430" s="174"/>
      <c r="G4430" s="264" t="str">
        <f t="shared" si="776"/>
        <v>A.14.13.1</v>
      </c>
      <c r="H4430" s="235" t="e">
        <f t="shared" si="777"/>
        <v>#N/A</v>
      </c>
      <c r="I4430" s="239"/>
      <c r="J4430" s="239"/>
      <c r="K4430" s="239"/>
      <c r="L4430" s="239"/>
      <c r="M4430" s="240"/>
      <c r="N4430" s="231">
        <f t="shared" si="769"/>
        <v>1</v>
      </c>
      <c r="O4430" s="231">
        <f t="shared" si="773"/>
        <v>0</v>
      </c>
      <c r="P4430" s="179">
        <f>VLOOKUP($G4430,[1]Conceptos!$B$2:$I$588,6,FALSE)</f>
        <v>1</v>
      </c>
      <c r="Q4430" s="179">
        <f>VLOOKUP($G4430,[1]Conceptos!$B$2:$I$588,7,FALSE)</f>
        <v>1</v>
      </c>
      <c r="R4430" s="179">
        <f>VLOOKUP($G4430,[1]Conceptos!$B$2:$I$588,8,FALSE)</f>
        <v>1</v>
      </c>
      <c r="S4430" s="229" t="b">
        <f>VLOOKUP(G4430,[1]Conceptos!$B$2:$E$587,4,FALSE)</f>
        <v>1</v>
      </c>
      <c r="V4430" s="231">
        <f t="shared" si="774"/>
        <v>0</v>
      </c>
    </row>
    <row r="4431" spans="1:22" s="231" customFormat="1" hidden="1">
      <c r="A4431" s="172">
        <f>VLOOKUP(G4431,[1]Conceptos!$B$2:$F$587,5,FALSE)</f>
        <v>521</v>
      </c>
      <c r="B4431" s="236"/>
      <c r="C4431" s="237"/>
      <c r="D4431" s="238"/>
      <c r="E4431" s="225">
        <v>9</v>
      </c>
      <c r="F4431" s="174"/>
      <c r="G4431" s="264" t="str">
        <f t="shared" si="776"/>
        <v>A.14.13.1</v>
      </c>
      <c r="H4431" s="235" t="e">
        <f t="shared" si="777"/>
        <v>#N/A</v>
      </c>
      <c r="I4431" s="185"/>
      <c r="J4431" s="239"/>
      <c r="K4431" s="239"/>
      <c r="L4431" s="239"/>
      <c r="M4431" s="240"/>
      <c r="N4431" s="231">
        <f t="shared" si="769"/>
        <v>1</v>
      </c>
      <c r="O4431" s="231">
        <f t="shared" si="773"/>
        <v>0</v>
      </c>
      <c r="P4431" s="179">
        <f>VLOOKUP($G4431,[1]Conceptos!$B$2:$I$588,6,FALSE)</f>
        <v>1</v>
      </c>
      <c r="Q4431" s="179">
        <f>VLOOKUP($G4431,[1]Conceptos!$B$2:$I$588,7,FALSE)</f>
        <v>1</v>
      </c>
      <c r="R4431" s="179">
        <f>VLOOKUP($G4431,[1]Conceptos!$B$2:$I$588,8,FALSE)</f>
        <v>1</v>
      </c>
      <c r="S4431" s="229" t="b">
        <f>VLOOKUP(G4431,[1]Conceptos!$B$2:$E$587,4,FALSE)</f>
        <v>1</v>
      </c>
      <c r="V4431" s="231">
        <f t="shared" si="774"/>
        <v>0</v>
      </c>
    </row>
    <row r="4432" spans="1:22" s="231" customFormat="1" hidden="1">
      <c r="A4432" s="172">
        <f>VLOOKUP(G4432,[1]Conceptos!$B$2:$F$587,5,FALSE)</f>
        <v>521</v>
      </c>
      <c r="B4432" s="236"/>
      <c r="C4432" s="237"/>
      <c r="D4432" s="238"/>
      <c r="E4432" s="225">
        <v>10</v>
      </c>
      <c r="F4432" s="174"/>
      <c r="G4432" s="264" t="str">
        <f t="shared" si="776"/>
        <v>A.14.13.1</v>
      </c>
      <c r="H4432" s="235" t="e">
        <f t="shared" si="777"/>
        <v>#N/A</v>
      </c>
      <c r="I4432" s="239"/>
      <c r="J4432" s="239"/>
      <c r="K4432" s="239"/>
      <c r="L4432" s="239"/>
      <c r="M4432" s="240"/>
      <c r="N4432" s="231">
        <f t="shared" si="769"/>
        <v>1</v>
      </c>
      <c r="O4432" s="231">
        <f t="shared" si="773"/>
        <v>0</v>
      </c>
      <c r="P4432" s="179">
        <f>VLOOKUP($G4432,[1]Conceptos!$B$2:$I$588,6,FALSE)</f>
        <v>1</v>
      </c>
      <c r="Q4432" s="179">
        <f>VLOOKUP($G4432,[1]Conceptos!$B$2:$I$588,7,FALSE)</f>
        <v>1</v>
      </c>
      <c r="R4432" s="179">
        <f>VLOOKUP($G4432,[1]Conceptos!$B$2:$I$588,8,FALSE)</f>
        <v>1</v>
      </c>
      <c r="S4432" s="229" t="b">
        <f>VLOOKUP(G4432,[1]Conceptos!$B$2:$E$587,4,FALSE)</f>
        <v>1</v>
      </c>
      <c r="V4432" s="231">
        <f t="shared" si="774"/>
        <v>0</v>
      </c>
    </row>
    <row r="4433" spans="1:22" s="231" customFormat="1" ht="38.25">
      <c r="A4433" s="172">
        <f>VLOOKUP(G4433,[1]Conceptos!$B$2:$F$587,5,FALSE)</f>
        <v>522</v>
      </c>
      <c r="B4433" s="219" t="s">
        <v>665</v>
      </c>
      <c r="C4433" s="220" t="str">
        <f>VLOOKUP(B4433,[1]Conceptos!$B$2:$D$587,2,FALSE)</f>
        <v>ADQUISICIÓN DE INSUMOS, SUMINISTROS Y DOTACIÓN</v>
      </c>
      <c r="D4433" s="221" t="str">
        <f>VLOOKUP(B4433,[1]Conceptos!$B$2:$D$587,3,FALSE)</f>
        <v>CONTEMPLA LOS RECURSOS DESTINADOS A LA ADQUISICIÓN DE INSUMOS, SUMINISTROS Y DOTACION NECESARIOS PARA EL DESARROLLO DE ACCIONES Y PROYECTOS</v>
      </c>
      <c r="E4433" s="222" t="s">
        <v>136</v>
      </c>
      <c r="F4433" s="223"/>
      <c r="G4433" s="263" t="str">
        <f t="shared" si="776"/>
        <v>A.14.13.2</v>
      </c>
      <c r="H4433" s="225"/>
      <c r="I4433" s="226">
        <f>SUM(I4434:I4443)</f>
        <v>0</v>
      </c>
      <c r="J4433" s="226">
        <f>SUM(J4434:J4443)</f>
        <v>0</v>
      </c>
      <c r="K4433" s="226">
        <f>SUM(K4434:K4443)</f>
        <v>0</v>
      </c>
      <c r="L4433" s="226">
        <f>SUM(L4434:L4443)</f>
        <v>0</v>
      </c>
      <c r="M4433" s="227">
        <f>SUM(M4434:M4443)</f>
        <v>0</v>
      </c>
      <c r="N4433" s="228">
        <f>IF(AND(E4433&lt;&gt;"", E4433&lt;&gt;"Registrar Detalle",E4433&lt;&gt;"Ocultar Detalle"),1,0)</f>
        <v>0</v>
      </c>
      <c r="O4433" s="228">
        <f t="shared" si="773"/>
        <v>0</v>
      </c>
      <c r="P4433" s="179">
        <f>VLOOKUP($G4433,[1]Conceptos!$B$2:$I$588,6,FALSE)</f>
        <v>1</v>
      </c>
      <c r="Q4433" s="179">
        <f>VLOOKUP($G4433,[1]Conceptos!$B$2:$I$588,7,FALSE)</f>
        <v>1</v>
      </c>
      <c r="R4433" s="179">
        <f>VLOOKUP($G4433,[1]Conceptos!$B$2:$I$588,8,FALSE)</f>
        <v>1</v>
      </c>
      <c r="S4433" s="229" t="b">
        <f>VLOOKUP(G4433,[1]Conceptos!$B$2:$E$588,4,FALSE)</f>
        <v>1</v>
      </c>
      <c r="T4433" s="230">
        <f>FIND(".",B4433,LEN(B4433)-2)</f>
        <v>8</v>
      </c>
      <c r="U4433" s="230" t="str">
        <f>MID(B4433,1,T4433-1)</f>
        <v>A.14.13</v>
      </c>
      <c r="V4433" s="231">
        <f t="shared" si="774"/>
        <v>8</v>
      </c>
    </row>
    <row r="4434" spans="1:22" s="231" customFormat="1">
      <c r="A4434" s="172">
        <f>VLOOKUP(G4434,[1]Conceptos!$B$2:$F$587,5,FALSE)</f>
        <v>522</v>
      </c>
      <c r="B4434" s="234"/>
      <c r="C4434" s="220"/>
      <c r="D4434" s="221"/>
      <c r="E4434" s="225">
        <v>1</v>
      </c>
      <c r="F4434" s="174"/>
      <c r="G4434" s="264" t="str">
        <f t="shared" si="776"/>
        <v>A.14.13.2</v>
      </c>
      <c r="H4434" s="235" t="e">
        <f t="shared" ref="H4434:H4443" si="778">VLOOKUP(F4434,$W$7:$X$48,2,FALSE)</f>
        <v>#N/A</v>
      </c>
      <c r="I4434" s="239"/>
      <c r="J4434" s="239"/>
      <c r="K4434" s="239"/>
      <c r="L4434" s="239"/>
      <c r="M4434" s="240"/>
      <c r="N4434" s="231">
        <f t="shared" si="769"/>
        <v>1</v>
      </c>
      <c r="O4434" s="231">
        <f t="shared" si="773"/>
        <v>0</v>
      </c>
      <c r="P4434" s="179">
        <f>VLOOKUP($G4434,[1]Conceptos!$B$2:$I$588,6,FALSE)</f>
        <v>1</v>
      </c>
      <c r="Q4434" s="179">
        <f>VLOOKUP($G4434,[1]Conceptos!$B$2:$I$588,7,FALSE)</f>
        <v>1</v>
      </c>
      <c r="R4434" s="179">
        <f>VLOOKUP($G4434,[1]Conceptos!$B$2:$I$588,8,FALSE)</f>
        <v>1</v>
      </c>
      <c r="S4434" s="229" t="b">
        <f>VLOOKUP(G4434,[1]Conceptos!$B$2:$E$588,4,FALSE)</f>
        <v>1</v>
      </c>
      <c r="V4434" s="231">
        <f t="shared" si="774"/>
        <v>8</v>
      </c>
    </row>
    <row r="4435" spans="1:22" s="231" customFormat="1" hidden="1">
      <c r="A4435" s="172">
        <f>VLOOKUP(G4435,[1]Conceptos!$B$2:$F$587,5,FALSE)</f>
        <v>522</v>
      </c>
      <c r="B4435" s="236"/>
      <c r="C4435" s="237"/>
      <c r="D4435" s="238"/>
      <c r="E4435" s="225">
        <v>2</v>
      </c>
      <c r="F4435" s="174"/>
      <c r="G4435" s="264" t="str">
        <f t="shared" si="776"/>
        <v>A.14.13.2</v>
      </c>
      <c r="H4435" s="235" t="e">
        <f t="shared" si="778"/>
        <v>#N/A</v>
      </c>
      <c r="I4435" s="239"/>
      <c r="J4435" s="239"/>
      <c r="K4435" s="239"/>
      <c r="L4435" s="239"/>
      <c r="M4435" s="240"/>
      <c r="N4435" s="231">
        <f t="shared" si="769"/>
        <v>1</v>
      </c>
      <c r="O4435" s="231">
        <f t="shared" si="773"/>
        <v>0</v>
      </c>
      <c r="P4435" s="179">
        <f>VLOOKUP($G4435,[1]Conceptos!$B$2:$I$588,6,FALSE)</f>
        <v>1</v>
      </c>
      <c r="Q4435" s="179">
        <f>VLOOKUP($G4435,[1]Conceptos!$B$2:$I$588,7,FALSE)</f>
        <v>1</v>
      </c>
      <c r="R4435" s="179">
        <f>VLOOKUP($G4435,[1]Conceptos!$B$2:$I$588,8,FALSE)</f>
        <v>1</v>
      </c>
      <c r="S4435" s="229" t="b">
        <f>VLOOKUP(G4435,[1]Conceptos!$B$2:$E$587,4,FALSE)</f>
        <v>1</v>
      </c>
      <c r="V4435" s="231">
        <f t="shared" si="774"/>
        <v>0</v>
      </c>
    </row>
    <row r="4436" spans="1:22" s="231" customFormat="1" hidden="1">
      <c r="A4436" s="172">
        <f>VLOOKUP(G4436,[1]Conceptos!$B$2:$F$587,5,FALSE)</f>
        <v>522</v>
      </c>
      <c r="B4436" s="236"/>
      <c r="C4436" s="237"/>
      <c r="D4436" s="238"/>
      <c r="E4436" s="225">
        <v>3</v>
      </c>
      <c r="F4436" s="174"/>
      <c r="G4436" s="264" t="str">
        <f t="shared" si="776"/>
        <v>A.14.13.2</v>
      </c>
      <c r="H4436" s="235" t="e">
        <f t="shared" si="778"/>
        <v>#N/A</v>
      </c>
      <c r="I4436" s="239"/>
      <c r="J4436" s="239"/>
      <c r="K4436" s="239"/>
      <c r="L4436" s="239"/>
      <c r="M4436" s="240"/>
      <c r="N4436" s="231">
        <f t="shared" ref="N4436:N4443" si="779">IF(E4436&lt;&gt;"",1,0)</f>
        <v>1</v>
      </c>
      <c r="O4436" s="231">
        <f t="shared" si="773"/>
        <v>0</v>
      </c>
      <c r="P4436" s="179">
        <f>VLOOKUP($G4436,[1]Conceptos!$B$2:$I$588,6,FALSE)</f>
        <v>1</v>
      </c>
      <c r="Q4436" s="179">
        <f>VLOOKUP($G4436,[1]Conceptos!$B$2:$I$588,7,FALSE)</f>
        <v>1</v>
      </c>
      <c r="R4436" s="179">
        <f>VLOOKUP($G4436,[1]Conceptos!$B$2:$I$588,8,FALSE)</f>
        <v>1</v>
      </c>
      <c r="S4436" s="229" t="b">
        <f>VLOOKUP(G4436,[1]Conceptos!$B$2:$E$587,4,FALSE)</f>
        <v>1</v>
      </c>
      <c r="V4436" s="231">
        <f t="shared" si="774"/>
        <v>0</v>
      </c>
    </row>
    <row r="4437" spans="1:22" s="231" customFormat="1" hidden="1">
      <c r="A4437" s="172">
        <f>VLOOKUP(G4437,[1]Conceptos!$B$2:$F$587,5,FALSE)</f>
        <v>522</v>
      </c>
      <c r="B4437" s="236"/>
      <c r="C4437" s="237"/>
      <c r="D4437" s="238"/>
      <c r="E4437" s="225">
        <v>4</v>
      </c>
      <c r="F4437" s="174"/>
      <c r="G4437" s="264" t="str">
        <f t="shared" si="776"/>
        <v>A.14.13.2</v>
      </c>
      <c r="H4437" s="235" t="e">
        <f t="shared" si="778"/>
        <v>#N/A</v>
      </c>
      <c r="I4437" s="239"/>
      <c r="J4437" s="239"/>
      <c r="K4437" s="239"/>
      <c r="L4437" s="239"/>
      <c r="M4437" s="240"/>
      <c r="N4437" s="231">
        <f t="shared" si="779"/>
        <v>1</v>
      </c>
      <c r="O4437" s="231">
        <f t="shared" si="773"/>
        <v>0</v>
      </c>
      <c r="P4437" s="179">
        <f>VLOOKUP($G4437,[1]Conceptos!$B$2:$I$588,6,FALSE)</f>
        <v>1</v>
      </c>
      <c r="Q4437" s="179">
        <f>VLOOKUP($G4437,[1]Conceptos!$B$2:$I$588,7,FALSE)</f>
        <v>1</v>
      </c>
      <c r="R4437" s="179">
        <f>VLOOKUP($G4437,[1]Conceptos!$B$2:$I$588,8,FALSE)</f>
        <v>1</v>
      </c>
      <c r="S4437" s="229" t="b">
        <f>VLOOKUP(G4437,[1]Conceptos!$B$2:$E$587,4,FALSE)</f>
        <v>1</v>
      </c>
      <c r="V4437" s="231">
        <f t="shared" si="774"/>
        <v>0</v>
      </c>
    </row>
    <row r="4438" spans="1:22" s="231" customFormat="1" hidden="1">
      <c r="A4438" s="172">
        <f>VLOOKUP(G4438,[1]Conceptos!$B$2:$F$587,5,FALSE)</f>
        <v>522</v>
      </c>
      <c r="B4438" s="236"/>
      <c r="C4438" s="237"/>
      <c r="D4438" s="238"/>
      <c r="E4438" s="225">
        <v>5</v>
      </c>
      <c r="F4438" s="174"/>
      <c r="G4438" s="264" t="str">
        <f t="shared" si="776"/>
        <v>A.14.13.2</v>
      </c>
      <c r="H4438" s="235" t="e">
        <f t="shared" si="778"/>
        <v>#N/A</v>
      </c>
      <c r="I4438" s="239"/>
      <c r="J4438" s="239"/>
      <c r="K4438" s="239"/>
      <c r="L4438" s="239"/>
      <c r="M4438" s="240"/>
      <c r="N4438" s="231">
        <f t="shared" si="779"/>
        <v>1</v>
      </c>
      <c r="O4438" s="231">
        <f t="shared" si="773"/>
        <v>0</v>
      </c>
      <c r="P4438" s="179">
        <f>VLOOKUP($G4438,[1]Conceptos!$B$2:$I$588,6,FALSE)</f>
        <v>1</v>
      </c>
      <c r="Q4438" s="179">
        <f>VLOOKUP($G4438,[1]Conceptos!$B$2:$I$588,7,FALSE)</f>
        <v>1</v>
      </c>
      <c r="R4438" s="179">
        <f>VLOOKUP($G4438,[1]Conceptos!$B$2:$I$588,8,FALSE)</f>
        <v>1</v>
      </c>
      <c r="S4438" s="229" t="b">
        <f>VLOOKUP(G4438,[1]Conceptos!$B$2:$E$587,4,FALSE)</f>
        <v>1</v>
      </c>
      <c r="V4438" s="231">
        <f t="shared" si="774"/>
        <v>0</v>
      </c>
    </row>
    <row r="4439" spans="1:22" s="231" customFormat="1" hidden="1">
      <c r="A4439" s="172">
        <f>VLOOKUP(G4439,[1]Conceptos!$B$2:$F$587,5,FALSE)</f>
        <v>522</v>
      </c>
      <c r="B4439" s="236"/>
      <c r="C4439" s="237"/>
      <c r="D4439" s="238"/>
      <c r="E4439" s="225">
        <v>6</v>
      </c>
      <c r="F4439" s="174"/>
      <c r="G4439" s="264" t="str">
        <f t="shared" si="776"/>
        <v>A.14.13.2</v>
      </c>
      <c r="H4439" s="235" t="e">
        <f t="shared" si="778"/>
        <v>#N/A</v>
      </c>
      <c r="I4439" s="239"/>
      <c r="J4439" s="239"/>
      <c r="K4439" s="239"/>
      <c r="L4439" s="239"/>
      <c r="M4439" s="240"/>
      <c r="N4439" s="231">
        <f t="shared" si="779"/>
        <v>1</v>
      </c>
      <c r="O4439" s="231">
        <f t="shared" si="773"/>
        <v>0</v>
      </c>
      <c r="P4439" s="179">
        <f>VLOOKUP($G4439,[1]Conceptos!$B$2:$I$588,6,FALSE)</f>
        <v>1</v>
      </c>
      <c r="Q4439" s="179">
        <f>VLOOKUP($G4439,[1]Conceptos!$B$2:$I$588,7,FALSE)</f>
        <v>1</v>
      </c>
      <c r="R4439" s="179">
        <f>VLOOKUP($G4439,[1]Conceptos!$B$2:$I$588,8,FALSE)</f>
        <v>1</v>
      </c>
      <c r="S4439" s="229" t="b">
        <f>VLOOKUP(G4439,[1]Conceptos!$B$2:$E$587,4,FALSE)</f>
        <v>1</v>
      </c>
      <c r="V4439" s="231">
        <f t="shared" si="774"/>
        <v>0</v>
      </c>
    </row>
    <row r="4440" spans="1:22" s="231" customFormat="1" hidden="1">
      <c r="A4440" s="172">
        <f>VLOOKUP(G4440,[1]Conceptos!$B$2:$F$587,5,FALSE)</f>
        <v>522</v>
      </c>
      <c r="B4440" s="236"/>
      <c r="C4440" s="237"/>
      <c r="D4440" s="238"/>
      <c r="E4440" s="225">
        <v>7</v>
      </c>
      <c r="F4440" s="174"/>
      <c r="G4440" s="264" t="str">
        <f t="shared" si="776"/>
        <v>A.14.13.2</v>
      </c>
      <c r="H4440" s="235" t="e">
        <f t="shared" si="778"/>
        <v>#N/A</v>
      </c>
      <c r="I4440" s="239"/>
      <c r="J4440" s="239"/>
      <c r="K4440" s="239"/>
      <c r="L4440" s="239"/>
      <c r="M4440" s="240"/>
      <c r="N4440" s="231">
        <f t="shared" si="779"/>
        <v>1</v>
      </c>
      <c r="O4440" s="231">
        <f t="shared" si="773"/>
        <v>0</v>
      </c>
      <c r="P4440" s="179">
        <f>VLOOKUP($G4440,[1]Conceptos!$B$2:$I$588,6,FALSE)</f>
        <v>1</v>
      </c>
      <c r="Q4440" s="179">
        <f>VLOOKUP($G4440,[1]Conceptos!$B$2:$I$588,7,FALSE)</f>
        <v>1</v>
      </c>
      <c r="R4440" s="179">
        <f>VLOOKUP($G4440,[1]Conceptos!$B$2:$I$588,8,FALSE)</f>
        <v>1</v>
      </c>
      <c r="S4440" s="229" t="b">
        <f>VLOOKUP(G4440,[1]Conceptos!$B$2:$E$587,4,FALSE)</f>
        <v>1</v>
      </c>
      <c r="V4440" s="231">
        <f t="shared" si="774"/>
        <v>0</v>
      </c>
    </row>
    <row r="4441" spans="1:22" s="231" customFormat="1" hidden="1">
      <c r="A4441" s="172">
        <f>VLOOKUP(G4441,[1]Conceptos!$B$2:$F$587,5,FALSE)</f>
        <v>522</v>
      </c>
      <c r="B4441" s="236"/>
      <c r="C4441" s="237"/>
      <c r="D4441" s="238"/>
      <c r="E4441" s="225">
        <v>8</v>
      </c>
      <c r="F4441" s="174"/>
      <c r="G4441" s="264" t="str">
        <f t="shared" si="776"/>
        <v>A.14.13.2</v>
      </c>
      <c r="H4441" s="235" t="e">
        <f t="shared" si="778"/>
        <v>#N/A</v>
      </c>
      <c r="I4441" s="239"/>
      <c r="J4441" s="239"/>
      <c r="K4441" s="239"/>
      <c r="L4441" s="239"/>
      <c r="M4441" s="240"/>
      <c r="N4441" s="231">
        <f t="shared" si="779"/>
        <v>1</v>
      </c>
      <c r="O4441" s="231">
        <f t="shared" si="773"/>
        <v>0</v>
      </c>
      <c r="P4441" s="179">
        <f>VLOOKUP($G4441,[1]Conceptos!$B$2:$I$588,6,FALSE)</f>
        <v>1</v>
      </c>
      <c r="Q4441" s="179">
        <f>VLOOKUP($G4441,[1]Conceptos!$B$2:$I$588,7,FALSE)</f>
        <v>1</v>
      </c>
      <c r="R4441" s="179">
        <f>VLOOKUP($G4441,[1]Conceptos!$B$2:$I$588,8,FALSE)</f>
        <v>1</v>
      </c>
      <c r="S4441" s="229" t="b">
        <f>VLOOKUP(G4441,[1]Conceptos!$B$2:$E$587,4,FALSE)</f>
        <v>1</v>
      </c>
      <c r="V4441" s="231">
        <f t="shared" si="774"/>
        <v>0</v>
      </c>
    </row>
    <row r="4442" spans="1:22" s="231" customFormat="1" hidden="1">
      <c r="A4442" s="172">
        <f>VLOOKUP(G4442,[1]Conceptos!$B$2:$F$587,5,FALSE)</f>
        <v>522</v>
      </c>
      <c r="B4442" s="236"/>
      <c r="C4442" s="237"/>
      <c r="D4442" s="238"/>
      <c r="E4442" s="225">
        <v>9</v>
      </c>
      <c r="F4442" s="174"/>
      <c r="G4442" s="264" t="str">
        <f t="shared" si="776"/>
        <v>A.14.13.2</v>
      </c>
      <c r="H4442" s="235" t="e">
        <f t="shared" si="778"/>
        <v>#N/A</v>
      </c>
      <c r="I4442" s="239"/>
      <c r="J4442" s="239"/>
      <c r="K4442" s="239"/>
      <c r="L4442" s="239"/>
      <c r="M4442" s="240"/>
      <c r="N4442" s="231">
        <f t="shared" si="779"/>
        <v>1</v>
      </c>
      <c r="O4442" s="231">
        <f t="shared" si="773"/>
        <v>0</v>
      </c>
      <c r="P4442" s="179">
        <f>VLOOKUP($G4442,[1]Conceptos!$B$2:$I$588,6,FALSE)</f>
        <v>1</v>
      </c>
      <c r="Q4442" s="179">
        <f>VLOOKUP($G4442,[1]Conceptos!$B$2:$I$588,7,FALSE)</f>
        <v>1</v>
      </c>
      <c r="R4442" s="179">
        <f>VLOOKUP($G4442,[1]Conceptos!$B$2:$I$588,8,FALSE)</f>
        <v>1</v>
      </c>
      <c r="S4442" s="229" t="b">
        <f>VLOOKUP(G4442,[1]Conceptos!$B$2:$E$587,4,FALSE)</f>
        <v>1</v>
      </c>
      <c r="V4442" s="231">
        <f t="shared" si="774"/>
        <v>0</v>
      </c>
    </row>
    <row r="4443" spans="1:22" s="231" customFormat="1" hidden="1">
      <c r="A4443" s="172">
        <f>VLOOKUP(G4443,[1]Conceptos!$B$2:$F$587,5,FALSE)</f>
        <v>522</v>
      </c>
      <c r="B4443" s="236"/>
      <c r="C4443" s="237"/>
      <c r="D4443" s="238"/>
      <c r="E4443" s="225">
        <v>10</v>
      </c>
      <c r="F4443" s="174"/>
      <c r="G4443" s="264" t="str">
        <f t="shared" si="776"/>
        <v>A.14.13.2</v>
      </c>
      <c r="H4443" s="235" t="e">
        <f t="shared" si="778"/>
        <v>#N/A</v>
      </c>
      <c r="I4443" s="239"/>
      <c r="J4443" s="239"/>
      <c r="K4443" s="239"/>
      <c r="L4443" s="239"/>
      <c r="M4443" s="240"/>
      <c r="N4443" s="231">
        <f t="shared" si="779"/>
        <v>1</v>
      </c>
      <c r="O4443" s="231">
        <f t="shared" si="773"/>
        <v>0</v>
      </c>
      <c r="P4443" s="179">
        <f>VLOOKUP($G4443,[1]Conceptos!$B$2:$I$588,6,FALSE)</f>
        <v>1</v>
      </c>
      <c r="Q4443" s="179">
        <f>VLOOKUP($G4443,[1]Conceptos!$B$2:$I$588,7,FALSE)</f>
        <v>1</v>
      </c>
      <c r="R4443" s="179">
        <f>VLOOKUP($G4443,[1]Conceptos!$B$2:$I$588,8,FALSE)</f>
        <v>1</v>
      </c>
      <c r="S4443" s="229" t="b">
        <f>VLOOKUP(G4443,[1]Conceptos!$B$2:$E$587,4,FALSE)</f>
        <v>1</v>
      </c>
      <c r="V4443" s="231">
        <f t="shared" si="774"/>
        <v>0</v>
      </c>
    </row>
    <row r="4444" spans="1:22" s="231" customFormat="1" ht="38.25">
      <c r="A4444" s="172">
        <f>VLOOKUP(G4444,[1]Conceptos!$B$2:$F$587,5,FALSE)</f>
        <v>523</v>
      </c>
      <c r="B4444" s="219" t="s">
        <v>666</v>
      </c>
      <c r="C4444" s="220" t="str">
        <f>VLOOKUP(B4444,[1]Conceptos!$B$2:$D$587,2,FALSE)</f>
        <v>PAGO DE DÉFICIT DE INVERSIÓN EN ATENCIÓN A GRUPOS VULNERABLES - PROMOCIÓN SOCIAL</v>
      </c>
      <c r="D4444" s="221" t="str">
        <f>VLOOKUP(B4444,[1]Conceptos!$B$2:$D$587,3,FALSE)</f>
        <v>RECURSOS DESTINADOS AL PAGO DE DÉFICIT DE INVERSIÓN EN GRUPOS VULNERABLES -PROMOCIÓN SOCIAL</v>
      </c>
      <c r="E4444" s="222" t="s">
        <v>136</v>
      </c>
      <c r="F4444" s="223"/>
      <c r="G4444" s="263" t="str">
        <f t="shared" si="776"/>
        <v>A.14.16</v>
      </c>
      <c r="H4444" s="225"/>
      <c r="I4444" s="226">
        <f>SUM(I4445:I4454)</f>
        <v>0</v>
      </c>
      <c r="J4444" s="226">
        <f>SUM(J4445:J4454)</f>
        <v>0</v>
      </c>
      <c r="K4444" s="226">
        <f>SUM(K4445:K4454)</f>
        <v>0</v>
      </c>
      <c r="L4444" s="226">
        <f>SUM(L4445:L4454)</f>
        <v>0</v>
      </c>
      <c r="M4444" s="227">
        <f>SUM(M4445:M4454)</f>
        <v>0</v>
      </c>
      <c r="N4444" s="228">
        <f>IF(AND(E4444&lt;&gt;"", E4444&lt;&gt;"Registrar Detalle",E4444&lt;&gt;"Ocultar Detalle"),1,0)</f>
        <v>0</v>
      </c>
      <c r="O4444" s="228">
        <f t="shared" si="773"/>
        <v>0</v>
      </c>
      <c r="P4444" s="179">
        <f>VLOOKUP($G4444,[1]Conceptos!$B$2:$I$588,6,FALSE)</f>
        <v>1</v>
      </c>
      <c r="Q4444" s="179">
        <f>VLOOKUP($G4444,[1]Conceptos!$B$2:$I$588,7,FALSE)</f>
        <v>1</v>
      </c>
      <c r="R4444" s="179">
        <f>VLOOKUP($G4444,[1]Conceptos!$B$2:$I$588,8,FALSE)</f>
        <v>1</v>
      </c>
      <c r="S4444" s="229" t="b">
        <f>VLOOKUP(G4444,[1]Conceptos!$B$2:$E$588,4,FALSE)</f>
        <v>1</v>
      </c>
      <c r="T4444" s="230">
        <f>FIND(".",B4444,LEN(B4444)-2)</f>
        <v>5</v>
      </c>
      <c r="U4444" s="230" t="str">
        <f>MID(B4444,1,T4444-1)</f>
        <v>A.14</v>
      </c>
      <c r="V4444" s="231">
        <f>IF(T4444=0,#REF!,T4444)</f>
        <v>5</v>
      </c>
    </row>
    <row r="4445" spans="1:22" s="231" customFormat="1">
      <c r="A4445" s="172">
        <f>VLOOKUP(G4445,[1]Conceptos!$B$2:$F$587,5,FALSE)</f>
        <v>523</v>
      </c>
      <c r="B4445" s="234"/>
      <c r="C4445" s="220"/>
      <c r="D4445" s="221"/>
      <c r="E4445" s="225">
        <v>1</v>
      </c>
      <c r="F4445" s="174"/>
      <c r="G4445" s="264" t="str">
        <f t="shared" si="776"/>
        <v>A.14.16</v>
      </c>
      <c r="H4445" s="235" t="e">
        <f t="shared" ref="H4445:H4454" si="780">VLOOKUP(F4445,$W$7:$X$48,2,FALSE)</f>
        <v>#N/A</v>
      </c>
      <c r="I4445" s="239"/>
      <c r="J4445" s="239"/>
      <c r="K4445" s="239"/>
      <c r="L4445" s="239"/>
      <c r="M4445" s="240"/>
      <c r="N4445" s="231">
        <f t="shared" ref="N4445:N4508" si="781">IF(E4445&lt;&gt;"",1,0)</f>
        <v>1</v>
      </c>
      <c r="O4445" s="231">
        <f t="shared" si="773"/>
        <v>0</v>
      </c>
      <c r="P4445" s="179">
        <f>VLOOKUP($G4445,[1]Conceptos!$B$2:$I$588,6,FALSE)</f>
        <v>1</v>
      </c>
      <c r="Q4445" s="179">
        <f>VLOOKUP($G4445,[1]Conceptos!$B$2:$I$588,7,FALSE)</f>
        <v>1</v>
      </c>
      <c r="R4445" s="179">
        <f>VLOOKUP($G4445,[1]Conceptos!$B$2:$I$588,8,FALSE)</f>
        <v>1</v>
      </c>
      <c r="S4445" s="229" t="b">
        <f>VLOOKUP(G4445,[1]Conceptos!$B$2:$E$588,4,FALSE)</f>
        <v>1</v>
      </c>
      <c r="V4445" s="231">
        <f t="shared" si="774"/>
        <v>5</v>
      </c>
    </row>
    <row r="4446" spans="1:22" s="231" customFormat="1" hidden="1">
      <c r="A4446" s="172">
        <f>VLOOKUP(G4446,[1]Conceptos!$B$2:$F$587,5,FALSE)</f>
        <v>523</v>
      </c>
      <c r="B4446" s="236"/>
      <c r="C4446" s="237"/>
      <c r="D4446" s="238"/>
      <c r="E4446" s="225">
        <v>2</v>
      </c>
      <c r="F4446" s="174"/>
      <c r="G4446" s="264" t="str">
        <f t="shared" si="776"/>
        <v>A.14.16</v>
      </c>
      <c r="H4446" s="235" t="e">
        <f t="shared" si="780"/>
        <v>#N/A</v>
      </c>
      <c r="I4446" s="239"/>
      <c r="J4446" s="239"/>
      <c r="K4446" s="239"/>
      <c r="L4446" s="239"/>
      <c r="M4446" s="240"/>
      <c r="N4446" s="231">
        <f t="shared" si="781"/>
        <v>1</v>
      </c>
      <c r="O4446" s="231">
        <f t="shared" si="773"/>
        <v>0</v>
      </c>
      <c r="P4446" s="179">
        <f>VLOOKUP($G4446,[1]Conceptos!$B$2:$I$588,6,FALSE)</f>
        <v>1</v>
      </c>
      <c r="Q4446" s="179">
        <f>VLOOKUP($G4446,[1]Conceptos!$B$2:$I$588,7,FALSE)</f>
        <v>1</v>
      </c>
      <c r="R4446" s="179">
        <f>VLOOKUP($G4446,[1]Conceptos!$B$2:$I$588,8,FALSE)</f>
        <v>1</v>
      </c>
      <c r="S4446" s="229" t="b">
        <f>VLOOKUP(G4446,[1]Conceptos!$B$2:$E$587,4,FALSE)</f>
        <v>1</v>
      </c>
      <c r="V4446" s="231">
        <f t="shared" si="774"/>
        <v>0</v>
      </c>
    </row>
    <row r="4447" spans="1:22" s="231" customFormat="1" hidden="1">
      <c r="A4447" s="172">
        <f>VLOOKUP(G4447,[1]Conceptos!$B$2:$F$587,5,FALSE)</f>
        <v>523</v>
      </c>
      <c r="B4447" s="236"/>
      <c r="C4447" s="237"/>
      <c r="D4447" s="238"/>
      <c r="E4447" s="225">
        <v>3</v>
      </c>
      <c r="F4447" s="174"/>
      <c r="G4447" s="264" t="str">
        <f t="shared" si="776"/>
        <v>A.14.16</v>
      </c>
      <c r="H4447" s="235" t="e">
        <f t="shared" si="780"/>
        <v>#N/A</v>
      </c>
      <c r="I4447" s="239"/>
      <c r="J4447" s="239"/>
      <c r="K4447" s="239"/>
      <c r="L4447" s="239"/>
      <c r="M4447" s="240"/>
      <c r="N4447" s="231">
        <f t="shared" si="781"/>
        <v>1</v>
      </c>
      <c r="O4447" s="231">
        <f t="shared" si="773"/>
        <v>0</v>
      </c>
      <c r="P4447" s="179">
        <f>VLOOKUP($G4447,[1]Conceptos!$B$2:$I$588,6,FALSE)</f>
        <v>1</v>
      </c>
      <c r="Q4447" s="179">
        <f>VLOOKUP($G4447,[1]Conceptos!$B$2:$I$588,7,FALSE)</f>
        <v>1</v>
      </c>
      <c r="R4447" s="179">
        <f>VLOOKUP($G4447,[1]Conceptos!$B$2:$I$588,8,FALSE)</f>
        <v>1</v>
      </c>
      <c r="S4447" s="229" t="b">
        <f>VLOOKUP(G4447,[1]Conceptos!$B$2:$E$587,4,FALSE)</f>
        <v>1</v>
      </c>
      <c r="V4447" s="231">
        <f t="shared" si="774"/>
        <v>0</v>
      </c>
    </row>
    <row r="4448" spans="1:22" s="231" customFormat="1" hidden="1">
      <c r="A4448" s="172">
        <f>VLOOKUP(G4448,[1]Conceptos!$B$2:$F$587,5,FALSE)</f>
        <v>523</v>
      </c>
      <c r="B4448" s="236"/>
      <c r="C4448" s="237"/>
      <c r="D4448" s="238"/>
      <c r="E4448" s="225">
        <v>4</v>
      </c>
      <c r="F4448" s="174"/>
      <c r="G4448" s="264" t="str">
        <f t="shared" si="776"/>
        <v>A.14.16</v>
      </c>
      <c r="H4448" s="235" t="e">
        <f t="shared" si="780"/>
        <v>#N/A</v>
      </c>
      <c r="I4448" s="239"/>
      <c r="J4448" s="239"/>
      <c r="K4448" s="239"/>
      <c r="L4448" s="239"/>
      <c r="M4448" s="240"/>
      <c r="N4448" s="231">
        <f t="shared" si="781"/>
        <v>1</v>
      </c>
      <c r="O4448" s="231">
        <f t="shared" si="773"/>
        <v>0</v>
      </c>
      <c r="P4448" s="179">
        <f>VLOOKUP($G4448,[1]Conceptos!$B$2:$I$588,6,FALSE)</f>
        <v>1</v>
      </c>
      <c r="Q4448" s="179">
        <f>VLOOKUP($G4448,[1]Conceptos!$B$2:$I$588,7,FALSE)</f>
        <v>1</v>
      </c>
      <c r="R4448" s="179">
        <f>VLOOKUP($G4448,[1]Conceptos!$B$2:$I$588,8,FALSE)</f>
        <v>1</v>
      </c>
      <c r="S4448" s="229" t="b">
        <f>VLOOKUP(G4448,[1]Conceptos!$B$2:$E$587,4,FALSE)</f>
        <v>1</v>
      </c>
      <c r="V4448" s="231">
        <f t="shared" si="774"/>
        <v>0</v>
      </c>
    </row>
    <row r="4449" spans="1:22" s="231" customFormat="1" hidden="1">
      <c r="A4449" s="172">
        <f>VLOOKUP(G4449,[1]Conceptos!$B$2:$F$587,5,FALSE)</f>
        <v>523</v>
      </c>
      <c r="B4449" s="236"/>
      <c r="C4449" s="237"/>
      <c r="D4449" s="238"/>
      <c r="E4449" s="225">
        <v>5</v>
      </c>
      <c r="F4449" s="174"/>
      <c r="G4449" s="264" t="str">
        <f t="shared" si="776"/>
        <v>A.14.16</v>
      </c>
      <c r="H4449" s="235" t="e">
        <f t="shared" si="780"/>
        <v>#N/A</v>
      </c>
      <c r="I4449" s="239"/>
      <c r="J4449" s="239"/>
      <c r="K4449" s="239"/>
      <c r="L4449" s="239"/>
      <c r="M4449" s="240"/>
      <c r="N4449" s="231">
        <f t="shared" si="781"/>
        <v>1</v>
      </c>
      <c r="O4449" s="231">
        <f t="shared" si="773"/>
        <v>0</v>
      </c>
      <c r="P4449" s="179">
        <f>VLOOKUP($G4449,[1]Conceptos!$B$2:$I$588,6,FALSE)</f>
        <v>1</v>
      </c>
      <c r="Q4449" s="179">
        <f>VLOOKUP($G4449,[1]Conceptos!$B$2:$I$588,7,FALSE)</f>
        <v>1</v>
      </c>
      <c r="R4449" s="179">
        <f>VLOOKUP($G4449,[1]Conceptos!$B$2:$I$588,8,FALSE)</f>
        <v>1</v>
      </c>
      <c r="S4449" s="229" t="b">
        <f>VLOOKUP(G4449,[1]Conceptos!$B$2:$E$587,4,FALSE)</f>
        <v>1</v>
      </c>
      <c r="V4449" s="231">
        <f t="shared" si="774"/>
        <v>0</v>
      </c>
    </row>
    <row r="4450" spans="1:22" s="231" customFormat="1" hidden="1">
      <c r="A4450" s="172">
        <f>VLOOKUP(G4450,[1]Conceptos!$B$2:$F$587,5,FALSE)</f>
        <v>523</v>
      </c>
      <c r="B4450" s="236"/>
      <c r="C4450" s="237"/>
      <c r="D4450" s="238"/>
      <c r="E4450" s="225">
        <v>6</v>
      </c>
      <c r="F4450" s="174"/>
      <c r="G4450" s="264" t="str">
        <f t="shared" si="776"/>
        <v>A.14.16</v>
      </c>
      <c r="H4450" s="235" t="e">
        <f t="shared" si="780"/>
        <v>#N/A</v>
      </c>
      <c r="I4450" s="239"/>
      <c r="J4450" s="239"/>
      <c r="K4450" s="239"/>
      <c r="L4450" s="239"/>
      <c r="M4450" s="240"/>
      <c r="N4450" s="231">
        <f t="shared" si="781"/>
        <v>1</v>
      </c>
      <c r="O4450" s="231">
        <f t="shared" si="773"/>
        <v>0</v>
      </c>
      <c r="P4450" s="179">
        <f>VLOOKUP($G4450,[1]Conceptos!$B$2:$I$588,6,FALSE)</f>
        <v>1</v>
      </c>
      <c r="Q4450" s="179">
        <f>VLOOKUP($G4450,[1]Conceptos!$B$2:$I$588,7,FALSE)</f>
        <v>1</v>
      </c>
      <c r="R4450" s="179">
        <f>VLOOKUP($G4450,[1]Conceptos!$B$2:$I$588,8,FALSE)</f>
        <v>1</v>
      </c>
      <c r="S4450" s="229" t="b">
        <f>VLOOKUP(G4450,[1]Conceptos!$B$2:$E$587,4,FALSE)</f>
        <v>1</v>
      </c>
      <c r="V4450" s="231">
        <f t="shared" si="774"/>
        <v>0</v>
      </c>
    </row>
    <row r="4451" spans="1:22" s="231" customFormat="1" hidden="1">
      <c r="A4451" s="172">
        <f>VLOOKUP(G4451,[1]Conceptos!$B$2:$F$587,5,FALSE)</f>
        <v>523</v>
      </c>
      <c r="B4451" s="236"/>
      <c r="C4451" s="237"/>
      <c r="D4451" s="238"/>
      <c r="E4451" s="225">
        <v>7</v>
      </c>
      <c r="F4451" s="174"/>
      <c r="G4451" s="264" t="str">
        <f t="shared" si="776"/>
        <v>A.14.16</v>
      </c>
      <c r="H4451" s="235" t="e">
        <f t="shared" si="780"/>
        <v>#N/A</v>
      </c>
      <c r="I4451" s="239"/>
      <c r="J4451" s="239"/>
      <c r="K4451" s="239"/>
      <c r="L4451" s="239"/>
      <c r="M4451" s="240"/>
      <c r="N4451" s="231">
        <f t="shared" si="781"/>
        <v>1</v>
      </c>
      <c r="O4451" s="231">
        <f t="shared" si="773"/>
        <v>0</v>
      </c>
      <c r="P4451" s="179">
        <f>VLOOKUP($G4451,[1]Conceptos!$B$2:$I$588,6,FALSE)</f>
        <v>1</v>
      </c>
      <c r="Q4451" s="179">
        <f>VLOOKUP($G4451,[1]Conceptos!$B$2:$I$588,7,FALSE)</f>
        <v>1</v>
      </c>
      <c r="R4451" s="179">
        <f>VLOOKUP($G4451,[1]Conceptos!$B$2:$I$588,8,FALSE)</f>
        <v>1</v>
      </c>
      <c r="S4451" s="229" t="b">
        <f>VLOOKUP(G4451,[1]Conceptos!$B$2:$E$587,4,FALSE)</f>
        <v>1</v>
      </c>
      <c r="V4451" s="231">
        <f t="shared" si="774"/>
        <v>0</v>
      </c>
    </row>
    <row r="4452" spans="1:22" s="231" customFormat="1" hidden="1">
      <c r="A4452" s="172">
        <f>VLOOKUP(G4452,[1]Conceptos!$B$2:$F$587,5,FALSE)</f>
        <v>523</v>
      </c>
      <c r="B4452" s="236"/>
      <c r="C4452" s="237"/>
      <c r="D4452" s="238"/>
      <c r="E4452" s="225">
        <v>8</v>
      </c>
      <c r="F4452" s="174"/>
      <c r="G4452" s="264" t="str">
        <f t="shared" si="776"/>
        <v>A.14.16</v>
      </c>
      <c r="H4452" s="235" t="e">
        <f t="shared" si="780"/>
        <v>#N/A</v>
      </c>
      <c r="I4452" s="239"/>
      <c r="J4452" s="239"/>
      <c r="K4452" s="239"/>
      <c r="L4452" s="239"/>
      <c r="M4452" s="240"/>
      <c r="N4452" s="231">
        <f t="shared" si="781"/>
        <v>1</v>
      </c>
      <c r="O4452" s="231">
        <f t="shared" si="773"/>
        <v>0</v>
      </c>
      <c r="P4452" s="179">
        <f>VLOOKUP($G4452,[1]Conceptos!$B$2:$I$588,6,FALSE)</f>
        <v>1</v>
      </c>
      <c r="Q4452" s="179">
        <f>VLOOKUP($G4452,[1]Conceptos!$B$2:$I$588,7,FALSE)</f>
        <v>1</v>
      </c>
      <c r="R4452" s="179">
        <f>VLOOKUP($G4452,[1]Conceptos!$B$2:$I$588,8,FALSE)</f>
        <v>1</v>
      </c>
      <c r="S4452" s="229" t="b">
        <f>VLOOKUP(G4452,[1]Conceptos!$B$2:$E$587,4,FALSE)</f>
        <v>1</v>
      </c>
      <c r="V4452" s="231">
        <f t="shared" si="774"/>
        <v>0</v>
      </c>
    </row>
    <row r="4453" spans="1:22" s="231" customFormat="1" hidden="1">
      <c r="A4453" s="172">
        <f>VLOOKUP(G4453,[1]Conceptos!$B$2:$F$587,5,FALSE)</f>
        <v>523</v>
      </c>
      <c r="B4453" s="236"/>
      <c r="C4453" s="237"/>
      <c r="D4453" s="238"/>
      <c r="E4453" s="225">
        <v>9</v>
      </c>
      <c r="F4453" s="174"/>
      <c r="G4453" s="264" t="str">
        <f t="shared" si="776"/>
        <v>A.14.16</v>
      </c>
      <c r="H4453" s="235" t="e">
        <f t="shared" si="780"/>
        <v>#N/A</v>
      </c>
      <c r="I4453" s="239"/>
      <c r="J4453" s="239"/>
      <c r="K4453" s="239"/>
      <c r="L4453" s="239"/>
      <c r="M4453" s="240"/>
      <c r="N4453" s="231">
        <f t="shared" si="781"/>
        <v>1</v>
      </c>
      <c r="O4453" s="231">
        <f t="shared" si="773"/>
        <v>0</v>
      </c>
      <c r="P4453" s="179">
        <f>VLOOKUP($G4453,[1]Conceptos!$B$2:$I$588,6,FALSE)</f>
        <v>1</v>
      </c>
      <c r="Q4453" s="179">
        <f>VLOOKUP($G4453,[1]Conceptos!$B$2:$I$588,7,FALSE)</f>
        <v>1</v>
      </c>
      <c r="R4453" s="179">
        <f>VLOOKUP($G4453,[1]Conceptos!$B$2:$I$588,8,FALSE)</f>
        <v>1</v>
      </c>
      <c r="S4453" s="229" t="b">
        <f>VLOOKUP(G4453,[1]Conceptos!$B$2:$E$587,4,FALSE)</f>
        <v>1</v>
      </c>
      <c r="V4453" s="231">
        <f t="shared" si="774"/>
        <v>0</v>
      </c>
    </row>
    <row r="4454" spans="1:22" s="231" customFormat="1" hidden="1">
      <c r="A4454" s="172">
        <f>VLOOKUP(G4454,[1]Conceptos!$B$2:$F$587,5,FALSE)</f>
        <v>523</v>
      </c>
      <c r="B4454" s="236"/>
      <c r="C4454" s="237"/>
      <c r="D4454" s="238"/>
      <c r="E4454" s="225">
        <v>10</v>
      </c>
      <c r="F4454" s="174"/>
      <c r="G4454" s="264" t="str">
        <f t="shared" si="776"/>
        <v>A.14.16</v>
      </c>
      <c r="H4454" s="235" t="e">
        <f t="shared" si="780"/>
        <v>#N/A</v>
      </c>
      <c r="I4454" s="239"/>
      <c r="J4454" s="239"/>
      <c r="K4454" s="239"/>
      <c r="L4454" s="239"/>
      <c r="M4454" s="240"/>
      <c r="N4454" s="231">
        <f t="shared" si="781"/>
        <v>1</v>
      </c>
      <c r="O4454" s="231">
        <f t="shared" si="773"/>
        <v>0</v>
      </c>
      <c r="P4454" s="179">
        <f>VLOOKUP($G4454,[1]Conceptos!$B$2:$I$588,6,FALSE)</f>
        <v>1</v>
      </c>
      <c r="Q4454" s="179">
        <f>VLOOKUP($G4454,[1]Conceptos!$B$2:$I$588,7,FALSE)</f>
        <v>1</v>
      </c>
      <c r="R4454" s="179">
        <f>VLOOKUP($G4454,[1]Conceptos!$B$2:$I$588,8,FALSE)</f>
        <v>1</v>
      </c>
      <c r="S4454" s="229" t="b">
        <f>VLOOKUP(G4454,[1]Conceptos!$B$2:$E$587,4,FALSE)</f>
        <v>1</v>
      </c>
      <c r="V4454" s="231">
        <f t="shared" si="774"/>
        <v>0</v>
      </c>
    </row>
    <row r="4455" spans="1:22" s="231" customFormat="1" ht="25.5">
      <c r="A4455" s="172">
        <f>VLOOKUP(G4455,[1]Conceptos!$B$2:$F$587,5,FALSE)</f>
        <v>524</v>
      </c>
      <c r="B4455" s="216" t="s">
        <v>667</v>
      </c>
      <c r="C4455" s="217" t="str">
        <f>VLOOKUP(B4455,[1]Conceptos!$B$2:$D$587,2,FALSE)</f>
        <v>ATENCIÓN Y APOYO A LA POBLACIÓN L.G.T.B.</v>
      </c>
      <c r="D4455" s="218" t="str">
        <f>VLOOKUP(B4455,[1]Conceptos!$B$2:$D$587,3,FALSE)</f>
        <v>PROGRAMAS DE APOYO ORIENTADOS A MEJORAR LAS CONDICIONES DE VIDA DE LA POBLACIÓN L.G.B.T</v>
      </c>
      <c r="E4455" s="249"/>
      <c r="F4455" s="210"/>
      <c r="G4455" s="262" t="str">
        <f t="shared" si="776"/>
        <v>A.14.17</v>
      </c>
      <c r="H4455" s="249"/>
      <c r="I4455" s="213">
        <f>I4456+I4467+I4478+I4489</f>
        <v>0</v>
      </c>
      <c r="J4455" s="213">
        <f>J4456+J4467+J4478+J4489</f>
        <v>0</v>
      </c>
      <c r="K4455" s="213">
        <f>K4456+K4467+K4478+K4489</f>
        <v>0</v>
      </c>
      <c r="L4455" s="213">
        <f>L4456+L4467+L4478+L4489</f>
        <v>0</v>
      </c>
      <c r="M4455" s="214">
        <f>M4456+M4467+M4478+M4489</f>
        <v>0</v>
      </c>
      <c r="N4455" s="250">
        <f t="shared" si="781"/>
        <v>0</v>
      </c>
      <c r="O4455" s="250">
        <f t="shared" si="773"/>
        <v>0</v>
      </c>
      <c r="P4455" s="179">
        <f>VLOOKUP($G4455,[1]Conceptos!$B$2:$I$588,6,FALSE)</f>
        <v>1</v>
      </c>
      <c r="Q4455" s="179">
        <f>VLOOKUP($G4455,[1]Conceptos!$B$2:$I$588,7,FALSE)</f>
        <v>1</v>
      </c>
      <c r="R4455" s="179">
        <f>VLOOKUP($G4455,[1]Conceptos!$B$2:$I$588,8,FALSE)</f>
        <v>1</v>
      </c>
      <c r="S4455" s="229" t="b">
        <f>VLOOKUP(G4455,[1]Conceptos!$B$2:$E$588,4,FALSE)</f>
        <v>0</v>
      </c>
      <c r="T4455" s="230">
        <f>FIND(".",B4455,LEN(B4455)-2)</f>
        <v>5</v>
      </c>
      <c r="U4455" s="230" t="str">
        <f>MID(B4455,1,T4455-1)</f>
        <v>A.14</v>
      </c>
      <c r="V4455" s="231">
        <f t="shared" si="774"/>
        <v>5</v>
      </c>
    </row>
    <row r="4456" spans="1:22" s="231" customFormat="1" ht="25.5">
      <c r="A4456" s="172">
        <f>VLOOKUP(G4456,[1]Conceptos!$B$2:$F$587,5,FALSE)</f>
        <v>525</v>
      </c>
      <c r="B4456" s="219" t="s">
        <v>668</v>
      </c>
      <c r="C4456" s="220" t="str">
        <f>VLOOKUP(B4456,[1]Conceptos!$B$2:$D$587,2,FALSE)</f>
        <v>CONSTRUCCIÓN DE INFRAESTRUCTURA</v>
      </c>
      <c r="D4456" s="221" t="str">
        <f>VLOOKUP(B4456,[1]Conceptos!$B$2:$D$587,3,FALSE)</f>
        <v>RECURSOS ORIENTADOS A LA INVERSIÓN EN INFRAESTRUCTURA DE LOS PROYECTOS RELACIONADOS A LA ATENCIÓN Y APOYO A LA POBLACIÓN L.G.T.B.</v>
      </c>
      <c r="E4456" s="222" t="s">
        <v>136</v>
      </c>
      <c r="F4456" s="223"/>
      <c r="G4456" s="263" t="str">
        <f t="shared" si="776"/>
        <v>A.14.17.1</v>
      </c>
      <c r="H4456" s="225"/>
      <c r="I4456" s="226">
        <f>SUM(I4457:I4466)</f>
        <v>0</v>
      </c>
      <c r="J4456" s="226">
        <f>SUM(J4457:J4466)</f>
        <v>0</v>
      </c>
      <c r="K4456" s="226">
        <f>SUM(K4457:K4466)</f>
        <v>0</v>
      </c>
      <c r="L4456" s="226">
        <f>SUM(L4457:L4466)</f>
        <v>0</v>
      </c>
      <c r="M4456" s="227">
        <f>SUM(M4457:M4466)</f>
        <v>0</v>
      </c>
      <c r="N4456" s="228">
        <f>IF(AND(E4456&lt;&gt;"", E4456&lt;&gt;"Registrar Detalle",E4456&lt;&gt;"Ocultar Detalle"),1,0)</f>
        <v>0</v>
      </c>
      <c r="O4456" s="228">
        <f t="shared" si="773"/>
        <v>0</v>
      </c>
      <c r="P4456" s="179">
        <f>VLOOKUP($G4456,[1]Conceptos!$B$2:$I$588,6,FALSE)</f>
        <v>1</v>
      </c>
      <c r="Q4456" s="179">
        <f>VLOOKUP($G4456,[1]Conceptos!$B$2:$I$588,7,FALSE)</f>
        <v>1</v>
      </c>
      <c r="R4456" s="179">
        <f>VLOOKUP($G4456,[1]Conceptos!$B$2:$I$588,8,FALSE)</f>
        <v>1</v>
      </c>
      <c r="S4456" s="229" t="b">
        <f>VLOOKUP(G4456,[1]Conceptos!$B$2:$E$588,4,FALSE)</f>
        <v>1</v>
      </c>
      <c r="T4456" s="230">
        <f>FIND(".",B4456,LEN(B4456)-2)</f>
        <v>8</v>
      </c>
      <c r="U4456" s="230" t="str">
        <f>MID(B4456,1,T4456-1)</f>
        <v>A.14.17</v>
      </c>
      <c r="V4456" s="231">
        <f t="shared" si="774"/>
        <v>8</v>
      </c>
    </row>
    <row r="4457" spans="1:22" s="231" customFormat="1">
      <c r="A4457" s="172">
        <f>VLOOKUP(G4457,[1]Conceptos!$B$2:$F$587,5,FALSE)</f>
        <v>525</v>
      </c>
      <c r="B4457" s="234"/>
      <c r="C4457" s="220"/>
      <c r="D4457" s="221"/>
      <c r="E4457" s="225">
        <v>1</v>
      </c>
      <c r="F4457" s="174"/>
      <c r="G4457" s="264" t="str">
        <f t="shared" si="776"/>
        <v>A.14.17.1</v>
      </c>
      <c r="H4457" s="235" t="e">
        <f t="shared" ref="H4457:H4466" si="782">VLOOKUP(F4457,$W$7:$X$48,2,FALSE)</f>
        <v>#N/A</v>
      </c>
      <c r="I4457" s="239"/>
      <c r="J4457" s="239"/>
      <c r="K4457" s="239"/>
      <c r="L4457" s="239"/>
      <c r="M4457" s="240"/>
      <c r="N4457" s="231">
        <f t="shared" si="781"/>
        <v>1</v>
      </c>
      <c r="O4457" s="231">
        <f t="shared" si="773"/>
        <v>0</v>
      </c>
      <c r="P4457" s="179">
        <f>VLOOKUP($G4457,[1]Conceptos!$B$2:$I$588,6,FALSE)</f>
        <v>1</v>
      </c>
      <c r="Q4457" s="179">
        <f>VLOOKUP($G4457,[1]Conceptos!$B$2:$I$588,7,FALSE)</f>
        <v>1</v>
      </c>
      <c r="R4457" s="179">
        <f>VLOOKUP($G4457,[1]Conceptos!$B$2:$I$588,8,FALSE)</f>
        <v>1</v>
      </c>
      <c r="S4457" s="229" t="b">
        <f>VLOOKUP(G4457,[1]Conceptos!$B$2:$E$588,4,FALSE)</f>
        <v>1</v>
      </c>
      <c r="V4457" s="231">
        <f t="shared" si="774"/>
        <v>8</v>
      </c>
    </row>
    <row r="4458" spans="1:22" s="231" customFormat="1" hidden="1">
      <c r="A4458" s="172">
        <f>VLOOKUP(G4458,[1]Conceptos!$B$2:$F$587,5,FALSE)</f>
        <v>525</v>
      </c>
      <c r="B4458" s="236"/>
      <c r="C4458" s="237"/>
      <c r="D4458" s="238"/>
      <c r="E4458" s="225">
        <v>2</v>
      </c>
      <c r="F4458" s="174"/>
      <c r="G4458" s="264" t="str">
        <f t="shared" si="776"/>
        <v>A.14.17.1</v>
      </c>
      <c r="H4458" s="235" t="e">
        <f t="shared" si="782"/>
        <v>#N/A</v>
      </c>
      <c r="I4458" s="239"/>
      <c r="J4458" s="239"/>
      <c r="K4458" s="239"/>
      <c r="L4458" s="239"/>
      <c r="M4458" s="240"/>
      <c r="N4458" s="231">
        <f t="shared" si="781"/>
        <v>1</v>
      </c>
      <c r="O4458" s="231">
        <f t="shared" si="773"/>
        <v>0</v>
      </c>
      <c r="P4458" s="179">
        <f>VLOOKUP($G4458,[1]Conceptos!$B$2:$I$588,6,FALSE)</f>
        <v>1</v>
      </c>
      <c r="Q4458" s="179">
        <f>VLOOKUP($G4458,[1]Conceptos!$B$2:$I$588,7,FALSE)</f>
        <v>1</v>
      </c>
      <c r="R4458" s="179">
        <f>VLOOKUP($G4458,[1]Conceptos!$B$2:$I$588,8,FALSE)</f>
        <v>1</v>
      </c>
      <c r="S4458" s="229" t="b">
        <f>VLOOKUP(G4458,[1]Conceptos!$B$2:$E$587,4,FALSE)</f>
        <v>1</v>
      </c>
      <c r="V4458" s="231">
        <f t="shared" si="774"/>
        <v>0</v>
      </c>
    </row>
    <row r="4459" spans="1:22" s="231" customFormat="1" hidden="1">
      <c r="A4459" s="172">
        <f>VLOOKUP(G4459,[1]Conceptos!$B$2:$F$587,5,FALSE)</f>
        <v>525</v>
      </c>
      <c r="B4459" s="236"/>
      <c r="C4459" s="237"/>
      <c r="D4459" s="238"/>
      <c r="E4459" s="225">
        <v>3</v>
      </c>
      <c r="F4459" s="174"/>
      <c r="G4459" s="264" t="str">
        <f t="shared" si="776"/>
        <v>A.14.17.1</v>
      </c>
      <c r="H4459" s="235" t="e">
        <f t="shared" si="782"/>
        <v>#N/A</v>
      </c>
      <c r="I4459" s="239"/>
      <c r="J4459" s="239"/>
      <c r="K4459" s="239"/>
      <c r="L4459" s="239"/>
      <c r="M4459" s="240"/>
      <c r="N4459" s="231">
        <f t="shared" si="781"/>
        <v>1</v>
      </c>
      <c r="O4459" s="231">
        <f t="shared" si="773"/>
        <v>0</v>
      </c>
      <c r="P4459" s="179">
        <f>VLOOKUP($G4459,[1]Conceptos!$B$2:$I$588,6,FALSE)</f>
        <v>1</v>
      </c>
      <c r="Q4459" s="179">
        <f>VLOOKUP($G4459,[1]Conceptos!$B$2:$I$588,7,FALSE)</f>
        <v>1</v>
      </c>
      <c r="R4459" s="179">
        <f>VLOOKUP($G4459,[1]Conceptos!$B$2:$I$588,8,FALSE)</f>
        <v>1</v>
      </c>
      <c r="S4459" s="229" t="b">
        <f>VLOOKUP(G4459,[1]Conceptos!$B$2:$E$587,4,FALSE)</f>
        <v>1</v>
      </c>
      <c r="V4459" s="231">
        <f t="shared" si="774"/>
        <v>0</v>
      </c>
    </row>
    <row r="4460" spans="1:22" s="231" customFormat="1" hidden="1">
      <c r="A4460" s="172">
        <f>VLOOKUP(G4460,[1]Conceptos!$B$2:$F$587,5,FALSE)</f>
        <v>525</v>
      </c>
      <c r="B4460" s="236"/>
      <c r="C4460" s="237"/>
      <c r="D4460" s="238"/>
      <c r="E4460" s="225">
        <v>4</v>
      </c>
      <c r="F4460" s="174"/>
      <c r="G4460" s="264" t="str">
        <f t="shared" si="776"/>
        <v>A.14.17.1</v>
      </c>
      <c r="H4460" s="235" t="e">
        <f t="shared" si="782"/>
        <v>#N/A</v>
      </c>
      <c r="I4460" s="239"/>
      <c r="J4460" s="239"/>
      <c r="K4460" s="239"/>
      <c r="L4460" s="239"/>
      <c r="M4460" s="240"/>
      <c r="N4460" s="231">
        <f t="shared" si="781"/>
        <v>1</v>
      </c>
      <c r="O4460" s="231">
        <f t="shared" si="773"/>
        <v>0</v>
      </c>
      <c r="P4460" s="179">
        <f>VLOOKUP($G4460,[1]Conceptos!$B$2:$I$588,6,FALSE)</f>
        <v>1</v>
      </c>
      <c r="Q4460" s="179">
        <f>VLOOKUP($G4460,[1]Conceptos!$B$2:$I$588,7,FALSE)</f>
        <v>1</v>
      </c>
      <c r="R4460" s="179">
        <f>VLOOKUP($G4460,[1]Conceptos!$B$2:$I$588,8,FALSE)</f>
        <v>1</v>
      </c>
      <c r="S4460" s="229" t="b">
        <f>VLOOKUP(G4460,[1]Conceptos!$B$2:$E$587,4,FALSE)</f>
        <v>1</v>
      </c>
      <c r="V4460" s="231">
        <f t="shared" si="774"/>
        <v>0</v>
      </c>
    </row>
    <row r="4461" spans="1:22" s="231" customFormat="1" hidden="1">
      <c r="A4461" s="172">
        <f>VLOOKUP(G4461,[1]Conceptos!$B$2:$F$587,5,FALSE)</f>
        <v>525</v>
      </c>
      <c r="B4461" s="236"/>
      <c r="C4461" s="237"/>
      <c r="D4461" s="238"/>
      <c r="E4461" s="225">
        <v>5</v>
      </c>
      <c r="F4461" s="174"/>
      <c r="G4461" s="264" t="str">
        <f t="shared" si="776"/>
        <v>A.14.17.1</v>
      </c>
      <c r="H4461" s="235" t="e">
        <f t="shared" si="782"/>
        <v>#N/A</v>
      </c>
      <c r="I4461" s="239"/>
      <c r="J4461" s="239"/>
      <c r="K4461" s="239"/>
      <c r="L4461" s="239"/>
      <c r="M4461" s="240"/>
      <c r="N4461" s="231">
        <f t="shared" si="781"/>
        <v>1</v>
      </c>
      <c r="O4461" s="231">
        <f t="shared" si="773"/>
        <v>0</v>
      </c>
      <c r="P4461" s="179">
        <f>VLOOKUP($G4461,[1]Conceptos!$B$2:$I$588,6,FALSE)</f>
        <v>1</v>
      </c>
      <c r="Q4461" s="179">
        <f>VLOOKUP($G4461,[1]Conceptos!$B$2:$I$588,7,FALSE)</f>
        <v>1</v>
      </c>
      <c r="R4461" s="179">
        <f>VLOOKUP($G4461,[1]Conceptos!$B$2:$I$588,8,FALSE)</f>
        <v>1</v>
      </c>
      <c r="S4461" s="229" t="b">
        <f>VLOOKUP(G4461,[1]Conceptos!$B$2:$E$587,4,FALSE)</f>
        <v>1</v>
      </c>
      <c r="V4461" s="231">
        <f t="shared" si="774"/>
        <v>0</v>
      </c>
    </row>
    <row r="4462" spans="1:22" s="231" customFormat="1" hidden="1">
      <c r="A4462" s="172">
        <f>VLOOKUP(G4462,[1]Conceptos!$B$2:$F$587,5,FALSE)</f>
        <v>525</v>
      </c>
      <c r="B4462" s="236"/>
      <c r="C4462" s="237"/>
      <c r="D4462" s="238"/>
      <c r="E4462" s="225">
        <v>6</v>
      </c>
      <c r="F4462" s="174"/>
      <c r="G4462" s="264" t="str">
        <f t="shared" si="776"/>
        <v>A.14.17.1</v>
      </c>
      <c r="H4462" s="235" t="e">
        <f t="shared" si="782"/>
        <v>#N/A</v>
      </c>
      <c r="I4462" s="239"/>
      <c r="J4462" s="239"/>
      <c r="K4462" s="239"/>
      <c r="L4462" s="239"/>
      <c r="M4462" s="240"/>
      <c r="N4462" s="231">
        <f t="shared" si="781"/>
        <v>1</v>
      </c>
      <c r="O4462" s="231">
        <f t="shared" si="773"/>
        <v>0</v>
      </c>
      <c r="P4462" s="179">
        <f>VLOOKUP($G4462,[1]Conceptos!$B$2:$I$588,6,FALSE)</f>
        <v>1</v>
      </c>
      <c r="Q4462" s="179">
        <f>VLOOKUP($G4462,[1]Conceptos!$B$2:$I$588,7,FALSE)</f>
        <v>1</v>
      </c>
      <c r="R4462" s="179">
        <f>VLOOKUP($G4462,[1]Conceptos!$B$2:$I$588,8,FALSE)</f>
        <v>1</v>
      </c>
      <c r="S4462" s="229" t="b">
        <f>VLOOKUP(G4462,[1]Conceptos!$B$2:$E$587,4,FALSE)</f>
        <v>1</v>
      </c>
      <c r="V4462" s="231">
        <f t="shared" si="774"/>
        <v>0</v>
      </c>
    </row>
    <row r="4463" spans="1:22" s="231" customFormat="1" hidden="1">
      <c r="A4463" s="172">
        <f>VLOOKUP(G4463,[1]Conceptos!$B$2:$F$587,5,FALSE)</f>
        <v>525</v>
      </c>
      <c r="B4463" s="236"/>
      <c r="C4463" s="237"/>
      <c r="D4463" s="238"/>
      <c r="E4463" s="225">
        <v>7</v>
      </c>
      <c r="F4463" s="174"/>
      <c r="G4463" s="264" t="str">
        <f t="shared" si="776"/>
        <v>A.14.17.1</v>
      </c>
      <c r="H4463" s="235" t="e">
        <f t="shared" si="782"/>
        <v>#N/A</v>
      </c>
      <c r="I4463" s="239"/>
      <c r="J4463" s="239"/>
      <c r="K4463" s="239"/>
      <c r="L4463" s="239"/>
      <c r="M4463" s="240"/>
      <c r="N4463" s="231">
        <f t="shared" si="781"/>
        <v>1</v>
      </c>
      <c r="O4463" s="231">
        <f t="shared" si="773"/>
        <v>0</v>
      </c>
      <c r="P4463" s="179">
        <f>VLOOKUP($G4463,[1]Conceptos!$B$2:$I$588,6,FALSE)</f>
        <v>1</v>
      </c>
      <c r="Q4463" s="179">
        <f>VLOOKUP($G4463,[1]Conceptos!$B$2:$I$588,7,FALSE)</f>
        <v>1</v>
      </c>
      <c r="R4463" s="179">
        <f>VLOOKUP($G4463,[1]Conceptos!$B$2:$I$588,8,FALSE)</f>
        <v>1</v>
      </c>
      <c r="S4463" s="229" t="b">
        <f>VLOOKUP(G4463,[1]Conceptos!$B$2:$E$587,4,FALSE)</f>
        <v>1</v>
      </c>
      <c r="V4463" s="231">
        <f t="shared" si="774"/>
        <v>0</v>
      </c>
    </row>
    <row r="4464" spans="1:22" s="231" customFormat="1" hidden="1">
      <c r="A4464" s="172">
        <f>VLOOKUP(G4464,[1]Conceptos!$B$2:$F$587,5,FALSE)</f>
        <v>525</v>
      </c>
      <c r="B4464" s="236"/>
      <c r="C4464" s="237"/>
      <c r="D4464" s="238"/>
      <c r="E4464" s="225">
        <v>8</v>
      </c>
      <c r="F4464" s="174"/>
      <c r="G4464" s="264" t="str">
        <f t="shared" si="776"/>
        <v>A.14.17.1</v>
      </c>
      <c r="H4464" s="235" t="e">
        <f t="shared" si="782"/>
        <v>#N/A</v>
      </c>
      <c r="I4464" s="239"/>
      <c r="J4464" s="239"/>
      <c r="K4464" s="239"/>
      <c r="L4464" s="239"/>
      <c r="M4464" s="240"/>
      <c r="N4464" s="231">
        <f t="shared" si="781"/>
        <v>1</v>
      </c>
      <c r="O4464" s="231">
        <f t="shared" si="773"/>
        <v>0</v>
      </c>
      <c r="P4464" s="179">
        <f>VLOOKUP($G4464,[1]Conceptos!$B$2:$I$588,6,FALSE)</f>
        <v>1</v>
      </c>
      <c r="Q4464" s="179">
        <f>VLOOKUP($G4464,[1]Conceptos!$B$2:$I$588,7,FALSE)</f>
        <v>1</v>
      </c>
      <c r="R4464" s="179">
        <f>VLOOKUP($G4464,[1]Conceptos!$B$2:$I$588,8,FALSE)</f>
        <v>1</v>
      </c>
      <c r="S4464" s="229" t="b">
        <f>VLOOKUP(G4464,[1]Conceptos!$B$2:$E$587,4,FALSE)</f>
        <v>1</v>
      </c>
      <c r="V4464" s="231">
        <f t="shared" si="774"/>
        <v>0</v>
      </c>
    </row>
    <row r="4465" spans="1:22" s="231" customFormat="1" hidden="1">
      <c r="A4465" s="172">
        <f>VLOOKUP(G4465,[1]Conceptos!$B$2:$F$587,5,FALSE)</f>
        <v>525</v>
      </c>
      <c r="B4465" s="236"/>
      <c r="C4465" s="237"/>
      <c r="D4465" s="238"/>
      <c r="E4465" s="225">
        <v>9</v>
      </c>
      <c r="F4465" s="174"/>
      <c r="G4465" s="264" t="str">
        <f t="shared" si="776"/>
        <v>A.14.17.1</v>
      </c>
      <c r="H4465" s="235" t="e">
        <f t="shared" si="782"/>
        <v>#N/A</v>
      </c>
      <c r="I4465" s="239"/>
      <c r="J4465" s="239"/>
      <c r="K4465" s="239"/>
      <c r="L4465" s="239"/>
      <c r="M4465" s="240"/>
      <c r="N4465" s="231">
        <f t="shared" si="781"/>
        <v>1</v>
      </c>
      <c r="O4465" s="231">
        <f t="shared" ref="O4465:O4528" si="783">SUM(I4465:M4465)</f>
        <v>0</v>
      </c>
      <c r="P4465" s="179">
        <f>VLOOKUP($G4465,[1]Conceptos!$B$2:$I$588,6,FALSE)</f>
        <v>1</v>
      </c>
      <c r="Q4465" s="179">
        <f>VLOOKUP($G4465,[1]Conceptos!$B$2:$I$588,7,FALSE)</f>
        <v>1</v>
      </c>
      <c r="R4465" s="179">
        <f>VLOOKUP($G4465,[1]Conceptos!$B$2:$I$588,8,FALSE)</f>
        <v>1</v>
      </c>
      <c r="S4465" s="229" t="b">
        <f>VLOOKUP(G4465,[1]Conceptos!$B$2:$E$587,4,FALSE)</f>
        <v>1</v>
      </c>
      <c r="V4465" s="231">
        <f t="shared" si="774"/>
        <v>0</v>
      </c>
    </row>
    <row r="4466" spans="1:22" s="231" customFormat="1" hidden="1">
      <c r="A4466" s="172">
        <f>VLOOKUP(G4466,[1]Conceptos!$B$2:$F$587,5,FALSE)</f>
        <v>525</v>
      </c>
      <c r="B4466" s="236"/>
      <c r="C4466" s="237"/>
      <c r="D4466" s="238"/>
      <c r="E4466" s="225">
        <v>10</v>
      </c>
      <c r="F4466" s="174"/>
      <c r="G4466" s="264" t="str">
        <f t="shared" si="776"/>
        <v>A.14.17.1</v>
      </c>
      <c r="H4466" s="235" t="e">
        <f t="shared" si="782"/>
        <v>#N/A</v>
      </c>
      <c r="I4466" s="239"/>
      <c r="J4466" s="239"/>
      <c r="K4466" s="239"/>
      <c r="L4466" s="239"/>
      <c r="M4466" s="240"/>
      <c r="N4466" s="231">
        <f t="shared" si="781"/>
        <v>1</v>
      </c>
      <c r="O4466" s="231">
        <f t="shared" si="783"/>
        <v>0</v>
      </c>
      <c r="P4466" s="179">
        <f>VLOOKUP($G4466,[1]Conceptos!$B$2:$I$588,6,FALSE)</f>
        <v>1</v>
      </c>
      <c r="Q4466" s="179">
        <f>VLOOKUP($G4466,[1]Conceptos!$B$2:$I$588,7,FALSE)</f>
        <v>1</v>
      </c>
      <c r="R4466" s="179">
        <f>VLOOKUP($G4466,[1]Conceptos!$B$2:$I$588,8,FALSE)</f>
        <v>1</v>
      </c>
      <c r="S4466" s="229" t="b">
        <f>VLOOKUP(G4466,[1]Conceptos!$B$2:$E$587,4,FALSE)</f>
        <v>1</v>
      </c>
      <c r="V4466" s="231">
        <f t="shared" si="774"/>
        <v>0</v>
      </c>
    </row>
    <row r="4467" spans="1:22" s="231" customFormat="1" ht="38.25">
      <c r="A4467" s="172">
        <f>VLOOKUP(G4467,[1]Conceptos!$B$2:$F$587,5,FALSE)</f>
        <v>526</v>
      </c>
      <c r="B4467" s="219" t="s">
        <v>669</v>
      </c>
      <c r="C4467" s="220" t="str">
        <f>VLOOKUP(B4467,[1]Conceptos!$B$2:$D$587,2,FALSE)</f>
        <v>ADECUACIÓN DE INFRAESTRUCTURA</v>
      </c>
      <c r="D4467" s="221" t="str">
        <f>VLOOKUP(B4467,[1]Conceptos!$B$2:$D$587,3,FALSE)</f>
        <v>INVERSIÓN ORIENTADA A LA ADECUACION DE LA INFRAESTRUCTURA RELACIONADA CON PROYECTOS DE ATENCIÓN Y APOYO A LA POBLACIÓN L.G.T.B.</v>
      </c>
      <c r="E4467" s="222" t="s">
        <v>136</v>
      </c>
      <c r="F4467" s="223"/>
      <c r="G4467" s="263" t="str">
        <f t="shared" si="776"/>
        <v>A.14.17.2</v>
      </c>
      <c r="H4467" s="225"/>
      <c r="I4467" s="226">
        <f>SUM(I4468:I4477)</f>
        <v>0</v>
      </c>
      <c r="J4467" s="226">
        <f>SUM(J4468:J4477)</f>
        <v>0</v>
      </c>
      <c r="K4467" s="226">
        <f>SUM(K4468:K4477)</f>
        <v>0</v>
      </c>
      <c r="L4467" s="226">
        <f>SUM(L4468:L4477)</f>
        <v>0</v>
      </c>
      <c r="M4467" s="227">
        <f>SUM(M4468:M4477)</f>
        <v>0</v>
      </c>
      <c r="N4467" s="228">
        <f>IF(AND(E4467&lt;&gt;"", E4467&lt;&gt;"Registrar Detalle",E4467&lt;&gt;"Ocultar Detalle"),1,0)</f>
        <v>0</v>
      </c>
      <c r="O4467" s="228">
        <f t="shared" si="783"/>
        <v>0</v>
      </c>
      <c r="P4467" s="179">
        <f>VLOOKUP($G4467,[1]Conceptos!$B$2:$I$588,6,FALSE)</f>
        <v>1</v>
      </c>
      <c r="Q4467" s="179">
        <f>VLOOKUP($G4467,[1]Conceptos!$B$2:$I$588,7,FALSE)</f>
        <v>1</v>
      </c>
      <c r="R4467" s="179">
        <f>VLOOKUP($G4467,[1]Conceptos!$B$2:$I$588,8,FALSE)</f>
        <v>1</v>
      </c>
      <c r="S4467" s="229" t="b">
        <f>VLOOKUP(G4467,[1]Conceptos!$B$2:$E$588,4,FALSE)</f>
        <v>1</v>
      </c>
      <c r="T4467" s="230">
        <f>FIND(".",B4467,LEN(B4467)-2)</f>
        <v>8</v>
      </c>
      <c r="U4467" s="230" t="str">
        <f>MID(B4467,1,T4467-1)</f>
        <v>A.14.17</v>
      </c>
      <c r="V4467" s="231">
        <f t="shared" si="774"/>
        <v>8</v>
      </c>
    </row>
    <row r="4468" spans="1:22" s="231" customFormat="1">
      <c r="A4468" s="172">
        <f>VLOOKUP(G4468,[1]Conceptos!$B$2:$F$587,5,FALSE)</f>
        <v>526</v>
      </c>
      <c r="B4468" s="234"/>
      <c r="C4468" s="220"/>
      <c r="D4468" s="221"/>
      <c r="E4468" s="225">
        <v>1</v>
      </c>
      <c r="F4468" s="174"/>
      <c r="G4468" s="264" t="str">
        <f t="shared" si="776"/>
        <v>A.14.17.2</v>
      </c>
      <c r="H4468" s="235" t="e">
        <f t="shared" ref="H4468:H4477" si="784">VLOOKUP(F4468,$W$7:$X$48,2,FALSE)</f>
        <v>#N/A</v>
      </c>
      <c r="I4468" s="239"/>
      <c r="J4468" s="239"/>
      <c r="K4468" s="239"/>
      <c r="L4468" s="239"/>
      <c r="M4468" s="240"/>
      <c r="N4468" s="231">
        <f t="shared" si="781"/>
        <v>1</v>
      </c>
      <c r="O4468" s="231">
        <f t="shared" si="783"/>
        <v>0</v>
      </c>
      <c r="P4468" s="179">
        <f>VLOOKUP($G4468,[1]Conceptos!$B$2:$I$588,6,FALSE)</f>
        <v>1</v>
      </c>
      <c r="Q4468" s="179">
        <f>VLOOKUP($G4468,[1]Conceptos!$B$2:$I$588,7,FALSE)</f>
        <v>1</v>
      </c>
      <c r="R4468" s="179">
        <f>VLOOKUP($G4468,[1]Conceptos!$B$2:$I$588,8,FALSE)</f>
        <v>1</v>
      </c>
      <c r="S4468" s="229" t="b">
        <f>VLOOKUP(G4468,[1]Conceptos!$B$2:$E$588,4,FALSE)</f>
        <v>1</v>
      </c>
      <c r="V4468" s="231">
        <f t="shared" si="774"/>
        <v>8</v>
      </c>
    </row>
    <row r="4469" spans="1:22" s="231" customFormat="1" hidden="1">
      <c r="A4469" s="172">
        <f>VLOOKUP(G4469,[1]Conceptos!$B$2:$F$587,5,FALSE)</f>
        <v>526</v>
      </c>
      <c r="B4469" s="236"/>
      <c r="C4469" s="237"/>
      <c r="D4469" s="238"/>
      <c r="E4469" s="225">
        <v>2</v>
      </c>
      <c r="F4469" s="174"/>
      <c r="G4469" s="264" t="str">
        <f t="shared" si="776"/>
        <v>A.14.17.2</v>
      </c>
      <c r="H4469" s="235" t="e">
        <f t="shared" si="784"/>
        <v>#N/A</v>
      </c>
      <c r="I4469" s="239"/>
      <c r="J4469" s="239"/>
      <c r="K4469" s="239"/>
      <c r="L4469" s="239"/>
      <c r="M4469" s="240"/>
      <c r="N4469" s="231">
        <f t="shared" si="781"/>
        <v>1</v>
      </c>
      <c r="O4469" s="231">
        <f t="shared" si="783"/>
        <v>0</v>
      </c>
      <c r="P4469" s="179">
        <f>VLOOKUP($G4469,[1]Conceptos!$B$2:$I$588,6,FALSE)</f>
        <v>1</v>
      </c>
      <c r="Q4469" s="179">
        <f>VLOOKUP($G4469,[1]Conceptos!$B$2:$I$588,7,FALSE)</f>
        <v>1</v>
      </c>
      <c r="R4469" s="179">
        <f>VLOOKUP($G4469,[1]Conceptos!$B$2:$I$588,8,FALSE)</f>
        <v>1</v>
      </c>
      <c r="S4469" s="229" t="b">
        <f>VLOOKUP(G4469,[1]Conceptos!$B$2:$E$587,4,FALSE)</f>
        <v>1</v>
      </c>
      <c r="V4469" s="231">
        <f t="shared" si="774"/>
        <v>0</v>
      </c>
    </row>
    <row r="4470" spans="1:22" s="231" customFormat="1" hidden="1">
      <c r="A4470" s="172">
        <f>VLOOKUP(G4470,[1]Conceptos!$B$2:$F$587,5,FALSE)</f>
        <v>526</v>
      </c>
      <c r="B4470" s="236"/>
      <c r="C4470" s="237"/>
      <c r="D4470" s="238"/>
      <c r="E4470" s="225">
        <v>3</v>
      </c>
      <c r="F4470" s="174"/>
      <c r="G4470" s="264" t="str">
        <f t="shared" si="776"/>
        <v>A.14.17.2</v>
      </c>
      <c r="H4470" s="235" t="e">
        <f t="shared" si="784"/>
        <v>#N/A</v>
      </c>
      <c r="I4470" s="239"/>
      <c r="J4470" s="239"/>
      <c r="K4470" s="239"/>
      <c r="L4470" s="239"/>
      <c r="M4470" s="240"/>
      <c r="N4470" s="231">
        <f t="shared" si="781"/>
        <v>1</v>
      </c>
      <c r="O4470" s="231">
        <f t="shared" si="783"/>
        <v>0</v>
      </c>
      <c r="P4470" s="179">
        <f>VLOOKUP($G4470,[1]Conceptos!$B$2:$I$588,6,FALSE)</f>
        <v>1</v>
      </c>
      <c r="Q4470" s="179">
        <f>VLOOKUP($G4470,[1]Conceptos!$B$2:$I$588,7,FALSE)</f>
        <v>1</v>
      </c>
      <c r="R4470" s="179">
        <f>VLOOKUP($G4470,[1]Conceptos!$B$2:$I$588,8,FALSE)</f>
        <v>1</v>
      </c>
      <c r="S4470" s="229" t="b">
        <f>VLOOKUP(G4470,[1]Conceptos!$B$2:$E$587,4,FALSE)</f>
        <v>1</v>
      </c>
      <c r="V4470" s="231">
        <f t="shared" si="774"/>
        <v>0</v>
      </c>
    </row>
    <row r="4471" spans="1:22" s="231" customFormat="1" hidden="1">
      <c r="A4471" s="172">
        <f>VLOOKUP(G4471,[1]Conceptos!$B$2:$F$587,5,FALSE)</f>
        <v>526</v>
      </c>
      <c r="B4471" s="236"/>
      <c r="C4471" s="237"/>
      <c r="D4471" s="238"/>
      <c r="E4471" s="225">
        <v>4</v>
      </c>
      <c r="F4471" s="174"/>
      <c r="G4471" s="264" t="str">
        <f t="shared" si="776"/>
        <v>A.14.17.2</v>
      </c>
      <c r="H4471" s="235" t="e">
        <f t="shared" si="784"/>
        <v>#N/A</v>
      </c>
      <c r="I4471" s="239"/>
      <c r="J4471" s="239"/>
      <c r="K4471" s="239"/>
      <c r="L4471" s="239"/>
      <c r="M4471" s="240"/>
      <c r="N4471" s="231">
        <f t="shared" si="781"/>
        <v>1</v>
      </c>
      <c r="O4471" s="231">
        <f t="shared" si="783"/>
        <v>0</v>
      </c>
      <c r="P4471" s="179">
        <f>VLOOKUP($G4471,[1]Conceptos!$B$2:$I$588,6,FALSE)</f>
        <v>1</v>
      </c>
      <c r="Q4471" s="179">
        <f>VLOOKUP($G4471,[1]Conceptos!$B$2:$I$588,7,FALSE)</f>
        <v>1</v>
      </c>
      <c r="R4471" s="179">
        <f>VLOOKUP($G4471,[1]Conceptos!$B$2:$I$588,8,FALSE)</f>
        <v>1</v>
      </c>
      <c r="S4471" s="229" t="b">
        <f>VLOOKUP(G4471,[1]Conceptos!$B$2:$E$587,4,FALSE)</f>
        <v>1</v>
      </c>
      <c r="V4471" s="231">
        <f t="shared" ref="V4471:V4534" si="785">IF(T4471=0,T4470,T4471)</f>
        <v>0</v>
      </c>
    </row>
    <row r="4472" spans="1:22" s="231" customFormat="1" hidden="1">
      <c r="A4472" s="172">
        <f>VLOOKUP(G4472,[1]Conceptos!$B$2:$F$587,5,FALSE)</f>
        <v>526</v>
      </c>
      <c r="B4472" s="236"/>
      <c r="C4472" s="237"/>
      <c r="D4472" s="238"/>
      <c r="E4472" s="225">
        <v>5</v>
      </c>
      <c r="F4472" s="174"/>
      <c r="G4472" s="264" t="str">
        <f t="shared" si="776"/>
        <v>A.14.17.2</v>
      </c>
      <c r="H4472" s="235" t="e">
        <f t="shared" si="784"/>
        <v>#N/A</v>
      </c>
      <c r="I4472" s="239"/>
      <c r="J4472" s="239"/>
      <c r="K4472" s="239"/>
      <c r="L4472" s="239"/>
      <c r="M4472" s="240"/>
      <c r="N4472" s="231">
        <f t="shared" si="781"/>
        <v>1</v>
      </c>
      <c r="O4472" s="231">
        <f t="shared" si="783"/>
        <v>0</v>
      </c>
      <c r="P4472" s="179">
        <f>VLOOKUP($G4472,[1]Conceptos!$B$2:$I$588,6,FALSE)</f>
        <v>1</v>
      </c>
      <c r="Q4472" s="179">
        <f>VLOOKUP($G4472,[1]Conceptos!$B$2:$I$588,7,FALSE)</f>
        <v>1</v>
      </c>
      <c r="R4472" s="179">
        <f>VLOOKUP($G4472,[1]Conceptos!$B$2:$I$588,8,FALSE)</f>
        <v>1</v>
      </c>
      <c r="S4472" s="229" t="b">
        <f>VLOOKUP(G4472,[1]Conceptos!$B$2:$E$587,4,FALSE)</f>
        <v>1</v>
      </c>
      <c r="V4472" s="231">
        <f t="shared" si="785"/>
        <v>0</v>
      </c>
    </row>
    <row r="4473" spans="1:22" s="231" customFormat="1" hidden="1">
      <c r="A4473" s="172">
        <f>VLOOKUP(G4473,[1]Conceptos!$B$2:$F$587,5,FALSE)</f>
        <v>526</v>
      </c>
      <c r="B4473" s="236"/>
      <c r="C4473" s="237"/>
      <c r="D4473" s="238"/>
      <c r="E4473" s="225">
        <v>6</v>
      </c>
      <c r="F4473" s="174"/>
      <c r="G4473" s="264" t="str">
        <f t="shared" si="776"/>
        <v>A.14.17.2</v>
      </c>
      <c r="H4473" s="235" t="e">
        <f t="shared" si="784"/>
        <v>#N/A</v>
      </c>
      <c r="I4473" s="239"/>
      <c r="J4473" s="239"/>
      <c r="K4473" s="239"/>
      <c r="L4473" s="239"/>
      <c r="M4473" s="240"/>
      <c r="N4473" s="231">
        <f t="shared" si="781"/>
        <v>1</v>
      </c>
      <c r="O4473" s="231">
        <f t="shared" si="783"/>
        <v>0</v>
      </c>
      <c r="P4473" s="179">
        <f>VLOOKUP($G4473,[1]Conceptos!$B$2:$I$588,6,FALSE)</f>
        <v>1</v>
      </c>
      <c r="Q4473" s="179">
        <f>VLOOKUP($G4473,[1]Conceptos!$B$2:$I$588,7,FALSE)</f>
        <v>1</v>
      </c>
      <c r="R4473" s="179">
        <f>VLOOKUP($G4473,[1]Conceptos!$B$2:$I$588,8,FALSE)</f>
        <v>1</v>
      </c>
      <c r="S4473" s="229" t="b">
        <f>VLOOKUP(G4473,[1]Conceptos!$B$2:$E$587,4,FALSE)</f>
        <v>1</v>
      </c>
      <c r="V4473" s="231">
        <f t="shared" si="785"/>
        <v>0</v>
      </c>
    </row>
    <row r="4474" spans="1:22" s="231" customFormat="1" hidden="1">
      <c r="A4474" s="172">
        <f>VLOOKUP(G4474,[1]Conceptos!$B$2:$F$587,5,FALSE)</f>
        <v>526</v>
      </c>
      <c r="B4474" s="236"/>
      <c r="C4474" s="237"/>
      <c r="D4474" s="238"/>
      <c r="E4474" s="225">
        <v>7</v>
      </c>
      <c r="F4474" s="174"/>
      <c r="G4474" s="264" t="str">
        <f t="shared" si="776"/>
        <v>A.14.17.2</v>
      </c>
      <c r="H4474" s="235" t="e">
        <f t="shared" si="784"/>
        <v>#N/A</v>
      </c>
      <c r="I4474" s="239"/>
      <c r="J4474" s="239"/>
      <c r="K4474" s="239"/>
      <c r="L4474" s="239"/>
      <c r="M4474" s="240"/>
      <c r="N4474" s="231">
        <f t="shared" si="781"/>
        <v>1</v>
      </c>
      <c r="O4474" s="231">
        <f t="shared" si="783"/>
        <v>0</v>
      </c>
      <c r="P4474" s="179">
        <f>VLOOKUP($G4474,[1]Conceptos!$B$2:$I$588,6,FALSE)</f>
        <v>1</v>
      </c>
      <c r="Q4474" s="179">
        <f>VLOOKUP($G4474,[1]Conceptos!$B$2:$I$588,7,FALSE)</f>
        <v>1</v>
      </c>
      <c r="R4474" s="179">
        <f>VLOOKUP($G4474,[1]Conceptos!$B$2:$I$588,8,FALSE)</f>
        <v>1</v>
      </c>
      <c r="S4474" s="229" t="b">
        <f>VLOOKUP(G4474,[1]Conceptos!$B$2:$E$587,4,FALSE)</f>
        <v>1</v>
      </c>
      <c r="V4474" s="231">
        <f t="shared" si="785"/>
        <v>0</v>
      </c>
    </row>
    <row r="4475" spans="1:22" s="231" customFormat="1" hidden="1">
      <c r="A4475" s="172">
        <f>VLOOKUP(G4475,[1]Conceptos!$B$2:$F$587,5,FALSE)</f>
        <v>526</v>
      </c>
      <c r="B4475" s="236"/>
      <c r="C4475" s="237"/>
      <c r="D4475" s="238"/>
      <c r="E4475" s="225">
        <v>8</v>
      </c>
      <c r="F4475" s="174"/>
      <c r="G4475" s="264" t="str">
        <f t="shared" si="776"/>
        <v>A.14.17.2</v>
      </c>
      <c r="H4475" s="235" t="e">
        <f t="shared" si="784"/>
        <v>#N/A</v>
      </c>
      <c r="I4475" s="239"/>
      <c r="J4475" s="239"/>
      <c r="K4475" s="239"/>
      <c r="L4475" s="239"/>
      <c r="M4475" s="240"/>
      <c r="N4475" s="231">
        <f t="shared" si="781"/>
        <v>1</v>
      </c>
      <c r="O4475" s="231">
        <f t="shared" si="783"/>
        <v>0</v>
      </c>
      <c r="P4475" s="179">
        <f>VLOOKUP($G4475,[1]Conceptos!$B$2:$I$588,6,FALSE)</f>
        <v>1</v>
      </c>
      <c r="Q4475" s="179">
        <f>VLOOKUP($G4475,[1]Conceptos!$B$2:$I$588,7,FALSE)</f>
        <v>1</v>
      </c>
      <c r="R4475" s="179">
        <f>VLOOKUP($G4475,[1]Conceptos!$B$2:$I$588,8,FALSE)</f>
        <v>1</v>
      </c>
      <c r="S4475" s="229" t="b">
        <f>VLOOKUP(G4475,[1]Conceptos!$B$2:$E$587,4,FALSE)</f>
        <v>1</v>
      </c>
      <c r="V4475" s="231">
        <f t="shared" si="785"/>
        <v>0</v>
      </c>
    </row>
    <row r="4476" spans="1:22" s="231" customFormat="1" hidden="1">
      <c r="A4476" s="172">
        <f>VLOOKUP(G4476,[1]Conceptos!$B$2:$F$587,5,FALSE)</f>
        <v>526</v>
      </c>
      <c r="B4476" s="236"/>
      <c r="C4476" s="237"/>
      <c r="D4476" s="238"/>
      <c r="E4476" s="225">
        <v>9</v>
      </c>
      <c r="F4476" s="174"/>
      <c r="G4476" s="264" t="str">
        <f t="shared" si="776"/>
        <v>A.14.17.2</v>
      </c>
      <c r="H4476" s="235" t="e">
        <f t="shared" si="784"/>
        <v>#N/A</v>
      </c>
      <c r="I4476" s="239"/>
      <c r="J4476" s="239"/>
      <c r="K4476" s="239"/>
      <c r="L4476" s="239"/>
      <c r="M4476" s="240"/>
      <c r="N4476" s="231">
        <f t="shared" si="781"/>
        <v>1</v>
      </c>
      <c r="O4476" s="231">
        <f t="shared" si="783"/>
        <v>0</v>
      </c>
      <c r="P4476" s="179">
        <f>VLOOKUP($G4476,[1]Conceptos!$B$2:$I$588,6,FALSE)</f>
        <v>1</v>
      </c>
      <c r="Q4476" s="179">
        <f>VLOOKUP($G4476,[1]Conceptos!$B$2:$I$588,7,FALSE)</f>
        <v>1</v>
      </c>
      <c r="R4476" s="179">
        <f>VLOOKUP($G4476,[1]Conceptos!$B$2:$I$588,8,FALSE)</f>
        <v>1</v>
      </c>
      <c r="S4476" s="229" t="b">
        <f>VLOOKUP(G4476,[1]Conceptos!$B$2:$E$587,4,FALSE)</f>
        <v>1</v>
      </c>
      <c r="V4476" s="231">
        <f t="shared" si="785"/>
        <v>0</v>
      </c>
    </row>
    <row r="4477" spans="1:22" s="231" customFormat="1" hidden="1">
      <c r="A4477" s="172">
        <f>VLOOKUP(G4477,[1]Conceptos!$B$2:$F$587,5,FALSE)</f>
        <v>526</v>
      </c>
      <c r="B4477" s="236"/>
      <c r="C4477" s="237"/>
      <c r="D4477" s="238"/>
      <c r="E4477" s="225">
        <v>10</v>
      </c>
      <c r="F4477" s="174"/>
      <c r="G4477" s="264" t="str">
        <f t="shared" ref="G4477:G4540" si="786">IF(ISBLANK(B4477),G4476,B4477)</f>
        <v>A.14.17.2</v>
      </c>
      <c r="H4477" s="235" t="e">
        <f t="shared" si="784"/>
        <v>#N/A</v>
      </c>
      <c r="I4477" s="239"/>
      <c r="J4477" s="239"/>
      <c r="K4477" s="239"/>
      <c r="L4477" s="239"/>
      <c r="M4477" s="240"/>
      <c r="N4477" s="231">
        <f t="shared" si="781"/>
        <v>1</v>
      </c>
      <c r="O4477" s="231">
        <f t="shared" si="783"/>
        <v>0</v>
      </c>
      <c r="P4477" s="179">
        <f>VLOOKUP($G4477,[1]Conceptos!$B$2:$I$588,6,FALSE)</f>
        <v>1</v>
      </c>
      <c r="Q4477" s="179">
        <f>VLOOKUP($G4477,[1]Conceptos!$B$2:$I$588,7,FALSE)</f>
        <v>1</v>
      </c>
      <c r="R4477" s="179">
        <f>VLOOKUP($G4477,[1]Conceptos!$B$2:$I$588,8,FALSE)</f>
        <v>1</v>
      </c>
      <c r="S4477" s="229" t="b">
        <f>VLOOKUP(G4477,[1]Conceptos!$B$2:$E$587,4,FALSE)</f>
        <v>1</v>
      </c>
      <c r="V4477" s="231">
        <f t="shared" si="785"/>
        <v>0</v>
      </c>
    </row>
    <row r="4478" spans="1:22" s="231" customFormat="1" ht="25.5">
      <c r="A4478" s="172">
        <f>VLOOKUP(G4478,[1]Conceptos!$B$2:$F$587,5,FALSE)</f>
        <v>527</v>
      </c>
      <c r="B4478" s="219" t="s">
        <v>670</v>
      </c>
      <c r="C4478" s="220" t="str">
        <f>VLOOKUP(B4478,[1]Conceptos!$B$2:$D$587,2,FALSE)</f>
        <v>CONTRATACIÓN DEL SERVICIO</v>
      </c>
      <c r="D4478" s="221" t="str">
        <f>VLOOKUP(B4478,[1]Conceptos!$B$2:$D$587,3,FALSE)</f>
        <v>INVERSIÓN ORIENTADA A LA CONTRATACIÓN DEL SERVICIO PARA LA ADUCUADA ATENCIÓN Y APOYO A LA POBLACIÓN L.G.T.B.</v>
      </c>
      <c r="E4478" s="222" t="s">
        <v>136</v>
      </c>
      <c r="F4478" s="223"/>
      <c r="G4478" s="263" t="str">
        <f t="shared" si="786"/>
        <v>A.14.17.3</v>
      </c>
      <c r="H4478" s="225"/>
      <c r="I4478" s="226">
        <f>SUM(I4479:I4488)</f>
        <v>0</v>
      </c>
      <c r="J4478" s="226">
        <f>SUM(J4479:J4488)</f>
        <v>0</v>
      </c>
      <c r="K4478" s="226">
        <f>SUM(K4479:K4488)</f>
        <v>0</v>
      </c>
      <c r="L4478" s="226">
        <f>SUM(L4479:L4488)</f>
        <v>0</v>
      </c>
      <c r="M4478" s="227">
        <f>SUM(M4479:M4488)</f>
        <v>0</v>
      </c>
      <c r="N4478" s="228">
        <f>IF(AND(E4478&lt;&gt;"", E4478&lt;&gt;"Registrar Detalle",E4478&lt;&gt;"Ocultar Detalle"),1,0)</f>
        <v>0</v>
      </c>
      <c r="O4478" s="228">
        <f t="shared" si="783"/>
        <v>0</v>
      </c>
      <c r="P4478" s="179">
        <f>VLOOKUP($G4478,[1]Conceptos!$B$2:$I$588,6,FALSE)</f>
        <v>1</v>
      </c>
      <c r="Q4478" s="179">
        <f>VLOOKUP($G4478,[1]Conceptos!$B$2:$I$588,7,FALSE)</f>
        <v>1</v>
      </c>
      <c r="R4478" s="179">
        <f>VLOOKUP($G4478,[1]Conceptos!$B$2:$I$588,8,FALSE)</f>
        <v>1</v>
      </c>
      <c r="S4478" s="229" t="b">
        <f>VLOOKUP(G4478,[1]Conceptos!$B$2:$E$588,4,FALSE)</f>
        <v>1</v>
      </c>
      <c r="T4478" s="230">
        <f>FIND(".",B4478,LEN(B4478)-2)</f>
        <v>8</v>
      </c>
      <c r="U4478" s="230" t="str">
        <f>MID(B4478,1,T4478-1)</f>
        <v>A.14.17</v>
      </c>
      <c r="V4478" s="231">
        <f t="shared" si="785"/>
        <v>8</v>
      </c>
    </row>
    <row r="4479" spans="1:22" s="231" customFormat="1">
      <c r="A4479" s="172">
        <f>VLOOKUP(G4479,[1]Conceptos!$B$2:$F$587,5,FALSE)</f>
        <v>527</v>
      </c>
      <c r="B4479" s="234"/>
      <c r="C4479" s="220"/>
      <c r="D4479" s="221"/>
      <c r="E4479" s="225">
        <v>1</v>
      </c>
      <c r="F4479" s="174"/>
      <c r="G4479" s="264" t="str">
        <f t="shared" si="786"/>
        <v>A.14.17.3</v>
      </c>
      <c r="H4479" s="235" t="e">
        <f t="shared" ref="H4479:H4488" si="787">VLOOKUP(F4479,$W$7:$X$48,2,FALSE)</f>
        <v>#N/A</v>
      </c>
      <c r="I4479" s="239"/>
      <c r="J4479" s="239"/>
      <c r="K4479" s="239"/>
      <c r="L4479" s="239"/>
      <c r="M4479" s="240"/>
      <c r="N4479" s="231">
        <f t="shared" si="781"/>
        <v>1</v>
      </c>
      <c r="O4479" s="231">
        <f t="shared" si="783"/>
        <v>0</v>
      </c>
      <c r="P4479" s="179">
        <f>VLOOKUP($G4479,[1]Conceptos!$B$2:$I$588,6,FALSE)</f>
        <v>1</v>
      </c>
      <c r="Q4479" s="179">
        <f>VLOOKUP($G4479,[1]Conceptos!$B$2:$I$588,7,FALSE)</f>
        <v>1</v>
      </c>
      <c r="R4479" s="179">
        <f>VLOOKUP($G4479,[1]Conceptos!$B$2:$I$588,8,FALSE)</f>
        <v>1</v>
      </c>
      <c r="S4479" s="229" t="b">
        <f>VLOOKUP(G4479,[1]Conceptos!$B$2:$E$588,4,FALSE)</f>
        <v>1</v>
      </c>
      <c r="V4479" s="231">
        <f t="shared" si="785"/>
        <v>8</v>
      </c>
    </row>
    <row r="4480" spans="1:22" s="231" customFormat="1" hidden="1">
      <c r="A4480" s="172">
        <f>VLOOKUP(G4480,[1]Conceptos!$B$2:$F$587,5,FALSE)</f>
        <v>527</v>
      </c>
      <c r="B4480" s="236"/>
      <c r="C4480" s="237"/>
      <c r="D4480" s="238"/>
      <c r="E4480" s="225">
        <v>2</v>
      </c>
      <c r="F4480" s="174"/>
      <c r="G4480" s="264" t="str">
        <f t="shared" si="786"/>
        <v>A.14.17.3</v>
      </c>
      <c r="H4480" s="235" t="e">
        <f t="shared" si="787"/>
        <v>#N/A</v>
      </c>
      <c r="I4480" s="239"/>
      <c r="J4480" s="239"/>
      <c r="K4480" s="239"/>
      <c r="L4480" s="239"/>
      <c r="M4480" s="240"/>
      <c r="N4480" s="231">
        <f t="shared" si="781"/>
        <v>1</v>
      </c>
      <c r="O4480" s="231">
        <f t="shared" si="783"/>
        <v>0</v>
      </c>
      <c r="P4480" s="179">
        <f>VLOOKUP($G4480,[1]Conceptos!$B$2:$I$588,6,FALSE)</f>
        <v>1</v>
      </c>
      <c r="Q4480" s="179">
        <f>VLOOKUP($G4480,[1]Conceptos!$B$2:$I$588,7,FALSE)</f>
        <v>1</v>
      </c>
      <c r="R4480" s="179">
        <f>VLOOKUP($G4480,[1]Conceptos!$B$2:$I$588,8,FALSE)</f>
        <v>1</v>
      </c>
      <c r="S4480" s="229" t="b">
        <f>VLOOKUP(G4480,[1]Conceptos!$B$2:$E$587,4,FALSE)</f>
        <v>1</v>
      </c>
      <c r="V4480" s="231">
        <f t="shared" si="785"/>
        <v>0</v>
      </c>
    </row>
    <row r="4481" spans="1:22" s="231" customFormat="1" hidden="1">
      <c r="A4481" s="172">
        <f>VLOOKUP(G4481,[1]Conceptos!$B$2:$F$587,5,FALSE)</f>
        <v>527</v>
      </c>
      <c r="B4481" s="236"/>
      <c r="C4481" s="237"/>
      <c r="D4481" s="238"/>
      <c r="E4481" s="225">
        <v>3</v>
      </c>
      <c r="F4481" s="174"/>
      <c r="G4481" s="264" t="str">
        <f t="shared" si="786"/>
        <v>A.14.17.3</v>
      </c>
      <c r="H4481" s="235" t="e">
        <f t="shared" si="787"/>
        <v>#N/A</v>
      </c>
      <c r="I4481" s="239"/>
      <c r="J4481" s="239"/>
      <c r="K4481" s="239"/>
      <c r="L4481" s="239"/>
      <c r="M4481" s="240"/>
      <c r="N4481" s="231">
        <f t="shared" si="781"/>
        <v>1</v>
      </c>
      <c r="O4481" s="231">
        <f t="shared" si="783"/>
        <v>0</v>
      </c>
      <c r="P4481" s="179">
        <f>VLOOKUP($G4481,[1]Conceptos!$B$2:$I$588,6,FALSE)</f>
        <v>1</v>
      </c>
      <c r="Q4481" s="179">
        <f>VLOOKUP($G4481,[1]Conceptos!$B$2:$I$588,7,FALSE)</f>
        <v>1</v>
      </c>
      <c r="R4481" s="179">
        <f>VLOOKUP($G4481,[1]Conceptos!$B$2:$I$588,8,FALSE)</f>
        <v>1</v>
      </c>
      <c r="S4481" s="229" t="b">
        <f>VLOOKUP(G4481,[1]Conceptos!$B$2:$E$587,4,FALSE)</f>
        <v>1</v>
      </c>
      <c r="V4481" s="231">
        <f t="shared" si="785"/>
        <v>0</v>
      </c>
    </row>
    <row r="4482" spans="1:22" s="231" customFormat="1" hidden="1">
      <c r="A4482" s="172">
        <f>VLOOKUP(G4482,[1]Conceptos!$B$2:$F$587,5,FALSE)</f>
        <v>527</v>
      </c>
      <c r="B4482" s="236"/>
      <c r="C4482" s="237"/>
      <c r="D4482" s="238"/>
      <c r="E4482" s="225">
        <v>4</v>
      </c>
      <c r="F4482" s="174"/>
      <c r="G4482" s="264" t="str">
        <f t="shared" si="786"/>
        <v>A.14.17.3</v>
      </c>
      <c r="H4482" s="235" t="e">
        <f t="shared" si="787"/>
        <v>#N/A</v>
      </c>
      <c r="I4482" s="239"/>
      <c r="J4482" s="239"/>
      <c r="K4482" s="239"/>
      <c r="L4482" s="239"/>
      <c r="M4482" s="240"/>
      <c r="N4482" s="231">
        <f t="shared" si="781"/>
        <v>1</v>
      </c>
      <c r="O4482" s="231">
        <f t="shared" si="783"/>
        <v>0</v>
      </c>
      <c r="P4482" s="179">
        <f>VLOOKUP($G4482,[1]Conceptos!$B$2:$I$588,6,FALSE)</f>
        <v>1</v>
      </c>
      <c r="Q4482" s="179">
        <f>VLOOKUP($G4482,[1]Conceptos!$B$2:$I$588,7,FALSE)</f>
        <v>1</v>
      </c>
      <c r="R4482" s="179">
        <f>VLOOKUP($G4482,[1]Conceptos!$B$2:$I$588,8,FALSE)</f>
        <v>1</v>
      </c>
      <c r="S4482" s="229" t="b">
        <f>VLOOKUP(G4482,[1]Conceptos!$B$2:$E$587,4,FALSE)</f>
        <v>1</v>
      </c>
      <c r="V4482" s="231">
        <f t="shared" si="785"/>
        <v>0</v>
      </c>
    </row>
    <row r="4483" spans="1:22" s="231" customFormat="1" hidden="1">
      <c r="A4483" s="172">
        <f>VLOOKUP(G4483,[1]Conceptos!$B$2:$F$587,5,FALSE)</f>
        <v>527</v>
      </c>
      <c r="B4483" s="236"/>
      <c r="C4483" s="237"/>
      <c r="D4483" s="238"/>
      <c r="E4483" s="225">
        <v>5</v>
      </c>
      <c r="F4483" s="174"/>
      <c r="G4483" s="264" t="str">
        <f t="shared" si="786"/>
        <v>A.14.17.3</v>
      </c>
      <c r="H4483" s="235" t="e">
        <f t="shared" si="787"/>
        <v>#N/A</v>
      </c>
      <c r="I4483" s="239"/>
      <c r="J4483" s="239"/>
      <c r="K4483" s="239"/>
      <c r="L4483" s="239"/>
      <c r="M4483" s="240"/>
      <c r="N4483" s="231">
        <f t="shared" si="781"/>
        <v>1</v>
      </c>
      <c r="O4483" s="231">
        <f t="shared" si="783"/>
        <v>0</v>
      </c>
      <c r="P4483" s="179">
        <f>VLOOKUP($G4483,[1]Conceptos!$B$2:$I$588,6,FALSE)</f>
        <v>1</v>
      </c>
      <c r="Q4483" s="179">
        <f>VLOOKUP($G4483,[1]Conceptos!$B$2:$I$588,7,FALSE)</f>
        <v>1</v>
      </c>
      <c r="R4483" s="179">
        <f>VLOOKUP($G4483,[1]Conceptos!$B$2:$I$588,8,FALSE)</f>
        <v>1</v>
      </c>
      <c r="S4483" s="229" t="b">
        <f>VLOOKUP(G4483,[1]Conceptos!$B$2:$E$587,4,FALSE)</f>
        <v>1</v>
      </c>
      <c r="V4483" s="231">
        <f t="shared" si="785"/>
        <v>0</v>
      </c>
    </row>
    <row r="4484" spans="1:22" s="231" customFormat="1" hidden="1">
      <c r="A4484" s="172">
        <f>VLOOKUP(G4484,[1]Conceptos!$B$2:$F$587,5,FALSE)</f>
        <v>527</v>
      </c>
      <c r="B4484" s="236"/>
      <c r="C4484" s="237"/>
      <c r="D4484" s="238"/>
      <c r="E4484" s="225">
        <v>6</v>
      </c>
      <c r="F4484" s="174"/>
      <c r="G4484" s="264" t="str">
        <f t="shared" si="786"/>
        <v>A.14.17.3</v>
      </c>
      <c r="H4484" s="235" t="e">
        <f t="shared" si="787"/>
        <v>#N/A</v>
      </c>
      <c r="I4484" s="239"/>
      <c r="J4484" s="239"/>
      <c r="K4484" s="239"/>
      <c r="L4484" s="239"/>
      <c r="M4484" s="240"/>
      <c r="N4484" s="231">
        <f t="shared" si="781"/>
        <v>1</v>
      </c>
      <c r="O4484" s="231">
        <f t="shared" si="783"/>
        <v>0</v>
      </c>
      <c r="P4484" s="179">
        <f>VLOOKUP($G4484,[1]Conceptos!$B$2:$I$588,6,FALSE)</f>
        <v>1</v>
      </c>
      <c r="Q4484" s="179">
        <f>VLOOKUP($G4484,[1]Conceptos!$B$2:$I$588,7,FALSE)</f>
        <v>1</v>
      </c>
      <c r="R4484" s="179">
        <f>VLOOKUP($G4484,[1]Conceptos!$B$2:$I$588,8,FALSE)</f>
        <v>1</v>
      </c>
      <c r="S4484" s="229" t="b">
        <f>VLOOKUP(G4484,[1]Conceptos!$B$2:$E$587,4,FALSE)</f>
        <v>1</v>
      </c>
      <c r="V4484" s="231">
        <f t="shared" si="785"/>
        <v>0</v>
      </c>
    </row>
    <row r="4485" spans="1:22" s="231" customFormat="1" hidden="1">
      <c r="A4485" s="172">
        <f>VLOOKUP(G4485,[1]Conceptos!$B$2:$F$587,5,FALSE)</f>
        <v>527</v>
      </c>
      <c r="B4485" s="236"/>
      <c r="C4485" s="237"/>
      <c r="D4485" s="238"/>
      <c r="E4485" s="225">
        <v>7</v>
      </c>
      <c r="F4485" s="174"/>
      <c r="G4485" s="264" t="str">
        <f t="shared" si="786"/>
        <v>A.14.17.3</v>
      </c>
      <c r="H4485" s="235" t="e">
        <f t="shared" si="787"/>
        <v>#N/A</v>
      </c>
      <c r="I4485" s="239"/>
      <c r="J4485" s="239"/>
      <c r="K4485" s="239"/>
      <c r="L4485" s="239"/>
      <c r="M4485" s="240"/>
      <c r="N4485" s="231">
        <f t="shared" si="781"/>
        <v>1</v>
      </c>
      <c r="O4485" s="231">
        <f t="shared" si="783"/>
        <v>0</v>
      </c>
      <c r="P4485" s="179">
        <f>VLOOKUP($G4485,[1]Conceptos!$B$2:$I$588,6,FALSE)</f>
        <v>1</v>
      </c>
      <c r="Q4485" s="179">
        <f>VLOOKUP($G4485,[1]Conceptos!$B$2:$I$588,7,FALSE)</f>
        <v>1</v>
      </c>
      <c r="R4485" s="179">
        <f>VLOOKUP($G4485,[1]Conceptos!$B$2:$I$588,8,FALSE)</f>
        <v>1</v>
      </c>
      <c r="S4485" s="229" t="b">
        <f>VLOOKUP(G4485,[1]Conceptos!$B$2:$E$587,4,FALSE)</f>
        <v>1</v>
      </c>
      <c r="V4485" s="231">
        <f t="shared" si="785"/>
        <v>0</v>
      </c>
    </row>
    <row r="4486" spans="1:22" s="231" customFormat="1" hidden="1">
      <c r="A4486" s="172">
        <f>VLOOKUP(G4486,[1]Conceptos!$B$2:$F$587,5,FALSE)</f>
        <v>527</v>
      </c>
      <c r="B4486" s="236"/>
      <c r="C4486" s="237"/>
      <c r="D4486" s="238"/>
      <c r="E4486" s="225">
        <v>8</v>
      </c>
      <c r="F4486" s="174"/>
      <c r="G4486" s="264" t="str">
        <f t="shared" si="786"/>
        <v>A.14.17.3</v>
      </c>
      <c r="H4486" s="235" t="e">
        <f t="shared" si="787"/>
        <v>#N/A</v>
      </c>
      <c r="I4486" s="239"/>
      <c r="J4486" s="239"/>
      <c r="K4486" s="239"/>
      <c r="L4486" s="239"/>
      <c r="M4486" s="240"/>
      <c r="N4486" s="231">
        <f t="shared" si="781"/>
        <v>1</v>
      </c>
      <c r="O4486" s="231">
        <f t="shared" si="783"/>
        <v>0</v>
      </c>
      <c r="P4486" s="179">
        <f>VLOOKUP($G4486,[1]Conceptos!$B$2:$I$588,6,FALSE)</f>
        <v>1</v>
      </c>
      <c r="Q4486" s="179">
        <f>VLOOKUP($G4486,[1]Conceptos!$B$2:$I$588,7,FALSE)</f>
        <v>1</v>
      </c>
      <c r="R4486" s="179">
        <f>VLOOKUP($G4486,[1]Conceptos!$B$2:$I$588,8,FALSE)</f>
        <v>1</v>
      </c>
      <c r="S4486" s="229" t="b">
        <f>VLOOKUP(G4486,[1]Conceptos!$B$2:$E$587,4,FALSE)</f>
        <v>1</v>
      </c>
      <c r="V4486" s="231">
        <f t="shared" si="785"/>
        <v>0</v>
      </c>
    </row>
    <row r="4487" spans="1:22" s="231" customFormat="1" hidden="1">
      <c r="A4487" s="172">
        <f>VLOOKUP(G4487,[1]Conceptos!$B$2:$F$587,5,FALSE)</f>
        <v>527</v>
      </c>
      <c r="B4487" s="236"/>
      <c r="C4487" s="237"/>
      <c r="D4487" s="238"/>
      <c r="E4487" s="225">
        <v>9</v>
      </c>
      <c r="F4487" s="174"/>
      <c r="G4487" s="264" t="str">
        <f t="shared" si="786"/>
        <v>A.14.17.3</v>
      </c>
      <c r="H4487" s="235" t="e">
        <f t="shared" si="787"/>
        <v>#N/A</v>
      </c>
      <c r="I4487" s="239"/>
      <c r="J4487" s="239"/>
      <c r="K4487" s="239"/>
      <c r="L4487" s="239"/>
      <c r="M4487" s="240"/>
      <c r="N4487" s="231">
        <f t="shared" si="781"/>
        <v>1</v>
      </c>
      <c r="O4487" s="231">
        <f t="shared" si="783"/>
        <v>0</v>
      </c>
      <c r="P4487" s="179">
        <f>VLOOKUP($G4487,[1]Conceptos!$B$2:$I$588,6,FALSE)</f>
        <v>1</v>
      </c>
      <c r="Q4487" s="179">
        <f>VLOOKUP($G4487,[1]Conceptos!$B$2:$I$588,7,FALSE)</f>
        <v>1</v>
      </c>
      <c r="R4487" s="179">
        <f>VLOOKUP($G4487,[1]Conceptos!$B$2:$I$588,8,FALSE)</f>
        <v>1</v>
      </c>
      <c r="S4487" s="229" t="b">
        <f>VLOOKUP(G4487,[1]Conceptos!$B$2:$E$587,4,FALSE)</f>
        <v>1</v>
      </c>
      <c r="V4487" s="231">
        <f t="shared" si="785"/>
        <v>0</v>
      </c>
    </row>
    <row r="4488" spans="1:22" s="231" customFormat="1" hidden="1">
      <c r="A4488" s="172">
        <f>VLOOKUP(G4488,[1]Conceptos!$B$2:$F$587,5,FALSE)</f>
        <v>527</v>
      </c>
      <c r="B4488" s="236"/>
      <c r="C4488" s="237"/>
      <c r="D4488" s="238"/>
      <c r="E4488" s="225">
        <v>10</v>
      </c>
      <c r="F4488" s="174"/>
      <c r="G4488" s="264" t="str">
        <f t="shared" si="786"/>
        <v>A.14.17.3</v>
      </c>
      <c r="H4488" s="235" t="e">
        <f t="shared" si="787"/>
        <v>#N/A</v>
      </c>
      <c r="I4488" s="239"/>
      <c r="J4488" s="239"/>
      <c r="K4488" s="239"/>
      <c r="L4488" s="239"/>
      <c r="M4488" s="240"/>
      <c r="N4488" s="231">
        <f t="shared" si="781"/>
        <v>1</v>
      </c>
      <c r="O4488" s="231">
        <f t="shared" si="783"/>
        <v>0</v>
      </c>
      <c r="P4488" s="179">
        <f>VLOOKUP($G4488,[1]Conceptos!$B$2:$I$588,6,FALSE)</f>
        <v>1</v>
      </c>
      <c r="Q4488" s="179">
        <f>VLOOKUP($G4488,[1]Conceptos!$B$2:$I$588,7,FALSE)</f>
        <v>1</v>
      </c>
      <c r="R4488" s="179">
        <f>VLOOKUP($G4488,[1]Conceptos!$B$2:$I$588,8,FALSE)</f>
        <v>1</v>
      </c>
      <c r="S4488" s="229" t="b">
        <f>VLOOKUP(G4488,[1]Conceptos!$B$2:$E$587,4,FALSE)</f>
        <v>1</v>
      </c>
      <c r="V4488" s="231">
        <f t="shared" si="785"/>
        <v>0</v>
      </c>
    </row>
    <row r="4489" spans="1:22" s="231" customFormat="1" ht="25.5">
      <c r="A4489" s="172">
        <f>VLOOKUP(G4489,[1]Conceptos!$B$2:$F$587,5,FALSE)</f>
        <v>528</v>
      </c>
      <c r="B4489" s="216" t="s">
        <v>671</v>
      </c>
      <c r="C4489" s="217" t="str">
        <f>VLOOKUP(B4489,[1]Conceptos!$B$2:$D$587,2,FALSE)</f>
        <v>PRESTACIÓN DIRECTA DEL SERVICIO</v>
      </c>
      <c r="D4489" s="218" t="str">
        <f>VLOOKUP(B4489,[1]Conceptos!$B$2:$D$587,3,FALSE)</f>
        <v>INVERSIÓN ORIENTADA A LA PRESTACION DEL SERVICIO DIRECTA PARA LA ADUCUADAATENCIÓN Y APOYO A LA POBLACIÓN L.G.T.B.</v>
      </c>
      <c r="E4489" s="249"/>
      <c r="F4489" s="210"/>
      <c r="G4489" s="262" t="str">
        <f t="shared" si="786"/>
        <v>A.14.17.4</v>
      </c>
      <c r="H4489" s="249"/>
      <c r="I4489" s="213">
        <f>I4490+I4501</f>
        <v>0</v>
      </c>
      <c r="J4489" s="213">
        <f>J4490+J4501</f>
        <v>0</v>
      </c>
      <c r="K4489" s="213">
        <f>K4490+K4501</f>
        <v>0</v>
      </c>
      <c r="L4489" s="213">
        <f>L4490+L4501</f>
        <v>0</v>
      </c>
      <c r="M4489" s="214">
        <f>M4490+M4501</f>
        <v>0</v>
      </c>
      <c r="N4489" s="250">
        <f>IF(E4489&lt;&gt;"",1,0)</f>
        <v>0</v>
      </c>
      <c r="O4489" s="250">
        <f>SUM(I4489:M4489)</f>
        <v>0</v>
      </c>
      <c r="P4489" s="179">
        <f>VLOOKUP($G4489,[1]Conceptos!$B$2:$I$588,6,FALSE)</f>
        <v>1</v>
      </c>
      <c r="Q4489" s="179">
        <f>VLOOKUP($G4489,[1]Conceptos!$B$2:$I$588,7,FALSE)</f>
        <v>1</v>
      </c>
      <c r="R4489" s="179">
        <f>VLOOKUP($G4489,[1]Conceptos!$B$2:$I$588,8,FALSE)</f>
        <v>1</v>
      </c>
      <c r="S4489" s="229" t="b">
        <f>VLOOKUP(G4489,[1]Conceptos!$B$2:$E$588,4,FALSE)</f>
        <v>0</v>
      </c>
      <c r="T4489" s="230">
        <f>FIND(".",B4489,LEN(B4489)-2)</f>
        <v>8</v>
      </c>
      <c r="U4489" s="230" t="str">
        <f>MID(B4489,1,T4489-1)</f>
        <v>A.14.17</v>
      </c>
      <c r="V4489" s="231">
        <f t="shared" si="785"/>
        <v>8</v>
      </c>
    </row>
    <row r="4490" spans="1:22" s="231" customFormat="1" ht="38.25">
      <c r="A4490" s="172">
        <f>VLOOKUP(G4490,[1]Conceptos!$B$2:$F$587,5,FALSE)</f>
        <v>529</v>
      </c>
      <c r="B4490" s="219" t="s">
        <v>672</v>
      </c>
      <c r="C4490" s="220" t="str">
        <f>VLOOKUP(B4490,[1]Conceptos!$B$2:$D$587,2,FALSE)</f>
        <v>TALENTO HUMANO QUE DESARROLLA FUNCIONES DE CARÁCTER OPERATIVO</v>
      </c>
      <c r="D4490" s="221" t="str">
        <f>VLOOKUP(B4490,[1]Conceptos!$B$2:$D$587,3,FALSE)</f>
        <v>CONTEMPLA LA REMUNERACIÓN DEL TALENTO HUMANO QUE DESARROLLA FUNCIONES DE CARÁCTER OPERATIVO EN EL ÁREA DE ATENCIÓN Y APOYO A LA POBLACIÓN L.G.T.B, CUALQUIERA QUE SEA SU MODALIDAD DE VINCULACIÓN.</v>
      </c>
      <c r="E4490" s="222" t="s">
        <v>136</v>
      </c>
      <c r="F4490" s="223"/>
      <c r="G4490" s="263" t="str">
        <f t="shared" si="786"/>
        <v>A.14.17.4.1</v>
      </c>
      <c r="H4490" s="225"/>
      <c r="I4490" s="226">
        <f>SUM(I4491:I4500)</f>
        <v>0</v>
      </c>
      <c r="J4490" s="226">
        <f>SUM(J4491:J4500)</f>
        <v>0</v>
      </c>
      <c r="K4490" s="226">
        <f>SUM(K4491:K4500)</f>
        <v>0</v>
      </c>
      <c r="L4490" s="226">
        <f>SUM(L4491:L4500)</f>
        <v>0</v>
      </c>
      <c r="M4490" s="227">
        <f>SUM(M4491:M4500)</f>
        <v>0</v>
      </c>
      <c r="N4490" s="228">
        <f>IF(AND(E4490&lt;&gt;"", E4490&lt;&gt;"Registrar Detalle",E4490&lt;&gt;"Ocultar Detalle"),1,0)</f>
        <v>0</v>
      </c>
      <c r="O4490" s="228">
        <f t="shared" si="783"/>
        <v>0</v>
      </c>
      <c r="P4490" s="179">
        <f>VLOOKUP($G4490,[1]Conceptos!$B$2:$I$588,6,FALSE)</f>
        <v>1</v>
      </c>
      <c r="Q4490" s="179">
        <f>VLOOKUP($G4490,[1]Conceptos!$B$2:$I$588,7,FALSE)</f>
        <v>1</v>
      </c>
      <c r="R4490" s="179">
        <f>VLOOKUP($G4490,[1]Conceptos!$B$2:$I$588,8,FALSE)</f>
        <v>1</v>
      </c>
      <c r="S4490" s="229" t="b">
        <f>VLOOKUP(G4490,[1]Conceptos!$B$2:$E$588,4,FALSE)</f>
        <v>1</v>
      </c>
      <c r="T4490" s="230">
        <f>FIND(".",B4490,LEN(B4490)-2)</f>
        <v>10</v>
      </c>
      <c r="U4490" s="230" t="str">
        <f>MID(B4490,1,T4490-1)</f>
        <v>A.14.17.4</v>
      </c>
      <c r="V4490" s="231">
        <f t="shared" si="785"/>
        <v>10</v>
      </c>
    </row>
    <row r="4491" spans="1:22" s="231" customFormat="1">
      <c r="A4491" s="172">
        <f>VLOOKUP(G4491,[1]Conceptos!$B$2:$F$587,5,FALSE)</f>
        <v>529</v>
      </c>
      <c r="B4491" s="234"/>
      <c r="C4491" s="220"/>
      <c r="D4491" s="221"/>
      <c r="E4491" s="225">
        <v>1</v>
      </c>
      <c r="F4491" s="174"/>
      <c r="G4491" s="264" t="str">
        <f t="shared" si="786"/>
        <v>A.14.17.4.1</v>
      </c>
      <c r="H4491" s="235" t="e">
        <f t="shared" ref="H4491:H4500" si="788">VLOOKUP(F4491,$W$7:$X$48,2,FALSE)</f>
        <v>#N/A</v>
      </c>
      <c r="I4491" s="239"/>
      <c r="J4491" s="239"/>
      <c r="K4491" s="239"/>
      <c r="L4491" s="239"/>
      <c r="M4491" s="240"/>
      <c r="N4491" s="231">
        <f t="shared" si="781"/>
        <v>1</v>
      </c>
      <c r="O4491" s="231">
        <f t="shared" si="783"/>
        <v>0</v>
      </c>
      <c r="P4491" s="179">
        <f>VLOOKUP($G4491,[1]Conceptos!$B$2:$I$588,6,FALSE)</f>
        <v>1</v>
      </c>
      <c r="Q4491" s="179">
        <f>VLOOKUP($G4491,[1]Conceptos!$B$2:$I$588,7,FALSE)</f>
        <v>1</v>
      </c>
      <c r="R4491" s="179">
        <f>VLOOKUP($G4491,[1]Conceptos!$B$2:$I$588,8,FALSE)</f>
        <v>1</v>
      </c>
      <c r="S4491" s="229" t="b">
        <f>VLOOKUP(G4491,[1]Conceptos!$B$2:$E$588,4,FALSE)</f>
        <v>1</v>
      </c>
      <c r="V4491" s="231">
        <f t="shared" si="785"/>
        <v>10</v>
      </c>
    </row>
    <row r="4492" spans="1:22" s="231" customFormat="1" hidden="1">
      <c r="A4492" s="172">
        <f>VLOOKUP(G4492,[1]Conceptos!$B$2:$F$587,5,FALSE)</f>
        <v>529</v>
      </c>
      <c r="B4492" s="236"/>
      <c r="C4492" s="237"/>
      <c r="D4492" s="238"/>
      <c r="E4492" s="225">
        <v>2</v>
      </c>
      <c r="F4492" s="174"/>
      <c r="G4492" s="264" t="str">
        <f t="shared" si="786"/>
        <v>A.14.17.4.1</v>
      </c>
      <c r="H4492" s="235" t="e">
        <f t="shared" si="788"/>
        <v>#N/A</v>
      </c>
      <c r="I4492" s="239"/>
      <c r="J4492" s="239"/>
      <c r="K4492" s="239"/>
      <c r="L4492" s="239"/>
      <c r="M4492" s="240"/>
      <c r="N4492" s="231">
        <f t="shared" si="781"/>
        <v>1</v>
      </c>
      <c r="O4492" s="231">
        <f t="shared" si="783"/>
        <v>0</v>
      </c>
      <c r="P4492" s="179">
        <f>VLOOKUP($G4492,[1]Conceptos!$B$2:$I$588,6,FALSE)</f>
        <v>1</v>
      </c>
      <c r="Q4492" s="179">
        <f>VLOOKUP($G4492,[1]Conceptos!$B$2:$I$588,7,FALSE)</f>
        <v>1</v>
      </c>
      <c r="R4492" s="179">
        <f>VLOOKUP($G4492,[1]Conceptos!$B$2:$I$588,8,FALSE)</f>
        <v>1</v>
      </c>
      <c r="S4492" s="229" t="b">
        <f>VLOOKUP(G4492,[1]Conceptos!$B$2:$E$587,4,FALSE)</f>
        <v>1</v>
      </c>
      <c r="V4492" s="231">
        <f t="shared" si="785"/>
        <v>0</v>
      </c>
    </row>
    <row r="4493" spans="1:22" s="231" customFormat="1" hidden="1">
      <c r="A4493" s="172">
        <f>VLOOKUP(G4493,[1]Conceptos!$B$2:$F$587,5,FALSE)</f>
        <v>529</v>
      </c>
      <c r="B4493" s="236"/>
      <c r="C4493" s="237"/>
      <c r="D4493" s="238"/>
      <c r="E4493" s="225">
        <v>3</v>
      </c>
      <c r="F4493" s="174"/>
      <c r="G4493" s="264" t="str">
        <f t="shared" si="786"/>
        <v>A.14.17.4.1</v>
      </c>
      <c r="H4493" s="235" t="e">
        <f t="shared" si="788"/>
        <v>#N/A</v>
      </c>
      <c r="I4493" s="239"/>
      <c r="J4493" s="239"/>
      <c r="K4493" s="239"/>
      <c r="L4493" s="239"/>
      <c r="M4493" s="240"/>
      <c r="N4493" s="231">
        <f t="shared" si="781"/>
        <v>1</v>
      </c>
      <c r="O4493" s="231">
        <f t="shared" si="783"/>
        <v>0</v>
      </c>
      <c r="P4493" s="179">
        <f>VLOOKUP($G4493,[1]Conceptos!$B$2:$I$588,6,FALSE)</f>
        <v>1</v>
      </c>
      <c r="Q4493" s="179">
        <f>VLOOKUP($G4493,[1]Conceptos!$B$2:$I$588,7,FALSE)</f>
        <v>1</v>
      </c>
      <c r="R4493" s="179">
        <f>VLOOKUP($G4493,[1]Conceptos!$B$2:$I$588,8,FALSE)</f>
        <v>1</v>
      </c>
      <c r="S4493" s="229" t="b">
        <f>VLOOKUP(G4493,[1]Conceptos!$B$2:$E$587,4,FALSE)</f>
        <v>1</v>
      </c>
      <c r="V4493" s="231">
        <f t="shared" si="785"/>
        <v>0</v>
      </c>
    </row>
    <row r="4494" spans="1:22" s="231" customFormat="1" hidden="1">
      <c r="A4494" s="172">
        <f>VLOOKUP(G4494,[1]Conceptos!$B$2:$F$587,5,FALSE)</f>
        <v>529</v>
      </c>
      <c r="B4494" s="236"/>
      <c r="C4494" s="237"/>
      <c r="D4494" s="238"/>
      <c r="E4494" s="225">
        <v>4</v>
      </c>
      <c r="F4494" s="174"/>
      <c r="G4494" s="264" t="str">
        <f t="shared" si="786"/>
        <v>A.14.17.4.1</v>
      </c>
      <c r="H4494" s="235" t="e">
        <f t="shared" si="788"/>
        <v>#N/A</v>
      </c>
      <c r="I4494" s="239"/>
      <c r="J4494" s="239"/>
      <c r="K4494" s="239"/>
      <c r="L4494" s="239"/>
      <c r="M4494" s="240"/>
      <c r="N4494" s="231">
        <f t="shared" si="781"/>
        <v>1</v>
      </c>
      <c r="O4494" s="231">
        <f t="shared" si="783"/>
        <v>0</v>
      </c>
      <c r="P4494" s="179">
        <f>VLOOKUP($G4494,[1]Conceptos!$B$2:$I$588,6,FALSE)</f>
        <v>1</v>
      </c>
      <c r="Q4494" s="179">
        <f>VLOOKUP($G4494,[1]Conceptos!$B$2:$I$588,7,FALSE)</f>
        <v>1</v>
      </c>
      <c r="R4494" s="179">
        <f>VLOOKUP($G4494,[1]Conceptos!$B$2:$I$588,8,FALSE)</f>
        <v>1</v>
      </c>
      <c r="S4494" s="229" t="b">
        <f>VLOOKUP(G4494,[1]Conceptos!$B$2:$E$587,4,FALSE)</f>
        <v>1</v>
      </c>
      <c r="V4494" s="231">
        <f t="shared" si="785"/>
        <v>0</v>
      </c>
    </row>
    <row r="4495" spans="1:22" s="231" customFormat="1" hidden="1">
      <c r="A4495" s="172">
        <f>VLOOKUP(G4495,[1]Conceptos!$B$2:$F$587,5,FALSE)</f>
        <v>529</v>
      </c>
      <c r="B4495" s="236"/>
      <c r="C4495" s="237"/>
      <c r="D4495" s="238"/>
      <c r="E4495" s="225">
        <v>5</v>
      </c>
      <c r="F4495" s="174"/>
      <c r="G4495" s="264" t="str">
        <f t="shared" si="786"/>
        <v>A.14.17.4.1</v>
      </c>
      <c r="H4495" s="235" t="e">
        <f t="shared" si="788"/>
        <v>#N/A</v>
      </c>
      <c r="I4495" s="239"/>
      <c r="J4495" s="239"/>
      <c r="K4495" s="239"/>
      <c r="L4495" s="239"/>
      <c r="M4495" s="240"/>
      <c r="N4495" s="231">
        <f t="shared" si="781"/>
        <v>1</v>
      </c>
      <c r="O4495" s="231">
        <f t="shared" si="783"/>
        <v>0</v>
      </c>
      <c r="P4495" s="179">
        <f>VLOOKUP($G4495,[1]Conceptos!$B$2:$I$588,6,FALSE)</f>
        <v>1</v>
      </c>
      <c r="Q4495" s="179">
        <f>VLOOKUP($G4495,[1]Conceptos!$B$2:$I$588,7,FALSE)</f>
        <v>1</v>
      </c>
      <c r="R4495" s="179">
        <f>VLOOKUP($G4495,[1]Conceptos!$B$2:$I$588,8,FALSE)</f>
        <v>1</v>
      </c>
      <c r="S4495" s="229" t="b">
        <f>VLOOKUP(G4495,[1]Conceptos!$B$2:$E$587,4,FALSE)</f>
        <v>1</v>
      </c>
      <c r="V4495" s="231">
        <f t="shared" si="785"/>
        <v>0</v>
      </c>
    </row>
    <row r="4496" spans="1:22" s="231" customFormat="1" hidden="1">
      <c r="A4496" s="172">
        <f>VLOOKUP(G4496,[1]Conceptos!$B$2:$F$587,5,FALSE)</f>
        <v>529</v>
      </c>
      <c r="B4496" s="236"/>
      <c r="C4496" s="237"/>
      <c r="D4496" s="238"/>
      <c r="E4496" s="225">
        <v>6</v>
      </c>
      <c r="F4496" s="174"/>
      <c r="G4496" s="264" t="str">
        <f t="shared" si="786"/>
        <v>A.14.17.4.1</v>
      </c>
      <c r="H4496" s="235" t="e">
        <f t="shared" si="788"/>
        <v>#N/A</v>
      </c>
      <c r="I4496" s="239"/>
      <c r="J4496" s="239"/>
      <c r="K4496" s="239"/>
      <c r="L4496" s="239"/>
      <c r="M4496" s="240"/>
      <c r="N4496" s="231">
        <f t="shared" si="781"/>
        <v>1</v>
      </c>
      <c r="O4496" s="231">
        <f t="shared" si="783"/>
        <v>0</v>
      </c>
      <c r="P4496" s="179">
        <f>VLOOKUP($G4496,[1]Conceptos!$B$2:$I$588,6,FALSE)</f>
        <v>1</v>
      </c>
      <c r="Q4496" s="179">
        <f>VLOOKUP($G4496,[1]Conceptos!$B$2:$I$588,7,FALSE)</f>
        <v>1</v>
      </c>
      <c r="R4496" s="179">
        <f>VLOOKUP($G4496,[1]Conceptos!$B$2:$I$588,8,FALSE)</f>
        <v>1</v>
      </c>
      <c r="S4496" s="229" t="b">
        <f>VLOOKUP(G4496,[1]Conceptos!$B$2:$E$587,4,FALSE)</f>
        <v>1</v>
      </c>
      <c r="V4496" s="231">
        <f t="shared" si="785"/>
        <v>0</v>
      </c>
    </row>
    <row r="4497" spans="1:22" s="231" customFormat="1" hidden="1">
      <c r="A4497" s="172">
        <f>VLOOKUP(G4497,[1]Conceptos!$B$2:$F$587,5,FALSE)</f>
        <v>529</v>
      </c>
      <c r="B4497" s="236"/>
      <c r="C4497" s="237"/>
      <c r="D4497" s="238"/>
      <c r="E4497" s="225">
        <v>7</v>
      </c>
      <c r="F4497" s="174"/>
      <c r="G4497" s="264" t="str">
        <f t="shared" si="786"/>
        <v>A.14.17.4.1</v>
      </c>
      <c r="H4497" s="235" t="e">
        <f t="shared" si="788"/>
        <v>#N/A</v>
      </c>
      <c r="I4497" s="239"/>
      <c r="J4497" s="239"/>
      <c r="K4497" s="239"/>
      <c r="L4497" s="239"/>
      <c r="M4497" s="240"/>
      <c r="N4497" s="231">
        <f t="shared" si="781"/>
        <v>1</v>
      </c>
      <c r="O4497" s="231">
        <f t="shared" si="783"/>
        <v>0</v>
      </c>
      <c r="P4497" s="179">
        <f>VLOOKUP($G4497,[1]Conceptos!$B$2:$I$588,6,FALSE)</f>
        <v>1</v>
      </c>
      <c r="Q4497" s="179">
        <f>VLOOKUP($G4497,[1]Conceptos!$B$2:$I$588,7,FALSE)</f>
        <v>1</v>
      </c>
      <c r="R4497" s="179">
        <f>VLOOKUP($G4497,[1]Conceptos!$B$2:$I$588,8,FALSE)</f>
        <v>1</v>
      </c>
      <c r="S4497" s="229" t="b">
        <f>VLOOKUP(G4497,[1]Conceptos!$B$2:$E$587,4,FALSE)</f>
        <v>1</v>
      </c>
      <c r="V4497" s="231">
        <f t="shared" si="785"/>
        <v>0</v>
      </c>
    </row>
    <row r="4498" spans="1:22" s="231" customFormat="1" hidden="1">
      <c r="A4498" s="172">
        <f>VLOOKUP(G4498,[1]Conceptos!$B$2:$F$587,5,FALSE)</f>
        <v>529</v>
      </c>
      <c r="B4498" s="236"/>
      <c r="C4498" s="237"/>
      <c r="D4498" s="238"/>
      <c r="E4498" s="225">
        <v>8</v>
      </c>
      <c r="F4498" s="174"/>
      <c r="G4498" s="264" t="str">
        <f t="shared" si="786"/>
        <v>A.14.17.4.1</v>
      </c>
      <c r="H4498" s="235" t="e">
        <f t="shared" si="788"/>
        <v>#N/A</v>
      </c>
      <c r="I4498" s="239"/>
      <c r="J4498" s="239"/>
      <c r="K4498" s="239"/>
      <c r="L4498" s="239"/>
      <c r="M4498" s="240"/>
      <c r="N4498" s="231">
        <f t="shared" si="781"/>
        <v>1</v>
      </c>
      <c r="O4498" s="231">
        <f t="shared" si="783"/>
        <v>0</v>
      </c>
      <c r="P4498" s="179">
        <f>VLOOKUP($G4498,[1]Conceptos!$B$2:$I$588,6,FALSE)</f>
        <v>1</v>
      </c>
      <c r="Q4498" s="179">
        <f>VLOOKUP($G4498,[1]Conceptos!$B$2:$I$588,7,FALSE)</f>
        <v>1</v>
      </c>
      <c r="R4498" s="179">
        <f>VLOOKUP($G4498,[1]Conceptos!$B$2:$I$588,8,FALSE)</f>
        <v>1</v>
      </c>
      <c r="S4498" s="229" t="b">
        <f>VLOOKUP(G4498,[1]Conceptos!$B$2:$E$587,4,FALSE)</f>
        <v>1</v>
      </c>
      <c r="V4498" s="231">
        <f t="shared" si="785"/>
        <v>0</v>
      </c>
    </row>
    <row r="4499" spans="1:22" s="231" customFormat="1" hidden="1">
      <c r="A4499" s="172">
        <f>VLOOKUP(G4499,[1]Conceptos!$B$2:$F$587,5,FALSE)</f>
        <v>529</v>
      </c>
      <c r="B4499" s="236"/>
      <c r="C4499" s="237"/>
      <c r="D4499" s="238"/>
      <c r="E4499" s="225">
        <v>9</v>
      </c>
      <c r="F4499" s="174"/>
      <c r="G4499" s="264" t="str">
        <f t="shared" si="786"/>
        <v>A.14.17.4.1</v>
      </c>
      <c r="H4499" s="235" t="e">
        <f t="shared" si="788"/>
        <v>#N/A</v>
      </c>
      <c r="I4499" s="239"/>
      <c r="J4499" s="239"/>
      <c r="K4499" s="239"/>
      <c r="L4499" s="239"/>
      <c r="M4499" s="240"/>
      <c r="N4499" s="231">
        <f t="shared" si="781"/>
        <v>1</v>
      </c>
      <c r="O4499" s="231">
        <f t="shared" si="783"/>
        <v>0</v>
      </c>
      <c r="P4499" s="179">
        <f>VLOOKUP($G4499,[1]Conceptos!$B$2:$I$588,6,FALSE)</f>
        <v>1</v>
      </c>
      <c r="Q4499" s="179">
        <f>VLOOKUP($G4499,[1]Conceptos!$B$2:$I$588,7,FALSE)</f>
        <v>1</v>
      </c>
      <c r="R4499" s="179">
        <f>VLOOKUP($G4499,[1]Conceptos!$B$2:$I$588,8,FALSE)</f>
        <v>1</v>
      </c>
      <c r="S4499" s="229" t="b">
        <f>VLOOKUP(G4499,[1]Conceptos!$B$2:$E$587,4,FALSE)</f>
        <v>1</v>
      </c>
      <c r="V4499" s="231">
        <f t="shared" si="785"/>
        <v>0</v>
      </c>
    </row>
    <row r="4500" spans="1:22" s="231" customFormat="1" hidden="1">
      <c r="A4500" s="172">
        <f>VLOOKUP(G4500,[1]Conceptos!$B$2:$F$587,5,FALSE)</f>
        <v>529</v>
      </c>
      <c r="B4500" s="236"/>
      <c r="C4500" s="237"/>
      <c r="D4500" s="238"/>
      <c r="E4500" s="225">
        <v>10</v>
      </c>
      <c r="F4500" s="174"/>
      <c r="G4500" s="264" t="str">
        <f t="shared" si="786"/>
        <v>A.14.17.4.1</v>
      </c>
      <c r="H4500" s="235" t="e">
        <f t="shared" si="788"/>
        <v>#N/A</v>
      </c>
      <c r="I4500" s="239"/>
      <c r="J4500" s="239"/>
      <c r="K4500" s="239"/>
      <c r="L4500" s="239"/>
      <c r="M4500" s="240"/>
      <c r="N4500" s="231">
        <f t="shared" si="781"/>
        <v>1</v>
      </c>
      <c r="O4500" s="231">
        <f t="shared" si="783"/>
        <v>0</v>
      </c>
      <c r="P4500" s="179">
        <f>VLOOKUP($G4500,[1]Conceptos!$B$2:$I$588,6,FALSE)</f>
        <v>1</v>
      </c>
      <c r="Q4500" s="179">
        <f>VLOOKUP($G4500,[1]Conceptos!$B$2:$I$588,7,FALSE)</f>
        <v>1</v>
      </c>
      <c r="R4500" s="179">
        <f>VLOOKUP($G4500,[1]Conceptos!$B$2:$I$588,8,FALSE)</f>
        <v>1</v>
      </c>
      <c r="S4500" s="229" t="b">
        <f>VLOOKUP(G4500,[1]Conceptos!$B$2:$E$587,4,FALSE)</f>
        <v>1</v>
      </c>
      <c r="V4500" s="231">
        <f t="shared" si="785"/>
        <v>0</v>
      </c>
    </row>
    <row r="4501" spans="1:22" s="231" customFormat="1" ht="38.25">
      <c r="A4501" s="172">
        <f>VLOOKUP(G4501,[1]Conceptos!$B$2:$F$587,5,FALSE)</f>
        <v>530</v>
      </c>
      <c r="B4501" s="219" t="s">
        <v>673</v>
      </c>
      <c r="C4501" s="220" t="str">
        <f>VLOOKUP(B4501,[1]Conceptos!$B$2:$D$587,2,FALSE)</f>
        <v>ADQUISICIÓN DE INSUMOS, SUMINISTROS Y DOTACIÓN</v>
      </c>
      <c r="D4501" s="221" t="str">
        <f>VLOOKUP(B4501,[1]Conceptos!$B$2:$D$587,3,FALSE)</f>
        <v>CONTEMPLA LOS RECURSOS DESTINADOS A LA ADQUISICIÓN DE INSUMOS, SUMINISTROS Y DOTACION NECESARIOS PARA EL DESARROLLO DE ACCIONES Y PROYECTOS</v>
      </c>
      <c r="E4501" s="222" t="s">
        <v>136</v>
      </c>
      <c r="F4501" s="223"/>
      <c r="G4501" s="263" t="str">
        <f t="shared" si="786"/>
        <v>A.14.17.4.2</v>
      </c>
      <c r="H4501" s="225"/>
      <c r="I4501" s="226">
        <f>SUM(I4502:I4511)</f>
        <v>0</v>
      </c>
      <c r="J4501" s="226">
        <f>SUM(J4502:J4511)</f>
        <v>0</v>
      </c>
      <c r="K4501" s="226">
        <f>SUM(K4502:K4511)</f>
        <v>0</v>
      </c>
      <c r="L4501" s="226">
        <f>SUM(L4502:L4511)</f>
        <v>0</v>
      </c>
      <c r="M4501" s="227">
        <f>SUM(M4502:M4511)</f>
        <v>0</v>
      </c>
      <c r="N4501" s="228">
        <f>IF(AND(E4501&lt;&gt;"", E4501&lt;&gt;"Registrar Detalle",E4501&lt;&gt;"Ocultar Detalle"),1,0)</f>
        <v>0</v>
      </c>
      <c r="O4501" s="228">
        <f t="shared" si="783"/>
        <v>0</v>
      </c>
      <c r="P4501" s="179">
        <f>VLOOKUP($G4501,[1]Conceptos!$B$2:$I$588,6,FALSE)</f>
        <v>1</v>
      </c>
      <c r="Q4501" s="179">
        <f>VLOOKUP($G4501,[1]Conceptos!$B$2:$I$588,7,FALSE)</f>
        <v>1</v>
      </c>
      <c r="R4501" s="179">
        <f>VLOOKUP($G4501,[1]Conceptos!$B$2:$I$588,8,FALSE)</f>
        <v>1</v>
      </c>
      <c r="S4501" s="229" t="b">
        <f>VLOOKUP(G4501,[1]Conceptos!$B$2:$E$588,4,FALSE)</f>
        <v>1</v>
      </c>
      <c r="T4501" s="230">
        <f>FIND(".",B4501,LEN(B4501)-2)</f>
        <v>10</v>
      </c>
      <c r="U4501" s="230" t="str">
        <f>MID(B4501,1,T4501-1)</f>
        <v>A.14.17.4</v>
      </c>
      <c r="V4501" s="231">
        <f t="shared" si="785"/>
        <v>10</v>
      </c>
    </row>
    <row r="4502" spans="1:22" s="231" customFormat="1">
      <c r="A4502" s="172">
        <f>VLOOKUP(G4502,[1]Conceptos!$B$2:$F$587,5,FALSE)</f>
        <v>530</v>
      </c>
      <c r="B4502" s="234"/>
      <c r="C4502" s="220"/>
      <c r="D4502" s="221"/>
      <c r="E4502" s="225">
        <v>1</v>
      </c>
      <c r="F4502" s="174"/>
      <c r="G4502" s="264" t="str">
        <f t="shared" si="786"/>
        <v>A.14.17.4.2</v>
      </c>
      <c r="H4502" s="235" t="e">
        <f t="shared" ref="H4502:H4511" si="789">VLOOKUP(F4502,$W$7:$X$48,2,FALSE)</f>
        <v>#N/A</v>
      </c>
      <c r="I4502" s="239"/>
      <c r="J4502" s="239"/>
      <c r="K4502" s="239"/>
      <c r="L4502" s="239"/>
      <c r="M4502" s="240"/>
      <c r="N4502" s="231">
        <f t="shared" si="781"/>
        <v>1</v>
      </c>
      <c r="O4502" s="231">
        <f t="shared" si="783"/>
        <v>0</v>
      </c>
      <c r="P4502" s="179">
        <f>VLOOKUP($G4502,[1]Conceptos!$B$2:$I$588,6,FALSE)</f>
        <v>1</v>
      </c>
      <c r="Q4502" s="179">
        <f>VLOOKUP($G4502,[1]Conceptos!$B$2:$I$588,7,FALSE)</f>
        <v>1</v>
      </c>
      <c r="R4502" s="179">
        <f>VLOOKUP($G4502,[1]Conceptos!$B$2:$I$588,8,FALSE)</f>
        <v>1</v>
      </c>
      <c r="S4502" s="229" t="b">
        <f>VLOOKUP(G4502,[1]Conceptos!$B$2:$E$588,4,FALSE)</f>
        <v>1</v>
      </c>
      <c r="V4502" s="231">
        <f t="shared" si="785"/>
        <v>10</v>
      </c>
    </row>
    <row r="4503" spans="1:22" s="231" customFormat="1" hidden="1">
      <c r="A4503" s="172">
        <f>VLOOKUP(G4503,[1]Conceptos!$B$2:$F$587,5,FALSE)</f>
        <v>530</v>
      </c>
      <c r="B4503" s="236"/>
      <c r="C4503" s="237"/>
      <c r="D4503" s="238"/>
      <c r="E4503" s="225">
        <v>2</v>
      </c>
      <c r="F4503" s="174"/>
      <c r="G4503" s="264" t="str">
        <f t="shared" si="786"/>
        <v>A.14.17.4.2</v>
      </c>
      <c r="H4503" s="235" t="e">
        <f t="shared" si="789"/>
        <v>#N/A</v>
      </c>
      <c r="I4503" s="239"/>
      <c r="J4503" s="239"/>
      <c r="K4503" s="239"/>
      <c r="L4503" s="239"/>
      <c r="M4503" s="240"/>
      <c r="N4503" s="231">
        <f t="shared" si="781"/>
        <v>1</v>
      </c>
      <c r="O4503" s="231">
        <f t="shared" si="783"/>
        <v>0</v>
      </c>
      <c r="P4503" s="179">
        <f>VLOOKUP($G4503,[1]Conceptos!$B$2:$I$588,6,FALSE)</f>
        <v>1</v>
      </c>
      <c r="Q4503" s="179">
        <f>VLOOKUP($G4503,[1]Conceptos!$B$2:$I$588,7,FALSE)</f>
        <v>1</v>
      </c>
      <c r="R4503" s="179">
        <f>VLOOKUP($G4503,[1]Conceptos!$B$2:$I$588,8,FALSE)</f>
        <v>1</v>
      </c>
      <c r="S4503" s="229" t="b">
        <f>VLOOKUP(G4503,[1]Conceptos!$B$2:$E$587,4,FALSE)</f>
        <v>1</v>
      </c>
      <c r="V4503" s="231">
        <f t="shared" si="785"/>
        <v>0</v>
      </c>
    </row>
    <row r="4504" spans="1:22" s="231" customFormat="1" hidden="1">
      <c r="A4504" s="172">
        <f>VLOOKUP(G4504,[1]Conceptos!$B$2:$F$587,5,FALSE)</f>
        <v>530</v>
      </c>
      <c r="B4504" s="236"/>
      <c r="C4504" s="237"/>
      <c r="D4504" s="238"/>
      <c r="E4504" s="225">
        <v>3</v>
      </c>
      <c r="F4504" s="174"/>
      <c r="G4504" s="264" t="str">
        <f t="shared" si="786"/>
        <v>A.14.17.4.2</v>
      </c>
      <c r="H4504" s="235" t="e">
        <f t="shared" si="789"/>
        <v>#N/A</v>
      </c>
      <c r="I4504" s="239"/>
      <c r="J4504" s="239"/>
      <c r="K4504" s="239"/>
      <c r="L4504" s="239"/>
      <c r="M4504" s="240"/>
      <c r="N4504" s="231">
        <f t="shared" si="781"/>
        <v>1</v>
      </c>
      <c r="O4504" s="231">
        <f t="shared" si="783"/>
        <v>0</v>
      </c>
      <c r="P4504" s="179">
        <f>VLOOKUP($G4504,[1]Conceptos!$B$2:$I$588,6,FALSE)</f>
        <v>1</v>
      </c>
      <c r="Q4504" s="179">
        <f>VLOOKUP($G4504,[1]Conceptos!$B$2:$I$588,7,FALSE)</f>
        <v>1</v>
      </c>
      <c r="R4504" s="179">
        <f>VLOOKUP($G4504,[1]Conceptos!$B$2:$I$588,8,FALSE)</f>
        <v>1</v>
      </c>
      <c r="S4504" s="229" t="b">
        <f>VLOOKUP(G4504,[1]Conceptos!$B$2:$E$587,4,FALSE)</f>
        <v>1</v>
      </c>
      <c r="V4504" s="231">
        <f t="shared" si="785"/>
        <v>0</v>
      </c>
    </row>
    <row r="4505" spans="1:22" s="231" customFormat="1" hidden="1">
      <c r="A4505" s="172">
        <f>VLOOKUP(G4505,[1]Conceptos!$B$2:$F$587,5,FALSE)</f>
        <v>530</v>
      </c>
      <c r="B4505" s="236"/>
      <c r="C4505" s="237"/>
      <c r="D4505" s="238"/>
      <c r="E4505" s="225">
        <v>4</v>
      </c>
      <c r="F4505" s="174"/>
      <c r="G4505" s="264" t="str">
        <f t="shared" si="786"/>
        <v>A.14.17.4.2</v>
      </c>
      <c r="H4505" s="235" t="e">
        <f t="shared" si="789"/>
        <v>#N/A</v>
      </c>
      <c r="I4505" s="239"/>
      <c r="J4505" s="239"/>
      <c r="K4505" s="239"/>
      <c r="L4505" s="239"/>
      <c r="M4505" s="240"/>
      <c r="N4505" s="231">
        <f t="shared" si="781"/>
        <v>1</v>
      </c>
      <c r="O4505" s="231">
        <f t="shared" si="783"/>
        <v>0</v>
      </c>
      <c r="P4505" s="179">
        <f>VLOOKUP($G4505,[1]Conceptos!$B$2:$I$588,6,FALSE)</f>
        <v>1</v>
      </c>
      <c r="Q4505" s="179">
        <f>VLOOKUP($G4505,[1]Conceptos!$B$2:$I$588,7,FALSE)</f>
        <v>1</v>
      </c>
      <c r="R4505" s="179">
        <f>VLOOKUP($G4505,[1]Conceptos!$B$2:$I$588,8,FALSE)</f>
        <v>1</v>
      </c>
      <c r="S4505" s="229" t="b">
        <f>VLOOKUP(G4505,[1]Conceptos!$B$2:$E$587,4,FALSE)</f>
        <v>1</v>
      </c>
      <c r="V4505" s="231">
        <f t="shared" si="785"/>
        <v>0</v>
      </c>
    </row>
    <row r="4506" spans="1:22" s="231" customFormat="1" hidden="1">
      <c r="A4506" s="172">
        <f>VLOOKUP(G4506,[1]Conceptos!$B$2:$F$587,5,FALSE)</f>
        <v>530</v>
      </c>
      <c r="B4506" s="236"/>
      <c r="C4506" s="237"/>
      <c r="D4506" s="238"/>
      <c r="E4506" s="225">
        <v>5</v>
      </c>
      <c r="F4506" s="174"/>
      <c r="G4506" s="264" t="str">
        <f t="shared" si="786"/>
        <v>A.14.17.4.2</v>
      </c>
      <c r="H4506" s="235" t="e">
        <f t="shared" si="789"/>
        <v>#N/A</v>
      </c>
      <c r="I4506" s="239"/>
      <c r="J4506" s="239"/>
      <c r="K4506" s="239"/>
      <c r="L4506" s="239"/>
      <c r="M4506" s="240"/>
      <c r="N4506" s="231">
        <f t="shared" si="781"/>
        <v>1</v>
      </c>
      <c r="O4506" s="231">
        <f t="shared" si="783"/>
        <v>0</v>
      </c>
      <c r="P4506" s="179">
        <f>VLOOKUP($G4506,[1]Conceptos!$B$2:$I$588,6,FALSE)</f>
        <v>1</v>
      </c>
      <c r="Q4506" s="179">
        <f>VLOOKUP($G4506,[1]Conceptos!$B$2:$I$588,7,FALSE)</f>
        <v>1</v>
      </c>
      <c r="R4506" s="179">
        <f>VLOOKUP($G4506,[1]Conceptos!$B$2:$I$588,8,FALSE)</f>
        <v>1</v>
      </c>
      <c r="S4506" s="229" t="b">
        <f>VLOOKUP(G4506,[1]Conceptos!$B$2:$E$587,4,FALSE)</f>
        <v>1</v>
      </c>
      <c r="V4506" s="231">
        <f t="shared" si="785"/>
        <v>0</v>
      </c>
    </row>
    <row r="4507" spans="1:22" s="231" customFormat="1" hidden="1">
      <c r="A4507" s="172">
        <f>VLOOKUP(G4507,[1]Conceptos!$B$2:$F$587,5,FALSE)</f>
        <v>530</v>
      </c>
      <c r="B4507" s="236"/>
      <c r="C4507" s="237"/>
      <c r="D4507" s="238"/>
      <c r="E4507" s="225">
        <v>6</v>
      </c>
      <c r="F4507" s="174"/>
      <c r="G4507" s="264" t="str">
        <f t="shared" si="786"/>
        <v>A.14.17.4.2</v>
      </c>
      <c r="H4507" s="235" t="e">
        <f t="shared" si="789"/>
        <v>#N/A</v>
      </c>
      <c r="I4507" s="239"/>
      <c r="J4507" s="239"/>
      <c r="K4507" s="239"/>
      <c r="L4507" s="239"/>
      <c r="M4507" s="240"/>
      <c r="N4507" s="231">
        <f t="shared" si="781"/>
        <v>1</v>
      </c>
      <c r="O4507" s="231">
        <f t="shared" si="783"/>
        <v>0</v>
      </c>
      <c r="P4507" s="179">
        <f>VLOOKUP($G4507,[1]Conceptos!$B$2:$I$588,6,FALSE)</f>
        <v>1</v>
      </c>
      <c r="Q4507" s="179">
        <f>VLOOKUP($G4507,[1]Conceptos!$B$2:$I$588,7,FALSE)</f>
        <v>1</v>
      </c>
      <c r="R4507" s="179">
        <f>VLOOKUP($G4507,[1]Conceptos!$B$2:$I$588,8,FALSE)</f>
        <v>1</v>
      </c>
      <c r="S4507" s="229" t="b">
        <f>VLOOKUP(G4507,[1]Conceptos!$B$2:$E$587,4,FALSE)</f>
        <v>1</v>
      </c>
      <c r="V4507" s="231">
        <f t="shared" si="785"/>
        <v>0</v>
      </c>
    </row>
    <row r="4508" spans="1:22" s="231" customFormat="1" hidden="1">
      <c r="A4508" s="172">
        <f>VLOOKUP(G4508,[1]Conceptos!$B$2:$F$587,5,FALSE)</f>
        <v>530</v>
      </c>
      <c r="B4508" s="236"/>
      <c r="C4508" s="237"/>
      <c r="D4508" s="238"/>
      <c r="E4508" s="225">
        <v>7</v>
      </c>
      <c r="F4508" s="174"/>
      <c r="G4508" s="264" t="str">
        <f t="shared" si="786"/>
        <v>A.14.17.4.2</v>
      </c>
      <c r="H4508" s="235" t="e">
        <f t="shared" si="789"/>
        <v>#N/A</v>
      </c>
      <c r="I4508" s="239"/>
      <c r="J4508" s="239"/>
      <c r="K4508" s="239"/>
      <c r="L4508" s="239"/>
      <c r="M4508" s="240"/>
      <c r="N4508" s="231">
        <f t="shared" si="781"/>
        <v>1</v>
      </c>
      <c r="O4508" s="231">
        <f t="shared" si="783"/>
        <v>0</v>
      </c>
      <c r="P4508" s="179">
        <f>VLOOKUP($G4508,[1]Conceptos!$B$2:$I$588,6,FALSE)</f>
        <v>1</v>
      </c>
      <c r="Q4508" s="179">
        <f>VLOOKUP($G4508,[1]Conceptos!$B$2:$I$588,7,FALSE)</f>
        <v>1</v>
      </c>
      <c r="R4508" s="179">
        <f>VLOOKUP($G4508,[1]Conceptos!$B$2:$I$588,8,FALSE)</f>
        <v>1</v>
      </c>
      <c r="S4508" s="229" t="b">
        <f>VLOOKUP(G4508,[1]Conceptos!$B$2:$E$587,4,FALSE)</f>
        <v>1</v>
      </c>
      <c r="V4508" s="231">
        <f t="shared" si="785"/>
        <v>0</v>
      </c>
    </row>
    <row r="4509" spans="1:22" s="231" customFormat="1" hidden="1">
      <c r="A4509" s="172">
        <f>VLOOKUP(G4509,[1]Conceptos!$B$2:$F$587,5,FALSE)</f>
        <v>530</v>
      </c>
      <c r="B4509" s="236"/>
      <c r="C4509" s="237"/>
      <c r="D4509" s="238"/>
      <c r="E4509" s="225">
        <v>8</v>
      </c>
      <c r="F4509" s="174"/>
      <c r="G4509" s="264" t="str">
        <f t="shared" si="786"/>
        <v>A.14.17.4.2</v>
      </c>
      <c r="H4509" s="235" t="e">
        <f t="shared" si="789"/>
        <v>#N/A</v>
      </c>
      <c r="I4509" s="239"/>
      <c r="J4509" s="239"/>
      <c r="K4509" s="239"/>
      <c r="L4509" s="239"/>
      <c r="M4509" s="240"/>
      <c r="N4509" s="231">
        <f t="shared" ref="N4509:N4523" si="790">IF(E4509&lt;&gt;"",1,0)</f>
        <v>1</v>
      </c>
      <c r="O4509" s="231">
        <f t="shared" si="783"/>
        <v>0</v>
      </c>
      <c r="P4509" s="179">
        <f>VLOOKUP($G4509,[1]Conceptos!$B$2:$I$588,6,FALSE)</f>
        <v>1</v>
      </c>
      <c r="Q4509" s="179">
        <f>VLOOKUP($G4509,[1]Conceptos!$B$2:$I$588,7,FALSE)</f>
        <v>1</v>
      </c>
      <c r="R4509" s="179">
        <f>VLOOKUP($G4509,[1]Conceptos!$B$2:$I$588,8,FALSE)</f>
        <v>1</v>
      </c>
      <c r="S4509" s="229" t="b">
        <f>VLOOKUP(G4509,[1]Conceptos!$B$2:$E$587,4,FALSE)</f>
        <v>1</v>
      </c>
      <c r="V4509" s="231">
        <f t="shared" si="785"/>
        <v>0</v>
      </c>
    </row>
    <row r="4510" spans="1:22" s="231" customFormat="1" hidden="1">
      <c r="A4510" s="172">
        <f>VLOOKUP(G4510,[1]Conceptos!$B$2:$F$587,5,FALSE)</f>
        <v>530</v>
      </c>
      <c r="B4510" s="236"/>
      <c r="C4510" s="237"/>
      <c r="D4510" s="238"/>
      <c r="E4510" s="225">
        <v>9</v>
      </c>
      <c r="F4510" s="174"/>
      <c r="G4510" s="264" t="str">
        <f t="shared" si="786"/>
        <v>A.14.17.4.2</v>
      </c>
      <c r="H4510" s="235" t="e">
        <f t="shared" si="789"/>
        <v>#N/A</v>
      </c>
      <c r="I4510" s="239"/>
      <c r="J4510" s="239"/>
      <c r="K4510" s="239"/>
      <c r="L4510" s="239"/>
      <c r="M4510" s="240"/>
      <c r="N4510" s="231">
        <f t="shared" si="790"/>
        <v>1</v>
      </c>
      <c r="O4510" s="231">
        <f t="shared" si="783"/>
        <v>0</v>
      </c>
      <c r="P4510" s="179">
        <f>VLOOKUP($G4510,[1]Conceptos!$B$2:$I$588,6,FALSE)</f>
        <v>1</v>
      </c>
      <c r="Q4510" s="179">
        <f>VLOOKUP($G4510,[1]Conceptos!$B$2:$I$588,7,FALSE)</f>
        <v>1</v>
      </c>
      <c r="R4510" s="179">
        <f>VLOOKUP($G4510,[1]Conceptos!$B$2:$I$588,8,FALSE)</f>
        <v>1</v>
      </c>
      <c r="S4510" s="229" t="b">
        <f>VLOOKUP(G4510,[1]Conceptos!$B$2:$E$587,4,FALSE)</f>
        <v>1</v>
      </c>
      <c r="V4510" s="231">
        <f t="shared" si="785"/>
        <v>0</v>
      </c>
    </row>
    <row r="4511" spans="1:22" s="231" customFormat="1" hidden="1">
      <c r="A4511" s="172">
        <f>VLOOKUP(G4511,[1]Conceptos!$B$2:$F$587,5,FALSE)</f>
        <v>530</v>
      </c>
      <c r="B4511" s="236"/>
      <c r="C4511" s="237"/>
      <c r="D4511" s="238"/>
      <c r="E4511" s="225">
        <v>10</v>
      </c>
      <c r="F4511" s="174"/>
      <c r="G4511" s="264" t="str">
        <f t="shared" si="786"/>
        <v>A.14.17.4.2</v>
      </c>
      <c r="H4511" s="235" t="e">
        <f t="shared" si="789"/>
        <v>#N/A</v>
      </c>
      <c r="I4511" s="239"/>
      <c r="J4511" s="239"/>
      <c r="K4511" s="239"/>
      <c r="L4511" s="239"/>
      <c r="M4511" s="240"/>
      <c r="N4511" s="231">
        <f t="shared" si="790"/>
        <v>1</v>
      </c>
      <c r="O4511" s="231">
        <f t="shared" si="783"/>
        <v>0</v>
      </c>
      <c r="P4511" s="179">
        <f>VLOOKUP($G4511,[1]Conceptos!$B$2:$I$588,6,FALSE)</f>
        <v>1</v>
      </c>
      <c r="Q4511" s="179">
        <f>VLOOKUP($G4511,[1]Conceptos!$B$2:$I$588,7,FALSE)</f>
        <v>1</v>
      </c>
      <c r="R4511" s="179">
        <f>VLOOKUP($G4511,[1]Conceptos!$B$2:$I$588,8,FALSE)</f>
        <v>1</v>
      </c>
      <c r="S4511" s="229" t="b">
        <f>VLOOKUP(G4511,[1]Conceptos!$B$2:$E$587,4,FALSE)</f>
        <v>1</v>
      </c>
      <c r="V4511" s="231">
        <f t="shared" si="785"/>
        <v>0</v>
      </c>
    </row>
    <row r="4512" spans="1:22" s="231" customFormat="1" ht="25.5">
      <c r="A4512" s="172">
        <f>VLOOKUP(G4512,[1]Conceptos!$B$2:$F$587,5,FALSE)</f>
        <v>531</v>
      </c>
      <c r="B4512" s="216" t="s">
        <v>674</v>
      </c>
      <c r="C4512" s="217" t="str">
        <f>VLOOKUP(B4512,[1]Conceptos!$B$2:$D$587,2,FALSE)</f>
        <v>PROTECCIÓN INTEGRAL A LA JUVENTUD</v>
      </c>
      <c r="D4512" s="218" t="str">
        <f>VLOOKUP(B4512,[1]Conceptos!$B$2:$D$587,3,FALSE)</f>
        <v>RECURSOS DESTINADOS A LA FINANCIACIÓN DE LOS PROYECTOS DE PROTECCIÓN INTEGRAL A LA JUVENTUD</v>
      </c>
      <c r="E4512" s="249"/>
      <c r="F4512" s="210"/>
      <c r="G4512" s="262" t="str">
        <f t="shared" si="786"/>
        <v>A.14.18</v>
      </c>
      <c r="H4512" s="249"/>
      <c r="I4512" s="213">
        <f>I4513+I4524+I4535+I4546</f>
        <v>0</v>
      </c>
      <c r="J4512" s="213">
        <f>J4513+J4524+J4535+J4546</f>
        <v>0</v>
      </c>
      <c r="K4512" s="213">
        <f>K4513+K4524+K4535+K4546</f>
        <v>0</v>
      </c>
      <c r="L4512" s="213">
        <f>L4513+L4524+L4535+L4546</f>
        <v>0</v>
      </c>
      <c r="M4512" s="214">
        <f>M4513+M4524+M4535+M4546</f>
        <v>0</v>
      </c>
      <c r="N4512" s="250">
        <f t="shared" si="790"/>
        <v>0</v>
      </c>
      <c r="O4512" s="250">
        <f t="shared" si="783"/>
        <v>0</v>
      </c>
      <c r="P4512" s="179">
        <f>VLOOKUP($G4512,[1]Conceptos!$B$2:$I$588,6,FALSE)</f>
        <v>1</v>
      </c>
      <c r="Q4512" s="179">
        <f>VLOOKUP($G4512,[1]Conceptos!$B$2:$I$588,7,FALSE)</f>
        <v>1</v>
      </c>
      <c r="R4512" s="179">
        <f>VLOOKUP($G4512,[1]Conceptos!$B$2:$I$588,8,FALSE)</f>
        <v>1</v>
      </c>
      <c r="S4512" s="229" t="b">
        <f>VLOOKUP(G4512,[1]Conceptos!$B$2:$E$588,4,FALSE)</f>
        <v>0</v>
      </c>
      <c r="T4512" s="230">
        <f>FIND(".",B4512,LEN(B4512)-2)</f>
        <v>5</v>
      </c>
      <c r="U4512" s="230" t="str">
        <f>MID(B4512,1,T4512-1)</f>
        <v>A.14</v>
      </c>
      <c r="V4512" s="231">
        <f t="shared" si="785"/>
        <v>5</v>
      </c>
    </row>
    <row r="4513" spans="1:22" s="231" customFormat="1" ht="25.5">
      <c r="A4513" s="172">
        <f>VLOOKUP(G4513,[1]Conceptos!$B$2:$F$587,5,FALSE)</f>
        <v>532</v>
      </c>
      <c r="B4513" s="219" t="s">
        <v>675</v>
      </c>
      <c r="C4513" s="220" t="str">
        <f>VLOOKUP(B4513,[1]Conceptos!$B$2:$D$587,2,FALSE)</f>
        <v>CONSTRUCCIÓN DE INFRAESTRUCTURA</v>
      </c>
      <c r="D4513" s="221" t="str">
        <f>VLOOKUP(B4513,[1]Conceptos!$B$2:$D$587,3,FALSE)</f>
        <v>RECURSOS ORIENTADOS A LA INVERSIÓN EN INFRAESTRUCTURA DE LOS PROYECTOS RELACIONADOS A LA PROTECCIÓN INTEGRAL A LA JUVENTUD</v>
      </c>
      <c r="E4513" s="222" t="s">
        <v>136</v>
      </c>
      <c r="F4513" s="223"/>
      <c r="G4513" s="263" t="str">
        <f t="shared" si="786"/>
        <v>A.14.18.1</v>
      </c>
      <c r="H4513" s="225"/>
      <c r="I4513" s="226">
        <f>SUM(I4514:I4523)</f>
        <v>0</v>
      </c>
      <c r="J4513" s="226">
        <f>SUM(J4514:J4523)</f>
        <v>0</v>
      </c>
      <c r="K4513" s="226">
        <f>SUM(K4514:K4523)</f>
        <v>0</v>
      </c>
      <c r="L4513" s="226">
        <f>SUM(L4514:L4523)</f>
        <v>0</v>
      </c>
      <c r="M4513" s="227">
        <f>SUM(M4514:M4523)</f>
        <v>0</v>
      </c>
      <c r="N4513" s="228">
        <f>IF(AND(E4513&lt;&gt;"", E4513&lt;&gt;"Registrar Detalle",E4513&lt;&gt;"Ocultar Detalle"),1,0)</f>
        <v>0</v>
      </c>
      <c r="O4513" s="228">
        <f t="shared" si="783"/>
        <v>0</v>
      </c>
      <c r="P4513" s="179">
        <f>VLOOKUP($G4513,[1]Conceptos!$B$2:$I$588,6,FALSE)</f>
        <v>1</v>
      </c>
      <c r="Q4513" s="179">
        <f>VLOOKUP($G4513,[1]Conceptos!$B$2:$I$588,7,FALSE)</f>
        <v>1</v>
      </c>
      <c r="R4513" s="179">
        <f>VLOOKUP($G4513,[1]Conceptos!$B$2:$I$588,8,FALSE)</f>
        <v>1</v>
      </c>
      <c r="S4513" s="229" t="b">
        <f>VLOOKUP(G4513,[1]Conceptos!$B$2:$E$588,4,FALSE)</f>
        <v>1</v>
      </c>
      <c r="T4513" s="230">
        <f>FIND(".",B4513,LEN(B4513)-2)</f>
        <v>8</v>
      </c>
      <c r="U4513" s="230" t="str">
        <f>MID(B4513,1,T4513-1)</f>
        <v>A.14.18</v>
      </c>
      <c r="V4513" s="231">
        <f t="shared" si="785"/>
        <v>8</v>
      </c>
    </row>
    <row r="4514" spans="1:22" s="231" customFormat="1">
      <c r="A4514" s="172">
        <f>VLOOKUP(G4514,[1]Conceptos!$B$2:$F$587,5,FALSE)</f>
        <v>532</v>
      </c>
      <c r="B4514" s="234"/>
      <c r="C4514" s="220"/>
      <c r="D4514" s="221"/>
      <c r="E4514" s="225">
        <v>1</v>
      </c>
      <c r="F4514" s="174"/>
      <c r="G4514" s="264" t="str">
        <f t="shared" si="786"/>
        <v>A.14.18.1</v>
      </c>
      <c r="H4514" s="235" t="e">
        <f t="shared" ref="H4514:H4523" si="791">VLOOKUP(F4514,$W$7:$X$48,2,FALSE)</f>
        <v>#N/A</v>
      </c>
      <c r="I4514" s="239"/>
      <c r="J4514" s="239"/>
      <c r="K4514" s="239"/>
      <c r="L4514" s="239"/>
      <c r="M4514" s="240"/>
      <c r="N4514" s="231">
        <f t="shared" si="790"/>
        <v>1</v>
      </c>
      <c r="O4514" s="231">
        <f t="shared" si="783"/>
        <v>0</v>
      </c>
      <c r="P4514" s="179">
        <f>VLOOKUP($G4514,[1]Conceptos!$B$2:$I$588,6,FALSE)</f>
        <v>1</v>
      </c>
      <c r="Q4514" s="179">
        <f>VLOOKUP($G4514,[1]Conceptos!$B$2:$I$588,7,FALSE)</f>
        <v>1</v>
      </c>
      <c r="R4514" s="179">
        <f>VLOOKUP($G4514,[1]Conceptos!$B$2:$I$588,8,FALSE)</f>
        <v>1</v>
      </c>
      <c r="S4514" s="229" t="b">
        <f>VLOOKUP(G4514,[1]Conceptos!$B$2:$E$588,4,FALSE)</f>
        <v>1</v>
      </c>
      <c r="V4514" s="231">
        <f t="shared" si="785"/>
        <v>8</v>
      </c>
    </row>
    <row r="4515" spans="1:22" s="231" customFormat="1" hidden="1">
      <c r="A4515" s="172">
        <f>VLOOKUP(G4515,[1]Conceptos!$B$2:$F$587,5,FALSE)</f>
        <v>532</v>
      </c>
      <c r="B4515" s="236"/>
      <c r="C4515" s="237"/>
      <c r="D4515" s="238"/>
      <c r="E4515" s="225">
        <v>2</v>
      </c>
      <c r="F4515" s="174"/>
      <c r="G4515" s="264" t="str">
        <f t="shared" si="786"/>
        <v>A.14.18.1</v>
      </c>
      <c r="H4515" s="235" t="e">
        <f t="shared" si="791"/>
        <v>#N/A</v>
      </c>
      <c r="I4515" s="239"/>
      <c r="J4515" s="239"/>
      <c r="K4515" s="239"/>
      <c r="L4515" s="239"/>
      <c r="M4515" s="240"/>
      <c r="N4515" s="231">
        <f t="shared" si="790"/>
        <v>1</v>
      </c>
      <c r="O4515" s="231">
        <f t="shared" si="783"/>
        <v>0</v>
      </c>
      <c r="P4515" s="179">
        <f>VLOOKUP($G4515,[1]Conceptos!$B$2:$I$588,6,FALSE)</f>
        <v>1</v>
      </c>
      <c r="Q4515" s="179">
        <f>VLOOKUP($G4515,[1]Conceptos!$B$2:$I$588,7,FALSE)</f>
        <v>1</v>
      </c>
      <c r="R4515" s="179">
        <f>VLOOKUP($G4515,[1]Conceptos!$B$2:$I$588,8,FALSE)</f>
        <v>1</v>
      </c>
      <c r="S4515" s="229" t="b">
        <f>VLOOKUP(G4515,[1]Conceptos!$B$2:$E$587,4,FALSE)</f>
        <v>1</v>
      </c>
      <c r="V4515" s="231">
        <f t="shared" si="785"/>
        <v>0</v>
      </c>
    </row>
    <row r="4516" spans="1:22" s="231" customFormat="1" hidden="1">
      <c r="A4516" s="172">
        <f>VLOOKUP(G4516,[1]Conceptos!$B$2:$F$587,5,FALSE)</f>
        <v>532</v>
      </c>
      <c r="B4516" s="236"/>
      <c r="C4516" s="237"/>
      <c r="D4516" s="238"/>
      <c r="E4516" s="225">
        <v>3</v>
      </c>
      <c r="F4516" s="174"/>
      <c r="G4516" s="264" t="str">
        <f t="shared" si="786"/>
        <v>A.14.18.1</v>
      </c>
      <c r="H4516" s="235" t="e">
        <f t="shared" si="791"/>
        <v>#N/A</v>
      </c>
      <c r="I4516" s="239"/>
      <c r="J4516" s="239"/>
      <c r="K4516" s="239"/>
      <c r="L4516" s="239"/>
      <c r="M4516" s="240"/>
      <c r="N4516" s="231">
        <f t="shared" si="790"/>
        <v>1</v>
      </c>
      <c r="O4516" s="231">
        <f t="shared" si="783"/>
        <v>0</v>
      </c>
      <c r="P4516" s="179">
        <f>VLOOKUP($G4516,[1]Conceptos!$B$2:$I$588,6,FALSE)</f>
        <v>1</v>
      </c>
      <c r="Q4516" s="179">
        <f>VLOOKUP($G4516,[1]Conceptos!$B$2:$I$588,7,FALSE)</f>
        <v>1</v>
      </c>
      <c r="R4516" s="179">
        <f>VLOOKUP($G4516,[1]Conceptos!$B$2:$I$588,8,FALSE)</f>
        <v>1</v>
      </c>
      <c r="S4516" s="229" t="b">
        <f>VLOOKUP(G4516,[1]Conceptos!$B$2:$E$587,4,FALSE)</f>
        <v>1</v>
      </c>
      <c r="V4516" s="231">
        <f t="shared" si="785"/>
        <v>0</v>
      </c>
    </row>
    <row r="4517" spans="1:22" s="231" customFormat="1" hidden="1">
      <c r="A4517" s="172">
        <f>VLOOKUP(G4517,[1]Conceptos!$B$2:$F$587,5,FALSE)</f>
        <v>532</v>
      </c>
      <c r="B4517" s="236"/>
      <c r="C4517" s="237"/>
      <c r="D4517" s="238"/>
      <c r="E4517" s="225">
        <v>4</v>
      </c>
      <c r="F4517" s="174"/>
      <c r="G4517" s="264" t="str">
        <f t="shared" si="786"/>
        <v>A.14.18.1</v>
      </c>
      <c r="H4517" s="235" t="e">
        <f t="shared" si="791"/>
        <v>#N/A</v>
      </c>
      <c r="I4517" s="239"/>
      <c r="J4517" s="239"/>
      <c r="K4517" s="239"/>
      <c r="L4517" s="239"/>
      <c r="M4517" s="240"/>
      <c r="N4517" s="231">
        <f t="shared" si="790"/>
        <v>1</v>
      </c>
      <c r="O4517" s="231">
        <f t="shared" si="783"/>
        <v>0</v>
      </c>
      <c r="P4517" s="179">
        <f>VLOOKUP($G4517,[1]Conceptos!$B$2:$I$588,6,FALSE)</f>
        <v>1</v>
      </c>
      <c r="Q4517" s="179">
        <f>VLOOKUP($G4517,[1]Conceptos!$B$2:$I$588,7,FALSE)</f>
        <v>1</v>
      </c>
      <c r="R4517" s="179">
        <f>VLOOKUP($G4517,[1]Conceptos!$B$2:$I$588,8,FALSE)</f>
        <v>1</v>
      </c>
      <c r="S4517" s="229" t="b">
        <f>VLOOKUP(G4517,[1]Conceptos!$B$2:$E$587,4,FALSE)</f>
        <v>1</v>
      </c>
      <c r="V4517" s="231">
        <f t="shared" si="785"/>
        <v>0</v>
      </c>
    </row>
    <row r="4518" spans="1:22" s="231" customFormat="1" hidden="1">
      <c r="A4518" s="172">
        <f>VLOOKUP(G4518,[1]Conceptos!$B$2:$F$587,5,FALSE)</f>
        <v>532</v>
      </c>
      <c r="B4518" s="236"/>
      <c r="C4518" s="237"/>
      <c r="D4518" s="238"/>
      <c r="E4518" s="225">
        <v>5</v>
      </c>
      <c r="F4518" s="174"/>
      <c r="G4518" s="264" t="str">
        <f t="shared" si="786"/>
        <v>A.14.18.1</v>
      </c>
      <c r="H4518" s="235" t="e">
        <f t="shared" si="791"/>
        <v>#N/A</v>
      </c>
      <c r="I4518" s="239"/>
      <c r="J4518" s="239"/>
      <c r="K4518" s="239"/>
      <c r="L4518" s="239"/>
      <c r="M4518" s="240"/>
      <c r="N4518" s="231">
        <f t="shared" si="790"/>
        <v>1</v>
      </c>
      <c r="O4518" s="231">
        <f t="shared" si="783"/>
        <v>0</v>
      </c>
      <c r="P4518" s="179">
        <f>VLOOKUP($G4518,[1]Conceptos!$B$2:$I$588,6,FALSE)</f>
        <v>1</v>
      </c>
      <c r="Q4518" s="179">
        <f>VLOOKUP($G4518,[1]Conceptos!$B$2:$I$588,7,FALSE)</f>
        <v>1</v>
      </c>
      <c r="R4518" s="179">
        <f>VLOOKUP($G4518,[1]Conceptos!$B$2:$I$588,8,FALSE)</f>
        <v>1</v>
      </c>
      <c r="S4518" s="229" t="b">
        <f>VLOOKUP(G4518,[1]Conceptos!$B$2:$E$587,4,FALSE)</f>
        <v>1</v>
      </c>
      <c r="V4518" s="231">
        <f t="shared" si="785"/>
        <v>0</v>
      </c>
    </row>
    <row r="4519" spans="1:22" s="231" customFormat="1" hidden="1">
      <c r="A4519" s="172">
        <f>VLOOKUP(G4519,[1]Conceptos!$B$2:$F$587,5,FALSE)</f>
        <v>532</v>
      </c>
      <c r="B4519" s="236"/>
      <c r="C4519" s="237"/>
      <c r="D4519" s="238"/>
      <c r="E4519" s="225">
        <v>6</v>
      </c>
      <c r="F4519" s="174"/>
      <c r="G4519" s="264" t="str">
        <f t="shared" si="786"/>
        <v>A.14.18.1</v>
      </c>
      <c r="H4519" s="235" t="e">
        <f t="shared" si="791"/>
        <v>#N/A</v>
      </c>
      <c r="I4519" s="239"/>
      <c r="J4519" s="239"/>
      <c r="K4519" s="239"/>
      <c r="L4519" s="239"/>
      <c r="M4519" s="240"/>
      <c r="N4519" s="231">
        <f t="shared" si="790"/>
        <v>1</v>
      </c>
      <c r="O4519" s="231">
        <f t="shared" si="783"/>
        <v>0</v>
      </c>
      <c r="P4519" s="179">
        <f>VLOOKUP($G4519,[1]Conceptos!$B$2:$I$588,6,FALSE)</f>
        <v>1</v>
      </c>
      <c r="Q4519" s="179">
        <f>VLOOKUP($G4519,[1]Conceptos!$B$2:$I$588,7,FALSE)</f>
        <v>1</v>
      </c>
      <c r="R4519" s="179">
        <f>VLOOKUP($G4519,[1]Conceptos!$B$2:$I$588,8,FALSE)</f>
        <v>1</v>
      </c>
      <c r="S4519" s="229" t="b">
        <f>VLOOKUP(G4519,[1]Conceptos!$B$2:$E$587,4,FALSE)</f>
        <v>1</v>
      </c>
      <c r="V4519" s="231">
        <f t="shared" si="785"/>
        <v>0</v>
      </c>
    </row>
    <row r="4520" spans="1:22" s="231" customFormat="1" hidden="1">
      <c r="A4520" s="172">
        <f>VLOOKUP(G4520,[1]Conceptos!$B$2:$F$587,5,FALSE)</f>
        <v>532</v>
      </c>
      <c r="B4520" s="236"/>
      <c r="C4520" s="237"/>
      <c r="D4520" s="238"/>
      <c r="E4520" s="225">
        <v>7</v>
      </c>
      <c r="F4520" s="174"/>
      <c r="G4520" s="264" t="str">
        <f t="shared" si="786"/>
        <v>A.14.18.1</v>
      </c>
      <c r="H4520" s="235" t="e">
        <f t="shared" si="791"/>
        <v>#N/A</v>
      </c>
      <c r="I4520" s="239"/>
      <c r="J4520" s="239"/>
      <c r="K4520" s="239"/>
      <c r="L4520" s="239"/>
      <c r="M4520" s="240"/>
      <c r="N4520" s="231">
        <f t="shared" si="790"/>
        <v>1</v>
      </c>
      <c r="O4520" s="231">
        <f t="shared" si="783"/>
        <v>0</v>
      </c>
      <c r="P4520" s="179">
        <f>VLOOKUP($G4520,[1]Conceptos!$B$2:$I$588,6,FALSE)</f>
        <v>1</v>
      </c>
      <c r="Q4520" s="179">
        <f>VLOOKUP($G4520,[1]Conceptos!$B$2:$I$588,7,FALSE)</f>
        <v>1</v>
      </c>
      <c r="R4520" s="179">
        <f>VLOOKUP($G4520,[1]Conceptos!$B$2:$I$588,8,FALSE)</f>
        <v>1</v>
      </c>
      <c r="S4520" s="229" t="b">
        <f>VLOOKUP(G4520,[1]Conceptos!$B$2:$E$587,4,FALSE)</f>
        <v>1</v>
      </c>
      <c r="V4520" s="231">
        <f t="shared" si="785"/>
        <v>0</v>
      </c>
    </row>
    <row r="4521" spans="1:22" s="231" customFormat="1" hidden="1">
      <c r="A4521" s="172">
        <f>VLOOKUP(G4521,[1]Conceptos!$B$2:$F$587,5,FALSE)</f>
        <v>532</v>
      </c>
      <c r="B4521" s="236"/>
      <c r="C4521" s="237"/>
      <c r="D4521" s="238"/>
      <c r="E4521" s="225">
        <v>8</v>
      </c>
      <c r="F4521" s="174"/>
      <c r="G4521" s="264" t="str">
        <f t="shared" si="786"/>
        <v>A.14.18.1</v>
      </c>
      <c r="H4521" s="235" t="e">
        <f t="shared" si="791"/>
        <v>#N/A</v>
      </c>
      <c r="I4521" s="239"/>
      <c r="J4521" s="239"/>
      <c r="K4521" s="239"/>
      <c r="L4521" s="239"/>
      <c r="M4521" s="240"/>
      <c r="N4521" s="231">
        <f t="shared" si="790"/>
        <v>1</v>
      </c>
      <c r="O4521" s="231">
        <f t="shared" si="783"/>
        <v>0</v>
      </c>
      <c r="P4521" s="179">
        <f>VLOOKUP($G4521,[1]Conceptos!$B$2:$I$588,6,FALSE)</f>
        <v>1</v>
      </c>
      <c r="Q4521" s="179">
        <f>VLOOKUP($G4521,[1]Conceptos!$B$2:$I$588,7,FALSE)</f>
        <v>1</v>
      </c>
      <c r="R4521" s="179">
        <f>VLOOKUP($G4521,[1]Conceptos!$B$2:$I$588,8,FALSE)</f>
        <v>1</v>
      </c>
      <c r="S4521" s="229" t="b">
        <f>VLOOKUP(G4521,[1]Conceptos!$B$2:$E$587,4,FALSE)</f>
        <v>1</v>
      </c>
      <c r="V4521" s="231">
        <f t="shared" si="785"/>
        <v>0</v>
      </c>
    </row>
    <row r="4522" spans="1:22" s="231" customFormat="1" hidden="1">
      <c r="A4522" s="172">
        <f>VLOOKUP(G4522,[1]Conceptos!$B$2:$F$587,5,FALSE)</f>
        <v>532</v>
      </c>
      <c r="B4522" s="236"/>
      <c r="C4522" s="237"/>
      <c r="D4522" s="238"/>
      <c r="E4522" s="225">
        <v>9</v>
      </c>
      <c r="F4522" s="174"/>
      <c r="G4522" s="264" t="str">
        <f t="shared" si="786"/>
        <v>A.14.18.1</v>
      </c>
      <c r="H4522" s="235" t="e">
        <f t="shared" si="791"/>
        <v>#N/A</v>
      </c>
      <c r="I4522" s="239"/>
      <c r="J4522" s="239"/>
      <c r="K4522" s="239"/>
      <c r="L4522" s="239"/>
      <c r="M4522" s="240"/>
      <c r="N4522" s="231">
        <f t="shared" si="790"/>
        <v>1</v>
      </c>
      <c r="O4522" s="231">
        <f t="shared" si="783"/>
        <v>0</v>
      </c>
      <c r="P4522" s="179">
        <f>VLOOKUP($G4522,[1]Conceptos!$B$2:$I$588,6,FALSE)</f>
        <v>1</v>
      </c>
      <c r="Q4522" s="179">
        <f>VLOOKUP($G4522,[1]Conceptos!$B$2:$I$588,7,FALSE)</f>
        <v>1</v>
      </c>
      <c r="R4522" s="179">
        <f>VLOOKUP($G4522,[1]Conceptos!$B$2:$I$588,8,FALSE)</f>
        <v>1</v>
      </c>
      <c r="S4522" s="229" t="b">
        <f>VLOOKUP(G4522,[1]Conceptos!$B$2:$E$587,4,FALSE)</f>
        <v>1</v>
      </c>
      <c r="V4522" s="231">
        <f t="shared" si="785"/>
        <v>0</v>
      </c>
    </row>
    <row r="4523" spans="1:22" s="231" customFormat="1" hidden="1">
      <c r="A4523" s="172">
        <f>VLOOKUP(G4523,[1]Conceptos!$B$2:$F$587,5,FALSE)</f>
        <v>532</v>
      </c>
      <c r="B4523" s="236"/>
      <c r="C4523" s="237"/>
      <c r="D4523" s="238"/>
      <c r="E4523" s="225">
        <v>10</v>
      </c>
      <c r="F4523" s="174"/>
      <c r="G4523" s="264" t="str">
        <f t="shared" si="786"/>
        <v>A.14.18.1</v>
      </c>
      <c r="H4523" s="235" t="e">
        <f t="shared" si="791"/>
        <v>#N/A</v>
      </c>
      <c r="I4523" s="239"/>
      <c r="J4523" s="239"/>
      <c r="K4523" s="239"/>
      <c r="L4523" s="239"/>
      <c r="M4523" s="240"/>
      <c r="N4523" s="231">
        <f t="shared" si="790"/>
        <v>1</v>
      </c>
      <c r="O4523" s="231">
        <f t="shared" si="783"/>
        <v>0</v>
      </c>
      <c r="P4523" s="179">
        <f>VLOOKUP($G4523,[1]Conceptos!$B$2:$I$588,6,FALSE)</f>
        <v>1</v>
      </c>
      <c r="Q4523" s="179">
        <f>VLOOKUP($G4523,[1]Conceptos!$B$2:$I$588,7,FALSE)</f>
        <v>1</v>
      </c>
      <c r="R4523" s="179">
        <f>VLOOKUP($G4523,[1]Conceptos!$B$2:$I$588,8,FALSE)</f>
        <v>1</v>
      </c>
      <c r="S4523" s="229" t="b">
        <f>VLOOKUP(G4523,[1]Conceptos!$B$2:$E$587,4,FALSE)</f>
        <v>1</v>
      </c>
      <c r="V4523" s="231">
        <f t="shared" si="785"/>
        <v>0</v>
      </c>
    </row>
    <row r="4524" spans="1:22" s="231" customFormat="1" ht="25.5">
      <c r="A4524" s="172">
        <f>VLOOKUP(G4524,[1]Conceptos!$B$2:$F$587,5,FALSE)</f>
        <v>533</v>
      </c>
      <c r="B4524" s="219" t="s">
        <v>676</v>
      </c>
      <c r="C4524" s="220" t="str">
        <f>VLOOKUP(B4524,[1]Conceptos!$B$2:$D$587,2,FALSE)</f>
        <v>ADECUACIÓN DE INFRAESTRUCTURA</v>
      </c>
      <c r="D4524" s="221" t="str">
        <f>VLOOKUP(B4524,[1]Conceptos!$B$2:$D$587,3,FALSE)</f>
        <v>INVERSIÓN ORIENTADA A LA ADECUACION DE LA INFRAESTRUCTURA RELACIONADA CON PROYECTOS DE PROTECCIÓN INTEGRAL A LA JUVENTUD</v>
      </c>
      <c r="E4524" s="222" t="s">
        <v>136</v>
      </c>
      <c r="F4524" s="223"/>
      <c r="G4524" s="263" t="str">
        <f t="shared" si="786"/>
        <v>A.14.18.2</v>
      </c>
      <c r="H4524" s="225"/>
      <c r="I4524" s="226">
        <f>SUM(I4525:I4534)</f>
        <v>0</v>
      </c>
      <c r="J4524" s="226">
        <f>SUM(J4525:J4534)</f>
        <v>0</v>
      </c>
      <c r="K4524" s="226">
        <f>SUM(K4525:K4534)</f>
        <v>0</v>
      </c>
      <c r="L4524" s="226">
        <f>SUM(L4525:L4534)</f>
        <v>0</v>
      </c>
      <c r="M4524" s="227">
        <f>SUM(M4525:M4534)</f>
        <v>0</v>
      </c>
      <c r="N4524" s="228">
        <f>IF(AND(E4524&lt;&gt;"", E4524&lt;&gt;"Registrar Detalle",E4524&lt;&gt;"Ocultar Detalle"),1,0)</f>
        <v>0</v>
      </c>
      <c r="O4524" s="228">
        <f t="shared" si="783"/>
        <v>0</v>
      </c>
      <c r="P4524" s="179">
        <f>VLOOKUP($G4524,[1]Conceptos!$B$2:$I$588,6,FALSE)</f>
        <v>1</v>
      </c>
      <c r="Q4524" s="179">
        <f>VLOOKUP($G4524,[1]Conceptos!$B$2:$I$588,7,FALSE)</f>
        <v>1</v>
      </c>
      <c r="R4524" s="179">
        <f>VLOOKUP($G4524,[1]Conceptos!$B$2:$I$588,8,FALSE)</f>
        <v>1</v>
      </c>
      <c r="S4524" s="229" t="b">
        <f>VLOOKUP(G4524,[1]Conceptos!$B$2:$E$588,4,FALSE)</f>
        <v>1</v>
      </c>
      <c r="T4524" s="230">
        <f>FIND(".",B4524,LEN(B4524)-2)</f>
        <v>8</v>
      </c>
      <c r="U4524" s="230" t="str">
        <f>MID(B4524,1,T4524-1)</f>
        <v>A.14.18</v>
      </c>
      <c r="V4524" s="231">
        <f t="shared" si="785"/>
        <v>8</v>
      </c>
    </row>
    <row r="4525" spans="1:22" s="231" customFormat="1">
      <c r="A4525" s="172">
        <f>VLOOKUP(G4525,[1]Conceptos!$B$2:$F$587,5,FALSE)</f>
        <v>533</v>
      </c>
      <c r="B4525" s="234"/>
      <c r="C4525" s="220"/>
      <c r="D4525" s="221"/>
      <c r="E4525" s="225">
        <v>1</v>
      </c>
      <c r="F4525" s="174"/>
      <c r="G4525" s="264" t="str">
        <f t="shared" si="786"/>
        <v>A.14.18.2</v>
      </c>
      <c r="H4525" s="235" t="e">
        <f t="shared" ref="H4525:H4534" si="792">VLOOKUP(F4525,$W$7:$X$48,2,FALSE)</f>
        <v>#N/A</v>
      </c>
      <c r="I4525" s="239"/>
      <c r="J4525" s="239"/>
      <c r="K4525" s="239"/>
      <c r="L4525" s="239"/>
      <c r="M4525" s="240"/>
      <c r="N4525" s="231">
        <f t="shared" ref="N4525:N4533" si="793">IF(E4525&lt;&gt;"",1,0)</f>
        <v>1</v>
      </c>
      <c r="O4525" s="231">
        <f t="shared" si="783"/>
        <v>0</v>
      </c>
      <c r="P4525" s="179">
        <f>VLOOKUP($G4525,[1]Conceptos!$B$2:$I$588,6,FALSE)</f>
        <v>1</v>
      </c>
      <c r="Q4525" s="179">
        <f>VLOOKUP($G4525,[1]Conceptos!$B$2:$I$588,7,FALSE)</f>
        <v>1</v>
      </c>
      <c r="R4525" s="179">
        <f>VLOOKUP($G4525,[1]Conceptos!$B$2:$I$588,8,FALSE)</f>
        <v>1</v>
      </c>
      <c r="S4525" s="229" t="b">
        <f>VLOOKUP(G4525,[1]Conceptos!$B$2:$E$588,4,FALSE)</f>
        <v>1</v>
      </c>
      <c r="V4525" s="231">
        <f t="shared" si="785"/>
        <v>8</v>
      </c>
    </row>
    <row r="4526" spans="1:22" s="231" customFormat="1" hidden="1">
      <c r="A4526" s="172">
        <f>VLOOKUP(G4526,[1]Conceptos!$B$2:$F$587,5,FALSE)</f>
        <v>533</v>
      </c>
      <c r="B4526" s="236"/>
      <c r="C4526" s="237"/>
      <c r="D4526" s="238"/>
      <c r="E4526" s="225">
        <v>2</v>
      </c>
      <c r="F4526" s="174"/>
      <c r="G4526" s="264" t="str">
        <f t="shared" si="786"/>
        <v>A.14.18.2</v>
      </c>
      <c r="H4526" s="235" t="e">
        <f t="shared" si="792"/>
        <v>#N/A</v>
      </c>
      <c r="I4526" s="239"/>
      <c r="J4526" s="239"/>
      <c r="K4526" s="239"/>
      <c r="L4526" s="239"/>
      <c r="M4526" s="240"/>
      <c r="N4526" s="231">
        <f t="shared" si="793"/>
        <v>1</v>
      </c>
      <c r="O4526" s="231">
        <f t="shared" si="783"/>
        <v>0</v>
      </c>
      <c r="P4526" s="179">
        <f>VLOOKUP($G4526,[1]Conceptos!$B$2:$I$588,6,FALSE)</f>
        <v>1</v>
      </c>
      <c r="Q4526" s="179">
        <f>VLOOKUP($G4526,[1]Conceptos!$B$2:$I$588,7,FALSE)</f>
        <v>1</v>
      </c>
      <c r="R4526" s="179">
        <f>VLOOKUP($G4526,[1]Conceptos!$B$2:$I$588,8,FALSE)</f>
        <v>1</v>
      </c>
      <c r="S4526" s="229" t="b">
        <f>VLOOKUP(G4526,[1]Conceptos!$B$2:$E$587,4,FALSE)</f>
        <v>1</v>
      </c>
      <c r="V4526" s="231">
        <f t="shared" si="785"/>
        <v>0</v>
      </c>
    </row>
    <row r="4527" spans="1:22" s="231" customFormat="1" hidden="1">
      <c r="A4527" s="172">
        <f>VLOOKUP(G4527,[1]Conceptos!$B$2:$F$587,5,FALSE)</f>
        <v>533</v>
      </c>
      <c r="B4527" s="236"/>
      <c r="C4527" s="237"/>
      <c r="D4527" s="238"/>
      <c r="E4527" s="225">
        <v>3</v>
      </c>
      <c r="F4527" s="174"/>
      <c r="G4527" s="264" t="str">
        <f t="shared" si="786"/>
        <v>A.14.18.2</v>
      </c>
      <c r="H4527" s="235" t="e">
        <f t="shared" si="792"/>
        <v>#N/A</v>
      </c>
      <c r="I4527" s="239"/>
      <c r="J4527" s="239"/>
      <c r="K4527" s="239"/>
      <c r="L4527" s="239"/>
      <c r="M4527" s="240"/>
      <c r="N4527" s="231">
        <f t="shared" si="793"/>
        <v>1</v>
      </c>
      <c r="O4527" s="231">
        <f t="shared" si="783"/>
        <v>0</v>
      </c>
      <c r="P4527" s="179">
        <f>VLOOKUP($G4527,[1]Conceptos!$B$2:$I$588,6,FALSE)</f>
        <v>1</v>
      </c>
      <c r="Q4527" s="179">
        <f>VLOOKUP($G4527,[1]Conceptos!$B$2:$I$588,7,FALSE)</f>
        <v>1</v>
      </c>
      <c r="R4527" s="179">
        <f>VLOOKUP($G4527,[1]Conceptos!$B$2:$I$588,8,FALSE)</f>
        <v>1</v>
      </c>
      <c r="S4527" s="229" t="b">
        <f>VLOOKUP(G4527,[1]Conceptos!$B$2:$E$587,4,FALSE)</f>
        <v>1</v>
      </c>
      <c r="V4527" s="231">
        <f t="shared" si="785"/>
        <v>0</v>
      </c>
    </row>
    <row r="4528" spans="1:22" s="231" customFormat="1" hidden="1">
      <c r="A4528" s="172">
        <f>VLOOKUP(G4528,[1]Conceptos!$B$2:$F$587,5,FALSE)</f>
        <v>533</v>
      </c>
      <c r="B4528" s="236"/>
      <c r="C4528" s="237"/>
      <c r="D4528" s="238"/>
      <c r="E4528" s="225">
        <v>4</v>
      </c>
      <c r="F4528" s="174"/>
      <c r="G4528" s="264" t="str">
        <f t="shared" si="786"/>
        <v>A.14.18.2</v>
      </c>
      <c r="H4528" s="235" t="e">
        <f t="shared" si="792"/>
        <v>#N/A</v>
      </c>
      <c r="I4528" s="239"/>
      <c r="J4528" s="239"/>
      <c r="K4528" s="239"/>
      <c r="L4528" s="239"/>
      <c r="M4528" s="240"/>
      <c r="N4528" s="231">
        <f t="shared" si="793"/>
        <v>1</v>
      </c>
      <c r="O4528" s="231">
        <f t="shared" si="783"/>
        <v>0</v>
      </c>
      <c r="P4528" s="179">
        <f>VLOOKUP($G4528,[1]Conceptos!$B$2:$I$588,6,FALSE)</f>
        <v>1</v>
      </c>
      <c r="Q4528" s="179">
        <f>VLOOKUP($G4528,[1]Conceptos!$B$2:$I$588,7,FALSE)</f>
        <v>1</v>
      </c>
      <c r="R4528" s="179">
        <f>VLOOKUP($G4528,[1]Conceptos!$B$2:$I$588,8,FALSE)</f>
        <v>1</v>
      </c>
      <c r="S4528" s="229" t="b">
        <f>VLOOKUP(G4528,[1]Conceptos!$B$2:$E$587,4,FALSE)</f>
        <v>1</v>
      </c>
      <c r="V4528" s="231">
        <f t="shared" si="785"/>
        <v>0</v>
      </c>
    </row>
    <row r="4529" spans="1:22" s="231" customFormat="1" hidden="1">
      <c r="A4529" s="172">
        <f>VLOOKUP(G4529,[1]Conceptos!$B$2:$F$587,5,FALSE)</f>
        <v>533</v>
      </c>
      <c r="B4529" s="236"/>
      <c r="C4529" s="237"/>
      <c r="D4529" s="238"/>
      <c r="E4529" s="225">
        <v>5</v>
      </c>
      <c r="F4529" s="174"/>
      <c r="G4529" s="264" t="str">
        <f t="shared" si="786"/>
        <v>A.14.18.2</v>
      </c>
      <c r="H4529" s="235" t="e">
        <f t="shared" si="792"/>
        <v>#N/A</v>
      </c>
      <c r="I4529" s="239"/>
      <c r="J4529" s="239"/>
      <c r="K4529" s="239"/>
      <c r="L4529" s="239"/>
      <c r="M4529" s="240"/>
      <c r="N4529" s="231">
        <f t="shared" si="793"/>
        <v>1</v>
      </c>
      <c r="O4529" s="231">
        <f t="shared" ref="O4529:O4534" si="794">SUM(I4529:M4529)</f>
        <v>0</v>
      </c>
      <c r="P4529" s="179">
        <f>VLOOKUP($G4529,[1]Conceptos!$B$2:$I$588,6,FALSE)</f>
        <v>1</v>
      </c>
      <c r="Q4529" s="179">
        <f>VLOOKUP($G4529,[1]Conceptos!$B$2:$I$588,7,FALSE)</f>
        <v>1</v>
      </c>
      <c r="R4529" s="179">
        <f>VLOOKUP($G4529,[1]Conceptos!$B$2:$I$588,8,FALSE)</f>
        <v>1</v>
      </c>
      <c r="S4529" s="229" t="b">
        <f>VLOOKUP(G4529,[1]Conceptos!$B$2:$E$587,4,FALSE)</f>
        <v>1</v>
      </c>
      <c r="V4529" s="231">
        <f t="shared" si="785"/>
        <v>0</v>
      </c>
    </row>
    <row r="4530" spans="1:22" s="231" customFormat="1" hidden="1">
      <c r="A4530" s="172">
        <f>VLOOKUP(G4530,[1]Conceptos!$B$2:$F$587,5,FALSE)</f>
        <v>533</v>
      </c>
      <c r="B4530" s="236"/>
      <c r="C4530" s="237"/>
      <c r="D4530" s="238"/>
      <c r="E4530" s="225">
        <v>6</v>
      </c>
      <c r="F4530" s="174"/>
      <c r="G4530" s="264" t="str">
        <f t="shared" si="786"/>
        <v>A.14.18.2</v>
      </c>
      <c r="H4530" s="235" t="e">
        <f t="shared" si="792"/>
        <v>#N/A</v>
      </c>
      <c r="I4530" s="239"/>
      <c r="J4530" s="239"/>
      <c r="K4530" s="239"/>
      <c r="L4530" s="239"/>
      <c r="M4530" s="240"/>
      <c r="N4530" s="231">
        <f t="shared" si="793"/>
        <v>1</v>
      </c>
      <c r="O4530" s="231">
        <f t="shared" si="794"/>
        <v>0</v>
      </c>
      <c r="P4530" s="179">
        <f>VLOOKUP($G4530,[1]Conceptos!$B$2:$I$588,6,FALSE)</f>
        <v>1</v>
      </c>
      <c r="Q4530" s="179">
        <f>VLOOKUP($G4530,[1]Conceptos!$B$2:$I$588,7,FALSE)</f>
        <v>1</v>
      </c>
      <c r="R4530" s="179">
        <f>VLOOKUP($G4530,[1]Conceptos!$B$2:$I$588,8,FALSE)</f>
        <v>1</v>
      </c>
      <c r="S4530" s="229" t="b">
        <f>VLOOKUP(G4530,[1]Conceptos!$B$2:$E$587,4,FALSE)</f>
        <v>1</v>
      </c>
      <c r="V4530" s="231">
        <f t="shared" si="785"/>
        <v>0</v>
      </c>
    </row>
    <row r="4531" spans="1:22" s="231" customFormat="1" hidden="1">
      <c r="A4531" s="172">
        <f>VLOOKUP(G4531,[1]Conceptos!$B$2:$F$587,5,FALSE)</f>
        <v>533</v>
      </c>
      <c r="B4531" s="236"/>
      <c r="C4531" s="237"/>
      <c r="D4531" s="238"/>
      <c r="E4531" s="225">
        <v>7</v>
      </c>
      <c r="F4531" s="174"/>
      <c r="G4531" s="264" t="str">
        <f t="shared" si="786"/>
        <v>A.14.18.2</v>
      </c>
      <c r="H4531" s="235" t="e">
        <f t="shared" si="792"/>
        <v>#N/A</v>
      </c>
      <c r="I4531" s="239"/>
      <c r="J4531" s="239"/>
      <c r="K4531" s="239"/>
      <c r="L4531" s="239"/>
      <c r="M4531" s="240"/>
      <c r="N4531" s="231">
        <f t="shared" si="793"/>
        <v>1</v>
      </c>
      <c r="O4531" s="231">
        <f t="shared" si="794"/>
        <v>0</v>
      </c>
      <c r="P4531" s="179">
        <f>VLOOKUP($G4531,[1]Conceptos!$B$2:$I$588,6,FALSE)</f>
        <v>1</v>
      </c>
      <c r="Q4531" s="179">
        <f>VLOOKUP($G4531,[1]Conceptos!$B$2:$I$588,7,FALSE)</f>
        <v>1</v>
      </c>
      <c r="R4531" s="179">
        <f>VLOOKUP($G4531,[1]Conceptos!$B$2:$I$588,8,FALSE)</f>
        <v>1</v>
      </c>
      <c r="S4531" s="229" t="b">
        <f>VLOOKUP(G4531,[1]Conceptos!$B$2:$E$587,4,FALSE)</f>
        <v>1</v>
      </c>
      <c r="V4531" s="231">
        <f t="shared" si="785"/>
        <v>0</v>
      </c>
    </row>
    <row r="4532" spans="1:22" s="231" customFormat="1" hidden="1">
      <c r="A4532" s="172">
        <f>VLOOKUP(G4532,[1]Conceptos!$B$2:$F$587,5,FALSE)</f>
        <v>533</v>
      </c>
      <c r="B4532" s="236"/>
      <c r="C4532" s="237"/>
      <c r="D4532" s="238"/>
      <c r="E4532" s="225">
        <v>8</v>
      </c>
      <c r="F4532" s="174"/>
      <c r="G4532" s="264" t="str">
        <f t="shared" si="786"/>
        <v>A.14.18.2</v>
      </c>
      <c r="H4532" s="235" t="e">
        <f t="shared" si="792"/>
        <v>#N/A</v>
      </c>
      <c r="I4532" s="239"/>
      <c r="J4532" s="239"/>
      <c r="K4532" s="239"/>
      <c r="L4532" s="239"/>
      <c r="M4532" s="240"/>
      <c r="N4532" s="231">
        <f t="shared" si="793"/>
        <v>1</v>
      </c>
      <c r="O4532" s="231">
        <f t="shared" si="794"/>
        <v>0</v>
      </c>
      <c r="P4532" s="179">
        <f>VLOOKUP($G4532,[1]Conceptos!$B$2:$I$588,6,FALSE)</f>
        <v>1</v>
      </c>
      <c r="Q4532" s="179">
        <f>VLOOKUP($G4532,[1]Conceptos!$B$2:$I$588,7,FALSE)</f>
        <v>1</v>
      </c>
      <c r="R4532" s="179">
        <f>VLOOKUP($G4532,[1]Conceptos!$B$2:$I$588,8,FALSE)</f>
        <v>1</v>
      </c>
      <c r="S4532" s="229" t="b">
        <f>VLOOKUP(G4532,[1]Conceptos!$B$2:$E$587,4,FALSE)</f>
        <v>1</v>
      </c>
      <c r="V4532" s="231">
        <f t="shared" si="785"/>
        <v>0</v>
      </c>
    </row>
    <row r="4533" spans="1:22" s="231" customFormat="1" hidden="1">
      <c r="A4533" s="172">
        <f>VLOOKUP(G4533,[1]Conceptos!$B$2:$F$587,5,FALSE)</f>
        <v>533</v>
      </c>
      <c r="B4533" s="236"/>
      <c r="C4533" s="237"/>
      <c r="D4533" s="238"/>
      <c r="E4533" s="225">
        <v>9</v>
      </c>
      <c r="F4533" s="174"/>
      <c r="G4533" s="264" t="str">
        <f t="shared" si="786"/>
        <v>A.14.18.2</v>
      </c>
      <c r="H4533" s="235" t="e">
        <f t="shared" si="792"/>
        <v>#N/A</v>
      </c>
      <c r="I4533" s="239"/>
      <c r="J4533" s="239"/>
      <c r="K4533" s="239"/>
      <c r="L4533" s="239"/>
      <c r="M4533" s="240"/>
      <c r="N4533" s="231">
        <f t="shared" si="793"/>
        <v>1</v>
      </c>
      <c r="O4533" s="231">
        <f t="shared" si="794"/>
        <v>0</v>
      </c>
      <c r="P4533" s="179">
        <f>VLOOKUP($G4533,[1]Conceptos!$B$2:$I$588,6,FALSE)</f>
        <v>1</v>
      </c>
      <c r="Q4533" s="179">
        <f>VLOOKUP($G4533,[1]Conceptos!$B$2:$I$588,7,FALSE)</f>
        <v>1</v>
      </c>
      <c r="R4533" s="179">
        <f>VLOOKUP($G4533,[1]Conceptos!$B$2:$I$588,8,FALSE)</f>
        <v>1</v>
      </c>
      <c r="S4533" s="229" t="b">
        <f>VLOOKUP(G4533,[1]Conceptos!$B$2:$E$587,4,FALSE)</f>
        <v>1</v>
      </c>
      <c r="V4533" s="231">
        <f t="shared" si="785"/>
        <v>0</v>
      </c>
    </row>
    <row r="4534" spans="1:22" s="231" customFormat="1" hidden="1">
      <c r="A4534" s="172">
        <f>VLOOKUP(G4534,[1]Conceptos!$B$2:$F$587,5,FALSE)</f>
        <v>533</v>
      </c>
      <c r="B4534" s="236"/>
      <c r="C4534" s="237"/>
      <c r="D4534" s="238"/>
      <c r="E4534" s="225">
        <v>10</v>
      </c>
      <c r="F4534" s="174"/>
      <c r="G4534" s="264" t="str">
        <f t="shared" si="786"/>
        <v>A.14.18.2</v>
      </c>
      <c r="H4534" s="235" t="e">
        <f t="shared" si="792"/>
        <v>#N/A</v>
      </c>
      <c r="I4534" s="239"/>
      <c r="J4534" s="239"/>
      <c r="K4534" s="239"/>
      <c r="L4534" s="239"/>
      <c r="M4534" s="240"/>
      <c r="N4534" s="231">
        <f>IF(E4534&lt;&gt;"",1,0)</f>
        <v>1</v>
      </c>
      <c r="O4534" s="231">
        <f t="shared" si="794"/>
        <v>0</v>
      </c>
      <c r="P4534" s="179">
        <f>VLOOKUP($G4534,[1]Conceptos!$B$2:$I$588,6,FALSE)</f>
        <v>1</v>
      </c>
      <c r="Q4534" s="179">
        <f>VLOOKUP($G4534,[1]Conceptos!$B$2:$I$588,7,FALSE)</f>
        <v>1</v>
      </c>
      <c r="R4534" s="179">
        <f>VLOOKUP($G4534,[1]Conceptos!$B$2:$I$588,8,FALSE)</f>
        <v>1</v>
      </c>
      <c r="S4534" s="229" t="b">
        <f>VLOOKUP(G4534,[1]Conceptos!$B$2:$E$587,4,FALSE)</f>
        <v>1</v>
      </c>
      <c r="V4534" s="231">
        <f t="shared" si="785"/>
        <v>0</v>
      </c>
    </row>
    <row r="4535" spans="1:22" s="231" customFormat="1" ht="25.5">
      <c r="A4535" s="172">
        <f>VLOOKUP(G4535,[1]Conceptos!$B$2:$F$587,5,FALSE)</f>
        <v>534</v>
      </c>
      <c r="B4535" s="219" t="s">
        <v>677</v>
      </c>
      <c r="C4535" s="220" t="str">
        <f>VLOOKUP(B4535,[1]Conceptos!$B$2:$D$587,2,FALSE)</f>
        <v>CONTRATACIÓN DEL SERVICIO</v>
      </c>
      <c r="D4535" s="221" t="str">
        <f>VLOOKUP(B4535,[1]Conceptos!$B$2:$D$587,3,FALSE)</f>
        <v>INVERSIÓN ORIENTADA A LA CONTRATACIÓN DEL SERVICIO PARA LA ADUCUADA PROTECCIÓN INTEGRAL A LA JUVENTUD</v>
      </c>
      <c r="E4535" s="222" t="s">
        <v>136</v>
      </c>
      <c r="F4535" s="223"/>
      <c r="G4535" s="263" t="str">
        <f t="shared" si="786"/>
        <v>A.14.18.3</v>
      </c>
      <c r="H4535" s="225"/>
      <c r="I4535" s="226">
        <f>SUM(I4536:I4545)</f>
        <v>0</v>
      </c>
      <c r="J4535" s="226">
        <f>SUM(J4536:J4545)</f>
        <v>0</v>
      </c>
      <c r="K4535" s="226">
        <f>SUM(K4536:K4545)</f>
        <v>0</v>
      </c>
      <c r="L4535" s="226">
        <f>SUM(L4536:L4545)</f>
        <v>0</v>
      </c>
      <c r="M4535" s="227">
        <f>SUM(M4536:M4545)</f>
        <v>0</v>
      </c>
      <c r="N4535" s="228">
        <f>IF(AND(E4535&lt;&gt;"", E4535&lt;&gt;"Registrar Detalle",E4535&lt;&gt;"Ocultar Detalle"),1,0)</f>
        <v>0</v>
      </c>
      <c r="O4535" s="228">
        <f t="shared" ref="O4535:O4591" si="795">SUM(I4535:M4535)</f>
        <v>0</v>
      </c>
      <c r="P4535" s="179">
        <f>VLOOKUP($G4535,[1]Conceptos!$B$2:$I$588,6,FALSE)</f>
        <v>1</v>
      </c>
      <c r="Q4535" s="179">
        <f>VLOOKUP($G4535,[1]Conceptos!$B$2:$I$588,7,FALSE)</f>
        <v>1</v>
      </c>
      <c r="R4535" s="179">
        <f>VLOOKUP($G4535,[1]Conceptos!$B$2:$I$588,8,FALSE)</f>
        <v>1</v>
      </c>
      <c r="S4535" s="229" t="b">
        <f>VLOOKUP(G4535,[1]Conceptos!$B$2:$E$588,4,FALSE)</f>
        <v>1</v>
      </c>
      <c r="T4535" s="230">
        <f>FIND(".",B4535,LEN(B4535)-2)</f>
        <v>8</v>
      </c>
      <c r="U4535" s="230" t="str">
        <f>MID(B4535,1,T4535-1)</f>
        <v>A.14.18</v>
      </c>
      <c r="V4535" s="231">
        <f t="shared" ref="V4535:V4598" si="796">IF(T4535=0,T4534,T4535)</f>
        <v>8</v>
      </c>
    </row>
    <row r="4536" spans="1:22" s="231" customFormat="1">
      <c r="A4536" s="172">
        <f>VLOOKUP(G4536,[1]Conceptos!$B$2:$F$587,5,FALSE)</f>
        <v>534</v>
      </c>
      <c r="B4536" s="234"/>
      <c r="C4536" s="220"/>
      <c r="D4536" s="221"/>
      <c r="E4536" s="225">
        <v>1</v>
      </c>
      <c r="F4536" s="174"/>
      <c r="G4536" s="264" t="str">
        <f t="shared" si="786"/>
        <v>A.14.18.3</v>
      </c>
      <c r="H4536" s="235" t="e">
        <f t="shared" ref="H4536:H4545" si="797">VLOOKUP(F4536,$W$7:$X$48,2,FALSE)</f>
        <v>#N/A</v>
      </c>
      <c r="I4536" s="239"/>
      <c r="J4536" s="239"/>
      <c r="K4536" s="239"/>
      <c r="L4536" s="239"/>
      <c r="M4536" s="240"/>
      <c r="N4536" s="231">
        <f t="shared" ref="N4536:N4591" si="798">IF(E4536&lt;&gt;"",1,0)</f>
        <v>1</v>
      </c>
      <c r="O4536" s="231">
        <f t="shared" si="795"/>
        <v>0</v>
      </c>
      <c r="P4536" s="179">
        <f>VLOOKUP($G4536,[1]Conceptos!$B$2:$I$588,6,FALSE)</f>
        <v>1</v>
      </c>
      <c r="Q4536" s="179">
        <f>VLOOKUP($G4536,[1]Conceptos!$B$2:$I$588,7,FALSE)</f>
        <v>1</v>
      </c>
      <c r="R4536" s="179">
        <f>VLOOKUP($G4536,[1]Conceptos!$B$2:$I$588,8,FALSE)</f>
        <v>1</v>
      </c>
      <c r="S4536" s="229" t="b">
        <f>VLOOKUP(G4536,[1]Conceptos!$B$2:$E$588,4,FALSE)</f>
        <v>1</v>
      </c>
      <c r="V4536" s="231">
        <f t="shared" si="796"/>
        <v>8</v>
      </c>
    </row>
    <row r="4537" spans="1:22" s="231" customFormat="1" hidden="1">
      <c r="A4537" s="172">
        <f>VLOOKUP(G4537,[1]Conceptos!$B$2:$F$587,5,FALSE)</f>
        <v>534</v>
      </c>
      <c r="B4537" s="236"/>
      <c r="C4537" s="237"/>
      <c r="D4537" s="238"/>
      <c r="E4537" s="225">
        <v>2</v>
      </c>
      <c r="F4537" s="174"/>
      <c r="G4537" s="264" t="str">
        <f t="shared" si="786"/>
        <v>A.14.18.3</v>
      </c>
      <c r="H4537" s="235" t="e">
        <f t="shared" si="797"/>
        <v>#N/A</v>
      </c>
      <c r="I4537" s="239"/>
      <c r="J4537" s="239"/>
      <c r="K4537" s="239"/>
      <c r="L4537" s="239"/>
      <c r="M4537" s="240"/>
      <c r="N4537" s="231">
        <f t="shared" si="798"/>
        <v>1</v>
      </c>
      <c r="O4537" s="231">
        <f t="shared" si="795"/>
        <v>0</v>
      </c>
      <c r="P4537" s="179">
        <f>VLOOKUP($G4537,[1]Conceptos!$B$2:$I$588,6,FALSE)</f>
        <v>1</v>
      </c>
      <c r="Q4537" s="179">
        <f>VLOOKUP($G4537,[1]Conceptos!$B$2:$I$588,7,FALSE)</f>
        <v>1</v>
      </c>
      <c r="R4537" s="179">
        <f>VLOOKUP($G4537,[1]Conceptos!$B$2:$I$588,8,FALSE)</f>
        <v>1</v>
      </c>
      <c r="S4537" s="229" t="b">
        <f>VLOOKUP(G4537,[1]Conceptos!$B$2:$E$587,4,FALSE)</f>
        <v>1</v>
      </c>
      <c r="V4537" s="231">
        <f t="shared" si="796"/>
        <v>0</v>
      </c>
    </row>
    <row r="4538" spans="1:22" s="231" customFormat="1" hidden="1">
      <c r="A4538" s="172">
        <f>VLOOKUP(G4538,[1]Conceptos!$B$2:$F$587,5,FALSE)</f>
        <v>534</v>
      </c>
      <c r="B4538" s="236"/>
      <c r="C4538" s="237"/>
      <c r="D4538" s="238"/>
      <c r="E4538" s="225">
        <v>3</v>
      </c>
      <c r="F4538" s="174"/>
      <c r="G4538" s="264" t="str">
        <f t="shared" si="786"/>
        <v>A.14.18.3</v>
      </c>
      <c r="H4538" s="235" t="e">
        <f t="shared" si="797"/>
        <v>#N/A</v>
      </c>
      <c r="I4538" s="239"/>
      <c r="J4538" s="239"/>
      <c r="K4538" s="239"/>
      <c r="L4538" s="239"/>
      <c r="M4538" s="240"/>
      <c r="N4538" s="231">
        <f t="shared" si="798"/>
        <v>1</v>
      </c>
      <c r="O4538" s="231">
        <f t="shared" si="795"/>
        <v>0</v>
      </c>
      <c r="P4538" s="179">
        <f>VLOOKUP($G4538,[1]Conceptos!$B$2:$I$588,6,FALSE)</f>
        <v>1</v>
      </c>
      <c r="Q4538" s="179">
        <f>VLOOKUP($G4538,[1]Conceptos!$B$2:$I$588,7,FALSE)</f>
        <v>1</v>
      </c>
      <c r="R4538" s="179">
        <f>VLOOKUP($G4538,[1]Conceptos!$B$2:$I$588,8,FALSE)</f>
        <v>1</v>
      </c>
      <c r="S4538" s="229" t="b">
        <f>VLOOKUP(G4538,[1]Conceptos!$B$2:$E$587,4,FALSE)</f>
        <v>1</v>
      </c>
      <c r="V4538" s="231">
        <f t="shared" si="796"/>
        <v>0</v>
      </c>
    </row>
    <row r="4539" spans="1:22" s="231" customFormat="1" hidden="1">
      <c r="A4539" s="172">
        <f>VLOOKUP(G4539,[1]Conceptos!$B$2:$F$587,5,FALSE)</f>
        <v>534</v>
      </c>
      <c r="B4539" s="236"/>
      <c r="C4539" s="237"/>
      <c r="D4539" s="238"/>
      <c r="E4539" s="225">
        <v>4</v>
      </c>
      <c r="F4539" s="174"/>
      <c r="G4539" s="264" t="str">
        <f t="shared" si="786"/>
        <v>A.14.18.3</v>
      </c>
      <c r="H4539" s="235" t="e">
        <f t="shared" si="797"/>
        <v>#N/A</v>
      </c>
      <c r="I4539" s="239"/>
      <c r="J4539" s="239"/>
      <c r="K4539" s="239"/>
      <c r="L4539" s="239"/>
      <c r="M4539" s="240"/>
      <c r="N4539" s="231">
        <f t="shared" si="798"/>
        <v>1</v>
      </c>
      <c r="O4539" s="231">
        <f t="shared" si="795"/>
        <v>0</v>
      </c>
      <c r="P4539" s="179">
        <f>VLOOKUP($G4539,[1]Conceptos!$B$2:$I$588,6,FALSE)</f>
        <v>1</v>
      </c>
      <c r="Q4539" s="179">
        <f>VLOOKUP($G4539,[1]Conceptos!$B$2:$I$588,7,FALSE)</f>
        <v>1</v>
      </c>
      <c r="R4539" s="179">
        <f>VLOOKUP($G4539,[1]Conceptos!$B$2:$I$588,8,FALSE)</f>
        <v>1</v>
      </c>
      <c r="S4539" s="229" t="b">
        <f>VLOOKUP(G4539,[1]Conceptos!$B$2:$E$587,4,FALSE)</f>
        <v>1</v>
      </c>
      <c r="V4539" s="231">
        <f t="shared" si="796"/>
        <v>0</v>
      </c>
    </row>
    <row r="4540" spans="1:22" s="231" customFormat="1" hidden="1">
      <c r="A4540" s="172">
        <f>VLOOKUP(G4540,[1]Conceptos!$B$2:$F$587,5,FALSE)</f>
        <v>534</v>
      </c>
      <c r="B4540" s="236"/>
      <c r="C4540" s="237"/>
      <c r="D4540" s="238"/>
      <c r="E4540" s="225">
        <v>5</v>
      </c>
      <c r="F4540" s="174"/>
      <c r="G4540" s="264" t="str">
        <f t="shared" si="786"/>
        <v>A.14.18.3</v>
      </c>
      <c r="H4540" s="235" t="e">
        <f t="shared" si="797"/>
        <v>#N/A</v>
      </c>
      <c r="I4540" s="239"/>
      <c r="J4540" s="239"/>
      <c r="K4540" s="239"/>
      <c r="L4540" s="239"/>
      <c r="M4540" s="240"/>
      <c r="N4540" s="231">
        <f t="shared" si="798"/>
        <v>1</v>
      </c>
      <c r="O4540" s="231">
        <f t="shared" si="795"/>
        <v>0</v>
      </c>
      <c r="P4540" s="179">
        <f>VLOOKUP($G4540,[1]Conceptos!$B$2:$I$588,6,FALSE)</f>
        <v>1</v>
      </c>
      <c r="Q4540" s="179">
        <f>VLOOKUP($G4540,[1]Conceptos!$B$2:$I$588,7,FALSE)</f>
        <v>1</v>
      </c>
      <c r="R4540" s="179">
        <f>VLOOKUP($G4540,[1]Conceptos!$B$2:$I$588,8,FALSE)</f>
        <v>1</v>
      </c>
      <c r="S4540" s="229" t="b">
        <f>VLOOKUP(G4540,[1]Conceptos!$B$2:$E$587,4,FALSE)</f>
        <v>1</v>
      </c>
      <c r="V4540" s="231">
        <f t="shared" si="796"/>
        <v>0</v>
      </c>
    </row>
    <row r="4541" spans="1:22" s="231" customFormat="1" hidden="1">
      <c r="A4541" s="172">
        <f>VLOOKUP(G4541,[1]Conceptos!$B$2:$F$587,5,FALSE)</f>
        <v>534</v>
      </c>
      <c r="B4541" s="236"/>
      <c r="C4541" s="237"/>
      <c r="D4541" s="238"/>
      <c r="E4541" s="225">
        <v>6</v>
      </c>
      <c r="F4541" s="174"/>
      <c r="G4541" s="264" t="str">
        <f t="shared" ref="G4541:G4604" si="799">IF(ISBLANK(B4541),G4540,B4541)</f>
        <v>A.14.18.3</v>
      </c>
      <c r="H4541" s="235" t="e">
        <f t="shared" si="797"/>
        <v>#N/A</v>
      </c>
      <c r="I4541" s="239"/>
      <c r="J4541" s="239"/>
      <c r="K4541" s="239"/>
      <c r="L4541" s="239"/>
      <c r="M4541" s="240"/>
      <c r="N4541" s="231">
        <f t="shared" si="798"/>
        <v>1</v>
      </c>
      <c r="O4541" s="231">
        <f t="shared" si="795"/>
        <v>0</v>
      </c>
      <c r="P4541" s="179">
        <f>VLOOKUP($G4541,[1]Conceptos!$B$2:$I$588,6,FALSE)</f>
        <v>1</v>
      </c>
      <c r="Q4541" s="179">
        <f>VLOOKUP($G4541,[1]Conceptos!$B$2:$I$588,7,FALSE)</f>
        <v>1</v>
      </c>
      <c r="R4541" s="179">
        <f>VLOOKUP($G4541,[1]Conceptos!$B$2:$I$588,8,FALSE)</f>
        <v>1</v>
      </c>
      <c r="S4541" s="229" t="b">
        <f>VLOOKUP(G4541,[1]Conceptos!$B$2:$E$587,4,FALSE)</f>
        <v>1</v>
      </c>
      <c r="V4541" s="231">
        <f t="shared" si="796"/>
        <v>0</v>
      </c>
    </row>
    <row r="4542" spans="1:22" s="231" customFormat="1" hidden="1">
      <c r="A4542" s="172">
        <f>VLOOKUP(G4542,[1]Conceptos!$B$2:$F$587,5,FALSE)</f>
        <v>534</v>
      </c>
      <c r="B4542" s="236"/>
      <c r="C4542" s="237"/>
      <c r="D4542" s="238"/>
      <c r="E4542" s="225">
        <v>7</v>
      </c>
      <c r="F4542" s="174"/>
      <c r="G4542" s="264" t="str">
        <f t="shared" si="799"/>
        <v>A.14.18.3</v>
      </c>
      <c r="H4542" s="235" t="e">
        <f t="shared" si="797"/>
        <v>#N/A</v>
      </c>
      <c r="I4542" s="239"/>
      <c r="J4542" s="239"/>
      <c r="K4542" s="239"/>
      <c r="L4542" s="239"/>
      <c r="M4542" s="240"/>
      <c r="N4542" s="231">
        <f t="shared" si="798"/>
        <v>1</v>
      </c>
      <c r="O4542" s="231">
        <f t="shared" si="795"/>
        <v>0</v>
      </c>
      <c r="P4542" s="179">
        <f>VLOOKUP($G4542,[1]Conceptos!$B$2:$I$588,6,FALSE)</f>
        <v>1</v>
      </c>
      <c r="Q4542" s="179">
        <f>VLOOKUP($G4542,[1]Conceptos!$B$2:$I$588,7,FALSE)</f>
        <v>1</v>
      </c>
      <c r="R4542" s="179">
        <f>VLOOKUP($G4542,[1]Conceptos!$B$2:$I$588,8,FALSE)</f>
        <v>1</v>
      </c>
      <c r="S4542" s="229" t="b">
        <f>VLOOKUP(G4542,[1]Conceptos!$B$2:$E$587,4,FALSE)</f>
        <v>1</v>
      </c>
      <c r="V4542" s="231">
        <f t="shared" si="796"/>
        <v>0</v>
      </c>
    </row>
    <row r="4543" spans="1:22" s="231" customFormat="1" hidden="1">
      <c r="A4543" s="172">
        <f>VLOOKUP(G4543,[1]Conceptos!$B$2:$F$587,5,FALSE)</f>
        <v>534</v>
      </c>
      <c r="B4543" s="236"/>
      <c r="C4543" s="237"/>
      <c r="D4543" s="238"/>
      <c r="E4543" s="225">
        <v>8</v>
      </c>
      <c r="F4543" s="174"/>
      <c r="G4543" s="264" t="str">
        <f t="shared" si="799"/>
        <v>A.14.18.3</v>
      </c>
      <c r="H4543" s="235" t="e">
        <f t="shared" si="797"/>
        <v>#N/A</v>
      </c>
      <c r="I4543" s="239"/>
      <c r="J4543" s="239"/>
      <c r="K4543" s="239"/>
      <c r="L4543" s="239"/>
      <c r="M4543" s="240"/>
      <c r="N4543" s="231">
        <f t="shared" si="798"/>
        <v>1</v>
      </c>
      <c r="O4543" s="231">
        <f t="shared" si="795"/>
        <v>0</v>
      </c>
      <c r="P4543" s="179">
        <f>VLOOKUP($G4543,[1]Conceptos!$B$2:$I$588,6,FALSE)</f>
        <v>1</v>
      </c>
      <c r="Q4543" s="179">
        <f>VLOOKUP($G4543,[1]Conceptos!$B$2:$I$588,7,FALSE)</f>
        <v>1</v>
      </c>
      <c r="R4543" s="179">
        <f>VLOOKUP($G4543,[1]Conceptos!$B$2:$I$588,8,FALSE)</f>
        <v>1</v>
      </c>
      <c r="S4543" s="229" t="b">
        <f>VLOOKUP(G4543,[1]Conceptos!$B$2:$E$587,4,FALSE)</f>
        <v>1</v>
      </c>
      <c r="V4543" s="231">
        <f t="shared" si="796"/>
        <v>0</v>
      </c>
    </row>
    <row r="4544" spans="1:22" s="231" customFormat="1" hidden="1">
      <c r="A4544" s="172">
        <f>VLOOKUP(G4544,[1]Conceptos!$B$2:$F$587,5,FALSE)</f>
        <v>534</v>
      </c>
      <c r="B4544" s="236"/>
      <c r="C4544" s="237"/>
      <c r="D4544" s="238"/>
      <c r="E4544" s="225">
        <v>9</v>
      </c>
      <c r="F4544" s="174"/>
      <c r="G4544" s="264" t="str">
        <f t="shared" si="799"/>
        <v>A.14.18.3</v>
      </c>
      <c r="H4544" s="235" t="e">
        <f t="shared" si="797"/>
        <v>#N/A</v>
      </c>
      <c r="I4544" s="239"/>
      <c r="J4544" s="239"/>
      <c r="K4544" s="239"/>
      <c r="L4544" s="239"/>
      <c r="M4544" s="240"/>
      <c r="N4544" s="231">
        <f t="shared" si="798"/>
        <v>1</v>
      </c>
      <c r="O4544" s="231">
        <f t="shared" si="795"/>
        <v>0</v>
      </c>
      <c r="P4544" s="179">
        <f>VLOOKUP($G4544,[1]Conceptos!$B$2:$I$588,6,FALSE)</f>
        <v>1</v>
      </c>
      <c r="Q4544" s="179">
        <f>VLOOKUP($G4544,[1]Conceptos!$B$2:$I$588,7,FALSE)</f>
        <v>1</v>
      </c>
      <c r="R4544" s="179">
        <f>VLOOKUP($G4544,[1]Conceptos!$B$2:$I$588,8,FALSE)</f>
        <v>1</v>
      </c>
      <c r="S4544" s="229" t="b">
        <f>VLOOKUP(G4544,[1]Conceptos!$B$2:$E$587,4,FALSE)</f>
        <v>1</v>
      </c>
      <c r="V4544" s="231">
        <f t="shared" si="796"/>
        <v>0</v>
      </c>
    </row>
    <row r="4545" spans="1:22" s="231" customFormat="1" hidden="1">
      <c r="A4545" s="172">
        <f>VLOOKUP(G4545,[1]Conceptos!$B$2:$F$587,5,FALSE)</f>
        <v>534</v>
      </c>
      <c r="B4545" s="236"/>
      <c r="C4545" s="237"/>
      <c r="D4545" s="238"/>
      <c r="E4545" s="225">
        <v>10</v>
      </c>
      <c r="F4545" s="174"/>
      <c r="G4545" s="264" t="str">
        <f t="shared" si="799"/>
        <v>A.14.18.3</v>
      </c>
      <c r="H4545" s="235" t="e">
        <f t="shared" si="797"/>
        <v>#N/A</v>
      </c>
      <c r="I4545" s="239"/>
      <c r="J4545" s="239"/>
      <c r="K4545" s="239"/>
      <c r="L4545" s="239"/>
      <c r="M4545" s="240"/>
      <c r="N4545" s="231">
        <f t="shared" si="798"/>
        <v>1</v>
      </c>
      <c r="O4545" s="231">
        <f t="shared" si="795"/>
        <v>0</v>
      </c>
      <c r="P4545" s="179">
        <f>VLOOKUP($G4545,[1]Conceptos!$B$2:$I$588,6,FALSE)</f>
        <v>1</v>
      </c>
      <c r="Q4545" s="179">
        <f>VLOOKUP($G4545,[1]Conceptos!$B$2:$I$588,7,FALSE)</f>
        <v>1</v>
      </c>
      <c r="R4545" s="179">
        <f>VLOOKUP($G4545,[1]Conceptos!$B$2:$I$588,8,FALSE)</f>
        <v>1</v>
      </c>
      <c r="S4545" s="229" t="b">
        <f>VLOOKUP(G4545,[1]Conceptos!$B$2:$E$587,4,FALSE)</f>
        <v>1</v>
      </c>
      <c r="V4545" s="231">
        <f t="shared" si="796"/>
        <v>0</v>
      </c>
    </row>
    <row r="4546" spans="1:22" s="231" customFormat="1" ht="25.5">
      <c r="A4546" s="172">
        <f>VLOOKUP(G4546,[1]Conceptos!$B$2:$F$587,5,FALSE)</f>
        <v>535</v>
      </c>
      <c r="B4546" s="216" t="s">
        <v>678</v>
      </c>
      <c r="C4546" s="217" t="str">
        <f>VLOOKUP(B4546,[1]Conceptos!$B$2:$D$587,2,FALSE)</f>
        <v>PRESTACIÓN DIRECTA DEL SERVICIO</v>
      </c>
      <c r="D4546" s="218" t="str">
        <f>VLOOKUP(B4546,[1]Conceptos!$B$2:$D$587,3,FALSE)</f>
        <v>INVERSIÓN ORIENTADA A LA PRESTACION DEL SERVICIO DIRECTA PARA LA ADUCUADA PROTECCIÓN INTEGRAL A LA JUVENTUD</v>
      </c>
      <c r="E4546" s="249"/>
      <c r="F4546" s="210"/>
      <c r="G4546" s="262" t="str">
        <f t="shared" si="799"/>
        <v>A.14.18.4</v>
      </c>
      <c r="H4546" s="249"/>
      <c r="I4546" s="213">
        <f>I4547+I4558</f>
        <v>0</v>
      </c>
      <c r="J4546" s="213">
        <f>J4547+J4558</f>
        <v>0</v>
      </c>
      <c r="K4546" s="213">
        <f>K4547+K4558</f>
        <v>0</v>
      </c>
      <c r="L4546" s="213">
        <f>L4547+L4558</f>
        <v>0</v>
      </c>
      <c r="M4546" s="214">
        <f>M4547+M4558</f>
        <v>0</v>
      </c>
      <c r="N4546" s="250">
        <f t="shared" si="798"/>
        <v>0</v>
      </c>
      <c r="O4546" s="250">
        <f t="shared" si="795"/>
        <v>0</v>
      </c>
      <c r="P4546" s="179">
        <f>VLOOKUP($G4546,[1]Conceptos!$B$2:$I$588,6,FALSE)</f>
        <v>1</v>
      </c>
      <c r="Q4546" s="179">
        <f>VLOOKUP($G4546,[1]Conceptos!$B$2:$I$588,7,FALSE)</f>
        <v>1</v>
      </c>
      <c r="R4546" s="179">
        <f>VLOOKUP($G4546,[1]Conceptos!$B$2:$I$588,8,FALSE)</f>
        <v>1</v>
      </c>
      <c r="S4546" s="229" t="b">
        <f>VLOOKUP(G4546,[1]Conceptos!$B$2:$E$588,4,FALSE)</f>
        <v>0</v>
      </c>
      <c r="T4546" s="230">
        <f>FIND(".",B4546,LEN(B4546)-2)</f>
        <v>8</v>
      </c>
      <c r="U4546" s="230" t="str">
        <f>MID(B4546,1,T4546-1)</f>
        <v>A.14.18</v>
      </c>
      <c r="V4546" s="231">
        <f t="shared" si="796"/>
        <v>8</v>
      </c>
    </row>
    <row r="4547" spans="1:22" s="231" customFormat="1" ht="38.25">
      <c r="A4547" s="172">
        <f>VLOOKUP(G4547,[1]Conceptos!$B$2:$F$587,5,FALSE)</f>
        <v>536</v>
      </c>
      <c r="B4547" s="219" t="s">
        <v>679</v>
      </c>
      <c r="C4547" s="220" t="str">
        <f>VLOOKUP(B4547,[1]Conceptos!$B$2:$D$587,2,FALSE)</f>
        <v>TALENTO HUMANO QUE DESARROLLA FUNCIONES DE CARÁCTER OPERATIVO</v>
      </c>
      <c r="D4547" s="221" t="str">
        <f>VLOOKUP(B4547,[1]Conceptos!$B$2:$D$587,3,FALSE)</f>
        <v>CONTEMPLA LA REMUNERACIÓN DEL TALENTO HUMANO QUE DESARROLLA FUNCIONES DE CARÁCTER OPERATIVO EN EL ÁREA DE PROTECCIÓN INTEGRAL A LA JUVENTUD, CUALQUIERA QUE SEA SU MODALIDAD DE VINCULACIÓN.</v>
      </c>
      <c r="E4547" s="222" t="s">
        <v>136</v>
      </c>
      <c r="F4547" s="223"/>
      <c r="G4547" s="263" t="str">
        <f t="shared" si="799"/>
        <v>A.14.18.4.1</v>
      </c>
      <c r="H4547" s="225"/>
      <c r="I4547" s="226">
        <f>SUM(I4548:I4557)</f>
        <v>0</v>
      </c>
      <c r="J4547" s="226">
        <f>SUM(J4548:J4557)</f>
        <v>0</v>
      </c>
      <c r="K4547" s="226">
        <f>SUM(K4548:K4557)</f>
        <v>0</v>
      </c>
      <c r="L4547" s="226">
        <f>SUM(L4548:L4557)</f>
        <v>0</v>
      </c>
      <c r="M4547" s="227">
        <f>SUM(M4548:M4557)</f>
        <v>0</v>
      </c>
      <c r="N4547" s="228">
        <f>IF(AND(E4547&lt;&gt;"", E4547&lt;&gt;"Registrar Detalle",E4547&lt;&gt;"Ocultar Detalle"),1,0)</f>
        <v>0</v>
      </c>
      <c r="O4547" s="228">
        <f t="shared" si="795"/>
        <v>0</v>
      </c>
      <c r="P4547" s="179">
        <f>VLOOKUP($G4547,[1]Conceptos!$B$2:$I$588,6,FALSE)</f>
        <v>1</v>
      </c>
      <c r="Q4547" s="179">
        <f>VLOOKUP($G4547,[1]Conceptos!$B$2:$I$588,7,FALSE)</f>
        <v>1</v>
      </c>
      <c r="R4547" s="179">
        <f>VLOOKUP($G4547,[1]Conceptos!$B$2:$I$588,8,FALSE)</f>
        <v>1</v>
      </c>
      <c r="S4547" s="229" t="b">
        <f>VLOOKUP(G4547,[1]Conceptos!$B$2:$E$588,4,FALSE)</f>
        <v>1</v>
      </c>
      <c r="T4547" s="230">
        <f>FIND(".",B4547,LEN(B4547)-2)</f>
        <v>10</v>
      </c>
      <c r="U4547" s="230" t="str">
        <f>MID(B4547,1,T4547-1)</f>
        <v>A.14.18.4</v>
      </c>
      <c r="V4547" s="231">
        <f t="shared" si="796"/>
        <v>10</v>
      </c>
    </row>
    <row r="4548" spans="1:22" s="231" customFormat="1">
      <c r="A4548" s="172">
        <f>VLOOKUP(G4548,[1]Conceptos!$B$2:$F$587,5,FALSE)</f>
        <v>536</v>
      </c>
      <c r="B4548" s="234"/>
      <c r="C4548" s="220"/>
      <c r="D4548" s="221"/>
      <c r="E4548" s="225">
        <v>1</v>
      </c>
      <c r="F4548" s="174"/>
      <c r="G4548" s="264" t="str">
        <f t="shared" si="799"/>
        <v>A.14.18.4.1</v>
      </c>
      <c r="H4548" s="235" t="e">
        <f t="shared" ref="H4548:H4557" si="800">VLOOKUP(F4548,$W$7:$X$48,2,FALSE)</f>
        <v>#N/A</v>
      </c>
      <c r="I4548" s="239"/>
      <c r="J4548" s="239"/>
      <c r="K4548" s="239"/>
      <c r="L4548" s="239"/>
      <c r="M4548" s="240"/>
      <c r="N4548" s="231">
        <f t="shared" si="798"/>
        <v>1</v>
      </c>
      <c r="O4548" s="231">
        <f t="shared" si="795"/>
        <v>0</v>
      </c>
      <c r="P4548" s="179">
        <f>VLOOKUP($G4548,[1]Conceptos!$B$2:$I$588,6,FALSE)</f>
        <v>1</v>
      </c>
      <c r="Q4548" s="179">
        <f>VLOOKUP($G4548,[1]Conceptos!$B$2:$I$588,7,FALSE)</f>
        <v>1</v>
      </c>
      <c r="R4548" s="179">
        <f>VLOOKUP($G4548,[1]Conceptos!$B$2:$I$588,8,FALSE)</f>
        <v>1</v>
      </c>
      <c r="S4548" s="229" t="b">
        <f>VLOOKUP(G4548,[1]Conceptos!$B$2:$E$588,4,FALSE)</f>
        <v>1</v>
      </c>
      <c r="V4548" s="231">
        <f t="shared" si="796"/>
        <v>10</v>
      </c>
    </row>
    <row r="4549" spans="1:22" s="231" customFormat="1" hidden="1">
      <c r="A4549" s="172">
        <f>VLOOKUP(G4549,[1]Conceptos!$B$2:$F$587,5,FALSE)</f>
        <v>536</v>
      </c>
      <c r="B4549" s="236"/>
      <c r="C4549" s="237"/>
      <c r="D4549" s="238"/>
      <c r="E4549" s="225">
        <v>2</v>
      </c>
      <c r="F4549" s="174"/>
      <c r="G4549" s="264" t="str">
        <f t="shared" si="799"/>
        <v>A.14.18.4.1</v>
      </c>
      <c r="H4549" s="235" t="e">
        <f t="shared" si="800"/>
        <v>#N/A</v>
      </c>
      <c r="I4549" s="239"/>
      <c r="J4549" s="239"/>
      <c r="K4549" s="239"/>
      <c r="L4549" s="239"/>
      <c r="M4549" s="240"/>
      <c r="N4549" s="231">
        <f t="shared" si="798"/>
        <v>1</v>
      </c>
      <c r="O4549" s="231">
        <f t="shared" si="795"/>
        <v>0</v>
      </c>
      <c r="P4549" s="179">
        <f>VLOOKUP($G4549,[1]Conceptos!$B$2:$I$588,6,FALSE)</f>
        <v>1</v>
      </c>
      <c r="Q4549" s="179">
        <f>VLOOKUP($G4549,[1]Conceptos!$B$2:$I$588,7,FALSE)</f>
        <v>1</v>
      </c>
      <c r="R4549" s="179">
        <f>VLOOKUP($G4549,[1]Conceptos!$B$2:$I$588,8,FALSE)</f>
        <v>1</v>
      </c>
      <c r="S4549" s="229" t="b">
        <f>VLOOKUP(G4549,[1]Conceptos!$B$2:$E$587,4,FALSE)</f>
        <v>1</v>
      </c>
      <c r="V4549" s="231">
        <f t="shared" si="796"/>
        <v>0</v>
      </c>
    </row>
    <row r="4550" spans="1:22" s="231" customFormat="1" hidden="1">
      <c r="A4550" s="172">
        <f>VLOOKUP(G4550,[1]Conceptos!$B$2:$F$587,5,FALSE)</f>
        <v>536</v>
      </c>
      <c r="B4550" s="236"/>
      <c r="C4550" s="237"/>
      <c r="D4550" s="238"/>
      <c r="E4550" s="225">
        <v>3</v>
      </c>
      <c r="F4550" s="174"/>
      <c r="G4550" s="264" t="str">
        <f t="shared" si="799"/>
        <v>A.14.18.4.1</v>
      </c>
      <c r="H4550" s="235" t="e">
        <f t="shared" si="800"/>
        <v>#N/A</v>
      </c>
      <c r="I4550" s="239"/>
      <c r="J4550" s="239"/>
      <c r="K4550" s="239"/>
      <c r="L4550" s="239"/>
      <c r="M4550" s="240"/>
      <c r="N4550" s="231">
        <f t="shared" si="798"/>
        <v>1</v>
      </c>
      <c r="O4550" s="231">
        <f t="shared" si="795"/>
        <v>0</v>
      </c>
      <c r="P4550" s="179">
        <f>VLOOKUP($G4550,[1]Conceptos!$B$2:$I$588,6,FALSE)</f>
        <v>1</v>
      </c>
      <c r="Q4550" s="179">
        <f>VLOOKUP($G4550,[1]Conceptos!$B$2:$I$588,7,FALSE)</f>
        <v>1</v>
      </c>
      <c r="R4550" s="179">
        <f>VLOOKUP($G4550,[1]Conceptos!$B$2:$I$588,8,FALSE)</f>
        <v>1</v>
      </c>
      <c r="S4550" s="229" t="b">
        <f>VLOOKUP(G4550,[1]Conceptos!$B$2:$E$587,4,FALSE)</f>
        <v>1</v>
      </c>
      <c r="V4550" s="231">
        <f t="shared" si="796"/>
        <v>0</v>
      </c>
    </row>
    <row r="4551" spans="1:22" s="231" customFormat="1" hidden="1">
      <c r="A4551" s="172">
        <f>VLOOKUP(G4551,[1]Conceptos!$B$2:$F$587,5,FALSE)</f>
        <v>536</v>
      </c>
      <c r="B4551" s="236"/>
      <c r="C4551" s="237"/>
      <c r="D4551" s="238"/>
      <c r="E4551" s="225">
        <v>4</v>
      </c>
      <c r="F4551" s="174"/>
      <c r="G4551" s="264" t="str">
        <f t="shared" si="799"/>
        <v>A.14.18.4.1</v>
      </c>
      <c r="H4551" s="235" t="e">
        <f t="shared" si="800"/>
        <v>#N/A</v>
      </c>
      <c r="I4551" s="239"/>
      <c r="J4551" s="239"/>
      <c r="K4551" s="239"/>
      <c r="L4551" s="239"/>
      <c r="M4551" s="240"/>
      <c r="N4551" s="231">
        <f t="shared" si="798"/>
        <v>1</v>
      </c>
      <c r="O4551" s="231">
        <f t="shared" si="795"/>
        <v>0</v>
      </c>
      <c r="P4551" s="179">
        <f>VLOOKUP($G4551,[1]Conceptos!$B$2:$I$588,6,FALSE)</f>
        <v>1</v>
      </c>
      <c r="Q4551" s="179">
        <f>VLOOKUP($G4551,[1]Conceptos!$B$2:$I$588,7,FALSE)</f>
        <v>1</v>
      </c>
      <c r="R4551" s="179">
        <f>VLOOKUP($G4551,[1]Conceptos!$B$2:$I$588,8,FALSE)</f>
        <v>1</v>
      </c>
      <c r="S4551" s="229" t="b">
        <f>VLOOKUP(G4551,[1]Conceptos!$B$2:$E$587,4,FALSE)</f>
        <v>1</v>
      </c>
      <c r="V4551" s="231">
        <f t="shared" si="796"/>
        <v>0</v>
      </c>
    </row>
    <row r="4552" spans="1:22" s="231" customFormat="1" hidden="1">
      <c r="A4552" s="172">
        <f>VLOOKUP(G4552,[1]Conceptos!$B$2:$F$587,5,FALSE)</f>
        <v>536</v>
      </c>
      <c r="B4552" s="236"/>
      <c r="C4552" s="237"/>
      <c r="D4552" s="238"/>
      <c r="E4552" s="225">
        <v>5</v>
      </c>
      <c r="F4552" s="174"/>
      <c r="G4552" s="264" t="str">
        <f t="shared" si="799"/>
        <v>A.14.18.4.1</v>
      </c>
      <c r="H4552" s="235" t="e">
        <f t="shared" si="800"/>
        <v>#N/A</v>
      </c>
      <c r="I4552" s="239"/>
      <c r="J4552" s="239"/>
      <c r="K4552" s="239"/>
      <c r="L4552" s="239"/>
      <c r="M4552" s="240"/>
      <c r="N4552" s="231">
        <f t="shared" si="798"/>
        <v>1</v>
      </c>
      <c r="O4552" s="231">
        <f t="shared" si="795"/>
        <v>0</v>
      </c>
      <c r="P4552" s="179">
        <f>VLOOKUP($G4552,[1]Conceptos!$B$2:$I$588,6,FALSE)</f>
        <v>1</v>
      </c>
      <c r="Q4552" s="179">
        <f>VLOOKUP($G4552,[1]Conceptos!$B$2:$I$588,7,FALSE)</f>
        <v>1</v>
      </c>
      <c r="R4552" s="179">
        <f>VLOOKUP($G4552,[1]Conceptos!$B$2:$I$588,8,FALSE)</f>
        <v>1</v>
      </c>
      <c r="S4552" s="229" t="b">
        <f>VLOOKUP(G4552,[1]Conceptos!$B$2:$E$587,4,FALSE)</f>
        <v>1</v>
      </c>
      <c r="V4552" s="231">
        <f t="shared" si="796"/>
        <v>0</v>
      </c>
    </row>
    <row r="4553" spans="1:22" s="231" customFormat="1" hidden="1">
      <c r="A4553" s="172">
        <f>VLOOKUP(G4553,[1]Conceptos!$B$2:$F$587,5,FALSE)</f>
        <v>536</v>
      </c>
      <c r="B4553" s="236"/>
      <c r="C4553" s="237"/>
      <c r="D4553" s="238"/>
      <c r="E4553" s="225">
        <v>6</v>
      </c>
      <c r="F4553" s="174"/>
      <c r="G4553" s="264" t="str">
        <f t="shared" si="799"/>
        <v>A.14.18.4.1</v>
      </c>
      <c r="H4553" s="235" t="e">
        <f t="shared" si="800"/>
        <v>#N/A</v>
      </c>
      <c r="I4553" s="239"/>
      <c r="J4553" s="239"/>
      <c r="K4553" s="239"/>
      <c r="L4553" s="239"/>
      <c r="M4553" s="240"/>
      <c r="N4553" s="231">
        <f t="shared" si="798"/>
        <v>1</v>
      </c>
      <c r="O4553" s="231">
        <f t="shared" si="795"/>
        <v>0</v>
      </c>
      <c r="P4553" s="179">
        <f>VLOOKUP($G4553,[1]Conceptos!$B$2:$I$588,6,FALSE)</f>
        <v>1</v>
      </c>
      <c r="Q4553" s="179">
        <f>VLOOKUP($G4553,[1]Conceptos!$B$2:$I$588,7,FALSE)</f>
        <v>1</v>
      </c>
      <c r="R4553" s="179">
        <f>VLOOKUP($G4553,[1]Conceptos!$B$2:$I$588,8,FALSE)</f>
        <v>1</v>
      </c>
      <c r="S4553" s="229" t="b">
        <f>VLOOKUP(G4553,[1]Conceptos!$B$2:$E$587,4,FALSE)</f>
        <v>1</v>
      </c>
      <c r="V4553" s="231">
        <f t="shared" si="796"/>
        <v>0</v>
      </c>
    </row>
    <row r="4554" spans="1:22" s="231" customFormat="1" hidden="1">
      <c r="A4554" s="172">
        <f>VLOOKUP(G4554,[1]Conceptos!$B$2:$F$587,5,FALSE)</f>
        <v>536</v>
      </c>
      <c r="B4554" s="236"/>
      <c r="C4554" s="237"/>
      <c r="D4554" s="238"/>
      <c r="E4554" s="225">
        <v>7</v>
      </c>
      <c r="F4554" s="174"/>
      <c r="G4554" s="264" t="str">
        <f t="shared" si="799"/>
        <v>A.14.18.4.1</v>
      </c>
      <c r="H4554" s="235" t="e">
        <f t="shared" si="800"/>
        <v>#N/A</v>
      </c>
      <c r="I4554" s="239"/>
      <c r="J4554" s="239"/>
      <c r="K4554" s="239"/>
      <c r="L4554" s="239"/>
      <c r="M4554" s="240"/>
      <c r="N4554" s="231">
        <f t="shared" si="798"/>
        <v>1</v>
      </c>
      <c r="O4554" s="231">
        <f t="shared" si="795"/>
        <v>0</v>
      </c>
      <c r="P4554" s="179">
        <f>VLOOKUP($G4554,[1]Conceptos!$B$2:$I$588,6,FALSE)</f>
        <v>1</v>
      </c>
      <c r="Q4554" s="179">
        <f>VLOOKUP($G4554,[1]Conceptos!$B$2:$I$588,7,FALSE)</f>
        <v>1</v>
      </c>
      <c r="R4554" s="179">
        <f>VLOOKUP($G4554,[1]Conceptos!$B$2:$I$588,8,FALSE)</f>
        <v>1</v>
      </c>
      <c r="S4554" s="229" t="b">
        <f>VLOOKUP(G4554,[1]Conceptos!$B$2:$E$587,4,FALSE)</f>
        <v>1</v>
      </c>
      <c r="V4554" s="231">
        <f t="shared" si="796"/>
        <v>0</v>
      </c>
    </row>
    <row r="4555" spans="1:22" s="231" customFormat="1" hidden="1">
      <c r="A4555" s="172">
        <f>VLOOKUP(G4555,[1]Conceptos!$B$2:$F$587,5,FALSE)</f>
        <v>536</v>
      </c>
      <c r="B4555" s="236"/>
      <c r="C4555" s="237"/>
      <c r="D4555" s="238"/>
      <c r="E4555" s="225">
        <v>8</v>
      </c>
      <c r="F4555" s="174"/>
      <c r="G4555" s="264" t="str">
        <f t="shared" si="799"/>
        <v>A.14.18.4.1</v>
      </c>
      <c r="H4555" s="235" t="e">
        <f t="shared" si="800"/>
        <v>#N/A</v>
      </c>
      <c r="I4555" s="239"/>
      <c r="J4555" s="239"/>
      <c r="K4555" s="239"/>
      <c r="L4555" s="239"/>
      <c r="M4555" s="240"/>
      <c r="N4555" s="231">
        <f t="shared" si="798"/>
        <v>1</v>
      </c>
      <c r="O4555" s="231">
        <f t="shared" si="795"/>
        <v>0</v>
      </c>
      <c r="P4555" s="179">
        <f>VLOOKUP($G4555,[1]Conceptos!$B$2:$I$588,6,FALSE)</f>
        <v>1</v>
      </c>
      <c r="Q4555" s="179">
        <f>VLOOKUP($G4555,[1]Conceptos!$B$2:$I$588,7,FALSE)</f>
        <v>1</v>
      </c>
      <c r="R4555" s="179">
        <f>VLOOKUP($G4555,[1]Conceptos!$B$2:$I$588,8,FALSE)</f>
        <v>1</v>
      </c>
      <c r="S4555" s="229" t="b">
        <f>VLOOKUP(G4555,[1]Conceptos!$B$2:$E$587,4,FALSE)</f>
        <v>1</v>
      </c>
      <c r="V4555" s="231">
        <f t="shared" si="796"/>
        <v>0</v>
      </c>
    </row>
    <row r="4556" spans="1:22" s="231" customFormat="1" hidden="1">
      <c r="A4556" s="172">
        <f>VLOOKUP(G4556,[1]Conceptos!$B$2:$F$587,5,FALSE)</f>
        <v>536</v>
      </c>
      <c r="B4556" s="236"/>
      <c r="C4556" s="237"/>
      <c r="D4556" s="238"/>
      <c r="E4556" s="225">
        <v>9</v>
      </c>
      <c r="F4556" s="174"/>
      <c r="G4556" s="264" t="str">
        <f t="shared" si="799"/>
        <v>A.14.18.4.1</v>
      </c>
      <c r="H4556" s="235" t="e">
        <f t="shared" si="800"/>
        <v>#N/A</v>
      </c>
      <c r="I4556" s="239"/>
      <c r="J4556" s="239"/>
      <c r="K4556" s="239"/>
      <c r="L4556" s="239"/>
      <c r="M4556" s="240"/>
      <c r="N4556" s="231">
        <f t="shared" si="798"/>
        <v>1</v>
      </c>
      <c r="O4556" s="231">
        <f t="shared" si="795"/>
        <v>0</v>
      </c>
      <c r="P4556" s="179">
        <f>VLOOKUP($G4556,[1]Conceptos!$B$2:$I$588,6,FALSE)</f>
        <v>1</v>
      </c>
      <c r="Q4556" s="179">
        <f>VLOOKUP($G4556,[1]Conceptos!$B$2:$I$588,7,FALSE)</f>
        <v>1</v>
      </c>
      <c r="R4556" s="179">
        <f>VLOOKUP($G4556,[1]Conceptos!$B$2:$I$588,8,FALSE)</f>
        <v>1</v>
      </c>
      <c r="S4556" s="229" t="b">
        <f>VLOOKUP(G4556,[1]Conceptos!$B$2:$E$587,4,FALSE)</f>
        <v>1</v>
      </c>
      <c r="V4556" s="231">
        <f t="shared" si="796"/>
        <v>0</v>
      </c>
    </row>
    <row r="4557" spans="1:22" s="231" customFormat="1" hidden="1">
      <c r="A4557" s="172">
        <f>VLOOKUP(G4557,[1]Conceptos!$B$2:$F$587,5,FALSE)</f>
        <v>536</v>
      </c>
      <c r="B4557" s="236"/>
      <c r="C4557" s="237"/>
      <c r="D4557" s="238"/>
      <c r="E4557" s="225">
        <v>10</v>
      </c>
      <c r="F4557" s="174"/>
      <c r="G4557" s="264" t="str">
        <f t="shared" si="799"/>
        <v>A.14.18.4.1</v>
      </c>
      <c r="H4557" s="235" t="e">
        <f t="shared" si="800"/>
        <v>#N/A</v>
      </c>
      <c r="I4557" s="239"/>
      <c r="J4557" s="239"/>
      <c r="K4557" s="239"/>
      <c r="L4557" s="239"/>
      <c r="M4557" s="240"/>
      <c r="N4557" s="231">
        <f t="shared" si="798"/>
        <v>1</v>
      </c>
      <c r="O4557" s="231">
        <f t="shared" si="795"/>
        <v>0</v>
      </c>
      <c r="P4557" s="179">
        <f>VLOOKUP($G4557,[1]Conceptos!$B$2:$I$588,6,FALSE)</f>
        <v>1</v>
      </c>
      <c r="Q4557" s="179">
        <f>VLOOKUP($G4557,[1]Conceptos!$B$2:$I$588,7,FALSE)</f>
        <v>1</v>
      </c>
      <c r="R4557" s="179">
        <f>VLOOKUP($G4557,[1]Conceptos!$B$2:$I$588,8,FALSE)</f>
        <v>1</v>
      </c>
      <c r="S4557" s="229" t="b">
        <f>VLOOKUP(G4557,[1]Conceptos!$B$2:$E$587,4,FALSE)</f>
        <v>1</v>
      </c>
      <c r="V4557" s="231">
        <f t="shared" si="796"/>
        <v>0</v>
      </c>
    </row>
    <row r="4558" spans="1:22" s="231" customFormat="1" ht="38.25">
      <c r="A4558" s="172">
        <f>VLOOKUP(G4558,[1]Conceptos!$B$2:$F$587,5,FALSE)</f>
        <v>537</v>
      </c>
      <c r="B4558" s="219" t="s">
        <v>680</v>
      </c>
      <c r="C4558" s="220" t="str">
        <f>VLOOKUP(B4558,[1]Conceptos!$B$2:$D$587,2,FALSE)</f>
        <v>ADQUISICIÓN DE INSUMOS, SUMINISTROS Y DOTACIÓN</v>
      </c>
      <c r="D4558" s="221" t="str">
        <f>VLOOKUP(B4558,[1]Conceptos!$B$2:$D$587,3,FALSE)</f>
        <v>CONTEMPLA LOS RECURSOS DESTINADOS A LA ADQUISICIÓN DE INSUMOS, SUMINISTROS Y DOTACION NECESARIOS PARA EL DESARROLLO DE ACCIONES Y PROYECTOS</v>
      </c>
      <c r="E4558" s="222" t="s">
        <v>136</v>
      </c>
      <c r="F4558" s="223"/>
      <c r="G4558" s="263" t="str">
        <f t="shared" si="799"/>
        <v>A.14.18.4.2</v>
      </c>
      <c r="H4558" s="225"/>
      <c r="I4558" s="226">
        <f>SUM(I4559:I4568)</f>
        <v>0</v>
      </c>
      <c r="J4558" s="226">
        <f>SUM(J4559:J4568)</f>
        <v>0</v>
      </c>
      <c r="K4558" s="226">
        <f>SUM(K4559:K4568)</f>
        <v>0</v>
      </c>
      <c r="L4558" s="226">
        <f>SUM(L4559:L4568)</f>
        <v>0</v>
      </c>
      <c r="M4558" s="227">
        <f>SUM(M4559:M4568)</f>
        <v>0</v>
      </c>
      <c r="N4558" s="228">
        <f>IF(AND(E4558&lt;&gt;"", E4558&lt;&gt;"Registrar Detalle",E4558&lt;&gt;"Ocultar Detalle"),1,0)</f>
        <v>0</v>
      </c>
      <c r="O4558" s="228">
        <f t="shared" si="795"/>
        <v>0</v>
      </c>
      <c r="P4558" s="179">
        <f>VLOOKUP($G4558,[1]Conceptos!$B$2:$I$588,6,FALSE)</f>
        <v>1</v>
      </c>
      <c r="Q4558" s="179">
        <f>VLOOKUP($G4558,[1]Conceptos!$B$2:$I$588,7,FALSE)</f>
        <v>1</v>
      </c>
      <c r="R4558" s="179">
        <f>VLOOKUP($G4558,[1]Conceptos!$B$2:$I$588,8,FALSE)</f>
        <v>1</v>
      </c>
      <c r="S4558" s="229" t="b">
        <f>VLOOKUP(G4558,[1]Conceptos!$B$2:$E$588,4,FALSE)</f>
        <v>1</v>
      </c>
      <c r="T4558" s="230">
        <f>FIND(".",B4558,LEN(B4558)-2)</f>
        <v>10</v>
      </c>
      <c r="U4558" s="230" t="str">
        <f>MID(B4558,1,T4558-1)</f>
        <v>A.14.18.4</v>
      </c>
      <c r="V4558" s="231">
        <f t="shared" si="796"/>
        <v>10</v>
      </c>
    </row>
    <row r="4559" spans="1:22" s="231" customFormat="1">
      <c r="A4559" s="172">
        <f>VLOOKUP(G4559,[1]Conceptos!$B$2:$F$587,5,FALSE)</f>
        <v>537</v>
      </c>
      <c r="B4559" s="234"/>
      <c r="C4559" s="220"/>
      <c r="D4559" s="221"/>
      <c r="E4559" s="225">
        <v>1</v>
      </c>
      <c r="F4559" s="174"/>
      <c r="G4559" s="264" t="str">
        <f t="shared" si="799"/>
        <v>A.14.18.4.2</v>
      </c>
      <c r="H4559" s="235" t="e">
        <f t="shared" ref="H4559:H4568" si="801">VLOOKUP(F4559,$W$7:$X$48,2,FALSE)</f>
        <v>#N/A</v>
      </c>
      <c r="I4559" s="239"/>
      <c r="J4559" s="239"/>
      <c r="K4559" s="239"/>
      <c r="L4559" s="239"/>
      <c r="M4559" s="240"/>
      <c r="N4559" s="231">
        <f t="shared" si="798"/>
        <v>1</v>
      </c>
      <c r="O4559" s="231">
        <f t="shared" si="795"/>
        <v>0</v>
      </c>
      <c r="P4559" s="179">
        <f>VLOOKUP($G4559,[1]Conceptos!$B$2:$I$588,6,FALSE)</f>
        <v>1</v>
      </c>
      <c r="Q4559" s="179">
        <f>VLOOKUP($G4559,[1]Conceptos!$B$2:$I$588,7,FALSE)</f>
        <v>1</v>
      </c>
      <c r="R4559" s="179">
        <f>VLOOKUP($G4559,[1]Conceptos!$B$2:$I$588,8,FALSE)</f>
        <v>1</v>
      </c>
      <c r="S4559" s="229" t="b">
        <f>VLOOKUP(G4559,[1]Conceptos!$B$2:$E$588,4,FALSE)</f>
        <v>1</v>
      </c>
      <c r="V4559" s="231">
        <f t="shared" si="796"/>
        <v>10</v>
      </c>
    </row>
    <row r="4560" spans="1:22" s="231" customFormat="1" hidden="1">
      <c r="A4560" s="172">
        <f>VLOOKUP(G4560,[1]Conceptos!$B$2:$F$587,5,FALSE)</f>
        <v>537</v>
      </c>
      <c r="B4560" s="236"/>
      <c r="C4560" s="237"/>
      <c r="D4560" s="238"/>
      <c r="E4560" s="225">
        <v>2</v>
      </c>
      <c r="F4560" s="174"/>
      <c r="G4560" s="264" t="str">
        <f t="shared" si="799"/>
        <v>A.14.18.4.2</v>
      </c>
      <c r="H4560" s="235" t="e">
        <f t="shared" si="801"/>
        <v>#N/A</v>
      </c>
      <c r="I4560" s="239"/>
      <c r="J4560" s="239"/>
      <c r="K4560" s="239"/>
      <c r="L4560" s="239"/>
      <c r="M4560" s="240"/>
      <c r="N4560" s="231">
        <f t="shared" si="798"/>
        <v>1</v>
      </c>
      <c r="O4560" s="231">
        <f t="shared" si="795"/>
        <v>0</v>
      </c>
      <c r="P4560" s="179">
        <f>VLOOKUP($G4560,[1]Conceptos!$B$2:$I$588,6,FALSE)</f>
        <v>1</v>
      </c>
      <c r="Q4560" s="179">
        <f>VLOOKUP($G4560,[1]Conceptos!$B$2:$I$588,7,FALSE)</f>
        <v>1</v>
      </c>
      <c r="R4560" s="179">
        <f>VLOOKUP($G4560,[1]Conceptos!$B$2:$I$588,8,FALSE)</f>
        <v>1</v>
      </c>
      <c r="S4560" s="229" t="b">
        <f>VLOOKUP(G4560,[1]Conceptos!$B$2:$E$587,4,FALSE)</f>
        <v>1</v>
      </c>
      <c r="V4560" s="231">
        <f t="shared" si="796"/>
        <v>0</v>
      </c>
    </row>
    <row r="4561" spans="1:22" s="231" customFormat="1" hidden="1">
      <c r="A4561" s="172">
        <f>VLOOKUP(G4561,[1]Conceptos!$B$2:$F$587,5,FALSE)</f>
        <v>537</v>
      </c>
      <c r="B4561" s="236"/>
      <c r="C4561" s="237"/>
      <c r="D4561" s="238"/>
      <c r="E4561" s="225">
        <v>3</v>
      </c>
      <c r="F4561" s="174"/>
      <c r="G4561" s="264" t="str">
        <f t="shared" si="799"/>
        <v>A.14.18.4.2</v>
      </c>
      <c r="H4561" s="235" t="e">
        <f t="shared" si="801"/>
        <v>#N/A</v>
      </c>
      <c r="I4561" s="239"/>
      <c r="J4561" s="239"/>
      <c r="K4561" s="239"/>
      <c r="L4561" s="239"/>
      <c r="M4561" s="240"/>
      <c r="N4561" s="231">
        <f t="shared" si="798"/>
        <v>1</v>
      </c>
      <c r="O4561" s="231">
        <f t="shared" si="795"/>
        <v>0</v>
      </c>
      <c r="P4561" s="179">
        <f>VLOOKUP($G4561,[1]Conceptos!$B$2:$I$588,6,FALSE)</f>
        <v>1</v>
      </c>
      <c r="Q4561" s="179">
        <f>VLOOKUP($G4561,[1]Conceptos!$B$2:$I$588,7,FALSE)</f>
        <v>1</v>
      </c>
      <c r="R4561" s="179">
        <f>VLOOKUP($G4561,[1]Conceptos!$B$2:$I$588,8,FALSE)</f>
        <v>1</v>
      </c>
      <c r="S4561" s="229" t="b">
        <f>VLOOKUP(G4561,[1]Conceptos!$B$2:$E$587,4,FALSE)</f>
        <v>1</v>
      </c>
      <c r="V4561" s="231">
        <f t="shared" si="796"/>
        <v>0</v>
      </c>
    </row>
    <row r="4562" spans="1:22" s="231" customFormat="1" hidden="1">
      <c r="A4562" s="172">
        <f>VLOOKUP(G4562,[1]Conceptos!$B$2:$F$587,5,FALSE)</f>
        <v>537</v>
      </c>
      <c r="B4562" s="236"/>
      <c r="C4562" s="237"/>
      <c r="D4562" s="238"/>
      <c r="E4562" s="225">
        <v>4</v>
      </c>
      <c r="F4562" s="174"/>
      <c r="G4562" s="264" t="str">
        <f t="shared" si="799"/>
        <v>A.14.18.4.2</v>
      </c>
      <c r="H4562" s="235" t="e">
        <f t="shared" si="801"/>
        <v>#N/A</v>
      </c>
      <c r="I4562" s="239"/>
      <c r="J4562" s="239"/>
      <c r="K4562" s="239"/>
      <c r="L4562" s="239"/>
      <c r="M4562" s="240"/>
      <c r="N4562" s="231">
        <f t="shared" si="798"/>
        <v>1</v>
      </c>
      <c r="O4562" s="231">
        <f t="shared" si="795"/>
        <v>0</v>
      </c>
      <c r="P4562" s="179">
        <f>VLOOKUP($G4562,[1]Conceptos!$B$2:$I$588,6,FALSE)</f>
        <v>1</v>
      </c>
      <c r="Q4562" s="179">
        <f>VLOOKUP($G4562,[1]Conceptos!$B$2:$I$588,7,FALSE)</f>
        <v>1</v>
      </c>
      <c r="R4562" s="179">
        <f>VLOOKUP($G4562,[1]Conceptos!$B$2:$I$588,8,FALSE)</f>
        <v>1</v>
      </c>
      <c r="S4562" s="229" t="b">
        <f>VLOOKUP(G4562,[1]Conceptos!$B$2:$E$587,4,FALSE)</f>
        <v>1</v>
      </c>
      <c r="V4562" s="231">
        <f t="shared" si="796"/>
        <v>0</v>
      </c>
    </row>
    <row r="4563" spans="1:22" s="231" customFormat="1" hidden="1">
      <c r="A4563" s="172">
        <f>VLOOKUP(G4563,[1]Conceptos!$B$2:$F$587,5,FALSE)</f>
        <v>537</v>
      </c>
      <c r="B4563" s="236"/>
      <c r="C4563" s="237"/>
      <c r="D4563" s="238"/>
      <c r="E4563" s="225">
        <v>5</v>
      </c>
      <c r="F4563" s="174"/>
      <c r="G4563" s="264" t="str">
        <f t="shared" si="799"/>
        <v>A.14.18.4.2</v>
      </c>
      <c r="H4563" s="235" t="e">
        <f t="shared" si="801"/>
        <v>#N/A</v>
      </c>
      <c r="I4563" s="239"/>
      <c r="J4563" s="239"/>
      <c r="K4563" s="239"/>
      <c r="L4563" s="239"/>
      <c r="M4563" s="240"/>
      <c r="N4563" s="231">
        <f t="shared" si="798"/>
        <v>1</v>
      </c>
      <c r="O4563" s="231">
        <f t="shared" si="795"/>
        <v>0</v>
      </c>
      <c r="P4563" s="179">
        <f>VLOOKUP($G4563,[1]Conceptos!$B$2:$I$588,6,FALSE)</f>
        <v>1</v>
      </c>
      <c r="Q4563" s="179">
        <f>VLOOKUP($G4563,[1]Conceptos!$B$2:$I$588,7,FALSE)</f>
        <v>1</v>
      </c>
      <c r="R4563" s="179">
        <f>VLOOKUP($G4563,[1]Conceptos!$B$2:$I$588,8,FALSE)</f>
        <v>1</v>
      </c>
      <c r="S4563" s="229" t="b">
        <f>VLOOKUP(G4563,[1]Conceptos!$B$2:$E$587,4,FALSE)</f>
        <v>1</v>
      </c>
      <c r="V4563" s="231">
        <f t="shared" si="796"/>
        <v>0</v>
      </c>
    </row>
    <row r="4564" spans="1:22" s="231" customFormat="1" hidden="1">
      <c r="A4564" s="172">
        <f>VLOOKUP(G4564,[1]Conceptos!$B$2:$F$587,5,FALSE)</f>
        <v>537</v>
      </c>
      <c r="B4564" s="236"/>
      <c r="C4564" s="237"/>
      <c r="D4564" s="238"/>
      <c r="E4564" s="225">
        <v>6</v>
      </c>
      <c r="F4564" s="174"/>
      <c r="G4564" s="264" t="str">
        <f t="shared" si="799"/>
        <v>A.14.18.4.2</v>
      </c>
      <c r="H4564" s="235" t="e">
        <f t="shared" si="801"/>
        <v>#N/A</v>
      </c>
      <c r="I4564" s="239"/>
      <c r="J4564" s="239"/>
      <c r="K4564" s="239"/>
      <c r="L4564" s="239"/>
      <c r="M4564" s="240"/>
      <c r="N4564" s="231">
        <f t="shared" si="798"/>
        <v>1</v>
      </c>
      <c r="O4564" s="231">
        <f t="shared" si="795"/>
        <v>0</v>
      </c>
      <c r="P4564" s="179">
        <f>VLOOKUP($G4564,[1]Conceptos!$B$2:$I$588,6,FALSE)</f>
        <v>1</v>
      </c>
      <c r="Q4564" s="179">
        <f>VLOOKUP($G4564,[1]Conceptos!$B$2:$I$588,7,FALSE)</f>
        <v>1</v>
      </c>
      <c r="R4564" s="179">
        <f>VLOOKUP($G4564,[1]Conceptos!$B$2:$I$588,8,FALSE)</f>
        <v>1</v>
      </c>
      <c r="S4564" s="229" t="b">
        <f>VLOOKUP(G4564,[1]Conceptos!$B$2:$E$587,4,FALSE)</f>
        <v>1</v>
      </c>
      <c r="V4564" s="231">
        <f t="shared" si="796"/>
        <v>0</v>
      </c>
    </row>
    <row r="4565" spans="1:22" s="231" customFormat="1" hidden="1">
      <c r="A4565" s="172">
        <f>VLOOKUP(G4565,[1]Conceptos!$B$2:$F$587,5,FALSE)</f>
        <v>537</v>
      </c>
      <c r="B4565" s="236"/>
      <c r="C4565" s="237"/>
      <c r="D4565" s="238"/>
      <c r="E4565" s="225">
        <v>7</v>
      </c>
      <c r="F4565" s="174"/>
      <c r="G4565" s="264" t="str">
        <f t="shared" si="799"/>
        <v>A.14.18.4.2</v>
      </c>
      <c r="H4565" s="235" t="e">
        <f t="shared" si="801"/>
        <v>#N/A</v>
      </c>
      <c r="I4565" s="239"/>
      <c r="J4565" s="239"/>
      <c r="K4565" s="239"/>
      <c r="L4565" s="239"/>
      <c r="M4565" s="240"/>
      <c r="N4565" s="231">
        <f t="shared" si="798"/>
        <v>1</v>
      </c>
      <c r="O4565" s="231">
        <f t="shared" si="795"/>
        <v>0</v>
      </c>
      <c r="P4565" s="179">
        <f>VLOOKUP($G4565,[1]Conceptos!$B$2:$I$588,6,FALSE)</f>
        <v>1</v>
      </c>
      <c r="Q4565" s="179">
        <f>VLOOKUP($G4565,[1]Conceptos!$B$2:$I$588,7,FALSE)</f>
        <v>1</v>
      </c>
      <c r="R4565" s="179">
        <f>VLOOKUP($G4565,[1]Conceptos!$B$2:$I$588,8,FALSE)</f>
        <v>1</v>
      </c>
      <c r="S4565" s="229" t="b">
        <f>VLOOKUP(G4565,[1]Conceptos!$B$2:$E$587,4,FALSE)</f>
        <v>1</v>
      </c>
      <c r="V4565" s="231">
        <f t="shared" si="796"/>
        <v>0</v>
      </c>
    </row>
    <row r="4566" spans="1:22" s="231" customFormat="1" hidden="1">
      <c r="A4566" s="172">
        <f>VLOOKUP(G4566,[1]Conceptos!$B$2:$F$587,5,FALSE)</f>
        <v>537</v>
      </c>
      <c r="B4566" s="236"/>
      <c r="C4566" s="237"/>
      <c r="D4566" s="238"/>
      <c r="E4566" s="225">
        <v>8</v>
      </c>
      <c r="F4566" s="174"/>
      <c r="G4566" s="264" t="str">
        <f t="shared" si="799"/>
        <v>A.14.18.4.2</v>
      </c>
      <c r="H4566" s="235" t="e">
        <f t="shared" si="801"/>
        <v>#N/A</v>
      </c>
      <c r="I4566" s="239"/>
      <c r="J4566" s="239"/>
      <c r="K4566" s="239"/>
      <c r="L4566" s="239"/>
      <c r="M4566" s="240"/>
      <c r="N4566" s="231">
        <f t="shared" si="798"/>
        <v>1</v>
      </c>
      <c r="O4566" s="231">
        <f t="shared" si="795"/>
        <v>0</v>
      </c>
      <c r="P4566" s="179">
        <f>VLOOKUP($G4566,[1]Conceptos!$B$2:$I$588,6,FALSE)</f>
        <v>1</v>
      </c>
      <c r="Q4566" s="179">
        <f>VLOOKUP($G4566,[1]Conceptos!$B$2:$I$588,7,FALSE)</f>
        <v>1</v>
      </c>
      <c r="R4566" s="179">
        <f>VLOOKUP($G4566,[1]Conceptos!$B$2:$I$588,8,FALSE)</f>
        <v>1</v>
      </c>
      <c r="S4566" s="229" t="b">
        <f>VLOOKUP(G4566,[1]Conceptos!$B$2:$E$587,4,FALSE)</f>
        <v>1</v>
      </c>
      <c r="V4566" s="231">
        <f t="shared" si="796"/>
        <v>0</v>
      </c>
    </row>
    <row r="4567" spans="1:22" s="231" customFormat="1" hidden="1">
      <c r="A4567" s="172">
        <f>VLOOKUP(G4567,[1]Conceptos!$B$2:$F$587,5,FALSE)</f>
        <v>537</v>
      </c>
      <c r="B4567" s="236"/>
      <c r="C4567" s="237"/>
      <c r="D4567" s="238"/>
      <c r="E4567" s="225">
        <v>9</v>
      </c>
      <c r="F4567" s="174"/>
      <c r="G4567" s="264" t="str">
        <f t="shared" si="799"/>
        <v>A.14.18.4.2</v>
      </c>
      <c r="H4567" s="235" t="e">
        <f t="shared" si="801"/>
        <v>#N/A</v>
      </c>
      <c r="I4567" s="239"/>
      <c r="J4567" s="239"/>
      <c r="K4567" s="239"/>
      <c r="L4567" s="239"/>
      <c r="M4567" s="240"/>
      <c r="N4567" s="231">
        <f t="shared" si="798"/>
        <v>1</v>
      </c>
      <c r="O4567" s="231">
        <f t="shared" si="795"/>
        <v>0</v>
      </c>
      <c r="P4567" s="179">
        <f>VLOOKUP($G4567,[1]Conceptos!$B$2:$I$588,6,FALSE)</f>
        <v>1</v>
      </c>
      <c r="Q4567" s="179">
        <f>VLOOKUP($G4567,[1]Conceptos!$B$2:$I$588,7,FALSE)</f>
        <v>1</v>
      </c>
      <c r="R4567" s="179">
        <f>VLOOKUP($G4567,[1]Conceptos!$B$2:$I$588,8,FALSE)</f>
        <v>1</v>
      </c>
      <c r="S4567" s="229" t="b">
        <f>VLOOKUP(G4567,[1]Conceptos!$B$2:$E$587,4,FALSE)</f>
        <v>1</v>
      </c>
      <c r="V4567" s="231">
        <f t="shared" si="796"/>
        <v>0</v>
      </c>
    </row>
    <row r="4568" spans="1:22" s="231" customFormat="1" hidden="1">
      <c r="A4568" s="172">
        <f>VLOOKUP(G4568,[1]Conceptos!$B$2:$F$587,5,FALSE)</f>
        <v>537</v>
      </c>
      <c r="B4568" s="236"/>
      <c r="C4568" s="237"/>
      <c r="D4568" s="238"/>
      <c r="E4568" s="225">
        <v>10</v>
      </c>
      <c r="F4568" s="174"/>
      <c r="G4568" s="264" t="str">
        <f t="shared" si="799"/>
        <v>A.14.18.4.2</v>
      </c>
      <c r="H4568" s="235" t="e">
        <f t="shared" si="801"/>
        <v>#N/A</v>
      </c>
      <c r="I4568" s="239"/>
      <c r="J4568" s="239"/>
      <c r="K4568" s="239"/>
      <c r="L4568" s="239"/>
      <c r="M4568" s="240"/>
      <c r="N4568" s="231">
        <f t="shared" si="798"/>
        <v>1</v>
      </c>
      <c r="O4568" s="231">
        <f t="shared" si="795"/>
        <v>0</v>
      </c>
      <c r="P4568" s="179">
        <f>VLOOKUP($G4568,[1]Conceptos!$B$2:$I$588,6,FALSE)</f>
        <v>1</v>
      </c>
      <c r="Q4568" s="179">
        <f>VLOOKUP($G4568,[1]Conceptos!$B$2:$I$588,7,FALSE)</f>
        <v>1</v>
      </c>
      <c r="R4568" s="179">
        <f>VLOOKUP($G4568,[1]Conceptos!$B$2:$I$588,8,FALSE)</f>
        <v>1</v>
      </c>
      <c r="S4568" s="229" t="b">
        <f>VLOOKUP(G4568,[1]Conceptos!$B$2:$E$587,4,FALSE)</f>
        <v>1</v>
      </c>
      <c r="V4568" s="231">
        <f t="shared" si="796"/>
        <v>0</v>
      </c>
    </row>
    <row r="4569" spans="1:22" s="231" customFormat="1" ht="38.25">
      <c r="A4569" s="172">
        <f>VLOOKUP(G4569,[1]Conceptos!$B$2:$F$587,5,FALSE)</f>
        <v>538</v>
      </c>
      <c r="B4569" s="216" t="s">
        <v>681</v>
      </c>
      <c r="C4569" s="217" t="str">
        <f>VLOOKUP(B4569,[1]Conceptos!$B$2:$D$587,2,FALSE)</f>
        <v xml:space="preserve">EQUIPAMIENTO </v>
      </c>
      <c r="D4569" s="218" t="str">
        <f>VLOOKUP(B4569,[1]Conceptos!$B$2:$D$587,3,FALSE)</f>
        <v xml:space="preserve">RECURSOS DESTINADOS A LA CONTRACCIÓN, AMPLIACIÓN Y MANTENIMIENTO DE LA INFRAESTRUCTURA PERTENECIENTE A LA ADMINISTRACIÓN MUNICIPAL Y DE MÁS BIENES DE USO PÚBLICO, CUANDO SEAN DE SU PROPIEDAD </v>
      </c>
      <c r="E4569" s="249"/>
      <c r="F4569" s="210"/>
      <c r="G4569" s="262" t="str">
        <f t="shared" si="799"/>
        <v>A.15</v>
      </c>
      <c r="H4569" s="249"/>
      <c r="I4569" s="213">
        <f>I4570+I4581+I4592+I4603+I4614+I4625</f>
        <v>0</v>
      </c>
      <c r="J4569" s="213">
        <f>J4570+J4581+J4592+J4603+J4614+J4625</f>
        <v>0</v>
      </c>
      <c r="K4569" s="213">
        <f>K4570+K4581+K4592+K4603+K4614+K4625</f>
        <v>0</v>
      </c>
      <c r="L4569" s="213">
        <f>L4570+L4581+L4592+L4603+L4614+L4625</f>
        <v>0</v>
      </c>
      <c r="M4569" s="214">
        <f>M4570+M4581+M4592+M4603+M4614+M4625</f>
        <v>0</v>
      </c>
      <c r="N4569" s="250">
        <f>IF(E4569&lt;&gt;"",1,0)</f>
        <v>0</v>
      </c>
      <c r="O4569" s="250">
        <f>SUM(I4569:M4569)</f>
        <v>0</v>
      </c>
      <c r="P4569" s="179">
        <f>VLOOKUP($G4569,[1]Conceptos!$B$2:$I$588,6,FALSE)</f>
        <v>1</v>
      </c>
      <c r="Q4569" s="179">
        <f>VLOOKUP($G4569,[1]Conceptos!$B$2:$I$588,7,FALSE)</f>
        <v>1</v>
      </c>
      <c r="R4569" s="179">
        <f>VLOOKUP($G4569,[1]Conceptos!$B$2:$I$588,8,FALSE)</f>
        <v>1</v>
      </c>
      <c r="S4569" s="229" t="b">
        <f>VLOOKUP(G4569,[1]Conceptos!$B$2:$E$588,4,FALSE)</f>
        <v>0</v>
      </c>
      <c r="T4569" s="230">
        <f>FIND(".",B4569,LEN(B4569)-2)</f>
        <v>2</v>
      </c>
      <c r="U4569" s="230" t="str">
        <f>MID(B4569,1,T4569-1)</f>
        <v>A</v>
      </c>
      <c r="V4569" s="231">
        <f t="shared" si="796"/>
        <v>2</v>
      </c>
    </row>
    <row r="4570" spans="1:22" s="231" customFormat="1" ht="25.5">
      <c r="A4570" s="172">
        <f>VLOOKUP(G4570,[1]Conceptos!$B$2:$F$587,5,FALSE)</f>
        <v>539</v>
      </c>
      <c r="B4570" s="219" t="s">
        <v>682</v>
      </c>
      <c r="C4570" s="220" t="str">
        <f>VLOOKUP(B4570,[1]Conceptos!$B$2:$D$587,2,FALSE)</f>
        <v>PREINVERSIÓN DE INFRAESTRUCTURA</v>
      </c>
      <c r="D4570" s="221" t="str">
        <f>VLOOKUP(B4570,[1]Conceptos!$B$2:$D$587,3,FALSE)</f>
        <v>ETAPA EN LA QUE SE REALIZAN LOS ESTUDIOS NECESARIOS PARA TOMAR LA DECISIÓN DE REALIZAR UN PROYECTO DE INFRAESTRUCTURA EN EL SECTOR.</v>
      </c>
      <c r="E4570" s="222" t="s">
        <v>136</v>
      </c>
      <c r="F4570" s="223"/>
      <c r="G4570" s="263" t="str">
        <f t="shared" si="799"/>
        <v>A.15.1</v>
      </c>
      <c r="H4570" s="225"/>
      <c r="I4570" s="226">
        <f>SUM(I4571:I4580)</f>
        <v>0</v>
      </c>
      <c r="J4570" s="226">
        <f>SUM(J4571:J4580)</f>
        <v>0</v>
      </c>
      <c r="K4570" s="226">
        <f>SUM(K4571:K4580)</f>
        <v>0</v>
      </c>
      <c r="L4570" s="226">
        <f>SUM(L4571:L4580)</f>
        <v>0</v>
      </c>
      <c r="M4570" s="227">
        <f>SUM(M4571:M4580)</f>
        <v>0</v>
      </c>
      <c r="N4570" s="228">
        <f>IF(AND(E4570&lt;&gt;"", E4570&lt;&gt;"Registrar Detalle",E4570&lt;&gt;"Ocultar Detalle"),1,0)</f>
        <v>0</v>
      </c>
      <c r="O4570" s="228">
        <f t="shared" si="795"/>
        <v>0</v>
      </c>
      <c r="P4570" s="179">
        <f>VLOOKUP($G4570,[1]Conceptos!$B$2:$I$588,6,FALSE)</f>
        <v>1</v>
      </c>
      <c r="Q4570" s="179">
        <f>VLOOKUP($G4570,[1]Conceptos!$B$2:$I$588,7,FALSE)</f>
        <v>1</v>
      </c>
      <c r="R4570" s="179">
        <f>VLOOKUP($G4570,[1]Conceptos!$B$2:$I$588,8,FALSE)</f>
        <v>1</v>
      </c>
      <c r="S4570" s="229" t="b">
        <f>VLOOKUP(G4570,[1]Conceptos!$B$2:$E$588,4,FALSE)</f>
        <v>1</v>
      </c>
      <c r="T4570" s="230">
        <f>FIND(".",B4570,LEN(B4570)-2)</f>
        <v>5</v>
      </c>
      <c r="U4570" s="230" t="str">
        <f>MID(B4570,1,T4570-1)</f>
        <v>A.15</v>
      </c>
      <c r="V4570" s="231">
        <f t="shared" si="796"/>
        <v>5</v>
      </c>
    </row>
    <row r="4571" spans="1:22" s="231" customFormat="1">
      <c r="A4571" s="172">
        <f>VLOOKUP(G4571,[1]Conceptos!$B$2:$F$587,5,FALSE)</f>
        <v>539</v>
      </c>
      <c r="B4571" s="234"/>
      <c r="C4571" s="220"/>
      <c r="D4571" s="221"/>
      <c r="E4571" s="225">
        <v>1</v>
      </c>
      <c r="F4571" s="174"/>
      <c r="G4571" s="264" t="str">
        <f t="shared" si="799"/>
        <v>A.15.1</v>
      </c>
      <c r="H4571" s="235" t="e">
        <f t="shared" ref="H4571:H4580" si="802">VLOOKUP(F4571,$W$7:$X$48,2,FALSE)</f>
        <v>#N/A</v>
      </c>
      <c r="I4571" s="239"/>
      <c r="J4571" s="239"/>
      <c r="K4571" s="239"/>
      <c r="L4571" s="239"/>
      <c r="M4571" s="240"/>
      <c r="N4571" s="231">
        <f t="shared" si="798"/>
        <v>1</v>
      </c>
      <c r="O4571" s="231">
        <f t="shared" si="795"/>
        <v>0</v>
      </c>
      <c r="P4571" s="179">
        <f>VLOOKUP($G4571,[1]Conceptos!$B$2:$I$588,6,FALSE)</f>
        <v>1</v>
      </c>
      <c r="Q4571" s="179">
        <f>VLOOKUP($G4571,[1]Conceptos!$B$2:$I$588,7,FALSE)</f>
        <v>1</v>
      </c>
      <c r="R4571" s="179">
        <f>VLOOKUP($G4571,[1]Conceptos!$B$2:$I$588,8,FALSE)</f>
        <v>1</v>
      </c>
      <c r="S4571" s="229" t="b">
        <f>VLOOKUP(G4571,[1]Conceptos!$B$2:$E$588,4,FALSE)</f>
        <v>1</v>
      </c>
      <c r="V4571" s="231">
        <f t="shared" si="796"/>
        <v>5</v>
      </c>
    </row>
    <row r="4572" spans="1:22" s="231" customFormat="1" hidden="1">
      <c r="A4572" s="172">
        <f>VLOOKUP(G4572,[1]Conceptos!$B$2:$F$587,5,FALSE)</f>
        <v>539</v>
      </c>
      <c r="B4572" s="236"/>
      <c r="C4572" s="237"/>
      <c r="D4572" s="238"/>
      <c r="E4572" s="225">
        <v>2</v>
      </c>
      <c r="F4572" s="174"/>
      <c r="G4572" s="264" t="str">
        <f t="shared" si="799"/>
        <v>A.15.1</v>
      </c>
      <c r="H4572" s="235" t="e">
        <f t="shared" si="802"/>
        <v>#N/A</v>
      </c>
      <c r="I4572" s="239"/>
      <c r="J4572" s="239"/>
      <c r="K4572" s="239"/>
      <c r="L4572" s="239"/>
      <c r="M4572" s="240"/>
      <c r="N4572" s="231">
        <f t="shared" si="798"/>
        <v>1</v>
      </c>
      <c r="O4572" s="231">
        <f t="shared" si="795"/>
        <v>0</v>
      </c>
      <c r="P4572" s="179">
        <f>VLOOKUP($G4572,[1]Conceptos!$B$2:$I$588,6,FALSE)</f>
        <v>1</v>
      </c>
      <c r="Q4572" s="179">
        <f>VLOOKUP($G4572,[1]Conceptos!$B$2:$I$588,7,FALSE)</f>
        <v>1</v>
      </c>
      <c r="R4572" s="179">
        <f>VLOOKUP($G4572,[1]Conceptos!$B$2:$I$588,8,FALSE)</f>
        <v>1</v>
      </c>
      <c r="S4572" s="229" t="b">
        <f>VLOOKUP(G4572,[1]Conceptos!$B$2:$E$587,4,FALSE)</f>
        <v>1</v>
      </c>
      <c r="V4572" s="231">
        <f t="shared" si="796"/>
        <v>0</v>
      </c>
    </row>
    <row r="4573" spans="1:22" s="231" customFormat="1" hidden="1">
      <c r="A4573" s="172">
        <f>VLOOKUP(G4573,[1]Conceptos!$B$2:$F$587,5,FALSE)</f>
        <v>539</v>
      </c>
      <c r="B4573" s="236"/>
      <c r="C4573" s="237"/>
      <c r="D4573" s="238"/>
      <c r="E4573" s="225">
        <v>3</v>
      </c>
      <c r="F4573" s="174"/>
      <c r="G4573" s="264" t="str">
        <f t="shared" si="799"/>
        <v>A.15.1</v>
      </c>
      <c r="H4573" s="235" t="e">
        <f t="shared" si="802"/>
        <v>#N/A</v>
      </c>
      <c r="I4573" s="239"/>
      <c r="J4573" s="239"/>
      <c r="K4573" s="239"/>
      <c r="L4573" s="239"/>
      <c r="M4573" s="240"/>
      <c r="N4573" s="231">
        <f t="shared" si="798"/>
        <v>1</v>
      </c>
      <c r="O4573" s="231">
        <f t="shared" si="795"/>
        <v>0</v>
      </c>
      <c r="P4573" s="179">
        <f>VLOOKUP($G4573,[1]Conceptos!$B$2:$I$588,6,FALSE)</f>
        <v>1</v>
      </c>
      <c r="Q4573" s="179">
        <f>VLOOKUP($G4573,[1]Conceptos!$B$2:$I$588,7,FALSE)</f>
        <v>1</v>
      </c>
      <c r="R4573" s="179">
        <f>VLOOKUP($G4573,[1]Conceptos!$B$2:$I$588,8,FALSE)</f>
        <v>1</v>
      </c>
      <c r="S4573" s="229" t="b">
        <f>VLOOKUP(G4573,[1]Conceptos!$B$2:$E$587,4,FALSE)</f>
        <v>1</v>
      </c>
      <c r="V4573" s="231">
        <f t="shared" si="796"/>
        <v>0</v>
      </c>
    </row>
    <row r="4574" spans="1:22" s="231" customFormat="1" hidden="1">
      <c r="A4574" s="172">
        <f>VLOOKUP(G4574,[1]Conceptos!$B$2:$F$587,5,FALSE)</f>
        <v>539</v>
      </c>
      <c r="B4574" s="236"/>
      <c r="C4574" s="237"/>
      <c r="D4574" s="238"/>
      <c r="E4574" s="225">
        <v>4</v>
      </c>
      <c r="F4574" s="174"/>
      <c r="G4574" s="264" t="str">
        <f t="shared" si="799"/>
        <v>A.15.1</v>
      </c>
      <c r="H4574" s="235" t="e">
        <f t="shared" si="802"/>
        <v>#N/A</v>
      </c>
      <c r="I4574" s="239"/>
      <c r="J4574" s="239"/>
      <c r="K4574" s="239"/>
      <c r="L4574" s="239"/>
      <c r="M4574" s="240"/>
      <c r="N4574" s="231">
        <f t="shared" si="798"/>
        <v>1</v>
      </c>
      <c r="O4574" s="231">
        <f t="shared" si="795"/>
        <v>0</v>
      </c>
      <c r="P4574" s="179">
        <f>VLOOKUP($G4574,[1]Conceptos!$B$2:$I$588,6,FALSE)</f>
        <v>1</v>
      </c>
      <c r="Q4574" s="179">
        <f>VLOOKUP($G4574,[1]Conceptos!$B$2:$I$588,7,FALSE)</f>
        <v>1</v>
      </c>
      <c r="R4574" s="179">
        <f>VLOOKUP($G4574,[1]Conceptos!$B$2:$I$588,8,FALSE)</f>
        <v>1</v>
      </c>
      <c r="S4574" s="229" t="b">
        <f>VLOOKUP(G4574,[1]Conceptos!$B$2:$E$587,4,FALSE)</f>
        <v>1</v>
      </c>
      <c r="V4574" s="231">
        <f t="shared" si="796"/>
        <v>0</v>
      </c>
    </row>
    <row r="4575" spans="1:22" s="231" customFormat="1" hidden="1">
      <c r="A4575" s="172">
        <f>VLOOKUP(G4575,[1]Conceptos!$B$2:$F$587,5,FALSE)</f>
        <v>539</v>
      </c>
      <c r="B4575" s="236"/>
      <c r="C4575" s="237"/>
      <c r="D4575" s="238"/>
      <c r="E4575" s="225">
        <v>5</v>
      </c>
      <c r="F4575" s="174"/>
      <c r="G4575" s="264" t="str">
        <f t="shared" si="799"/>
        <v>A.15.1</v>
      </c>
      <c r="H4575" s="235" t="e">
        <f t="shared" si="802"/>
        <v>#N/A</v>
      </c>
      <c r="I4575" s="239"/>
      <c r="J4575" s="239"/>
      <c r="K4575" s="239"/>
      <c r="L4575" s="239"/>
      <c r="M4575" s="240"/>
      <c r="N4575" s="231">
        <f t="shared" si="798"/>
        <v>1</v>
      </c>
      <c r="O4575" s="231">
        <f t="shared" si="795"/>
        <v>0</v>
      </c>
      <c r="P4575" s="179">
        <f>VLOOKUP($G4575,[1]Conceptos!$B$2:$I$588,6,FALSE)</f>
        <v>1</v>
      </c>
      <c r="Q4575" s="179">
        <f>VLOOKUP($G4575,[1]Conceptos!$B$2:$I$588,7,FALSE)</f>
        <v>1</v>
      </c>
      <c r="R4575" s="179">
        <f>VLOOKUP($G4575,[1]Conceptos!$B$2:$I$588,8,FALSE)</f>
        <v>1</v>
      </c>
      <c r="S4575" s="229" t="b">
        <f>VLOOKUP(G4575,[1]Conceptos!$B$2:$E$587,4,FALSE)</f>
        <v>1</v>
      </c>
      <c r="V4575" s="231">
        <f t="shared" si="796"/>
        <v>0</v>
      </c>
    </row>
    <row r="4576" spans="1:22" s="231" customFormat="1" hidden="1">
      <c r="A4576" s="172">
        <f>VLOOKUP(G4576,[1]Conceptos!$B$2:$F$587,5,FALSE)</f>
        <v>539</v>
      </c>
      <c r="B4576" s="236"/>
      <c r="C4576" s="237"/>
      <c r="D4576" s="238"/>
      <c r="E4576" s="225">
        <v>6</v>
      </c>
      <c r="F4576" s="174"/>
      <c r="G4576" s="264" t="str">
        <f t="shared" si="799"/>
        <v>A.15.1</v>
      </c>
      <c r="H4576" s="235" t="e">
        <f t="shared" si="802"/>
        <v>#N/A</v>
      </c>
      <c r="I4576" s="239"/>
      <c r="J4576" s="239"/>
      <c r="K4576" s="239"/>
      <c r="L4576" s="239"/>
      <c r="M4576" s="240"/>
      <c r="N4576" s="231">
        <f t="shared" si="798"/>
        <v>1</v>
      </c>
      <c r="O4576" s="231">
        <f t="shared" si="795"/>
        <v>0</v>
      </c>
      <c r="P4576" s="179">
        <f>VLOOKUP($G4576,[1]Conceptos!$B$2:$I$588,6,FALSE)</f>
        <v>1</v>
      </c>
      <c r="Q4576" s="179">
        <f>VLOOKUP($G4576,[1]Conceptos!$B$2:$I$588,7,FALSE)</f>
        <v>1</v>
      </c>
      <c r="R4576" s="179">
        <f>VLOOKUP($G4576,[1]Conceptos!$B$2:$I$588,8,FALSE)</f>
        <v>1</v>
      </c>
      <c r="S4576" s="229" t="b">
        <f>VLOOKUP(G4576,[1]Conceptos!$B$2:$E$587,4,FALSE)</f>
        <v>1</v>
      </c>
      <c r="V4576" s="231">
        <f t="shared" si="796"/>
        <v>0</v>
      </c>
    </row>
    <row r="4577" spans="1:27" s="231" customFormat="1" hidden="1">
      <c r="A4577" s="172">
        <f>VLOOKUP(G4577,[1]Conceptos!$B$2:$F$587,5,FALSE)</f>
        <v>539</v>
      </c>
      <c r="B4577" s="236"/>
      <c r="C4577" s="237"/>
      <c r="D4577" s="238"/>
      <c r="E4577" s="225">
        <v>7</v>
      </c>
      <c r="F4577" s="174"/>
      <c r="G4577" s="264" t="str">
        <f t="shared" si="799"/>
        <v>A.15.1</v>
      </c>
      <c r="H4577" s="235" t="e">
        <f t="shared" si="802"/>
        <v>#N/A</v>
      </c>
      <c r="I4577" s="239"/>
      <c r="J4577" s="239"/>
      <c r="K4577" s="239"/>
      <c r="L4577" s="239"/>
      <c r="M4577" s="240"/>
      <c r="N4577" s="231">
        <f t="shared" si="798"/>
        <v>1</v>
      </c>
      <c r="O4577" s="231">
        <f t="shared" si="795"/>
        <v>0</v>
      </c>
      <c r="P4577" s="179">
        <f>VLOOKUP($G4577,[1]Conceptos!$B$2:$I$588,6,FALSE)</f>
        <v>1</v>
      </c>
      <c r="Q4577" s="179">
        <f>VLOOKUP($G4577,[1]Conceptos!$B$2:$I$588,7,FALSE)</f>
        <v>1</v>
      </c>
      <c r="R4577" s="179">
        <f>VLOOKUP($G4577,[1]Conceptos!$B$2:$I$588,8,FALSE)</f>
        <v>1</v>
      </c>
      <c r="S4577" s="229" t="b">
        <f>VLOOKUP(G4577,[1]Conceptos!$B$2:$E$587,4,FALSE)</f>
        <v>1</v>
      </c>
      <c r="V4577" s="231">
        <f t="shared" si="796"/>
        <v>0</v>
      </c>
    </row>
    <row r="4578" spans="1:27" s="231" customFormat="1" hidden="1">
      <c r="A4578" s="172">
        <f>VLOOKUP(G4578,[1]Conceptos!$B$2:$F$587,5,FALSE)</f>
        <v>539</v>
      </c>
      <c r="B4578" s="236"/>
      <c r="C4578" s="237"/>
      <c r="D4578" s="238"/>
      <c r="E4578" s="225">
        <v>8</v>
      </c>
      <c r="F4578" s="174"/>
      <c r="G4578" s="264" t="str">
        <f t="shared" si="799"/>
        <v>A.15.1</v>
      </c>
      <c r="H4578" s="235" t="e">
        <f t="shared" si="802"/>
        <v>#N/A</v>
      </c>
      <c r="I4578" s="239"/>
      <c r="J4578" s="239"/>
      <c r="K4578" s="239"/>
      <c r="L4578" s="239"/>
      <c r="M4578" s="240"/>
      <c r="N4578" s="231">
        <f t="shared" si="798"/>
        <v>1</v>
      </c>
      <c r="O4578" s="231">
        <f t="shared" si="795"/>
        <v>0</v>
      </c>
      <c r="P4578" s="179">
        <f>VLOOKUP($G4578,[1]Conceptos!$B$2:$I$588,6,FALSE)</f>
        <v>1</v>
      </c>
      <c r="Q4578" s="179">
        <f>VLOOKUP($G4578,[1]Conceptos!$B$2:$I$588,7,FALSE)</f>
        <v>1</v>
      </c>
      <c r="R4578" s="179">
        <f>VLOOKUP($G4578,[1]Conceptos!$B$2:$I$588,8,FALSE)</f>
        <v>1</v>
      </c>
      <c r="S4578" s="229" t="b">
        <f>VLOOKUP(G4578,[1]Conceptos!$B$2:$E$587,4,FALSE)</f>
        <v>1</v>
      </c>
      <c r="V4578" s="231">
        <f t="shared" si="796"/>
        <v>0</v>
      </c>
    </row>
    <row r="4579" spans="1:27" s="231" customFormat="1" hidden="1">
      <c r="A4579" s="172">
        <f>VLOOKUP(G4579,[1]Conceptos!$B$2:$F$587,5,FALSE)</f>
        <v>539</v>
      </c>
      <c r="B4579" s="236"/>
      <c r="C4579" s="237"/>
      <c r="D4579" s="238"/>
      <c r="E4579" s="225">
        <v>9</v>
      </c>
      <c r="F4579" s="174"/>
      <c r="G4579" s="264" t="str">
        <f t="shared" si="799"/>
        <v>A.15.1</v>
      </c>
      <c r="H4579" s="235" t="e">
        <f t="shared" si="802"/>
        <v>#N/A</v>
      </c>
      <c r="I4579" s="239"/>
      <c r="J4579" s="239"/>
      <c r="K4579" s="239"/>
      <c r="L4579" s="239"/>
      <c r="M4579" s="240"/>
      <c r="N4579" s="231">
        <f t="shared" si="798"/>
        <v>1</v>
      </c>
      <c r="O4579" s="231">
        <f t="shared" si="795"/>
        <v>0</v>
      </c>
      <c r="P4579" s="179">
        <f>VLOOKUP($G4579,[1]Conceptos!$B$2:$I$588,6,FALSE)</f>
        <v>1</v>
      </c>
      <c r="Q4579" s="179">
        <f>VLOOKUP($G4579,[1]Conceptos!$B$2:$I$588,7,FALSE)</f>
        <v>1</v>
      </c>
      <c r="R4579" s="179">
        <f>VLOOKUP($G4579,[1]Conceptos!$B$2:$I$588,8,FALSE)</f>
        <v>1</v>
      </c>
      <c r="S4579" s="229" t="b">
        <f>VLOOKUP(G4579,[1]Conceptos!$B$2:$E$587,4,FALSE)</f>
        <v>1</v>
      </c>
      <c r="V4579" s="231">
        <f t="shared" si="796"/>
        <v>0</v>
      </c>
    </row>
    <row r="4580" spans="1:27" s="231" customFormat="1" hidden="1">
      <c r="A4580" s="172">
        <f>VLOOKUP(G4580,[1]Conceptos!$B$2:$F$587,5,FALSE)</f>
        <v>539</v>
      </c>
      <c r="B4580" s="236"/>
      <c r="C4580" s="237"/>
      <c r="D4580" s="238"/>
      <c r="E4580" s="225">
        <v>10</v>
      </c>
      <c r="F4580" s="174"/>
      <c r="G4580" s="264" t="str">
        <f t="shared" si="799"/>
        <v>A.15.1</v>
      </c>
      <c r="H4580" s="235" t="e">
        <f t="shared" si="802"/>
        <v>#N/A</v>
      </c>
      <c r="I4580" s="239"/>
      <c r="J4580" s="239"/>
      <c r="K4580" s="239"/>
      <c r="L4580" s="239"/>
      <c r="M4580" s="240"/>
      <c r="N4580" s="231">
        <f t="shared" si="798"/>
        <v>1</v>
      </c>
      <c r="O4580" s="231">
        <f t="shared" si="795"/>
        <v>0</v>
      </c>
      <c r="P4580" s="179">
        <f>VLOOKUP($G4580,[1]Conceptos!$B$2:$I$588,6,FALSE)</f>
        <v>1</v>
      </c>
      <c r="Q4580" s="179">
        <f>VLOOKUP($G4580,[1]Conceptos!$B$2:$I$588,7,FALSE)</f>
        <v>1</v>
      </c>
      <c r="R4580" s="179">
        <f>VLOOKUP($G4580,[1]Conceptos!$B$2:$I$588,8,FALSE)</f>
        <v>1</v>
      </c>
      <c r="S4580" s="229" t="b">
        <f>VLOOKUP(G4580,[1]Conceptos!$B$2:$E$587,4,FALSE)</f>
        <v>1</v>
      </c>
      <c r="V4580" s="231">
        <f t="shared" si="796"/>
        <v>0</v>
      </c>
    </row>
    <row r="4581" spans="1:27" s="231" customFormat="1" ht="38.25">
      <c r="A4581" s="172">
        <f>VLOOKUP(G4581,[1]Conceptos!$B$2:$F$587,5,FALSE)</f>
        <v>540</v>
      </c>
      <c r="B4581" s="219" t="s">
        <v>683</v>
      </c>
      <c r="C4581" s="220" t="str">
        <f>VLOOKUP(B4581,[1]Conceptos!$B$2:$D$587,2,FALSE)</f>
        <v>CONSTRUCCIÓN DE DEPENDENCIAS DE LA ADMINISTRACIÓN</v>
      </c>
      <c r="D4581" s="221" t="str">
        <f>VLOOKUP(B4581,[1]Conceptos!$B$2:$D$587,3,FALSE)</f>
        <v>RECURSOS EMPLEADOS EN LA CONSTRUCCIÓN DE INFRAESTRUCTURA FÍSICA DESTINADA AL FUNCIONAMIENTO DE DEPENDENCIAS DE LA ADMINISTRACIÓN MUNICIPAL</v>
      </c>
      <c r="E4581" s="222" t="s">
        <v>136</v>
      </c>
      <c r="F4581" s="223"/>
      <c r="G4581" s="263" t="str">
        <f t="shared" si="799"/>
        <v>A.15.2</v>
      </c>
      <c r="H4581" s="225"/>
      <c r="I4581" s="226">
        <f>SUM(I4582:I4591)</f>
        <v>0</v>
      </c>
      <c r="J4581" s="226">
        <f>SUM(J4582:J4591)</f>
        <v>0</v>
      </c>
      <c r="K4581" s="226">
        <f>SUM(K4582:K4591)</f>
        <v>0</v>
      </c>
      <c r="L4581" s="226">
        <f>SUM(L4582:L4591)</f>
        <v>0</v>
      </c>
      <c r="M4581" s="227">
        <f>SUM(M4582:M4591)</f>
        <v>0</v>
      </c>
      <c r="N4581" s="228">
        <f>IF(AND(E4581&lt;&gt;"", E4581&lt;&gt;"Registrar Detalle",E4581&lt;&gt;"Ocultar Detalle"),1,0)</f>
        <v>0</v>
      </c>
      <c r="O4581" s="228">
        <f t="shared" si="795"/>
        <v>0</v>
      </c>
      <c r="P4581" s="179">
        <f>VLOOKUP($G4581,[1]Conceptos!$B$2:$I$588,6,FALSE)</f>
        <v>1</v>
      </c>
      <c r="Q4581" s="179">
        <f>VLOOKUP($G4581,[1]Conceptos!$B$2:$I$588,7,FALSE)</f>
        <v>1</v>
      </c>
      <c r="R4581" s="179">
        <f>VLOOKUP($G4581,[1]Conceptos!$B$2:$I$588,8,FALSE)</f>
        <v>1</v>
      </c>
      <c r="S4581" s="229" t="b">
        <f>VLOOKUP(G4581,[1]Conceptos!$B$2:$E$588,4,FALSE)</f>
        <v>1</v>
      </c>
      <c r="T4581" s="230">
        <f>FIND(".",B4581,LEN(B4581)-2)</f>
        <v>5</v>
      </c>
      <c r="U4581" s="230" t="str">
        <f>MID(B4581,1,T4581-1)</f>
        <v>A.15</v>
      </c>
      <c r="V4581" s="231">
        <f t="shared" si="796"/>
        <v>5</v>
      </c>
    </row>
    <row r="4582" spans="1:27" s="231" customFormat="1">
      <c r="A4582" s="172">
        <f>VLOOKUP(G4582,[1]Conceptos!$B$2:$F$587,5,FALSE)</f>
        <v>540</v>
      </c>
      <c r="B4582" s="234"/>
      <c r="C4582" s="220"/>
      <c r="D4582" s="221"/>
      <c r="E4582" s="225">
        <v>1</v>
      </c>
      <c r="F4582" s="174"/>
      <c r="G4582" s="264" t="str">
        <f t="shared" si="799"/>
        <v>A.15.2</v>
      </c>
      <c r="H4582" s="235" t="e">
        <f t="shared" ref="H4582:H4591" si="803">VLOOKUP(F4582,$W$7:$X$48,2,FALSE)</f>
        <v>#N/A</v>
      </c>
      <c r="I4582" s="239"/>
      <c r="J4582" s="239"/>
      <c r="K4582" s="239"/>
      <c r="L4582" s="239"/>
      <c r="M4582" s="240"/>
      <c r="N4582" s="231">
        <f t="shared" si="798"/>
        <v>1</v>
      </c>
      <c r="O4582" s="231">
        <f t="shared" si="795"/>
        <v>0</v>
      </c>
      <c r="P4582" s="179">
        <f>VLOOKUP($G4582,[1]Conceptos!$B$2:$I$588,6,FALSE)</f>
        <v>1</v>
      </c>
      <c r="Q4582" s="179">
        <f>VLOOKUP($G4582,[1]Conceptos!$B$2:$I$588,7,FALSE)</f>
        <v>1</v>
      </c>
      <c r="R4582" s="179">
        <f>VLOOKUP($G4582,[1]Conceptos!$B$2:$I$588,8,FALSE)</f>
        <v>1</v>
      </c>
      <c r="S4582" s="229" t="b">
        <f>VLOOKUP(G4582,[1]Conceptos!$B$2:$E$588,4,FALSE)</f>
        <v>1</v>
      </c>
      <c r="V4582" s="231">
        <f t="shared" si="796"/>
        <v>5</v>
      </c>
      <c r="W4582" s="254"/>
      <c r="X4582" s="254"/>
      <c r="Y4582" s="254"/>
      <c r="Z4582" s="254"/>
      <c r="AA4582" s="254"/>
    </row>
    <row r="4583" spans="1:27" s="231" customFormat="1" hidden="1">
      <c r="A4583" s="172">
        <f>VLOOKUP(G4583,[1]Conceptos!$B$2:$F$587,5,FALSE)</f>
        <v>540</v>
      </c>
      <c r="B4583" s="236"/>
      <c r="C4583" s="237"/>
      <c r="D4583" s="238"/>
      <c r="E4583" s="225">
        <v>2</v>
      </c>
      <c r="F4583" s="174"/>
      <c r="G4583" s="264" t="str">
        <f t="shared" si="799"/>
        <v>A.15.2</v>
      </c>
      <c r="H4583" s="235" t="e">
        <f t="shared" si="803"/>
        <v>#N/A</v>
      </c>
      <c r="I4583" s="239"/>
      <c r="J4583" s="239"/>
      <c r="K4583" s="239"/>
      <c r="L4583" s="239"/>
      <c r="M4583" s="240"/>
      <c r="N4583" s="231">
        <f t="shared" si="798"/>
        <v>1</v>
      </c>
      <c r="O4583" s="231">
        <f t="shared" si="795"/>
        <v>0</v>
      </c>
      <c r="P4583" s="179">
        <f>VLOOKUP($G4583,[1]Conceptos!$B$2:$I$588,6,FALSE)</f>
        <v>1</v>
      </c>
      <c r="Q4583" s="179">
        <f>VLOOKUP($G4583,[1]Conceptos!$B$2:$I$588,7,FALSE)</f>
        <v>1</v>
      </c>
      <c r="R4583" s="179">
        <f>VLOOKUP($G4583,[1]Conceptos!$B$2:$I$588,8,FALSE)</f>
        <v>1</v>
      </c>
      <c r="S4583" s="229" t="b">
        <f>VLOOKUP(G4583,[1]Conceptos!$B$2:$E$587,4,FALSE)</f>
        <v>1</v>
      </c>
      <c r="V4583" s="231">
        <f t="shared" si="796"/>
        <v>0</v>
      </c>
      <c r="W4583" s="254"/>
      <c r="X4583" s="254"/>
      <c r="Y4583" s="254"/>
      <c r="Z4583" s="254"/>
      <c r="AA4583" s="254"/>
    </row>
    <row r="4584" spans="1:27" s="231" customFormat="1" hidden="1">
      <c r="A4584" s="172">
        <f>VLOOKUP(G4584,[1]Conceptos!$B$2:$F$587,5,FALSE)</f>
        <v>540</v>
      </c>
      <c r="B4584" s="236"/>
      <c r="C4584" s="237"/>
      <c r="D4584" s="238"/>
      <c r="E4584" s="225">
        <v>3</v>
      </c>
      <c r="F4584" s="174"/>
      <c r="G4584" s="264" t="str">
        <f t="shared" si="799"/>
        <v>A.15.2</v>
      </c>
      <c r="H4584" s="235" t="e">
        <f t="shared" si="803"/>
        <v>#N/A</v>
      </c>
      <c r="I4584" s="239"/>
      <c r="J4584" s="239"/>
      <c r="K4584" s="239"/>
      <c r="L4584" s="239"/>
      <c r="M4584" s="240"/>
      <c r="N4584" s="231">
        <f t="shared" si="798"/>
        <v>1</v>
      </c>
      <c r="O4584" s="231">
        <f t="shared" si="795"/>
        <v>0</v>
      </c>
      <c r="P4584" s="179">
        <f>VLOOKUP($G4584,[1]Conceptos!$B$2:$I$588,6,FALSE)</f>
        <v>1</v>
      </c>
      <c r="Q4584" s="179">
        <f>VLOOKUP($G4584,[1]Conceptos!$B$2:$I$588,7,FALSE)</f>
        <v>1</v>
      </c>
      <c r="R4584" s="179">
        <f>VLOOKUP($G4584,[1]Conceptos!$B$2:$I$588,8,FALSE)</f>
        <v>1</v>
      </c>
      <c r="S4584" s="229" t="b">
        <f>VLOOKUP(G4584,[1]Conceptos!$B$2:$E$587,4,FALSE)</f>
        <v>1</v>
      </c>
      <c r="V4584" s="231">
        <f t="shared" si="796"/>
        <v>0</v>
      </c>
    </row>
    <row r="4585" spans="1:27" s="231" customFormat="1" hidden="1">
      <c r="A4585" s="172">
        <f>VLOOKUP(G4585,[1]Conceptos!$B$2:$F$587,5,FALSE)</f>
        <v>540</v>
      </c>
      <c r="B4585" s="236"/>
      <c r="C4585" s="237"/>
      <c r="D4585" s="238"/>
      <c r="E4585" s="225">
        <v>4</v>
      </c>
      <c r="F4585" s="174"/>
      <c r="G4585" s="264" t="str">
        <f t="shared" si="799"/>
        <v>A.15.2</v>
      </c>
      <c r="H4585" s="235" t="e">
        <f t="shared" si="803"/>
        <v>#N/A</v>
      </c>
      <c r="I4585" s="239"/>
      <c r="J4585" s="239"/>
      <c r="K4585" s="239"/>
      <c r="L4585" s="239"/>
      <c r="M4585" s="240"/>
      <c r="N4585" s="231">
        <f t="shared" si="798"/>
        <v>1</v>
      </c>
      <c r="O4585" s="231">
        <f t="shared" si="795"/>
        <v>0</v>
      </c>
      <c r="P4585" s="179">
        <f>VLOOKUP($G4585,[1]Conceptos!$B$2:$I$588,6,FALSE)</f>
        <v>1</v>
      </c>
      <c r="Q4585" s="179">
        <f>VLOOKUP($G4585,[1]Conceptos!$B$2:$I$588,7,FALSE)</f>
        <v>1</v>
      </c>
      <c r="R4585" s="179">
        <f>VLOOKUP($G4585,[1]Conceptos!$B$2:$I$588,8,FALSE)</f>
        <v>1</v>
      </c>
      <c r="S4585" s="229" t="b">
        <f>VLOOKUP(G4585,[1]Conceptos!$B$2:$E$587,4,FALSE)</f>
        <v>1</v>
      </c>
      <c r="V4585" s="231">
        <f t="shared" si="796"/>
        <v>0</v>
      </c>
    </row>
    <row r="4586" spans="1:27" s="231" customFormat="1" hidden="1">
      <c r="A4586" s="172">
        <f>VLOOKUP(G4586,[1]Conceptos!$B$2:$F$587,5,FALSE)</f>
        <v>540</v>
      </c>
      <c r="B4586" s="236"/>
      <c r="C4586" s="237"/>
      <c r="D4586" s="238"/>
      <c r="E4586" s="225">
        <v>5</v>
      </c>
      <c r="F4586" s="174"/>
      <c r="G4586" s="264" t="str">
        <f t="shared" si="799"/>
        <v>A.15.2</v>
      </c>
      <c r="H4586" s="235" t="e">
        <f t="shared" si="803"/>
        <v>#N/A</v>
      </c>
      <c r="I4586" s="239"/>
      <c r="J4586" s="239"/>
      <c r="K4586" s="239"/>
      <c r="L4586" s="239"/>
      <c r="M4586" s="240"/>
      <c r="N4586" s="231">
        <f t="shared" si="798"/>
        <v>1</v>
      </c>
      <c r="O4586" s="231">
        <f t="shared" si="795"/>
        <v>0</v>
      </c>
      <c r="P4586" s="179">
        <f>VLOOKUP($G4586,[1]Conceptos!$B$2:$I$588,6,FALSE)</f>
        <v>1</v>
      </c>
      <c r="Q4586" s="179">
        <f>VLOOKUP($G4586,[1]Conceptos!$B$2:$I$588,7,FALSE)</f>
        <v>1</v>
      </c>
      <c r="R4586" s="179">
        <f>VLOOKUP($G4586,[1]Conceptos!$B$2:$I$588,8,FALSE)</f>
        <v>1</v>
      </c>
      <c r="S4586" s="229" t="b">
        <f>VLOOKUP(G4586,[1]Conceptos!$B$2:$E$587,4,FALSE)</f>
        <v>1</v>
      </c>
      <c r="V4586" s="231">
        <f t="shared" si="796"/>
        <v>0</v>
      </c>
    </row>
    <row r="4587" spans="1:27" s="231" customFormat="1" hidden="1">
      <c r="A4587" s="172">
        <f>VLOOKUP(G4587,[1]Conceptos!$B$2:$F$587,5,FALSE)</f>
        <v>540</v>
      </c>
      <c r="B4587" s="236"/>
      <c r="C4587" s="237"/>
      <c r="D4587" s="238"/>
      <c r="E4587" s="225">
        <v>6</v>
      </c>
      <c r="F4587" s="174"/>
      <c r="G4587" s="264" t="str">
        <f t="shared" si="799"/>
        <v>A.15.2</v>
      </c>
      <c r="H4587" s="235" t="e">
        <f t="shared" si="803"/>
        <v>#N/A</v>
      </c>
      <c r="I4587" s="239"/>
      <c r="J4587" s="239"/>
      <c r="K4587" s="239"/>
      <c r="L4587" s="239"/>
      <c r="M4587" s="240"/>
      <c r="N4587" s="231">
        <f t="shared" si="798"/>
        <v>1</v>
      </c>
      <c r="O4587" s="231">
        <f t="shared" si="795"/>
        <v>0</v>
      </c>
      <c r="P4587" s="179">
        <f>VLOOKUP($G4587,[1]Conceptos!$B$2:$I$588,6,FALSE)</f>
        <v>1</v>
      </c>
      <c r="Q4587" s="179">
        <f>VLOOKUP($G4587,[1]Conceptos!$B$2:$I$588,7,FALSE)</f>
        <v>1</v>
      </c>
      <c r="R4587" s="179">
        <f>VLOOKUP($G4587,[1]Conceptos!$B$2:$I$588,8,FALSE)</f>
        <v>1</v>
      </c>
      <c r="S4587" s="229" t="b">
        <f>VLOOKUP(G4587,[1]Conceptos!$B$2:$E$587,4,FALSE)</f>
        <v>1</v>
      </c>
      <c r="V4587" s="231">
        <f t="shared" si="796"/>
        <v>0</v>
      </c>
    </row>
    <row r="4588" spans="1:27" s="231" customFormat="1" hidden="1">
      <c r="A4588" s="172">
        <f>VLOOKUP(G4588,[1]Conceptos!$B$2:$F$587,5,FALSE)</f>
        <v>540</v>
      </c>
      <c r="B4588" s="236"/>
      <c r="C4588" s="237"/>
      <c r="D4588" s="238"/>
      <c r="E4588" s="225">
        <v>7</v>
      </c>
      <c r="F4588" s="174"/>
      <c r="G4588" s="264" t="str">
        <f t="shared" si="799"/>
        <v>A.15.2</v>
      </c>
      <c r="H4588" s="235" t="e">
        <f t="shared" si="803"/>
        <v>#N/A</v>
      </c>
      <c r="I4588" s="239"/>
      <c r="J4588" s="239"/>
      <c r="K4588" s="239"/>
      <c r="L4588" s="239"/>
      <c r="M4588" s="240"/>
      <c r="N4588" s="231">
        <f t="shared" si="798"/>
        <v>1</v>
      </c>
      <c r="O4588" s="231">
        <f t="shared" si="795"/>
        <v>0</v>
      </c>
      <c r="P4588" s="179">
        <f>VLOOKUP($G4588,[1]Conceptos!$B$2:$I$588,6,FALSE)</f>
        <v>1</v>
      </c>
      <c r="Q4588" s="179">
        <f>VLOOKUP($G4588,[1]Conceptos!$B$2:$I$588,7,FALSE)</f>
        <v>1</v>
      </c>
      <c r="R4588" s="179">
        <f>VLOOKUP($G4588,[1]Conceptos!$B$2:$I$588,8,FALSE)</f>
        <v>1</v>
      </c>
      <c r="S4588" s="229" t="b">
        <f>VLOOKUP(G4588,[1]Conceptos!$B$2:$E$587,4,FALSE)</f>
        <v>1</v>
      </c>
      <c r="V4588" s="231">
        <f t="shared" si="796"/>
        <v>0</v>
      </c>
    </row>
    <row r="4589" spans="1:27" s="231" customFormat="1" hidden="1">
      <c r="A4589" s="172">
        <f>VLOOKUP(G4589,[1]Conceptos!$B$2:$F$587,5,FALSE)</f>
        <v>540</v>
      </c>
      <c r="B4589" s="236"/>
      <c r="C4589" s="237"/>
      <c r="D4589" s="238"/>
      <c r="E4589" s="225">
        <v>8</v>
      </c>
      <c r="F4589" s="174"/>
      <c r="G4589" s="264" t="str">
        <f t="shared" si="799"/>
        <v>A.15.2</v>
      </c>
      <c r="H4589" s="235" t="e">
        <f t="shared" si="803"/>
        <v>#N/A</v>
      </c>
      <c r="I4589" s="239"/>
      <c r="J4589" s="239"/>
      <c r="K4589" s="239"/>
      <c r="L4589" s="239"/>
      <c r="M4589" s="240"/>
      <c r="N4589" s="231">
        <f t="shared" si="798"/>
        <v>1</v>
      </c>
      <c r="O4589" s="231">
        <f t="shared" si="795"/>
        <v>0</v>
      </c>
      <c r="P4589" s="179">
        <f>VLOOKUP($G4589,[1]Conceptos!$B$2:$I$588,6,FALSE)</f>
        <v>1</v>
      </c>
      <c r="Q4589" s="179">
        <f>VLOOKUP($G4589,[1]Conceptos!$B$2:$I$588,7,FALSE)</f>
        <v>1</v>
      </c>
      <c r="R4589" s="179">
        <f>VLOOKUP($G4589,[1]Conceptos!$B$2:$I$588,8,FALSE)</f>
        <v>1</v>
      </c>
      <c r="S4589" s="229" t="b">
        <f>VLOOKUP(G4589,[1]Conceptos!$B$2:$E$587,4,FALSE)</f>
        <v>1</v>
      </c>
      <c r="V4589" s="231">
        <f t="shared" si="796"/>
        <v>0</v>
      </c>
    </row>
    <row r="4590" spans="1:27" s="231" customFormat="1" hidden="1">
      <c r="A4590" s="172">
        <f>VLOOKUP(G4590,[1]Conceptos!$B$2:$F$587,5,FALSE)</f>
        <v>540</v>
      </c>
      <c r="B4590" s="236"/>
      <c r="C4590" s="237"/>
      <c r="D4590" s="238"/>
      <c r="E4590" s="225">
        <v>9</v>
      </c>
      <c r="F4590" s="174"/>
      <c r="G4590" s="264" t="str">
        <f t="shared" si="799"/>
        <v>A.15.2</v>
      </c>
      <c r="H4590" s="235" t="e">
        <f t="shared" si="803"/>
        <v>#N/A</v>
      </c>
      <c r="I4590" s="239"/>
      <c r="J4590" s="239"/>
      <c r="K4590" s="239"/>
      <c r="L4590" s="239"/>
      <c r="M4590" s="240"/>
      <c r="N4590" s="231">
        <f t="shared" si="798"/>
        <v>1</v>
      </c>
      <c r="O4590" s="231">
        <f t="shared" si="795"/>
        <v>0</v>
      </c>
      <c r="P4590" s="179">
        <f>VLOOKUP($G4590,[1]Conceptos!$B$2:$I$588,6,FALSE)</f>
        <v>1</v>
      </c>
      <c r="Q4590" s="179">
        <f>VLOOKUP($G4590,[1]Conceptos!$B$2:$I$588,7,FALSE)</f>
        <v>1</v>
      </c>
      <c r="R4590" s="179">
        <f>VLOOKUP($G4590,[1]Conceptos!$B$2:$I$588,8,FALSE)</f>
        <v>1</v>
      </c>
      <c r="S4590" s="229" t="b">
        <f>VLOOKUP(G4590,[1]Conceptos!$B$2:$E$587,4,FALSE)</f>
        <v>1</v>
      </c>
      <c r="V4590" s="231">
        <f t="shared" si="796"/>
        <v>0</v>
      </c>
    </row>
    <row r="4591" spans="1:27" s="231" customFormat="1" hidden="1">
      <c r="A4591" s="172">
        <f>VLOOKUP(G4591,[1]Conceptos!$B$2:$F$587,5,FALSE)</f>
        <v>540</v>
      </c>
      <c r="B4591" s="236"/>
      <c r="C4591" s="237"/>
      <c r="D4591" s="238"/>
      <c r="E4591" s="225">
        <v>10</v>
      </c>
      <c r="F4591" s="174"/>
      <c r="G4591" s="264" t="str">
        <f t="shared" si="799"/>
        <v>A.15.2</v>
      </c>
      <c r="H4591" s="235" t="e">
        <f t="shared" si="803"/>
        <v>#N/A</v>
      </c>
      <c r="I4591" s="239"/>
      <c r="J4591" s="239"/>
      <c r="K4591" s="239"/>
      <c r="L4591" s="239"/>
      <c r="M4591" s="240"/>
      <c r="N4591" s="231">
        <f t="shared" si="798"/>
        <v>1</v>
      </c>
      <c r="O4591" s="231">
        <f t="shared" si="795"/>
        <v>0</v>
      </c>
      <c r="P4591" s="179">
        <f>VLOOKUP($G4591,[1]Conceptos!$B$2:$I$588,6,FALSE)</f>
        <v>1</v>
      </c>
      <c r="Q4591" s="179">
        <f>VLOOKUP($G4591,[1]Conceptos!$B$2:$I$588,7,FALSE)</f>
        <v>1</v>
      </c>
      <c r="R4591" s="179">
        <f>VLOOKUP($G4591,[1]Conceptos!$B$2:$I$588,8,FALSE)</f>
        <v>1</v>
      </c>
      <c r="S4591" s="229" t="b">
        <f>VLOOKUP(G4591,[1]Conceptos!$B$2:$E$587,4,FALSE)</f>
        <v>1</v>
      </c>
      <c r="V4591" s="231">
        <f t="shared" si="796"/>
        <v>0</v>
      </c>
    </row>
    <row r="4592" spans="1:27" s="231" customFormat="1" ht="38.25">
      <c r="A4592" s="172">
        <f>VLOOKUP(G4592,[1]Conceptos!$B$2:$F$587,5,FALSE)</f>
        <v>541</v>
      </c>
      <c r="B4592" s="219" t="s">
        <v>684</v>
      </c>
      <c r="C4592" s="220" t="str">
        <f>VLOOKUP(B4592,[1]Conceptos!$B$2:$D$587,2,FALSE)</f>
        <v>MEJORAMIENTO Y MANTENIMIENTO DE DEPENDENCIAS DE LA ADMINISTRACIÓN</v>
      </c>
      <c r="D4592" s="221" t="str">
        <f>VLOOKUP(B4592,[1]Conceptos!$B$2:$D$587,3,FALSE)</f>
        <v>RECURSOS ORIENTADOS A LA REPARACIÓN, CONSERVACIÓN Y MEJORAMIENTO DE INFRAESTRUCTURA FÍSICA EN DONDE FUNCIONA LA ADMINISTRACIÓN MUNICIPAL</v>
      </c>
      <c r="E4592" s="222" t="s">
        <v>136</v>
      </c>
      <c r="F4592" s="223"/>
      <c r="G4592" s="263" t="str">
        <f t="shared" si="799"/>
        <v>A.15.3</v>
      </c>
      <c r="H4592" s="225"/>
      <c r="I4592" s="226">
        <f>SUM(I4593:I4602)</f>
        <v>0</v>
      </c>
      <c r="J4592" s="226">
        <f>SUM(J4593:J4602)</f>
        <v>0</v>
      </c>
      <c r="K4592" s="226">
        <f>SUM(K4593:K4602)</f>
        <v>0</v>
      </c>
      <c r="L4592" s="226">
        <f>SUM(L4593:L4602)</f>
        <v>0</v>
      </c>
      <c r="M4592" s="227">
        <f>SUM(M4593:M4602)</f>
        <v>0</v>
      </c>
      <c r="N4592" s="228">
        <f>IF(AND(E4592&lt;&gt;"", E4592&lt;&gt;"Registrar Detalle",E4592&lt;&gt;"Ocultar Detalle"),1,0)</f>
        <v>0</v>
      </c>
      <c r="O4592" s="228">
        <f>SUM(I4592:M4592)</f>
        <v>0</v>
      </c>
      <c r="P4592" s="179">
        <f>VLOOKUP($G4592,[1]Conceptos!$B$2:$I$588,6,FALSE)</f>
        <v>1</v>
      </c>
      <c r="Q4592" s="179">
        <f>VLOOKUP($G4592,[1]Conceptos!$B$2:$I$588,7,FALSE)</f>
        <v>1</v>
      </c>
      <c r="R4592" s="179">
        <f>VLOOKUP($G4592,[1]Conceptos!$B$2:$I$588,8,FALSE)</f>
        <v>1</v>
      </c>
      <c r="S4592" s="229" t="b">
        <f>VLOOKUP(G4592,[1]Conceptos!$B$2:$E$588,4,FALSE)</f>
        <v>1</v>
      </c>
      <c r="T4592" s="230">
        <f>FIND(".",B4592,LEN(B4592)-2)</f>
        <v>5</v>
      </c>
      <c r="U4592" s="230" t="str">
        <f>MID(B4592,1,T4592-1)</f>
        <v>A.15</v>
      </c>
      <c r="V4592" s="231">
        <f t="shared" si="796"/>
        <v>5</v>
      </c>
    </row>
    <row r="4593" spans="1:22" s="231" customFormat="1">
      <c r="A4593" s="172">
        <f>VLOOKUP(G4593,[1]Conceptos!$B$2:$F$587,5,FALSE)</f>
        <v>541</v>
      </c>
      <c r="B4593" s="234"/>
      <c r="C4593" s="220"/>
      <c r="D4593" s="221"/>
      <c r="E4593" s="225">
        <v>1</v>
      </c>
      <c r="F4593" s="174"/>
      <c r="G4593" s="264" t="str">
        <f t="shared" si="799"/>
        <v>A.15.3</v>
      </c>
      <c r="H4593" s="235" t="e">
        <f t="shared" ref="H4593:H4602" si="804">VLOOKUP(F4593,$W$7:$X$48,2,FALSE)</f>
        <v>#N/A</v>
      </c>
      <c r="I4593" s="239"/>
      <c r="J4593" s="239"/>
      <c r="K4593" s="239"/>
      <c r="L4593" s="239"/>
      <c r="M4593" s="240"/>
      <c r="N4593" s="231">
        <f>IF(E4593&lt;&gt;"",1,0)</f>
        <v>1</v>
      </c>
      <c r="O4593" s="231">
        <f>SUM(I4593:M4593)</f>
        <v>0</v>
      </c>
      <c r="P4593" s="179">
        <f>VLOOKUP($G4593,[1]Conceptos!$B$2:$I$588,6,FALSE)</f>
        <v>1</v>
      </c>
      <c r="Q4593" s="179">
        <f>VLOOKUP($G4593,[1]Conceptos!$B$2:$I$588,7,FALSE)</f>
        <v>1</v>
      </c>
      <c r="R4593" s="179">
        <f>VLOOKUP($G4593,[1]Conceptos!$B$2:$I$588,8,FALSE)</f>
        <v>1</v>
      </c>
      <c r="S4593" s="229" t="b">
        <f>VLOOKUP(G4593,[1]Conceptos!$B$2:$E$588,4,FALSE)</f>
        <v>1</v>
      </c>
      <c r="V4593" s="231">
        <f t="shared" si="796"/>
        <v>5</v>
      </c>
    </row>
    <row r="4594" spans="1:22" s="231" customFormat="1" hidden="1">
      <c r="A4594" s="172">
        <f>VLOOKUP(G4594,[1]Conceptos!$B$2:$F$587,5,FALSE)</f>
        <v>541</v>
      </c>
      <c r="B4594" s="236"/>
      <c r="C4594" s="237"/>
      <c r="D4594" s="238"/>
      <c r="E4594" s="225">
        <v>2</v>
      </c>
      <c r="F4594" s="174"/>
      <c r="G4594" s="264" t="str">
        <f t="shared" si="799"/>
        <v>A.15.3</v>
      </c>
      <c r="H4594" s="235" t="e">
        <f t="shared" si="804"/>
        <v>#N/A</v>
      </c>
      <c r="I4594" s="239"/>
      <c r="J4594" s="239"/>
      <c r="K4594" s="239"/>
      <c r="L4594" s="239"/>
      <c r="M4594" s="240"/>
      <c r="N4594" s="231">
        <f>IF(E4594&lt;&gt;"",1,0)</f>
        <v>1</v>
      </c>
      <c r="O4594" s="231">
        <f>SUM(I4594:M4594)</f>
        <v>0</v>
      </c>
      <c r="P4594" s="179">
        <f>VLOOKUP($G4594,[1]Conceptos!$B$2:$I$588,6,FALSE)</f>
        <v>1</v>
      </c>
      <c r="Q4594" s="179">
        <f>VLOOKUP($G4594,[1]Conceptos!$B$2:$I$588,7,FALSE)</f>
        <v>1</v>
      </c>
      <c r="R4594" s="179">
        <f>VLOOKUP($G4594,[1]Conceptos!$B$2:$I$588,8,FALSE)</f>
        <v>1</v>
      </c>
      <c r="S4594" s="229" t="b">
        <f>VLOOKUP(G4594,[1]Conceptos!$B$2:$E$587,4,FALSE)</f>
        <v>1</v>
      </c>
      <c r="V4594" s="231">
        <f t="shared" si="796"/>
        <v>0</v>
      </c>
    </row>
    <row r="4595" spans="1:22" s="231" customFormat="1" hidden="1">
      <c r="A4595" s="172">
        <f>VLOOKUP(G4595,[1]Conceptos!$B$2:$F$587,5,FALSE)</f>
        <v>541</v>
      </c>
      <c r="B4595" s="236"/>
      <c r="C4595" s="237"/>
      <c r="D4595" s="238"/>
      <c r="E4595" s="225">
        <v>3</v>
      </c>
      <c r="F4595" s="174"/>
      <c r="G4595" s="264" t="str">
        <f t="shared" si="799"/>
        <v>A.15.3</v>
      </c>
      <c r="H4595" s="235" t="e">
        <f t="shared" si="804"/>
        <v>#N/A</v>
      </c>
      <c r="I4595" s="239"/>
      <c r="J4595" s="239"/>
      <c r="K4595" s="239"/>
      <c r="L4595" s="239"/>
      <c r="M4595" s="240"/>
      <c r="N4595" s="231">
        <f t="shared" ref="N4595:N4658" si="805">IF(E4595&lt;&gt;"",1,0)</f>
        <v>1</v>
      </c>
      <c r="O4595" s="231">
        <f t="shared" ref="O4595:O4659" si="806">SUM(I4595:M4595)</f>
        <v>0</v>
      </c>
      <c r="P4595" s="179">
        <f>VLOOKUP($G4595,[1]Conceptos!$B$2:$I$588,6,FALSE)</f>
        <v>1</v>
      </c>
      <c r="Q4595" s="179">
        <f>VLOOKUP($G4595,[1]Conceptos!$B$2:$I$588,7,FALSE)</f>
        <v>1</v>
      </c>
      <c r="R4595" s="179">
        <f>VLOOKUP($G4595,[1]Conceptos!$B$2:$I$588,8,FALSE)</f>
        <v>1</v>
      </c>
      <c r="S4595" s="229" t="b">
        <f>VLOOKUP(G4595,[1]Conceptos!$B$2:$E$587,4,FALSE)</f>
        <v>1</v>
      </c>
      <c r="V4595" s="231">
        <f t="shared" si="796"/>
        <v>0</v>
      </c>
    </row>
    <row r="4596" spans="1:22" s="231" customFormat="1" hidden="1">
      <c r="A4596" s="172">
        <f>VLOOKUP(G4596,[1]Conceptos!$B$2:$F$587,5,FALSE)</f>
        <v>541</v>
      </c>
      <c r="B4596" s="236"/>
      <c r="C4596" s="237"/>
      <c r="D4596" s="238"/>
      <c r="E4596" s="225">
        <v>4</v>
      </c>
      <c r="F4596" s="174"/>
      <c r="G4596" s="264" t="str">
        <f t="shared" si="799"/>
        <v>A.15.3</v>
      </c>
      <c r="H4596" s="235" t="e">
        <f t="shared" si="804"/>
        <v>#N/A</v>
      </c>
      <c r="I4596" s="239"/>
      <c r="J4596" s="239"/>
      <c r="K4596" s="239"/>
      <c r="L4596" s="239"/>
      <c r="M4596" s="240"/>
      <c r="N4596" s="231">
        <f t="shared" si="805"/>
        <v>1</v>
      </c>
      <c r="O4596" s="231">
        <f t="shared" si="806"/>
        <v>0</v>
      </c>
      <c r="P4596" s="179">
        <f>VLOOKUP($G4596,[1]Conceptos!$B$2:$I$588,6,FALSE)</f>
        <v>1</v>
      </c>
      <c r="Q4596" s="179">
        <f>VLOOKUP($G4596,[1]Conceptos!$B$2:$I$588,7,FALSE)</f>
        <v>1</v>
      </c>
      <c r="R4596" s="179">
        <f>VLOOKUP($G4596,[1]Conceptos!$B$2:$I$588,8,FALSE)</f>
        <v>1</v>
      </c>
      <c r="S4596" s="229" t="b">
        <f>VLOOKUP(G4596,[1]Conceptos!$B$2:$E$587,4,FALSE)</f>
        <v>1</v>
      </c>
      <c r="V4596" s="231">
        <f t="shared" si="796"/>
        <v>0</v>
      </c>
    </row>
    <row r="4597" spans="1:22" s="231" customFormat="1" hidden="1">
      <c r="A4597" s="172">
        <f>VLOOKUP(G4597,[1]Conceptos!$B$2:$F$587,5,FALSE)</f>
        <v>541</v>
      </c>
      <c r="B4597" s="236"/>
      <c r="C4597" s="237"/>
      <c r="D4597" s="238"/>
      <c r="E4597" s="225">
        <v>5</v>
      </c>
      <c r="F4597" s="174"/>
      <c r="G4597" s="264" t="str">
        <f t="shared" si="799"/>
        <v>A.15.3</v>
      </c>
      <c r="H4597" s="235" t="e">
        <f t="shared" si="804"/>
        <v>#N/A</v>
      </c>
      <c r="I4597" s="239"/>
      <c r="J4597" s="239"/>
      <c r="K4597" s="239"/>
      <c r="L4597" s="239"/>
      <c r="M4597" s="240"/>
      <c r="N4597" s="231">
        <f t="shared" si="805"/>
        <v>1</v>
      </c>
      <c r="O4597" s="231">
        <f t="shared" si="806"/>
        <v>0</v>
      </c>
      <c r="P4597" s="179">
        <f>VLOOKUP($G4597,[1]Conceptos!$B$2:$I$588,6,FALSE)</f>
        <v>1</v>
      </c>
      <c r="Q4597" s="179">
        <f>VLOOKUP($G4597,[1]Conceptos!$B$2:$I$588,7,FALSE)</f>
        <v>1</v>
      </c>
      <c r="R4597" s="179">
        <f>VLOOKUP($G4597,[1]Conceptos!$B$2:$I$588,8,FALSE)</f>
        <v>1</v>
      </c>
      <c r="S4597" s="229" t="b">
        <f>VLOOKUP(G4597,[1]Conceptos!$B$2:$E$587,4,FALSE)</f>
        <v>1</v>
      </c>
      <c r="V4597" s="231">
        <f t="shared" si="796"/>
        <v>0</v>
      </c>
    </row>
    <row r="4598" spans="1:22" s="231" customFormat="1" hidden="1">
      <c r="A4598" s="172">
        <f>VLOOKUP(G4598,[1]Conceptos!$B$2:$F$587,5,FALSE)</f>
        <v>541</v>
      </c>
      <c r="B4598" s="236"/>
      <c r="C4598" s="237"/>
      <c r="D4598" s="238"/>
      <c r="E4598" s="225">
        <v>6</v>
      </c>
      <c r="F4598" s="174"/>
      <c r="G4598" s="264" t="str">
        <f t="shared" si="799"/>
        <v>A.15.3</v>
      </c>
      <c r="H4598" s="235" t="e">
        <f t="shared" si="804"/>
        <v>#N/A</v>
      </c>
      <c r="I4598" s="239"/>
      <c r="J4598" s="239"/>
      <c r="K4598" s="239"/>
      <c r="L4598" s="239"/>
      <c r="M4598" s="240"/>
      <c r="N4598" s="231">
        <f t="shared" si="805"/>
        <v>1</v>
      </c>
      <c r="O4598" s="231">
        <f t="shared" si="806"/>
        <v>0</v>
      </c>
      <c r="P4598" s="179">
        <f>VLOOKUP($G4598,[1]Conceptos!$B$2:$I$588,6,FALSE)</f>
        <v>1</v>
      </c>
      <c r="Q4598" s="179">
        <f>VLOOKUP($G4598,[1]Conceptos!$B$2:$I$588,7,FALSE)</f>
        <v>1</v>
      </c>
      <c r="R4598" s="179">
        <f>VLOOKUP($G4598,[1]Conceptos!$B$2:$I$588,8,FALSE)</f>
        <v>1</v>
      </c>
      <c r="S4598" s="229" t="b">
        <f>VLOOKUP(G4598,[1]Conceptos!$B$2:$E$587,4,FALSE)</f>
        <v>1</v>
      </c>
      <c r="V4598" s="231">
        <f t="shared" si="796"/>
        <v>0</v>
      </c>
    </row>
    <row r="4599" spans="1:22" s="231" customFormat="1" hidden="1">
      <c r="A4599" s="172">
        <f>VLOOKUP(G4599,[1]Conceptos!$B$2:$F$587,5,FALSE)</f>
        <v>541</v>
      </c>
      <c r="B4599" s="236"/>
      <c r="C4599" s="237"/>
      <c r="D4599" s="238"/>
      <c r="E4599" s="225">
        <v>7</v>
      </c>
      <c r="F4599" s="174"/>
      <c r="G4599" s="264" t="str">
        <f t="shared" si="799"/>
        <v>A.15.3</v>
      </c>
      <c r="H4599" s="235" t="e">
        <f t="shared" si="804"/>
        <v>#N/A</v>
      </c>
      <c r="I4599" s="239"/>
      <c r="J4599" s="239"/>
      <c r="K4599" s="239"/>
      <c r="L4599" s="239"/>
      <c r="M4599" s="240"/>
      <c r="N4599" s="231">
        <f t="shared" si="805"/>
        <v>1</v>
      </c>
      <c r="O4599" s="231">
        <f t="shared" si="806"/>
        <v>0</v>
      </c>
      <c r="P4599" s="179">
        <f>VLOOKUP($G4599,[1]Conceptos!$B$2:$I$588,6,FALSE)</f>
        <v>1</v>
      </c>
      <c r="Q4599" s="179">
        <f>VLOOKUP($G4599,[1]Conceptos!$B$2:$I$588,7,FALSE)</f>
        <v>1</v>
      </c>
      <c r="R4599" s="179">
        <f>VLOOKUP($G4599,[1]Conceptos!$B$2:$I$588,8,FALSE)</f>
        <v>1</v>
      </c>
      <c r="S4599" s="229" t="b">
        <f>VLOOKUP(G4599,[1]Conceptos!$B$2:$E$587,4,FALSE)</f>
        <v>1</v>
      </c>
      <c r="V4599" s="231">
        <f t="shared" ref="V4599:V4662" si="807">IF(T4599=0,T4598,T4599)</f>
        <v>0</v>
      </c>
    </row>
    <row r="4600" spans="1:22" s="231" customFormat="1" hidden="1">
      <c r="A4600" s="172">
        <f>VLOOKUP(G4600,[1]Conceptos!$B$2:$F$587,5,FALSE)</f>
        <v>541</v>
      </c>
      <c r="B4600" s="236"/>
      <c r="C4600" s="237"/>
      <c r="D4600" s="238"/>
      <c r="E4600" s="225">
        <v>8</v>
      </c>
      <c r="F4600" s="174"/>
      <c r="G4600" s="264" t="str">
        <f t="shared" si="799"/>
        <v>A.15.3</v>
      </c>
      <c r="H4600" s="235" t="e">
        <f t="shared" si="804"/>
        <v>#N/A</v>
      </c>
      <c r="I4600" s="239"/>
      <c r="J4600" s="239"/>
      <c r="K4600" s="239"/>
      <c r="L4600" s="239"/>
      <c r="M4600" s="240"/>
      <c r="N4600" s="231">
        <f t="shared" si="805"/>
        <v>1</v>
      </c>
      <c r="O4600" s="231">
        <f t="shared" si="806"/>
        <v>0</v>
      </c>
      <c r="P4600" s="179">
        <f>VLOOKUP($G4600,[1]Conceptos!$B$2:$I$588,6,FALSE)</f>
        <v>1</v>
      </c>
      <c r="Q4600" s="179">
        <f>VLOOKUP($G4600,[1]Conceptos!$B$2:$I$588,7,FALSE)</f>
        <v>1</v>
      </c>
      <c r="R4600" s="179">
        <f>VLOOKUP($G4600,[1]Conceptos!$B$2:$I$588,8,FALSE)</f>
        <v>1</v>
      </c>
      <c r="S4600" s="229" t="b">
        <f>VLOOKUP(G4600,[1]Conceptos!$B$2:$E$587,4,FALSE)</f>
        <v>1</v>
      </c>
      <c r="V4600" s="231">
        <f t="shared" si="807"/>
        <v>0</v>
      </c>
    </row>
    <row r="4601" spans="1:22" s="231" customFormat="1" hidden="1">
      <c r="A4601" s="172">
        <f>VLOOKUP(G4601,[1]Conceptos!$B$2:$F$587,5,FALSE)</f>
        <v>541</v>
      </c>
      <c r="B4601" s="236"/>
      <c r="C4601" s="237"/>
      <c r="D4601" s="238"/>
      <c r="E4601" s="225">
        <v>9</v>
      </c>
      <c r="F4601" s="174"/>
      <c r="G4601" s="264" t="str">
        <f t="shared" si="799"/>
        <v>A.15.3</v>
      </c>
      <c r="H4601" s="235" t="e">
        <f t="shared" si="804"/>
        <v>#N/A</v>
      </c>
      <c r="I4601" s="239"/>
      <c r="J4601" s="239"/>
      <c r="K4601" s="239"/>
      <c r="L4601" s="239"/>
      <c r="M4601" s="240"/>
      <c r="N4601" s="231">
        <f t="shared" si="805"/>
        <v>1</v>
      </c>
      <c r="O4601" s="231">
        <f t="shared" si="806"/>
        <v>0</v>
      </c>
      <c r="P4601" s="179">
        <f>VLOOKUP($G4601,[1]Conceptos!$B$2:$I$588,6,FALSE)</f>
        <v>1</v>
      </c>
      <c r="Q4601" s="179">
        <f>VLOOKUP($G4601,[1]Conceptos!$B$2:$I$588,7,FALSE)</f>
        <v>1</v>
      </c>
      <c r="R4601" s="179">
        <f>VLOOKUP($G4601,[1]Conceptos!$B$2:$I$588,8,FALSE)</f>
        <v>1</v>
      </c>
      <c r="S4601" s="229" t="b">
        <f>VLOOKUP(G4601,[1]Conceptos!$B$2:$E$587,4,FALSE)</f>
        <v>1</v>
      </c>
      <c r="V4601" s="231">
        <f t="shared" si="807"/>
        <v>0</v>
      </c>
    </row>
    <row r="4602" spans="1:22" s="231" customFormat="1" hidden="1">
      <c r="A4602" s="172">
        <f>VLOOKUP(G4602,[1]Conceptos!$B$2:$F$587,5,FALSE)</f>
        <v>541</v>
      </c>
      <c r="B4602" s="236"/>
      <c r="C4602" s="237"/>
      <c r="D4602" s="238"/>
      <c r="E4602" s="225">
        <v>10</v>
      </c>
      <c r="F4602" s="174"/>
      <c r="G4602" s="264" t="str">
        <f t="shared" si="799"/>
        <v>A.15.3</v>
      </c>
      <c r="H4602" s="235" t="e">
        <f t="shared" si="804"/>
        <v>#N/A</v>
      </c>
      <c r="I4602" s="239"/>
      <c r="J4602" s="239"/>
      <c r="K4602" s="239"/>
      <c r="L4602" s="239"/>
      <c r="M4602" s="240"/>
      <c r="N4602" s="231">
        <f t="shared" si="805"/>
        <v>1</v>
      </c>
      <c r="O4602" s="231">
        <f t="shared" si="806"/>
        <v>0</v>
      </c>
      <c r="P4602" s="179">
        <f>VLOOKUP($G4602,[1]Conceptos!$B$2:$I$588,6,FALSE)</f>
        <v>1</v>
      </c>
      <c r="Q4602" s="179">
        <f>VLOOKUP($G4602,[1]Conceptos!$B$2:$I$588,7,FALSE)</f>
        <v>1</v>
      </c>
      <c r="R4602" s="179">
        <f>VLOOKUP($G4602,[1]Conceptos!$B$2:$I$588,8,FALSE)</f>
        <v>1</v>
      </c>
      <c r="S4602" s="229" t="b">
        <f>VLOOKUP(G4602,[1]Conceptos!$B$2:$E$587,4,FALSE)</f>
        <v>1</v>
      </c>
      <c r="V4602" s="231">
        <f t="shared" si="807"/>
        <v>0</v>
      </c>
    </row>
    <row r="4603" spans="1:22" s="231" customFormat="1" ht="51">
      <c r="A4603" s="172">
        <f>VLOOKUP(G4603,[1]Conceptos!$B$2:$F$587,5,FALSE)</f>
        <v>542</v>
      </c>
      <c r="B4603" s="219" t="s">
        <v>685</v>
      </c>
      <c r="C4603" s="220" t="str">
        <f>VLOOKUP(B4603,[1]Conceptos!$B$2:$D$587,2,FALSE)</f>
        <v>CONSTRUCCIÓN DE PLAZAS DE MERCADO, MATADEROS, CEMENTERIOS, PARQUES Y ANDENES Y MOBILIARIOS DEL ESPACIO PÚBLICO</v>
      </c>
      <c r="D4603" s="221" t="str">
        <f>VLOOKUP(B4603,[1]Conceptos!$B$2:$D$587,3,FALSE)</f>
        <v>RECURSOS EMPLEADOS EN CONSTRUCCIÓN DE LA INFRAESTRUCTURA FÍSICA DE BIENES DE USO PUBLICO OMO SON PLAZAS DE MERCADO, MATADEROS, CEMENTERIOS, PARQUES Y VÍAS PÚBLICAS PROPIEDAD DE LA ENTIDAD TERRITORIAL</v>
      </c>
      <c r="E4603" s="222" t="s">
        <v>136</v>
      </c>
      <c r="F4603" s="223"/>
      <c r="G4603" s="263" t="str">
        <f t="shared" si="799"/>
        <v>A.15.4</v>
      </c>
      <c r="H4603" s="225"/>
      <c r="I4603" s="226">
        <f>SUM(I4604:I4613)</f>
        <v>0</v>
      </c>
      <c r="J4603" s="226">
        <f>SUM(J4604:J4613)</f>
        <v>0</v>
      </c>
      <c r="K4603" s="226">
        <f>SUM(K4604:K4613)</f>
        <v>0</v>
      </c>
      <c r="L4603" s="226">
        <f>SUM(L4604:L4613)</f>
        <v>0</v>
      </c>
      <c r="M4603" s="227">
        <f>SUM(M4604:M4613)</f>
        <v>0</v>
      </c>
      <c r="N4603" s="228">
        <f>IF(AND(E4603&lt;&gt;"", E4603&lt;&gt;"Registrar Detalle",E4603&lt;&gt;"Ocultar Detalle"),1,0)</f>
        <v>0</v>
      </c>
      <c r="O4603" s="228">
        <f t="shared" si="806"/>
        <v>0</v>
      </c>
      <c r="P4603" s="179">
        <f>VLOOKUP($G4603,[1]Conceptos!$B$2:$I$588,6,FALSE)</f>
        <v>1</v>
      </c>
      <c r="Q4603" s="179">
        <f>VLOOKUP($G4603,[1]Conceptos!$B$2:$I$588,7,FALSE)</f>
        <v>1</v>
      </c>
      <c r="R4603" s="179">
        <f>VLOOKUP($G4603,[1]Conceptos!$B$2:$I$588,8,FALSE)</f>
        <v>1</v>
      </c>
      <c r="S4603" s="229" t="b">
        <f>VLOOKUP(G4603,[1]Conceptos!$B$2:$E$588,4,FALSE)</f>
        <v>1</v>
      </c>
      <c r="T4603" s="230">
        <f>FIND(".",B4603,LEN(B4603)-2)</f>
        <v>5</v>
      </c>
      <c r="U4603" s="230" t="str">
        <f>MID(B4603,1,T4603-1)</f>
        <v>A.15</v>
      </c>
      <c r="V4603" s="231">
        <f t="shared" si="807"/>
        <v>5</v>
      </c>
    </row>
    <row r="4604" spans="1:22" s="231" customFormat="1">
      <c r="A4604" s="172">
        <f>VLOOKUP(G4604,[1]Conceptos!$B$2:$F$587,5,FALSE)</f>
        <v>542</v>
      </c>
      <c r="B4604" s="234"/>
      <c r="C4604" s="220"/>
      <c r="D4604" s="221"/>
      <c r="E4604" s="225">
        <v>1</v>
      </c>
      <c r="F4604" s="174"/>
      <c r="G4604" s="264" t="str">
        <f t="shared" si="799"/>
        <v>A.15.4</v>
      </c>
      <c r="H4604" s="235" t="e">
        <f t="shared" ref="H4604:H4613" si="808">VLOOKUP(F4604,$W$7:$X$48,2,FALSE)</f>
        <v>#N/A</v>
      </c>
      <c r="I4604" s="239"/>
      <c r="J4604" s="239"/>
      <c r="K4604" s="239"/>
      <c r="L4604" s="239"/>
      <c r="M4604" s="240"/>
      <c r="N4604" s="231">
        <f t="shared" si="805"/>
        <v>1</v>
      </c>
      <c r="O4604" s="231">
        <f t="shared" si="806"/>
        <v>0</v>
      </c>
      <c r="P4604" s="179">
        <f>VLOOKUP($G4604,[1]Conceptos!$B$2:$I$588,6,FALSE)</f>
        <v>1</v>
      </c>
      <c r="Q4604" s="179">
        <f>VLOOKUP($G4604,[1]Conceptos!$B$2:$I$588,7,FALSE)</f>
        <v>1</v>
      </c>
      <c r="R4604" s="179">
        <f>VLOOKUP($G4604,[1]Conceptos!$B$2:$I$588,8,FALSE)</f>
        <v>1</v>
      </c>
      <c r="S4604" s="229" t="b">
        <f>VLOOKUP(G4604,[1]Conceptos!$B$2:$E$588,4,FALSE)</f>
        <v>1</v>
      </c>
      <c r="V4604" s="231">
        <f t="shared" si="807"/>
        <v>5</v>
      </c>
    </row>
    <row r="4605" spans="1:22" s="231" customFormat="1" hidden="1">
      <c r="A4605" s="172">
        <f>VLOOKUP(G4605,[1]Conceptos!$B$2:$F$587,5,FALSE)</f>
        <v>542</v>
      </c>
      <c r="B4605" s="236"/>
      <c r="C4605" s="237"/>
      <c r="D4605" s="238"/>
      <c r="E4605" s="225">
        <v>2</v>
      </c>
      <c r="F4605" s="174"/>
      <c r="G4605" s="264" t="str">
        <f t="shared" ref="G4605:G4668" si="809">IF(ISBLANK(B4605),G4604,B4605)</f>
        <v>A.15.4</v>
      </c>
      <c r="H4605" s="235" t="e">
        <f t="shared" si="808"/>
        <v>#N/A</v>
      </c>
      <c r="I4605" s="239"/>
      <c r="J4605" s="239"/>
      <c r="K4605" s="239"/>
      <c r="L4605" s="239"/>
      <c r="M4605" s="240"/>
      <c r="N4605" s="231">
        <f t="shared" si="805"/>
        <v>1</v>
      </c>
      <c r="O4605" s="231">
        <f t="shared" si="806"/>
        <v>0</v>
      </c>
      <c r="P4605" s="179">
        <f>VLOOKUP($G4605,[1]Conceptos!$B$2:$I$588,6,FALSE)</f>
        <v>1</v>
      </c>
      <c r="Q4605" s="179">
        <f>VLOOKUP($G4605,[1]Conceptos!$B$2:$I$588,7,FALSE)</f>
        <v>1</v>
      </c>
      <c r="R4605" s="179">
        <f>VLOOKUP($G4605,[1]Conceptos!$B$2:$I$588,8,FALSE)</f>
        <v>1</v>
      </c>
      <c r="S4605" s="229" t="b">
        <f>VLOOKUP(G4605,[1]Conceptos!$B$2:$E$587,4,FALSE)</f>
        <v>1</v>
      </c>
      <c r="V4605" s="231">
        <f t="shared" si="807"/>
        <v>0</v>
      </c>
    </row>
    <row r="4606" spans="1:22" s="231" customFormat="1" hidden="1">
      <c r="A4606" s="172">
        <f>VLOOKUP(G4606,[1]Conceptos!$B$2:$F$587,5,FALSE)</f>
        <v>542</v>
      </c>
      <c r="B4606" s="236"/>
      <c r="C4606" s="237"/>
      <c r="D4606" s="238"/>
      <c r="E4606" s="225">
        <v>3</v>
      </c>
      <c r="F4606" s="174"/>
      <c r="G4606" s="264" t="str">
        <f t="shared" si="809"/>
        <v>A.15.4</v>
      </c>
      <c r="H4606" s="235" t="e">
        <f t="shared" si="808"/>
        <v>#N/A</v>
      </c>
      <c r="I4606" s="239"/>
      <c r="J4606" s="239"/>
      <c r="K4606" s="239"/>
      <c r="L4606" s="239"/>
      <c r="M4606" s="240"/>
      <c r="N4606" s="231">
        <f t="shared" si="805"/>
        <v>1</v>
      </c>
      <c r="O4606" s="231">
        <f t="shared" si="806"/>
        <v>0</v>
      </c>
      <c r="P4606" s="179">
        <f>VLOOKUP($G4606,[1]Conceptos!$B$2:$I$588,6,FALSE)</f>
        <v>1</v>
      </c>
      <c r="Q4606" s="179">
        <f>VLOOKUP($G4606,[1]Conceptos!$B$2:$I$588,7,FALSE)</f>
        <v>1</v>
      </c>
      <c r="R4606" s="179">
        <f>VLOOKUP($G4606,[1]Conceptos!$B$2:$I$588,8,FALSE)</f>
        <v>1</v>
      </c>
      <c r="S4606" s="229" t="b">
        <f>VLOOKUP(G4606,[1]Conceptos!$B$2:$E$587,4,FALSE)</f>
        <v>1</v>
      </c>
      <c r="V4606" s="231">
        <f t="shared" si="807"/>
        <v>0</v>
      </c>
    </row>
    <row r="4607" spans="1:22" s="231" customFormat="1" hidden="1">
      <c r="A4607" s="172">
        <f>VLOOKUP(G4607,[1]Conceptos!$B$2:$F$587,5,FALSE)</f>
        <v>542</v>
      </c>
      <c r="B4607" s="236"/>
      <c r="C4607" s="237"/>
      <c r="D4607" s="238"/>
      <c r="E4607" s="225">
        <v>4</v>
      </c>
      <c r="F4607" s="174"/>
      <c r="G4607" s="264" t="str">
        <f t="shared" si="809"/>
        <v>A.15.4</v>
      </c>
      <c r="H4607" s="235" t="e">
        <f t="shared" si="808"/>
        <v>#N/A</v>
      </c>
      <c r="I4607" s="239"/>
      <c r="J4607" s="239"/>
      <c r="K4607" s="239"/>
      <c r="L4607" s="239"/>
      <c r="M4607" s="240"/>
      <c r="N4607" s="231">
        <f t="shared" si="805"/>
        <v>1</v>
      </c>
      <c r="O4607" s="231">
        <f t="shared" si="806"/>
        <v>0</v>
      </c>
      <c r="P4607" s="179">
        <f>VLOOKUP($G4607,[1]Conceptos!$B$2:$I$588,6,FALSE)</f>
        <v>1</v>
      </c>
      <c r="Q4607" s="179">
        <f>VLOOKUP($G4607,[1]Conceptos!$B$2:$I$588,7,FALSE)</f>
        <v>1</v>
      </c>
      <c r="R4607" s="179">
        <f>VLOOKUP($G4607,[1]Conceptos!$B$2:$I$588,8,FALSE)</f>
        <v>1</v>
      </c>
      <c r="S4607" s="229" t="b">
        <f>VLOOKUP(G4607,[1]Conceptos!$B$2:$E$587,4,FALSE)</f>
        <v>1</v>
      </c>
      <c r="V4607" s="231">
        <f t="shared" si="807"/>
        <v>0</v>
      </c>
    </row>
    <row r="4608" spans="1:22" s="231" customFormat="1" hidden="1">
      <c r="A4608" s="172">
        <f>VLOOKUP(G4608,[1]Conceptos!$B$2:$F$587,5,FALSE)</f>
        <v>542</v>
      </c>
      <c r="B4608" s="236"/>
      <c r="C4608" s="237"/>
      <c r="D4608" s="238"/>
      <c r="E4608" s="225">
        <v>5</v>
      </c>
      <c r="F4608" s="174"/>
      <c r="G4608" s="264" t="str">
        <f t="shared" si="809"/>
        <v>A.15.4</v>
      </c>
      <c r="H4608" s="235" t="e">
        <f t="shared" si="808"/>
        <v>#N/A</v>
      </c>
      <c r="I4608" s="239"/>
      <c r="J4608" s="239"/>
      <c r="K4608" s="239"/>
      <c r="L4608" s="239"/>
      <c r="M4608" s="240"/>
      <c r="N4608" s="231">
        <f t="shared" si="805"/>
        <v>1</v>
      </c>
      <c r="O4608" s="231">
        <f t="shared" si="806"/>
        <v>0</v>
      </c>
      <c r="P4608" s="179">
        <f>VLOOKUP($G4608,[1]Conceptos!$B$2:$I$588,6,FALSE)</f>
        <v>1</v>
      </c>
      <c r="Q4608" s="179">
        <f>VLOOKUP($G4608,[1]Conceptos!$B$2:$I$588,7,FALSE)</f>
        <v>1</v>
      </c>
      <c r="R4608" s="179">
        <f>VLOOKUP($G4608,[1]Conceptos!$B$2:$I$588,8,FALSE)</f>
        <v>1</v>
      </c>
      <c r="S4608" s="229" t="b">
        <f>VLOOKUP(G4608,[1]Conceptos!$B$2:$E$587,4,FALSE)</f>
        <v>1</v>
      </c>
      <c r="V4608" s="231">
        <f t="shared" si="807"/>
        <v>0</v>
      </c>
    </row>
    <row r="4609" spans="1:22" s="231" customFormat="1" hidden="1">
      <c r="A4609" s="172">
        <f>VLOOKUP(G4609,[1]Conceptos!$B$2:$F$587,5,FALSE)</f>
        <v>542</v>
      </c>
      <c r="B4609" s="236"/>
      <c r="C4609" s="237"/>
      <c r="D4609" s="238"/>
      <c r="E4609" s="225">
        <v>6</v>
      </c>
      <c r="F4609" s="174"/>
      <c r="G4609" s="264" t="str">
        <f t="shared" si="809"/>
        <v>A.15.4</v>
      </c>
      <c r="H4609" s="235" t="e">
        <f t="shared" si="808"/>
        <v>#N/A</v>
      </c>
      <c r="I4609" s="239"/>
      <c r="J4609" s="239"/>
      <c r="K4609" s="239"/>
      <c r="L4609" s="239"/>
      <c r="M4609" s="240"/>
      <c r="N4609" s="231">
        <f t="shared" si="805"/>
        <v>1</v>
      </c>
      <c r="O4609" s="231">
        <f t="shared" si="806"/>
        <v>0</v>
      </c>
      <c r="P4609" s="179">
        <f>VLOOKUP($G4609,[1]Conceptos!$B$2:$I$588,6,FALSE)</f>
        <v>1</v>
      </c>
      <c r="Q4609" s="179">
        <f>VLOOKUP($G4609,[1]Conceptos!$B$2:$I$588,7,FALSE)</f>
        <v>1</v>
      </c>
      <c r="R4609" s="179">
        <f>VLOOKUP($G4609,[1]Conceptos!$B$2:$I$588,8,FALSE)</f>
        <v>1</v>
      </c>
      <c r="S4609" s="229" t="b">
        <f>VLOOKUP(G4609,[1]Conceptos!$B$2:$E$587,4,FALSE)</f>
        <v>1</v>
      </c>
      <c r="V4609" s="231">
        <f t="shared" si="807"/>
        <v>0</v>
      </c>
    </row>
    <row r="4610" spans="1:22" s="231" customFormat="1" hidden="1">
      <c r="A4610" s="172">
        <f>VLOOKUP(G4610,[1]Conceptos!$B$2:$F$587,5,FALSE)</f>
        <v>542</v>
      </c>
      <c r="B4610" s="236"/>
      <c r="C4610" s="237"/>
      <c r="D4610" s="238"/>
      <c r="E4610" s="225">
        <v>7</v>
      </c>
      <c r="F4610" s="174"/>
      <c r="G4610" s="264" t="str">
        <f t="shared" si="809"/>
        <v>A.15.4</v>
      </c>
      <c r="H4610" s="235" t="e">
        <f t="shared" si="808"/>
        <v>#N/A</v>
      </c>
      <c r="I4610" s="239"/>
      <c r="J4610" s="239"/>
      <c r="K4610" s="239"/>
      <c r="L4610" s="239"/>
      <c r="M4610" s="240"/>
      <c r="N4610" s="231">
        <f t="shared" si="805"/>
        <v>1</v>
      </c>
      <c r="O4610" s="231">
        <f t="shared" si="806"/>
        <v>0</v>
      </c>
      <c r="P4610" s="179">
        <f>VLOOKUP($G4610,[1]Conceptos!$B$2:$I$588,6,FALSE)</f>
        <v>1</v>
      </c>
      <c r="Q4610" s="179">
        <f>VLOOKUP($G4610,[1]Conceptos!$B$2:$I$588,7,FALSE)</f>
        <v>1</v>
      </c>
      <c r="R4610" s="179">
        <f>VLOOKUP($G4610,[1]Conceptos!$B$2:$I$588,8,FALSE)</f>
        <v>1</v>
      </c>
      <c r="S4610" s="229" t="b">
        <f>VLOOKUP(G4610,[1]Conceptos!$B$2:$E$587,4,FALSE)</f>
        <v>1</v>
      </c>
      <c r="V4610" s="231">
        <f t="shared" si="807"/>
        <v>0</v>
      </c>
    </row>
    <row r="4611" spans="1:22" s="231" customFormat="1" hidden="1">
      <c r="A4611" s="172">
        <f>VLOOKUP(G4611,[1]Conceptos!$B$2:$F$587,5,FALSE)</f>
        <v>542</v>
      </c>
      <c r="B4611" s="236"/>
      <c r="C4611" s="237"/>
      <c r="D4611" s="238"/>
      <c r="E4611" s="225">
        <v>8</v>
      </c>
      <c r="F4611" s="174"/>
      <c r="G4611" s="264" t="str">
        <f t="shared" si="809"/>
        <v>A.15.4</v>
      </c>
      <c r="H4611" s="235" t="e">
        <f t="shared" si="808"/>
        <v>#N/A</v>
      </c>
      <c r="I4611" s="239"/>
      <c r="J4611" s="239"/>
      <c r="K4611" s="239"/>
      <c r="L4611" s="239"/>
      <c r="M4611" s="240"/>
      <c r="N4611" s="231">
        <f t="shared" si="805"/>
        <v>1</v>
      </c>
      <c r="O4611" s="231">
        <f t="shared" si="806"/>
        <v>0</v>
      </c>
      <c r="P4611" s="179">
        <f>VLOOKUP($G4611,[1]Conceptos!$B$2:$I$588,6,FALSE)</f>
        <v>1</v>
      </c>
      <c r="Q4611" s="179">
        <f>VLOOKUP($G4611,[1]Conceptos!$B$2:$I$588,7,FALSE)</f>
        <v>1</v>
      </c>
      <c r="R4611" s="179">
        <f>VLOOKUP($G4611,[1]Conceptos!$B$2:$I$588,8,FALSE)</f>
        <v>1</v>
      </c>
      <c r="S4611" s="229" t="b">
        <f>VLOOKUP(G4611,[1]Conceptos!$B$2:$E$587,4,FALSE)</f>
        <v>1</v>
      </c>
      <c r="V4611" s="231">
        <f t="shared" si="807"/>
        <v>0</v>
      </c>
    </row>
    <row r="4612" spans="1:22" s="231" customFormat="1" hidden="1">
      <c r="A4612" s="172">
        <f>VLOOKUP(G4612,[1]Conceptos!$B$2:$F$587,5,FALSE)</f>
        <v>542</v>
      </c>
      <c r="B4612" s="236"/>
      <c r="C4612" s="237"/>
      <c r="D4612" s="238"/>
      <c r="E4612" s="225">
        <v>9</v>
      </c>
      <c r="F4612" s="174"/>
      <c r="G4612" s="264" t="str">
        <f t="shared" si="809"/>
        <v>A.15.4</v>
      </c>
      <c r="H4612" s="235" t="e">
        <f t="shared" si="808"/>
        <v>#N/A</v>
      </c>
      <c r="I4612" s="239"/>
      <c r="J4612" s="239"/>
      <c r="K4612" s="239"/>
      <c r="L4612" s="239"/>
      <c r="M4612" s="240"/>
      <c r="N4612" s="231">
        <f t="shared" si="805"/>
        <v>1</v>
      </c>
      <c r="O4612" s="231">
        <f t="shared" si="806"/>
        <v>0</v>
      </c>
      <c r="P4612" s="179">
        <f>VLOOKUP($G4612,[1]Conceptos!$B$2:$I$588,6,FALSE)</f>
        <v>1</v>
      </c>
      <c r="Q4612" s="179">
        <f>VLOOKUP($G4612,[1]Conceptos!$B$2:$I$588,7,FALSE)</f>
        <v>1</v>
      </c>
      <c r="R4612" s="179">
        <f>VLOOKUP($G4612,[1]Conceptos!$B$2:$I$588,8,FALSE)</f>
        <v>1</v>
      </c>
      <c r="S4612" s="229" t="b">
        <f>VLOOKUP(G4612,[1]Conceptos!$B$2:$E$587,4,FALSE)</f>
        <v>1</v>
      </c>
      <c r="V4612" s="231">
        <f t="shared" si="807"/>
        <v>0</v>
      </c>
    </row>
    <row r="4613" spans="1:22" s="231" customFormat="1" hidden="1">
      <c r="A4613" s="172">
        <f>VLOOKUP(G4613,[1]Conceptos!$B$2:$F$587,5,FALSE)</f>
        <v>542</v>
      </c>
      <c r="B4613" s="236"/>
      <c r="C4613" s="237"/>
      <c r="D4613" s="238"/>
      <c r="E4613" s="225">
        <v>10</v>
      </c>
      <c r="F4613" s="174"/>
      <c r="G4613" s="264" t="str">
        <f t="shared" si="809"/>
        <v>A.15.4</v>
      </c>
      <c r="H4613" s="235" t="e">
        <f t="shared" si="808"/>
        <v>#N/A</v>
      </c>
      <c r="I4613" s="239"/>
      <c r="J4613" s="239"/>
      <c r="K4613" s="239"/>
      <c r="L4613" s="239"/>
      <c r="M4613" s="240"/>
      <c r="N4613" s="231">
        <f t="shared" si="805"/>
        <v>1</v>
      </c>
      <c r="O4613" s="231">
        <f t="shared" si="806"/>
        <v>0</v>
      </c>
      <c r="P4613" s="179">
        <f>VLOOKUP($G4613,[1]Conceptos!$B$2:$I$588,6,FALSE)</f>
        <v>1</v>
      </c>
      <c r="Q4613" s="179">
        <f>VLOOKUP($G4613,[1]Conceptos!$B$2:$I$588,7,FALSE)</f>
        <v>1</v>
      </c>
      <c r="R4613" s="179">
        <f>VLOOKUP($G4613,[1]Conceptos!$B$2:$I$588,8,FALSE)</f>
        <v>1</v>
      </c>
      <c r="S4613" s="229" t="b">
        <f>VLOOKUP(G4613,[1]Conceptos!$B$2:$E$587,4,FALSE)</f>
        <v>1</v>
      </c>
      <c r="V4613" s="231">
        <f t="shared" si="807"/>
        <v>0</v>
      </c>
    </row>
    <row r="4614" spans="1:22" s="231" customFormat="1" ht="51">
      <c r="A4614" s="172">
        <f>VLOOKUP(G4614,[1]Conceptos!$B$2:$F$587,5,FALSE)</f>
        <v>543</v>
      </c>
      <c r="B4614" s="219" t="s">
        <v>686</v>
      </c>
      <c r="C4614" s="220" t="str">
        <f>VLOOKUP(B4614,[1]Conceptos!$B$2:$D$587,2,FALSE)</f>
        <v>MEJORAMIENTO Y MANTENIMIENTO DE PLAZAS DE MERCADO, MATADEROS, CEMENTERIOS, PARQUES  Y ANDENES Y MOBILIARIOS DEL ESPACIO PÚBLICO</v>
      </c>
      <c r="D4614" s="221" t="str">
        <f>VLOOKUP(B4614,[1]Conceptos!$B$2:$D$587,3,FALSE)</f>
        <v>RECURSOS ORIENTADOS A LA REPARACIÓN, CONSERVACIÓN Y MEJORAMIENTO DE INFRAESTRUCTURA FÍSICA DE BIENES DE USO PUBLICO COMO SON PLAZAS DE MERCADO, MATADEROS, CEMENTERIOS, PARQUES Y VÍAS PÚBLICAS PROPIEDAD DE LA ENTIDAD TERRITORIAL</v>
      </c>
      <c r="E4614" s="222" t="s">
        <v>136</v>
      </c>
      <c r="F4614" s="223"/>
      <c r="G4614" s="263" t="str">
        <f t="shared" si="809"/>
        <v>A.15.5</v>
      </c>
      <c r="H4614" s="225"/>
      <c r="I4614" s="226">
        <f>SUM(I4615:I4624)</f>
        <v>0</v>
      </c>
      <c r="J4614" s="226">
        <f>SUM(J4615:J4624)</f>
        <v>0</v>
      </c>
      <c r="K4614" s="226">
        <f>SUM(K4615:K4624)</f>
        <v>0</v>
      </c>
      <c r="L4614" s="226">
        <f>SUM(L4615:L4624)</f>
        <v>0</v>
      </c>
      <c r="M4614" s="227">
        <f>SUM(M4615:M4624)</f>
        <v>0</v>
      </c>
      <c r="N4614" s="228">
        <f>IF(AND(E4614&lt;&gt;"", E4614&lt;&gt;"Registrar Detalle",E4614&lt;&gt;"Ocultar Detalle"),1,0)</f>
        <v>0</v>
      </c>
      <c r="O4614" s="228">
        <f t="shared" si="806"/>
        <v>0</v>
      </c>
      <c r="P4614" s="179">
        <f>VLOOKUP($G4614,[1]Conceptos!$B$2:$I$588,6,FALSE)</f>
        <v>1</v>
      </c>
      <c r="Q4614" s="179">
        <f>VLOOKUP($G4614,[1]Conceptos!$B$2:$I$588,7,FALSE)</f>
        <v>1</v>
      </c>
      <c r="R4614" s="179">
        <f>VLOOKUP($G4614,[1]Conceptos!$B$2:$I$588,8,FALSE)</f>
        <v>1</v>
      </c>
      <c r="S4614" s="229" t="b">
        <f>VLOOKUP(G4614,[1]Conceptos!$B$2:$E$588,4,FALSE)</f>
        <v>1</v>
      </c>
      <c r="T4614" s="230">
        <f>FIND(".",B4614,LEN(B4614)-2)</f>
        <v>5</v>
      </c>
      <c r="U4614" s="230" t="str">
        <f>MID(B4614,1,T4614-1)</f>
        <v>A.15</v>
      </c>
      <c r="V4614" s="231">
        <f t="shared" si="807"/>
        <v>5</v>
      </c>
    </row>
    <row r="4615" spans="1:22" s="231" customFormat="1">
      <c r="A4615" s="172">
        <f>VLOOKUP(G4615,[1]Conceptos!$B$2:$F$587,5,FALSE)</f>
        <v>543</v>
      </c>
      <c r="B4615" s="234"/>
      <c r="C4615" s="220"/>
      <c r="D4615" s="221"/>
      <c r="E4615" s="225">
        <v>1</v>
      </c>
      <c r="F4615" s="174"/>
      <c r="G4615" s="264" t="str">
        <f t="shared" si="809"/>
        <v>A.15.5</v>
      </c>
      <c r="H4615" s="235" t="e">
        <f t="shared" ref="H4615:H4624" si="810">VLOOKUP(F4615,$W$7:$X$48,2,FALSE)</f>
        <v>#N/A</v>
      </c>
      <c r="I4615" s="239"/>
      <c r="J4615" s="239"/>
      <c r="K4615" s="239"/>
      <c r="L4615" s="239"/>
      <c r="M4615" s="240"/>
      <c r="N4615" s="231">
        <f t="shared" ref="N4615:N4624" si="811">IF(E4615&lt;&gt;"",1,0)</f>
        <v>1</v>
      </c>
      <c r="O4615" s="231">
        <f t="shared" si="806"/>
        <v>0</v>
      </c>
      <c r="P4615" s="179">
        <f>VLOOKUP($G4615,[1]Conceptos!$B$2:$I$588,6,FALSE)</f>
        <v>1</v>
      </c>
      <c r="Q4615" s="179">
        <f>VLOOKUP($G4615,[1]Conceptos!$B$2:$I$588,7,FALSE)</f>
        <v>1</v>
      </c>
      <c r="R4615" s="179">
        <f>VLOOKUP($G4615,[1]Conceptos!$B$2:$I$588,8,FALSE)</f>
        <v>1</v>
      </c>
      <c r="S4615" s="229" t="b">
        <f>VLOOKUP(G4615,[1]Conceptos!$B$2:$E$588,4,FALSE)</f>
        <v>1</v>
      </c>
      <c r="V4615" s="231">
        <f t="shared" si="807"/>
        <v>5</v>
      </c>
    </row>
    <row r="4616" spans="1:22" s="231" customFormat="1" hidden="1">
      <c r="A4616" s="172">
        <f>VLOOKUP(G4616,[1]Conceptos!$B$2:$F$587,5,FALSE)</f>
        <v>543</v>
      </c>
      <c r="B4616" s="236"/>
      <c r="C4616" s="237"/>
      <c r="D4616" s="238"/>
      <c r="E4616" s="225">
        <v>2</v>
      </c>
      <c r="F4616" s="174"/>
      <c r="G4616" s="264" t="str">
        <f t="shared" si="809"/>
        <v>A.15.5</v>
      </c>
      <c r="H4616" s="235" t="e">
        <f t="shared" si="810"/>
        <v>#N/A</v>
      </c>
      <c r="I4616" s="239"/>
      <c r="J4616" s="239"/>
      <c r="K4616" s="239"/>
      <c r="L4616" s="239"/>
      <c r="M4616" s="240"/>
      <c r="N4616" s="231">
        <f t="shared" si="811"/>
        <v>1</v>
      </c>
      <c r="O4616" s="231">
        <f t="shared" si="806"/>
        <v>0</v>
      </c>
      <c r="P4616" s="179">
        <f>VLOOKUP($G4616,[1]Conceptos!$B$2:$I$588,6,FALSE)</f>
        <v>1</v>
      </c>
      <c r="Q4616" s="179">
        <f>VLOOKUP($G4616,[1]Conceptos!$B$2:$I$588,7,FALSE)</f>
        <v>1</v>
      </c>
      <c r="R4616" s="179">
        <f>VLOOKUP($G4616,[1]Conceptos!$B$2:$I$588,8,FALSE)</f>
        <v>1</v>
      </c>
      <c r="S4616" s="229" t="b">
        <f>VLOOKUP(G4616,[1]Conceptos!$B$2:$E$587,4,FALSE)</f>
        <v>1</v>
      </c>
      <c r="V4616" s="231">
        <f t="shared" si="807"/>
        <v>0</v>
      </c>
    </row>
    <row r="4617" spans="1:22" s="231" customFormat="1" hidden="1">
      <c r="A4617" s="172">
        <f>VLOOKUP(G4617,[1]Conceptos!$B$2:$F$587,5,FALSE)</f>
        <v>543</v>
      </c>
      <c r="B4617" s="236"/>
      <c r="C4617" s="237"/>
      <c r="D4617" s="238"/>
      <c r="E4617" s="225">
        <v>3</v>
      </c>
      <c r="F4617" s="174"/>
      <c r="G4617" s="264" t="str">
        <f t="shared" si="809"/>
        <v>A.15.5</v>
      </c>
      <c r="H4617" s="235" t="e">
        <f t="shared" si="810"/>
        <v>#N/A</v>
      </c>
      <c r="I4617" s="239"/>
      <c r="J4617" s="239"/>
      <c r="K4617" s="239"/>
      <c r="L4617" s="239"/>
      <c r="M4617" s="240"/>
      <c r="N4617" s="231">
        <f t="shared" si="811"/>
        <v>1</v>
      </c>
      <c r="O4617" s="231">
        <f t="shared" si="806"/>
        <v>0</v>
      </c>
      <c r="P4617" s="179">
        <f>VLOOKUP($G4617,[1]Conceptos!$B$2:$I$588,6,FALSE)</f>
        <v>1</v>
      </c>
      <c r="Q4617" s="179">
        <f>VLOOKUP($G4617,[1]Conceptos!$B$2:$I$588,7,FALSE)</f>
        <v>1</v>
      </c>
      <c r="R4617" s="179">
        <f>VLOOKUP($G4617,[1]Conceptos!$B$2:$I$588,8,FALSE)</f>
        <v>1</v>
      </c>
      <c r="S4617" s="229" t="b">
        <f>VLOOKUP(G4617,[1]Conceptos!$B$2:$E$587,4,FALSE)</f>
        <v>1</v>
      </c>
      <c r="V4617" s="231">
        <f t="shared" si="807"/>
        <v>0</v>
      </c>
    </row>
    <row r="4618" spans="1:22" s="231" customFormat="1" hidden="1">
      <c r="A4618" s="172">
        <f>VLOOKUP(G4618,[1]Conceptos!$B$2:$F$587,5,FALSE)</f>
        <v>543</v>
      </c>
      <c r="B4618" s="236"/>
      <c r="C4618" s="237"/>
      <c r="D4618" s="238"/>
      <c r="E4618" s="225">
        <v>4</v>
      </c>
      <c r="F4618" s="174"/>
      <c r="G4618" s="264" t="str">
        <f t="shared" si="809"/>
        <v>A.15.5</v>
      </c>
      <c r="H4618" s="235" t="e">
        <f t="shared" si="810"/>
        <v>#N/A</v>
      </c>
      <c r="I4618" s="239"/>
      <c r="J4618" s="239"/>
      <c r="K4618" s="239"/>
      <c r="L4618" s="239"/>
      <c r="M4618" s="240"/>
      <c r="N4618" s="231">
        <f t="shared" si="811"/>
        <v>1</v>
      </c>
      <c r="O4618" s="231">
        <f t="shared" si="806"/>
        <v>0</v>
      </c>
      <c r="P4618" s="179">
        <f>VLOOKUP($G4618,[1]Conceptos!$B$2:$I$588,6,FALSE)</f>
        <v>1</v>
      </c>
      <c r="Q4618" s="179">
        <f>VLOOKUP($G4618,[1]Conceptos!$B$2:$I$588,7,FALSE)</f>
        <v>1</v>
      </c>
      <c r="R4618" s="179">
        <f>VLOOKUP($G4618,[1]Conceptos!$B$2:$I$588,8,FALSE)</f>
        <v>1</v>
      </c>
      <c r="S4618" s="229" t="b">
        <f>VLOOKUP(G4618,[1]Conceptos!$B$2:$E$587,4,FALSE)</f>
        <v>1</v>
      </c>
      <c r="V4618" s="231">
        <f t="shared" si="807"/>
        <v>0</v>
      </c>
    </row>
    <row r="4619" spans="1:22" s="231" customFormat="1" hidden="1">
      <c r="A4619" s="172">
        <f>VLOOKUP(G4619,[1]Conceptos!$B$2:$F$587,5,FALSE)</f>
        <v>543</v>
      </c>
      <c r="B4619" s="236"/>
      <c r="C4619" s="237"/>
      <c r="D4619" s="238"/>
      <c r="E4619" s="225">
        <v>5</v>
      </c>
      <c r="F4619" s="174"/>
      <c r="G4619" s="264" t="str">
        <f t="shared" si="809"/>
        <v>A.15.5</v>
      </c>
      <c r="H4619" s="235" t="e">
        <f t="shared" si="810"/>
        <v>#N/A</v>
      </c>
      <c r="I4619" s="239"/>
      <c r="J4619" s="239"/>
      <c r="K4619" s="239"/>
      <c r="L4619" s="239"/>
      <c r="M4619" s="240"/>
      <c r="N4619" s="231">
        <f t="shared" si="811"/>
        <v>1</v>
      </c>
      <c r="O4619" s="231">
        <f t="shared" si="806"/>
        <v>0</v>
      </c>
      <c r="P4619" s="179">
        <f>VLOOKUP($G4619,[1]Conceptos!$B$2:$I$588,6,FALSE)</f>
        <v>1</v>
      </c>
      <c r="Q4619" s="179">
        <f>VLOOKUP($G4619,[1]Conceptos!$B$2:$I$588,7,FALSE)</f>
        <v>1</v>
      </c>
      <c r="R4619" s="179">
        <f>VLOOKUP($G4619,[1]Conceptos!$B$2:$I$588,8,FALSE)</f>
        <v>1</v>
      </c>
      <c r="S4619" s="229" t="b">
        <f>VLOOKUP(G4619,[1]Conceptos!$B$2:$E$587,4,FALSE)</f>
        <v>1</v>
      </c>
      <c r="V4619" s="231">
        <f t="shared" si="807"/>
        <v>0</v>
      </c>
    </row>
    <row r="4620" spans="1:22" s="231" customFormat="1" hidden="1">
      <c r="A4620" s="172">
        <f>VLOOKUP(G4620,[1]Conceptos!$B$2:$F$587,5,FALSE)</f>
        <v>543</v>
      </c>
      <c r="B4620" s="236"/>
      <c r="C4620" s="237"/>
      <c r="D4620" s="238"/>
      <c r="E4620" s="225">
        <v>6</v>
      </c>
      <c r="F4620" s="174"/>
      <c r="G4620" s="264" t="str">
        <f t="shared" si="809"/>
        <v>A.15.5</v>
      </c>
      <c r="H4620" s="235" t="e">
        <f t="shared" si="810"/>
        <v>#N/A</v>
      </c>
      <c r="I4620" s="239"/>
      <c r="J4620" s="239"/>
      <c r="K4620" s="239"/>
      <c r="L4620" s="239"/>
      <c r="M4620" s="240"/>
      <c r="N4620" s="231">
        <f t="shared" si="811"/>
        <v>1</v>
      </c>
      <c r="O4620" s="231">
        <f t="shared" si="806"/>
        <v>0</v>
      </c>
      <c r="P4620" s="179">
        <f>VLOOKUP($G4620,[1]Conceptos!$B$2:$I$588,6,FALSE)</f>
        <v>1</v>
      </c>
      <c r="Q4620" s="179">
        <f>VLOOKUP($G4620,[1]Conceptos!$B$2:$I$588,7,FALSE)</f>
        <v>1</v>
      </c>
      <c r="R4620" s="179">
        <f>VLOOKUP($G4620,[1]Conceptos!$B$2:$I$588,8,FALSE)</f>
        <v>1</v>
      </c>
      <c r="S4620" s="229" t="b">
        <f>VLOOKUP(G4620,[1]Conceptos!$B$2:$E$587,4,FALSE)</f>
        <v>1</v>
      </c>
      <c r="V4620" s="231">
        <f t="shared" si="807"/>
        <v>0</v>
      </c>
    </row>
    <row r="4621" spans="1:22" s="231" customFormat="1" hidden="1">
      <c r="A4621" s="172">
        <f>VLOOKUP(G4621,[1]Conceptos!$B$2:$F$587,5,FALSE)</f>
        <v>543</v>
      </c>
      <c r="B4621" s="236"/>
      <c r="C4621" s="237"/>
      <c r="D4621" s="238"/>
      <c r="E4621" s="225">
        <v>7</v>
      </c>
      <c r="F4621" s="174"/>
      <c r="G4621" s="264" t="str">
        <f t="shared" si="809"/>
        <v>A.15.5</v>
      </c>
      <c r="H4621" s="235" t="e">
        <f t="shared" si="810"/>
        <v>#N/A</v>
      </c>
      <c r="I4621" s="239"/>
      <c r="J4621" s="239"/>
      <c r="K4621" s="239"/>
      <c r="L4621" s="239"/>
      <c r="M4621" s="240"/>
      <c r="N4621" s="231">
        <f t="shared" si="811"/>
        <v>1</v>
      </c>
      <c r="O4621" s="231">
        <f t="shared" si="806"/>
        <v>0</v>
      </c>
      <c r="P4621" s="179">
        <f>VLOOKUP($G4621,[1]Conceptos!$B$2:$I$588,6,FALSE)</f>
        <v>1</v>
      </c>
      <c r="Q4621" s="179">
        <f>VLOOKUP($G4621,[1]Conceptos!$B$2:$I$588,7,FALSE)</f>
        <v>1</v>
      </c>
      <c r="R4621" s="179">
        <f>VLOOKUP($G4621,[1]Conceptos!$B$2:$I$588,8,FALSE)</f>
        <v>1</v>
      </c>
      <c r="S4621" s="229" t="b">
        <f>VLOOKUP(G4621,[1]Conceptos!$B$2:$E$587,4,FALSE)</f>
        <v>1</v>
      </c>
      <c r="V4621" s="231">
        <f t="shared" si="807"/>
        <v>0</v>
      </c>
    </row>
    <row r="4622" spans="1:22" s="231" customFormat="1" hidden="1">
      <c r="A4622" s="172">
        <f>VLOOKUP(G4622,[1]Conceptos!$B$2:$F$587,5,FALSE)</f>
        <v>543</v>
      </c>
      <c r="B4622" s="236"/>
      <c r="C4622" s="237"/>
      <c r="D4622" s="238"/>
      <c r="E4622" s="225">
        <v>8</v>
      </c>
      <c r="F4622" s="174"/>
      <c r="G4622" s="264" t="str">
        <f t="shared" si="809"/>
        <v>A.15.5</v>
      </c>
      <c r="H4622" s="235" t="e">
        <f t="shared" si="810"/>
        <v>#N/A</v>
      </c>
      <c r="I4622" s="239"/>
      <c r="J4622" s="239"/>
      <c r="K4622" s="239"/>
      <c r="L4622" s="239"/>
      <c r="M4622" s="240"/>
      <c r="N4622" s="231">
        <f t="shared" si="811"/>
        <v>1</v>
      </c>
      <c r="O4622" s="231">
        <f t="shared" si="806"/>
        <v>0</v>
      </c>
      <c r="P4622" s="179">
        <f>VLOOKUP($G4622,[1]Conceptos!$B$2:$I$588,6,FALSE)</f>
        <v>1</v>
      </c>
      <c r="Q4622" s="179">
        <f>VLOOKUP($G4622,[1]Conceptos!$B$2:$I$588,7,FALSE)</f>
        <v>1</v>
      </c>
      <c r="R4622" s="179">
        <f>VLOOKUP($G4622,[1]Conceptos!$B$2:$I$588,8,FALSE)</f>
        <v>1</v>
      </c>
      <c r="S4622" s="229" t="b">
        <f>VLOOKUP(G4622,[1]Conceptos!$B$2:$E$587,4,FALSE)</f>
        <v>1</v>
      </c>
      <c r="V4622" s="231">
        <f t="shared" si="807"/>
        <v>0</v>
      </c>
    </row>
    <row r="4623" spans="1:22" s="231" customFormat="1" hidden="1">
      <c r="A4623" s="172">
        <f>VLOOKUP(G4623,[1]Conceptos!$B$2:$F$587,5,FALSE)</f>
        <v>543</v>
      </c>
      <c r="B4623" s="236"/>
      <c r="C4623" s="237"/>
      <c r="D4623" s="238"/>
      <c r="E4623" s="225">
        <v>9</v>
      </c>
      <c r="F4623" s="174"/>
      <c r="G4623" s="264" t="str">
        <f t="shared" si="809"/>
        <v>A.15.5</v>
      </c>
      <c r="H4623" s="235" t="e">
        <f t="shared" si="810"/>
        <v>#N/A</v>
      </c>
      <c r="I4623" s="239"/>
      <c r="J4623" s="239"/>
      <c r="K4623" s="239"/>
      <c r="L4623" s="239"/>
      <c r="M4623" s="240"/>
      <c r="N4623" s="231">
        <f t="shared" si="811"/>
        <v>1</v>
      </c>
      <c r="O4623" s="231">
        <f t="shared" si="806"/>
        <v>0</v>
      </c>
      <c r="P4623" s="179">
        <f>VLOOKUP($G4623,[1]Conceptos!$B$2:$I$588,6,FALSE)</f>
        <v>1</v>
      </c>
      <c r="Q4623" s="179">
        <f>VLOOKUP($G4623,[1]Conceptos!$B$2:$I$588,7,FALSE)</f>
        <v>1</v>
      </c>
      <c r="R4623" s="179">
        <f>VLOOKUP($G4623,[1]Conceptos!$B$2:$I$588,8,FALSE)</f>
        <v>1</v>
      </c>
      <c r="S4623" s="229" t="b">
        <f>VLOOKUP(G4623,[1]Conceptos!$B$2:$E$587,4,FALSE)</f>
        <v>1</v>
      </c>
      <c r="V4623" s="231">
        <f t="shared" si="807"/>
        <v>0</v>
      </c>
    </row>
    <row r="4624" spans="1:22" s="231" customFormat="1" hidden="1">
      <c r="A4624" s="172">
        <f>VLOOKUP(G4624,[1]Conceptos!$B$2:$F$587,5,FALSE)</f>
        <v>543</v>
      </c>
      <c r="B4624" s="236"/>
      <c r="C4624" s="237"/>
      <c r="D4624" s="238"/>
      <c r="E4624" s="225">
        <v>10</v>
      </c>
      <c r="F4624" s="174"/>
      <c r="G4624" s="264" t="str">
        <f t="shared" si="809"/>
        <v>A.15.5</v>
      </c>
      <c r="H4624" s="235" t="e">
        <f t="shared" si="810"/>
        <v>#N/A</v>
      </c>
      <c r="I4624" s="239"/>
      <c r="J4624" s="239"/>
      <c r="K4624" s="239"/>
      <c r="L4624" s="239"/>
      <c r="M4624" s="240"/>
      <c r="N4624" s="231">
        <f t="shared" si="811"/>
        <v>1</v>
      </c>
      <c r="O4624" s="231">
        <f t="shared" si="806"/>
        <v>0</v>
      </c>
      <c r="P4624" s="179">
        <f>VLOOKUP($G4624,[1]Conceptos!$B$2:$I$588,6,FALSE)</f>
        <v>1</v>
      </c>
      <c r="Q4624" s="179">
        <f>VLOOKUP($G4624,[1]Conceptos!$B$2:$I$588,7,FALSE)</f>
        <v>1</v>
      </c>
      <c r="R4624" s="179">
        <f>VLOOKUP($G4624,[1]Conceptos!$B$2:$I$588,8,FALSE)</f>
        <v>1</v>
      </c>
      <c r="S4624" s="229" t="b">
        <f>VLOOKUP(G4624,[1]Conceptos!$B$2:$E$587,4,FALSE)</f>
        <v>1</v>
      </c>
      <c r="V4624" s="231">
        <f t="shared" si="807"/>
        <v>0</v>
      </c>
    </row>
    <row r="4625" spans="1:27" s="231" customFormat="1" ht="25.5">
      <c r="A4625" s="172">
        <f>VLOOKUP(G4625,[1]Conceptos!$B$2:$F$587,5,FALSE)</f>
        <v>544</v>
      </c>
      <c r="B4625" s="219" t="s">
        <v>687</v>
      </c>
      <c r="C4625" s="220" t="str">
        <f>VLOOKUP(B4625,[1]Conceptos!$B$2:$D$587,2,FALSE)</f>
        <v>PAGO DE DÉFICIT DE INVERSIÓN EN EQUIPAMIENTO</v>
      </c>
      <c r="D4625" s="221" t="str">
        <f>VLOOKUP(B4625,[1]Conceptos!$B$2:$D$587,3,FALSE)</f>
        <v>RECURSOS DESTINADOS AL PAGO DE DÉFICIT DE INVERSIÓN EN EQUIPAMENTO</v>
      </c>
      <c r="E4625" s="222" t="s">
        <v>136</v>
      </c>
      <c r="F4625" s="223"/>
      <c r="G4625" s="263" t="str">
        <f t="shared" si="809"/>
        <v>A.15.8</v>
      </c>
      <c r="H4625" s="225"/>
      <c r="I4625" s="226">
        <f>SUM(I4626:I4635)</f>
        <v>0</v>
      </c>
      <c r="J4625" s="226">
        <f>SUM(J4626:J4635)</f>
        <v>0</v>
      </c>
      <c r="K4625" s="226">
        <f>SUM(K4626:K4635)</f>
        <v>0</v>
      </c>
      <c r="L4625" s="226">
        <f>SUM(L4626:L4635)</f>
        <v>0</v>
      </c>
      <c r="M4625" s="227">
        <f>SUM(M4626:M4635)</f>
        <v>0</v>
      </c>
      <c r="N4625" s="228">
        <f>IF(AND(E4625&lt;&gt;"", E4625&lt;&gt;"Registrar Detalle",E4625&lt;&gt;"Ocultar Detalle"),1,0)</f>
        <v>0</v>
      </c>
      <c r="O4625" s="228">
        <f t="shared" si="806"/>
        <v>0</v>
      </c>
      <c r="P4625" s="179">
        <f>VLOOKUP($G4625,[1]Conceptos!$B$2:$I$588,6,FALSE)</f>
        <v>1</v>
      </c>
      <c r="Q4625" s="179">
        <f>VLOOKUP($G4625,[1]Conceptos!$B$2:$I$588,7,FALSE)</f>
        <v>1</v>
      </c>
      <c r="R4625" s="179">
        <f>VLOOKUP($G4625,[1]Conceptos!$B$2:$I$588,8,FALSE)</f>
        <v>1</v>
      </c>
      <c r="S4625" s="229" t="b">
        <f>VLOOKUP(G4625,[1]Conceptos!$B$2:$E$588,4,FALSE)</f>
        <v>1</v>
      </c>
      <c r="T4625" s="230">
        <f>FIND(".",B4625,LEN(B4625)-2)</f>
        <v>5</v>
      </c>
      <c r="U4625" s="230" t="str">
        <f>MID(B4625,1,T4625-1)</f>
        <v>A.15</v>
      </c>
      <c r="V4625" s="231">
        <f>IF(T4625=0,#REF!,T4625)</f>
        <v>5</v>
      </c>
    </row>
    <row r="4626" spans="1:27" s="254" customFormat="1">
      <c r="A4626" s="172">
        <f>VLOOKUP(G4626,[1]Conceptos!$B$2:$F$587,5,FALSE)</f>
        <v>544</v>
      </c>
      <c r="B4626" s="234"/>
      <c r="C4626" s="220"/>
      <c r="D4626" s="221"/>
      <c r="E4626" s="225">
        <v>1</v>
      </c>
      <c r="F4626" s="174"/>
      <c r="G4626" s="175" t="str">
        <f t="shared" si="809"/>
        <v>A.15.8</v>
      </c>
      <c r="H4626" s="235" t="e">
        <f t="shared" ref="H4626:H4635" si="812">VLOOKUP(F4626,$W$7:$X$48,2,FALSE)</f>
        <v>#N/A</v>
      </c>
      <c r="I4626" s="259"/>
      <c r="J4626" s="259"/>
      <c r="K4626" s="259"/>
      <c r="L4626" s="259"/>
      <c r="M4626" s="260"/>
      <c r="N4626" s="254">
        <f t="shared" si="805"/>
        <v>1</v>
      </c>
      <c r="O4626" s="254">
        <f t="shared" si="806"/>
        <v>0</v>
      </c>
      <c r="P4626" s="179">
        <f>VLOOKUP($G4626,[1]Conceptos!$B$2:$I$588,6,FALSE)</f>
        <v>1</v>
      </c>
      <c r="Q4626" s="179">
        <f>VLOOKUP($G4626,[1]Conceptos!$B$2:$I$588,7,FALSE)</f>
        <v>1</v>
      </c>
      <c r="R4626" s="179">
        <f>VLOOKUP($G4626,[1]Conceptos!$B$2:$I$588,8,FALSE)</f>
        <v>1</v>
      </c>
      <c r="S4626" s="229" t="b">
        <f>VLOOKUP(G4626,[1]Conceptos!$B$2:$E$588,4,FALSE)</f>
        <v>1</v>
      </c>
      <c r="V4626" s="231">
        <f t="shared" si="807"/>
        <v>5</v>
      </c>
      <c r="W4626" s="231"/>
      <c r="X4626" s="231"/>
      <c r="Y4626" s="231"/>
      <c r="Z4626" s="231"/>
      <c r="AA4626" s="231"/>
    </row>
    <row r="4627" spans="1:27" s="254" customFormat="1" hidden="1">
      <c r="A4627" s="172">
        <f>VLOOKUP(G4627,[1]Conceptos!$B$2:$F$587,5,FALSE)</f>
        <v>544</v>
      </c>
      <c r="B4627" s="236"/>
      <c r="C4627" s="237"/>
      <c r="D4627" s="238"/>
      <c r="E4627" s="225">
        <v>2</v>
      </c>
      <c r="F4627" s="174"/>
      <c r="G4627" s="175" t="str">
        <f t="shared" si="809"/>
        <v>A.15.8</v>
      </c>
      <c r="H4627" s="235" t="e">
        <f t="shared" si="812"/>
        <v>#N/A</v>
      </c>
      <c r="I4627" s="259"/>
      <c r="J4627" s="259"/>
      <c r="K4627" s="259"/>
      <c r="L4627" s="259"/>
      <c r="M4627" s="260"/>
      <c r="N4627" s="254">
        <f t="shared" si="805"/>
        <v>1</v>
      </c>
      <c r="O4627" s="254">
        <f t="shared" si="806"/>
        <v>0</v>
      </c>
      <c r="P4627" s="179">
        <f>VLOOKUP($G4627,[1]Conceptos!$B$2:$I$588,6,FALSE)</f>
        <v>1</v>
      </c>
      <c r="Q4627" s="179">
        <f>VLOOKUP($G4627,[1]Conceptos!$B$2:$I$588,7,FALSE)</f>
        <v>1</v>
      </c>
      <c r="R4627" s="179">
        <f>VLOOKUP($G4627,[1]Conceptos!$B$2:$I$588,8,FALSE)</f>
        <v>1</v>
      </c>
      <c r="S4627" s="261" t="b">
        <f>VLOOKUP(G4627,[1]Conceptos!$B$2:$E$587,4,FALSE)</f>
        <v>1</v>
      </c>
      <c r="V4627" s="231">
        <f t="shared" si="807"/>
        <v>0</v>
      </c>
      <c r="W4627" s="231"/>
      <c r="X4627" s="231"/>
      <c r="Y4627" s="231"/>
      <c r="Z4627" s="231"/>
      <c r="AA4627" s="231"/>
    </row>
    <row r="4628" spans="1:27" s="231" customFormat="1" hidden="1">
      <c r="A4628" s="172">
        <f>VLOOKUP(G4628,[1]Conceptos!$B$2:$F$587,5,FALSE)</f>
        <v>544</v>
      </c>
      <c r="B4628" s="236"/>
      <c r="C4628" s="237"/>
      <c r="D4628" s="238"/>
      <c r="E4628" s="225">
        <v>3</v>
      </c>
      <c r="F4628" s="174"/>
      <c r="G4628" s="264" t="str">
        <f t="shared" si="809"/>
        <v>A.15.8</v>
      </c>
      <c r="H4628" s="235" t="e">
        <f t="shared" si="812"/>
        <v>#N/A</v>
      </c>
      <c r="I4628" s="239"/>
      <c r="J4628" s="239"/>
      <c r="K4628" s="239"/>
      <c r="L4628" s="239"/>
      <c r="M4628" s="240"/>
      <c r="N4628" s="231">
        <f t="shared" si="805"/>
        <v>1</v>
      </c>
      <c r="O4628" s="231">
        <f t="shared" si="806"/>
        <v>0</v>
      </c>
      <c r="P4628" s="179">
        <f>VLOOKUP($G4628,[1]Conceptos!$B$2:$I$588,6,FALSE)</f>
        <v>1</v>
      </c>
      <c r="Q4628" s="179">
        <f>VLOOKUP($G4628,[1]Conceptos!$B$2:$I$588,7,FALSE)</f>
        <v>1</v>
      </c>
      <c r="R4628" s="179">
        <f>VLOOKUP($G4628,[1]Conceptos!$B$2:$I$588,8,FALSE)</f>
        <v>1</v>
      </c>
      <c r="S4628" s="229" t="b">
        <f>VLOOKUP(G4628,[1]Conceptos!$B$2:$E$587,4,FALSE)</f>
        <v>1</v>
      </c>
      <c r="V4628" s="231">
        <f t="shared" si="807"/>
        <v>0</v>
      </c>
    </row>
    <row r="4629" spans="1:27" s="231" customFormat="1" hidden="1">
      <c r="A4629" s="172">
        <f>VLOOKUP(G4629,[1]Conceptos!$B$2:$F$587,5,FALSE)</f>
        <v>544</v>
      </c>
      <c r="B4629" s="236"/>
      <c r="C4629" s="237"/>
      <c r="D4629" s="238"/>
      <c r="E4629" s="225">
        <v>4</v>
      </c>
      <c r="F4629" s="174"/>
      <c r="G4629" s="264" t="str">
        <f t="shared" si="809"/>
        <v>A.15.8</v>
      </c>
      <c r="H4629" s="235" t="e">
        <f t="shared" si="812"/>
        <v>#N/A</v>
      </c>
      <c r="I4629" s="239"/>
      <c r="J4629" s="239"/>
      <c r="K4629" s="239"/>
      <c r="L4629" s="239"/>
      <c r="M4629" s="240"/>
      <c r="N4629" s="231">
        <f t="shared" si="805"/>
        <v>1</v>
      </c>
      <c r="O4629" s="231">
        <f t="shared" si="806"/>
        <v>0</v>
      </c>
      <c r="P4629" s="179">
        <f>VLOOKUP($G4629,[1]Conceptos!$B$2:$I$588,6,FALSE)</f>
        <v>1</v>
      </c>
      <c r="Q4629" s="179">
        <f>VLOOKUP($G4629,[1]Conceptos!$B$2:$I$588,7,FALSE)</f>
        <v>1</v>
      </c>
      <c r="R4629" s="179">
        <f>VLOOKUP($G4629,[1]Conceptos!$B$2:$I$588,8,FALSE)</f>
        <v>1</v>
      </c>
      <c r="S4629" s="229" t="b">
        <f>VLOOKUP(G4629,[1]Conceptos!$B$2:$E$587,4,FALSE)</f>
        <v>1</v>
      </c>
      <c r="V4629" s="231">
        <f t="shared" si="807"/>
        <v>0</v>
      </c>
    </row>
    <row r="4630" spans="1:27" s="231" customFormat="1" hidden="1">
      <c r="A4630" s="172">
        <f>VLOOKUP(G4630,[1]Conceptos!$B$2:$F$587,5,FALSE)</f>
        <v>544</v>
      </c>
      <c r="B4630" s="236"/>
      <c r="C4630" s="237"/>
      <c r="D4630" s="238"/>
      <c r="E4630" s="225">
        <v>5</v>
      </c>
      <c r="F4630" s="174"/>
      <c r="G4630" s="264" t="str">
        <f t="shared" si="809"/>
        <v>A.15.8</v>
      </c>
      <c r="H4630" s="235" t="e">
        <f t="shared" si="812"/>
        <v>#N/A</v>
      </c>
      <c r="I4630" s="239"/>
      <c r="J4630" s="239"/>
      <c r="K4630" s="239"/>
      <c r="L4630" s="239"/>
      <c r="M4630" s="240"/>
      <c r="N4630" s="231">
        <f t="shared" si="805"/>
        <v>1</v>
      </c>
      <c r="O4630" s="231">
        <f t="shared" si="806"/>
        <v>0</v>
      </c>
      <c r="P4630" s="179">
        <f>VLOOKUP($G4630,[1]Conceptos!$B$2:$I$588,6,FALSE)</f>
        <v>1</v>
      </c>
      <c r="Q4630" s="179">
        <f>VLOOKUP($G4630,[1]Conceptos!$B$2:$I$588,7,FALSE)</f>
        <v>1</v>
      </c>
      <c r="R4630" s="179">
        <f>VLOOKUP($G4630,[1]Conceptos!$B$2:$I$588,8,FALSE)</f>
        <v>1</v>
      </c>
      <c r="S4630" s="229" t="b">
        <f>VLOOKUP(G4630,[1]Conceptos!$B$2:$E$587,4,FALSE)</f>
        <v>1</v>
      </c>
      <c r="V4630" s="231">
        <f t="shared" si="807"/>
        <v>0</v>
      </c>
    </row>
    <row r="4631" spans="1:27" s="231" customFormat="1" hidden="1">
      <c r="A4631" s="172">
        <f>VLOOKUP(G4631,[1]Conceptos!$B$2:$F$587,5,FALSE)</f>
        <v>544</v>
      </c>
      <c r="B4631" s="236"/>
      <c r="C4631" s="237"/>
      <c r="D4631" s="238"/>
      <c r="E4631" s="225">
        <v>6</v>
      </c>
      <c r="F4631" s="174"/>
      <c r="G4631" s="264" t="str">
        <f t="shared" si="809"/>
        <v>A.15.8</v>
      </c>
      <c r="H4631" s="235" t="e">
        <f t="shared" si="812"/>
        <v>#N/A</v>
      </c>
      <c r="I4631" s="239"/>
      <c r="J4631" s="239"/>
      <c r="K4631" s="239"/>
      <c r="L4631" s="239"/>
      <c r="M4631" s="240"/>
      <c r="N4631" s="231">
        <f t="shared" si="805"/>
        <v>1</v>
      </c>
      <c r="O4631" s="231">
        <f t="shared" si="806"/>
        <v>0</v>
      </c>
      <c r="P4631" s="179">
        <f>VLOOKUP($G4631,[1]Conceptos!$B$2:$I$588,6,FALSE)</f>
        <v>1</v>
      </c>
      <c r="Q4631" s="179">
        <f>VLOOKUP($G4631,[1]Conceptos!$B$2:$I$588,7,FALSE)</f>
        <v>1</v>
      </c>
      <c r="R4631" s="179">
        <f>VLOOKUP($G4631,[1]Conceptos!$B$2:$I$588,8,FALSE)</f>
        <v>1</v>
      </c>
      <c r="S4631" s="229" t="b">
        <f>VLOOKUP(G4631,[1]Conceptos!$B$2:$E$587,4,FALSE)</f>
        <v>1</v>
      </c>
      <c r="V4631" s="231">
        <f t="shared" si="807"/>
        <v>0</v>
      </c>
    </row>
    <row r="4632" spans="1:27" s="231" customFormat="1" hidden="1">
      <c r="A4632" s="172">
        <f>VLOOKUP(G4632,[1]Conceptos!$B$2:$F$587,5,FALSE)</f>
        <v>544</v>
      </c>
      <c r="B4632" s="236"/>
      <c r="C4632" s="237"/>
      <c r="D4632" s="238"/>
      <c r="E4632" s="225">
        <v>7</v>
      </c>
      <c r="F4632" s="174"/>
      <c r="G4632" s="264" t="str">
        <f t="shared" si="809"/>
        <v>A.15.8</v>
      </c>
      <c r="H4632" s="235" t="e">
        <f t="shared" si="812"/>
        <v>#N/A</v>
      </c>
      <c r="I4632" s="239"/>
      <c r="J4632" s="239"/>
      <c r="K4632" s="239"/>
      <c r="L4632" s="239"/>
      <c r="M4632" s="240"/>
      <c r="N4632" s="231">
        <f t="shared" si="805"/>
        <v>1</v>
      </c>
      <c r="O4632" s="231">
        <f t="shared" si="806"/>
        <v>0</v>
      </c>
      <c r="P4632" s="179">
        <f>VLOOKUP($G4632,[1]Conceptos!$B$2:$I$588,6,FALSE)</f>
        <v>1</v>
      </c>
      <c r="Q4632" s="179">
        <f>VLOOKUP($G4632,[1]Conceptos!$B$2:$I$588,7,FALSE)</f>
        <v>1</v>
      </c>
      <c r="R4632" s="179">
        <f>VLOOKUP($G4632,[1]Conceptos!$B$2:$I$588,8,FALSE)</f>
        <v>1</v>
      </c>
      <c r="S4632" s="229" t="b">
        <f>VLOOKUP(G4632,[1]Conceptos!$B$2:$E$587,4,FALSE)</f>
        <v>1</v>
      </c>
      <c r="V4632" s="231">
        <f t="shared" si="807"/>
        <v>0</v>
      </c>
    </row>
    <row r="4633" spans="1:27" s="231" customFormat="1" hidden="1">
      <c r="A4633" s="172">
        <f>VLOOKUP(G4633,[1]Conceptos!$B$2:$F$587,5,FALSE)</f>
        <v>544</v>
      </c>
      <c r="B4633" s="236"/>
      <c r="C4633" s="237"/>
      <c r="D4633" s="238"/>
      <c r="E4633" s="225">
        <v>8</v>
      </c>
      <c r="F4633" s="174"/>
      <c r="G4633" s="264" t="str">
        <f t="shared" si="809"/>
        <v>A.15.8</v>
      </c>
      <c r="H4633" s="235" t="e">
        <f t="shared" si="812"/>
        <v>#N/A</v>
      </c>
      <c r="I4633" s="239"/>
      <c r="J4633" s="239"/>
      <c r="K4633" s="239"/>
      <c r="L4633" s="239"/>
      <c r="M4633" s="240"/>
      <c r="N4633" s="231">
        <f t="shared" si="805"/>
        <v>1</v>
      </c>
      <c r="O4633" s="231">
        <f t="shared" si="806"/>
        <v>0</v>
      </c>
      <c r="P4633" s="179">
        <f>VLOOKUP($G4633,[1]Conceptos!$B$2:$I$588,6,FALSE)</f>
        <v>1</v>
      </c>
      <c r="Q4633" s="179">
        <f>VLOOKUP($G4633,[1]Conceptos!$B$2:$I$588,7,FALSE)</f>
        <v>1</v>
      </c>
      <c r="R4633" s="179">
        <f>VLOOKUP($G4633,[1]Conceptos!$B$2:$I$588,8,FALSE)</f>
        <v>1</v>
      </c>
      <c r="S4633" s="229" t="b">
        <f>VLOOKUP(G4633,[1]Conceptos!$B$2:$E$587,4,FALSE)</f>
        <v>1</v>
      </c>
      <c r="V4633" s="231">
        <f t="shared" si="807"/>
        <v>0</v>
      </c>
    </row>
    <row r="4634" spans="1:27" s="231" customFormat="1" hidden="1">
      <c r="A4634" s="172">
        <f>VLOOKUP(G4634,[1]Conceptos!$B$2:$F$587,5,FALSE)</f>
        <v>544</v>
      </c>
      <c r="B4634" s="236"/>
      <c r="C4634" s="237"/>
      <c r="D4634" s="238"/>
      <c r="E4634" s="225">
        <v>9</v>
      </c>
      <c r="F4634" s="174"/>
      <c r="G4634" s="264" t="str">
        <f t="shared" si="809"/>
        <v>A.15.8</v>
      </c>
      <c r="H4634" s="235" t="e">
        <f t="shared" si="812"/>
        <v>#N/A</v>
      </c>
      <c r="I4634" s="239"/>
      <c r="J4634" s="239"/>
      <c r="K4634" s="239"/>
      <c r="L4634" s="239"/>
      <c r="M4634" s="240"/>
      <c r="N4634" s="231">
        <f t="shared" si="805"/>
        <v>1</v>
      </c>
      <c r="O4634" s="231">
        <f t="shared" si="806"/>
        <v>0</v>
      </c>
      <c r="P4634" s="179">
        <f>VLOOKUP($G4634,[1]Conceptos!$B$2:$I$588,6,FALSE)</f>
        <v>1</v>
      </c>
      <c r="Q4634" s="179">
        <f>VLOOKUP($G4634,[1]Conceptos!$B$2:$I$588,7,FALSE)</f>
        <v>1</v>
      </c>
      <c r="R4634" s="179">
        <f>VLOOKUP($G4634,[1]Conceptos!$B$2:$I$588,8,FALSE)</f>
        <v>1</v>
      </c>
      <c r="S4634" s="229" t="b">
        <f>VLOOKUP(G4634,[1]Conceptos!$B$2:$E$587,4,FALSE)</f>
        <v>1</v>
      </c>
      <c r="V4634" s="231">
        <f t="shared" si="807"/>
        <v>0</v>
      </c>
    </row>
    <row r="4635" spans="1:27" s="231" customFormat="1" hidden="1">
      <c r="A4635" s="172">
        <f>VLOOKUP(G4635,[1]Conceptos!$B$2:$F$587,5,FALSE)</f>
        <v>544</v>
      </c>
      <c r="B4635" s="236"/>
      <c r="C4635" s="237"/>
      <c r="D4635" s="238"/>
      <c r="E4635" s="225">
        <v>10</v>
      </c>
      <c r="F4635" s="174"/>
      <c r="G4635" s="264" t="str">
        <f t="shared" si="809"/>
        <v>A.15.8</v>
      </c>
      <c r="H4635" s="235" t="e">
        <f t="shared" si="812"/>
        <v>#N/A</v>
      </c>
      <c r="I4635" s="239"/>
      <c r="J4635" s="239"/>
      <c r="K4635" s="239"/>
      <c r="L4635" s="239"/>
      <c r="M4635" s="240"/>
      <c r="N4635" s="231">
        <f t="shared" si="805"/>
        <v>1</v>
      </c>
      <c r="O4635" s="231">
        <f t="shared" si="806"/>
        <v>0</v>
      </c>
      <c r="P4635" s="179">
        <f>VLOOKUP($G4635,[1]Conceptos!$B$2:$I$588,6,FALSE)</f>
        <v>1</v>
      </c>
      <c r="Q4635" s="179">
        <f>VLOOKUP($G4635,[1]Conceptos!$B$2:$I$588,7,FALSE)</f>
        <v>1</v>
      </c>
      <c r="R4635" s="179">
        <f>VLOOKUP($G4635,[1]Conceptos!$B$2:$I$588,8,FALSE)</f>
        <v>1</v>
      </c>
      <c r="S4635" s="229" t="b">
        <f>VLOOKUP(G4635,[1]Conceptos!$B$2:$E$587,4,FALSE)</f>
        <v>1</v>
      </c>
      <c r="V4635" s="231">
        <f t="shared" si="807"/>
        <v>0</v>
      </c>
    </row>
    <row r="4636" spans="1:27" s="231" customFormat="1" ht="25.5">
      <c r="A4636" s="172">
        <f>VLOOKUP(G4636,[1]Conceptos!$B$2:$F$587,5,FALSE)</f>
        <v>545</v>
      </c>
      <c r="B4636" s="216" t="s">
        <v>688</v>
      </c>
      <c r="C4636" s="217" t="str">
        <f>VLOOKUP(B4636,[1]Conceptos!$B$2:$D$587,2,FALSE)</f>
        <v>DESARROLLO COMUNITARIO</v>
      </c>
      <c r="D4636" s="218" t="str">
        <f>VLOOKUP(B4636,[1]Conceptos!$B$2:$D$587,3,FALSE)</f>
        <v xml:space="preserve">INVERSIÓN REALIZADA EN EL DESARROLLO DE PROGRAMAS Y PROYECTOS PARA PROMOVER LA PARTICIPACIÓN CIUDADANA EN LA ENTIDAD TERRITORIAL </v>
      </c>
      <c r="E4636" s="249"/>
      <c r="F4636" s="210"/>
      <c r="G4636" s="262" t="str">
        <f t="shared" si="809"/>
        <v>A.16</v>
      </c>
      <c r="H4636" s="249"/>
      <c r="I4636" s="213">
        <f>I4637+I4648+I4659+I4670</f>
        <v>0</v>
      </c>
      <c r="J4636" s="213">
        <f>J4637+J4648+J4659+J4670</f>
        <v>0</v>
      </c>
      <c r="K4636" s="213">
        <f>K4637+K4648+K4659+K4670</f>
        <v>0</v>
      </c>
      <c r="L4636" s="213">
        <f>L4637+L4648+L4659+L4670</f>
        <v>0</v>
      </c>
      <c r="M4636" s="214">
        <f>M4637+M4648+M4659+M4670</f>
        <v>0</v>
      </c>
      <c r="N4636" s="250">
        <f>IF(E4636&lt;&gt;"",1,0)</f>
        <v>0</v>
      </c>
      <c r="O4636" s="250">
        <f>SUM(I4636:M4636)</f>
        <v>0</v>
      </c>
      <c r="P4636" s="179">
        <f>VLOOKUP($G4636,[1]Conceptos!$B$2:$I$588,6,FALSE)</f>
        <v>1</v>
      </c>
      <c r="Q4636" s="179">
        <f>VLOOKUP($G4636,[1]Conceptos!$B$2:$I$588,7,FALSE)</f>
        <v>1</v>
      </c>
      <c r="R4636" s="179">
        <f>VLOOKUP($G4636,[1]Conceptos!$B$2:$I$588,8,FALSE)</f>
        <v>1</v>
      </c>
      <c r="S4636" s="229" t="b">
        <f>VLOOKUP(G4636,[1]Conceptos!$B$2:$E$588,4,FALSE)</f>
        <v>0</v>
      </c>
      <c r="T4636" s="230">
        <f>FIND(".",B4636,LEN(B4636)-2)</f>
        <v>2</v>
      </c>
      <c r="U4636" s="230" t="str">
        <f>MID(B4636,1,T4636-1)</f>
        <v>A</v>
      </c>
      <c r="V4636" s="231">
        <f t="shared" si="807"/>
        <v>2</v>
      </c>
    </row>
    <row r="4637" spans="1:27" s="231" customFormat="1" ht="63.75">
      <c r="A4637" s="172">
        <f>VLOOKUP(G4637,[1]Conceptos!$B$2:$F$587,5,FALSE)</f>
        <v>546</v>
      </c>
      <c r="B4637" s="219" t="s">
        <v>689</v>
      </c>
      <c r="C4637" s="220" t="str">
        <f>VLOOKUP(B4637,[1]Conceptos!$B$2:$D$587,2,FALSE)</f>
        <v>PROGRAMAS DE CAPACITACIÓN, ASESORÍA Y ASISTENCIA TÉCNICA PARA CONSOLIDAR PROCESOS DE PARTICIPACIÓN CIUDADANA Y CONTROL SOCIAL</v>
      </c>
      <c r="D4637" s="221" t="str">
        <f>VLOOKUP(B4637,[1]Conceptos!$B$2:$D$587,3,FALSE)</f>
        <v>RECURSOS EMPLEADOS EN LA PROMOCIÓN Y EL  FORTALECIMIENTO DE INSTITUCIONES U ORGANIZACIONES COMUNITARIAS PARA QUE TENGAN UNA ACTIVA PARTICIPACIÓN CIUDADANA Y PUEDAN EJERCER EL CONTROL SOCIAL</v>
      </c>
      <c r="E4637" s="222" t="s">
        <v>136</v>
      </c>
      <c r="F4637" s="223"/>
      <c r="G4637" s="263" t="str">
        <f t="shared" si="809"/>
        <v>A.16.1</v>
      </c>
      <c r="H4637" s="225"/>
      <c r="I4637" s="226">
        <f>SUM(I4638:I4647)</f>
        <v>0</v>
      </c>
      <c r="J4637" s="226">
        <f>SUM(J4638:J4647)</f>
        <v>0</v>
      </c>
      <c r="K4637" s="226">
        <f>SUM(K4638:K4647)</f>
        <v>0</v>
      </c>
      <c r="L4637" s="226">
        <f>SUM(L4638:L4647)</f>
        <v>0</v>
      </c>
      <c r="M4637" s="227">
        <f>SUM(M4638:M4647)</f>
        <v>0</v>
      </c>
      <c r="N4637" s="228">
        <f>IF(AND(E4637&lt;&gt;"", E4637&lt;&gt;"Registrar Detalle",E4637&lt;&gt;"Ocultar Detalle"),1,0)</f>
        <v>0</v>
      </c>
      <c r="O4637" s="228">
        <f t="shared" si="806"/>
        <v>0</v>
      </c>
      <c r="P4637" s="179">
        <f>VLOOKUP($G4637,[1]Conceptos!$B$2:$I$588,6,FALSE)</f>
        <v>1</v>
      </c>
      <c r="Q4637" s="179">
        <f>VLOOKUP($G4637,[1]Conceptos!$B$2:$I$588,7,FALSE)</f>
        <v>1</v>
      </c>
      <c r="R4637" s="179">
        <f>VLOOKUP($G4637,[1]Conceptos!$B$2:$I$588,8,FALSE)</f>
        <v>1</v>
      </c>
      <c r="S4637" s="229" t="b">
        <f>VLOOKUP(G4637,[1]Conceptos!$B$2:$E$588,4,FALSE)</f>
        <v>1</v>
      </c>
      <c r="T4637" s="230">
        <f>FIND(".",B4637,LEN(B4637)-2)</f>
        <v>5</v>
      </c>
      <c r="U4637" s="230" t="str">
        <f>MID(B4637,1,T4637-1)</f>
        <v>A.16</v>
      </c>
      <c r="V4637" s="231">
        <f t="shared" si="807"/>
        <v>5</v>
      </c>
    </row>
    <row r="4638" spans="1:27" s="231" customFormat="1">
      <c r="A4638" s="172">
        <f>VLOOKUP(G4638,[1]Conceptos!$B$2:$F$587,5,FALSE)</f>
        <v>546</v>
      </c>
      <c r="B4638" s="234"/>
      <c r="C4638" s="220"/>
      <c r="D4638" s="221"/>
      <c r="E4638" s="225">
        <v>1</v>
      </c>
      <c r="F4638" s="174"/>
      <c r="G4638" s="264" t="str">
        <f t="shared" si="809"/>
        <v>A.16.1</v>
      </c>
      <c r="H4638" s="235" t="e">
        <f t="shared" ref="H4638:H4647" si="813">VLOOKUP(F4638,$W$7:$X$48,2,FALSE)</f>
        <v>#N/A</v>
      </c>
      <c r="I4638" s="239"/>
      <c r="J4638" s="239"/>
      <c r="K4638" s="239"/>
      <c r="L4638" s="239"/>
      <c r="M4638" s="240"/>
      <c r="N4638" s="231">
        <f t="shared" si="805"/>
        <v>1</v>
      </c>
      <c r="O4638" s="231">
        <f t="shared" si="806"/>
        <v>0</v>
      </c>
      <c r="P4638" s="179">
        <f>VLOOKUP($G4638,[1]Conceptos!$B$2:$I$588,6,FALSE)</f>
        <v>1</v>
      </c>
      <c r="Q4638" s="179">
        <f>VLOOKUP($G4638,[1]Conceptos!$B$2:$I$588,7,FALSE)</f>
        <v>1</v>
      </c>
      <c r="R4638" s="179">
        <f>VLOOKUP($G4638,[1]Conceptos!$B$2:$I$588,8,FALSE)</f>
        <v>1</v>
      </c>
      <c r="S4638" s="229" t="b">
        <f>VLOOKUP(G4638,[1]Conceptos!$B$2:$E$588,4,FALSE)</f>
        <v>1</v>
      </c>
      <c r="V4638" s="231">
        <f t="shared" si="807"/>
        <v>5</v>
      </c>
    </row>
    <row r="4639" spans="1:27" s="231" customFormat="1" hidden="1">
      <c r="A4639" s="172">
        <f>VLOOKUP(G4639,[1]Conceptos!$B$2:$F$587,5,FALSE)</f>
        <v>546</v>
      </c>
      <c r="B4639" s="236"/>
      <c r="C4639" s="237"/>
      <c r="D4639" s="238"/>
      <c r="E4639" s="225">
        <v>2</v>
      </c>
      <c r="F4639" s="174"/>
      <c r="G4639" s="264" t="str">
        <f t="shared" si="809"/>
        <v>A.16.1</v>
      </c>
      <c r="H4639" s="235" t="e">
        <f t="shared" si="813"/>
        <v>#N/A</v>
      </c>
      <c r="I4639" s="239"/>
      <c r="J4639" s="239"/>
      <c r="K4639" s="239"/>
      <c r="L4639" s="239"/>
      <c r="M4639" s="240"/>
      <c r="N4639" s="231">
        <f t="shared" si="805"/>
        <v>1</v>
      </c>
      <c r="O4639" s="231">
        <f t="shared" si="806"/>
        <v>0</v>
      </c>
      <c r="P4639" s="179">
        <f>VLOOKUP($G4639,[1]Conceptos!$B$2:$I$588,6,FALSE)</f>
        <v>1</v>
      </c>
      <c r="Q4639" s="179">
        <f>VLOOKUP($G4639,[1]Conceptos!$B$2:$I$588,7,FALSE)</f>
        <v>1</v>
      </c>
      <c r="R4639" s="179">
        <f>VLOOKUP($G4639,[1]Conceptos!$B$2:$I$588,8,FALSE)</f>
        <v>1</v>
      </c>
      <c r="S4639" s="229" t="b">
        <f>VLOOKUP(G4639,[1]Conceptos!$B$2:$E$587,4,FALSE)</f>
        <v>1</v>
      </c>
      <c r="V4639" s="231">
        <f t="shared" si="807"/>
        <v>0</v>
      </c>
    </row>
    <row r="4640" spans="1:27" s="231" customFormat="1" hidden="1">
      <c r="A4640" s="172">
        <f>VLOOKUP(G4640,[1]Conceptos!$B$2:$F$587,5,FALSE)</f>
        <v>546</v>
      </c>
      <c r="B4640" s="236"/>
      <c r="C4640" s="237"/>
      <c r="D4640" s="238"/>
      <c r="E4640" s="225">
        <v>3</v>
      </c>
      <c r="F4640" s="174"/>
      <c r="G4640" s="264" t="str">
        <f t="shared" si="809"/>
        <v>A.16.1</v>
      </c>
      <c r="H4640" s="235" t="e">
        <f t="shared" si="813"/>
        <v>#N/A</v>
      </c>
      <c r="I4640" s="239"/>
      <c r="J4640" s="239"/>
      <c r="K4640" s="239"/>
      <c r="L4640" s="239"/>
      <c r="M4640" s="240"/>
      <c r="N4640" s="231">
        <f t="shared" si="805"/>
        <v>1</v>
      </c>
      <c r="O4640" s="231">
        <f t="shared" si="806"/>
        <v>0</v>
      </c>
      <c r="P4640" s="179">
        <f>VLOOKUP($G4640,[1]Conceptos!$B$2:$I$588,6,FALSE)</f>
        <v>1</v>
      </c>
      <c r="Q4640" s="179">
        <f>VLOOKUP($G4640,[1]Conceptos!$B$2:$I$588,7,FALSE)</f>
        <v>1</v>
      </c>
      <c r="R4640" s="179">
        <f>VLOOKUP($G4640,[1]Conceptos!$B$2:$I$588,8,FALSE)</f>
        <v>1</v>
      </c>
      <c r="S4640" s="229" t="b">
        <f>VLOOKUP(G4640,[1]Conceptos!$B$2:$E$587,4,FALSE)</f>
        <v>1</v>
      </c>
      <c r="V4640" s="231">
        <f t="shared" si="807"/>
        <v>0</v>
      </c>
    </row>
    <row r="4641" spans="1:22" s="231" customFormat="1" hidden="1">
      <c r="A4641" s="172">
        <f>VLOOKUP(G4641,[1]Conceptos!$B$2:$F$587,5,FALSE)</f>
        <v>546</v>
      </c>
      <c r="B4641" s="236"/>
      <c r="C4641" s="237"/>
      <c r="D4641" s="238"/>
      <c r="E4641" s="225">
        <v>4</v>
      </c>
      <c r="F4641" s="174"/>
      <c r="G4641" s="264" t="str">
        <f t="shared" si="809"/>
        <v>A.16.1</v>
      </c>
      <c r="H4641" s="235" t="e">
        <f t="shared" si="813"/>
        <v>#N/A</v>
      </c>
      <c r="I4641" s="239"/>
      <c r="J4641" s="239"/>
      <c r="K4641" s="239"/>
      <c r="L4641" s="239"/>
      <c r="M4641" s="240"/>
      <c r="N4641" s="231">
        <f t="shared" si="805"/>
        <v>1</v>
      </c>
      <c r="O4641" s="231">
        <f t="shared" si="806"/>
        <v>0</v>
      </c>
      <c r="P4641" s="179">
        <f>VLOOKUP($G4641,[1]Conceptos!$B$2:$I$588,6,FALSE)</f>
        <v>1</v>
      </c>
      <c r="Q4641" s="179">
        <f>VLOOKUP($G4641,[1]Conceptos!$B$2:$I$588,7,FALSE)</f>
        <v>1</v>
      </c>
      <c r="R4641" s="179">
        <f>VLOOKUP($G4641,[1]Conceptos!$B$2:$I$588,8,FALSE)</f>
        <v>1</v>
      </c>
      <c r="S4641" s="229" t="b">
        <f>VLOOKUP(G4641,[1]Conceptos!$B$2:$E$587,4,FALSE)</f>
        <v>1</v>
      </c>
      <c r="V4641" s="231">
        <f t="shared" si="807"/>
        <v>0</v>
      </c>
    </row>
    <row r="4642" spans="1:22" s="231" customFormat="1" hidden="1">
      <c r="A4642" s="172">
        <f>VLOOKUP(G4642,[1]Conceptos!$B$2:$F$587,5,FALSE)</f>
        <v>546</v>
      </c>
      <c r="B4642" s="236"/>
      <c r="C4642" s="237"/>
      <c r="D4642" s="238"/>
      <c r="E4642" s="225">
        <v>5</v>
      </c>
      <c r="F4642" s="174"/>
      <c r="G4642" s="264" t="str">
        <f t="shared" si="809"/>
        <v>A.16.1</v>
      </c>
      <c r="H4642" s="235" t="e">
        <f t="shared" si="813"/>
        <v>#N/A</v>
      </c>
      <c r="I4642" s="239"/>
      <c r="J4642" s="239"/>
      <c r="K4642" s="239"/>
      <c r="L4642" s="239"/>
      <c r="M4642" s="240"/>
      <c r="N4642" s="231">
        <f t="shared" si="805"/>
        <v>1</v>
      </c>
      <c r="O4642" s="231">
        <f t="shared" si="806"/>
        <v>0</v>
      </c>
      <c r="P4642" s="179">
        <f>VLOOKUP($G4642,[1]Conceptos!$B$2:$I$588,6,FALSE)</f>
        <v>1</v>
      </c>
      <c r="Q4642" s="179">
        <f>VLOOKUP($G4642,[1]Conceptos!$B$2:$I$588,7,FALSE)</f>
        <v>1</v>
      </c>
      <c r="R4642" s="179">
        <f>VLOOKUP($G4642,[1]Conceptos!$B$2:$I$588,8,FALSE)</f>
        <v>1</v>
      </c>
      <c r="S4642" s="229" t="b">
        <f>VLOOKUP(G4642,[1]Conceptos!$B$2:$E$587,4,FALSE)</f>
        <v>1</v>
      </c>
      <c r="V4642" s="231">
        <f t="shared" si="807"/>
        <v>0</v>
      </c>
    </row>
    <row r="4643" spans="1:22" s="231" customFormat="1" hidden="1">
      <c r="A4643" s="172">
        <f>VLOOKUP(G4643,[1]Conceptos!$B$2:$F$587,5,FALSE)</f>
        <v>546</v>
      </c>
      <c r="B4643" s="236"/>
      <c r="C4643" s="237"/>
      <c r="D4643" s="238"/>
      <c r="E4643" s="225">
        <v>6</v>
      </c>
      <c r="F4643" s="174"/>
      <c r="G4643" s="264" t="str">
        <f t="shared" si="809"/>
        <v>A.16.1</v>
      </c>
      <c r="H4643" s="235" t="e">
        <f t="shared" si="813"/>
        <v>#N/A</v>
      </c>
      <c r="I4643" s="239"/>
      <c r="J4643" s="239"/>
      <c r="K4643" s="239"/>
      <c r="L4643" s="239"/>
      <c r="M4643" s="240"/>
      <c r="N4643" s="231">
        <f t="shared" si="805"/>
        <v>1</v>
      </c>
      <c r="O4643" s="231">
        <f t="shared" si="806"/>
        <v>0</v>
      </c>
      <c r="P4643" s="179">
        <f>VLOOKUP($G4643,[1]Conceptos!$B$2:$I$588,6,FALSE)</f>
        <v>1</v>
      </c>
      <c r="Q4643" s="179">
        <f>VLOOKUP($G4643,[1]Conceptos!$B$2:$I$588,7,FALSE)</f>
        <v>1</v>
      </c>
      <c r="R4643" s="179">
        <f>VLOOKUP($G4643,[1]Conceptos!$B$2:$I$588,8,FALSE)</f>
        <v>1</v>
      </c>
      <c r="S4643" s="229" t="b">
        <f>VLOOKUP(G4643,[1]Conceptos!$B$2:$E$587,4,FALSE)</f>
        <v>1</v>
      </c>
      <c r="V4643" s="231">
        <f t="shared" si="807"/>
        <v>0</v>
      </c>
    </row>
    <row r="4644" spans="1:22" s="231" customFormat="1" hidden="1">
      <c r="A4644" s="172">
        <f>VLOOKUP(G4644,[1]Conceptos!$B$2:$F$587,5,FALSE)</f>
        <v>546</v>
      </c>
      <c r="B4644" s="236"/>
      <c r="C4644" s="237"/>
      <c r="D4644" s="238"/>
      <c r="E4644" s="225">
        <v>7</v>
      </c>
      <c r="F4644" s="174"/>
      <c r="G4644" s="264" t="str">
        <f t="shared" si="809"/>
        <v>A.16.1</v>
      </c>
      <c r="H4644" s="235" t="e">
        <f t="shared" si="813"/>
        <v>#N/A</v>
      </c>
      <c r="I4644" s="239"/>
      <c r="J4644" s="239"/>
      <c r="K4644" s="239"/>
      <c r="L4644" s="239"/>
      <c r="M4644" s="240"/>
      <c r="N4644" s="231">
        <f t="shared" si="805"/>
        <v>1</v>
      </c>
      <c r="O4644" s="231">
        <f t="shared" si="806"/>
        <v>0</v>
      </c>
      <c r="P4644" s="179">
        <f>VLOOKUP($G4644,[1]Conceptos!$B$2:$I$588,6,FALSE)</f>
        <v>1</v>
      </c>
      <c r="Q4644" s="179">
        <f>VLOOKUP($G4644,[1]Conceptos!$B$2:$I$588,7,FALSE)</f>
        <v>1</v>
      </c>
      <c r="R4644" s="179">
        <f>VLOOKUP($G4644,[1]Conceptos!$B$2:$I$588,8,FALSE)</f>
        <v>1</v>
      </c>
      <c r="S4644" s="229" t="b">
        <f>VLOOKUP(G4644,[1]Conceptos!$B$2:$E$587,4,FALSE)</f>
        <v>1</v>
      </c>
      <c r="V4644" s="231">
        <f t="shared" si="807"/>
        <v>0</v>
      </c>
    </row>
    <row r="4645" spans="1:22" s="231" customFormat="1" hidden="1">
      <c r="A4645" s="172">
        <f>VLOOKUP(G4645,[1]Conceptos!$B$2:$F$587,5,FALSE)</f>
        <v>546</v>
      </c>
      <c r="B4645" s="236"/>
      <c r="C4645" s="237"/>
      <c r="D4645" s="238"/>
      <c r="E4645" s="225">
        <v>8</v>
      </c>
      <c r="F4645" s="174"/>
      <c r="G4645" s="264" t="str">
        <f t="shared" si="809"/>
        <v>A.16.1</v>
      </c>
      <c r="H4645" s="235" t="e">
        <f t="shared" si="813"/>
        <v>#N/A</v>
      </c>
      <c r="I4645" s="239"/>
      <c r="J4645" s="239"/>
      <c r="K4645" s="239"/>
      <c r="L4645" s="239"/>
      <c r="M4645" s="240"/>
      <c r="N4645" s="231">
        <f t="shared" si="805"/>
        <v>1</v>
      </c>
      <c r="O4645" s="231">
        <f t="shared" si="806"/>
        <v>0</v>
      </c>
      <c r="P4645" s="179">
        <f>VLOOKUP($G4645,[1]Conceptos!$B$2:$I$588,6,FALSE)</f>
        <v>1</v>
      </c>
      <c r="Q4645" s="179">
        <f>VLOOKUP($G4645,[1]Conceptos!$B$2:$I$588,7,FALSE)</f>
        <v>1</v>
      </c>
      <c r="R4645" s="179">
        <f>VLOOKUP($G4645,[1]Conceptos!$B$2:$I$588,8,FALSE)</f>
        <v>1</v>
      </c>
      <c r="S4645" s="229" t="b">
        <f>VLOOKUP(G4645,[1]Conceptos!$B$2:$E$587,4,FALSE)</f>
        <v>1</v>
      </c>
      <c r="V4645" s="231">
        <f t="shared" si="807"/>
        <v>0</v>
      </c>
    </row>
    <row r="4646" spans="1:22" s="231" customFormat="1" hidden="1">
      <c r="A4646" s="172">
        <f>VLOOKUP(G4646,[1]Conceptos!$B$2:$F$587,5,FALSE)</f>
        <v>546</v>
      </c>
      <c r="B4646" s="236"/>
      <c r="C4646" s="237"/>
      <c r="D4646" s="238"/>
      <c r="E4646" s="225">
        <v>9</v>
      </c>
      <c r="F4646" s="174"/>
      <c r="G4646" s="264" t="str">
        <f t="shared" si="809"/>
        <v>A.16.1</v>
      </c>
      <c r="H4646" s="235" t="e">
        <f t="shared" si="813"/>
        <v>#N/A</v>
      </c>
      <c r="I4646" s="239"/>
      <c r="J4646" s="239"/>
      <c r="K4646" s="239"/>
      <c r="L4646" s="239"/>
      <c r="M4646" s="240"/>
      <c r="N4646" s="231">
        <f t="shared" si="805"/>
        <v>1</v>
      </c>
      <c r="O4646" s="231">
        <f t="shared" si="806"/>
        <v>0</v>
      </c>
      <c r="P4646" s="179">
        <f>VLOOKUP($G4646,[1]Conceptos!$B$2:$I$588,6,FALSE)</f>
        <v>1</v>
      </c>
      <c r="Q4646" s="179">
        <f>VLOOKUP($G4646,[1]Conceptos!$B$2:$I$588,7,FALSE)</f>
        <v>1</v>
      </c>
      <c r="R4646" s="179">
        <f>VLOOKUP($G4646,[1]Conceptos!$B$2:$I$588,8,FALSE)</f>
        <v>1</v>
      </c>
      <c r="S4646" s="229" t="b">
        <f>VLOOKUP(G4646,[1]Conceptos!$B$2:$E$587,4,FALSE)</f>
        <v>1</v>
      </c>
      <c r="V4646" s="231">
        <f t="shared" si="807"/>
        <v>0</v>
      </c>
    </row>
    <row r="4647" spans="1:22" s="231" customFormat="1" hidden="1">
      <c r="A4647" s="172">
        <f>VLOOKUP(G4647,[1]Conceptos!$B$2:$F$587,5,FALSE)</f>
        <v>546</v>
      </c>
      <c r="B4647" s="236"/>
      <c r="C4647" s="237"/>
      <c r="D4647" s="238"/>
      <c r="E4647" s="225">
        <v>10</v>
      </c>
      <c r="F4647" s="174"/>
      <c r="G4647" s="264" t="str">
        <f t="shared" si="809"/>
        <v>A.16.1</v>
      </c>
      <c r="H4647" s="235" t="e">
        <f t="shared" si="813"/>
        <v>#N/A</v>
      </c>
      <c r="I4647" s="239"/>
      <c r="J4647" s="239"/>
      <c r="K4647" s="239"/>
      <c r="L4647" s="239"/>
      <c r="M4647" s="240"/>
      <c r="N4647" s="231">
        <f t="shared" si="805"/>
        <v>1</v>
      </c>
      <c r="O4647" s="231">
        <f t="shared" si="806"/>
        <v>0</v>
      </c>
      <c r="P4647" s="179">
        <f>VLOOKUP($G4647,[1]Conceptos!$B$2:$I$588,6,FALSE)</f>
        <v>1</v>
      </c>
      <c r="Q4647" s="179">
        <f>VLOOKUP($G4647,[1]Conceptos!$B$2:$I$588,7,FALSE)</f>
        <v>1</v>
      </c>
      <c r="R4647" s="179">
        <f>VLOOKUP($G4647,[1]Conceptos!$B$2:$I$588,8,FALSE)</f>
        <v>1</v>
      </c>
      <c r="S4647" s="229" t="b">
        <f>VLOOKUP(G4647,[1]Conceptos!$B$2:$E$587,4,FALSE)</f>
        <v>1</v>
      </c>
      <c r="V4647" s="231">
        <f t="shared" si="807"/>
        <v>0</v>
      </c>
    </row>
    <row r="4648" spans="1:22" s="231" customFormat="1" ht="38.25">
      <c r="A4648" s="172">
        <f>VLOOKUP(G4648,[1]Conceptos!$B$2:$F$587,5,FALSE)</f>
        <v>547</v>
      </c>
      <c r="B4648" s="219" t="s">
        <v>690</v>
      </c>
      <c r="C4648" s="220" t="str">
        <f>VLOOKUP(B4648,[1]Conceptos!$B$2:$D$587,2,FALSE)</f>
        <v>PROCESOS DE ELECCIÓN DE CIUDADANOS A LOS ESPACIOS DE PARTICIPACIÓN CIUDADANA</v>
      </c>
      <c r="D4648" s="221" t="str">
        <f>VLOOKUP(B4648,[1]Conceptos!$B$2:$D$587,3,FALSE)</f>
        <v>RECURSOS ORIENTADOS AL DESARROLLO DE ACTIVIDADES QUE GARANTICEN EL FORTALECIMIENTO DE ESPACIOS, ESTRUCTURAS Y MECANISMOS DE PARTICIPACIÓN LOCAL DISPUESTOS POR LAS NORMAS VIGENTES.</v>
      </c>
      <c r="E4648" s="222" t="s">
        <v>136</v>
      </c>
      <c r="F4648" s="223"/>
      <c r="G4648" s="263" t="str">
        <f t="shared" si="809"/>
        <v>A.16.2</v>
      </c>
      <c r="H4648" s="225"/>
      <c r="I4648" s="226">
        <f>SUM(I4649:I4658)</f>
        <v>0</v>
      </c>
      <c r="J4648" s="226">
        <f>SUM(J4649:J4658)</f>
        <v>0</v>
      </c>
      <c r="K4648" s="226">
        <f>SUM(K4649:K4658)</f>
        <v>0</v>
      </c>
      <c r="L4648" s="226">
        <f>SUM(L4649:L4658)</f>
        <v>0</v>
      </c>
      <c r="M4648" s="227">
        <f>SUM(M4649:M4658)</f>
        <v>0</v>
      </c>
      <c r="N4648" s="228">
        <f>IF(AND(E4648&lt;&gt;"", E4648&lt;&gt;"Registrar Detalle",E4648&lt;&gt;"Ocultar Detalle"),1,0)</f>
        <v>0</v>
      </c>
      <c r="O4648" s="228">
        <f t="shared" si="806"/>
        <v>0</v>
      </c>
      <c r="P4648" s="179">
        <f>VLOOKUP($G4648,[1]Conceptos!$B$2:$I$588,6,FALSE)</f>
        <v>1</v>
      </c>
      <c r="Q4648" s="179">
        <f>VLOOKUP($G4648,[1]Conceptos!$B$2:$I$588,7,FALSE)</f>
        <v>1</v>
      </c>
      <c r="R4648" s="179">
        <f>VLOOKUP($G4648,[1]Conceptos!$B$2:$I$588,8,FALSE)</f>
        <v>1</v>
      </c>
      <c r="S4648" s="229" t="b">
        <f>VLOOKUP(G4648,[1]Conceptos!$B$2:$E$588,4,FALSE)</f>
        <v>1</v>
      </c>
      <c r="T4648" s="230">
        <f>FIND(".",B4648,LEN(B4648)-2)</f>
        <v>5</v>
      </c>
      <c r="U4648" s="230" t="str">
        <f>MID(B4648,1,T4648-1)</f>
        <v>A.16</v>
      </c>
      <c r="V4648" s="231">
        <f t="shared" si="807"/>
        <v>5</v>
      </c>
    </row>
    <row r="4649" spans="1:22" s="231" customFormat="1">
      <c r="A4649" s="172">
        <f>VLOOKUP(G4649,[1]Conceptos!$B$2:$F$587,5,FALSE)</f>
        <v>547</v>
      </c>
      <c r="B4649" s="234"/>
      <c r="C4649" s="220"/>
      <c r="D4649" s="221"/>
      <c r="E4649" s="225">
        <v>1</v>
      </c>
      <c r="F4649" s="174"/>
      <c r="G4649" s="264" t="str">
        <f t="shared" si="809"/>
        <v>A.16.2</v>
      </c>
      <c r="H4649" s="235" t="e">
        <f t="shared" ref="H4649:H4658" si="814">VLOOKUP(F4649,$W$7:$X$48,2,FALSE)</f>
        <v>#N/A</v>
      </c>
      <c r="I4649" s="239"/>
      <c r="J4649" s="239"/>
      <c r="K4649" s="239"/>
      <c r="L4649" s="239"/>
      <c r="M4649" s="240"/>
      <c r="N4649" s="231">
        <f t="shared" si="805"/>
        <v>1</v>
      </c>
      <c r="O4649" s="231">
        <f t="shared" si="806"/>
        <v>0</v>
      </c>
      <c r="P4649" s="179">
        <f>VLOOKUP($G4649,[1]Conceptos!$B$2:$I$588,6,FALSE)</f>
        <v>1</v>
      </c>
      <c r="Q4649" s="179">
        <f>VLOOKUP($G4649,[1]Conceptos!$B$2:$I$588,7,FALSE)</f>
        <v>1</v>
      </c>
      <c r="R4649" s="179">
        <f>VLOOKUP($G4649,[1]Conceptos!$B$2:$I$588,8,FALSE)</f>
        <v>1</v>
      </c>
      <c r="S4649" s="229" t="b">
        <f>VLOOKUP(G4649,[1]Conceptos!$B$2:$E$588,4,FALSE)</f>
        <v>1</v>
      </c>
      <c r="V4649" s="231">
        <f t="shared" si="807"/>
        <v>5</v>
      </c>
    </row>
    <row r="4650" spans="1:22" s="231" customFormat="1" hidden="1">
      <c r="A4650" s="172">
        <f>VLOOKUP(G4650,[1]Conceptos!$B$2:$F$587,5,FALSE)</f>
        <v>547</v>
      </c>
      <c r="B4650" s="236"/>
      <c r="C4650" s="237"/>
      <c r="D4650" s="238"/>
      <c r="E4650" s="225">
        <v>2</v>
      </c>
      <c r="F4650" s="174"/>
      <c r="G4650" s="264" t="str">
        <f t="shared" si="809"/>
        <v>A.16.2</v>
      </c>
      <c r="H4650" s="235" t="e">
        <f t="shared" si="814"/>
        <v>#N/A</v>
      </c>
      <c r="I4650" s="239"/>
      <c r="J4650" s="239"/>
      <c r="K4650" s="239"/>
      <c r="L4650" s="239"/>
      <c r="M4650" s="240"/>
      <c r="N4650" s="231">
        <f t="shared" si="805"/>
        <v>1</v>
      </c>
      <c r="O4650" s="231">
        <f t="shared" si="806"/>
        <v>0</v>
      </c>
      <c r="P4650" s="179">
        <f>VLOOKUP($G4650,[1]Conceptos!$B$2:$I$588,6,FALSE)</f>
        <v>1</v>
      </c>
      <c r="Q4650" s="179">
        <f>VLOOKUP($G4650,[1]Conceptos!$B$2:$I$588,7,FALSE)</f>
        <v>1</v>
      </c>
      <c r="R4650" s="179">
        <f>VLOOKUP($G4650,[1]Conceptos!$B$2:$I$588,8,FALSE)</f>
        <v>1</v>
      </c>
      <c r="S4650" s="229" t="b">
        <f>VLOOKUP(G4650,[1]Conceptos!$B$2:$E$587,4,FALSE)</f>
        <v>1</v>
      </c>
      <c r="V4650" s="231">
        <f t="shared" si="807"/>
        <v>0</v>
      </c>
    </row>
    <row r="4651" spans="1:22" s="231" customFormat="1" hidden="1">
      <c r="A4651" s="172">
        <f>VLOOKUP(G4651,[1]Conceptos!$B$2:$F$587,5,FALSE)</f>
        <v>547</v>
      </c>
      <c r="B4651" s="236"/>
      <c r="C4651" s="237"/>
      <c r="D4651" s="238"/>
      <c r="E4651" s="225">
        <v>3</v>
      </c>
      <c r="F4651" s="174"/>
      <c r="G4651" s="264" t="str">
        <f t="shared" si="809"/>
        <v>A.16.2</v>
      </c>
      <c r="H4651" s="235" t="e">
        <f t="shared" si="814"/>
        <v>#N/A</v>
      </c>
      <c r="I4651" s="239"/>
      <c r="J4651" s="239"/>
      <c r="K4651" s="239"/>
      <c r="L4651" s="239"/>
      <c r="M4651" s="240"/>
      <c r="N4651" s="231">
        <f t="shared" si="805"/>
        <v>1</v>
      </c>
      <c r="O4651" s="231">
        <f t="shared" si="806"/>
        <v>0</v>
      </c>
      <c r="P4651" s="179">
        <f>VLOOKUP($G4651,[1]Conceptos!$B$2:$I$588,6,FALSE)</f>
        <v>1</v>
      </c>
      <c r="Q4651" s="179">
        <f>VLOOKUP($G4651,[1]Conceptos!$B$2:$I$588,7,FALSE)</f>
        <v>1</v>
      </c>
      <c r="R4651" s="179">
        <f>VLOOKUP($G4651,[1]Conceptos!$B$2:$I$588,8,FALSE)</f>
        <v>1</v>
      </c>
      <c r="S4651" s="229" t="b">
        <f>VLOOKUP(G4651,[1]Conceptos!$B$2:$E$587,4,FALSE)</f>
        <v>1</v>
      </c>
      <c r="V4651" s="231">
        <f t="shared" si="807"/>
        <v>0</v>
      </c>
    </row>
    <row r="4652" spans="1:22" s="231" customFormat="1" hidden="1">
      <c r="A4652" s="172">
        <f>VLOOKUP(G4652,[1]Conceptos!$B$2:$F$587,5,FALSE)</f>
        <v>547</v>
      </c>
      <c r="B4652" s="236"/>
      <c r="C4652" s="237"/>
      <c r="D4652" s="238"/>
      <c r="E4652" s="225">
        <v>4</v>
      </c>
      <c r="F4652" s="174"/>
      <c r="G4652" s="264" t="str">
        <f t="shared" si="809"/>
        <v>A.16.2</v>
      </c>
      <c r="H4652" s="235" t="e">
        <f t="shared" si="814"/>
        <v>#N/A</v>
      </c>
      <c r="I4652" s="239"/>
      <c r="J4652" s="239"/>
      <c r="K4652" s="239"/>
      <c r="L4652" s="239"/>
      <c r="M4652" s="240"/>
      <c r="N4652" s="231">
        <f t="shared" si="805"/>
        <v>1</v>
      </c>
      <c r="O4652" s="231">
        <f t="shared" si="806"/>
        <v>0</v>
      </c>
      <c r="P4652" s="179">
        <f>VLOOKUP($G4652,[1]Conceptos!$B$2:$I$588,6,FALSE)</f>
        <v>1</v>
      </c>
      <c r="Q4652" s="179">
        <f>VLOOKUP($G4652,[1]Conceptos!$B$2:$I$588,7,FALSE)</f>
        <v>1</v>
      </c>
      <c r="R4652" s="179">
        <f>VLOOKUP($G4652,[1]Conceptos!$B$2:$I$588,8,FALSE)</f>
        <v>1</v>
      </c>
      <c r="S4652" s="229" t="b">
        <f>VLOOKUP(G4652,[1]Conceptos!$B$2:$E$587,4,FALSE)</f>
        <v>1</v>
      </c>
      <c r="V4652" s="231">
        <f t="shared" si="807"/>
        <v>0</v>
      </c>
    </row>
    <row r="4653" spans="1:22" s="231" customFormat="1" hidden="1">
      <c r="A4653" s="172">
        <f>VLOOKUP(G4653,[1]Conceptos!$B$2:$F$587,5,FALSE)</f>
        <v>547</v>
      </c>
      <c r="B4653" s="236"/>
      <c r="C4653" s="237"/>
      <c r="D4653" s="238"/>
      <c r="E4653" s="225">
        <v>5</v>
      </c>
      <c r="F4653" s="174"/>
      <c r="G4653" s="264" t="str">
        <f t="shared" si="809"/>
        <v>A.16.2</v>
      </c>
      <c r="H4653" s="235" t="e">
        <f t="shared" si="814"/>
        <v>#N/A</v>
      </c>
      <c r="I4653" s="239"/>
      <c r="J4653" s="239"/>
      <c r="K4653" s="239"/>
      <c r="L4653" s="239"/>
      <c r="M4653" s="240"/>
      <c r="N4653" s="231">
        <f t="shared" si="805"/>
        <v>1</v>
      </c>
      <c r="O4653" s="231">
        <f t="shared" si="806"/>
        <v>0</v>
      </c>
      <c r="P4653" s="179">
        <f>VLOOKUP($G4653,[1]Conceptos!$B$2:$I$588,6,FALSE)</f>
        <v>1</v>
      </c>
      <c r="Q4653" s="179">
        <f>VLOOKUP($G4653,[1]Conceptos!$B$2:$I$588,7,FALSE)</f>
        <v>1</v>
      </c>
      <c r="R4653" s="179">
        <f>VLOOKUP($G4653,[1]Conceptos!$B$2:$I$588,8,FALSE)</f>
        <v>1</v>
      </c>
      <c r="S4653" s="229" t="b">
        <f>VLOOKUP(G4653,[1]Conceptos!$B$2:$E$587,4,FALSE)</f>
        <v>1</v>
      </c>
      <c r="V4653" s="231">
        <f t="shared" si="807"/>
        <v>0</v>
      </c>
    </row>
    <row r="4654" spans="1:22" s="231" customFormat="1" hidden="1">
      <c r="A4654" s="172">
        <f>VLOOKUP(G4654,[1]Conceptos!$B$2:$F$587,5,FALSE)</f>
        <v>547</v>
      </c>
      <c r="B4654" s="236"/>
      <c r="C4654" s="237"/>
      <c r="D4654" s="238"/>
      <c r="E4654" s="225">
        <v>6</v>
      </c>
      <c r="F4654" s="174"/>
      <c r="G4654" s="264" t="str">
        <f t="shared" si="809"/>
        <v>A.16.2</v>
      </c>
      <c r="H4654" s="235" t="e">
        <f t="shared" si="814"/>
        <v>#N/A</v>
      </c>
      <c r="I4654" s="239"/>
      <c r="J4654" s="239"/>
      <c r="K4654" s="239"/>
      <c r="L4654" s="239"/>
      <c r="M4654" s="240"/>
      <c r="N4654" s="231">
        <f t="shared" si="805"/>
        <v>1</v>
      </c>
      <c r="O4654" s="231">
        <f t="shared" si="806"/>
        <v>0</v>
      </c>
      <c r="P4654" s="179">
        <f>VLOOKUP($G4654,[1]Conceptos!$B$2:$I$588,6,FALSE)</f>
        <v>1</v>
      </c>
      <c r="Q4654" s="179">
        <f>VLOOKUP($G4654,[1]Conceptos!$B$2:$I$588,7,FALSE)</f>
        <v>1</v>
      </c>
      <c r="R4654" s="179">
        <f>VLOOKUP($G4654,[1]Conceptos!$B$2:$I$588,8,FALSE)</f>
        <v>1</v>
      </c>
      <c r="S4654" s="229" t="b">
        <f>VLOOKUP(G4654,[1]Conceptos!$B$2:$E$587,4,FALSE)</f>
        <v>1</v>
      </c>
      <c r="V4654" s="231">
        <f t="shared" si="807"/>
        <v>0</v>
      </c>
    </row>
    <row r="4655" spans="1:22" s="231" customFormat="1" hidden="1">
      <c r="A4655" s="172">
        <f>VLOOKUP(G4655,[1]Conceptos!$B$2:$F$587,5,FALSE)</f>
        <v>547</v>
      </c>
      <c r="B4655" s="236"/>
      <c r="C4655" s="237"/>
      <c r="D4655" s="238"/>
      <c r="E4655" s="225">
        <v>7</v>
      </c>
      <c r="F4655" s="174"/>
      <c r="G4655" s="264" t="str">
        <f t="shared" si="809"/>
        <v>A.16.2</v>
      </c>
      <c r="H4655" s="235" t="e">
        <f t="shared" si="814"/>
        <v>#N/A</v>
      </c>
      <c r="I4655" s="239"/>
      <c r="J4655" s="239"/>
      <c r="K4655" s="239"/>
      <c r="L4655" s="239"/>
      <c r="M4655" s="240"/>
      <c r="N4655" s="231">
        <f t="shared" si="805"/>
        <v>1</v>
      </c>
      <c r="O4655" s="231">
        <f t="shared" si="806"/>
        <v>0</v>
      </c>
      <c r="P4655" s="179">
        <f>VLOOKUP($G4655,[1]Conceptos!$B$2:$I$588,6,FALSE)</f>
        <v>1</v>
      </c>
      <c r="Q4655" s="179">
        <f>VLOOKUP($G4655,[1]Conceptos!$B$2:$I$588,7,FALSE)</f>
        <v>1</v>
      </c>
      <c r="R4655" s="179">
        <f>VLOOKUP($G4655,[1]Conceptos!$B$2:$I$588,8,FALSE)</f>
        <v>1</v>
      </c>
      <c r="S4655" s="229" t="b">
        <f>VLOOKUP(G4655,[1]Conceptos!$B$2:$E$587,4,FALSE)</f>
        <v>1</v>
      </c>
      <c r="V4655" s="231">
        <f t="shared" si="807"/>
        <v>0</v>
      </c>
    </row>
    <row r="4656" spans="1:22" s="231" customFormat="1" hidden="1">
      <c r="A4656" s="172">
        <f>VLOOKUP(G4656,[1]Conceptos!$B$2:$F$587,5,FALSE)</f>
        <v>547</v>
      </c>
      <c r="B4656" s="236"/>
      <c r="C4656" s="237"/>
      <c r="D4656" s="238"/>
      <c r="E4656" s="225">
        <v>8</v>
      </c>
      <c r="F4656" s="174"/>
      <c r="G4656" s="264" t="str">
        <f t="shared" si="809"/>
        <v>A.16.2</v>
      </c>
      <c r="H4656" s="235" t="e">
        <f t="shared" si="814"/>
        <v>#N/A</v>
      </c>
      <c r="I4656" s="239"/>
      <c r="J4656" s="239"/>
      <c r="K4656" s="239"/>
      <c r="L4656" s="239"/>
      <c r="M4656" s="240"/>
      <c r="N4656" s="231">
        <f t="shared" si="805"/>
        <v>1</v>
      </c>
      <c r="O4656" s="231">
        <f t="shared" si="806"/>
        <v>0</v>
      </c>
      <c r="P4656" s="179">
        <f>VLOOKUP($G4656,[1]Conceptos!$B$2:$I$588,6,FALSE)</f>
        <v>1</v>
      </c>
      <c r="Q4656" s="179">
        <f>VLOOKUP($G4656,[1]Conceptos!$B$2:$I$588,7,FALSE)</f>
        <v>1</v>
      </c>
      <c r="R4656" s="179">
        <f>VLOOKUP($G4656,[1]Conceptos!$B$2:$I$588,8,FALSE)</f>
        <v>1</v>
      </c>
      <c r="S4656" s="229" t="b">
        <f>VLOOKUP(G4656,[1]Conceptos!$B$2:$E$587,4,FALSE)</f>
        <v>1</v>
      </c>
      <c r="V4656" s="231">
        <f t="shared" si="807"/>
        <v>0</v>
      </c>
    </row>
    <row r="4657" spans="1:22" s="231" customFormat="1" hidden="1">
      <c r="A4657" s="172">
        <f>VLOOKUP(G4657,[1]Conceptos!$B$2:$F$587,5,FALSE)</f>
        <v>547</v>
      </c>
      <c r="B4657" s="236"/>
      <c r="C4657" s="237"/>
      <c r="D4657" s="238"/>
      <c r="E4657" s="225">
        <v>9</v>
      </c>
      <c r="F4657" s="174"/>
      <c r="G4657" s="264" t="str">
        <f t="shared" si="809"/>
        <v>A.16.2</v>
      </c>
      <c r="H4657" s="235" t="e">
        <f t="shared" si="814"/>
        <v>#N/A</v>
      </c>
      <c r="I4657" s="239"/>
      <c r="J4657" s="239"/>
      <c r="K4657" s="239"/>
      <c r="L4657" s="239"/>
      <c r="M4657" s="240"/>
      <c r="N4657" s="231">
        <f t="shared" si="805"/>
        <v>1</v>
      </c>
      <c r="O4657" s="231">
        <f t="shared" si="806"/>
        <v>0</v>
      </c>
      <c r="P4657" s="179">
        <f>VLOOKUP($G4657,[1]Conceptos!$B$2:$I$588,6,FALSE)</f>
        <v>1</v>
      </c>
      <c r="Q4657" s="179">
        <f>VLOOKUP($G4657,[1]Conceptos!$B$2:$I$588,7,FALSE)</f>
        <v>1</v>
      </c>
      <c r="R4657" s="179">
        <f>VLOOKUP($G4657,[1]Conceptos!$B$2:$I$588,8,FALSE)</f>
        <v>1</v>
      </c>
      <c r="S4657" s="229" t="b">
        <f>VLOOKUP(G4657,[1]Conceptos!$B$2:$E$587,4,FALSE)</f>
        <v>1</v>
      </c>
      <c r="V4657" s="231">
        <f t="shared" si="807"/>
        <v>0</v>
      </c>
    </row>
    <row r="4658" spans="1:22" s="231" customFormat="1" hidden="1">
      <c r="A4658" s="172">
        <f>VLOOKUP(G4658,[1]Conceptos!$B$2:$F$587,5,FALSE)</f>
        <v>547</v>
      </c>
      <c r="B4658" s="236"/>
      <c r="C4658" s="237"/>
      <c r="D4658" s="238"/>
      <c r="E4658" s="225">
        <v>10</v>
      </c>
      <c r="F4658" s="174"/>
      <c r="G4658" s="264" t="str">
        <f t="shared" si="809"/>
        <v>A.16.2</v>
      </c>
      <c r="H4658" s="235" t="e">
        <f t="shared" si="814"/>
        <v>#N/A</v>
      </c>
      <c r="I4658" s="239"/>
      <c r="J4658" s="239"/>
      <c r="K4658" s="239"/>
      <c r="L4658" s="239"/>
      <c r="M4658" s="240"/>
      <c r="N4658" s="231">
        <f t="shared" si="805"/>
        <v>1</v>
      </c>
      <c r="O4658" s="231">
        <f t="shared" si="806"/>
        <v>0</v>
      </c>
      <c r="P4658" s="179">
        <f>VLOOKUP($G4658,[1]Conceptos!$B$2:$I$588,6,FALSE)</f>
        <v>1</v>
      </c>
      <c r="Q4658" s="179">
        <f>VLOOKUP($G4658,[1]Conceptos!$B$2:$I$588,7,FALSE)</f>
        <v>1</v>
      </c>
      <c r="R4658" s="179">
        <f>VLOOKUP($G4658,[1]Conceptos!$B$2:$I$588,8,FALSE)</f>
        <v>1</v>
      </c>
      <c r="S4658" s="229" t="b">
        <f>VLOOKUP(G4658,[1]Conceptos!$B$2:$E$587,4,FALSE)</f>
        <v>1</v>
      </c>
      <c r="V4658" s="231">
        <f t="shared" si="807"/>
        <v>0</v>
      </c>
    </row>
    <row r="4659" spans="1:22" s="231" customFormat="1" ht="38.25">
      <c r="A4659" s="172">
        <f>VLOOKUP(G4659,[1]Conceptos!$B$2:$F$587,5,FALSE)</f>
        <v>548</v>
      </c>
      <c r="B4659" s="219" t="s">
        <v>691</v>
      </c>
      <c r="C4659" s="220" t="str">
        <f>VLOOKUP(B4659,[1]Conceptos!$B$2:$D$587,2,FALSE)</f>
        <v xml:space="preserve">CAPACITACIÓN A LA COMUNIDAD SOBRE PARTICIPACIÓN EN LA GESTIÓN PÚBLICA </v>
      </c>
      <c r="D4659" s="221" t="str">
        <f>VLOOKUP(B4659,[1]Conceptos!$B$2:$D$587,3,FALSE)</f>
        <v>RECURSOS ORIENTADOS EN CAPACITAR A LA COMUNIDAD EN TEMAS DE GESTIÓN PÚBLICA PARA QUE TENGAN UNA ACTIVA PARTICIPACIÓN CIUDADANA Y PUEDAN EJERCER EL CONTROL SOCIAL</v>
      </c>
      <c r="E4659" s="222" t="s">
        <v>136</v>
      </c>
      <c r="F4659" s="223"/>
      <c r="G4659" s="263" t="str">
        <f t="shared" si="809"/>
        <v>A.16.3</v>
      </c>
      <c r="H4659" s="225"/>
      <c r="I4659" s="226">
        <f>SUM(I4660:I4669)</f>
        <v>0</v>
      </c>
      <c r="J4659" s="226">
        <f>SUM(J4660:J4669)</f>
        <v>0</v>
      </c>
      <c r="K4659" s="226">
        <f>SUM(K4660:K4669)</f>
        <v>0</v>
      </c>
      <c r="L4659" s="226">
        <f>SUM(L4660:L4669)</f>
        <v>0</v>
      </c>
      <c r="M4659" s="227">
        <f>SUM(M4660:M4669)</f>
        <v>0</v>
      </c>
      <c r="N4659" s="228">
        <f>IF(AND(E4659&lt;&gt;"", E4659&lt;&gt;"Registrar Detalle",E4659&lt;&gt;"Ocultar Detalle"),1,0)</f>
        <v>0</v>
      </c>
      <c r="O4659" s="228">
        <f t="shared" si="806"/>
        <v>0</v>
      </c>
      <c r="P4659" s="179">
        <f>VLOOKUP($G4659,[1]Conceptos!$B$2:$I$588,6,FALSE)</f>
        <v>1</v>
      </c>
      <c r="Q4659" s="179">
        <f>VLOOKUP($G4659,[1]Conceptos!$B$2:$I$588,7,FALSE)</f>
        <v>1</v>
      </c>
      <c r="R4659" s="179">
        <f>VLOOKUP($G4659,[1]Conceptos!$B$2:$I$588,8,FALSE)</f>
        <v>1</v>
      </c>
      <c r="S4659" s="229" t="b">
        <f>VLOOKUP(G4659,[1]Conceptos!$B$2:$E$588,4,FALSE)</f>
        <v>1</v>
      </c>
      <c r="T4659" s="230">
        <f>FIND(".",B4659,LEN(B4659)-2)</f>
        <v>5</v>
      </c>
      <c r="U4659" s="230" t="str">
        <f>MID(B4659,1,T4659-1)</f>
        <v>A.16</v>
      </c>
      <c r="V4659" s="231">
        <f t="shared" si="807"/>
        <v>5</v>
      </c>
    </row>
    <row r="4660" spans="1:22" s="231" customFormat="1">
      <c r="A4660" s="172">
        <f>VLOOKUP(G4660,[1]Conceptos!$B$2:$F$587,5,FALSE)</f>
        <v>548</v>
      </c>
      <c r="B4660" s="234"/>
      <c r="C4660" s="220"/>
      <c r="D4660" s="221"/>
      <c r="E4660" s="225">
        <v>1</v>
      </c>
      <c r="F4660" s="174"/>
      <c r="G4660" s="264" t="str">
        <f t="shared" si="809"/>
        <v>A.16.3</v>
      </c>
      <c r="H4660" s="235" t="e">
        <f t="shared" ref="H4660:H4669" si="815">VLOOKUP(F4660,$W$7:$X$48,2,FALSE)</f>
        <v>#N/A</v>
      </c>
      <c r="I4660" s="239"/>
      <c r="J4660" s="239"/>
      <c r="K4660" s="239"/>
      <c r="L4660" s="239"/>
      <c r="M4660" s="240"/>
      <c r="N4660" s="231">
        <f t="shared" ref="N4660:N4723" si="816">IF(E4660&lt;&gt;"",1,0)</f>
        <v>1</v>
      </c>
      <c r="O4660" s="231">
        <f t="shared" ref="O4660:O4723" si="817">SUM(I4660:M4660)</f>
        <v>0</v>
      </c>
      <c r="P4660" s="179">
        <f>VLOOKUP($G4660,[1]Conceptos!$B$2:$I$588,6,FALSE)</f>
        <v>1</v>
      </c>
      <c r="Q4660" s="179">
        <f>VLOOKUP($G4660,[1]Conceptos!$B$2:$I$588,7,FALSE)</f>
        <v>1</v>
      </c>
      <c r="R4660" s="179">
        <f>VLOOKUP($G4660,[1]Conceptos!$B$2:$I$588,8,FALSE)</f>
        <v>1</v>
      </c>
      <c r="S4660" s="229" t="b">
        <f>VLOOKUP(G4660,[1]Conceptos!$B$2:$E$588,4,FALSE)</f>
        <v>1</v>
      </c>
      <c r="V4660" s="231">
        <f t="shared" si="807"/>
        <v>5</v>
      </c>
    </row>
    <row r="4661" spans="1:22" s="231" customFormat="1" hidden="1">
      <c r="A4661" s="172">
        <f>VLOOKUP(G4661,[1]Conceptos!$B$2:$F$587,5,FALSE)</f>
        <v>548</v>
      </c>
      <c r="B4661" s="236"/>
      <c r="C4661" s="237"/>
      <c r="D4661" s="238"/>
      <c r="E4661" s="225">
        <v>2</v>
      </c>
      <c r="F4661" s="174"/>
      <c r="G4661" s="264" t="str">
        <f t="shared" si="809"/>
        <v>A.16.3</v>
      </c>
      <c r="H4661" s="235" t="e">
        <f t="shared" si="815"/>
        <v>#N/A</v>
      </c>
      <c r="I4661" s="239"/>
      <c r="J4661" s="239"/>
      <c r="K4661" s="239"/>
      <c r="L4661" s="239"/>
      <c r="M4661" s="240"/>
      <c r="N4661" s="231">
        <f t="shared" si="816"/>
        <v>1</v>
      </c>
      <c r="O4661" s="231">
        <f t="shared" si="817"/>
        <v>0</v>
      </c>
      <c r="P4661" s="179">
        <f>VLOOKUP($G4661,[1]Conceptos!$B$2:$I$588,6,FALSE)</f>
        <v>1</v>
      </c>
      <c r="Q4661" s="179">
        <f>VLOOKUP($G4661,[1]Conceptos!$B$2:$I$588,7,FALSE)</f>
        <v>1</v>
      </c>
      <c r="R4661" s="179">
        <f>VLOOKUP($G4661,[1]Conceptos!$B$2:$I$588,8,FALSE)</f>
        <v>1</v>
      </c>
      <c r="S4661" s="229" t="b">
        <f>VLOOKUP(G4661,[1]Conceptos!$B$2:$E$587,4,FALSE)</f>
        <v>1</v>
      </c>
      <c r="V4661" s="231">
        <f t="shared" si="807"/>
        <v>0</v>
      </c>
    </row>
    <row r="4662" spans="1:22" s="231" customFormat="1" hidden="1">
      <c r="A4662" s="172">
        <f>VLOOKUP(G4662,[1]Conceptos!$B$2:$F$587,5,FALSE)</f>
        <v>548</v>
      </c>
      <c r="B4662" s="236"/>
      <c r="C4662" s="237"/>
      <c r="D4662" s="238"/>
      <c r="E4662" s="225">
        <v>3</v>
      </c>
      <c r="F4662" s="174"/>
      <c r="G4662" s="264" t="str">
        <f t="shared" si="809"/>
        <v>A.16.3</v>
      </c>
      <c r="H4662" s="235" t="e">
        <f t="shared" si="815"/>
        <v>#N/A</v>
      </c>
      <c r="I4662" s="239"/>
      <c r="J4662" s="239"/>
      <c r="K4662" s="239"/>
      <c r="L4662" s="239"/>
      <c r="M4662" s="240"/>
      <c r="N4662" s="231">
        <f t="shared" si="816"/>
        <v>1</v>
      </c>
      <c r="O4662" s="231">
        <f t="shared" si="817"/>
        <v>0</v>
      </c>
      <c r="P4662" s="179">
        <f>VLOOKUP($G4662,[1]Conceptos!$B$2:$I$588,6,FALSE)</f>
        <v>1</v>
      </c>
      <c r="Q4662" s="179">
        <f>VLOOKUP($G4662,[1]Conceptos!$B$2:$I$588,7,FALSE)</f>
        <v>1</v>
      </c>
      <c r="R4662" s="179">
        <f>VLOOKUP($G4662,[1]Conceptos!$B$2:$I$588,8,FALSE)</f>
        <v>1</v>
      </c>
      <c r="S4662" s="229" t="b">
        <f>VLOOKUP(G4662,[1]Conceptos!$B$2:$E$587,4,FALSE)</f>
        <v>1</v>
      </c>
      <c r="V4662" s="231">
        <f t="shared" si="807"/>
        <v>0</v>
      </c>
    </row>
    <row r="4663" spans="1:22" s="231" customFormat="1" hidden="1">
      <c r="A4663" s="172">
        <f>VLOOKUP(G4663,[1]Conceptos!$B$2:$F$587,5,FALSE)</f>
        <v>548</v>
      </c>
      <c r="B4663" s="236"/>
      <c r="C4663" s="237"/>
      <c r="D4663" s="238"/>
      <c r="E4663" s="225">
        <v>4</v>
      </c>
      <c r="F4663" s="174"/>
      <c r="G4663" s="264" t="str">
        <f t="shared" si="809"/>
        <v>A.16.3</v>
      </c>
      <c r="H4663" s="235" t="e">
        <f t="shared" si="815"/>
        <v>#N/A</v>
      </c>
      <c r="I4663" s="239"/>
      <c r="J4663" s="239"/>
      <c r="K4663" s="239"/>
      <c r="L4663" s="239"/>
      <c r="M4663" s="240"/>
      <c r="N4663" s="231">
        <f t="shared" si="816"/>
        <v>1</v>
      </c>
      <c r="O4663" s="231">
        <f t="shared" si="817"/>
        <v>0</v>
      </c>
      <c r="P4663" s="179">
        <f>VLOOKUP($G4663,[1]Conceptos!$B$2:$I$588,6,FALSE)</f>
        <v>1</v>
      </c>
      <c r="Q4663" s="179">
        <f>VLOOKUP($G4663,[1]Conceptos!$B$2:$I$588,7,FALSE)</f>
        <v>1</v>
      </c>
      <c r="R4663" s="179">
        <f>VLOOKUP($G4663,[1]Conceptos!$B$2:$I$588,8,FALSE)</f>
        <v>1</v>
      </c>
      <c r="S4663" s="229" t="b">
        <f>VLOOKUP(G4663,[1]Conceptos!$B$2:$E$587,4,FALSE)</f>
        <v>1</v>
      </c>
      <c r="V4663" s="231">
        <f t="shared" ref="V4663:V4669" si="818">IF(T4663=0,T4662,T4663)</f>
        <v>0</v>
      </c>
    </row>
    <row r="4664" spans="1:22" s="231" customFormat="1" hidden="1">
      <c r="A4664" s="172">
        <f>VLOOKUP(G4664,[1]Conceptos!$B$2:$F$587,5,FALSE)</f>
        <v>548</v>
      </c>
      <c r="B4664" s="236"/>
      <c r="C4664" s="237"/>
      <c r="D4664" s="238"/>
      <c r="E4664" s="225">
        <v>5</v>
      </c>
      <c r="F4664" s="174"/>
      <c r="G4664" s="264" t="str">
        <f t="shared" si="809"/>
        <v>A.16.3</v>
      </c>
      <c r="H4664" s="235" t="e">
        <f t="shared" si="815"/>
        <v>#N/A</v>
      </c>
      <c r="I4664" s="239"/>
      <c r="J4664" s="239"/>
      <c r="K4664" s="239"/>
      <c r="L4664" s="239"/>
      <c r="M4664" s="240"/>
      <c r="N4664" s="231">
        <f t="shared" si="816"/>
        <v>1</v>
      </c>
      <c r="O4664" s="231">
        <f t="shared" si="817"/>
        <v>0</v>
      </c>
      <c r="P4664" s="179">
        <f>VLOOKUP($G4664,[1]Conceptos!$B$2:$I$588,6,FALSE)</f>
        <v>1</v>
      </c>
      <c r="Q4664" s="179">
        <f>VLOOKUP($G4664,[1]Conceptos!$B$2:$I$588,7,FALSE)</f>
        <v>1</v>
      </c>
      <c r="R4664" s="179">
        <f>VLOOKUP($G4664,[1]Conceptos!$B$2:$I$588,8,FALSE)</f>
        <v>1</v>
      </c>
      <c r="S4664" s="229" t="b">
        <f>VLOOKUP(G4664,[1]Conceptos!$B$2:$E$587,4,FALSE)</f>
        <v>1</v>
      </c>
      <c r="V4664" s="231">
        <f t="shared" si="818"/>
        <v>0</v>
      </c>
    </row>
    <row r="4665" spans="1:22" s="231" customFormat="1" hidden="1">
      <c r="A4665" s="172">
        <f>VLOOKUP(G4665,[1]Conceptos!$B$2:$F$587,5,FALSE)</f>
        <v>548</v>
      </c>
      <c r="B4665" s="236"/>
      <c r="C4665" s="237"/>
      <c r="D4665" s="238"/>
      <c r="E4665" s="225">
        <v>6</v>
      </c>
      <c r="F4665" s="174"/>
      <c r="G4665" s="264" t="str">
        <f t="shared" si="809"/>
        <v>A.16.3</v>
      </c>
      <c r="H4665" s="235" t="e">
        <f t="shared" si="815"/>
        <v>#N/A</v>
      </c>
      <c r="I4665" s="239"/>
      <c r="J4665" s="239"/>
      <c r="K4665" s="239"/>
      <c r="L4665" s="239"/>
      <c r="M4665" s="240"/>
      <c r="N4665" s="231">
        <f t="shared" si="816"/>
        <v>1</v>
      </c>
      <c r="O4665" s="231">
        <f t="shared" si="817"/>
        <v>0</v>
      </c>
      <c r="P4665" s="179">
        <f>VLOOKUP($G4665,[1]Conceptos!$B$2:$I$588,6,FALSE)</f>
        <v>1</v>
      </c>
      <c r="Q4665" s="179">
        <f>VLOOKUP($G4665,[1]Conceptos!$B$2:$I$588,7,FALSE)</f>
        <v>1</v>
      </c>
      <c r="R4665" s="179">
        <f>VLOOKUP($G4665,[1]Conceptos!$B$2:$I$588,8,FALSE)</f>
        <v>1</v>
      </c>
      <c r="S4665" s="229" t="b">
        <f>VLOOKUP(G4665,[1]Conceptos!$B$2:$E$587,4,FALSE)</f>
        <v>1</v>
      </c>
      <c r="V4665" s="231">
        <f t="shared" si="818"/>
        <v>0</v>
      </c>
    </row>
    <row r="4666" spans="1:22" s="231" customFormat="1" hidden="1">
      <c r="A4666" s="172">
        <f>VLOOKUP(G4666,[1]Conceptos!$B$2:$F$587,5,FALSE)</f>
        <v>548</v>
      </c>
      <c r="B4666" s="236"/>
      <c r="C4666" s="237"/>
      <c r="D4666" s="238"/>
      <c r="E4666" s="225">
        <v>7</v>
      </c>
      <c r="F4666" s="174"/>
      <c r="G4666" s="264" t="str">
        <f t="shared" si="809"/>
        <v>A.16.3</v>
      </c>
      <c r="H4666" s="235" t="e">
        <f t="shared" si="815"/>
        <v>#N/A</v>
      </c>
      <c r="I4666" s="239"/>
      <c r="J4666" s="239"/>
      <c r="K4666" s="239"/>
      <c r="L4666" s="239"/>
      <c r="M4666" s="240"/>
      <c r="N4666" s="231">
        <f t="shared" si="816"/>
        <v>1</v>
      </c>
      <c r="O4666" s="231">
        <f t="shared" si="817"/>
        <v>0</v>
      </c>
      <c r="P4666" s="179">
        <f>VLOOKUP($G4666,[1]Conceptos!$B$2:$I$588,6,FALSE)</f>
        <v>1</v>
      </c>
      <c r="Q4666" s="179">
        <f>VLOOKUP($G4666,[1]Conceptos!$B$2:$I$588,7,FALSE)</f>
        <v>1</v>
      </c>
      <c r="R4666" s="179">
        <f>VLOOKUP($G4666,[1]Conceptos!$B$2:$I$588,8,FALSE)</f>
        <v>1</v>
      </c>
      <c r="S4666" s="229" t="b">
        <f>VLOOKUP(G4666,[1]Conceptos!$B$2:$E$587,4,FALSE)</f>
        <v>1</v>
      </c>
      <c r="V4666" s="231">
        <f t="shared" si="818"/>
        <v>0</v>
      </c>
    </row>
    <row r="4667" spans="1:22" s="231" customFormat="1" hidden="1">
      <c r="A4667" s="172">
        <f>VLOOKUP(G4667,[1]Conceptos!$B$2:$F$587,5,FALSE)</f>
        <v>548</v>
      </c>
      <c r="B4667" s="236"/>
      <c r="C4667" s="237"/>
      <c r="D4667" s="238"/>
      <c r="E4667" s="225">
        <v>8</v>
      </c>
      <c r="F4667" s="174"/>
      <c r="G4667" s="264" t="str">
        <f t="shared" si="809"/>
        <v>A.16.3</v>
      </c>
      <c r="H4667" s="235" t="e">
        <f t="shared" si="815"/>
        <v>#N/A</v>
      </c>
      <c r="I4667" s="239"/>
      <c r="J4667" s="239"/>
      <c r="K4667" s="239"/>
      <c r="L4667" s="239"/>
      <c r="M4667" s="240"/>
      <c r="N4667" s="231">
        <f t="shared" si="816"/>
        <v>1</v>
      </c>
      <c r="O4667" s="231">
        <f t="shared" si="817"/>
        <v>0</v>
      </c>
      <c r="P4667" s="179">
        <f>VLOOKUP($G4667,[1]Conceptos!$B$2:$I$588,6,FALSE)</f>
        <v>1</v>
      </c>
      <c r="Q4667" s="179">
        <f>VLOOKUP($G4667,[1]Conceptos!$B$2:$I$588,7,FALSE)</f>
        <v>1</v>
      </c>
      <c r="R4667" s="179">
        <f>VLOOKUP($G4667,[1]Conceptos!$B$2:$I$588,8,FALSE)</f>
        <v>1</v>
      </c>
      <c r="S4667" s="229" t="b">
        <f>VLOOKUP(G4667,[1]Conceptos!$B$2:$E$587,4,FALSE)</f>
        <v>1</v>
      </c>
      <c r="V4667" s="231">
        <f t="shared" si="818"/>
        <v>0</v>
      </c>
    </row>
    <row r="4668" spans="1:22" s="231" customFormat="1" hidden="1">
      <c r="A4668" s="172">
        <f>VLOOKUP(G4668,[1]Conceptos!$B$2:$F$587,5,FALSE)</f>
        <v>548</v>
      </c>
      <c r="B4668" s="236"/>
      <c r="C4668" s="237"/>
      <c r="D4668" s="238"/>
      <c r="E4668" s="225">
        <v>9</v>
      </c>
      <c r="F4668" s="174"/>
      <c r="G4668" s="264" t="str">
        <f t="shared" si="809"/>
        <v>A.16.3</v>
      </c>
      <c r="H4668" s="235" t="e">
        <f t="shared" si="815"/>
        <v>#N/A</v>
      </c>
      <c r="I4668" s="239"/>
      <c r="J4668" s="239"/>
      <c r="K4668" s="239"/>
      <c r="L4668" s="239"/>
      <c r="M4668" s="240"/>
      <c r="N4668" s="231">
        <f t="shared" si="816"/>
        <v>1</v>
      </c>
      <c r="O4668" s="231">
        <f t="shared" si="817"/>
        <v>0</v>
      </c>
      <c r="P4668" s="179">
        <f>VLOOKUP($G4668,[1]Conceptos!$B$2:$I$588,6,FALSE)</f>
        <v>1</v>
      </c>
      <c r="Q4668" s="179">
        <f>VLOOKUP($G4668,[1]Conceptos!$B$2:$I$588,7,FALSE)</f>
        <v>1</v>
      </c>
      <c r="R4668" s="179">
        <f>VLOOKUP($G4668,[1]Conceptos!$B$2:$I$588,8,FALSE)</f>
        <v>1</v>
      </c>
      <c r="S4668" s="229" t="b">
        <f>VLOOKUP(G4668,[1]Conceptos!$B$2:$E$587,4,FALSE)</f>
        <v>1</v>
      </c>
      <c r="V4668" s="231">
        <f t="shared" si="818"/>
        <v>0</v>
      </c>
    </row>
    <row r="4669" spans="1:22" s="231" customFormat="1" hidden="1">
      <c r="A4669" s="172">
        <f>VLOOKUP(G4669,[1]Conceptos!$B$2:$F$587,5,FALSE)</f>
        <v>548</v>
      </c>
      <c r="B4669" s="236"/>
      <c r="C4669" s="237"/>
      <c r="D4669" s="238"/>
      <c r="E4669" s="225">
        <v>10</v>
      </c>
      <c r="F4669" s="174"/>
      <c r="G4669" s="264" t="str">
        <f t="shared" ref="G4669:G4732" si="819">IF(ISBLANK(B4669),G4668,B4669)</f>
        <v>A.16.3</v>
      </c>
      <c r="H4669" s="235" t="e">
        <f t="shared" si="815"/>
        <v>#N/A</v>
      </c>
      <c r="I4669" s="239"/>
      <c r="J4669" s="239"/>
      <c r="K4669" s="239"/>
      <c r="L4669" s="239"/>
      <c r="M4669" s="240"/>
      <c r="N4669" s="231">
        <f t="shared" si="816"/>
        <v>1</v>
      </c>
      <c r="O4669" s="231">
        <f t="shared" si="817"/>
        <v>0</v>
      </c>
      <c r="P4669" s="179">
        <f>VLOOKUP($G4669,[1]Conceptos!$B$2:$I$588,6,FALSE)</f>
        <v>1</v>
      </c>
      <c r="Q4669" s="179">
        <f>VLOOKUP($G4669,[1]Conceptos!$B$2:$I$588,7,FALSE)</f>
        <v>1</v>
      </c>
      <c r="R4669" s="179">
        <f>VLOOKUP($G4669,[1]Conceptos!$B$2:$I$588,8,FALSE)</f>
        <v>1</v>
      </c>
      <c r="S4669" s="229" t="b">
        <f>VLOOKUP(G4669,[1]Conceptos!$B$2:$E$587,4,FALSE)</f>
        <v>1</v>
      </c>
      <c r="V4669" s="231">
        <f t="shared" si="818"/>
        <v>0</v>
      </c>
    </row>
    <row r="4670" spans="1:22" s="231" customFormat="1" ht="25.5">
      <c r="A4670" s="172">
        <f>VLOOKUP(G4670,[1]Conceptos!$B$2:$F$587,5,FALSE)</f>
        <v>550</v>
      </c>
      <c r="B4670" s="219" t="s">
        <v>692</v>
      </c>
      <c r="C4670" s="220" t="str">
        <f>VLOOKUP(B4670,[1]Conceptos!$B$2:$D$587,2,FALSE)</f>
        <v>PAGO DE DÉFICIT DE INVERSIÓN EN DESARROLLO COMUNITARIO</v>
      </c>
      <c r="D4670" s="221" t="str">
        <f>VLOOKUP(B4670,[1]Conceptos!$B$2:$D$587,3,FALSE)</f>
        <v>RECURSOS DESTINADOS AL PAGO DE DÉFICIT DE INVERSIÓN EN DESARROLLO COMUNITARIO</v>
      </c>
      <c r="E4670" s="222" t="s">
        <v>136</v>
      </c>
      <c r="F4670" s="223"/>
      <c r="G4670" s="263" t="str">
        <f t="shared" si="819"/>
        <v>A.16.8</v>
      </c>
      <c r="H4670" s="225"/>
      <c r="I4670" s="226">
        <f>SUM(I4671:I4680)</f>
        <v>0</v>
      </c>
      <c r="J4670" s="226">
        <f>SUM(J4671:J4680)</f>
        <v>0</v>
      </c>
      <c r="K4670" s="226">
        <f>SUM(K4671:K4680)</f>
        <v>0</v>
      </c>
      <c r="L4670" s="226">
        <f>SUM(L4671:L4680)</f>
        <v>0</v>
      </c>
      <c r="M4670" s="227">
        <f>SUM(M4671:M4680)</f>
        <v>0</v>
      </c>
      <c r="N4670" s="228">
        <f>IF(AND(E4670&lt;&gt;"", E4670&lt;&gt;"Registrar Detalle",E4670&lt;&gt;"Ocultar Detalle"),1,0)</f>
        <v>0</v>
      </c>
      <c r="O4670" s="228">
        <f t="shared" si="817"/>
        <v>0</v>
      </c>
      <c r="P4670" s="179">
        <f>VLOOKUP($G4670,[1]Conceptos!$B$2:$I$588,6,FALSE)</f>
        <v>1</v>
      </c>
      <c r="Q4670" s="179">
        <f>VLOOKUP($G4670,[1]Conceptos!$B$2:$I$588,7,FALSE)</f>
        <v>1</v>
      </c>
      <c r="R4670" s="179">
        <f>VLOOKUP($G4670,[1]Conceptos!$B$2:$I$588,8,FALSE)</f>
        <v>1</v>
      </c>
      <c r="S4670" s="229" t="b">
        <f>VLOOKUP(G4670,[1]Conceptos!$B$2:$E$588,4,FALSE)</f>
        <v>1</v>
      </c>
      <c r="T4670" s="230">
        <f>FIND(".",B4670,LEN(B4670)-2)</f>
        <v>5</v>
      </c>
      <c r="U4670" s="230" t="str">
        <f>MID(B4670,1,T4670-1)</f>
        <v>A.16</v>
      </c>
      <c r="V4670" s="231">
        <f>IF(T4670=0,#REF!,T4670)</f>
        <v>5</v>
      </c>
    </row>
    <row r="4671" spans="1:22" s="231" customFormat="1">
      <c r="A4671" s="172">
        <f>VLOOKUP(G4671,[1]Conceptos!$B$2:$F$587,5,FALSE)</f>
        <v>550</v>
      </c>
      <c r="B4671" s="234"/>
      <c r="C4671" s="220"/>
      <c r="D4671" s="221"/>
      <c r="E4671" s="225">
        <v>1</v>
      </c>
      <c r="F4671" s="174"/>
      <c r="G4671" s="264" t="str">
        <f t="shared" si="819"/>
        <v>A.16.8</v>
      </c>
      <c r="H4671" s="235" t="e">
        <f t="shared" ref="H4671:H4680" si="820">VLOOKUP(F4671,$W$7:$X$48,2,FALSE)</f>
        <v>#N/A</v>
      </c>
      <c r="I4671" s="239"/>
      <c r="J4671" s="239"/>
      <c r="K4671" s="239"/>
      <c r="L4671" s="239"/>
      <c r="M4671" s="240"/>
      <c r="N4671" s="231">
        <f t="shared" si="816"/>
        <v>1</v>
      </c>
      <c r="O4671" s="231">
        <f t="shared" si="817"/>
        <v>0</v>
      </c>
      <c r="P4671" s="179">
        <f>VLOOKUP($G4671,[1]Conceptos!$B$2:$I$588,6,FALSE)</f>
        <v>1</v>
      </c>
      <c r="Q4671" s="179">
        <f>VLOOKUP($G4671,[1]Conceptos!$B$2:$I$588,7,FALSE)</f>
        <v>1</v>
      </c>
      <c r="R4671" s="179">
        <f>VLOOKUP($G4671,[1]Conceptos!$B$2:$I$588,8,FALSE)</f>
        <v>1</v>
      </c>
      <c r="S4671" s="229" t="b">
        <f>VLOOKUP(G4671,[1]Conceptos!$B$2:$E$588,4,FALSE)</f>
        <v>1</v>
      </c>
      <c r="V4671" s="231">
        <f t="shared" ref="V4671:V4734" si="821">IF(T4671=0,T4670,T4671)</f>
        <v>5</v>
      </c>
    </row>
    <row r="4672" spans="1:22" s="231" customFormat="1" hidden="1">
      <c r="A4672" s="172">
        <f>VLOOKUP(G4672,[1]Conceptos!$B$2:$F$587,5,FALSE)</f>
        <v>550</v>
      </c>
      <c r="B4672" s="236"/>
      <c r="C4672" s="237"/>
      <c r="D4672" s="238"/>
      <c r="E4672" s="225">
        <v>2</v>
      </c>
      <c r="F4672" s="174"/>
      <c r="G4672" s="264" t="str">
        <f t="shared" si="819"/>
        <v>A.16.8</v>
      </c>
      <c r="H4672" s="235" t="e">
        <f t="shared" si="820"/>
        <v>#N/A</v>
      </c>
      <c r="I4672" s="239"/>
      <c r="J4672" s="239"/>
      <c r="K4672" s="239"/>
      <c r="L4672" s="239"/>
      <c r="M4672" s="240"/>
      <c r="N4672" s="231">
        <f t="shared" si="816"/>
        <v>1</v>
      </c>
      <c r="O4672" s="231">
        <f t="shared" si="817"/>
        <v>0</v>
      </c>
      <c r="P4672" s="179">
        <f>VLOOKUP($G4672,[1]Conceptos!$B$2:$I$588,6,FALSE)</f>
        <v>1</v>
      </c>
      <c r="Q4672" s="179">
        <f>VLOOKUP($G4672,[1]Conceptos!$B$2:$I$588,7,FALSE)</f>
        <v>1</v>
      </c>
      <c r="R4672" s="179">
        <f>VLOOKUP($G4672,[1]Conceptos!$B$2:$I$588,8,FALSE)</f>
        <v>1</v>
      </c>
      <c r="S4672" s="229" t="b">
        <f>VLOOKUP(G4672,[1]Conceptos!$B$2:$E$587,4,FALSE)</f>
        <v>1</v>
      </c>
      <c r="V4672" s="231">
        <f t="shared" si="821"/>
        <v>0</v>
      </c>
    </row>
    <row r="4673" spans="1:22" s="231" customFormat="1" hidden="1">
      <c r="A4673" s="172">
        <f>VLOOKUP(G4673,[1]Conceptos!$B$2:$F$587,5,FALSE)</f>
        <v>550</v>
      </c>
      <c r="B4673" s="236"/>
      <c r="C4673" s="237"/>
      <c r="D4673" s="238"/>
      <c r="E4673" s="225">
        <v>3</v>
      </c>
      <c r="F4673" s="174"/>
      <c r="G4673" s="264" t="str">
        <f t="shared" si="819"/>
        <v>A.16.8</v>
      </c>
      <c r="H4673" s="235" t="e">
        <f t="shared" si="820"/>
        <v>#N/A</v>
      </c>
      <c r="I4673" s="239"/>
      <c r="J4673" s="239"/>
      <c r="K4673" s="239"/>
      <c r="L4673" s="239"/>
      <c r="M4673" s="240"/>
      <c r="N4673" s="231">
        <f t="shared" si="816"/>
        <v>1</v>
      </c>
      <c r="O4673" s="231">
        <f t="shared" si="817"/>
        <v>0</v>
      </c>
      <c r="P4673" s="179">
        <f>VLOOKUP($G4673,[1]Conceptos!$B$2:$I$588,6,FALSE)</f>
        <v>1</v>
      </c>
      <c r="Q4673" s="179">
        <f>VLOOKUP($G4673,[1]Conceptos!$B$2:$I$588,7,FALSE)</f>
        <v>1</v>
      </c>
      <c r="R4673" s="179">
        <f>VLOOKUP($G4673,[1]Conceptos!$B$2:$I$588,8,FALSE)</f>
        <v>1</v>
      </c>
      <c r="S4673" s="229" t="b">
        <f>VLOOKUP(G4673,[1]Conceptos!$B$2:$E$587,4,FALSE)</f>
        <v>1</v>
      </c>
      <c r="V4673" s="231">
        <f t="shared" si="821"/>
        <v>0</v>
      </c>
    </row>
    <row r="4674" spans="1:22" s="231" customFormat="1" hidden="1">
      <c r="A4674" s="172">
        <f>VLOOKUP(G4674,[1]Conceptos!$B$2:$F$587,5,FALSE)</f>
        <v>550</v>
      </c>
      <c r="B4674" s="236"/>
      <c r="C4674" s="237"/>
      <c r="D4674" s="238"/>
      <c r="E4674" s="225">
        <v>4</v>
      </c>
      <c r="F4674" s="174"/>
      <c r="G4674" s="264" t="str">
        <f t="shared" si="819"/>
        <v>A.16.8</v>
      </c>
      <c r="H4674" s="235" t="e">
        <f t="shared" si="820"/>
        <v>#N/A</v>
      </c>
      <c r="I4674" s="239"/>
      <c r="J4674" s="239"/>
      <c r="K4674" s="239"/>
      <c r="L4674" s="239"/>
      <c r="M4674" s="240"/>
      <c r="N4674" s="231">
        <f t="shared" si="816"/>
        <v>1</v>
      </c>
      <c r="O4674" s="231">
        <f t="shared" si="817"/>
        <v>0</v>
      </c>
      <c r="P4674" s="179">
        <f>VLOOKUP($G4674,[1]Conceptos!$B$2:$I$588,6,FALSE)</f>
        <v>1</v>
      </c>
      <c r="Q4674" s="179">
        <f>VLOOKUP($G4674,[1]Conceptos!$B$2:$I$588,7,FALSE)</f>
        <v>1</v>
      </c>
      <c r="R4674" s="179">
        <f>VLOOKUP($G4674,[1]Conceptos!$B$2:$I$588,8,FALSE)</f>
        <v>1</v>
      </c>
      <c r="S4674" s="229" t="b">
        <f>VLOOKUP(G4674,[1]Conceptos!$B$2:$E$587,4,FALSE)</f>
        <v>1</v>
      </c>
      <c r="V4674" s="231">
        <f t="shared" si="821"/>
        <v>0</v>
      </c>
    </row>
    <row r="4675" spans="1:22" s="231" customFormat="1" hidden="1">
      <c r="A4675" s="172">
        <f>VLOOKUP(G4675,[1]Conceptos!$B$2:$F$587,5,FALSE)</f>
        <v>550</v>
      </c>
      <c r="B4675" s="236"/>
      <c r="C4675" s="237"/>
      <c r="D4675" s="238"/>
      <c r="E4675" s="225">
        <v>5</v>
      </c>
      <c r="F4675" s="174"/>
      <c r="G4675" s="264" t="str">
        <f t="shared" si="819"/>
        <v>A.16.8</v>
      </c>
      <c r="H4675" s="235" t="e">
        <f t="shared" si="820"/>
        <v>#N/A</v>
      </c>
      <c r="I4675" s="239"/>
      <c r="J4675" s="239"/>
      <c r="K4675" s="239"/>
      <c r="L4675" s="239"/>
      <c r="M4675" s="240"/>
      <c r="N4675" s="231">
        <f t="shared" si="816"/>
        <v>1</v>
      </c>
      <c r="O4675" s="231">
        <f t="shared" si="817"/>
        <v>0</v>
      </c>
      <c r="P4675" s="179">
        <f>VLOOKUP($G4675,[1]Conceptos!$B$2:$I$588,6,FALSE)</f>
        <v>1</v>
      </c>
      <c r="Q4675" s="179">
        <f>VLOOKUP($G4675,[1]Conceptos!$B$2:$I$588,7,FALSE)</f>
        <v>1</v>
      </c>
      <c r="R4675" s="179">
        <f>VLOOKUP($G4675,[1]Conceptos!$B$2:$I$588,8,FALSE)</f>
        <v>1</v>
      </c>
      <c r="S4675" s="229" t="b">
        <f>VLOOKUP(G4675,[1]Conceptos!$B$2:$E$587,4,FALSE)</f>
        <v>1</v>
      </c>
      <c r="V4675" s="231">
        <f t="shared" si="821"/>
        <v>0</v>
      </c>
    </row>
    <row r="4676" spans="1:22" s="231" customFormat="1" hidden="1">
      <c r="A4676" s="172">
        <f>VLOOKUP(G4676,[1]Conceptos!$B$2:$F$587,5,FALSE)</f>
        <v>550</v>
      </c>
      <c r="B4676" s="236"/>
      <c r="C4676" s="237"/>
      <c r="D4676" s="238"/>
      <c r="E4676" s="225">
        <v>6</v>
      </c>
      <c r="F4676" s="174"/>
      <c r="G4676" s="264" t="str">
        <f t="shared" si="819"/>
        <v>A.16.8</v>
      </c>
      <c r="H4676" s="235" t="e">
        <f t="shared" si="820"/>
        <v>#N/A</v>
      </c>
      <c r="I4676" s="239"/>
      <c r="J4676" s="239"/>
      <c r="K4676" s="239"/>
      <c r="L4676" s="239"/>
      <c r="M4676" s="240"/>
      <c r="N4676" s="231">
        <f t="shared" si="816"/>
        <v>1</v>
      </c>
      <c r="O4676" s="231">
        <f t="shared" si="817"/>
        <v>0</v>
      </c>
      <c r="P4676" s="179">
        <f>VLOOKUP($G4676,[1]Conceptos!$B$2:$I$588,6,FALSE)</f>
        <v>1</v>
      </c>
      <c r="Q4676" s="179">
        <f>VLOOKUP($G4676,[1]Conceptos!$B$2:$I$588,7,FALSE)</f>
        <v>1</v>
      </c>
      <c r="R4676" s="179">
        <f>VLOOKUP($G4676,[1]Conceptos!$B$2:$I$588,8,FALSE)</f>
        <v>1</v>
      </c>
      <c r="S4676" s="229" t="b">
        <f>VLOOKUP(G4676,[1]Conceptos!$B$2:$E$587,4,FALSE)</f>
        <v>1</v>
      </c>
      <c r="V4676" s="231">
        <f t="shared" si="821"/>
        <v>0</v>
      </c>
    </row>
    <row r="4677" spans="1:22" s="231" customFormat="1" hidden="1">
      <c r="A4677" s="172">
        <f>VLOOKUP(G4677,[1]Conceptos!$B$2:$F$587,5,FALSE)</f>
        <v>550</v>
      </c>
      <c r="B4677" s="236"/>
      <c r="C4677" s="237"/>
      <c r="D4677" s="238"/>
      <c r="E4677" s="225">
        <v>7</v>
      </c>
      <c r="F4677" s="174"/>
      <c r="G4677" s="264" t="str">
        <f t="shared" si="819"/>
        <v>A.16.8</v>
      </c>
      <c r="H4677" s="235" t="e">
        <f t="shared" si="820"/>
        <v>#N/A</v>
      </c>
      <c r="I4677" s="239"/>
      <c r="J4677" s="239"/>
      <c r="K4677" s="239"/>
      <c r="L4677" s="239"/>
      <c r="M4677" s="240"/>
      <c r="N4677" s="231">
        <f t="shared" si="816"/>
        <v>1</v>
      </c>
      <c r="O4677" s="231">
        <f t="shared" si="817"/>
        <v>0</v>
      </c>
      <c r="P4677" s="179">
        <f>VLOOKUP($G4677,[1]Conceptos!$B$2:$I$588,6,FALSE)</f>
        <v>1</v>
      </c>
      <c r="Q4677" s="179">
        <f>VLOOKUP($G4677,[1]Conceptos!$B$2:$I$588,7,FALSE)</f>
        <v>1</v>
      </c>
      <c r="R4677" s="179">
        <f>VLOOKUP($G4677,[1]Conceptos!$B$2:$I$588,8,FALSE)</f>
        <v>1</v>
      </c>
      <c r="S4677" s="229" t="b">
        <f>VLOOKUP(G4677,[1]Conceptos!$B$2:$E$587,4,FALSE)</f>
        <v>1</v>
      </c>
      <c r="V4677" s="231">
        <f t="shared" si="821"/>
        <v>0</v>
      </c>
    </row>
    <row r="4678" spans="1:22" s="231" customFormat="1" hidden="1">
      <c r="A4678" s="172">
        <f>VLOOKUP(G4678,[1]Conceptos!$B$2:$F$587,5,FALSE)</f>
        <v>550</v>
      </c>
      <c r="B4678" s="236"/>
      <c r="C4678" s="237"/>
      <c r="D4678" s="238"/>
      <c r="E4678" s="225">
        <v>8</v>
      </c>
      <c r="F4678" s="174"/>
      <c r="G4678" s="264" t="str">
        <f t="shared" si="819"/>
        <v>A.16.8</v>
      </c>
      <c r="H4678" s="235" t="e">
        <f t="shared" si="820"/>
        <v>#N/A</v>
      </c>
      <c r="I4678" s="239"/>
      <c r="J4678" s="239"/>
      <c r="K4678" s="239"/>
      <c r="L4678" s="239"/>
      <c r="M4678" s="240"/>
      <c r="N4678" s="231">
        <f t="shared" si="816"/>
        <v>1</v>
      </c>
      <c r="O4678" s="231">
        <f t="shared" si="817"/>
        <v>0</v>
      </c>
      <c r="P4678" s="179">
        <f>VLOOKUP($G4678,[1]Conceptos!$B$2:$I$588,6,FALSE)</f>
        <v>1</v>
      </c>
      <c r="Q4678" s="179">
        <f>VLOOKUP($G4678,[1]Conceptos!$B$2:$I$588,7,FALSE)</f>
        <v>1</v>
      </c>
      <c r="R4678" s="179">
        <f>VLOOKUP($G4678,[1]Conceptos!$B$2:$I$588,8,FALSE)</f>
        <v>1</v>
      </c>
      <c r="S4678" s="229" t="b">
        <f>VLOOKUP(G4678,[1]Conceptos!$B$2:$E$587,4,FALSE)</f>
        <v>1</v>
      </c>
      <c r="V4678" s="231">
        <f t="shared" si="821"/>
        <v>0</v>
      </c>
    </row>
    <row r="4679" spans="1:22" s="231" customFormat="1" hidden="1">
      <c r="A4679" s="172">
        <f>VLOOKUP(G4679,[1]Conceptos!$B$2:$F$587,5,FALSE)</f>
        <v>550</v>
      </c>
      <c r="B4679" s="236"/>
      <c r="C4679" s="237"/>
      <c r="D4679" s="238"/>
      <c r="E4679" s="225">
        <v>9</v>
      </c>
      <c r="F4679" s="174"/>
      <c r="G4679" s="264" t="str">
        <f t="shared" si="819"/>
        <v>A.16.8</v>
      </c>
      <c r="H4679" s="235" t="e">
        <f t="shared" si="820"/>
        <v>#N/A</v>
      </c>
      <c r="I4679" s="239"/>
      <c r="J4679" s="239"/>
      <c r="K4679" s="239"/>
      <c r="L4679" s="239"/>
      <c r="M4679" s="240"/>
      <c r="N4679" s="231">
        <f t="shared" si="816"/>
        <v>1</v>
      </c>
      <c r="O4679" s="231">
        <f t="shared" si="817"/>
        <v>0</v>
      </c>
      <c r="P4679" s="179">
        <f>VLOOKUP($G4679,[1]Conceptos!$B$2:$I$588,6,FALSE)</f>
        <v>1</v>
      </c>
      <c r="Q4679" s="179">
        <f>VLOOKUP($G4679,[1]Conceptos!$B$2:$I$588,7,FALSE)</f>
        <v>1</v>
      </c>
      <c r="R4679" s="179">
        <f>VLOOKUP($G4679,[1]Conceptos!$B$2:$I$588,8,FALSE)</f>
        <v>1</v>
      </c>
      <c r="S4679" s="229" t="b">
        <f>VLOOKUP(G4679,[1]Conceptos!$B$2:$E$587,4,FALSE)</f>
        <v>1</v>
      </c>
      <c r="V4679" s="231">
        <f t="shared" si="821"/>
        <v>0</v>
      </c>
    </row>
    <row r="4680" spans="1:22" s="231" customFormat="1" hidden="1">
      <c r="A4680" s="172">
        <f>VLOOKUP(G4680,[1]Conceptos!$B$2:$F$587,5,FALSE)</f>
        <v>550</v>
      </c>
      <c r="B4680" s="236"/>
      <c r="C4680" s="237"/>
      <c r="D4680" s="238"/>
      <c r="E4680" s="225">
        <v>10</v>
      </c>
      <c r="F4680" s="174"/>
      <c r="G4680" s="264" t="str">
        <f t="shared" si="819"/>
        <v>A.16.8</v>
      </c>
      <c r="H4680" s="235" t="e">
        <f t="shared" si="820"/>
        <v>#N/A</v>
      </c>
      <c r="I4680" s="239"/>
      <c r="J4680" s="239"/>
      <c r="K4680" s="239"/>
      <c r="L4680" s="239"/>
      <c r="M4680" s="240"/>
      <c r="N4680" s="231">
        <f t="shared" si="816"/>
        <v>1</v>
      </c>
      <c r="O4680" s="231">
        <f t="shared" si="817"/>
        <v>0</v>
      </c>
      <c r="P4680" s="179">
        <f>VLOOKUP($G4680,[1]Conceptos!$B$2:$I$588,6,FALSE)</f>
        <v>1</v>
      </c>
      <c r="Q4680" s="179">
        <f>VLOOKUP($G4680,[1]Conceptos!$B$2:$I$588,7,FALSE)</f>
        <v>1</v>
      </c>
      <c r="R4680" s="179">
        <f>VLOOKUP($G4680,[1]Conceptos!$B$2:$I$588,8,FALSE)</f>
        <v>1</v>
      </c>
      <c r="S4680" s="229" t="b">
        <f>VLOOKUP(G4680,[1]Conceptos!$B$2:$E$587,4,FALSE)</f>
        <v>1</v>
      </c>
      <c r="V4680" s="231">
        <f t="shared" si="821"/>
        <v>0</v>
      </c>
    </row>
    <row r="4681" spans="1:22" s="231" customFormat="1" ht="51">
      <c r="A4681" s="172">
        <f>VLOOKUP(G4681,[1]Conceptos!$B$2:$F$587,5,FALSE)</f>
        <v>551</v>
      </c>
      <c r="B4681" s="216" t="s">
        <v>693</v>
      </c>
      <c r="C4681" s="217" t="str">
        <f>VLOOKUP(B4681,[1]Conceptos!$B$2:$D$587,2,FALSE)</f>
        <v>FORTALECIMIENTO INSTITUCIONAL</v>
      </c>
      <c r="D4681" s="218" t="str">
        <f>VLOOKUP(B4681,[1]Conceptos!$B$2:$D$587,3,FALSE)</f>
        <v>INVERSIÓN REALIZADA EN PROGRAMAS Y PROYECTOS DE EVALUACIÓN, REORGANIZACIÓN Y CAPACITACIÓN INSTITUCIONAL  PARA MEJORAR LA GESTIÓN DE LA  ADMINISTRACIÓN LOCAL DE ACUERDO CON SUS COMPETENCIAS LEGALES</v>
      </c>
      <c r="E4681" s="249"/>
      <c r="F4681" s="210"/>
      <c r="G4681" s="262" t="str">
        <f t="shared" si="819"/>
        <v>A.17</v>
      </c>
      <c r="H4681" s="249"/>
      <c r="I4681" s="213">
        <f>I4682+I4693+I4704+I4715+I4738+I4805+I4816+I4827+I4838+I4849+I4860</f>
        <v>0</v>
      </c>
      <c r="J4681" s="213">
        <f>J4682+J4693+J4704+J4715+J4738+J4805+J4816+J4827+J4838+J4849+J4860</f>
        <v>0</v>
      </c>
      <c r="K4681" s="213">
        <f>K4682+K4693+K4704+K4715+K4738+K4805+K4816+K4827+K4838+K4849+K4860</f>
        <v>0</v>
      </c>
      <c r="L4681" s="213">
        <f>L4682+L4693+L4704+L4715+L4738+L4805+L4816+L4827+L4838+L4849+L4860</f>
        <v>0</v>
      </c>
      <c r="M4681" s="214">
        <f>M4682+M4693+M4704+M4715+M4738+M4805+M4816+M4827+M4838+M4849+M4860</f>
        <v>0</v>
      </c>
      <c r="N4681" s="250">
        <f t="shared" si="816"/>
        <v>0</v>
      </c>
      <c r="O4681" s="250">
        <f t="shared" si="817"/>
        <v>0</v>
      </c>
      <c r="P4681" s="179">
        <f>VLOOKUP($G4681,[1]Conceptos!$B$2:$I$588,6,FALSE)</f>
        <v>1</v>
      </c>
      <c r="Q4681" s="179">
        <f>VLOOKUP($G4681,[1]Conceptos!$B$2:$I$588,7,FALSE)</f>
        <v>1</v>
      </c>
      <c r="R4681" s="179">
        <f>VLOOKUP($G4681,[1]Conceptos!$B$2:$I$588,8,FALSE)</f>
        <v>1</v>
      </c>
      <c r="S4681" s="229" t="b">
        <f>VLOOKUP(G4681,[1]Conceptos!$B$2:$E$588,4,FALSE)</f>
        <v>0</v>
      </c>
      <c r="T4681" s="230">
        <f>FIND(".",B4681,LEN(B4681)-2)</f>
        <v>2</v>
      </c>
      <c r="U4681" s="230" t="str">
        <f>MID(B4681,1,T4681-1)</f>
        <v>A</v>
      </c>
      <c r="V4681" s="231">
        <f t="shared" si="821"/>
        <v>2</v>
      </c>
    </row>
    <row r="4682" spans="1:22" s="231" customFormat="1" ht="38.25">
      <c r="A4682" s="172">
        <f>VLOOKUP(G4682,[1]Conceptos!$B$2:$F$587,5,FALSE)</f>
        <v>552</v>
      </c>
      <c r="B4682" s="219" t="s">
        <v>694</v>
      </c>
      <c r="C4682" s="220" t="str">
        <f>VLOOKUP(B4682,[1]Conceptos!$B$2:$D$587,2,FALSE)</f>
        <v>PROCESOS INTEGRALES DE EVALUACIÓN INSTITUCIONAL Y REORGANIZACIÓN ADMINISTRATIVA</v>
      </c>
      <c r="D4682" s="221" t="str">
        <f>VLOOKUP(B4682,[1]Conceptos!$B$2:$D$587,3,FALSE)</f>
        <v>ACTIVIDADES QUE PERMITAN LA REVISIÓN DE LA ESTRUCTURA ADMINISTRATIVA Y SU GESTIÓN PARA SU MEJORAMIENTO Y/O REORGANIZACIÓN</v>
      </c>
      <c r="E4682" s="222" t="s">
        <v>136</v>
      </c>
      <c r="F4682" s="223"/>
      <c r="G4682" s="263" t="str">
        <f t="shared" si="819"/>
        <v>A.17.1</v>
      </c>
      <c r="H4682" s="225"/>
      <c r="I4682" s="226">
        <f>SUM(I4683:I4692)</f>
        <v>0</v>
      </c>
      <c r="J4682" s="226">
        <f>SUM(J4683:J4692)</f>
        <v>0</v>
      </c>
      <c r="K4682" s="226">
        <f>SUM(K4683:K4692)</f>
        <v>0</v>
      </c>
      <c r="L4682" s="226">
        <f>SUM(L4683:L4692)</f>
        <v>0</v>
      </c>
      <c r="M4682" s="227">
        <f>SUM(M4683:M4692)</f>
        <v>0</v>
      </c>
      <c r="N4682" s="228">
        <f>IF(AND(E4682&lt;&gt;"", E4682&lt;&gt;"Registrar Detalle",E4682&lt;&gt;"Ocultar Detalle"),1,0)</f>
        <v>0</v>
      </c>
      <c r="O4682" s="228">
        <f t="shared" si="817"/>
        <v>0</v>
      </c>
      <c r="P4682" s="179">
        <f>VLOOKUP($G4682,[1]Conceptos!$B$2:$I$588,6,FALSE)</f>
        <v>1</v>
      </c>
      <c r="Q4682" s="179">
        <f>VLOOKUP($G4682,[1]Conceptos!$B$2:$I$588,7,FALSE)</f>
        <v>1</v>
      </c>
      <c r="R4682" s="179">
        <f>VLOOKUP($G4682,[1]Conceptos!$B$2:$I$588,8,FALSE)</f>
        <v>1</v>
      </c>
      <c r="S4682" s="229" t="b">
        <f>VLOOKUP(G4682,[1]Conceptos!$B$2:$E$588,4,FALSE)</f>
        <v>1</v>
      </c>
      <c r="T4682" s="230">
        <f>FIND(".",B4682,LEN(B4682)-2)</f>
        <v>5</v>
      </c>
      <c r="U4682" s="230" t="str">
        <f>MID(B4682,1,T4682-1)</f>
        <v>A.17</v>
      </c>
      <c r="V4682" s="231">
        <f t="shared" si="821"/>
        <v>5</v>
      </c>
    </row>
    <row r="4683" spans="1:22" s="231" customFormat="1">
      <c r="A4683" s="172">
        <f>VLOOKUP(G4683,[1]Conceptos!$B$2:$F$587,5,FALSE)</f>
        <v>552</v>
      </c>
      <c r="B4683" s="234"/>
      <c r="C4683" s="220"/>
      <c r="D4683" s="221"/>
      <c r="E4683" s="225">
        <v>1</v>
      </c>
      <c r="F4683" s="174"/>
      <c r="G4683" s="264" t="str">
        <f t="shared" si="819"/>
        <v>A.17.1</v>
      </c>
      <c r="H4683" s="235" t="e">
        <f t="shared" ref="H4683:H4692" si="822">VLOOKUP(F4683,$W$7:$X$48,2,FALSE)</f>
        <v>#N/A</v>
      </c>
      <c r="I4683" s="239"/>
      <c r="J4683" s="239"/>
      <c r="K4683" s="239"/>
      <c r="L4683" s="239"/>
      <c r="M4683" s="240"/>
      <c r="N4683" s="231">
        <f t="shared" si="816"/>
        <v>1</v>
      </c>
      <c r="O4683" s="231">
        <f t="shared" si="817"/>
        <v>0</v>
      </c>
      <c r="P4683" s="179">
        <f>VLOOKUP($G4683,[1]Conceptos!$B$2:$I$588,6,FALSE)</f>
        <v>1</v>
      </c>
      <c r="Q4683" s="179">
        <f>VLOOKUP($G4683,[1]Conceptos!$B$2:$I$588,7,FALSE)</f>
        <v>1</v>
      </c>
      <c r="R4683" s="179">
        <f>VLOOKUP($G4683,[1]Conceptos!$B$2:$I$588,8,FALSE)</f>
        <v>1</v>
      </c>
      <c r="S4683" s="229" t="b">
        <f>VLOOKUP(G4683,[1]Conceptos!$B$2:$E$588,4,FALSE)</f>
        <v>1</v>
      </c>
      <c r="V4683" s="231">
        <f t="shared" si="821"/>
        <v>5</v>
      </c>
    </row>
    <row r="4684" spans="1:22" s="231" customFormat="1" hidden="1">
      <c r="A4684" s="172">
        <f>VLOOKUP(G4684,[1]Conceptos!$B$2:$F$587,5,FALSE)</f>
        <v>552</v>
      </c>
      <c r="B4684" s="236"/>
      <c r="C4684" s="237"/>
      <c r="D4684" s="238"/>
      <c r="E4684" s="225">
        <v>2</v>
      </c>
      <c r="F4684" s="174"/>
      <c r="G4684" s="264" t="str">
        <f t="shared" si="819"/>
        <v>A.17.1</v>
      </c>
      <c r="H4684" s="235" t="e">
        <f t="shared" si="822"/>
        <v>#N/A</v>
      </c>
      <c r="I4684" s="239"/>
      <c r="J4684" s="239"/>
      <c r="K4684" s="239"/>
      <c r="L4684" s="239"/>
      <c r="M4684" s="240"/>
      <c r="N4684" s="231">
        <f t="shared" si="816"/>
        <v>1</v>
      </c>
      <c r="O4684" s="231">
        <f t="shared" si="817"/>
        <v>0</v>
      </c>
      <c r="P4684" s="179">
        <f>VLOOKUP($G4684,[1]Conceptos!$B$2:$I$588,6,FALSE)</f>
        <v>1</v>
      </c>
      <c r="Q4684" s="179">
        <f>VLOOKUP($G4684,[1]Conceptos!$B$2:$I$588,7,FALSE)</f>
        <v>1</v>
      </c>
      <c r="R4684" s="179">
        <f>VLOOKUP($G4684,[1]Conceptos!$B$2:$I$588,8,FALSE)</f>
        <v>1</v>
      </c>
      <c r="S4684" s="229" t="b">
        <f>VLOOKUP(G4684,[1]Conceptos!$B$2:$E$587,4,FALSE)</f>
        <v>1</v>
      </c>
      <c r="V4684" s="231">
        <f t="shared" si="821"/>
        <v>0</v>
      </c>
    </row>
    <row r="4685" spans="1:22" s="231" customFormat="1" hidden="1">
      <c r="A4685" s="172">
        <f>VLOOKUP(G4685,[1]Conceptos!$B$2:$F$587,5,FALSE)</f>
        <v>552</v>
      </c>
      <c r="B4685" s="236"/>
      <c r="C4685" s="237"/>
      <c r="D4685" s="238"/>
      <c r="E4685" s="225">
        <v>3</v>
      </c>
      <c r="F4685" s="174"/>
      <c r="G4685" s="264" t="str">
        <f t="shared" si="819"/>
        <v>A.17.1</v>
      </c>
      <c r="H4685" s="235" t="e">
        <f t="shared" si="822"/>
        <v>#N/A</v>
      </c>
      <c r="I4685" s="239"/>
      <c r="J4685" s="239"/>
      <c r="K4685" s="239"/>
      <c r="L4685" s="239"/>
      <c r="M4685" s="240"/>
      <c r="N4685" s="231">
        <f t="shared" si="816"/>
        <v>1</v>
      </c>
      <c r="O4685" s="231">
        <f t="shared" si="817"/>
        <v>0</v>
      </c>
      <c r="P4685" s="179">
        <f>VLOOKUP($G4685,[1]Conceptos!$B$2:$I$588,6,FALSE)</f>
        <v>1</v>
      </c>
      <c r="Q4685" s="179">
        <f>VLOOKUP($G4685,[1]Conceptos!$B$2:$I$588,7,FALSE)</f>
        <v>1</v>
      </c>
      <c r="R4685" s="179">
        <f>VLOOKUP($G4685,[1]Conceptos!$B$2:$I$588,8,FALSE)</f>
        <v>1</v>
      </c>
      <c r="S4685" s="229" t="b">
        <f>VLOOKUP(G4685,[1]Conceptos!$B$2:$E$587,4,FALSE)</f>
        <v>1</v>
      </c>
      <c r="V4685" s="231">
        <f t="shared" si="821"/>
        <v>0</v>
      </c>
    </row>
    <row r="4686" spans="1:22" s="231" customFormat="1" hidden="1">
      <c r="A4686" s="172">
        <f>VLOOKUP(G4686,[1]Conceptos!$B$2:$F$587,5,FALSE)</f>
        <v>552</v>
      </c>
      <c r="B4686" s="236"/>
      <c r="C4686" s="237"/>
      <c r="D4686" s="238"/>
      <c r="E4686" s="225">
        <v>4</v>
      </c>
      <c r="F4686" s="174"/>
      <c r="G4686" s="264" t="str">
        <f t="shared" si="819"/>
        <v>A.17.1</v>
      </c>
      <c r="H4686" s="235" t="e">
        <f t="shared" si="822"/>
        <v>#N/A</v>
      </c>
      <c r="I4686" s="239"/>
      <c r="J4686" s="239"/>
      <c r="K4686" s="239"/>
      <c r="L4686" s="239"/>
      <c r="M4686" s="240"/>
      <c r="N4686" s="231">
        <f t="shared" si="816"/>
        <v>1</v>
      </c>
      <c r="O4686" s="231">
        <f t="shared" si="817"/>
        <v>0</v>
      </c>
      <c r="P4686" s="179">
        <f>VLOOKUP($G4686,[1]Conceptos!$B$2:$I$588,6,FALSE)</f>
        <v>1</v>
      </c>
      <c r="Q4686" s="179">
        <f>VLOOKUP($G4686,[1]Conceptos!$B$2:$I$588,7,FALSE)</f>
        <v>1</v>
      </c>
      <c r="R4686" s="179">
        <f>VLOOKUP($G4686,[1]Conceptos!$B$2:$I$588,8,FALSE)</f>
        <v>1</v>
      </c>
      <c r="S4686" s="229" t="b">
        <f>VLOOKUP(G4686,[1]Conceptos!$B$2:$E$587,4,FALSE)</f>
        <v>1</v>
      </c>
      <c r="V4686" s="231">
        <f t="shared" si="821"/>
        <v>0</v>
      </c>
    </row>
    <row r="4687" spans="1:22" s="231" customFormat="1" hidden="1">
      <c r="A4687" s="172">
        <f>VLOOKUP(G4687,[1]Conceptos!$B$2:$F$587,5,FALSE)</f>
        <v>552</v>
      </c>
      <c r="B4687" s="236"/>
      <c r="C4687" s="237"/>
      <c r="D4687" s="238"/>
      <c r="E4687" s="225">
        <v>5</v>
      </c>
      <c r="F4687" s="174"/>
      <c r="G4687" s="264" t="str">
        <f t="shared" si="819"/>
        <v>A.17.1</v>
      </c>
      <c r="H4687" s="235" t="e">
        <f t="shared" si="822"/>
        <v>#N/A</v>
      </c>
      <c r="I4687" s="239"/>
      <c r="J4687" s="239"/>
      <c r="K4687" s="239"/>
      <c r="L4687" s="239"/>
      <c r="M4687" s="240"/>
      <c r="N4687" s="231">
        <f t="shared" si="816"/>
        <v>1</v>
      </c>
      <c r="O4687" s="231">
        <f t="shared" si="817"/>
        <v>0</v>
      </c>
      <c r="P4687" s="179">
        <f>VLOOKUP($G4687,[1]Conceptos!$B$2:$I$588,6,FALSE)</f>
        <v>1</v>
      </c>
      <c r="Q4687" s="179">
        <f>VLOOKUP($G4687,[1]Conceptos!$B$2:$I$588,7,FALSE)</f>
        <v>1</v>
      </c>
      <c r="R4687" s="179">
        <f>VLOOKUP($G4687,[1]Conceptos!$B$2:$I$588,8,FALSE)</f>
        <v>1</v>
      </c>
      <c r="S4687" s="229" t="b">
        <f>VLOOKUP(G4687,[1]Conceptos!$B$2:$E$587,4,FALSE)</f>
        <v>1</v>
      </c>
      <c r="V4687" s="231">
        <f t="shared" si="821"/>
        <v>0</v>
      </c>
    </row>
    <row r="4688" spans="1:22" s="231" customFormat="1" hidden="1">
      <c r="A4688" s="172">
        <f>VLOOKUP(G4688,[1]Conceptos!$B$2:$F$587,5,FALSE)</f>
        <v>552</v>
      </c>
      <c r="B4688" s="236"/>
      <c r="C4688" s="237"/>
      <c r="D4688" s="238"/>
      <c r="E4688" s="225">
        <v>6</v>
      </c>
      <c r="F4688" s="174"/>
      <c r="G4688" s="264" t="str">
        <f t="shared" si="819"/>
        <v>A.17.1</v>
      </c>
      <c r="H4688" s="235" t="e">
        <f t="shared" si="822"/>
        <v>#N/A</v>
      </c>
      <c r="I4688" s="239"/>
      <c r="J4688" s="239"/>
      <c r="K4688" s="239"/>
      <c r="L4688" s="239"/>
      <c r="M4688" s="240"/>
      <c r="N4688" s="231">
        <f t="shared" si="816"/>
        <v>1</v>
      </c>
      <c r="O4688" s="231">
        <f t="shared" si="817"/>
        <v>0</v>
      </c>
      <c r="P4688" s="179">
        <f>VLOOKUP($G4688,[1]Conceptos!$B$2:$I$588,6,FALSE)</f>
        <v>1</v>
      </c>
      <c r="Q4688" s="179">
        <f>VLOOKUP($G4688,[1]Conceptos!$B$2:$I$588,7,FALSE)</f>
        <v>1</v>
      </c>
      <c r="R4688" s="179">
        <f>VLOOKUP($G4688,[1]Conceptos!$B$2:$I$588,8,FALSE)</f>
        <v>1</v>
      </c>
      <c r="S4688" s="229" t="b">
        <f>VLOOKUP(G4688,[1]Conceptos!$B$2:$E$587,4,FALSE)</f>
        <v>1</v>
      </c>
      <c r="V4688" s="231">
        <f t="shared" si="821"/>
        <v>0</v>
      </c>
    </row>
    <row r="4689" spans="1:22" s="231" customFormat="1" hidden="1">
      <c r="A4689" s="172">
        <f>VLOOKUP(G4689,[1]Conceptos!$B$2:$F$587,5,FALSE)</f>
        <v>552</v>
      </c>
      <c r="B4689" s="236"/>
      <c r="C4689" s="237"/>
      <c r="D4689" s="238"/>
      <c r="E4689" s="225">
        <v>7</v>
      </c>
      <c r="F4689" s="174"/>
      <c r="G4689" s="264" t="str">
        <f t="shared" si="819"/>
        <v>A.17.1</v>
      </c>
      <c r="H4689" s="235" t="e">
        <f t="shared" si="822"/>
        <v>#N/A</v>
      </c>
      <c r="I4689" s="239"/>
      <c r="J4689" s="239"/>
      <c r="K4689" s="239"/>
      <c r="L4689" s="239"/>
      <c r="M4689" s="240"/>
      <c r="N4689" s="231">
        <f t="shared" si="816"/>
        <v>1</v>
      </c>
      <c r="O4689" s="231">
        <f t="shared" si="817"/>
        <v>0</v>
      </c>
      <c r="P4689" s="179">
        <f>VLOOKUP($G4689,[1]Conceptos!$B$2:$I$588,6,FALSE)</f>
        <v>1</v>
      </c>
      <c r="Q4689" s="179">
        <f>VLOOKUP($G4689,[1]Conceptos!$B$2:$I$588,7,FALSE)</f>
        <v>1</v>
      </c>
      <c r="R4689" s="179">
        <f>VLOOKUP($G4689,[1]Conceptos!$B$2:$I$588,8,FALSE)</f>
        <v>1</v>
      </c>
      <c r="S4689" s="229" t="b">
        <f>VLOOKUP(G4689,[1]Conceptos!$B$2:$E$587,4,FALSE)</f>
        <v>1</v>
      </c>
      <c r="V4689" s="231">
        <f t="shared" si="821"/>
        <v>0</v>
      </c>
    </row>
    <row r="4690" spans="1:22" s="231" customFormat="1" hidden="1">
      <c r="A4690" s="172">
        <f>VLOOKUP(G4690,[1]Conceptos!$B$2:$F$587,5,FALSE)</f>
        <v>552</v>
      </c>
      <c r="B4690" s="236"/>
      <c r="C4690" s="237"/>
      <c r="D4690" s="238"/>
      <c r="E4690" s="225">
        <v>8</v>
      </c>
      <c r="F4690" s="174"/>
      <c r="G4690" s="264" t="str">
        <f t="shared" si="819"/>
        <v>A.17.1</v>
      </c>
      <c r="H4690" s="235" t="e">
        <f t="shared" si="822"/>
        <v>#N/A</v>
      </c>
      <c r="I4690" s="239"/>
      <c r="J4690" s="239"/>
      <c r="K4690" s="239"/>
      <c r="L4690" s="239"/>
      <c r="M4690" s="240"/>
      <c r="N4690" s="231">
        <f t="shared" si="816"/>
        <v>1</v>
      </c>
      <c r="O4690" s="231">
        <f t="shared" si="817"/>
        <v>0</v>
      </c>
      <c r="P4690" s="179">
        <f>VLOOKUP($G4690,[1]Conceptos!$B$2:$I$588,6,FALSE)</f>
        <v>1</v>
      </c>
      <c r="Q4690" s="179">
        <f>VLOOKUP($G4690,[1]Conceptos!$B$2:$I$588,7,FALSE)</f>
        <v>1</v>
      </c>
      <c r="R4690" s="179">
        <f>VLOOKUP($G4690,[1]Conceptos!$B$2:$I$588,8,FALSE)</f>
        <v>1</v>
      </c>
      <c r="S4690" s="229" t="b">
        <f>VLOOKUP(G4690,[1]Conceptos!$B$2:$E$587,4,FALSE)</f>
        <v>1</v>
      </c>
      <c r="V4690" s="231">
        <f t="shared" si="821"/>
        <v>0</v>
      </c>
    </row>
    <row r="4691" spans="1:22" s="231" customFormat="1" hidden="1">
      <c r="A4691" s="172">
        <f>VLOOKUP(G4691,[1]Conceptos!$B$2:$F$587,5,FALSE)</f>
        <v>552</v>
      </c>
      <c r="B4691" s="236"/>
      <c r="C4691" s="237"/>
      <c r="D4691" s="238"/>
      <c r="E4691" s="225">
        <v>9</v>
      </c>
      <c r="F4691" s="174"/>
      <c r="G4691" s="264" t="str">
        <f t="shared" si="819"/>
        <v>A.17.1</v>
      </c>
      <c r="H4691" s="235" t="e">
        <f t="shared" si="822"/>
        <v>#N/A</v>
      </c>
      <c r="I4691" s="239"/>
      <c r="J4691" s="239"/>
      <c r="K4691" s="239"/>
      <c r="L4691" s="239"/>
      <c r="M4691" s="240"/>
      <c r="N4691" s="231">
        <f t="shared" si="816"/>
        <v>1</v>
      </c>
      <c r="O4691" s="231">
        <f t="shared" si="817"/>
        <v>0</v>
      </c>
      <c r="P4691" s="179">
        <f>VLOOKUP($G4691,[1]Conceptos!$B$2:$I$588,6,FALSE)</f>
        <v>1</v>
      </c>
      <c r="Q4691" s="179">
        <f>VLOOKUP($G4691,[1]Conceptos!$B$2:$I$588,7,FALSE)</f>
        <v>1</v>
      </c>
      <c r="R4691" s="179">
        <f>VLOOKUP($G4691,[1]Conceptos!$B$2:$I$588,8,FALSE)</f>
        <v>1</v>
      </c>
      <c r="S4691" s="229" t="b">
        <f>VLOOKUP(G4691,[1]Conceptos!$B$2:$E$587,4,FALSE)</f>
        <v>1</v>
      </c>
      <c r="V4691" s="231">
        <f t="shared" si="821"/>
        <v>0</v>
      </c>
    </row>
    <row r="4692" spans="1:22" s="231" customFormat="1" hidden="1">
      <c r="A4692" s="172">
        <f>VLOOKUP(G4692,[1]Conceptos!$B$2:$F$587,5,FALSE)</f>
        <v>552</v>
      </c>
      <c r="B4692" s="236"/>
      <c r="C4692" s="237"/>
      <c r="D4692" s="238"/>
      <c r="E4692" s="225">
        <v>10</v>
      </c>
      <c r="F4692" s="174"/>
      <c r="G4692" s="264" t="str">
        <f t="shared" si="819"/>
        <v>A.17.1</v>
      </c>
      <c r="H4692" s="235" t="e">
        <f t="shared" si="822"/>
        <v>#N/A</v>
      </c>
      <c r="I4692" s="239"/>
      <c r="J4692" s="239"/>
      <c r="K4692" s="239"/>
      <c r="L4692" s="239"/>
      <c r="M4692" s="240"/>
      <c r="N4692" s="231">
        <f t="shared" si="816"/>
        <v>1</v>
      </c>
      <c r="O4692" s="231">
        <f t="shared" si="817"/>
        <v>0</v>
      </c>
      <c r="P4692" s="179">
        <f>VLOOKUP($G4692,[1]Conceptos!$B$2:$I$588,6,FALSE)</f>
        <v>1</v>
      </c>
      <c r="Q4692" s="179">
        <f>VLOOKUP($G4692,[1]Conceptos!$B$2:$I$588,7,FALSE)</f>
        <v>1</v>
      </c>
      <c r="R4692" s="179">
        <f>VLOOKUP($G4692,[1]Conceptos!$B$2:$I$588,8,FALSE)</f>
        <v>1</v>
      </c>
      <c r="S4692" s="229" t="b">
        <f>VLOOKUP(G4692,[1]Conceptos!$B$2:$E$587,4,FALSE)</f>
        <v>1</v>
      </c>
      <c r="V4692" s="231">
        <f t="shared" si="821"/>
        <v>0</v>
      </c>
    </row>
    <row r="4693" spans="1:22" s="231" customFormat="1" ht="51">
      <c r="A4693" s="172">
        <f>VLOOKUP(G4693,[1]Conceptos!$B$2:$F$587,5,FALSE)</f>
        <v>553</v>
      </c>
      <c r="B4693" s="219" t="s">
        <v>695</v>
      </c>
      <c r="C4693" s="220" t="str">
        <f>VLOOKUP(B4693,[1]Conceptos!$B$2:$D$587,2,FALSE)</f>
        <v>PROGRAMAS DE CAPACITACIÓN Y ASISTENCIA TÉCNICA ORIENTADOS AL DESARROLLO EFICIENTE DE LAS COMPETENCIAS DE LEY</v>
      </c>
      <c r="D4693" s="221" t="str">
        <f>VLOOKUP(B4693,[1]Conceptos!$B$2:$D$587,3,FALSE)</f>
        <v>ACTIVIDADES DE ASISTENCIA TÉCNICA Y  CAPACITACIÓN INSTITUCIONAL PARA EL FORTALECIMIENTO DE LA  ADMINISTRACIÓN LOCAL EN EL DESARROLLO DE SUS COMPETENCIAS LEGALES</v>
      </c>
      <c r="E4693" s="222" t="s">
        <v>136</v>
      </c>
      <c r="F4693" s="223"/>
      <c r="G4693" s="263" t="str">
        <f t="shared" si="819"/>
        <v>A.17.2</v>
      </c>
      <c r="H4693" s="225"/>
      <c r="I4693" s="226">
        <f>SUM(I4694:I4703)</f>
        <v>0</v>
      </c>
      <c r="J4693" s="226">
        <f>SUM(J4694:J4703)</f>
        <v>0</v>
      </c>
      <c r="K4693" s="226">
        <f>SUM(K4694:K4703)</f>
        <v>0</v>
      </c>
      <c r="L4693" s="226">
        <f>SUM(L4694:L4703)</f>
        <v>0</v>
      </c>
      <c r="M4693" s="227">
        <f>SUM(M4694:M4703)</f>
        <v>0</v>
      </c>
      <c r="N4693" s="228">
        <f>IF(AND(E4693&lt;&gt;"", E4693&lt;&gt;"Registrar Detalle",E4693&lt;&gt;"Ocultar Detalle"),1,0)</f>
        <v>0</v>
      </c>
      <c r="O4693" s="228">
        <f t="shared" si="817"/>
        <v>0</v>
      </c>
      <c r="P4693" s="179">
        <f>VLOOKUP($G4693,[1]Conceptos!$B$2:$I$588,6,FALSE)</f>
        <v>1</v>
      </c>
      <c r="Q4693" s="179">
        <f>VLOOKUP($G4693,[1]Conceptos!$B$2:$I$588,7,FALSE)</f>
        <v>1</v>
      </c>
      <c r="R4693" s="179">
        <f>VLOOKUP($G4693,[1]Conceptos!$B$2:$I$588,8,FALSE)</f>
        <v>1</v>
      </c>
      <c r="S4693" s="229" t="b">
        <f>VLOOKUP(G4693,[1]Conceptos!$B$2:$E$588,4,FALSE)</f>
        <v>1</v>
      </c>
      <c r="T4693" s="230">
        <f>FIND(".",B4693,LEN(B4693)-2)</f>
        <v>5</v>
      </c>
      <c r="U4693" s="230" t="str">
        <f>MID(B4693,1,T4693-1)</f>
        <v>A.17</v>
      </c>
      <c r="V4693" s="231">
        <f t="shared" si="821"/>
        <v>5</v>
      </c>
    </row>
    <row r="4694" spans="1:22" s="231" customFormat="1">
      <c r="A4694" s="172">
        <f>VLOOKUP(G4694,[1]Conceptos!$B$2:$F$587,5,FALSE)</f>
        <v>553</v>
      </c>
      <c r="B4694" s="234"/>
      <c r="C4694" s="220"/>
      <c r="D4694" s="221"/>
      <c r="E4694" s="225">
        <v>1</v>
      </c>
      <c r="F4694" s="174"/>
      <c r="G4694" s="264" t="str">
        <f t="shared" si="819"/>
        <v>A.17.2</v>
      </c>
      <c r="H4694" s="235" t="e">
        <f t="shared" ref="H4694:H4703" si="823">VLOOKUP(F4694,$W$7:$X$48,2,FALSE)</f>
        <v>#N/A</v>
      </c>
      <c r="I4694" s="239"/>
      <c r="J4694" s="239"/>
      <c r="K4694" s="239"/>
      <c r="L4694" s="239"/>
      <c r="M4694" s="240"/>
      <c r="N4694" s="231">
        <f t="shared" si="816"/>
        <v>1</v>
      </c>
      <c r="O4694" s="231">
        <f t="shared" si="817"/>
        <v>0</v>
      </c>
      <c r="P4694" s="179">
        <f>VLOOKUP($G4694,[1]Conceptos!$B$2:$I$588,6,FALSE)</f>
        <v>1</v>
      </c>
      <c r="Q4694" s="179">
        <f>VLOOKUP($G4694,[1]Conceptos!$B$2:$I$588,7,FALSE)</f>
        <v>1</v>
      </c>
      <c r="R4694" s="179">
        <f>VLOOKUP($G4694,[1]Conceptos!$B$2:$I$588,8,FALSE)</f>
        <v>1</v>
      </c>
      <c r="S4694" s="229" t="b">
        <f>VLOOKUP(G4694,[1]Conceptos!$B$2:$E$588,4,FALSE)</f>
        <v>1</v>
      </c>
      <c r="V4694" s="231">
        <f t="shared" si="821"/>
        <v>5</v>
      </c>
    </row>
    <row r="4695" spans="1:22" s="231" customFormat="1" hidden="1">
      <c r="A4695" s="172">
        <f>VLOOKUP(G4695,[1]Conceptos!$B$2:$F$587,5,FALSE)</f>
        <v>553</v>
      </c>
      <c r="B4695" s="236"/>
      <c r="C4695" s="237"/>
      <c r="D4695" s="238"/>
      <c r="E4695" s="225">
        <v>2</v>
      </c>
      <c r="F4695" s="174"/>
      <c r="G4695" s="264" t="str">
        <f t="shared" si="819"/>
        <v>A.17.2</v>
      </c>
      <c r="H4695" s="235" t="e">
        <f t="shared" si="823"/>
        <v>#N/A</v>
      </c>
      <c r="I4695" s="239"/>
      <c r="J4695" s="239"/>
      <c r="K4695" s="239"/>
      <c r="L4695" s="239"/>
      <c r="M4695" s="240"/>
      <c r="N4695" s="231">
        <f t="shared" si="816"/>
        <v>1</v>
      </c>
      <c r="O4695" s="231">
        <f t="shared" si="817"/>
        <v>0</v>
      </c>
      <c r="P4695" s="179">
        <f>VLOOKUP($G4695,[1]Conceptos!$B$2:$I$588,6,FALSE)</f>
        <v>1</v>
      </c>
      <c r="Q4695" s="179">
        <f>VLOOKUP($G4695,[1]Conceptos!$B$2:$I$588,7,FALSE)</f>
        <v>1</v>
      </c>
      <c r="R4695" s="179">
        <f>VLOOKUP($G4695,[1]Conceptos!$B$2:$I$588,8,FALSE)</f>
        <v>1</v>
      </c>
      <c r="S4695" s="229" t="b">
        <f>VLOOKUP(G4695,[1]Conceptos!$B$2:$E$587,4,FALSE)</f>
        <v>1</v>
      </c>
      <c r="V4695" s="231">
        <f t="shared" si="821"/>
        <v>0</v>
      </c>
    </row>
    <row r="4696" spans="1:22" s="231" customFormat="1" hidden="1">
      <c r="A4696" s="172">
        <f>VLOOKUP(G4696,[1]Conceptos!$B$2:$F$587,5,FALSE)</f>
        <v>553</v>
      </c>
      <c r="B4696" s="236"/>
      <c r="C4696" s="237"/>
      <c r="D4696" s="238"/>
      <c r="E4696" s="225">
        <v>3</v>
      </c>
      <c r="F4696" s="174"/>
      <c r="G4696" s="264" t="str">
        <f t="shared" si="819"/>
        <v>A.17.2</v>
      </c>
      <c r="H4696" s="235" t="e">
        <f t="shared" si="823"/>
        <v>#N/A</v>
      </c>
      <c r="I4696" s="239"/>
      <c r="J4696" s="239"/>
      <c r="K4696" s="239"/>
      <c r="L4696" s="239"/>
      <c r="M4696" s="240"/>
      <c r="N4696" s="231">
        <f t="shared" si="816"/>
        <v>1</v>
      </c>
      <c r="O4696" s="231">
        <f t="shared" si="817"/>
        <v>0</v>
      </c>
      <c r="P4696" s="179">
        <f>VLOOKUP($G4696,[1]Conceptos!$B$2:$I$588,6,FALSE)</f>
        <v>1</v>
      </c>
      <c r="Q4696" s="179">
        <f>VLOOKUP($G4696,[1]Conceptos!$B$2:$I$588,7,FALSE)</f>
        <v>1</v>
      </c>
      <c r="R4696" s="179">
        <f>VLOOKUP($G4696,[1]Conceptos!$B$2:$I$588,8,FALSE)</f>
        <v>1</v>
      </c>
      <c r="S4696" s="229" t="b">
        <f>VLOOKUP(G4696,[1]Conceptos!$B$2:$E$587,4,FALSE)</f>
        <v>1</v>
      </c>
      <c r="V4696" s="231">
        <f t="shared" si="821"/>
        <v>0</v>
      </c>
    </row>
    <row r="4697" spans="1:22" s="231" customFormat="1" hidden="1">
      <c r="A4697" s="172">
        <f>VLOOKUP(G4697,[1]Conceptos!$B$2:$F$587,5,FALSE)</f>
        <v>553</v>
      </c>
      <c r="B4697" s="236"/>
      <c r="C4697" s="237"/>
      <c r="D4697" s="238"/>
      <c r="E4697" s="225">
        <v>4</v>
      </c>
      <c r="F4697" s="174"/>
      <c r="G4697" s="264" t="str">
        <f t="shared" si="819"/>
        <v>A.17.2</v>
      </c>
      <c r="H4697" s="235" t="e">
        <f t="shared" si="823"/>
        <v>#N/A</v>
      </c>
      <c r="I4697" s="239"/>
      <c r="J4697" s="239"/>
      <c r="K4697" s="239"/>
      <c r="L4697" s="239"/>
      <c r="M4697" s="240"/>
      <c r="N4697" s="231">
        <f t="shared" si="816"/>
        <v>1</v>
      </c>
      <c r="O4697" s="231">
        <f t="shared" si="817"/>
        <v>0</v>
      </c>
      <c r="P4697" s="179">
        <f>VLOOKUP($G4697,[1]Conceptos!$B$2:$I$588,6,FALSE)</f>
        <v>1</v>
      </c>
      <c r="Q4697" s="179">
        <f>VLOOKUP($G4697,[1]Conceptos!$B$2:$I$588,7,FALSE)</f>
        <v>1</v>
      </c>
      <c r="R4697" s="179">
        <f>VLOOKUP($G4697,[1]Conceptos!$B$2:$I$588,8,FALSE)</f>
        <v>1</v>
      </c>
      <c r="S4697" s="229" t="b">
        <f>VLOOKUP(G4697,[1]Conceptos!$B$2:$E$587,4,FALSE)</f>
        <v>1</v>
      </c>
      <c r="V4697" s="231">
        <f t="shared" si="821"/>
        <v>0</v>
      </c>
    </row>
    <row r="4698" spans="1:22" s="231" customFormat="1" hidden="1">
      <c r="A4698" s="172">
        <f>VLOOKUP(G4698,[1]Conceptos!$B$2:$F$587,5,FALSE)</f>
        <v>553</v>
      </c>
      <c r="B4698" s="236"/>
      <c r="C4698" s="237"/>
      <c r="D4698" s="238"/>
      <c r="E4698" s="225">
        <v>5</v>
      </c>
      <c r="F4698" s="174"/>
      <c r="G4698" s="264" t="str">
        <f t="shared" si="819"/>
        <v>A.17.2</v>
      </c>
      <c r="H4698" s="235" t="e">
        <f t="shared" si="823"/>
        <v>#N/A</v>
      </c>
      <c r="I4698" s="239"/>
      <c r="J4698" s="239"/>
      <c r="K4698" s="239"/>
      <c r="L4698" s="239"/>
      <c r="M4698" s="240"/>
      <c r="N4698" s="231">
        <f t="shared" si="816"/>
        <v>1</v>
      </c>
      <c r="O4698" s="231">
        <f t="shared" si="817"/>
        <v>0</v>
      </c>
      <c r="P4698" s="179">
        <f>VLOOKUP($G4698,[1]Conceptos!$B$2:$I$588,6,FALSE)</f>
        <v>1</v>
      </c>
      <c r="Q4698" s="179">
        <f>VLOOKUP($G4698,[1]Conceptos!$B$2:$I$588,7,FALSE)</f>
        <v>1</v>
      </c>
      <c r="R4698" s="179">
        <f>VLOOKUP($G4698,[1]Conceptos!$B$2:$I$588,8,FALSE)</f>
        <v>1</v>
      </c>
      <c r="S4698" s="229" t="b">
        <f>VLOOKUP(G4698,[1]Conceptos!$B$2:$E$587,4,FALSE)</f>
        <v>1</v>
      </c>
      <c r="V4698" s="231">
        <f t="shared" si="821"/>
        <v>0</v>
      </c>
    </row>
    <row r="4699" spans="1:22" s="231" customFormat="1" hidden="1">
      <c r="A4699" s="172">
        <f>VLOOKUP(G4699,[1]Conceptos!$B$2:$F$587,5,FALSE)</f>
        <v>553</v>
      </c>
      <c r="B4699" s="236"/>
      <c r="C4699" s="237"/>
      <c r="D4699" s="238"/>
      <c r="E4699" s="225">
        <v>6</v>
      </c>
      <c r="F4699" s="174"/>
      <c r="G4699" s="264" t="str">
        <f t="shared" si="819"/>
        <v>A.17.2</v>
      </c>
      <c r="H4699" s="235" t="e">
        <f t="shared" si="823"/>
        <v>#N/A</v>
      </c>
      <c r="I4699" s="239"/>
      <c r="J4699" s="239"/>
      <c r="K4699" s="239"/>
      <c r="L4699" s="239"/>
      <c r="M4699" s="240"/>
      <c r="N4699" s="231">
        <f t="shared" si="816"/>
        <v>1</v>
      </c>
      <c r="O4699" s="231">
        <f t="shared" si="817"/>
        <v>0</v>
      </c>
      <c r="P4699" s="179">
        <f>VLOOKUP($G4699,[1]Conceptos!$B$2:$I$588,6,FALSE)</f>
        <v>1</v>
      </c>
      <c r="Q4699" s="179">
        <f>VLOOKUP($G4699,[1]Conceptos!$B$2:$I$588,7,FALSE)</f>
        <v>1</v>
      </c>
      <c r="R4699" s="179">
        <f>VLOOKUP($G4699,[1]Conceptos!$B$2:$I$588,8,FALSE)</f>
        <v>1</v>
      </c>
      <c r="S4699" s="229" t="b">
        <f>VLOOKUP(G4699,[1]Conceptos!$B$2:$E$587,4,FALSE)</f>
        <v>1</v>
      </c>
      <c r="V4699" s="231">
        <f t="shared" si="821"/>
        <v>0</v>
      </c>
    </row>
    <row r="4700" spans="1:22" s="231" customFormat="1" hidden="1">
      <c r="A4700" s="172">
        <f>VLOOKUP(G4700,[1]Conceptos!$B$2:$F$587,5,FALSE)</f>
        <v>553</v>
      </c>
      <c r="B4700" s="236"/>
      <c r="C4700" s="237"/>
      <c r="D4700" s="238"/>
      <c r="E4700" s="225">
        <v>7</v>
      </c>
      <c r="F4700" s="174"/>
      <c r="G4700" s="264" t="str">
        <f t="shared" si="819"/>
        <v>A.17.2</v>
      </c>
      <c r="H4700" s="235" t="e">
        <f t="shared" si="823"/>
        <v>#N/A</v>
      </c>
      <c r="I4700" s="239"/>
      <c r="J4700" s="239"/>
      <c r="K4700" s="239"/>
      <c r="L4700" s="239"/>
      <c r="M4700" s="240"/>
      <c r="N4700" s="231">
        <f t="shared" si="816"/>
        <v>1</v>
      </c>
      <c r="O4700" s="231">
        <f t="shared" si="817"/>
        <v>0</v>
      </c>
      <c r="P4700" s="179">
        <f>VLOOKUP($G4700,[1]Conceptos!$B$2:$I$588,6,FALSE)</f>
        <v>1</v>
      </c>
      <c r="Q4700" s="179">
        <f>VLOOKUP($G4700,[1]Conceptos!$B$2:$I$588,7,FALSE)</f>
        <v>1</v>
      </c>
      <c r="R4700" s="179">
        <f>VLOOKUP($G4700,[1]Conceptos!$B$2:$I$588,8,FALSE)</f>
        <v>1</v>
      </c>
      <c r="S4700" s="229" t="b">
        <f>VLOOKUP(G4700,[1]Conceptos!$B$2:$E$587,4,FALSE)</f>
        <v>1</v>
      </c>
      <c r="V4700" s="231">
        <f t="shared" si="821"/>
        <v>0</v>
      </c>
    </row>
    <row r="4701" spans="1:22" s="231" customFormat="1" hidden="1">
      <c r="A4701" s="172">
        <f>VLOOKUP(G4701,[1]Conceptos!$B$2:$F$587,5,FALSE)</f>
        <v>553</v>
      </c>
      <c r="B4701" s="236"/>
      <c r="C4701" s="237"/>
      <c r="D4701" s="238"/>
      <c r="E4701" s="225">
        <v>8</v>
      </c>
      <c r="F4701" s="174"/>
      <c r="G4701" s="264" t="str">
        <f t="shared" si="819"/>
        <v>A.17.2</v>
      </c>
      <c r="H4701" s="235" t="e">
        <f t="shared" si="823"/>
        <v>#N/A</v>
      </c>
      <c r="I4701" s="239"/>
      <c r="J4701" s="239"/>
      <c r="K4701" s="239"/>
      <c r="L4701" s="239"/>
      <c r="M4701" s="240"/>
      <c r="N4701" s="231">
        <f t="shared" si="816"/>
        <v>1</v>
      </c>
      <c r="O4701" s="231">
        <f t="shared" si="817"/>
        <v>0</v>
      </c>
      <c r="P4701" s="179">
        <f>VLOOKUP($G4701,[1]Conceptos!$B$2:$I$588,6,FALSE)</f>
        <v>1</v>
      </c>
      <c r="Q4701" s="179">
        <f>VLOOKUP($G4701,[1]Conceptos!$B$2:$I$588,7,FALSE)</f>
        <v>1</v>
      </c>
      <c r="R4701" s="179">
        <f>VLOOKUP($G4701,[1]Conceptos!$B$2:$I$588,8,FALSE)</f>
        <v>1</v>
      </c>
      <c r="S4701" s="229" t="b">
        <f>VLOOKUP(G4701,[1]Conceptos!$B$2:$E$587,4,FALSE)</f>
        <v>1</v>
      </c>
      <c r="V4701" s="231">
        <f t="shared" si="821"/>
        <v>0</v>
      </c>
    </row>
    <row r="4702" spans="1:22" s="231" customFormat="1" hidden="1">
      <c r="A4702" s="172">
        <f>VLOOKUP(G4702,[1]Conceptos!$B$2:$F$587,5,FALSE)</f>
        <v>553</v>
      </c>
      <c r="B4702" s="236"/>
      <c r="C4702" s="237"/>
      <c r="D4702" s="238"/>
      <c r="E4702" s="225">
        <v>9</v>
      </c>
      <c r="F4702" s="174"/>
      <c r="G4702" s="264" t="str">
        <f t="shared" si="819"/>
        <v>A.17.2</v>
      </c>
      <c r="H4702" s="235" t="e">
        <f t="shared" si="823"/>
        <v>#N/A</v>
      </c>
      <c r="I4702" s="239"/>
      <c r="J4702" s="239"/>
      <c r="K4702" s="239"/>
      <c r="L4702" s="239"/>
      <c r="M4702" s="240"/>
      <c r="N4702" s="231">
        <f t="shared" si="816"/>
        <v>1</v>
      </c>
      <c r="O4702" s="231">
        <f t="shared" si="817"/>
        <v>0</v>
      </c>
      <c r="P4702" s="179">
        <f>VLOOKUP($G4702,[1]Conceptos!$B$2:$I$588,6,FALSE)</f>
        <v>1</v>
      </c>
      <c r="Q4702" s="179">
        <f>VLOOKUP($G4702,[1]Conceptos!$B$2:$I$588,7,FALSE)</f>
        <v>1</v>
      </c>
      <c r="R4702" s="179">
        <f>VLOOKUP($G4702,[1]Conceptos!$B$2:$I$588,8,FALSE)</f>
        <v>1</v>
      </c>
      <c r="S4702" s="229" t="b">
        <f>VLOOKUP(G4702,[1]Conceptos!$B$2:$E$587,4,FALSE)</f>
        <v>1</v>
      </c>
      <c r="V4702" s="231">
        <f t="shared" si="821"/>
        <v>0</v>
      </c>
    </row>
    <row r="4703" spans="1:22" s="231" customFormat="1" hidden="1">
      <c r="A4703" s="172">
        <f>VLOOKUP(G4703,[1]Conceptos!$B$2:$F$587,5,FALSE)</f>
        <v>553</v>
      </c>
      <c r="B4703" s="236"/>
      <c r="C4703" s="237"/>
      <c r="D4703" s="238"/>
      <c r="E4703" s="225">
        <v>10</v>
      </c>
      <c r="F4703" s="174"/>
      <c r="G4703" s="264" t="str">
        <f t="shared" si="819"/>
        <v>A.17.2</v>
      </c>
      <c r="H4703" s="235" t="e">
        <f t="shared" si="823"/>
        <v>#N/A</v>
      </c>
      <c r="I4703" s="239"/>
      <c r="J4703" s="239"/>
      <c r="K4703" s="239"/>
      <c r="L4703" s="239"/>
      <c r="M4703" s="240"/>
      <c r="N4703" s="231">
        <f t="shared" si="816"/>
        <v>1</v>
      </c>
      <c r="O4703" s="231">
        <f t="shared" si="817"/>
        <v>0</v>
      </c>
      <c r="P4703" s="179">
        <f>VLOOKUP($G4703,[1]Conceptos!$B$2:$I$588,6,FALSE)</f>
        <v>1</v>
      </c>
      <c r="Q4703" s="179">
        <f>VLOOKUP($G4703,[1]Conceptos!$B$2:$I$588,7,FALSE)</f>
        <v>1</v>
      </c>
      <c r="R4703" s="179">
        <f>VLOOKUP($G4703,[1]Conceptos!$B$2:$I$588,8,FALSE)</f>
        <v>1</v>
      </c>
      <c r="S4703" s="229" t="b">
        <f>VLOOKUP(G4703,[1]Conceptos!$B$2:$E$587,4,FALSE)</f>
        <v>1</v>
      </c>
      <c r="V4703" s="231">
        <f t="shared" si="821"/>
        <v>0</v>
      </c>
    </row>
    <row r="4704" spans="1:22" s="231" customFormat="1" ht="51">
      <c r="A4704" s="172">
        <f>VLOOKUP(G4704,[1]Conceptos!$B$2:$F$587,5,FALSE)</f>
        <v>554</v>
      </c>
      <c r="B4704" s="219" t="s">
        <v>696</v>
      </c>
      <c r="C4704" s="220" t="str">
        <f>VLOOKUP(B4704,[1]Conceptos!$B$2:$D$587,2,FALSE)</f>
        <v>PAGO DE INDEMNIZACIONES ORIGINADAS EN PROGRAMAS DE SANEAMIENTO FISCAL Y FINANCIERO - LEY 617 DE 2000</v>
      </c>
      <c r="D4704" s="221" t="str">
        <f>VLOOKUP(B4704,[1]Conceptos!$B$2:$D$587,3,FALSE)</f>
        <v>PAGO DE INDEMNIZACIONES ORIGINADAS EN PROGRAMAS DE SANEAMIENTO FISCAL Y FINANCIERO - LEY 617 DE 2000</v>
      </c>
      <c r="E4704" s="222" t="s">
        <v>136</v>
      </c>
      <c r="F4704" s="223"/>
      <c r="G4704" s="263" t="str">
        <f t="shared" si="819"/>
        <v>A.17.3</v>
      </c>
      <c r="H4704" s="225"/>
      <c r="I4704" s="226">
        <f>SUM(I4705:I4714)</f>
        <v>0</v>
      </c>
      <c r="J4704" s="226">
        <f>SUM(J4705:J4714)</f>
        <v>0</v>
      </c>
      <c r="K4704" s="226">
        <f>SUM(K4705:K4714)</f>
        <v>0</v>
      </c>
      <c r="L4704" s="226">
        <f>SUM(L4705:L4714)</f>
        <v>0</v>
      </c>
      <c r="M4704" s="227">
        <f>SUM(M4705:M4714)</f>
        <v>0</v>
      </c>
      <c r="N4704" s="228">
        <f>IF(AND(E4704&lt;&gt;"", E4704&lt;&gt;"Registrar Detalle",E4704&lt;&gt;"Ocultar Detalle"),1,0)</f>
        <v>0</v>
      </c>
      <c r="O4704" s="228">
        <f t="shared" si="817"/>
        <v>0</v>
      </c>
      <c r="P4704" s="179">
        <f>VLOOKUP($G4704,[1]Conceptos!$B$2:$I$588,6,FALSE)</f>
        <v>1</v>
      </c>
      <c r="Q4704" s="179">
        <f>VLOOKUP($G4704,[1]Conceptos!$B$2:$I$588,7,FALSE)</f>
        <v>1</v>
      </c>
      <c r="R4704" s="179">
        <f>VLOOKUP($G4704,[1]Conceptos!$B$2:$I$588,8,FALSE)</f>
        <v>1</v>
      </c>
      <c r="S4704" s="229" t="b">
        <f>VLOOKUP(G4704,[1]Conceptos!$B$2:$E$588,4,FALSE)</f>
        <v>1</v>
      </c>
      <c r="T4704" s="230">
        <f>FIND(".",B4704,LEN(B4704)-2)</f>
        <v>5</v>
      </c>
      <c r="U4704" s="230" t="str">
        <f>MID(B4704,1,T4704-1)</f>
        <v>A.17</v>
      </c>
      <c r="V4704" s="231">
        <f t="shared" si="821"/>
        <v>5</v>
      </c>
    </row>
    <row r="4705" spans="1:22" s="231" customFormat="1">
      <c r="A4705" s="172">
        <f>VLOOKUP(G4705,[1]Conceptos!$B$2:$F$587,5,FALSE)</f>
        <v>554</v>
      </c>
      <c r="B4705" s="234"/>
      <c r="C4705" s="220"/>
      <c r="D4705" s="221"/>
      <c r="E4705" s="225">
        <v>1</v>
      </c>
      <c r="F4705" s="174"/>
      <c r="G4705" s="264" t="str">
        <f t="shared" si="819"/>
        <v>A.17.3</v>
      </c>
      <c r="H4705" s="235" t="e">
        <f t="shared" ref="H4705:H4714" si="824">VLOOKUP(F4705,$W$7:$X$48,2,FALSE)</f>
        <v>#N/A</v>
      </c>
      <c r="I4705" s="239"/>
      <c r="J4705" s="239"/>
      <c r="K4705" s="239"/>
      <c r="L4705" s="239"/>
      <c r="M4705" s="240"/>
      <c r="N4705" s="231">
        <f t="shared" si="816"/>
        <v>1</v>
      </c>
      <c r="O4705" s="231">
        <f t="shared" si="817"/>
        <v>0</v>
      </c>
      <c r="P4705" s="179">
        <f>VLOOKUP($G4705,[1]Conceptos!$B$2:$I$588,6,FALSE)</f>
        <v>1</v>
      </c>
      <c r="Q4705" s="179">
        <f>VLOOKUP($G4705,[1]Conceptos!$B$2:$I$588,7,FALSE)</f>
        <v>1</v>
      </c>
      <c r="R4705" s="179">
        <f>VLOOKUP($G4705,[1]Conceptos!$B$2:$I$588,8,FALSE)</f>
        <v>1</v>
      </c>
      <c r="S4705" s="229" t="b">
        <f>VLOOKUP(G4705,[1]Conceptos!$B$2:$E$588,4,FALSE)</f>
        <v>1</v>
      </c>
      <c r="V4705" s="231">
        <f t="shared" si="821"/>
        <v>5</v>
      </c>
    </row>
    <row r="4706" spans="1:22" s="231" customFormat="1" hidden="1">
      <c r="A4706" s="172">
        <f>VLOOKUP(G4706,[1]Conceptos!$B$2:$F$587,5,FALSE)</f>
        <v>554</v>
      </c>
      <c r="B4706" s="236"/>
      <c r="C4706" s="237"/>
      <c r="D4706" s="238"/>
      <c r="E4706" s="225">
        <v>2</v>
      </c>
      <c r="F4706" s="174"/>
      <c r="G4706" s="264" t="str">
        <f t="shared" si="819"/>
        <v>A.17.3</v>
      </c>
      <c r="H4706" s="235" t="e">
        <f t="shared" si="824"/>
        <v>#N/A</v>
      </c>
      <c r="I4706" s="239"/>
      <c r="J4706" s="239"/>
      <c r="K4706" s="239"/>
      <c r="L4706" s="239"/>
      <c r="M4706" s="240"/>
      <c r="N4706" s="231">
        <f t="shared" si="816"/>
        <v>1</v>
      </c>
      <c r="O4706" s="231">
        <f t="shared" si="817"/>
        <v>0</v>
      </c>
      <c r="P4706" s="179">
        <f>VLOOKUP($G4706,[1]Conceptos!$B$2:$I$588,6,FALSE)</f>
        <v>1</v>
      </c>
      <c r="Q4706" s="179">
        <f>VLOOKUP($G4706,[1]Conceptos!$B$2:$I$588,7,FALSE)</f>
        <v>1</v>
      </c>
      <c r="R4706" s="179">
        <f>VLOOKUP($G4706,[1]Conceptos!$B$2:$I$588,8,FALSE)</f>
        <v>1</v>
      </c>
      <c r="S4706" s="229" t="b">
        <f>VLOOKUP(G4706,[1]Conceptos!$B$2:$E$587,4,FALSE)</f>
        <v>1</v>
      </c>
      <c r="V4706" s="231">
        <f t="shared" si="821"/>
        <v>0</v>
      </c>
    </row>
    <row r="4707" spans="1:22" s="231" customFormat="1" hidden="1">
      <c r="A4707" s="172">
        <f>VLOOKUP(G4707,[1]Conceptos!$B$2:$F$587,5,FALSE)</f>
        <v>554</v>
      </c>
      <c r="B4707" s="236"/>
      <c r="C4707" s="237"/>
      <c r="D4707" s="238"/>
      <c r="E4707" s="225">
        <v>3</v>
      </c>
      <c r="F4707" s="174"/>
      <c r="G4707" s="264" t="str">
        <f t="shared" si="819"/>
        <v>A.17.3</v>
      </c>
      <c r="H4707" s="235" t="e">
        <f t="shared" si="824"/>
        <v>#N/A</v>
      </c>
      <c r="I4707" s="239"/>
      <c r="J4707" s="239"/>
      <c r="K4707" s="239"/>
      <c r="L4707" s="239"/>
      <c r="M4707" s="240"/>
      <c r="N4707" s="231">
        <f t="shared" si="816"/>
        <v>1</v>
      </c>
      <c r="O4707" s="231">
        <f t="shared" si="817"/>
        <v>0</v>
      </c>
      <c r="P4707" s="179">
        <f>VLOOKUP($G4707,[1]Conceptos!$B$2:$I$588,6,FALSE)</f>
        <v>1</v>
      </c>
      <c r="Q4707" s="179">
        <f>VLOOKUP($G4707,[1]Conceptos!$B$2:$I$588,7,FALSE)</f>
        <v>1</v>
      </c>
      <c r="R4707" s="179">
        <f>VLOOKUP($G4707,[1]Conceptos!$B$2:$I$588,8,FALSE)</f>
        <v>1</v>
      </c>
      <c r="S4707" s="229" t="b">
        <f>VLOOKUP(G4707,[1]Conceptos!$B$2:$E$587,4,FALSE)</f>
        <v>1</v>
      </c>
      <c r="V4707" s="231">
        <f t="shared" si="821"/>
        <v>0</v>
      </c>
    </row>
    <row r="4708" spans="1:22" s="231" customFormat="1" hidden="1">
      <c r="A4708" s="172">
        <f>VLOOKUP(G4708,[1]Conceptos!$B$2:$F$587,5,FALSE)</f>
        <v>554</v>
      </c>
      <c r="B4708" s="236"/>
      <c r="C4708" s="237"/>
      <c r="D4708" s="238"/>
      <c r="E4708" s="225">
        <v>4</v>
      </c>
      <c r="F4708" s="174"/>
      <c r="G4708" s="264" t="str">
        <f t="shared" si="819"/>
        <v>A.17.3</v>
      </c>
      <c r="H4708" s="235" t="e">
        <f t="shared" si="824"/>
        <v>#N/A</v>
      </c>
      <c r="I4708" s="239"/>
      <c r="J4708" s="239"/>
      <c r="K4708" s="239"/>
      <c r="L4708" s="239"/>
      <c r="M4708" s="240"/>
      <c r="N4708" s="231">
        <f t="shared" si="816"/>
        <v>1</v>
      </c>
      <c r="O4708" s="231">
        <f t="shared" si="817"/>
        <v>0</v>
      </c>
      <c r="P4708" s="179">
        <f>VLOOKUP($G4708,[1]Conceptos!$B$2:$I$588,6,FALSE)</f>
        <v>1</v>
      </c>
      <c r="Q4708" s="179">
        <f>VLOOKUP($G4708,[1]Conceptos!$B$2:$I$588,7,FALSE)</f>
        <v>1</v>
      </c>
      <c r="R4708" s="179">
        <f>VLOOKUP($G4708,[1]Conceptos!$B$2:$I$588,8,FALSE)</f>
        <v>1</v>
      </c>
      <c r="S4708" s="229" t="b">
        <f>VLOOKUP(G4708,[1]Conceptos!$B$2:$E$587,4,FALSE)</f>
        <v>1</v>
      </c>
      <c r="V4708" s="231">
        <f t="shared" si="821"/>
        <v>0</v>
      </c>
    </row>
    <row r="4709" spans="1:22" s="231" customFormat="1" hidden="1">
      <c r="A4709" s="172">
        <f>VLOOKUP(G4709,[1]Conceptos!$B$2:$F$587,5,FALSE)</f>
        <v>554</v>
      </c>
      <c r="B4709" s="236"/>
      <c r="C4709" s="237"/>
      <c r="D4709" s="238"/>
      <c r="E4709" s="225">
        <v>5</v>
      </c>
      <c r="F4709" s="174"/>
      <c r="G4709" s="264" t="str">
        <f t="shared" si="819"/>
        <v>A.17.3</v>
      </c>
      <c r="H4709" s="235" t="e">
        <f t="shared" si="824"/>
        <v>#N/A</v>
      </c>
      <c r="I4709" s="239"/>
      <c r="J4709" s="239"/>
      <c r="K4709" s="239"/>
      <c r="L4709" s="239"/>
      <c r="M4709" s="240"/>
      <c r="N4709" s="231">
        <f t="shared" si="816"/>
        <v>1</v>
      </c>
      <c r="O4709" s="231">
        <f t="shared" si="817"/>
        <v>0</v>
      </c>
      <c r="P4709" s="179">
        <f>VLOOKUP($G4709,[1]Conceptos!$B$2:$I$588,6,FALSE)</f>
        <v>1</v>
      </c>
      <c r="Q4709" s="179">
        <f>VLOOKUP($G4709,[1]Conceptos!$B$2:$I$588,7,FALSE)</f>
        <v>1</v>
      </c>
      <c r="R4709" s="179">
        <f>VLOOKUP($G4709,[1]Conceptos!$B$2:$I$588,8,FALSE)</f>
        <v>1</v>
      </c>
      <c r="S4709" s="229" t="b">
        <f>VLOOKUP(G4709,[1]Conceptos!$B$2:$E$587,4,FALSE)</f>
        <v>1</v>
      </c>
      <c r="V4709" s="231">
        <f t="shared" si="821"/>
        <v>0</v>
      </c>
    </row>
    <row r="4710" spans="1:22" s="231" customFormat="1" hidden="1">
      <c r="A4710" s="172">
        <f>VLOOKUP(G4710,[1]Conceptos!$B$2:$F$587,5,FALSE)</f>
        <v>554</v>
      </c>
      <c r="B4710" s="236"/>
      <c r="C4710" s="237"/>
      <c r="D4710" s="238"/>
      <c r="E4710" s="225">
        <v>6</v>
      </c>
      <c r="F4710" s="174"/>
      <c r="G4710" s="264" t="str">
        <f t="shared" si="819"/>
        <v>A.17.3</v>
      </c>
      <c r="H4710" s="235" t="e">
        <f t="shared" si="824"/>
        <v>#N/A</v>
      </c>
      <c r="I4710" s="239"/>
      <c r="J4710" s="239"/>
      <c r="K4710" s="239"/>
      <c r="L4710" s="239"/>
      <c r="M4710" s="240"/>
      <c r="N4710" s="231">
        <f t="shared" si="816"/>
        <v>1</v>
      </c>
      <c r="O4710" s="231">
        <f t="shared" si="817"/>
        <v>0</v>
      </c>
      <c r="P4710" s="179">
        <f>VLOOKUP($G4710,[1]Conceptos!$B$2:$I$588,6,FALSE)</f>
        <v>1</v>
      </c>
      <c r="Q4710" s="179">
        <f>VLOOKUP($G4710,[1]Conceptos!$B$2:$I$588,7,FALSE)</f>
        <v>1</v>
      </c>
      <c r="R4710" s="179">
        <f>VLOOKUP($G4710,[1]Conceptos!$B$2:$I$588,8,FALSE)</f>
        <v>1</v>
      </c>
      <c r="S4710" s="229" t="b">
        <f>VLOOKUP(G4710,[1]Conceptos!$B$2:$E$587,4,FALSE)</f>
        <v>1</v>
      </c>
      <c r="V4710" s="231">
        <f t="shared" si="821"/>
        <v>0</v>
      </c>
    </row>
    <row r="4711" spans="1:22" s="231" customFormat="1" hidden="1">
      <c r="A4711" s="172">
        <f>VLOOKUP(G4711,[1]Conceptos!$B$2:$F$587,5,FALSE)</f>
        <v>554</v>
      </c>
      <c r="B4711" s="236"/>
      <c r="C4711" s="237"/>
      <c r="D4711" s="238"/>
      <c r="E4711" s="225">
        <v>7</v>
      </c>
      <c r="F4711" s="174"/>
      <c r="G4711" s="264" t="str">
        <f t="shared" si="819"/>
        <v>A.17.3</v>
      </c>
      <c r="H4711" s="235" t="e">
        <f t="shared" si="824"/>
        <v>#N/A</v>
      </c>
      <c r="I4711" s="239"/>
      <c r="J4711" s="239"/>
      <c r="K4711" s="239"/>
      <c r="L4711" s="239"/>
      <c r="M4711" s="240"/>
      <c r="N4711" s="231">
        <f t="shared" si="816"/>
        <v>1</v>
      </c>
      <c r="O4711" s="231">
        <f t="shared" si="817"/>
        <v>0</v>
      </c>
      <c r="P4711" s="179">
        <f>VLOOKUP($G4711,[1]Conceptos!$B$2:$I$588,6,FALSE)</f>
        <v>1</v>
      </c>
      <c r="Q4711" s="179">
        <f>VLOOKUP($G4711,[1]Conceptos!$B$2:$I$588,7,FALSE)</f>
        <v>1</v>
      </c>
      <c r="R4711" s="179">
        <f>VLOOKUP($G4711,[1]Conceptos!$B$2:$I$588,8,FALSE)</f>
        <v>1</v>
      </c>
      <c r="S4711" s="229" t="b">
        <f>VLOOKUP(G4711,[1]Conceptos!$B$2:$E$587,4,FALSE)</f>
        <v>1</v>
      </c>
      <c r="V4711" s="231">
        <f t="shared" si="821"/>
        <v>0</v>
      </c>
    </row>
    <row r="4712" spans="1:22" s="231" customFormat="1" hidden="1">
      <c r="A4712" s="172">
        <f>VLOOKUP(G4712,[1]Conceptos!$B$2:$F$587,5,FALSE)</f>
        <v>554</v>
      </c>
      <c r="B4712" s="236"/>
      <c r="C4712" s="237"/>
      <c r="D4712" s="238"/>
      <c r="E4712" s="225">
        <v>8</v>
      </c>
      <c r="F4712" s="174"/>
      <c r="G4712" s="264" t="str">
        <f t="shared" si="819"/>
        <v>A.17.3</v>
      </c>
      <c r="H4712" s="235" t="e">
        <f t="shared" si="824"/>
        <v>#N/A</v>
      </c>
      <c r="I4712" s="239"/>
      <c r="J4712" s="239"/>
      <c r="K4712" s="239"/>
      <c r="L4712" s="239"/>
      <c r="M4712" s="240"/>
      <c r="N4712" s="231">
        <f t="shared" si="816"/>
        <v>1</v>
      </c>
      <c r="O4712" s="231">
        <f t="shared" si="817"/>
        <v>0</v>
      </c>
      <c r="P4712" s="179">
        <f>VLOOKUP($G4712,[1]Conceptos!$B$2:$I$588,6,FALSE)</f>
        <v>1</v>
      </c>
      <c r="Q4712" s="179">
        <f>VLOOKUP($G4712,[1]Conceptos!$B$2:$I$588,7,FALSE)</f>
        <v>1</v>
      </c>
      <c r="R4712" s="179">
        <f>VLOOKUP($G4712,[1]Conceptos!$B$2:$I$588,8,FALSE)</f>
        <v>1</v>
      </c>
      <c r="S4712" s="229" t="b">
        <f>VLOOKUP(G4712,[1]Conceptos!$B$2:$E$587,4,FALSE)</f>
        <v>1</v>
      </c>
      <c r="V4712" s="231">
        <f t="shared" si="821"/>
        <v>0</v>
      </c>
    </row>
    <row r="4713" spans="1:22" s="231" customFormat="1" hidden="1">
      <c r="A4713" s="172">
        <f>VLOOKUP(G4713,[1]Conceptos!$B$2:$F$587,5,FALSE)</f>
        <v>554</v>
      </c>
      <c r="B4713" s="236"/>
      <c r="C4713" s="237"/>
      <c r="D4713" s="238"/>
      <c r="E4713" s="225">
        <v>9</v>
      </c>
      <c r="F4713" s="174"/>
      <c r="G4713" s="264" t="str">
        <f t="shared" si="819"/>
        <v>A.17.3</v>
      </c>
      <c r="H4713" s="235" t="e">
        <f t="shared" si="824"/>
        <v>#N/A</v>
      </c>
      <c r="I4713" s="239"/>
      <c r="J4713" s="239"/>
      <c r="K4713" s="239"/>
      <c r="L4713" s="239"/>
      <c r="M4713" s="240"/>
      <c r="N4713" s="231">
        <f t="shared" si="816"/>
        <v>1</v>
      </c>
      <c r="O4713" s="231">
        <f t="shared" si="817"/>
        <v>0</v>
      </c>
      <c r="P4713" s="179">
        <f>VLOOKUP($G4713,[1]Conceptos!$B$2:$I$588,6,FALSE)</f>
        <v>1</v>
      </c>
      <c r="Q4713" s="179">
        <f>VLOOKUP($G4713,[1]Conceptos!$B$2:$I$588,7,FALSE)</f>
        <v>1</v>
      </c>
      <c r="R4713" s="179">
        <f>VLOOKUP($G4713,[1]Conceptos!$B$2:$I$588,8,FALSE)</f>
        <v>1</v>
      </c>
      <c r="S4713" s="229" t="b">
        <f>VLOOKUP(G4713,[1]Conceptos!$B$2:$E$587,4,FALSE)</f>
        <v>1</v>
      </c>
      <c r="V4713" s="231">
        <f t="shared" si="821"/>
        <v>0</v>
      </c>
    </row>
    <row r="4714" spans="1:22" s="231" customFormat="1" hidden="1">
      <c r="A4714" s="172">
        <f>VLOOKUP(G4714,[1]Conceptos!$B$2:$F$587,5,FALSE)</f>
        <v>554</v>
      </c>
      <c r="B4714" s="236"/>
      <c r="C4714" s="237"/>
      <c r="D4714" s="238"/>
      <c r="E4714" s="225">
        <v>10</v>
      </c>
      <c r="F4714" s="174"/>
      <c r="G4714" s="264" t="str">
        <f t="shared" si="819"/>
        <v>A.17.3</v>
      </c>
      <c r="H4714" s="235" t="e">
        <f t="shared" si="824"/>
        <v>#N/A</v>
      </c>
      <c r="I4714" s="239"/>
      <c r="J4714" s="239"/>
      <c r="K4714" s="239"/>
      <c r="L4714" s="239"/>
      <c r="M4714" s="240"/>
      <c r="N4714" s="231">
        <f t="shared" si="816"/>
        <v>1</v>
      </c>
      <c r="O4714" s="231">
        <f t="shared" si="817"/>
        <v>0</v>
      </c>
      <c r="P4714" s="179">
        <f>VLOOKUP($G4714,[1]Conceptos!$B$2:$I$588,6,FALSE)</f>
        <v>1</v>
      </c>
      <c r="Q4714" s="179">
        <f>VLOOKUP($G4714,[1]Conceptos!$B$2:$I$588,7,FALSE)</f>
        <v>1</v>
      </c>
      <c r="R4714" s="179">
        <f>VLOOKUP($G4714,[1]Conceptos!$B$2:$I$588,8,FALSE)</f>
        <v>1</v>
      </c>
      <c r="S4714" s="229" t="b">
        <f>VLOOKUP(G4714,[1]Conceptos!$B$2:$E$587,4,FALSE)</f>
        <v>1</v>
      </c>
      <c r="V4714" s="231">
        <f t="shared" si="821"/>
        <v>0</v>
      </c>
    </row>
    <row r="4715" spans="1:22" s="231" customFormat="1" ht="51">
      <c r="A4715" s="172">
        <f>VLOOKUP(G4715,[1]Conceptos!$B$2:$F$587,5,FALSE)</f>
        <v>555</v>
      </c>
      <c r="B4715" s="216" t="s">
        <v>697</v>
      </c>
      <c r="C4715" s="217" t="str">
        <f>VLOOKUP(B4715,[1]Conceptos!$B$2:$D$587,2,FALSE)</f>
        <v>PAGO DE DÉFICIT FISCAL, DE PASIVO LABORAL Y PRESTACIONAL EN PROGRAMAS DE SANEAMIENTO FISCAL Y FINANCIERO</v>
      </c>
      <c r="D4715" s="218" t="str">
        <f>VLOOKUP(B4715,[1]Conceptos!$B$2:$D$587,3,FALSE)</f>
        <v>CORRESPONDE AL PAGO DE DÉFICIT FISCAL, PAGO DE PASIVO LABORAL Y PRESTACIONAL EN PROGRAMAS DE SANEAMIENTO FISCAL Y FINANCIERO</v>
      </c>
      <c r="E4715" s="249"/>
      <c r="F4715" s="210"/>
      <c r="G4715" s="262" t="str">
        <f t="shared" si="819"/>
        <v>A.17.4</v>
      </c>
      <c r="H4715" s="249"/>
      <c r="I4715" s="213">
        <f>I4716+I4727</f>
        <v>0</v>
      </c>
      <c r="J4715" s="213">
        <f>J4716+J4727</f>
        <v>0</v>
      </c>
      <c r="K4715" s="213">
        <f>K4716+K4727</f>
        <v>0</v>
      </c>
      <c r="L4715" s="213">
        <f>L4716+L4727</f>
        <v>0</v>
      </c>
      <c r="M4715" s="214">
        <f>M4716+M4727</f>
        <v>0</v>
      </c>
      <c r="N4715" s="250">
        <f>IF(E4715&lt;&gt;"",1,0)</f>
        <v>0</v>
      </c>
      <c r="O4715" s="250">
        <f>SUM(I4715:M4715)</f>
        <v>0</v>
      </c>
      <c r="P4715" s="179">
        <f>VLOOKUP($G4715,[1]Conceptos!$B$2:$I$588,6,FALSE)</f>
        <v>1</v>
      </c>
      <c r="Q4715" s="179">
        <f>VLOOKUP($G4715,[1]Conceptos!$B$2:$I$588,7,FALSE)</f>
        <v>1</v>
      </c>
      <c r="R4715" s="179">
        <f>VLOOKUP($G4715,[1]Conceptos!$B$2:$I$588,8,FALSE)</f>
        <v>1</v>
      </c>
      <c r="S4715" s="229" t="b">
        <f>VLOOKUP(G4715,[1]Conceptos!$B$2:$E$588,4,FALSE)</f>
        <v>0</v>
      </c>
      <c r="T4715" s="230">
        <f>FIND(".",B4715,LEN(B4715)-2)</f>
        <v>5</v>
      </c>
      <c r="U4715" s="230" t="str">
        <f>MID(B4715,1,T4715-1)</f>
        <v>A.17</v>
      </c>
      <c r="V4715" s="231">
        <f t="shared" si="821"/>
        <v>5</v>
      </c>
    </row>
    <row r="4716" spans="1:22" s="231" customFormat="1" ht="25.5">
      <c r="A4716" s="172">
        <f>VLOOKUP(G4716,[1]Conceptos!$B$2:$F$587,5,FALSE)</f>
        <v>556</v>
      </c>
      <c r="B4716" s="219" t="s">
        <v>698</v>
      </c>
      <c r="C4716" s="220" t="str">
        <f>VLOOKUP(B4716,[1]Conceptos!$B$2:$D$587,2,FALSE)</f>
        <v>CAUSADO CON ANTERIORIDAD AL 31 DE DICIEMBRE DE 2000</v>
      </c>
      <c r="D4716" s="221" t="str">
        <f>VLOOKUP(B4716,[1]Conceptos!$B$2:$D$587,3,FALSE)</f>
        <v>PAGO DE DÉFICIT FISCAL EN PROGRAMAS DE SANEAMIENTO FISCAL Y PASIVO LABORAL Y PRESTACIONAL ACUMULADO A 31 DE DICIEMBRE DE 2000</v>
      </c>
      <c r="E4716" s="222" t="s">
        <v>136</v>
      </c>
      <c r="F4716" s="223"/>
      <c r="G4716" s="263" t="str">
        <f t="shared" si="819"/>
        <v>A.17.4.1</v>
      </c>
      <c r="H4716" s="225"/>
      <c r="I4716" s="226">
        <f>SUM(I4717:I4726)</f>
        <v>0</v>
      </c>
      <c r="J4716" s="226">
        <f>SUM(J4717:J4726)</f>
        <v>0</v>
      </c>
      <c r="K4716" s="226">
        <f>SUM(K4717:K4726)</f>
        <v>0</v>
      </c>
      <c r="L4716" s="226">
        <f>SUM(L4717:L4726)</f>
        <v>0</v>
      </c>
      <c r="M4716" s="227">
        <f>SUM(M4717:M4726)</f>
        <v>0</v>
      </c>
      <c r="N4716" s="228">
        <f>IF(AND(E4716&lt;&gt;"", E4716&lt;&gt;"Registrar Detalle",E4716&lt;&gt;"Ocultar Detalle"),1,0)</f>
        <v>0</v>
      </c>
      <c r="O4716" s="228">
        <f t="shared" si="817"/>
        <v>0</v>
      </c>
      <c r="P4716" s="179">
        <f>VLOOKUP($G4716,[1]Conceptos!$B$2:$I$588,6,FALSE)</f>
        <v>1</v>
      </c>
      <c r="Q4716" s="179">
        <f>VLOOKUP($G4716,[1]Conceptos!$B$2:$I$588,7,FALSE)</f>
        <v>1</v>
      </c>
      <c r="R4716" s="179">
        <f>VLOOKUP($G4716,[1]Conceptos!$B$2:$I$588,8,FALSE)</f>
        <v>1</v>
      </c>
      <c r="S4716" s="229" t="b">
        <f>VLOOKUP(G4716,[1]Conceptos!$B$2:$E$588,4,FALSE)</f>
        <v>1</v>
      </c>
      <c r="T4716" s="230">
        <f>FIND(".",B4716,LEN(B4716)-2)</f>
        <v>7</v>
      </c>
      <c r="U4716" s="230" t="str">
        <f>MID(B4716,1,T4716-1)</f>
        <v>A.17.4</v>
      </c>
      <c r="V4716" s="231">
        <f t="shared" si="821"/>
        <v>7</v>
      </c>
    </row>
    <row r="4717" spans="1:22" s="231" customFormat="1">
      <c r="A4717" s="172">
        <f>VLOOKUP(G4717,[1]Conceptos!$B$2:$F$587,5,FALSE)</f>
        <v>556</v>
      </c>
      <c r="B4717" s="234"/>
      <c r="C4717" s="220"/>
      <c r="D4717" s="221"/>
      <c r="E4717" s="225">
        <v>1</v>
      </c>
      <c r="F4717" s="174"/>
      <c r="G4717" s="264" t="str">
        <f t="shared" si="819"/>
        <v>A.17.4.1</v>
      </c>
      <c r="H4717" s="235" t="e">
        <f t="shared" ref="H4717:H4726" si="825">VLOOKUP(F4717,$W$7:$X$48,2,FALSE)</f>
        <v>#N/A</v>
      </c>
      <c r="I4717" s="239"/>
      <c r="J4717" s="239"/>
      <c r="K4717" s="239"/>
      <c r="L4717" s="239"/>
      <c r="M4717" s="240"/>
      <c r="N4717" s="231">
        <f t="shared" si="816"/>
        <v>1</v>
      </c>
      <c r="O4717" s="231">
        <f t="shared" si="817"/>
        <v>0</v>
      </c>
      <c r="P4717" s="179">
        <f>VLOOKUP($G4717,[1]Conceptos!$B$2:$I$588,6,FALSE)</f>
        <v>1</v>
      </c>
      <c r="Q4717" s="179">
        <f>VLOOKUP($G4717,[1]Conceptos!$B$2:$I$588,7,FALSE)</f>
        <v>1</v>
      </c>
      <c r="R4717" s="179">
        <f>VLOOKUP($G4717,[1]Conceptos!$B$2:$I$588,8,FALSE)</f>
        <v>1</v>
      </c>
      <c r="S4717" s="229" t="b">
        <f>VLOOKUP(G4717,[1]Conceptos!$B$2:$E$588,4,FALSE)</f>
        <v>1</v>
      </c>
      <c r="V4717" s="231">
        <f t="shared" si="821"/>
        <v>7</v>
      </c>
    </row>
    <row r="4718" spans="1:22" s="231" customFormat="1" hidden="1">
      <c r="A4718" s="172">
        <f>VLOOKUP(G4718,[1]Conceptos!$B$2:$F$587,5,FALSE)</f>
        <v>556</v>
      </c>
      <c r="B4718" s="236"/>
      <c r="C4718" s="237"/>
      <c r="D4718" s="238"/>
      <c r="E4718" s="225">
        <v>2</v>
      </c>
      <c r="F4718" s="174"/>
      <c r="G4718" s="264" t="str">
        <f t="shared" si="819"/>
        <v>A.17.4.1</v>
      </c>
      <c r="H4718" s="235" t="e">
        <f t="shared" si="825"/>
        <v>#N/A</v>
      </c>
      <c r="I4718" s="239"/>
      <c r="J4718" s="239"/>
      <c r="K4718" s="239"/>
      <c r="L4718" s="239"/>
      <c r="M4718" s="240"/>
      <c r="N4718" s="231">
        <f t="shared" si="816"/>
        <v>1</v>
      </c>
      <c r="O4718" s="231">
        <f t="shared" si="817"/>
        <v>0</v>
      </c>
      <c r="P4718" s="179">
        <f>VLOOKUP($G4718,[1]Conceptos!$B$2:$I$588,6,FALSE)</f>
        <v>1</v>
      </c>
      <c r="Q4718" s="179">
        <f>VLOOKUP($G4718,[1]Conceptos!$B$2:$I$588,7,FALSE)</f>
        <v>1</v>
      </c>
      <c r="R4718" s="179">
        <f>VLOOKUP($G4718,[1]Conceptos!$B$2:$I$588,8,FALSE)</f>
        <v>1</v>
      </c>
      <c r="S4718" s="229" t="b">
        <f>VLOOKUP(G4718,[1]Conceptos!$B$2:$E$587,4,FALSE)</f>
        <v>1</v>
      </c>
      <c r="V4718" s="231">
        <f t="shared" si="821"/>
        <v>0</v>
      </c>
    </row>
    <row r="4719" spans="1:22" s="231" customFormat="1" hidden="1">
      <c r="A4719" s="172">
        <f>VLOOKUP(G4719,[1]Conceptos!$B$2:$F$587,5,FALSE)</f>
        <v>556</v>
      </c>
      <c r="B4719" s="236"/>
      <c r="C4719" s="237"/>
      <c r="D4719" s="238"/>
      <c r="E4719" s="225">
        <v>3</v>
      </c>
      <c r="F4719" s="174"/>
      <c r="G4719" s="264" t="str">
        <f t="shared" si="819"/>
        <v>A.17.4.1</v>
      </c>
      <c r="H4719" s="235" t="e">
        <f t="shared" si="825"/>
        <v>#N/A</v>
      </c>
      <c r="I4719" s="239"/>
      <c r="J4719" s="239"/>
      <c r="K4719" s="239"/>
      <c r="L4719" s="239"/>
      <c r="M4719" s="240"/>
      <c r="N4719" s="231">
        <f t="shared" si="816"/>
        <v>1</v>
      </c>
      <c r="O4719" s="231">
        <f t="shared" si="817"/>
        <v>0</v>
      </c>
      <c r="P4719" s="179">
        <f>VLOOKUP($G4719,[1]Conceptos!$B$2:$I$588,6,FALSE)</f>
        <v>1</v>
      </c>
      <c r="Q4719" s="179">
        <f>VLOOKUP($G4719,[1]Conceptos!$B$2:$I$588,7,FALSE)</f>
        <v>1</v>
      </c>
      <c r="R4719" s="179">
        <f>VLOOKUP($G4719,[1]Conceptos!$B$2:$I$588,8,FALSE)</f>
        <v>1</v>
      </c>
      <c r="S4719" s="229" t="b">
        <f>VLOOKUP(G4719,[1]Conceptos!$B$2:$E$587,4,FALSE)</f>
        <v>1</v>
      </c>
      <c r="V4719" s="231">
        <f t="shared" si="821"/>
        <v>0</v>
      </c>
    </row>
    <row r="4720" spans="1:22" s="231" customFormat="1" hidden="1">
      <c r="A4720" s="172">
        <f>VLOOKUP(G4720,[1]Conceptos!$B$2:$F$587,5,FALSE)</f>
        <v>556</v>
      </c>
      <c r="B4720" s="236"/>
      <c r="C4720" s="237"/>
      <c r="D4720" s="238"/>
      <c r="E4720" s="225">
        <v>4</v>
      </c>
      <c r="F4720" s="174"/>
      <c r="G4720" s="264" t="str">
        <f t="shared" si="819"/>
        <v>A.17.4.1</v>
      </c>
      <c r="H4720" s="235" t="e">
        <f t="shared" si="825"/>
        <v>#N/A</v>
      </c>
      <c r="I4720" s="239"/>
      <c r="J4720" s="239"/>
      <c r="K4720" s="239"/>
      <c r="L4720" s="239"/>
      <c r="M4720" s="240"/>
      <c r="N4720" s="231">
        <f t="shared" si="816"/>
        <v>1</v>
      </c>
      <c r="O4720" s="231">
        <f t="shared" si="817"/>
        <v>0</v>
      </c>
      <c r="P4720" s="179">
        <f>VLOOKUP($G4720,[1]Conceptos!$B$2:$I$588,6,FALSE)</f>
        <v>1</v>
      </c>
      <c r="Q4720" s="179">
        <f>VLOOKUP($G4720,[1]Conceptos!$B$2:$I$588,7,FALSE)</f>
        <v>1</v>
      </c>
      <c r="R4720" s="179">
        <f>VLOOKUP($G4720,[1]Conceptos!$B$2:$I$588,8,FALSE)</f>
        <v>1</v>
      </c>
      <c r="S4720" s="229" t="b">
        <f>VLOOKUP(G4720,[1]Conceptos!$B$2:$E$587,4,FALSE)</f>
        <v>1</v>
      </c>
      <c r="V4720" s="231">
        <f t="shared" si="821"/>
        <v>0</v>
      </c>
    </row>
    <row r="4721" spans="1:22" s="231" customFormat="1" hidden="1">
      <c r="A4721" s="172">
        <f>VLOOKUP(G4721,[1]Conceptos!$B$2:$F$587,5,FALSE)</f>
        <v>556</v>
      </c>
      <c r="B4721" s="236"/>
      <c r="C4721" s="237"/>
      <c r="D4721" s="238"/>
      <c r="E4721" s="225">
        <v>5</v>
      </c>
      <c r="F4721" s="174"/>
      <c r="G4721" s="264" t="str">
        <f t="shared" si="819"/>
        <v>A.17.4.1</v>
      </c>
      <c r="H4721" s="235" t="e">
        <f t="shared" si="825"/>
        <v>#N/A</v>
      </c>
      <c r="I4721" s="239"/>
      <c r="J4721" s="239"/>
      <c r="K4721" s="239"/>
      <c r="L4721" s="239"/>
      <c r="M4721" s="240"/>
      <c r="N4721" s="231">
        <f t="shared" si="816"/>
        <v>1</v>
      </c>
      <c r="O4721" s="231">
        <f t="shared" si="817"/>
        <v>0</v>
      </c>
      <c r="P4721" s="179">
        <f>VLOOKUP($G4721,[1]Conceptos!$B$2:$I$588,6,FALSE)</f>
        <v>1</v>
      </c>
      <c r="Q4721" s="179">
        <f>VLOOKUP($G4721,[1]Conceptos!$B$2:$I$588,7,FALSE)</f>
        <v>1</v>
      </c>
      <c r="R4721" s="179">
        <f>VLOOKUP($G4721,[1]Conceptos!$B$2:$I$588,8,FALSE)</f>
        <v>1</v>
      </c>
      <c r="S4721" s="229" t="b">
        <f>VLOOKUP(G4721,[1]Conceptos!$B$2:$E$587,4,FALSE)</f>
        <v>1</v>
      </c>
      <c r="V4721" s="231">
        <f t="shared" si="821"/>
        <v>0</v>
      </c>
    </row>
    <row r="4722" spans="1:22" s="231" customFormat="1" hidden="1">
      <c r="A4722" s="172">
        <f>VLOOKUP(G4722,[1]Conceptos!$B$2:$F$587,5,FALSE)</f>
        <v>556</v>
      </c>
      <c r="B4722" s="236"/>
      <c r="C4722" s="237"/>
      <c r="D4722" s="238"/>
      <c r="E4722" s="225">
        <v>6</v>
      </c>
      <c r="F4722" s="174"/>
      <c r="G4722" s="264" t="str">
        <f t="shared" si="819"/>
        <v>A.17.4.1</v>
      </c>
      <c r="H4722" s="235" t="e">
        <f t="shared" si="825"/>
        <v>#N/A</v>
      </c>
      <c r="I4722" s="239"/>
      <c r="J4722" s="239"/>
      <c r="K4722" s="239"/>
      <c r="L4722" s="239"/>
      <c r="M4722" s="240"/>
      <c r="N4722" s="231">
        <f t="shared" si="816"/>
        <v>1</v>
      </c>
      <c r="O4722" s="231">
        <f t="shared" si="817"/>
        <v>0</v>
      </c>
      <c r="P4722" s="179">
        <f>VLOOKUP($G4722,[1]Conceptos!$B$2:$I$588,6,FALSE)</f>
        <v>1</v>
      </c>
      <c r="Q4722" s="179">
        <f>VLOOKUP($G4722,[1]Conceptos!$B$2:$I$588,7,FALSE)</f>
        <v>1</v>
      </c>
      <c r="R4722" s="179">
        <f>VLOOKUP($G4722,[1]Conceptos!$B$2:$I$588,8,FALSE)</f>
        <v>1</v>
      </c>
      <c r="S4722" s="229" t="b">
        <f>VLOOKUP(G4722,[1]Conceptos!$B$2:$E$587,4,FALSE)</f>
        <v>1</v>
      </c>
      <c r="V4722" s="231">
        <f t="shared" si="821"/>
        <v>0</v>
      </c>
    </row>
    <row r="4723" spans="1:22" s="231" customFormat="1" hidden="1">
      <c r="A4723" s="172">
        <f>VLOOKUP(G4723,[1]Conceptos!$B$2:$F$587,5,FALSE)</f>
        <v>556</v>
      </c>
      <c r="B4723" s="236"/>
      <c r="C4723" s="237"/>
      <c r="D4723" s="238"/>
      <c r="E4723" s="225">
        <v>7</v>
      </c>
      <c r="F4723" s="174"/>
      <c r="G4723" s="264" t="str">
        <f t="shared" si="819"/>
        <v>A.17.4.1</v>
      </c>
      <c r="H4723" s="235" t="e">
        <f t="shared" si="825"/>
        <v>#N/A</v>
      </c>
      <c r="I4723" s="239"/>
      <c r="J4723" s="239"/>
      <c r="K4723" s="239"/>
      <c r="L4723" s="239"/>
      <c r="M4723" s="240"/>
      <c r="N4723" s="231">
        <f t="shared" si="816"/>
        <v>1</v>
      </c>
      <c r="O4723" s="231">
        <f t="shared" si="817"/>
        <v>0</v>
      </c>
      <c r="P4723" s="179">
        <f>VLOOKUP($G4723,[1]Conceptos!$B$2:$I$588,6,FALSE)</f>
        <v>1</v>
      </c>
      <c r="Q4723" s="179">
        <f>VLOOKUP($G4723,[1]Conceptos!$B$2:$I$588,7,FALSE)</f>
        <v>1</v>
      </c>
      <c r="R4723" s="179">
        <f>VLOOKUP($G4723,[1]Conceptos!$B$2:$I$588,8,FALSE)</f>
        <v>1</v>
      </c>
      <c r="S4723" s="229" t="b">
        <f>VLOOKUP(G4723,[1]Conceptos!$B$2:$E$587,4,FALSE)</f>
        <v>1</v>
      </c>
      <c r="V4723" s="231">
        <f t="shared" si="821"/>
        <v>0</v>
      </c>
    </row>
    <row r="4724" spans="1:22" s="231" customFormat="1" hidden="1">
      <c r="A4724" s="172">
        <f>VLOOKUP(G4724,[1]Conceptos!$B$2:$F$587,5,FALSE)</f>
        <v>556</v>
      </c>
      <c r="B4724" s="236"/>
      <c r="C4724" s="237"/>
      <c r="D4724" s="238"/>
      <c r="E4724" s="225">
        <v>8</v>
      </c>
      <c r="F4724" s="174"/>
      <c r="G4724" s="264" t="str">
        <f t="shared" si="819"/>
        <v>A.17.4.1</v>
      </c>
      <c r="H4724" s="235" t="e">
        <f t="shared" si="825"/>
        <v>#N/A</v>
      </c>
      <c r="I4724" s="239"/>
      <c r="J4724" s="239"/>
      <c r="K4724" s="239"/>
      <c r="L4724" s="239"/>
      <c r="M4724" s="240"/>
      <c r="N4724" s="231">
        <f>IF(E4724&lt;&gt;"",1,0)</f>
        <v>1</v>
      </c>
      <c r="O4724" s="231">
        <f t="shared" ref="O4724:O4793" si="826">SUM(I4724:M4724)</f>
        <v>0</v>
      </c>
      <c r="P4724" s="179">
        <f>VLOOKUP($G4724,[1]Conceptos!$B$2:$I$588,6,FALSE)</f>
        <v>1</v>
      </c>
      <c r="Q4724" s="179">
        <f>VLOOKUP($G4724,[1]Conceptos!$B$2:$I$588,7,FALSE)</f>
        <v>1</v>
      </c>
      <c r="R4724" s="179">
        <f>VLOOKUP($G4724,[1]Conceptos!$B$2:$I$588,8,FALSE)</f>
        <v>1</v>
      </c>
      <c r="S4724" s="229" t="b">
        <f>VLOOKUP(G4724,[1]Conceptos!$B$2:$E$587,4,FALSE)</f>
        <v>1</v>
      </c>
      <c r="V4724" s="231">
        <f t="shared" si="821"/>
        <v>0</v>
      </c>
    </row>
    <row r="4725" spans="1:22" s="231" customFormat="1" hidden="1">
      <c r="A4725" s="172">
        <f>VLOOKUP(G4725,[1]Conceptos!$B$2:$F$587,5,FALSE)</f>
        <v>556</v>
      </c>
      <c r="B4725" s="236"/>
      <c r="C4725" s="237"/>
      <c r="D4725" s="238"/>
      <c r="E4725" s="225">
        <v>9</v>
      </c>
      <c r="F4725" s="174"/>
      <c r="G4725" s="264" t="str">
        <f t="shared" si="819"/>
        <v>A.17.4.1</v>
      </c>
      <c r="H4725" s="235" t="e">
        <f t="shared" si="825"/>
        <v>#N/A</v>
      </c>
      <c r="I4725" s="239"/>
      <c r="J4725" s="239"/>
      <c r="K4725" s="239"/>
      <c r="L4725" s="239"/>
      <c r="M4725" s="240"/>
      <c r="N4725" s="231">
        <f>IF(E4725&lt;&gt;"",1,0)</f>
        <v>1</v>
      </c>
      <c r="O4725" s="231">
        <f t="shared" si="826"/>
        <v>0</v>
      </c>
      <c r="P4725" s="179">
        <f>VLOOKUP($G4725,[1]Conceptos!$B$2:$I$588,6,FALSE)</f>
        <v>1</v>
      </c>
      <c r="Q4725" s="179">
        <f>VLOOKUP($G4725,[1]Conceptos!$B$2:$I$588,7,FALSE)</f>
        <v>1</v>
      </c>
      <c r="R4725" s="179">
        <f>VLOOKUP($G4725,[1]Conceptos!$B$2:$I$588,8,FALSE)</f>
        <v>1</v>
      </c>
      <c r="S4725" s="229" t="b">
        <f>VLOOKUP(G4725,[1]Conceptos!$B$2:$E$587,4,FALSE)</f>
        <v>1</v>
      </c>
      <c r="V4725" s="231">
        <f t="shared" si="821"/>
        <v>0</v>
      </c>
    </row>
    <row r="4726" spans="1:22" s="231" customFormat="1" hidden="1">
      <c r="A4726" s="172">
        <f>VLOOKUP(G4726,[1]Conceptos!$B$2:$F$587,5,FALSE)</f>
        <v>556</v>
      </c>
      <c r="B4726" s="236"/>
      <c r="C4726" s="237"/>
      <c r="D4726" s="238"/>
      <c r="E4726" s="225">
        <v>10</v>
      </c>
      <c r="F4726" s="174"/>
      <c r="G4726" s="264" t="str">
        <f t="shared" si="819"/>
        <v>A.17.4.1</v>
      </c>
      <c r="H4726" s="235" t="e">
        <f t="shared" si="825"/>
        <v>#N/A</v>
      </c>
      <c r="I4726" s="239"/>
      <c r="J4726" s="239"/>
      <c r="K4726" s="239"/>
      <c r="L4726" s="239"/>
      <c r="M4726" s="240"/>
      <c r="N4726" s="231">
        <f>IF(E4726&lt;&gt;"",1,0)</f>
        <v>1</v>
      </c>
      <c r="O4726" s="231">
        <f t="shared" si="826"/>
        <v>0</v>
      </c>
      <c r="P4726" s="179">
        <f>VLOOKUP($G4726,[1]Conceptos!$B$2:$I$588,6,FALSE)</f>
        <v>1</v>
      </c>
      <c r="Q4726" s="179">
        <f>VLOOKUP($G4726,[1]Conceptos!$B$2:$I$588,7,FALSE)</f>
        <v>1</v>
      </c>
      <c r="R4726" s="179">
        <f>VLOOKUP($G4726,[1]Conceptos!$B$2:$I$588,8,FALSE)</f>
        <v>1</v>
      </c>
      <c r="S4726" s="229" t="b">
        <f>VLOOKUP(G4726,[1]Conceptos!$B$2:$E$587,4,FALSE)</f>
        <v>1</v>
      </c>
      <c r="V4726" s="231">
        <f t="shared" si="821"/>
        <v>0</v>
      </c>
    </row>
    <row r="4727" spans="1:22" s="231" customFormat="1" ht="38.25">
      <c r="A4727" s="172">
        <f>VLOOKUP(G4727,[1]Conceptos!$B$2:$F$587,5,FALSE)</f>
        <v>557</v>
      </c>
      <c r="B4727" s="219" t="s">
        <v>699</v>
      </c>
      <c r="C4727" s="220" t="str">
        <f>VLOOKUP(B4727,[1]Conceptos!$B$2:$D$587,2,FALSE)</f>
        <v>CAUSADO DESPUÉS DEL 31 DE DICIEMBRE DE 2000</v>
      </c>
      <c r="D4727" s="221" t="str">
        <f>VLOOKUP(B4727,[1]Conceptos!$B$2:$D$587,3,FALSE)</f>
        <v>PAGO DE DÉFICIT FISCAL Y PASIVO LABORAL Y PRESTACIONAL EN PROGRAMAS DE SANEAMIENTO FISCAL Y FINANCIERO CAUSADO DESPUÉS DEL 31 DE DICIEMBRE DE 2000</v>
      </c>
      <c r="E4727" s="222" t="s">
        <v>136</v>
      </c>
      <c r="F4727" s="223"/>
      <c r="G4727" s="263" t="str">
        <f t="shared" si="819"/>
        <v>A.17.4.2</v>
      </c>
      <c r="H4727" s="225"/>
      <c r="I4727" s="226">
        <f>SUM(I4728:I4737)</f>
        <v>0</v>
      </c>
      <c r="J4727" s="226">
        <f>SUM(J4728:J4737)</f>
        <v>0</v>
      </c>
      <c r="K4727" s="226">
        <f>SUM(K4728:K4737)</f>
        <v>0</v>
      </c>
      <c r="L4727" s="226">
        <f>SUM(L4728:L4737)</f>
        <v>0</v>
      </c>
      <c r="M4727" s="227">
        <f>SUM(M4728:M4737)</f>
        <v>0</v>
      </c>
      <c r="N4727" s="228">
        <f>IF(AND(E4727&lt;&gt;"", E4727&lt;&gt;"Registrar Detalle",E4727&lt;&gt;"Ocultar Detalle"),1,0)</f>
        <v>0</v>
      </c>
      <c r="O4727" s="228">
        <f t="shared" si="826"/>
        <v>0</v>
      </c>
      <c r="P4727" s="179">
        <f>VLOOKUP($G4727,[1]Conceptos!$B$2:$I$588,6,FALSE)</f>
        <v>1</v>
      </c>
      <c r="Q4727" s="179">
        <f>VLOOKUP($G4727,[1]Conceptos!$B$2:$I$588,7,FALSE)</f>
        <v>1</v>
      </c>
      <c r="R4727" s="179">
        <f>VLOOKUP($G4727,[1]Conceptos!$B$2:$I$588,8,FALSE)</f>
        <v>1</v>
      </c>
      <c r="S4727" s="229" t="b">
        <f>VLOOKUP(G4727,[1]Conceptos!$B$2:$E$588,4,FALSE)</f>
        <v>1</v>
      </c>
      <c r="T4727" s="230">
        <f>FIND(".",B4727,LEN(B4727)-2)</f>
        <v>7</v>
      </c>
      <c r="U4727" s="230" t="str">
        <f>MID(B4727,1,T4727-1)</f>
        <v>A.17.4</v>
      </c>
      <c r="V4727" s="231">
        <f t="shared" si="821"/>
        <v>7</v>
      </c>
    </row>
    <row r="4728" spans="1:22" s="231" customFormat="1">
      <c r="A4728" s="172">
        <f>VLOOKUP(G4728,[1]Conceptos!$B$2:$F$587,5,FALSE)</f>
        <v>557</v>
      </c>
      <c r="B4728" s="234"/>
      <c r="C4728" s="220"/>
      <c r="D4728" s="221"/>
      <c r="E4728" s="225">
        <v>1</v>
      </c>
      <c r="F4728" s="174"/>
      <c r="G4728" s="264" t="str">
        <f t="shared" si="819"/>
        <v>A.17.4.2</v>
      </c>
      <c r="H4728" s="235" t="e">
        <f t="shared" ref="H4728:H4737" si="827">VLOOKUP(F4728,$W$7:$X$48,2,FALSE)</f>
        <v>#N/A</v>
      </c>
      <c r="I4728" s="239"/>
      <c r="J4728" s="239"/>
      <c r="K4728" s="239"/>
      <c r="L4728" s="239"/>
      <c r="M4728" s="240"/>
      <c r="N4728" s="231">
        <f t="shared" ref="N4728:N4738" si="828">IF(E4728&lt;&gt;"",1,0)</f>
        <v>1</v>
      </c>
      <c r="O4728" s="231">
        <f t="shared" si="826"/>
        <v>0</v>
      </c>
      <c r="P4728" s="179">
        <f>VLOOKUP($G4728,[1]Conceptos!$B$2:$I$588,6,FALSE)</f>
        <v>1</v>
      </c>
      <c r="Q4728" s="179">
        <f>VLOOKUP($G4728,[1]Conceptos!$B$2:$I$588,7,FALSE)</f>
        <v>1</v>
      </c>
      <c r="R4728" s="179">
        <f>VLOOKUP($G4728,[1]Conceptos!$B$2:$I$588,8,FALSE)</f>
        <v>1</v>
      </c>
      <c r="S4728" s="229" t="b">
        <f>VLOOKUP(G4728,[1]Conceptos!$B$2:$E$588,4,FALSE)</f>
        <v>1</v>
      </c>
      <c r="V4728" s="231">
        <f t="shared" si="821"/>
        <v>7</v>
      </c>
    </row>
    <row r="4729" spans="1:22" s="231" customFormat="1" hidden="1">
      <c r="A4729" s="172">
        <f>VLOOKUP(G4729,[1]Conceptos!$B$2:$F$587,5,FALSE)</f>
        <v>557</v>
      </c>
      <c r="B4729" s="236"/>
      <c r="C4729" s="237"/>
      <c r="D4729" s="238"/>
      <c r="E4729" s="225">
        <v>2</v>
      </c>
      <c r="F4729" s="174"/>
      <c r="G4729" s="264" t="str">
        <f t="shared" si="819"/>
        <v>A.17.4.2</v>
      </c>
      <c r="H4729" s="235" t="e">
        <f t="shared" si="827"/>
        <v>#N/A</v>
      </c>
      <c r="I4729" s="239"/>
      <c r="J4729" s="239"/>
      <c r="K4729" s="239"/>
      <c r="L4729" s="239"/>
      <c r="M4729" s="240"/>
      <c r="N4729" s="231">
        <f t="shared" si="828"/>
        <v>1</v>
      </c>
      <c r="O4729" s="231">
        <f t="shared" si="826"/>
        <v>0</v>
      </c>
      <c r="P4729" s="179">
        <f>VLOOKUP($G4729,[1]Conceptos!$B$2:$I$588,6,FALSE)</f>
        <v>1</v>
      </c>
      <c r="Q4729" s="179">
        <f>VLOOKUP($G4729,[1]Conceptos!$B$2:$I$588,7,FALSE)</f>
        <v>1</v>
      </c>
      <c r="R4729" s="179">
        <f>VLOOKUP($G4729,[1]Conceptos!$B$2:$I$588,8,FALSE)</f>
        <v>1</v>
      </c>
      <c r="S4729" s="229" t="b">
        <f>VLOOKUP(G4729,[1]Conceptos!$B$2:$E$587,4,FALSE)</f>
        <v>1</v>
      </c>
      <c r="V4729" s="231">
        <f t="shared" si="821"/>
        <v>0</v>
      </c>
    </row>
    <row r="4730" spans="1:22" s="231" customFormat="1" hidden="1">
      <c r="A4730" s="172">
        <f>VLOOKUP(G4730,[1]Conceptos!$B$2:$F$587,5,FALSE)</f>
        <v>557</v>
      </c>
      <c r="B4730" s="236"/>
      <c r="C4730" s="237"/>
      <c r="D4730" s="238"/>
      <c r="E4730" s="225">
        <v>3</v>
      </c>
      <c r="F4730" s="174"/>
      <c r="G4730" s="264" t="str">
        <f t="shared" si="819"/>
        <v>A.17.4.2</v>
      </c>
      <c r="H4730" s="235" t="e">
        <f t="shared" si="827"/>
        <v>#N/A</v>
      </c>
      <c r="I4730" s="239"/>
      <c r="J4730" s="239"/>
      <c r="K4730" s="239"/>
      <c r="L4730" s="239"/>
      <c r="M4730" s="240"/>
      <c r="N4730" s="231">
        <f t="shared" si="828"/>
        <v>1</v>
      </c>
      <c r="O4730" s="231">
        <f t="shared" si="826"/>
        <v>0</v>
      </c>
      <c r="P4730" s="179">
        <f>VLOOKUP($G4730,[1]Conceptos!$B$2:$I$588,6,FALSE)</f>
        <v>1</v>
      </c>
      <c r="Q4730" s="179">
        <f>VLOOKUP($G4730,[1]Conceptos!$B$2:$I$588,7,FALSE)</f>
        <v>1</v>
      </c>
      <c r="R4730" s="179">
        <f>VLOOKUP($G4730,[1]Conceptos!$B$2:$I$588,8,FALSE)</f>
        <v>1</v>
      </c>
      <c r="S4730" s="229" t="b">
        <f>VLOOKUP(G4730,[1]Conceptos!$B$2:$E$587,4,FALSE)</f>
        <v>1</v>
      </c>
      <c r="V4730" s="231">
        <f t="shared" si="821"/>
        <v>0</v>
      </c>
    </row>
    <row r="4731" spans="1:22" s="231" customFormat="1" hidden="1">
      <c r="A4731" s="172">
        <f>VLOOKUP(G4731,[1]Conceptos!$B$2:$F$587,5,FALSE)</f>
        <v>557</v>
      </c>
      <c r="B4731" s="236"/>
      <c r="C4731" s="237"/>
      <c r="D4731" s="238"/>
      <c r="E4731" s="225">
        <v>4</v>
      </c>
      <c r="F4731" s="174"/>
      <c r="G4731" s="264" t="str">
        <f t="shared" si="819"/>
        <v>A.17.4.2</v>
      </c>
      <c r="H4731" s="235" t="e">
        <f t="shared" si="827"/>
        <v>#N/A</v>
      </c>
      <c r="I4731" s="239"/>
      <c r="J4731" s="239"/>
      <c r="K4731" s="239"/>
      <c r="L4731" s="239"/>
      <c r="M4731" s="240"/>
      <c r="N4731" s="231">
        <f t="shared" si="828"/>
        <v>1</v>
      </c>
      <c r="O4731" s="231">
        <f t="shared" si="826"/>
        <v>0</v>
      </c>
      <c r="P4731" s="179">
        <f>VLOOKUP($G4731,[1]Conceptos!$B$2:$I$588,6,FALSE)</f>
        <v>1</v>
      </c>
      <c r="Q4731" s="179">
        <f>VLOOKUP($G4731,[1]Conceptos!$B$2:$I$588,7,FALSE)</f>
        <v>1</v>
      </c>
      <c r="R4731" s="179">
        <f>VLOOKUP($G4731,[1]Conceptos!$B$2:$I$588,8,FALSE)</f>
        <v>1</v>
      </c>
      <c r="S4731" s="229" t="b">
        <f>VLOOKUP(G4731,[1]Conceptos!$B$2:$E$587,4,FALSE)</f>
        <v>1</v>
      </c>
      <c r="V4731" s="231">
        <f t="shared" si="821"/>
        <v>0</v>
      </c>
    </row>
    <row r="4732" spans="1:22" s="231" customFormat="1" hidden="1">
      <c r="A4732" s="172">
        <f>VLOOKUP(G4732,[1]Conceptos!$B$2:$F$587,5,FALSE)</f>
        <v>557</v>
      </c>
      <c r="B4732" s="236"/>
      <c r="C4732" s="237"/>
      <c r="D4732" s="238"/>
      <c r="E4732" s="225">
        <v>5</v>
      </c>
      <c r="F4732" s="174"/>
      <c r="G4732" s="264" t="str">
        <f t="shared" si="819"/>
        <v>A.17.4.2</v>
      </c>
      <c r="H4732" s="235" t="e">
        <f t="shared" si="827"/>
        <v>#N/A</v>
      </c>
      <c r="I4732" s="239"/>
      <c r="J4732" s="239"/>
      <c r="K4732" s="239"/>
      <c r="L4732" s="239"/>
      <c r="M4732" s="240"/>
      <c r="N4732" s="231">
        <f t="shared" si="828"/>
        <v>1</v>
      </c>
      <c r="O4732" s="231">
        <f t="shared" si="826"/>
        <v>0</v>
      </c>
      <c r="P4732" s="179">
        <f>VLOOKUP($G4732,[1]Conceptos!$B$2:$I$588,6,FALSE)</f>
        <v>1</v>
      </c>
      <c r="Q4732" s="179">
        <f>VLOOKUP($G4732,[1]Conceptos!$B$2:$I$588,7,FALSE)</f>
        <v>1</v>
      </c>
      <c r="R4732" s="179">
        <f>VLOOKUP($G4732,[1]Conceptos!$B$2:$I$588,8,FALSE)</f>
        <v>1</v>
      </c>
      <c r="S4732" s="229" t="b">
        <f>VLOOKUP(G4732,[1]Conceptos!$B$2:$E$587,4,FALSE)</f>
        <v>1</v>
      </c>
      <c r="V4732" s="231">
        <f t="shared" si="821"/>
        <v>0</v>
      </c>
    </row>
    <row r="4733" spans="1:22" s="231" customFormat="1" hidden="1">
      <c r="A4733" s="172">
        <f>VLOOKUP(G4733,[1]Conceptos!$B$2:$F$587,5,FALSE)</f>
        <v>557</v>
      </c>
      <c r="B4733" s="236"/>
      <c r="C4733" s="237"/>
      <c r="D4733" s="238"/>
      <c r="E4733" s="225">
        <v>6</v>
      </c>
      <c r="F4733" s="174"/>
      <c r="G4733" s="264" t="str">
        <f t="shared" ref="G4733:G4796" si="829">IF(ISBLANK(B4733),G4732,B4733)</f>
        <v>A.17.4.2</v>
      </c>
      <c r="H4733" s="235" t="e">
        <f t="shared" si="827"/>
        <v>#N/A</v>
      </c>
      <c r="I4733" s="239"/>
      <c r="J4733" s="239"/>
      <c r="K4733" s="239"/>
      <c r="L4733" s="239"/>
      <c r="M4733" s="240"/>
      <c r="N4733" s="231">
        <f t="shared" si="828"/>
        <v>1</v>
      </c>
      <c r="O4733" s="231">
        <f t="shared" si="826"/>
        <v>0</v>
      </c>
      <c r="P4733" s="179">
        <f>VLOOKUP($G4733,[1]Conceptos!$B$2:$I$588,6,FALSE)</f>
        <v>1</v>
      </c>
      <c r="Q4733" s="179">
        <f>VLOOKUP($G4733,[1]Conceptos!$B$2:$I$588,7,FALSE)</f>
        <v>1</v>
      </c>
      <c r="R4733" s="179">
        <f>VLOOKUP($G4733,[1]Conceptos!$B$2:$I$588,8,FALSE)</f>
        <v>1</v>
      </c>
      <c r="S4733" s="229" t="b">
        <f>VLOOKUP(G4733,[1]Conceptos!$B$2:$E$587,4,FALSE)</f>
        <v>1</v>
      </c>
      <c r="V4733" s="231">
        <f t="shared" si="821"/>
        <v>0</v>
      </c>
    </row>
    <row r="4734" spans="1:22" s="231" customFormat="1" hidden="1">
      <c r="A4734" s="172">
        <f>VLOOKUP(G4734,[1]Conceptos!$B$2:$F$587,5,FALSE)</f>
        <v>557</v>
      </c>
      <c r="B4734" s="236"/>
      <c r="C4734" s="237"/>
      <c r="D4734" s="238"/>
      <c r="E4734" s="225">
        <v>7</v>
      </c>
      <c r="F4734" s="174"/>
      <c r="G4734" s="264" t="str">
        <f t="shared" si="829"/>
        <v>A.17.4.2</v>
      </c>
      <c r="H4734" s="235" t="e">
        <f t="shared" si="827"/>
        <v>#N/A</v>
      </c>
      <c r="I4734" s="239"/>
      <c r="J4734" s="239"/>
      <c r="K4734" s="239"/>
      <c r="L4734" s="239"/>
      <c r="M4734" s="240"/>
      <c r="N4734" s="231">
        <f t="shared" si="828"/>
        <v>1</v>
      </c>
      <c r="O4734" s="231">
        <f t="shared" si="826"/>
        <v>0</v>
      </c>
      <c r="P4734" s="179">
        <f>VLOOKUP($G4734,[1]Conceptos!$B$2:$I$588,6,FALSE)</f>
        <v>1</v>
      </c>
      <c r="Q4734" s="179">
        <f>VLOOKUP($G4734,[1]Conceptos!$B$2:$I$588,7,FALSE)</f>
        <v>1</v>
      </c>
      <c r="R4734" s="179">
        <f>VLOOKUP($G4734,[1]Conceptos!$B$2:$I$588,8,FALSE)</f>
        <v>1</v>
      </c>
      <c r="S4734" s="229" t="b">
        <f>VLOOKUP(G4734,[1]Conceptos!$B$2:$E$587,4,FALSE)</f>
        <v>1</v>
      </c>
      <c r="V4734" s="231">
        <f t="shared" si="821"/>
        <v>0</v>
      </c>
    </row>
    <row r="4735" spans="1:22" s="231" customFormat="1" hidden="1">
      <c r="A4735" s="172">
        <f>VLOOKUP(G4735,[1]Conceptos!$B$2:$F$587,5,FALSE)</f>
        <v>557</v>
      </c>
      <c r="B4735" s="236"/>
      <c r="C4735" s="237"/>
      <c r="D4735" s="238"/>
      <c r="E4735" s="225">
        <v>8</v>
      </c>
      <c r="F4735" s="174"/>
      <c r="G4735" s="264" t="str">
        <f t="shared" si="829"/>
        <v>A.17.4.2</v>
      </c>
      <c r="H4735" s="235" t="e">
        <f t="shared" si="827"/>
        <v>#N/A</v>
      </c>
      <c r="I4735" s="239"/>
      <c r="J4735" s="239"/>
      <c r="K4735" s="239"/>
      <c r="L4735" s="239"/>
      <c r="M4735" s="240"/>
      <c r="N4735" s="231">
        <f t="shared" si="828"/>
        <v>1</v>
      </c>
      <c r="O4735" s="231">
        <f t="shared" si="826"/>
        <v>0</v>
      </c>
      <c r="P4735" s="179">
        <f>VLOOKUP($G4735,[1]Conceptos!$B$2:$I$588,6,FALSE)</f>
        <v>1</v>
      </c>
      <c r="Q4735" s="179">
        <f>VLOOKUP($G4735,[1]Conceptos!$B$2:$I$588,7,FALSE)</f>
        <v>1</v>
      </c>
      <c r="R4735" s="179">
        <f>VLOOKUP($G4735,[1]Conceptos!$B$2:$I$588,8,FALSE)</f>
        <v>1</v>
      </c>
      <c r="S4735" s="229" t="b">
        <f>VLOOKUP(G4735,[1]Conceptos!$B$2:$E$587,4,FALSE)</f>
        <v>1</v>
      </c>
      <c r="V4735" s="231">
        <f t="shared" ref="V4735:V4798" si="830">IF(T4735=0,T4734,T4735)</f>
        <v>0</v>
      </c>
    </row>
    <row r="4736" spans="1:22" s="231" customFormat="1" hidden="1">
      <c r="A4736" s="172">
        <f>VLOOKUP(G4736,[1]Conceptos!$B$2:$F$587,5,FALSE)</f>
        <v>557</v>
      </c>
      <c r="B4736" s="236"/>
      <c r="C4736" s="237"/>
      <c r="D4736" s="238"/>
      <c r="E4736" s="225">
        <v>9</v>
      </c>
      <c r="F4736" s="174"/>
      <c r="G4736" s="264" t="str">
        <f t="shared" si="829"/>
        <v>A.17.4.2</v>
      </c>
      <c r="H4736" s="235" t="e">
        <f t="shared" si="827"/>
        <v>#N/A</v>
      </c>
      <c r="I4736" s="239"/>
      <c r="J4736" s="239"/>
      <c r="K4736" s="239"/>
      <c r="L4736" s="239"/>
      <c r="M4736" s="240"/>
      <c r="N4736" s="231">
        <f t="shared" si="828"/>
        <v>1</v>
      </c>
      <c r="O4736" s="231">
        <f t="shared" si="826"/>
        <v>0</v>
      </c>
      <c r="P4736" s="179">
        <f>VLOOKUP($G4736,[1]Conceptos!$B$2:$I$588,6,FALSE)</f>
        <v>1</v>
      </c>
      <c r="Q4736" s="179">
        <f>VLOOKUP($G4736,[1]Conceptos!$B$2:$I$588,7,FALSE)</f>
        <v>1</v>
      </c>
      <c r="R4736" s="179">
        <f>VLOOKUP($G4736,[1]Conceptos!$B$2:$I$588,8,FALSE)</f>
        <v>1</v>
      </c>
      <c r="S4736" s="229" t="b">
        <f>VLOOKUP(G4736,[1]Conceptos!$B$2:$E$587,4,FALSE)</f>
        <v>1</v>
      </c>
      <c r="V4736" s="231">
        <f t="shared" si="830"/>
        <v>0</v>
      </c>
    </row>
    <row r="4737" spans="1:22" s="231" customFormat="1" hidden="1">
      <c r="A4737" s="172">
        <f>VLOOKUP(G4737,[1]Conceptos!$B$2:$F$587,5,FALSE)</f>
        <v>557</v>
      </c>
      <c r="B4737" s="236"/>
      <c r="C4737" s="237"/>
      <c r="D4737" s="238"/>
      <c r="E4737" s="225">
        <v>10</v>
      </c>
      <c r="F4737" s="174"/>
      <c r="G4737" s="264" t="str">
        <f t="shared" si="829"/>
        <v>A.17.4.2</v>
      </c>
      <c r="H4737" s="235" t="e">
        <f t="shared" si="827"/>
        <v>#N/A</v>
      </c>
      <c r="I4737" s="239"/>
      <c r="J4737" s="239"/>
      <c r="K4737" s="239"/>
      <c r="L4737" s="239"/>
      <c r="M4737" s="240"/>
      <c r="N4737" s="231">
        <f t="shared" si="828"/>
        <v>1</v>
      </c>
      <c r="O4737" s="231">
        <f t="shared" si="826"/>
        <v>0</v>
      </c>
      <c r="P4737" s="179">
        <f>VLOOKUP($G4737,[1]Conceptos!$B$2:$I$588,6,FALSE)</f>
        <v>1</v>
      </c>
      <c r="Q4737" s="179">
        <f>VLOOKUP($G4737,[1]Conceptos!$B$2:$I$588,7,FALSE)</f>
        <v>1</v>
      </c>
      <c r="R4737" s="179">
        <f>VLOOKUP($G4737,[1]Conceptos!$B$2:$I$588,8,FALSE)</f>
        <v>1</v>
      </c>
      <c r="S4737" s="229" t="b">
        <f>VLOOKUP(G4737,[1]Conceptos!$B$2:$E$587,4,FALSE)</f>
        <v>1</v>
      </c>
      <c r="V4737" s="231">
        <f t="shared" si="830"/>
        <v>0</v>
      </c>
    </row>
    <row r="4738" spans="1:22" s="231" customFormat="1" ht="25.5">
      <c r="A4738" s="172">
        <f>VLOOKUP(G4738,[1]Conceptos!$B$2:$F$587,5,FALSE)</f>
        <v>558</v>
      </c>
      <c r="B4738" s="216" t="s">
        <v>700</v>
      </c>
      <c r="C4738" s="217" t="str">
        <f>VLOOKUP(B4738,[1]Conceptos!$B$2:$D$587,2,FALSE)</f>
        <v>FINANCIACIÓN DE ACUERDOS DE RESTRUCTURACIÓN DE PASIVOS</v>
      </c>
      <c r="D4738" s="218" t="str">
        <f>VLOOKUP(B4738,[1]Conceptos!$B$2:$D$587,3,FALSE)</f>
        <v>SON LOS PAGOS EFECTUADOS EN VIRTUD DE LA CELEBRACIÓN DE ACUERDOS DE REESTRUCTURACIÓN DE PASIVOS (LEY 550 DE 1999).</v>
      </c>
      <c r="E4738" s="249"/>
      <c r="F4738" s="210"/>
      <c r="G4738" s="262" t="str">
        <f t="shared" si="829"/>
        <v>A.17.5</v>
      </c>
      <c r="H4738" s="249"/>
      <c r="I4738" s="213">
        <f>I4739+I4750+I4761+I4772+I4783+I4794</f>
        <v>0</v>
      </c>
      <c r="J4738" s="213">
        <f>J4739+J4750+J4761+J4772+J4783+J4794</f>
        <v>0</v>
      </c>
      <c r="K4738" s="213">
        <f>K4739+K4750+K4761+K4772+K4783+K4794</f>
        <v>0</v>
      </c>
      <c r="L4738" s="213">
        <f>L4739+L4750+L4761+L4772+L4783+L4794</f>
        <v>0</v>
      </c>
      <c r="M4738" s="214">
        <f>M4739+M4750+M4761+M4772+M4783+M4794</f>
        <v>0</v>
      </c>
      <c r="N4738" s="250">
        <f t="shared" si="828"/>
        <v>0</v>
      </c>
      <c r="O4738" s="250">
        <f>SUM(I4738:M4738)</f>
        <v>0</v>
      </c>
      <c r="P4738" s="179">
        <f>VLOOKUP($G4738,[1]Conceptos!$B$2:$I$588,6,FALSE)</f>
        <v>1</v>
      </c>
      <c r="Q4738" s="179">
        <f>VLOOKUP($G4738,[1]Conceptos!$B$2:$I$588,7,FALSE)</f>
        <v>1</v>
      </c>
      <c r="R4738" s="179">
        <f>VLOOKUP($G4738,[1]Conceptos!$B$2:$I$588,8,FALSE)</f>
        <v>1</v>
      </c>
      <c r="S4738" s="229" t="b">
        <f>VLOOKUP(G4738,[1]Conceptos!$B$2:$E$588,4,FALSE)</f>
        <v>0</v>
      </c>
      <c r="T4738" s="230">
        <f>FIND(".",B4738,LEN(B4738)-2)</f>
        <v>5</v>
      </c>
      <c r="U4738" s="230" t="str">
        <f>MID(B4738,1,T4738-1)</f>
        <v>A.17</v>
      </c>
      <c r="V4738" s="231">
        <f t="shared" si="830"/>
        <v>5</v>
      </c>
    </row>
    <row r="4739" spans="1:22" s="231" customFormat="1" ht="25.5">
      <c r="A4739" s="172">
        <f>VLOOKUP(G4739,[1]Conceptos!$B$2:$F$587,5,FALSE)</f>
        <v>559</v>
      </c>
      <c r="B4739" s="219" t="s">
        <v>701</v>
      </c>
      <c r="C4739" s="220" t="str">
        <f>VLOOKUP(B4739,[1]Conceptos!$B$2:$D$587,2,FALSE)</f>
        <v>PASIVOS LABORALES Y PRESTACIONALES</v>
      </c>
      <c r="D4739" s="221" t="str">
        <f>VLOOKUP(B4739,[1]Conceptos!$B$2:$D$587,3,FALSE)</f>
        <v>PAGOS DE PASIVOS LABORALES Y PRESTACIONALES</v>
      </c>
      <c r="E4739" s="222" t="s">
        <v>136</v>
      </c>
      <c r="F4739" s="223"/>
      <c r="G4739" s="263" t="str">
        <f t="shared" si="829"/>
        <v>A.17.5.1</v>
      </c>
      <c r="H4739" s="225"/>
      <c r="I4739" s="226">
        <f>SUM(I4740:I4749)</f>
        <v>0</v>
      </c>
      <c r="J4739" s="226">
        <f>SUM(J4740:J4749)</f>
        <v>0</v>
      </c>
      <c r="K4739" s="226">
        <f>SUM(K4740:K4749)</f>
        <v>0</v>
      </c>
      <c r="L4739" s="226">
        <f>SUM(L4740:L4749)</f>
        <v>0</v>
      </c>
      <c r="M4739" s="227">
        <f>SUM(M4740:M4749)</f>
        <v>0</v>
      </c>
      <c r="N4739" s="228">
        <f>IF(AND(E4739&lt;&gt;"", E4739&lt;&gt;"Registrar Detalle",E4739&lt;&gt;"Ocultar Detalle"),1,0)</f>
        <v>0</v>
      </c>
      <c r="O4739" s="228">
        <f t="shared" si="826"/>
        <v>0</v>
      </c>
      <c r="P4739" s="179">
        <f>VLOOKUP($G4739,[1]Conceptos!$B$2:$I$588,6,FALSE)</f>
        <v>1</v>
      </c>
      <c r="Q4739" s="179">
        <f>VLOOKUP($G4739,[1]Conceptos!$B$2:$I$588,7,FALSE)</f>
        <v>1</v>
      </c>
      <c r="R4739" s="179">
        <f>VLOOKUP($G4739,[1]Conceptos!$B$2:$I$588,8,FALSE)</f>
        <v>1</v>
      </c>
      <c r="S4739" s="229" t="b">
        <f>VLOOKUP(G4739,[1]Conceptos!$B$2:$E$588,4,FALSE)</f>
        <v>1</v>
      </c>
      <c r="T4739" s="230">
        <f>FIND(".",B4739,LEN(B4739)-2)</f>
        <v>7</v>
      </c>
      <c r="U4739" s="230" t="str">
        <f>MID(B4739,1,T4739-1)</f>
        <v>A.17.5</v>
      </c>
      <c r="V4739" s="231">
        <f t="shared" si="830"/>
        <v>7</v>
      </c>
    </row>
    <row r="4740" spans="1:22" s="231" customFormat="1">
      <c r="A4740" s="172">
        <f>VLOOKUP(G4740,[1]Conceptos!$B$2:$F$587,5,FALSE)</f>
        <v>559</v>
      </c>
      <c r="B4740" s="234"/>
      <c r="C4740" s="220"/>
      <c r="D4740" s="221"/>
      <c r="E4740" s="225">
        <v>1</v>
      </c>
      <c r="F4740" s="174"/>
      <c r="G4740" s="264" t="str">
        <f t="shared" si="829"/>
        <v>A.17.5.1</v>
      </c>
      <c r="H4740" s="235" t="e">
        <f t="shared" ref="H4740:H4749" si="831">VLOOKUP(F4740,$W$7:$X$48,2,FALSE)</f>
        <v>#N/A</v>
      </c>
      <c r="I4740" s="239"/>
      <c r="J4740" s="239"/>
      <c r="K4740" s="239"/>
      <c r="L4740" s="239"/>
      <c r="M4740" s="240"/>
      <c r="N4740" s="231">
        <f t="shared" ref="N4740:N4749" si="832">IF(E4740&lt;&gt;"",1,0)</f>
        <v>1</v>
      </c>
      <c r="O4740" s="231">
        <f t="shared" si="826"/>
        <v>0</v>
      </c>
      <c r="P4740" s="179">
        <f>VLOOKUP($G4740,[1]Conceptos!$B$2:$I$588,6,FALSE)</f>
        <v>1</v>
      </c>
      <c r="Q4740" s="179">
        <f>VLOOKUP($G4740,[1]Conceptos!$B$2:$I$588,7,FALSE)</f>
        <v>1</v>
      </c>
      <c r="R4740" s="179">
        <f>VLOOKUP($G4740,[1]Conceptos!$B$2:$I$588,8,FALSE)</f>
        <v>1</v>
      </c>
      <c r="S4740" s="229" t="b">
        <f>VLOOKUP(G4740,[1]Conceptos!$B$2:$E$588,4,FALSE)</f>
        <v>1</v>
      </c>
      <c r="V4740" s="231">
        <f t="shared" si="830"/>
        <v>7</v>
      </c>
    </row>
    <row r="4741" spans="1:22" s="231" customFormat="1" hidden="1">
      <c r="A4741" s="172">
        <f>VLOOKUP(G4741,[1]Conceptos!$B$2:$F$587,5,FALSE)</f>
        <v>559</v>
      </c>
      <c r="B4741" s="236"/>
      <c r="C4741" s="237"/>
      <c r="D4741" s="238"/>
      <c r="E4741" s="225">
        <v>2</v>
      </c>
      <c r="F4741" s="174"/>
      <c r="G4741" s="264" t="str">
        <f t="shared" si="829"/>
        <v>A.17.5.1</v>
      </c>
      <c r="H4741" s="235" t="e">
        <f t="shared" si="831"/>
        <v>#N/A</v>
      </c>
      <c r="I4741" s="239"/>
      <c r="J4741" s="239"/>
      <c r="K4741" s="239"/>
      <c r="L4741" s="239"/>
      <c r="M4741" s="240"/>
      <c r="N4741" s="231">
        <f t="shared" si="832"/>
        <v>1</v>
      </c>
      <c r="O4741" s="231">
        <f t="shared" si="826"/>
        <v>0</v>
      </c>
      <c r="P4741" s="179">
        <f>VLOOKUP($G4741,[1]Conceptos!$B$2:$I$588,6,FALSE)</f>
        <v>1</v>
      </c>
      <c r="Q4741" s="179">
        <f>VLOOKUP($G4741,[1]Conceptos!$B$2:$I$588,7,FALSE)</f>
        <v>1</v>
      </c>
      <c r="R4741" s="179">
        <f>VLOOKUP($G4741,[1]Conceptos!$B$2:$I$588,8,FALSE)</f>
        <v>1</v>
      </c>
      <c r="S4741" s="229" t="b">
        <f>VLOOKUP(G4741,[1]Conceptos!$B$2:$E$587,4,FALSE)</f>
        <v>1</v>
      </c>
      <c r="V4741" s="231">
        <f t="shared" si="830"/>
        <v>0</v>
      </c>
    </row>
    <row r="4742" spans="1:22" s="231" customFormat="1" hidden="1">
      <c r="A4742" s="172">
        <f>VLOOKUP(G4742,[1]Conceptos!$B$2:$F$587,5,FALSE)</f>
        <v>559</v>
      </c>
      <c r="B4742" s="236"/>
      <c r="C4742" s="237"/>
      <c r="D4742" s="238"/>
      <c r="E4742" s="225">
        <v>3</v>
      </c>
      <c r="F4742" s="174"/>
      <c r="G4742" s="264" t="str">
        <f t="shared" si="829"/>
        <v>A.17.5.1</v>
      </c>
      <c r="H4742" s="235" t="e">
        <f t="shared" si="831"/>
        <v>#N/A</v>
      </c>
      <c r="I4742" s="239"/>
      <c r="J4742" s="239"/>
      <c r="K4742" s="239"/>
      <c r="L4742" s="239"/>
      <c r="M4742" s="240"/>
      <c r="N4742" s="231">
        <f t="shared" si="832"/>
        <v>1</v>
      </c>
      <c r="O4742" s="231">
        <f t="shared" si="826"/>
        <v>0</v>
      </c>
      <c r="P4742" s="179">
        <f>VLOOKUP($G4742,[1]Conceptos!$B$2:$I$588,6,FALSE)</f>
        <v>1</v>
      </c>
      <c r="Q4742" s="179">
        <f>VLOOKUP($G4742,[1]Conceptos!$B$2:$I$588,7,FALSE)</f>
        <v>1</v>
      </c>
      <c r="R4742" s="179">
        <f>VLOOKUP($G4742,[1]Conceptos!$B$2:$I$588,8,FALSE)</f>
        <v>1</v>
      </c>
      <c r="S4742" s="229" t="b">
        <f>VLOOKUP(G4742,[1]Conceptos!$B$2:$E$587,4,FALSE)</f>
        <v>1</v>
      </c>
      <c r="V4742" s="231">
        <f t="shared" si="830"/>
        <v>0</v>
      </c>
    </row>
    <row r="4743" spans="1:22" s="231" customFormat="1" hidden="1">
      <c r="A4743" s="172">
        <f>VLOOKUP(G4743,[1]Conceptos!$B$2:$F$587,5,FALSE)</f>
        <v>559</v>
      </c>
      <c r="B4743" s="236"/>
      <c r="C4743" s="237"/>
      <c r="D4743" s="238"/>
      <c r="E4743" s="225">
        <v>4</v>
      </c>
      <c r="F4743" s="174"/>
      <c r="G4743" s="264" t="str">
        <f t="shared" si="829"/>
        <v>A.17.5.1</v>
      </c>
      <c r="H4743" s="235" t="e">
        <f t="shared" si="831"/>
        <v>#N/A</v>
      </c>
      <c r="I4743" s="239"/>
      <c r="J4743" s="239"/>
      <c r="K4743" s="239"/>
      <c r="L4743" s="239"/>
      <c r="M4743" s="240"/>
      <c r="N4743" s="231">
        <f t="shared" si="832"/>
        <v>1</v>
      </c>
      <c r="O4743" s="231">
        <f t="shared" si="826"/>
        <v>0</v>
      </c>
      <c r="P4743" s="179">
        <f>VLOOKUP($G4743,[1]Conceptos!$B$2:$I$588,6,FALSE)</f>
        <v>1</v>
      </c>
      <c r="Q4743" s="179">
        <f>VLOOKUP($G4743,[1]Conceptos!$B$2:$I$588,7,FALSE)</f>
        <v>1</v>
      </c>
      <c r="R4743" s="179">
        <f>VLOOKUP($G4743,[1]Conceptos!$B$2:$I$588,8,FALSE)</f>
        <v>1</v>
      </c>
      <c r="S4743" s="229" t="b">
        <f>VLOOKUP(G4743,[1]Conceptos!$B$2:$E$587,4,FALSE)</f>
        <v>1</v>
      </c>
      <c r="V4743" s="231">
        <f t="shared" si="830"/>
        <v>0</v>
      </c>
    </row>
    <row r="4744" spans="1:22" s="231" customFormat="1" hidden="1">
      <c r="A4744" s="172">
        <f>VLOOKUP(G4744,[1]Conceptos!$B$2:$F$587,5,FALSE)</f>
        <v>559</v>
      </c>
      <c r="B4744" s="236"/>
      <c r="C4744" s="237"/>
      <c r="D4744" s="238"/>
      <c r="E4744" s="225">
        <v>5</v>
      </c>
      <c r="F4744" s="174"/>
      <c r="G4744" s="264" t="str">
        <f t="shared" si="829"/>
        <v>A.17.5.1</v>
      </c>
      <c r="H4744" s="235" t="e">
        <f t="shared" si="831"/>
        <v>#N/A</v>
      </c>
      <c r="I4744" s="239"/>
      <c r="J4744" s="239"/>
      <c r="K4744" s="239"/>
      <c r="L4744" s="239"/>
      <c r="M4744" s="240"/>
      <c r="N4744" s="231">
        <f t="shared" si="832"/>
        <v>1</v>
      </c>
      <c r="O4744" s="231">
        <f t="shared" si="826"/>
        <v>0</v>
      </c>
      <c r="P4744" s="179">
        <f>VLOOKUP($G4744,[1]Conceptos!$B$2:$I$588,6,FALSE)</f>
        <v>1</v>
      </c>
      <c r="Q4744" s="179">
        <f>VLOOKUP($G4744,[1]Conceptos!$B$2:$I$588,7,FALSE)</f>
        <v>1</v>
      </c>
      <c r="R4744" s="179">
        <f>VLOOKUP($G4744,[1]Conceptos!$B$2:$I$588,8,FALSE)</f>
        <v>1</v>
      </c>
      <c r="S4744" s="229" t="b">
        <f>VLOOKUP(G4744,[1]Conceptos!$B$2:$E$587,4,FALSE)</f>
        <v>1</v>
      </c>
      <c r="V4744" s="231">
        <f t="shared" si="830"/>
        <v>0</v>
      </c>
    </row>
    <row r="4745" spans="1:22" s="231" customFormat="1" hidden="1">
      <c r="A4745" s="172">
        <f>VLOOKUP(G4745,[1]Conceptos!$B$2:$F$587,5,FALSE)</f>
        <v>559</v>
      </c>
      <c r="B4745" s="236"/>
      <c r="C4745" s="237"/>
      <c r="D4745" s="238"/>
      <c r="E4745" s="225">
        <v>6</v>
      </c>
      <c r="F4745" s="174"/>
      <c r="G4745" s="264" t="str">
        <f t="shared" si="829"/>
        <v>A.17.5.1</v>
      </c>
      <c r="H4745" s="235" t="e">
        <f t="shared" si="831"/>
        <v>#N/A</v>
      </c>
      <c r="I4745" s="239"/>
      <c r="J4745" s="239"/>
      <c r="K4745" s="239"/>
      <c r="L4745" s="239"/>
      <c r="M4745" s="240"/>
      <c r="N4745" s="231">
        <f t="shared" si="832"/>
        <v>1</v>
      </c>
      <c r="O4745" s="231">
        <f t="shared" si="826"/>
        <v>0</v>
      </c>
      <c r="P4745" s="179">
        <f>VLOOKUP($G4745,[1]Conceptos!$B$2:$I$588,6,FALSE)</f>
        <v>1</v>
      </c>
      <c r="Q4745" s="179">
        <f>VLOOKUP($G4745,[1]Conceptos!$B$2:$I$588,7,FALSE)</f>
        <v>1</v>
      </c>
      <c r="R4745" s="179">
        <f>VLOOKUP($G4745,[1]Conceptos!$B$2:$I$588,8,FALSE)</f>
        <v>1</v>
      </c>
      <c r="S4745" s="229" t="b">
        <f>VLOOKUP(G4745,[1]Conceptos!$B$2:$E$587,4,FALSE)</f>
        <v>1</v>
      </c>
      <c r="V4745" s="231">
        <f t="shared" si="830"/>
        <v>0</v>
      </c>
    </row>
    <row r="4746" spans="1:22" s="231" customFormat="1" hidden="1">
      <c r="A4746" s="172">
        <f>VLOOKUP(G4746,[1]Conceptos!$B$2:$F$587,5,FALSE)</f>
        <v>559</v>
      </c>
      <c r="B4746" s="236"/>
      <c r="C4746" s="237"/>
      <c r="D4746" s="238"/>
      <c r="E4746" s="225">
        <v>7</v>
      </c>
      <c r="F4746" s="174"/>
      <c r="G4746" s="264" t="str">
        <f t="shared" si="829"/>
        <v>A.17.5.1</v>
      </c>
      <c r="H4746" s="235" t="e">
        <f t="shared" si="831"/>
        <v>#N/A</v>
      </c>
      <c r="I4746" s="239"/>
      <c r="J4746" s="239"/>
      <c r="K4746" s="239"/>
      <c r="L4746" s="239"/>
      <c r="M4746" s="240"/>
      <c r="N4746" s="231">
        <f t="shared" si="832"/>
        <v>1</v>
      </c>
      <c r="O4746" s="231">
        <f t="shared" si="826"/>
        <v>0</v>
      </c>
      <c r="P4746" s="179">
        <f>VLOOKUP($G4746,[1]Conceptos!$B$2:$I$588,6,FALSE)</f>
        <v>1</v>
      </c>
      <c r="Q4746" s="179">
        <f>VLOOKUP($G4746,[1]Conceptos!$B$2:$I$588,7,FALSE)</f>
        <v>1</v>
      </c>
      <c r="R4746" s="179">
        <f>VLOOKUP($G4746,[1]Conceptos!$B$2:$I$588,8,FALSE)</f>
        <v>1</v>
      </c>
      <c r="S4746" s="229" t="b">
        <f>VLOOKUP(G4746,[1]Conceptos!$B$2:$E$587,4,FALSE)</f>
        <v>1</v>
      </c>
      <c r="V4746" s="231">
        <f t="shared" si="830"/>
        <v>0</v>
      </c>
    </row>
    <row r="4747" spans="1:22" s="231" customFormat="1" hidden="1">
      <c r="A4747" s="172">
        <f>VLOOKUP(G4747,[1]Conceptos!$B$2:$F$587,5,FALSE)</f>
        <v>559</v>
      </c>
      <c r="B4747" s="236"/>
      <c r="C4747" s="237"/>
      <c r="D4747" s="238"/>
      <c r="E4747" s="225">
        <v>8</v>
      </c>
      <c r="F4747" s="174"/>
      <c r="G4747" s="264" t="str">
        <f t="shared" si="829"/>
        <v>A.17.5.1</v>
      </c>
      <c r="H4747" s="235" t="e">
        <f t="shared" si="831"/>
        <v>#N/A</v>
      </c>
      <c r="I4747" s="239"/>
      <c r="J4747" s="239"/>
      <c r="K4747" s="239"/>
      <c r="L4747" s="239"/>
      <c r="M4747" s="240"/>
      <c r="N4747" s="231">
        <f t="shared" si="832"/>
        <v>1</v>
      </c>
      <c r="O4747" s="231">
        <f t="shared" si="826"/>
        <v>0</v>
      </c>
      <c r="P4747" s="179">
        <f>VLOOKUP($G4747,[1]Conceptos!$B$2:$I$588,6,FALSE)</f>
        <v>1</v>
      </c>
      <c r="Q4747" s="179">
        <f>VLOOKUP($G4747,[1]Conceptos!$B$2:$I$588,7,FALSE)</f>
        <v>1</v>
      </c>
      <c r="R4747" s="179">
        <f>VLOOKUP($G4747,[1]Conceptos!$B$2:$I$588,8,FALSE)</f>
        <v>1</v>
      </c>
      <c r="S4747" s="229" t="b">
        <f>VLOOKUP(G4747,[1]Conceptos!$B$2:$E$587,4,FALSE)</f>
        <v>1</v>
      </c>
      <c r="V4747" s="231">
        <f t="shared" si="830"/>
        <v>0</v>
      </c>
    </row>
    <row r="4748" spans="1:22" s="231" customFormat="1" hidden="1">
      <c r="A4748" s="172">
        <f>VLOOKUP(G4748,[1]Conceptos!$B$2:$F$587,5,FALSE)</f>
        <v>559</v>
      </c>
      <c r="B4748" s="236"/>
      <c r="C4748" s="237"/>
      <c r="D4748" s="238"/>
      <c r="E4748" s="225">
        <v>9</v>
      </c>
      <c r="F4748" s="174"/>
      <c r="G4748" s="264" t="str">
        <f t="shared" si="829"/>
        <v>A.17.5.1</v>
      </c>
      <c r="H4748" s="235" t="e">
        <f t="shared" si="831"/>
        <v>#N/A</v>
      </c>
      <c r="I4748" s="239"/>
      <c r="J4748" s="239"/>
      <c r="K4748" s="239"/>
      <c r="L4748" s="239"/>
      <c r="M4748" s="240"/>
      <c r="N4748" s="231">
        <f t="shared" si="832"/>
        <v>1</v>
      </c>
      <c r="O4748" s="231">
        <f t="shared" si="826"/>
        <v>0</v>
      </c>
      <c r="P4748" s="179">
        <f>VLOOKUP($G4748,[1]Conceptos!$B$2:$I$588,6,FALSE)</f>
        <v>1</v>
      </c>
      <c r="Q4748" s="179">
        <f>VLOOKUP($G4748,[1]Conceptos!$B$2:$I$588,7,FALSE)</f>
        <v>1</v>
      </c>
      <c r="R4748" s="179">
        <f>VLOOKUP($G4748,[1]Conceptos!$B$2:$I$588,8,FALSE)</f>
        <v>1</v>
      </c>
      <c r="S4748" s="229" t="b">
        <f>VLOOKUP(G4748,[1]Conceptos!$B$2:$E$587,4,FALSE)</f>
        <v>1</v>
      </c>
      <c r="V4748" s="231">
        <f t="shared" si="830"/>
        <v>0</v>
      </c>
    </row>
    <row r="4749" spans="1:22" s="231" customFormat="1" hidden="1">
      <c r="A4749" s="172">
        <f>VLOOKUP(G4749,[1]Conceptos!$B$2:$F$587,5,FALSE)</f>
        <v>559</v>
      </c>
      <c r="B4749" s="236"/>
      <c r="C4749" s="237"/>
      <c r="D4749" s="238"/>
      <c r="E4749" s="225">
        <v>10</v>
      </c>
      <c r="F4749" s="174"/>
      <c r="G4749" s="264" t="str">
        <f t="shared" si="829"/>
        <v>A.17.5.1</v>
      </c>
      <c r="H4749" s="235" t="e">
        <f t="shared" si="831"/>
        <v>#N/A</v>
      </c>
      <c r="I4749" s="239"/>
      <c r="J4749" s="239"/>
      <c r="K4749" s="239"/>
      <c r="L4749" s="239"/>
      <c r="M4749" s="240"/>
      <c r="N4749" s="231">
        <f t="shared" si="832"/>
        <v>1</v>
      </c>
      <c r="O4749" s="231">
        <f t="shared" si="826"/>
        <v>0</v>
      </c>
      <c r="P4749" s="179">
        <f>VLOOKUP($G4749,[1]Conceptos!$B$2:$I$588,6,FALSE)</f>
        <v>1</v>
      </c>
      <c r="Q4749" s="179">
        <f>VLOOKUP($G4749,[1]Conceptos!$B$2:$I$588,7,FALSE)</f>
        <v>1</v>
      </c>
      <c r="R4749" s="179">
        <f>VLOOKUP($G4749,[1]Conceptos!$B$2:$I$588,8,FALSE)</f>
        <v>1</v>
      </c>
      <c r="S4749" s="229" t="b">
        <f>VLOOKUP(G4749,[1]Conceptos!$B$2:$E$587,4,FALSE)</f>
        <v>1</v>
      </c>
      <c r="V4749" s="231">
        <f t="shared" si="830"/>
        <v>0</v>
      </c>
    </row>
    <row r="4750" spans="1:22" s="231" customFormat="1" ht="25.5">
      <c r="A4750" s="172">
        <f>VLOOKUP(G4750,[1]Conceptos!$B$2:$F$587,5,FALSE)</f>
        <v>560</v>
      </c>
      <c r="B4750" s="219" t="s">
        <v>702</v>
      </c>
      <c r="C4750" s="220" t="str">
        <f>VLOOKUP(B4750,[1]Conceptos!$B$2:$D$587,2,FALSE)</f>
        <v>PASIVOS CON ENTIDADES PÚBLICAS Y DE SEGURIDAD SOCIAL</v>
      </c>
      <c r="D4750" s="221" t="str">
        <f>VLOOKUP(B4750,[1]Conceptos!$B$2:$D$587,3,FALSE)</f>
        <v>PAGOS DE PASIVOS CON ENTIDADES PÚBLICAS Y DE SEGURIDAD SOCIAL</v>
      </c>
      <c r="E4750" s="222" t="s">
        <v>136</v>
      </c>
      <c r="F4750" s="223"/>
      <c r="G4750" s="263" t="str">
        <f t="shared" si="829"/>
        <v>A.17.5.2</v>
      </c>
      <c r="H4750" s="225"/>
      <c r="I4750" s="226">
        <f>SUM(I4751:I4760)</f>
        <v>0</v>
      </c>
      <c r="J4750" s="226">
        <f>SUM(J4751:J4760)</f>
        <v>0</v>
      </c>
      <c r="K4750" s="226">
        <f>SUM(K4751:K4760)</f>
        <v>0</v>
      </c>
      <c r="L4750" s="226">
        <f>SUM(L4751:L4760)</f>
        <v>0</v>
      </c>
      <c r="M4750" s="227">
        <f>SUM(M4751:M4760)</f>
        <v>0</v>
      </c>
      <c r="N4750" s="228">
        <f>IF(AND(E4750&lt;&gt;"", E4750&lt;&gt;"Registrar Detalle",E4750&lt;&gt;"Ocultar Detalle"),1,0)</f>
        <v>0</v>
      </c>
      <c r="O4750" s="228">
        <f t="shared" si="826"/>
        <v>0</v>
      </c>
      <c r="P4750" s="179">
        <f>VLOOKUP($G4750,[1]Conceptos!$B$2:$I$588,6,FALSE)</f>
        <v>1</v>
      </c>
      <c r="Q4750" s="179">
        <f>VLOOKUP($G4750,[1]Conceptos!$B$2:$I$588,7,FALSE)</f>
        <v>1</v>
      </c>
      <c r="R4750" s="179">
        <f>VLOOKUP($G4750,[1]Conceptos!$B$2:$I$588,8,FALSE)</f>
        <v>1</v>
      </c>
      <c r="S4750" s="229" t="b">
        <f>VLOOKUP(G4750,[1]Conceptos!$B$2:$E$588,4,FALSE)</f>
        <v>1</v>
      </c>
      <c r="T4750" s="230">
        <f>FIND(".",B4750,LEN(B4750)-2)</f>
        <v>7</v>
      </c>
      <c r="U4750" s="230" t="str">
        <f>MID(B4750,1,T4750-1)</f>
        <v>A.17.5</v>
      </c>
      <c r="V4750" s="231">
        <f t="shared" si="830"/>
        <v>7</v>
      </c>
    </row>
    <row r="4751" spans="1:22" s="231" customFormat="1">
      <c r="A4751" s="172">
        <f>VLOOKUP(G4751,[1]Conceptos!$B$2:$F$587,5,FALSE)</f>
        <v>560</v>
      </c>
      <c r="B4751" s="234"/>
      <c r="C4751" s="220"/>
      <c r="D4751" s="221"/>
      <c r="E4751" s="225">
        <v>1</v>
      </c>
      <c r="F4751" s="174"/>
      <c r="G4751" s="264" t="str">
        <f t="shared" si="829"/>
        <v>A.17.5.2</v>
      </c>
      <c r="H4751" s="235" t="e">
        <f t="shared" ref="H4751:H4760" si="833">VLOOKUP(F4751,$W$7:$X$48,2,FALSE)</f>
        <v>#N/A</v>
      </c>
      <c r="I4751" s="239"/>
      <c r="J4751" s="239"/>
      <c r="K4751" s="239"/>
      <c r="L4751" s="239"/>
      <c r="M4751" s="240"/>
      <c r="N4751" s="231">
        <f t="shared" ref="N4751:N4814" si="834">IF(E4751&lt;&gt;"",1,0)</f>
        <v>1</v>
      </c>
      <c r="O4751" s="231">
        <f t="shared" si="826"/>
        <v>0</v>
      </c>
      <c r="P4751" s="179">
        <f>VLOOKUP($G4751,[1]Conceptos!$B$2:$I$588,6,FALSE)</f>
        <v>1</v>
      </c>
      <c r="Q4751" s="179">
        <f>VLOOKUP($G4751,[1]Conceptos!$B$2:$I$588,7,FALSE)</f>
        <v>1</v>
      </c>
      <c r="R4751" s="179">
        <f>VLOOKUP($G4751,[1]Conceptos!$B$2:$I$588,8,FALSE)</f>
        <v>1</v>
      </c>
      <c r="S4751" s="229" t="b">
        <f>VLOOKUP(G4751,[1]Conceptos!$B$2:$E$588,4,FALSE)</f>
        <v>1</v>
      </c>
      <c r="V4751" s="231">
        <f t="shared" si="830"/>
        <v>7</v>
      </c>
    </row>
    <row r="4752" spans="1:22" s="231" customFormat="1" hidden="1">
      <c r="A4752" s="172">
        <f>VLOOKUP(G4752,[1]Conceptos!$B$2:$F$587,5,FALSE)</f>
        <v>560</v>
      </c>
      <c r="B4752" s="236"/>
      <c r="C4752" s="237"/>
      <c r="D4752" s="238"/>
      <c r="E4752" s="225">
        <v>2</v>
      </c>
      <c r="F4752" s="174"/>
      <c r="G4752" s="264" t="str">
        <f t="shared" si="829"/>
        <v>A.17.5.2</v>
      </c>
      <c r="H4752" s="235" t="e">
        <f t="shared" si="833"/>
        <v>#N/A</v>
      </c>
      <c r="I4752" s="239"/>
      <c r="J4752" s="239"/>
      <c r="K4752" s="239"/>
      <c r="L4752" s="239"/>
      <c r="M4752" s="240"/>
      <c r="N4752" s="231">
        <f t="shared" si="834"/>
        <v>1</v>
      </c>
      <c r="O4752" s="231">
        <f t="shared" si="826"/>
        <v>0</v>
      </c>
      <c r="P4752" s="179">
        <f>VLOOKUP($G4752,[1]Conceptos!$B$2:$I$588,6,FALSE)</f>
        <v>1</v>
      </c>
      <c r="Q4752" s="179">
        <f>VLOOKUP($G4752,[1]Conceptos!$B$2:$I$588,7,FALSE)</f>
        <v>1</v>
      </c>
      <c r="R4752" s="179">
        <f>VLOOKUP($G4752,[1]Conceptos!$B$2:$I$588,8,FALSE)</f>
        <v>1</v>
      </c>
      <c r="S4752" s="229" t="b">
        <f>VLOOKUP(G4752,[1]Conceptos!$B$2:$E$587,4,FALSE)</f>
        <v>1</v>
      </c>
      <c r="V4752" s="231">
        <f t="shared" si="830"/>
        <v>0</v>
      </c>
    </row>
    <row r="4753" spans="1:22" s="231" customFormat="1" hidden="1">
      <c r="A4753" s="172">
        <f>VLOOKUP(G4753,[1]Conceptos!$B$2:$F$587,5,FALSE)</f>
        <v>560</v>
      </c>
      <c r="B4753" s="236"/>
      <c r="C4753" s="237"/>
      <c r="D4753" s="238"/>
      <c r="E4753" s="225">
        <v>3</v>
      </c>
      <c r="F4753" s="174"/>
      <c r="G4753" s="264" t="str">
        <f t="shared" si="829"/>
        <v>A.17.5.2</v>
      </c>
      <c r="H4753" s="235" t="e">
        <f t="shared" si="833"/>
        <v>#N/A</v>
      </c>
      <c r="I4753" s="239"/>
      <c r="J4753" s="239"/>
      <c r="K4753" s="239"/>
      <c r="L4753" s="239"/>
      <c r="M4753" s="240"/>
      <c r="N4753" s="231">
        <f t="shared" si="834"/>
        <v>1</v>
      </c>
      <c r="O4753" s="231">
        <f t="shared" si="826"/>
        <v>0</v>
      </c>
      <c r="P4753" s="179">
        <f>VLOOKUP($G4753,[1]Conceptos!$B$2:$I$588,6,FALSE)</f>
        <v>1</v>
      </c>
      <c r="Q4753" s="179">
        <f>VLOOKUP($G4753,[1]Conceptos!$B$2:$I$588,7,FALSE)</f>
        <v>1</v>
      </c>
      <c r="R4753" s="179">
        <f>VLOOKUP($G4753,[1]Conceptos!$B$2:$I$588,8,FALSE)</f>
        <v>1</v>
      </c>
      <c r="S4753" s="229" t="b">
        <f>VLOOKUP(G4753,[1]Conceptos!$B$2:$E$587,4,FALSE)</f>
        <v>1</v>
      </c>
      <c r="V4753" s="231">
        <f t="shared" si="830"/>
        <v>0</v>
      </c>
    </row>
    <row r="4754" spans="1:22" s="231" customFormat="1" hidden="1">
      <c r="A4754" s="172">
        <f>VLOOKUP(G4754,[1]Conceptos!$B$2:$F$587,5,FALSE)</f>
        <v>560</v>
      </c>
      <c r="B4754" s="236"/>
      <c r="C4754" s="237"/>
      <c r="D4754" s="238"/>
      <c r="E4754" s="225">
        <v>4</v>
      </c>
      <c r="F4754" s="174"/>
      <c r="G4754" s="264" t="str">
        <f t="shared" si="829"/>
        <v>A.17.5.2</v>
      </c>
      <c r="H4754" s="235" t="e">
        <f t="shared" si="833"/>
        <v>#N/A</v>
      </c>
      <c r="I4754" s="239"/>
      <c r="J4754" s="239"/>
      <c r="K4754" s="239"/>
      <c r="L4754" s="239"/>
      <c r="M4754" s="240"/>
      <c r="N4754" s="231">
        <f t="shared" si="834"/>
        <v>1</v>
      </c>
      <c r="O4754" s="231">
        <f t="shared" si="826"/>
        <v>0</v>
      </c>
      <c r="P4754" s="179">
        <f>VLOOKUP($G4754,[1]Conceptos!$B$2:$I$588,6,FALSE)</f>
        <v>1</v>
      </c>
      <c r="Q4754" s="179">
        <f>VLOOKUP($G4754,[1]Conceptos!$B$2:$I$588,7,FALSE)</f>
        <v>1</v>
      </c>
      <c r="R4754" s="179">
        <f>VLOOKUP($G4754,[1]Conceptos!$B$2:$I$588,8,FALSE)</f>
        <v>1</v>
      </c>
      <c r="S4754" s="229" t="b">
        <f>VLOOKUP(G4754,[1]Conceptos!$B$2:$E$587,4,FALSE)</f>
        <v>1</v>
      </c>
      <c r="V4754" s="231">
        <f t="shared" si="830"/>
        <v>0</v>
      </c>
    </row>
    <row r="4755" spans="1:22" s="231" customFormat="1" hidden="1">
      <c r="A4755" s="172">
        <f>VLOOKUP(G4755,[1]Conceptos!$B$2:$F$587,5,FALSE)</f>
        <v>560</v>
      </c>
      <c r="B4755" s="236"/>
      <c r="C4755" s="237"/>
      <c r="D4755" s="238"/>
      <c r="E4755" s="225">
        <v>5</v>
      </c>
      <c r="F4755" s="174"/>
      <c r="G4755" s="264" t="str">
        <f t="shared" si="829"/>
        <v>A.17.5.2</v>
      </c>
      <c r="H4755" s="235" t="e">
        <f t="shared" si="833"/>
        <v>#N/A</v>
      </c>
      <c r="I4755" s="239"/>
      <c r="J4755" s="239"/>
      <c r="K4755" s="239"/>
      <c r="L4755" s="239"/>
      <c r="M4755" s="240"/>
      <c r="N4755" s="231">
        <f t="shared" si="834"/>
        <v>1</v>
      </c>
      <c r="O4755" s="231">
        <f t="shared" si="826"/>
        <v>0</v>
      </c>
      <c r="P4755" s="179">
        <f>VLOOKUP($G4755,[1]Conceptos!$B$2:$I$588,6,FALSE)</f>
        <v>1</v>
      </c>
      <c r="Q4755" s="179">
        <f>VLOOKUP($G4755,[1]Conceptos!$B$2:$I$588,7,FALSE)</f>
        <v>1</v>
      </c>
      <c r="R4755" s="179">
        <f>VLOOKUP($G4755,[1]Conceptos!$B$2:$I$588,8,FALSE)</f>
        <v>1</v>
      </c>
      <c r="S4755" s="229" t="b">
        <f>VLOOKUP(G4755,[1]Conceptos!$B$2:$E$587,4,FALSE)</f>
        <v>1</v>
      </c>
      <c r="V4755" s="231">
        <f t="shared" si="830"/>
        <v>0</v>
      </c>
    </row>
    <row r="4756" spans="1:22" s="231" customFormat="1" hidden="1">
      <c r="A4756" s="172">
        <f>VLOOKUP(G4756,[1]Conceptos!$B$2:$F$587,5,FALSE)</f>
        <v>560</v>
      </c>
      <c r="B4756" s="236"/>
      <c r="C4756" s="237"/>
      <c r="D4756" s="238"/>
      <c r="E4756" s="225">
        <v>6</v>
      </c>
      <c r="F4756" s="174"/>
      <c r="G4756" s="264" t="str">
        <f t="shared" si="829"/>
        <v>A.17.5.2</v>
      </c>
      <c r="H4756" s="235" t="e">
        <f t="shared" si="833"/>
        <v>#N/A</v>
      </c>
      <c r="I4756" s="239"/>
      <c r="J4756" s="239"/>
      <c r="K4756" s="239"/>
      <c r="L4756" s="239"/>
      <c r="M4756" s="240"/>
      <c r="N4756" s="231">
        <f t="shared" si="834"/>
        <v>1</v>
      </c>
      <c r="O4756" s="231">
        <f t="shared" si="826"/>
        <v>0</v>
      </c>
      <c r="P4756" s="179">
        <f>VLOOKUP($G4756,[1]Conceptos!$B$2:$I$588,6,FALSE)</f>
        <v>1</v>
      </c>
      <c r="Q4756" s="179">
        <f>VLOOKUP($G4756,[1]Conceptos!$B$2:$I$588,7,FALSE)</f>
        <v>1</v>
      </c>
      <c r="R4756" s="179">
        <f>VLOOKUP($G4756,[1]Conceptos!$B$2:$I$588,8,FALSE)</f>
        <v>1</v>
      </c>
      <c r="S4756" s="229" t="b">
        <f>VLOOKUP(G4756,[1]Conceptos!$B$2:$E$587,4,FALSE)</f>
        <v>1</v>
      </c>
      <c r="V4756" s="231">
        <f t="shared" si="830"/>
        <v>0</v>
      </c>
    </row>
    <row r="4757" spans="1:22" s="231" customFormat="1" hidden="1">
      <c r="A4757" s="172">
        <f>VLOOKUP(G4757,[1]Conceptos!$B$2:$F$587,5,FALSE)</f>
        <v>560</v>
      </c>
      <c r="B4757" s="236"/>
      <c r="C4757" s="237"/>
      <c r="D4757" s="238"/>
      <c r="E4757" s="225">
        <v>7</v>
      </c>
      <c r="F4757" s="174"/>
      <c r="G4757" s="264" t="str">
        <f t="shared" si="829"/>
        <v>A.17.5.2</v>
      </c>
      <c r="H4757" s="235" t="e">
        <f t="shared" si="833"/>
        <v>#N/A</v>
      </c>
      <c r="I4757" s="239"/>
      <c r="J4757" s="239"/>
      <c r="K4757" s="239"/>
      <c r="L4757" s="239"/>
      <c r="M4757" s="240"/>
      <c r="N4757" s="231">
        <f t="shared" si="834"/>
        <v>1</v>
      </c>
      <c r="O4757" s="231">
        <f t="shared" si="826"/>
        <v>0</v>
      </c>
      <c r="P4757" s="179">
        <f>VLOOKUP($G4757,[1]Conceptos!$B$2:$I$588,6,FALSE)</f>
        <v>1</v>
      </c>
      <c r="Q4757" s="179">
        <f>VLOOKUP($G4757,[1]Conceptos!$B$2:$I$588,7,FALSE)</f>
        <v>1</v>
      </c>
      <c r="R4757" s="179">
        <f>VLOOKUP($G4757,[1]Conceptos!$B$2:$I$588,8,FALSE)</f>
        <v>1</v>
      </c>
      <c r="S4757" s="229" t="b">
        <f>VLOOKUP(G4757,[1]Conceptos!$B$2:$E$587,4,FALSE)</f>
        <v>1</v>
      </c>
      <c r="V4757" s="231">
        <f t="shared" si="830"/>
        <v>0</v>
      </c>
    </row>
    <row r="4758" spans="1:22" s="231" customFormat="1" hidden="1">
      <c r="A4758" s="172">
        <f>VLOOKUP(G4758,[1]Conceptos!$B$2:$F$587,5,FALSE)</f>
        <v>560</v>
      </c>
      <c r="B4758" s="236"/>
      <c r="C4758" s="237"/>
      <c r="D4758" s="238"/>
      <c r="E4758" s="225">
        <v>8</v>
      </c>
      <c r="F4758" s="174"/>
      <c r="G4758" s="264" t="str">
        <f t="shared" si="829"/>
        <v>A.17.5.2</v>
      </c>
      <c r="H4758" s="235" t="e">
        <f t="shared" si="833"/>
        <v>#N/A</v>
      </c>
      <c r="I4758" s="239"/>
      <c r="J4758" s="239"/>
      <c r="K4758" s="239"/>
      <c r="L4758" s="239"/>
      <c r="M4758" s="240"/>
      <c r="N4758" s="231">
        <f t="shared" si="834"/>
        <v>1</v>
      </c>
      <c r="O4758" s="231">
        <f t="shared" si="826"/>
        <v>0</v>
      </c>
      <c r="P4758" s="179">
        <f>VLOOKUP($G4758,[1]Conceptos!$B$2:$I$588,6,FALSE)</f>
        <v>1</v>
      </c>
      <c r="Q4758" s="179">
        <f>VLOOKUP($G4758,[1]Conceptos!$B$2:$I$588,7,FALSE)</f>
        <v>1</v>
      </c>
      <c r="R4758" s="179">
        <f>VLOOKUP($G4758,[1]Conceptos!$B$2:$I$588,8,FALSE)</f>
        <v>1</v>
      </c>
      <c r="S4758" s="229" t="b">
        <f>VLOOKUP(G4758,[1]Conceptos!$B$2:$E$587,4,FALSE)</f>
        <v>1</v>
      </c>
      <c r="V4758" s="231">
        <f t="shared" si="830"/>
        <v>0</v>
      </c>
    </row>
    <row r="4759" spans="1:22" s="231" customFormat="1" hidden="1">
      <c r="A4759" s="172">
        <f>VLOOKUP(G4759,[1]Conceptos!$B$2:$F$587,5,FALSE)</f>
        <v>560</v>
      </c>
      <c r="B4759" s="236"/>
      <c r="C4759" s="237"/>
      <c r="D4759" s="238"/>
      <c r="E4759" s="225">
        <v>9</v>
      </c>
      <c r="F4759" s="174"/>
      <c r="G4759" s="264" t="str">
        <f t="shared" si="829"/>
        <v>A.17.5.2</v>
      </c>
      <c r="H4759" s="235" t="e">
        <f t="shared" si="833"/>
        <v>#N/A</v>
      </c>
      <c r="I4759" s="239"/>
      <c r="J4759" s="239"/>
      <c r="K4759" s="239"/>
      <c r="L4759" s="239"/>
      <c r="M4759" s="240"/>
      <c r="N4759" s="231">
        <f t="shared" si="834"/>
        <v>1</v>
      </c>
      <c r="O4759" s="231">
        <f t="shared" si="826"/>
        <v>0</v>
      </c>
      <c r="P4759" s="179">
        <f>VLOOKUP($G4759,[1]Conceptos!$B$2:$I$588,6,FALSE)</f>
        <v>1</v>
      </c>
      <c r="Q4759" s="179">
        <f>VLOOKUP($G4759,[1]Conceptos!$B$2:$I$588,7,FALSE)</f>
        <v>1</v>
      </c>
      <c r="R4759" s="179">
        <f>VLOOKUP($G4759,[1]Conceptos!$B$2:$I$588,8,FALSE)</f>
        <v>1</v>
      </c>
      <c r="S4759" s="229" t="b">
        <f>VLOOKUP(G4759,[1]Conceptos!$B$2:$E$587,4,FALSE)</f>
        <v>1</v>
      </c>
      <c r="V4759" s="231">
        <f t="shared" si="830"/>
        <v>0</v>
      </c>
    </row>
    <row r="4760" spans="1:22" s="231" customFormat="1" hidden="1">
      <c r="A4760" s="172">
        <f>VLOOKUP(G4760,[1]Conceptos!$B$2:$F$587,5,FALSE)</f>
        <v>560</v>
      </c>
      <c r="B4760" s="236"/>
      <c r="C4760" s="237"/>
      <c r="D4760" s="238"/>
      <c r="E4760" s="225">
        <v>10</v>
      </c>
      <c r="F4760" s="174"/>
      <c r="G4760" s="264" t="str">
        <f t="shared" si="829"/>
        <v>A.17.5.2</v>
      </c>
      <c r="H4760" s="235" t="e">
        <f t="shared" si="833"/>
        <v>#N/A</v>
      </c>
      <c r="I4760" s="239"/>
      <c r="J4760" s="239"/>
      <c r="K4760" s="239"/>
      <c r="L4760" s="239"/>
      <c r="M4760" s="240"/>
      <c r="N4760" s="231">
        <f t="shared" si="834"/>
        <v>1</v>
      </c>
      <c r="O4760" s="231">
        <f t="shared" si="826"/>
        <v>0</v>
      </c>
      <c r="P4760" s="179">
        <f>VLOOKUP($G4760,[1]Conceptos!$B$2:$I$588,6,FALSE)</f>
        <v>1</v>
      </c>
      <c r="Q4760" s="179">
        <f>VLOOKUP($G4760,[1]Conceptos!$B$2:$I$588,7,FALSE)</f>
        <v>1</v>
      </c>
      <c r="R4760" s="179">
        <f>VLOOKUP($G4760,[1]Conceptos!$B$2:$I$588,8,FALSE)</f>
        <v>1</v>
      </c>
      <c r="S4760" s="229" t="b">
        <f>VLOOKUP(G4760,[1]Conceptos!$B$2:$E$587,4,FALSE)</f>
        <v>1</v>
      </c>
      <c r="V4760" s="231">
        <f t="shared" si="830"/>
        <v>0</v>
      </c>
    </row>
    <row r="4761" spans="1:22" s="231" customFormat="1" ht="51">
      <c r="A4761" s="172">
        <f>VLOOKUP(G4761,[1]Conceptos!$B$2:$F$587,5,FALSE)</f>
        <v>561</v>
      </c>
      <c r="B4761" s="219" t="s">
        <v>703</v>
      </c>
      <c r="C4761" s="220" t="str">
        <f>VLOOKUP(B4761,[1]Conceptos!$B$2:$D$587,2,FALSE)</f>
        <v>PASIVOS CON ENTIDADES FINANCIERAS VIGILADAS DIFERENTES A DEUDA PUBLICA</v>
      </c>
      <c r="D4761" s="221" t="str">
        <f>VLOOKUP(B4761,[1]Conceptos!$B$2:$D$587,3,FALSE)</f>
        <v>PAGO DE PASIVOS REESTRUCTURADOS A ENTIDADES VIGILADAS POR CONCEPTOS DIFERENTES A OPERACIONES DE CRÉDITO PÚBLICO.  LOS MOVIMIENTOS DE ESTOS CRÉDITOS DEBEN REGISTRARSE EN SERVICIO DE LA DEUDA.</v>
      </c>
      <c r="E4761" s="222" t="s">
        <v>136</v>
      </c>
      <c r="F4761" s="223"/>
      <c r="G4761" s="263" t="str">
        <f t="shared" si="829"/>
        <v>A.17.5.3</v>
      </c>
      <c r="H4761" s="225"/>
      <c r="I4761" s="226">
        <f>SUM(I4762:I4771)</f>
        <v>0</v>
      </c>
      <c r="J4761" s="226">
        <f>SUM(J4762:J4771)</f>
        <v>0</v>
      </c>
      <c r="K4761" s="226">
        <f>SUM(K4762:K4771)</f>
        <v>0</v>
      </c>
      <c r="L4761" s="226">
        <f>SUM(L4762:L4771)</f>
        <v>0</v>
      </c>
      <c r="M4761" s="227">
        <f>SUM(M4762:M4771)</f>
        <v>0</v>
      </c>
      <c r="N4761" s="228">
        <f>IF(AND(E4761&lt;&gt;"", E4761&lt;&gt;"Registrar Detalle",E4761&lt;&gt;"Ocultar Detalle"),1,0)</f>
        <v>0</v>
      </c>
      <c r="O4761" s="228">
        <f t="shared" si="826"/>
        <v>0</v>
      </c>
      <c r="P4761" s="179">
        <f>VLOOKUP($G4761,[1]Conceptos!$B$2:$I$588,6,FALSE)</f>
        <v>1</v>
      </c>
      <c r="Q4761" s="179">
        <f>VLOOKUP($G4761,[1]Conceptos!$B$2:$I$588,7,FALSE)</f>
        <v>1</v>
      </c>
      <c r="R4761" s="179">
        <f>VLOOKUP($G4761,[1]Conceptos!$B$2:$I$588,8,FALSE)</f>
        <v>1</v>
      </c>
      <c r="S4761" s="229" t="b">
        <f>VLOOKUP(G4761,[1]Conceptos!$B$2:$E$588,4,FALSE)</f>
        <v>1</v>
      </c>
      <c r="T4761" s="230">
        <f>FIND(".",B4761,LEN(B4761)-2)</f>
        <v>7</v>
      </c>
      <c r="U4761" s="230" t="str">
        <f>MID(B4761,1,T4761-1)</f>
        <v>A.17.5</v>
      </c>
      <c r="V4761" s="231">
        <f t="shared" si="830"/>
        <v>7</v>
      </c>
    </row>
    <row r="4762" spans="1:22" s="231" customFormat="1">
      <c r="A4762" s="172">
        <f>VLOOKUP(G4762,[1]Conceptos!$B$2:$F$587,5,FALSE)</f>
        <v>561</v>
      </c>
      <c r="B4762" s="234"/>
      <c r="C4762" s="220"/>
      <c r="D4762" s="221"/>
      <c r="E4762" s="225">
        <v>1</v>
      </c>
      <c r="F4762" s="174"/>
      <c r="G4762" s="264" t="str">
        <f t="shared" si="829"/>
        <v>A.17.5.3</v>
      </c>
      <c r="H4762" s="235" t="e">
        <f t="shared" ref="H4762:H4771" si="835">VLOOKUP(F4762,$W$7:$X$48,2,FALSE)</f>
        <v>#N/A</v>
      </c>
      <c r="I4762" s="239"/>
      <c r="J4762" s="239"/>
      <c r="K4762" s="239"/>
      <c r="L4762" s="239"/>
      <c r="M4762" s="240"/>
      <c r="N4762" s="231">
        <f t="shared" si="834"/>
        <v>1</v>
      </c>
      <c r="O4762" s="231">
        <f t="shared" si="826"/>
        <v>0</v>
      </c>
      <c r="P4762" s="179">
        <f>VLOOKUP($G4762,[1]Conceptos!$B$2:$I$588,6,FALSE)</f>
        <v>1</v>
      </c>
      <c r="Q4762" s="179">
        <f>VLOOKUP($G4762,[1]Conceptos!$B$2:$I$588,7,FALSE)</f>
        <v>1</v>
      </c>
      <c r="R4762" s="179">
        <f>VLOOKUP($G4762,[1]Conceptos!$B$2:$I$588,8,FALSE)</f>
        <v>1</v>
      </c>
      <c r="S4762" s="229" t="b">
        <f>VLOOKUP(G4762,[1]Conceptos!$B$2:$E$588,4,FALSE)</f>
        <v>1</v>
      </c>
      <c r="V4762" s="231">
        <f t="shared" si="830"/>
        <v>7</v>
      </c>
    </row>
    <row r="4763" spans="1:22" s="231" customFormat="1" hidden="1">
      <c r="A4763" s="172">
        <f>VLOOKUP(G4763,[1]Conceptos!$B$2:$F$587,5,FALSE)</f>
        <v>561</v>
      </c>
      <c r="B4763" s="236"/>
      <c r="C4763" s="237"/>
      <c r="D4763" s="238"/>
      <c r="E4763" s="225">
        <v>2</v>
      </c>
      <c r="F4763" s="174"/>
      <c r="G4763" s="264" t="str">
        <f t="shared" si="829"/>
        <v>A.17.5.3</v>
      </c>
      <c r="H4763" s="235" t="e">
        <f t="shared" si="835"/>
        <v>#N/A</v>
      </c>
      <c r="I4763" s="239"/>
      <c r="J4763" s="239"/>
      <c r="K4763" s="239"/>
      <c r="L4763" s="239"/>
      <c r="M4763" s="240"/>
      <c r="N4763" s="231">
        <f t="shared" si="834"/>
        <v>1</v>
      </c>
      <c r="O4763" s="231">
        <f t="shared" si="826"/>
        <v>0</v>
      </c>
      <c r="P4763" s="179">
        <f>VLOOKUP($G4763,[1]Conceptos!$B$2:$I$588,6,FALSE)</f>
        <v>1</v>
      </c>
      <c r="Q4763" s="179">
        <f>VLOOKUP($G4763,[1]Conceptos!$B$2:$I$588,7,FALSE)</f>
        <v>1</v>
      </c>
      <c r="R4763" s="179">
        <f>VLOOKUP($G4763,[1]Conceptos!$B$2:$I$588,8,FALSE)</f>
        <v>1</v>
      </c>
      <c r="S4763" s="229" t="b">
        <f>VLOOKUP(G4763,[1]Conceptos!$B$2:$E$587,4,FALSE)</f>
        <v>1</v>
      </c>
      <c r="V4763" s="231">
        <f t="shared" si="830"/>
        <v>0</v>
      </c>
    </row>
    <row r="4764" spans="1:22" s="231" customFormat="1" hidden="1">
      <c r="A4764" s="172">
        <f>VLOOKUP(G4764,[1]Conceptos!$B$2:$F$587,5,FALSE)</f>
        <v>561</v>
      </c>
      <c r="B4764" s="236"/>
      <c r="C4764" s="237"/>
      <c r="D4764" s="238"/>
      <c r="E4764" s="225">
        <v>3</v>
      </c>
      <c r="F4764" s="174"/>
      <c r="G4764" s="264" t="str">
        <f t="shared" si="829"/>
        <v>A.17.5.3</v>
      </c>
      <c r="H4764" s="235" t="e">
        <f t="shared" si="835"/>
        <v>#N/A</v>
      </c>
      <c r="I4764" s="239"/>
      <c r="J4764" s="239"/>
      <c r="K4764" s="239"/>
      <c r="L4764" s="239"/>
      <c r="M4764" s="240"/>
      <c r="N4764" s="231">
        <f t="shared" si="834"/>
        <v>1</v>
      </c>
      <c r="O4764" s="231">
        <f t="shared" si="826"/>
        <v>0</v>
      </c>
      <c r="P4764" s="179">
        <f>VLOOKUP($G4764,[1]Conceptos!$B$2:$I$588,6,FALSE)</f>
        <v>1</v>
      </c>
      <c r="Q4764" s="179">
        <f>VLOOKUP($G4764,[1]Conceptos!$B$2:$I$588,7,FALSE)</f>
        <v>1</v>
      </c>
      <c r="R4764" s="179">
        <f>VLOOKUP($G4764,[1]Conceptos!$B$2:$I$588,8,FALSE)</f>
        <v>1</v>
      </c>
      <c r="S4764" s="229" t="b">
        <f>VLOOKUP(G4764,[1]Conceptos!$B$2:$E$587,4,FALSE)</f>
        <v>1</v>
      </c>
      <c r="V4764" s="231">
        <f t="shared" si="830"/>
        <v>0</v>
      </c>
    </row>
    <row r="4765" spans="1:22" s="231" customFormat="1" hidden="1">
      <c r="A4765" s="172">
        <f>VLOOKUP(G4765,[1]Conceptos!$B$2:$F$587,5,FALSE)</f>
        <v>561</v>
      </c>
      <c r="B4765" s="236"/>
      <c r="C4765" s="237"/>
      <c r="D4765" s="238"/>
      <c r="E4765" s="225">
        <v>4</v>
      </c>
      <c r="F4765" s="174"/>
      <c r="G4765" s="264" t="str">
        <f t="shared" si="829"/>
        <v>A.17.5.3</v>
      </c>
      <c r="H4765" s="235" t="e">
        <f t="shared" si="835"/>
        <v>#N/A</v>
      </c>
      <c r="I4765" s="239"/>
      <c r="J4765" s="239"/>
      <c r="K4765" s="239"/>
      <c r="L4765" s="239"/>
      <c r="M4765" s="240"/>
      <c r="N4765" s="231">
        <f t="shared" si="834"/>
        <v>1</v>
      </c>
      <c r="O4765" s="231">
        <f t="shared" si="826"/>
        <v>0</v>
      </c>
      <c r="P4765" s="179">
        <f>VLOOKUP($G4765,[1]Conceptos!$B$2:$I$588,6,FALSE)</f>
        <v>1</v>
      </c>
      <c r="Q4765" s="179">
        <f>VLOOKUP($G4765,[1]Conceptos!$B$2:$I$588,7,FALSE)</f>
        <v>1</v>
      </c>
      <c r="R4765" s="179">
        <f>VLOOKUP($G4765,[1]Conceptos!$B$2:$I$588,8,FALSE)</f>
        <v>1</v>
      </c>
      <c r="S4765" s="229" t="b">
        <f>VLOOKUP(G4765,[1]Conceptos!$B$2:$E$587,4,FALSE)</f>
        <v>1</v>
      </c>
      <c r="V4765" s="231">
        <f t="shared" si="830"/>
        <v>0</v>
      </c>
    </row>
    <row r="4766" spans="1:22" s="231" customFormat="1" hidden="1">
      <c r="A4766" s="172">
        <f>VLOOKUP(G4766,[1]Conceptos!$B$2:$F$587,5,FALSE)</f>
        <v>561</v>
      </c>
      <c r="B4766" s="236"/>
      <c r="C4766" s="237"/>
      <c r="D4766" s="238"/>
      <c r="E4766" s="225">
        <v>5</v>
      </c>
      <c r="F4766" s="174"/>
      <c r="G4766" s="264" t="str">
        <f t="shared" si="829"/>
        <v>A.17.5.3</v>
      </c>
      <c r="H4766" s="235" t="e">
        <f t="shared" si="835"/>
        <v>#N/A</v>
      </c>
      <c r="I4766" s="239"/>
      <c r="J4766" s="239"/>
      <c r="K4766" s="239"/>
      <c r="L4766" s="239"/>
      <c r="M4766" s="240"/>
      <c r="N4766" s="231">
        <f t="shared" si="834"/>
        <v>1</v>
      </c>
      <c r="O4766" s="231">
        <f t="shared" si="826"/>
        <v>0</v>
      </c>
      <c r="P4766" s="179">
        <f>VLOOKUP($G4766,[1]Conceptos!$B$2:$I$588,6,FALSE)</f>
        <v>1</v>
      </c>
      <c r="Q4766" s="179">
        <f>VLOOKUP($G4766,[1]Conceptos!$B$2:$I$588,7,FALSE)</f>
        <v>1</v>
      </c>
      <c r="R4766" s="179">
        <f>VLOOKUP($G4766,[1]Conceptos!$B$2:$I$588,8,FALSE)</f>
        <v>1</v>
      </c>
      <c r="S4766" s="229" t="b">
        <f>VLOOKUP(G4766,[1]Conceptos!$B$2:$E$587,4,FALSE)</f>
        <v>1</v>
      </c>
      <c r="V4766" s="231">
        <f t="shared" si="830"/>
        <v>0</v>
      </c>
    </row>
    <row r="4767" spans="1:22" s="231" customFormat="1" hidden="1">
      <c r="A4767" s="172">
        <f>VLOOKUP(G4767,[1]Conceptos!$B$2:$F$587,5,FALSE)</f>
        <v>561</v>
      </c>
      <c r="B4767" s="236"/>
      <c r="C4767" s="237"/>
      <c r="D4767" s="238"/>
      <c r="E4767" s="225">
        <v>6</v>
      </c>
      <c r="F4767" s="174"/>
      <c r="G4767" s="264" t="str">
        <f t="shared" si="829"/>
        <v>A.17.5.3</v>
      </c>
      <c r="H4767" s="235" t="e">
        <f t="shared" si="835"/>
        <v>#N/A</v>
      </c>
      <c r="I4767" s="239"/>
      <c r="J4767" s="239"/>
      <c r="K4767" s="239"/>
      <c r="L4767" s="239"/>
      <c r="M4767" s="240"/>
      <c r="N4767" s="231">
        <f t="shared" si="834"/>
        <v>1</v>
      </c>
      <c r="O4767" s="231">
        <f t="shared" si="826"/>
        <v>0</v>
      </c>
      <c r="P4767" s="179">
        <f>VLOOKUP($G4767,[1]Conceptos!$B$2:$I$588,6,FALSE)</f>
        <v>1</v>
      </c>
      <c r="Q4767" s="179">
        <f>VLOOKUP($G4767,[1]Conceptos!$B$2:$I$588,7,FALSE)</f>
        <v>1</v>
      </c>
      <c r="R4767" s="179">
        <f>VLOOKUP($G4767,[1]Conceptos!$B$2:$I$588,8,FALSE)</f>
        <v>1</v>
      </c>
      <c r="S4767" s="229" t="b">
        <f>VLOOKUP(G4767,[1]Conceptos!$B$2:$E$587,4,FALSE)</f>
        <v>1</v>
      </c>
      <c r="V4767" s="231">
        <f t="shared" si="830"/>
        <v>0</v>
      </c>
    </row>
    <row r="4768" spans="1:22" s="231" customFormat="1" hidden="1">
      <c r="A4768" s="172">
        <f>VLOOKUP(G4768,[1]Conceptos!$B$2:$F$587,5,FALSE)</f>
        <v>561</v>
      </c>
      <c r="B4768" s="236"/>
      <c r="C4768" s="237"/>
      <c r="D4768" s="238"/>
      <c r="E4768" s="225">
        <v>7</v>
      </c>
      <c r="F4768" s="174"/>
      <c r="G4768" s="264" t="str">
        <f t="shared" si="829"/>
        <v>A.17.5.3</v>
      </c>
      <c r="H4768" s="235" t="e">
        <f t="shared" si="835"/>
        <v>#N/A</v>
      </c>
      <c r="I4768" s="239"/>
      <c r="J4768" s="239"/>
      <c r="K4768" s="239"/>
      <c r="L4768" s="239"/>
      <c r="M4768" s="240"/>
      <c r="N4768" s="231">
        <f t="shared" si="834"/>
        <v>1</v>
      </c>
      <c r="O4768" s="231">
        <f t="shared" si="826"/>
        <v>0</v>
      </c>
      <c r="P4768" s="179">
        <f>VLOOKUP($G4768,[1]Conceptos!$B$2:$I$588,6,FALSE)</f>
        <v>1</v>
      </c>
      <c r="Q4768" s="179">
        <f>VLOOKUP($G4768,[1]Conceptos!$B$2:$I$588,7,FALSE)</f>
        <v>1</v>
      </c>
      <c r="R4768" s="179">
        <f>VLOOKUP($G4768,[1]Conceptos!$B$2:$I$588,8,FALSE)</f>
        <v>1</v>
      </c>
      <c r="S4768" s="229" t="b">
        <f>VLOOKUP(G4768,[1]Conceptos!$B$2:$E$587,4,FALSE)</f>
        <v>1</v>
      </c>
      <c r="V4768" s="231">
        <f t="shared" si="830"/>
        <v>0</v>
      </c>
    </row>
    <row r="4769" spans="1:22" s="231" customFormat="1" hidden="1">
      <c r="A4769" s="172">
        <f>VLOOKUP(G4769,[1]Conceptos!$B$2:$F$587,5,FALSE)</f>
        <v>561</v>
      </c>
      <c r="B4769" s="236"/>
      <c r="C4769" s="237"/>
      <c r="D4769" s="238"/>
      <c r="E4769" s="225">
        <v>8</v>
      </c>
      <c r="F4769" s="174"/>
      <c r="G4769" s="264" t="str">
        <f t="shared" si="829"/>
        <v>A.17.5.3</v>
      </c>
      <c r="H4769" s="235" t="e">
        <f t="shared" si="835"/>
        <v>#N/A</v>
      </c>
      <c r="I4769" s="239"/>
      <c r="J4769" s="239"/>
      <c r="K4769" s="239"/>
      <c r="L4769" s="239"/>
      <c r="M4769" s="240"/>
      <c r="N4769" s="231">
        <f t="shared" si="834"/>
        <v>1</v>
      </c>
      <c r="O4769" s="231">
        <f t="shared" si="826"/>
        <v>0</v>
      </c>
      <c r="P4769" s="179">
        <f>VLOOKUP($G4769,[1]Conceptos!$B$2:$I$588,6,FALSE)</f>
        <v>1</v>
      </c>
      <c r="Q4769" s="179">
        <f>VLOOKUP($G4769,[1]Conceptos!$B$2:$I$588,7,FALSE)</f>
        <v>1</v>
      </c>
      <c r="R4769" s="179">
        <f>VLOOKUP($G4769,[1]Conceptos!$B$2:$I$588,8,FALSE)</f>
        <v>1</v>
      </c>
      <c r="S4769" s="229" t="b">
        <f>VLOOKUP(G4769,[1]Conceptos!$B$2:$E$587,4,FALSE)</f>
        <v>1</v>
      </c>
      <c r="V4769" s="231">
        <f t="shared" si="830"/>
        <v>0</v>
      </c>
    </row>
    <row r="4770" spans="1:22" s="231" customFormat="1" hidden="1">
      <c r="A4770" s="172">
        <f>VLOOKUP(G4770,[1]Conceptos!$B$2:$F$587,5,FALSE)</f>
        <v>561</v>
      </c>
      <c r="B4770" s="236"/>
      <c r="C4770" s="237"/>
      <c r="D4770" s="238"/>
      <c r="E4770" s="225">
        <v>9</v>
      </c>
      <c r="F4770" s="174"/>
      <c r="G4770" s="264" t="str">
        <f t="shared" si="829"/>
        <v>A.17.5.3</v>
      </c>
      <c r="H4770" s="235" t="e">
        <f t="shared" si="835"/>
        <v>#N/A</v>
      </c>
      <c r="I4770" s="239"/>
      <c r="J4770" s="239"/>
      <c r="K4770" s="239"/>
      <c r="L4770" s="239"/>
      <c r="M4770" s="240"/>
      <c r="N4770" s="231">
        <f t="shared" si="834"/>
        <v>1</v>
      </c>
      <c r="O4770" s="231">
        <f t="shared" si="826"/>
        <v>0</v>
      </c>
      <c r="P4770" s="179">
        <f>VLOOKUP($G4770,[1]Conceptos!$B$2:$I$588,6,FALSE)</f>
        <v>1</v>
      </c>
      <c r="Q4770" s="179">
        <f>VLOOKUP($G4770,[1]Conceptos!$B$2:$I$588,7,FALSE)</f>
        <v>1</v>
      </c>
      <c r="R4770" s="179">
        <f>VLOOKUP($G4770,[1]Conceptos!$B$2:$I$588,8,FALSE)</f>
        <v>1</v>
      </c>
      <c r="S4770" s="229" t="b">
        <f>VLOOKUP(G4770,[1]Conceptos!$B$2:$E$587,4,FALSE)</f>
        <v>1</v>
      </c>
      <c r="V4770" s="231">
        <f t="shared" si="830"/>
        <v>0</v>
      </c>
    </row>
    <row r="4771" spans="1:22" s="231" customFormat="1" hidden="1">
      <c r="A4771" s="172">
        <f>VLOOKUP(G4771,[1]Conceptos!$B$2:$F$587,5,FALSE)</f>
        <v>561</v>
      </c>
      <c r="B4771" s="236"/>
      <c r="C4771" s="237"/>
      <c r="D4771" s="238"/>
      <c r="E4771" s="225">
        <v>10</v>
      </c>
      <c r="F4771" s="174"/>
      <c r="G4771" s="264" t="str">
        <f t="shared" si="829"/>
        <v>A.17.5.3</v>
      </c>
      <c r="H4771" s="235" t="e">
        <f t="shared" si="835"/>
        <v>#N/A</v>
      </c>
      <c r="I4771" s="239"/>
      <c r="J4771" s="239"/>
      <c r="K4771" s="239"/>
      <c r="L4771" s="239"/>
      <c r="M4771" s="240"/>
      <c r="N4771" s="231">
        <f t="shared" si="834"/>
        <v>1</v>
      </c>
      <c r="O4771" s="231">
        <f t="shared" si="826"/>
        <v>0</v>
      </c>
      <c r="P4771" s="179">
        <f>VLOOKUP($G4771,[1]Conceptos!$B$2:$I$588,6,FALSE)</f>
        <v>1</v>
      </c>
      <c r="Q4771" s="179">
        <f>VLOOKUP($G4771,[1]Conceptos!$B$2:$I$588,7,FALSE)</f>
        <v>1</v>
      </c>
      <c r="R4771" s="179">
        <f>VLOOKUP($G4771,[1]Conceptos!$B$2:$I$588,8,FALSE)</f>
        <v>1</v>
      </c>
      <c r="S4771" s="229" t="b">
        <f>VLOOKUP(G4771,[1]Conceptos!$B$2:$E$587,4,FALSE)</f>
        <v>1</v>
      </c>
      <c r="V4771" s="231">
        <f t="shared" si="830"/>
        <v>0</v>
      </c>
    </row>
    <row r="4772" spans="1:22" s="231" customFormat="1" ht="24">
      <c r="A4772" s="172">
        <f>VLOOKUP(G4772,[1]Conceptos!$B$2:$F$587,5,FALSE)</f>
        <v>562</v>
      </c>
      <c r="B4772" s="219" t="s">
        <v>704</v>
      </c>
      <c r="C4772" s="220" t="str">
        <f>VLOOKUP(B4772,[1]Conceptos!$B$2:$D$587,2,FALSE)</f>
        <v>DEMÁS ACREEDORES</v>
      </c>
      <c r="D4772" s="221" t="str">
        <f>VLOOKUP(B4772,[1]Conceptos!$B$2:$D$587,3,FALSE)</f>
        <v xml:space="preserve">PAGOS REALIZADOS CON LOS DEMÁS ACREEDORES DEL ACUERDO </v>
      </c>
      <c r="E4772" s="222" t="s">
        <v>136</v>
      </c>
      <c r="F4772" s="223"/>
      <c r="G4772" s="263" t="str">
        <f t="shared" si="829"/>
        <v>A.17.5.4</v>
      </c>
      <c r="H4772" s="225"/>
      <c r="I4772" s="226">
        <f>SUM(I4773:I4782)</f>
        <v>0</v>
      </c>
      <c r="J4772" s="226">
        <f>SUM(J4773:J4782)</f>
        <v>0</v>
      </c>
      <c r="K4772" s="226">
        <f>SUM(K4773:K4782)</f>
        <v>0</v>
      </c>
      <c r="L4772" s="226">
        <f>SUM(L4773:L4782)</f>
        <v>0</v>
      </c>
      <c r="M4772" s="227">
        <f>SUM(M4773:M4782)</f>
        <v>0</v>
      </c>
      <c r="N4772" s="228">
        <f>IF(AND(E4772&lt;&gt;"", E4772&lt;&gt;"Registrar Detalle",E4772&lt;&gt;"Ocultar Detalle"),1,0)</f>
        <v>0</v>
      </c>
      <c r="O4772" s="228">
        <f t="shared" si="826"/>
        <v>0</v>
      </c>
      <c r="P4772" s="179">
        <f>VLOOKUP($G4772,[1]Conceptos!$B$2:$I$588,6,FALSE)</f>
        <v>1</v>
      </c>
      <c r="Q4772" s="179">
        <f>VLOOKUP($G4772,[1]Conceptos!$B$2:$I$588,7,FALSE)</f>
        <v>1</v>
      </c>
      <c r="R4772" s="179">
        <f>VLOOKUP($G4772,[1]Conceptos!$B$2:$I$588,8,FALSE)</f>
        <v>1</v>
      </c>
      <c r="S4772" s="229" t="b">
        <f>VLOOKUP(G4772,[1]Conceptos!$B$2:$E$588,4,FALSE)</f>
        <v>1</v>
      </c>
      <c r="T4772" s="230">
        <f>FIND(".",B4772,LEN(B4772)-2)</f>
        <v>7</v>
      </c>
      <c r="U4772" s="230" t="str">
        <f>MID(B4772,1,T4772-1)</f>
        <v>A.17.5</v>
      </c>
      <c r="V4772" s="231">
        <f t="shared" si="830"/>
        <v>7</v>
      </c>
    </row>
    <row r="4773" spans="1:22" s="231" customFormat="1">
      <c r="A4773" s="172">
        <f>VLOOKUP(G4773,[1]Conceptos!$B$2:$F$587,5,FALSE)</f>
        <v>562</v>
      </c>
      <c r="B4773" s="234"/>
      <c r="C4773" s="220"/>
      <c r="D4773" s="221"/>
      <c r="E4773" s="225">
        <v>1</v>
      </c>
      <c r="F4773" s="174"/>
      <c r="G4773" s="264" t="str">
        <f t="shared" si="829"/>
        <v>A.17.5.4</v>
      </c>
      <c r="H4773" s="235" t="e">
        <f t="shared" ref="H4773:H4782" si="836">VLOOKUP(F4773,$W$7:$X$48,2,FALSE)</f>
        <v>#N/A</v>
      </c>
      <c r="I4773" s="239"/>
      <c r="J4773" s="239"/>
      <c r="K4773" s="239"/>
      <c r="L4773" s="239"/>
      <c r="M4773" s="240"/>
      <c r="N4773" s="231">
        <f t="shared" si="834"/>
        <v>1</v>
      </c>
      <c r="O4773" s="231">
        <f t="shared" si="826"/>
        <v>0</v>
      </c>
      <c r="P4773" s="179">
        <f>VLOOKUP($G4773,[1]Conceptos!$B$2:$I$588,6,FALSE)</f>
        <v>1</v>
      </c>
      <c r="Q4773" s="179">
        <f>VLOOKUP($G4773,[1]Conceptos!$B$2:$I$588,7,FALSE)</f>
        <v>1</v>
      </c>
      <c r="R4773" s="179">
        <f>VLOOKUP($G4773,[1]Conceptos!$B$2:$I$588,8,FALSE)</f>
        <v>1</v>
      </c>
      <c r="S4773" s="229" t="b">
        <f>VLOOKUP(G4773,[1]Conceptos!$B$2:$E$588,4,FALSE)</f>
        <v>1</v>
      </c>
      <c r="V4773" s="231">
        <f t="shared" si="830"/>
        <v>7</v>
      </c>
    </row>
    <row r="4774" spans="1:22" s="231" customFormat="1" hidden="1">
      <c r="A4774" s="172">
        <f>VLOOKUP(G4774,[1]Conceptos!$B$2:$F$587,5,FALSE)</f>
        <v>562</v>
      </c>
      <c r="B4774" s="236"/>
      <c r="C4774" s="237"/>
      <c r="D4774" s="238"/>
      <c r="E4774" s="225">
        <v>2</v>
      </c>
      <c r="F4774" s="174"/>
      <c r="G4774" s="264" t="str">
        <f t="shared" si="829"/>
        <v>A.17.5.4</v>
      </c>
      <c r="H4774" s="235" t="e">
        <f t="shared" si="836"/>
        <v>#N/A</v>
      </c>
      <c r="I4774" s="239"/>
      <c r="J4774" s="239"/>
      <c r="K4774" s="239"/>
      <c r="L4774" s="239"/>
      <c r="M4774" s="240"/>
      <c r="N4774" s="231">
        <f t="shared" si="834"/>
        <v>1</v>
      </c>
      <c r="O4774" s="231">
        <f t="shared" si="826"/>
        <v>0</v>
      </c>
      <c r="P4774" s="179">
        <f>VLOOKUP($G4774,[1]Conceptos!$B$2:$I$588,6,FALSE)</f>
        <v>1</v>
      </c>
      <c r="Q4774" s="179">
        <f>VLOOKUP($G4774,[1]Conceptos!$B$2:$I$588,7,FALSE)</f>
        <v>1</v>
      </c>
      <c r="R4774" s="179">
        <f>VLOOKUP($G4774,[1]Conceptos!$B$2:$I$588,8,FALSE)</f>
        <v>1</v>
      </c>
      <c r="S4774" s="229" t="b">
        <f>VLOOKUP(G4774,[1]Conceptos!$B$2:$E$587,4,FALSE)</f>
        <v>1</v>
      </c>
      <c r="V4774" s="231">
        <f t="shared" si="830"/>
        <v>0</v>
      </c>
    </row>
    <row r="4775" spans="1:22" s="231" customFormat="1" hidden="1">
      <c r="A4775" s="172">
        <f>VLOOKUP(G4775,[1]Conceptos!$B$2:$F$587,5,FALSE)</f>
        <v>562</v>
      </c>
      <c r="B4775" s="236"/>
      <c r="C4775" s="237"/>
      <c r="D4775" s="238"/>
      <c r="E4775" s="225">
        <v>3</v>
      </c>
      <c r="F4775" s="174"/>
      <c r="G4775" s="264" t="str">
        <f t="shared" si="829"/>
        <v>A.17.5.4</v>
      </c>
      <c r="H4775" s="235" t="e">
        <f t="shared" si="836"/>
        <v>#N/A</v>
      </c>
      <c r="I4775" s="239"/>
      <c r="J4775" s="239"/>
      <c r="K4775" s="239"/>
      <c r="L4775" s="239"/>
      <c r="M4775" s="240"/>
      <c r="N4775" s="231">
        <f t="shared" si="834"/>
        <v>1</v>
      </c>
      <c r="O4775" s="231">
        <f t="shared" si="826"/>
        <v>0</v>
      </c>
      <c r="P4775" s="179">
        <f>VLOOKUP($G4775,[1]Conceptos!$B$2:$I$588,6,FALSE)</f>
        <v>1</v>
      </c>
      <c r="Q4775" s="179">
        <f>VLOOKUP($G4775,[1]Conceptos!$B$2:$I$588,7,FALSE)</f>
        <v>1</v>
      </c>
      <c r="R4775" s="179">
        <f>VLOOKUP($G4775,[1]Conceptos!$B$2:$I$588,8,FALSE)</f>
        <v>1</v>
      </c>
      <c r="S4775" s="229" t="b">
        <f>VLOOKUP(G4775,[1]Conceptos!$B$2:$E$587,4,FALSE)</f>
        <v>1</v>
      </c>
      <c r="V4775" s="231">
        <f t="shared" si="830"/>
        <v>0</v>
      </c>
    </row>
    <row r="4776" spans="1:22" s="231" customFormat="1" hidden="1">
      <c r="A4776" s="172">
        <f>VLOOKUP(G4776,[1]Conceptos!$B$2:$F$587,5,FALSE)</f>
        <v>562</v>
      </c>
      <c r="B4776" s="236"/>
      <c r="C4776" s="237"/>
      <c r="D4776" s="238"/>
      <c r="E4776" s="225">
        <v>4</v>
      </c>
      <c r="F4776" s="174"/>
      <c r="G4776" s="264" t="str">
        <f t="shared" si="829"/>
        <v>A.17.5.4</v>
      </c>
      <c r="H4776" s="235" t="e">
        <f t="shared" si="836"/>
        <v>#N/A</v>
      </c>
      <c r="I4776" s="239"/>
      <c r="J4776" s="239"/>
      <c r="K4776" s="239"/>
      <c r="L4776" s="239"/>
      <c r="M4776" s="240"/>
      <c r="N4776" s="231">
        <f t="shared" si="834"/>
        <v>1</v>
      </c>
      <c r="O4776" s="231">
        <f t="shared" si="826"/>
        <v>0</v>
      </c>
      <c r="P4776" s="179">
        <f>VLOOKUP($G4776,[1]Conceptos!$B$2:$I$588,6,FALSE)</f>
        <v>1</v>
      </c>
      <c r="Q4776" s="179">
        <f>VLOOKUP($G4776,[1]Conceptos!$B$2:$I$588,7,FALSE)</f>
        <v>1</v>
      </c>
      <c r="R4776" s="179">
        <f>VLOOKUP($G4776,[1]Conceptos!$B$2:$I$588,8,FALSE)</f>
        <v>1</v>
      </c>
      <c r="S4776" s="229" t="b">
        <f>VLOOKUP(G4776,[1]Conceptos!$B$2:$E$587,4,FALSE)</f>
        <v>1</v>
      </c>
      <c r="V4776" s="231">
        <f t="shared" si="830"/>
        <v>0</v>
      </c>
    </row>
    <row r="4777" spans="1:22" s="231" customFormat="1" hidden="1">
      <c r="A4777" s="172">
        <f>VLOOKUP(G4777,[1]Conceptos!$B$2:$F$587,5,FALSE)</f>
        <v>562</v>
      </c>
      <c r="B4777" s="236"/>
      <c r="C4777" s="237"/>
      <c r="D4777" s="238"/>
      <c r="E4777" s="225">
        <v>5</v>
      </c>
      <c r="F4777" s="174"/>
      <c r="G4777" s="264" t="str">
        <f t="shared" si="829"/>
        <v>A.17.5.4</v>
      </c>
      <c r="H4777" s="235" t="e">
        <f t="shared" si="836"/>
        <v>#N/A</v>
      </c>
      <c r="I4777" s="239"/>
      <c r="J4777" s="239"/>
      <c r="K4777" s="239"/>
      <c r="L4777" s="239"/>
      <c r="M4777" s="240"/>
      <c r="N4777" s="231">
        <f t="shared" si="834"/>
        <v>1</v>
      </c>
      <c r="O4777" s="231">
        <f t="shared" si="826"/>
        <v>0</v>
      </c>
      <c r="P4777" s="179">
        <f>VLOOKUP($G4777,[1]Conceptos!$B$2:$I$588,6,FALSE)</f>
        <v>1</v>
      </c>
      <c r="Q4777" s="179">
        <f>VLOOKUP($G4777,[1]Conceptos!$B$2:$I$588,7,FALSE)</f>
        <v>1</v>
      </c>
      <c r="R4777" s="179">
        <f>VLOOKUP($G4777,[1]Conceptos!$B$2:$I$588,8,FALSE)</f>
        <v>1</v>
      </c>
      <c r="S4777" s="229" t="b">
        <f>VLOOKUP(G4777,[1]Conceptos!$B$2:$E$587,4,FALSE)</f>
        <v>1</v>
      </c>
      <c r="V4777" s="231">
        <f t="shared" si="830"/>
        <v>0</v>
      </c>
    </row>
    <row r="4778" spans="1:22" s="231" customFormat="1" hidden="1">
      <c r="A4778" s="172">
        <f>VLOOKUP(G4778,[1]Conceptos!$B$2:$F$587,5,FALSE)</f>
        <v>562</v>
      </c>
      <c r="B4778" s="236"/>
      <c r="C4778" s="237"/>
      <c r="D4778" s="238"/>
      <c r="E4778" s="225">
        <v>6</v>
      </c>
      <c r="F4778" s="174"/>
      <c r="G4778" s="264" t="str">
        <f t="shared" si="829"/>
        <v>A.17.5.4</v>
      </c>
      <c r="H4778" s="235" t="e">
        <f t="shared" si="836"/>
        <v>#N/A</v>
      </c>
      <c r="I4778" s="239"/>
      <c r="J4778" s="239"/>
      <c r="K4778" s="239"/>
      <c r="L4778" s="239"/>
      <c r="M4778" s="240"/>
      <c r="N4778" s="231">
        <f t="shared" si="834"/>
        <v>1</v>
      </c>
      <c r="O4778" s="231">
        <f t="shared" si="826"/>
        <v>0</v>
      </c>
      <c r="P4778" s="179">
        <f>VLOOKUP($G4778,[1]Conceptos!$B$2:$I$588,6,FALSE)</f>
        <v>1</v>
      </c>
      <c r="Q4778" s="179">
        <f>VLOOKUP($G4778,[1]Conceptos!$B$2:$I$588,7,FALSE)</f>
        <v>1</v>
      </c>
      <c r="R4778" s="179">
        <f>VLOOKUP($G4778,[1]Conceptos!$B$2:$I$588,8,FALSE)</f>
        <v>1</v>
      </c>
      <c r="S4778" s="229" t="b">
        <f>VLOOKUP(G4778,[1]Conceptos!$B$2:$E$587,4,FALSE)</f>
        <v>1</v>
      </c>
      <c r="V4778" s="231">
        <f t="shared" si="830"/>
        <v>0</v>
      </c>
    </row>
    <row r="4779" spans="1:22" s="231" customFormat="1" hidden="1">
      <c r="A4779" s="172">
        <f>VLOOKUP(G4779,[1]Conceptos!$B$2:$F$587,5,FALSE)</f>
        <v>562</v>
      </c>
      <c r="B4779" s="236"/>
      <c r="C4779" s="237"/>
      <c r="D4779" s="238"/>
      <c r="E4779" s="225">
        <v>7</v>
      </c>
      <c r="F4779" s="174"/>
      <c r="G4779" s="264" t="str">
        <f t="shared" si="829"/>
        <v>A.17.5.4</v>
      </c>
      <c r="H4779" s="235" t="e">
        <f t="shared" si="836"/>
        <v>#N/A</v>
      </c>
      <c r="I4779" s="239"/>
      <c r="J4779" s="239"/>
      <c r="K4779" s="239"/>
      <c r="L4779" s="239"/>
      <c r="M4779" s="240"/>
      <c r="N4779" s="231">
        <f t="shared" si="834"/>
        <v>1</v>
      </c>
      <c r="O4779" s="231">
        <f t="shared" si="826"/>
        <v>0</v>
      </c>
      <c r="P4779" s="179">
        <f>VLOOKUP($G4779,[1]Conceptos!$B$2:$I$588,6,FALSE)</f>
        <v>1</v>
      </c>
      <c r="Q4779" s="179">
        <f>VLOOKUP($G4779,[1]Conceptos!$B$2:$I$588,7,FALSE)</f>
        <v>1</v>
      </c>
      <c r="R4779" s="179">
        <f>VLOOKUP($G4779,[1]Conceptos!$B$2:$I$588,8,FALSE)</f>
        <v>1</v>
      </c>
      <c r="S4779" s="229" t="b">
        <f>VLOOKUP(G4779,[1]Conceptos!$B$2:$E$587,4,FALSE)</f>
        <v>1</v>
      </c>
      <c r="V4779" s="231">
        <f t="shared" si="830"/>
        <v>0</v>
      </c>
    </row>
    <row r="4780" spans="1:22" s="231" customFormat="1" hidden="1">
      <c r="A4780" s="172">
        <f>VLOOKUP(G4780,[1]Conceptos!$B$2:$F$587,5,FALSE)</f>
        <v>562</v>
      </c>
      <c r="B4780" s="236"/>
      <c r="C4780" s="237"/>
      <c r="D4780" s="238"/>
      <c r="E4780" s="225">
        <v>8</v>
      </c>
      <c r="F4780" s="174"/>
      <c r="G4780" s="264" t="str">
        <f t="shared" si="829"/>
        <v>A.17.5.4</v>
      </c>
      <c r="H4780" s="235" t="e">
        <f t="shared" si="836"/>
        <v>#N/A</v>
      </c>
      <c r="I4780" s="239"/>
      <c r="J4780" s="239"/>
      <c r="K4780" s="239"/>
      <c r="L4780" s="239"/>
      <c r="M4780" s="240"/>
      <c r="N4780" s="231">
        <f t="shared" si="834"/>
        <v>1</v>
      </c>
      <c r="O4780" s="231">
        <f t="shared" si="826"/>
        <v>0</v>
      </c>
      <c r="P4780" s="179">
        <f>VLOOKUP($G4780,[1]Conceptos!$B$2:$I$588,6,FALSE)</f>
        <v>1</v>
      </c>
      <c r="Q4780" s="179">
        <f>VLOOKUP($G4780,[1]Conceptos!$B$2:$I$588,7,FALSE)</f>
        <v>1</v>
      </c>
      <c r="R4780" s="179">
        <f>VLOOKUP($G4780,[1]Conceptos!$B$2:$I$588,8,FALSE)</f>
        <v>1</v>
      </c>
      <c r="S4780" s="229" t="b">
        <f>VLOOKUP(G4780,[1]Conceptos!$B$2:$E$587,4,FALSE)</f>
        <v>1</v>
      </c>
      <c r="V4780" s="231">
        <f t="shared" si="830"/>
        <v>0</v>
      </c>
    </row>
    <row r="4781" spans="1:22" s="231" customFormat="1" hidden="1">
      <c r="A4781" s="172">
        <f>VLOOKUP(G4781,[1]Conceptos!$B$2:$F$587,5,FALSE)</f>
        <v>562</v>
      </c>
      <c r="B4781" s="236"/>
      <c r="C4781" s="237"/>
      <c r="D4781" s="238"/>
      <c r="E4781" s="225">
        <v>9</v>
      </c>
      <c r="F4781" s="174"/>
      <c r="G4781" s="264" t="str">
        <f t="shared" si="829"/>
        <v>A.17.5.4</v>
      </c>
      <c r="H4781" s="235" t="e">
        <f t="shared" si="836"/>
        <v>#N/A</v>
      </c>
      <c r="I4781" s="239"/>
      <c r="J4781" s="239"/>
      <c r="K4781" s="239"/>
      <c r="L4781" s="239"/>
      <c r="M4781" s="240"/>
      <c r="N4781" s="231">
        <f t="shared" si="834"/>
        <v>1</v>
      </c>
      <c r="O4781" s="231">
        <f t="shared" si="826"/>
        <v>0</v>
      </c>
      <c r="P4781" s="179">
        <f>VLOOKUP($G4781,[1]Conceptos!$B$2:$I$588,6,FALSE)</f>
        <v>1</v>
      </c>
      <c r="Q4781" s="179">
        <f>VLOOKUP($G4781,[1]Conceptos!$B$2:$I$588,7,FALSE)</f>
        <v>1</v>
      </c>
      <c r="R4781" s="179">
        <f>VLOOKUP($G4781,[1]Conceptos!$B$2:$I$588,8,FALSE)</f>
        <v>1</v>
      </c>
      <c r="S4781" s="229" t="b">
        <f>VLOOKUP(G4781,[1]Conceptos!$B$2:$E$587,4,FALSE)</f>
        <v>1</v>
      </c>
      <c r="V4781" s="231">
        <f t="shared" si="830"/>
        <v>0</v>
      </c>
    </row>
    <row r="4782" spans="1:22" s="231" customFormat="1" hidden="1">
      <c r="A4782" s="172">
        <f>VLOOKUP(G4782,[1]Conceptos!$B$2:$F$587,5,FALSE)</f>
        <v>562</v>
      </c>
      <c r="B4782" s="236"/>
      <c r="C4782" s="237"/>
      <c r="D4782" s="238"/>
      <c r="E4782" s="225">
        <v>10</v>
      </c>
      <c r="F4782" s="174"/>
      <c r="G4782" s="264" t="str">
        <f t="shared" si="829"/>
        <v>A.17.5.4</v>
      </c>
      <c r="H4782" s="235" t="e">
        <f t="shared" si="836"/>
        <v>#N/A</v>
      </c>
      <c r="I4782" s="239"/>
      <c r="J4782" s="239"/>
      <c r="K4782" s="239"/>
      <c r="L4782" s="239"/>
      <c r="M4782" s="240"/>
      <c r="N4782" s="231">
        <f t="shared" si="834"/>
        <v>1</v>
      </c>
      <c r="O4782" s="231">
        <f t="shared" si="826"/>
        <v>0</v>
      </c>
      <c r="P4782" s="179">
        <f>VLOOKUP($G4782,[1]Conceptos!$B$2:$I$588,6,FALSE)</f>
        <v>1</v>
      </c>
      <c r="Q4782" s="179">
        <f>VLOOKUP($G4782,[1]Conceptos!$B$2:$I$588,7,FALSE)</f>
        <v>1</v>
      </c>
      <c r="R4782" s="179">
        <f>VLOOKUP($G4782,[1]Conceptos!$B$2:$I$588,8,FALSE)</f>
        <v>1</v>
      </c>
      <c r="S4782" s="229" t="b">
        <f>VLOOKUP(G4782,[1]Conceptos!$B$2:$E$587,4,FALSE)</f>
        <v>1</v>
      </c>
      <c r="V4782" s="231">
        <f t="shared" si="830"/>
        <v>0</v>
      </c>
    </row>
    <row r="4783" spans="1:22" s="231" customFormat="1" ht="25.5">
      <c r="A4783" s="172">
        <f>VLOOKUP(G4783,[1]Conceptos!$B$2:$F$587,5,FALSE)</f>
        <v>563</v>
      </c>
      <c r="B4783" s="219" t="s">
        <v>705</v>
      </c>
      <c r="C4783" s="220" t="str">
        <f>VLOOKUP(B4783,[1]Conceptos!$B$2:$D$587,2,FALSE)</f>
        <v>PASIVOS CLASIFICADOS COMO CONTINGENCIAS</v>
      </c>
      <c r="D4783" s="221" t="str">
        <f>VLOOKUP(B4783,[1]Conceptos!$B$2:$D$587,3,FALSE)</f>
        <v>PAGOS REALIZADOS SOBRE PASIVOS CLASIFICADOS COMO CONTINGENCIAS</v>
      </c>
      <c r="E4783" s="222" t="s">
        <v>136</v>
      </c>
      <c r="F4783" s="223"/>
      <c r="G4783" s="263" t="str">
        <f t="shared" si="829"/>
        <v>A.17.5.5</v>
      </c>
      <c r="H4783" s="225"/>
      <c r="I4783" s="226">
        <f>SUM(I4784:I4793)</f>
        <v>0</v>
      </c>
      <c r="J4783" s="226">
        <f>SUM(J4784:J4793)</f>
        <v>0</v>
      </c>
      <c r="K4783" s="226">
        <f>SUM(K4784:K4793)</f>
        <v>0</v>
      </c>
      <c r="L4783" s="226">
        <f>SUM(L4784:L4793)</f>
        <v>0</v>
      </c>
      <c r="M4783" s="227">
        <f>SUM(M4784:M4793)</f>
        <v>0</v>
      </c>
      <c r="N4783" s="228">
        <f>IF(AND(E4783&lt;&gt;"", E4783&lt;&gt;"Registrar Detalle",E4783&lt;&gt;"Ocultar Detalle"),1,0)</f>
        <v>0</v>
      </c>
      <c r="O4783" s="228">
        <f t="shared" si="826"/>
        <v>0</v>
      </c>
      <c r="P4783" s="179">
        <f>VLOOKUP($G4783,[1]Conceptos!$B$2:$I$588,6,FALSE)</f>
        <v>1</v>
      </c>
      <c r="Q4783" s="179">
        <f>VLOOKUP($G4783,[1]Conceptos!$B$2:$I$588,7,FALSE)</f>
        <v>1</v>
      </c>
      <c r="R4783" s="179">
        <f>VLOOKUP($G4783,[1]Conceptos!$B$2:$I$588,8,FALSE)</f>
        <v>1</v>
      </c>
      <c r="S4783" s="229" t="b">
        <f>VLOOKUP(G4783,[1]Conceptos!$B$2:$E$588,4,FALSE)</f>
        <v>1</v>
      </c>
      <c r="T4783" s="230">
        <f>FIND(".",B4783,LEN(B4783)-2)</f>
        <v>7</v>
      </c>
      <c r="U4783" s="230" t="str">
        <f>MID(B4783,1,T4783-1)</f>
        <v>A.17.5</v>
      </c>
      <c r="V4783" s="231">
        <f t="shared" si="830"/>
        <v>7</v>
      </c>
    </row>
    <row r="4784" spans="1:22" s="231" customFormat="1">
      <c r="A4784" s="172">
        <f>VLOOKUP(G4784,[1]Conceptos!$B$2:$F$587,5,FALSE)</f>
        <v>563</v>
      </c>
      <c r="B4784" s="234"/>
      <c r="C4784" s="220"/>
      <c r="D4784" s="221"/>
      <c r="E4784" s="225">
        <v>1</v>
      </c>
      <c r="F4784" s="174"/>
      <c r="G4784" s="264" t="str">
        <f t="shared" si="829"/>
        <v>A.17.5.5</v>
      </c>
      <c r="H4784" s="235" t="e">
        <f t="shared" ref="H4784:H4793" si="837">VLOOKUP(F4784,$W$7:$X$48,2,FALSE)</f>
        <v>#N/A</v>
      </c>
      <c r="I4784" s="239"/>
      <c r="J4784" s="239"/>
      <c r="K4784" s="239"/>
      <c r="L4784" s="239"/>
      <c r="M4784" s="240"/>
      <c r="N4784" s="231">
        <f t="shared" si="834"/>
        <v>1</v>
      </c>
      <c r="O4784" s="231">
        <f t="shared" si="826"/>
        <v>0</v>
      </c>
      <c r="P4784" s="179">
        <f>VLOOKUP($G4784,[1]Conceptos!$B$2:$I$588,6,FALSE)</f>
        <v>1</v>
      </c>
      <c r="Q4784" s="179">
        <f>VLOOKUP($G4784,[1]Conceptos!$B$2:$I$588,7,FALSE)</f>
        <v>1</v>
      </c>
      <c r="R4784" s="179">
        <f>VLOOKUP($G4784,[1]Conceptos!$B$2:$I$588,8,FALSE)</f>
        <v>1</v>
      </c>
      <c r="S4784" s="229" t="b">
        <f>VLOOKUP(G4784,[1]Conceptos!$B$2:$E$588,4,FALSE)</f>
        <v>1</v>
      </c>
      <c r="V4784" s="231">
        <f t="shared" si="830"/>
        <v>7</v>
      </c>
    </row>
    <row r="4785" spans="1:22" s="231" customFormat="1" hidden="1">
      <c r="A4785" s="172">
        <f>VLOOKUP(G4785,[1]Conceptos!$B$2:$F$587,5,FALSE)</f>
        <v>563</v>
      </c>
      <c r="B4785" s="236"/>
      <c r="C4785" s="237"/>
      <c r="D4785" s="238"/>
      <c r="E4785" s="225">
        <v>2</v>
      </c>
      <c r="F4785" s="174"/>
      <c r="G4785" s="264" t="str">
        <f t="shared" si="829"/>
        <v>A.17.5.5</v>
      </c>
      <c r="H4785" s="235" t="e">
        <f t="shared" si="837"/>
        <v>#N/A</v>
      </c>
      <c r="I4785" s="239"/>
      <c r="J4785" s="239"/>
      <c r="K4785" s="239"/>
      <c r="L4785" s="239"/>
      <c r="M4785" s="240"/>
      <c r="N4785" s="231">
        <f t="shared" si="834"/>
        <v>1</v>
      </c>
      <c r="O4785" s="231">
        <f t="shared" si="826"/>
        <v>0</v>
      </c>
      <c r="P4785" s="179">
        <f>VLOOKUP($G4785,[1]Conceptos!$B$2:$I$588,6,FALSE)</f>
        <v>1</v>
      </c>
      <c r="Q4785" s="179">
        <f>VLOOKUP($G4785,[1]Conceptos!$B$2:$I$588,7,FALSE)</f>
        <v>1</v>
      </c>
      <c r="R4785" s="179">
        <f>VLOOKUP($G4785,[1]Conceptos!$B$2:$I$588,8,FALSE)</f>
        <v>1</v>
      </c>
      <c r="S4785" s="229" t="b">
        <f>VLOOKUP(G4785,[1]Conceptos!$B$2:$E$587,4,FALSE)</f>
        <v>1</v>
      </c>
      <c r="V4785" s="231">
        <f t="shared" si="830"/>
        <v>0</v>
      </c>
    </row>
    <row r="4786" spans="1:22" s="231" customFormat="1" hidden="1">
      <c r="A4786" s="172">
        <f>VLOOKUP(G4786,[1]Conceptos!$B$2:$F$587,5,FALSE)</f>
        <v>563</v>
      </c>
      <c r="B4786" s="236"/>
      <c r="C4786" s="237"/>
      <c r="D4786" s="238"/>
      <c r="E4786" s="225">
        <v>3</v>
      </c>
      <c r="F4786" s="174"/>
      <c r="G4786" s="264" t="str">
        <f t="shared" si="829"/>
        <v>A.17.5.5</v>
      </c>
      <c r="H4786" s="235" t="e">
        <f t="shared" si="837"/>
        <v>#N/A</v>
      </c>
      <c r="I4786" s="239"/>
      <c r="J4786" s="239"/>
      <c r="K4786" s="239"/>
      <c r="L4786" s="239"/>
      <c r="M4786" s="240"/>
      <c r="N4786" s="231">
        <f t="shared" si="834"/>
        <v>1</v>
      </c>
      <c r="O4786" s="231">
        <f t="shared" si="826"/>
        <v>0</v>
      </c>
      <c r="P4786" s="179">
        <f>VLOOKUP($G4786,[1]Conceptos!$B$2:$I$588,6,FALSE)</f>
        <v>1</v>
      </c>
      <c r="Q4786" s="179">
        <f>VLOOKUP($G4786,[1]Conceptos!$B$2:$I$588,7,FALSE)</f>
        <v>1</v>
      </c>
      <c r="R4786" s="179">
        <f>VLOOKUP($G4786,[1]Conceptos!$B$2:$I$588,8,FALSE)</f>
        <v>1</v>
      </c>
      <c r="S4786" s="229" t="b">
        <f>VLOOKUP(G4786,[1]Conceptos!$B$2:$E$587,4,FALSE)</f>
        <v>1</v>
      </c>
      <c r="V4786" s="231">
        <f t="shared" si="830"/>
        <v>0</v>
      </c>
    </row>
    <row r="4787" spans="1:22" s="231" customFormat="1" hidden="1">
      <c r="A4787" s="172">
        <f>VLOOKUP(G4787,[1]Conceptos!$B$2:$F$587,5,FALSE)</f>
        <v>563</v>
      </c>
      <c r="B4787" s="236"/>
      <c r="C4787" s="237"/>
      <c r="D4787" s="238"/>
      <c r="E4787" s="225">
        <v>4</v>
      </c>
      <c r="F4787" s="174"/>
      <c r="G4787" s="264" t="str">
        <f t="shared" si="829"/>
        <v>A.17.5.5</v>
      </c>
      <c r="H4787" s="235" t="e">
        <f t="shared" si="837"/>
        <v>#N/A</v>
      </c>
      <c r="I4787" s="239"/>
      <c r="J4787" s="239"/>
      <c r="K4787" s="239"/>
      <c r="L4787" s="239"/>
      <c r="M4787" s="240"/>
      <c r="N4787" s="231">
        <f t="shared" si="834"/>
        <v>1</v>
      </c>
      <c r="O4787" s="231">
        <f t="shared" si="826"/>
        <v>0</v>
      </c>
      <c r="P4787" s="179">
        <f>VLOOKUP($G4787,[1]Conceptos!$B$2:$I$588,6,FALSE)</f>
        <v>1</v>
      </c>
      <c r="Q4787" s="179">
        <f>VLOOKUP($G4787,[1]Conceptos!$B$2:$I$588,7,FALSE)</f>
        <v>1</v>
      </c>
      <c r="R4787" s="179">
        <f>VLOOKUP($G4787,[1]Conceptos!$B$2:$I$588,8,FALSE)</f>
        <v>1</v>
      </c>
      <c r="S4787" s="229" t="b">
        <f>VLOOKUP(G4787,[1]Conceptos!$B$2:$E$587,4,FALSE)</f>
        <v>1</v>
      </c>
      <c r="V4787" s="231">
        <f t="shared" si="830"/>
        <v>0</v>
      </c>
    </row>
    <row r="4788" spans="1:22" s="231" customFormat="1" hidden="1">
      <c r="A4788" s="172">
        <f>VLOOKUP(G4788,[1]Conceptos!$B$2:$F$587,5,FALSE)</f>
        <v>563</v>
      </c>
      <c r="B4788" s="236"/>
      <c r="C4788" s="237"/>
      <c r="D4788" s="238"/>
      <c r="E4788" s="225">
        <v>5</v>
      </c>
      <c r="F4788" s="174"/>
      <c r="G4788" s="264" t="str">
        <f t="shared" si="829"/>
        <v>A.17.5.5</v>
      </c>
      <c r="H4788" s="235" t="e">
        <f t="shared" si="837"/>
        <v>#N/A</v>
      </c>
      <c r="I4788" s="239"/>
      <c r="J4788" s="239"/>
      <c r="K4788" s="239"/>
      <c r="L4788" s="239"/>
      <c r="M4788" s="240"/>
      <c r="N4788" s="231">
        <f t="shared" si="834"/>
        <v>1</v>
      </c>
      <c r="O4788" s="231">
        <f t="shared" si="826"/>
        <v>0</v>
      </c>
      <c r="P4788" s="179">
        <f>VLOOKUP($G4788,[1]Conceptos!$B$2:$I$588,6,FALSE)</f>
        <v>1</v>
      </c>
      <c r="Q4788" s="179">
        <f>VLOOKUP($G4788,[1]Conceptos!$B$2:$I$588,7,FALSE)</f>
        <v>1</v>
      </c>
      <c r="R4788" s="179">
        <f>VLOOKUP($G4788,[1]Conceptos!$B$2:$I$588,8,FALSE)</f>
        <v>1</v>
      </c>
      <c r="S4788" s="229" t="b">
        <f>VLOOKUP(G4788,[1]Conceptos!$B$2:$E$587,4,FALSE)</f>
        <v>1</v>
      </c>
      <c r="V4788" s="231">
        <f t="shared" si="830"/>
        <v>0</v>
      </c>
    </row>
    <row r="4789" spans="1:22" s="231" customFormat="1" hidden="1">
      <c r="A4789" s="172">
        <f>VLOOKUP(G4789,[1]Conceptos!$B$2:$F$587,5,FALSE)</f>
        <v>563</v>
      </c>
      <c r="B4789" s="236"/>
      <c r="C4789" s="237"/>
      <c r="D4789" s="238"/>
      <c r="E4789" s="225">
        <v>6</v>
      </c>
      <c r="F4789" s="174"/>
      <c r="G4789" s="264" t="str">
        <f t="shared" si="829"/>
        <v>A.17.5.5</v>
      </c>
      <c r="H4789" s="235" t="e">
        <f t="shared" si="837"/>
        <v>#N/A</v>
      </c>
      <c r="I4789" s="239"/>
      <c r="J4789" s="239"/>
      <c r="K4789" s="239"/>
      <c r="L4789" s="239"/>
      <c r="M4789" s="240"/>
      <c r="N4789" s="231">
        <f t="shared" si="834"/>
        <v>1</v>
      </c>
      <c r="O4789" s="231">
        <f t="shared" si="826"/>
        <v>0</v>
      </c>
      <c r="P4789" s="179">
        <f>VLOOKUP($G4789,[1]Conceptos!$B$2:$I$588,6,FALSE)</f>
        <v>1</v>
      </c>
      <c r="Q4789" s="179">
        <f>VLOOKUP($G4789,[1]Conceptos!$B$2:$I$588,7,FALSE)</f>
        <v>1</v>
      </c>
      <c r="R4789" s="179">
        <f>VLOOKUP($G4789,[1]Conceptos!$B$2:$I$588,8,FALSE)</f>
        <v>1</v>
      </c>
      <c r="S4789" s="229" t="b">
        <f>VLOOKUP(G4789,[1]Conceptos!$B$2:$E$587,4,FALSE)</f>
        <v>1</v>
      </c>
      <c r="V4789" s="231">
        <f t="shared" si="830"/>
        <v>0</v>
      </c>
    </row>
    <row r="4790" spans="1:22" s="231" customFormat="1" hidden="1">
      <c r="A4790" s="172">
        <f>VLOOKUP(G4790,[1]Conceptos!$B$2:$F$587,5,FALSE)</f>
        <v>563</v>
      </c>
      <c r="B4790" s="236"/>
      <c r="C4790" s="237"/>
      <c r="D4790" s="238"/>
      <c r="E4790" s="225">
        <v>7</v>
      </c>
      <c r="F4790" s="174"/>
      <c r="G4790" s="264" t="str">
        <f t="shared" si="829"/>
        <v>A.17.5.5</v>
      </c>
      <c r="H4790" s="235" t="e">
        <f t="shared" si="837"/>
        <v>#N/A</v>
      </c>
      <c r="I4790" s="239"/>
      <c r="J4790" s="239"/>
      <c r="K4790" s="239"/>
      <c r="L4790" s="239"/>
      <c r="M4790" s="240"/>
      <c r="N4790" s="231">
        <f t="shared" si="834"/>
        <v>1</v>
      </c>
      <c r="O4790" s="231">
        <f t="shared" si="826"/>
        <v>0</v>
      </c>
      <c r="P4790" s="179">
        <f>VLOOKUP($G4790,[1]Conceptos!$B$2:$I$588,6,FALSE)</f>
        <v>1</v>
      </c>
      <c r="Q4790" s="179">
        <f>VLOOKUP($G4790,[1]Conceptos!$B$2:$I$588,7,FALSE)</f>
        <v>1</v>
      </c>
      <c r="R4790" s="179">
        <f>VLOOKUP($G4790,[1]Conceptos!$B$2:$I$588,8,FALSE)</f>
        <v>1</v>
      </c>
      <c r="S4790" s="229" t="b">
        <f>VLOOKUP(G4790,[1]Conceptos!$B$2:$E$587,4,FALSE)</f>
        <v>1</v>
      </c>
      <c r="V4790" s="231">
        <f t="shared" si="830"/>
        <v>0</v>
      </c>
    </row>
    <row r="4791" spans="1:22" s="231" customFormat="1" hidden="1">
      <c r="A4791" s="172">
        <f>VLOOKUP(G4791,[1]Conceptos!$B$2:$F$587,5,FALSE)</f>
        <v>563</v>
      </c>
      <c r="B4791" s="236"/>
      <c r="C4791" s="237"/>
      <c r="D4791" s="238"/>
      <c r="E4791" s="225">
        <v>8</v>
      </c>
      <c r="F4791" s="174"/>
      <c r="G4791" s="264" t="str">
        <f t="shared" si="829"/>
        <v>A.17.5.5</v>
      </c>
      <c r="H4791" s="235" t="e">
        <f t="shared" si="837"/>
        <v>#N/A</v>
      </c>
      <c r="I4791" s="239"/>
      <c r="J4791" s="239"/>
      <c r="K4791" s="239"/>
      <c r="L4791" s="239"/>
      <c r="M4791" s="240"/>
      <c r="N4791" s="231">
        <f t="shared" si="834"/>
        <v>1</v>
      </c>
      <c r="O4791" s="231">
        <f t="shared" si="826"/>
        <v>0</v>
      </c>
      <c r="P4791" s="179">
        <f>VLOOKUP($G4791,[1]Conceptos!$B$2:$I$588,6,FALSE)</f>
        <v>1</v>
      </c>
      <c r="Q4791" s="179">
        <f>VLOOKUP($G4791,[1]Conceptos!$B$2:$I$588,7,FALSE)</f>
        <v>1</v>
      </c>
      <c r="R4791" s="179">
        <f>VLOOKUP($G4791,[1]Conceptos!$B$2:$I$588,8,FALSE)</f>
        <v>1</v>
      </c>
      <c r="S4791" s="229" t="b">
        <f>VLOOKUP(G4791,[1]Conceptos!$B$2:$E$587,4,FALSE)</f>
        <v>1</v>
      </c>
      <c r="V4791" s="231">
        <f t="shared" si="830"/>
        <v>0</v>
      </c>
    </row>
    <row r="4792" spans="1:22" s="231" customFormat="1" hidden="1">
      <c r="A4792" s="172">
        <f>VLOOKUP(G4792,[1]Conceptos!$B$2:$F$587,5,FALSE)</f>
        <v>563</v>
      </c>
      <c r="B4792" s="236"/>
      <c r="C4792" s="237"/>
      <c r="D4792" s="238"/>
      <c r="E4792" s="225">
        <v>9</v>
      </c>
      <c r="F4792" s="174"/>
      <c r="G4792" s="264" t="str">
        <f t="shared" si="829"/>
        <v>A.17.5.5</v>
      </c>
      <c r="H4792" s="235" t="e">
        <f t="shared" si="837"/>
        <v>#N/A</v>
      </c>
      <c r="I4792" s="239"/>
      <c r="J4792" s="239"/>
      <c r="K4792" s="239"/>
      <c r="L4792" s="239"/>
      <c r="M4792" s="240"/>
      <c r="N4792" s="231">
        <f t="shared" si="834"/>
        <v>1</v>
      </c>
      <c r="O4792" s="231">
        <f t="shared" si="826"/>
        <v>0</v>
      </c>
      <c r="P4792" s="179">
        <f>VLOOKUP($G4792,[1]Conceptos!$B$2:$I$588,6,FALSE)</f>
        <v>1</v>
      </c>
      <c r="Q4792" s="179">
        <f>VLOOKUP($G4792,[1]Conceptos!$B$2:$I$588,7,FALSE)</f>
        <v>1</v>
      </c>
      <c r="R4792" s="179">
        <f>VLOOKUP($G4792,[1]Conceptos!$B$2:$I$588,8,FALSE)</f>
        <v>1</v>
      </c>
      <c r="S4792" s="229" t="b">
        <f>VLOOKUP(G4792,[1]Conceptos!$B$2:$E$587,4,FALSE)</f>
        <v>1</v>
      </c>
      <c r="V4792" s="231">
        <f t="shared" si="830"/>
        <v>0</v>
      </c>
    </row>
    <row r="4793" spans="1:22" s="231" customFormat="1" hidden="1">
      <c r="A4793" s="172">
        <f>VLOOKUP(G4793,[1]Conceptos!$B$2:$F$587,5,FALSE)</f>
        <v>563</v>
      </c>
      <c r="B4793" s="236"/>
      <c r="C4793" s="237"/>
      <c r="D4793" s="238"/>
      <c r="E4793" s="225">
        <v>10</v>
      </c>
      <c r="F4793" s="174"/>
      <c r="G4793" s="264" t="str">
        <f t="shared" si="829"/>
        <v>A.17.5.5</v>
      </c>
      <c r="H4793" s="235" t="e">
        <f t="shared" si="837"/>
        <v>#N/A</v>
      </c>
      <c r="I4793" s="239"/>
      <c r="J4793" s="239"/>
      <c r="K4793" s="239"/>
      <c r="L4793" s="239"/>
      <c r="M4793" s="240"/>
      <c r="N4793" s="231">
        <f t="shared" si="834"/>
        <v>1</v>
      </c>
      <c r="O4793" s="231">
        <f t="shared" si="826"/>
        <v>0</v>
      </c>
      <c r="P4793" s="179">
        <f>VLOOKUP($G4793,[1]Conceptos!$B$2:$I$588,6,FALSE)</f>
        <v>1</v>
      </c>
      <c r="Q4793" s="179">
        <f>VLOOKUP($G4793,[1]Conceptos!$B$2:$I$588,7,FALSE)</f>
        <v>1</v>
      </c>
      <c r="R4793" s="179">
        <f>VLOOKUP($G4793,[1]Conceptos!$B$2:$I$588,8,FALSE)</f>
        <v>1</v>
      </c>
      <c r="S4793" s="229" t="b">
        <f>VLOOKUP(G4793,[1]Conceptos!$B$2:$E$587,4,FALSE)</f>
        <v>1</v>
      </c>
      <c r="V4793" s="231">
        <f t="shared" si="830"/>
        <v>0</v>
      </c>
    </row>
    <row r="4794" spans="1:22" s="231" customFormat="1" ht="25.5">
      <c r="A4794" s="172">
        <f>VLOOKUP(G4794,[1]Conceptos!$B$2:$F$587,5,FALSE)</f>
        <v>564</v>
      </c>
      <c r="B4794" s="219" t="s">
        <v>706</v>
      </c>
      <c r="C4794" s="220" t="str">
        <f>VLOOKUP(B4794,[1]Conceptos!$B$2:$D$587,2,FALSE)</f>
        <v>PASIVOS CLASIFICADOS COMO SALDOS POR DEPURAR</v>
      </c>
      <c r="D4794" s="221" t="str">
        <f>VLOOKUP(B4794,[1]Conceptos!$B$2:$D$587,3,FALSE)</f>
        <v>PAGOS REALIZADOS SOBRE PASIVOS COMO SALDOS POR DEPURAR</v>
      </c>
      <c r="E4794" s="222" t="s">
        <v>136</v>
      </c>
      <c r="F4794" s="223"/>
      <c r="G4794" s="263" t="str">
        <f t="shared" si="829"/>
        <v>A.17.5.6</v>
      </c>
      <c r="H4794" s="225"/>
      <c r="I4794" s="226">
        <f>SUM(I4795:I4804)</f>
        <v>0</v>
      </c>
      <c r="J4794" s="226">
        <f>SUM(J4795:J4804)</f>
        <v>0</v>
      </c>
      <c r="K4794" s="226">
        <f>SUM(K4795:K4804)</f>
        <v>0</v>
      </c>
      <c r="L4794" s="226">
        <f>SUM(L4795:L4804)</f>
        <v>0</v>
      </c>
      <c r="M4794" s="227">
        <f>SUM(M4795:M4804)</f>
        <v>0</v>
      </c>
      <c r="N4794" s="228">
        <f>IF(AND(E4794&lt;&gt;"", E4794&lt;&gt;"Registrar Detalle",E4794&lt;&gt;"Ocultar Detalle"),1,0)</f>
        <v>0</v>
      </c>
      <c r="O4794" s="228">
        <f t="shared" ref="O4794:O4857" si="838">SUM(I4794:M4794)</f>
        <v>0</v>
      </c>
      <c r="P4794" s="179">
        <f>VLOOKUP($G4794,[1]Conceptos!$B$2:$I$588,6,FALSE)</f>
        <v>1</v>
      </c>
      <c r="Q4794" s="179">
        <f>VLOOKUP($G4794,[1]Conceptos!$B$2:$I$588,7,FALSE)</f>
        <v>1</v>
      </c>
      <c r="R4794" s="179">
        <f>VLOOKUP($G4794,[1]Conceptos!$B$2:$I$588,8,FALSE)</f>
        <v>1</v>
      </c>
      <c r="S4794" s="229" t="b">
        <f>VLOOKUP(G4794,[1]Conceptos!$B$2:$E$588,4,FALSE)</f>
        <v>1</v>
      </c>
      <c r="T4794" s="230">
        <f>FIND(".",B4794,LEN(B4794)-2)</f>
        <v>7</v>
      </c>
      <c r="U4794" s="230" t="str">
        <f>MID(B4794,1,T4794-1)</f>
        <v>A.17.5</v>
      </c>
      <c r="V4794" s="231">
        <f t="shared" si="830"/>
        <v>7</v>
      </c>
    </row>
    <row r="4795" spans="1:22" s="231" customFormat="1">
      <c r="A4795" s="172">
        <f>VLOOKUP(G4795,[1]Conceptos!$B$2:$F$587,5,FALSE)</f>
        <v>564</v>
      </c>
      <c r="B4795" s="234"/>
      <c r="C4795" s="220"/>
      <c r="D4795" s="221"/>
      <c r="E4795" s="225">
        <v>1</v>
      </c>
      <c r="F4795" s="174"/>
      <c r="G4795" s="264" t="str">
        <f t="shared" si="829"/>
        <v>A.17.5.6</v>
      </c>
      <c r="H4795" s="235" t="e">
        <f t="shared" ref="H4795:H4804" si="839">VLOOKUP(F4795,$W$7:$X$48,2,FALSE)</f>
        <v>#N/A</v>
      </c>
      <c r="I4795" s="239"/>
      <c r="J4795" s="239"/>
      <c r="K4795" s="239"/>
      <c r="L4795" s="239"/>
      <c r="M4795" s="240"/>
      <c r="N4795" s="231">
        <f t="shared" si="834"/>
        <v>1</v>
      </c>
      <c r="O4795" s="231">
        <f t="shared" si="838"/>
        <v>0</v>
      </c>
      <c r="P4795" s="179">
        <f>VLOOKUP($G4795,[1]Conceptos!$B$2:$I$588,6,FALSE)</f>
        <v>1</v>
      </c>
      <c r="Q4795" s="179">
        <f>VLOOKUP($G4795,[1]Conceptos!$B$2:$I$588,7,FALSE)</f>
        <v>1</v>
      </c>
      <c r="R4795" s="179">
        <f>VLOOKUP($G4795,[1]Conceptos!$B$2:$I$588,8,FALSE)</f>
        <v>1</v>
      </c>
      <c r="S4795" s="229" t="b">
        <f>VLOOKUP(G4795,[1]Conceptos!$B$2:$E$588,4,FALSE)</f>
        <v>1</v>
      </c>
      <c r="V4795" s="231">
        <f t="shared" si="830"/>
        <v>7</v>
      </c>
    </row>
    <row r="4796" spans="1:22" s="231" customFormat="1" hidden="1">
      <c r="A4796" s="172">
        <f>VLOOKUP(G4796,[1]Conceptos!$B$2:$F$587,5,FALSE)</f>
        <v>564</v>
      </c>
      <c r="B4796" s="236"/>
      <c r="C4796" s="237"/>
      <c r="D4796" s="238"/>
      <c r="E4796" s="225">
        <v>2</v>
      </c>
      <c r="F4796" s="174"/>
      <c r="G4796" s="264" t="str">
        <f t="shared" si="829"/>
        <v>A.17.5.6</v>
      </c>
      <c r="H4796" s="235" t="e">
        <f t="shared" si="839"/>
        <v>#N/A</v>
      </c>
      <c r="I4796" s="239"/>
      <c r="J4796" s="239"/>
      <c r="K4796" s="239"/>
      <c r="L4796" s="239"/>
      <c r="M4796" s="240"/>
      <c r="N4796" s="231">
        <f t="shared" si="834"/>
        <v>1</v>
      </c>
      <c r="O4796" s="231">
        <f t="shared" si="838"/>
        <v>0</v>
      </c>
      <c r="P4796" s="179">
        <f>VLOOKUP($G4796,[1]Conceptos!$B$2:$I$588,6,FALSE)</f>
        <v>1</v>
      </c>
      <c r="Q4796" s="179">
        <f>VLOOKUP($G4796,[1]Conceptos!$B$2:$I$588,7,FALSE)</f>
        <v>1</v>
      </c>
      <c r="R4796" s="179">
        <f>VLOOKUP($G4796,[1]Conceptos!$B$2:$I$588,8,FALSE)</f>
        <v>1</v>
      </c>
      <c r="S4796" s="229" t="b">
        <f>VLOOKUP(G4796,[1]Conceptos!$B$2:$E$587,4,FALSE)</f>
        <v>1</v>
      </c>
      <c r="V4796" s="231">
        <f t="shared" si="830"/>
        <v>0</v>
      </c>
    </row>
    <row r="4797" spans="1:22" s="231" customFormat="1" hidden="1">
      <c r="A4797" s="172">
        <f>VLOOKUP(G4797,[1]Conceptos!$B$2:$F$587,5,FALSE)</f>
        <v>564</v>
      </c>
      <c r="B4797" s="236"/>
      <c r="C4797" s="237"/>
      <c r="D4797" s="238"/>
      <c r="E4797" s="225">
        <v>3</v>
      </c>
      <c r="F4797" s="174"/>
      <c r="G4797" s="264" t="str">
        <f t="shared" ref="G4797:G4860" si="840">IF(ISBLANK(B4797),G4796,B4797)</f>
        <v>A.17.5.6</v>
      </c>
      <c r="H4797" s="235" t="e">
        <f t="shared" si="839"/>
        <v>#N/A</v>
      </c>
      <c r="I4797" s="239"/>
      <c r="J4797" s="239"/>
      <c r="K4797" s="239"/>
      <c r="L4797" s="239"/>
      <c r="M4797" s="240"/>
      <c r="N4797" s="231">
        <f t="shared" si="834"/>
        <v>1</v>
      </c>
      <c r="O4797" s="231">
        <f t="shared" si="838"/>
        <v>0</v>
      </c>
      <c r="P4797" s="179">
        <f>VLOOKUP($G4797,[1]Conceptos!$B$2:$I$588,6,FALSE)</f>
        <v>1</v>
      </c>
      <c r="Q4797" s="179">
        <f>VLOOKUP($G4797,[1]Conceptos!$B$2:$I$588,7,FALSE)</f>
        <v>1</v>
      </c>
      <c r="R4797" s="179">
        <f>VLOOKUP($G4797,[1]Conceptos!$B$2:$I$588,8,FALSE)</f>
        <v>1</v>
      </c>
      <c r="S4797" s="229" t="b">
        <f>VLOOKUP(G4797,[1]Conceptos!$B$2:$E$587,4,FALSE)</f>
        <v>1</v>
      </c>
      <c r="V4797" s="231">
        <f t="shared" si="830"/>
        <v>0</v>
      </c>
    </row>
    <row r="4798" spans="1:22" s="231" customFormat="1" hidden="1">
      <c r="A4798" s="172">
        <f>VLOOKUP(G4798,[1]Conceptos!$B$2:$F$587,5,FALSE)</f>
        <v>564</v>
      </c>
      <c r="B4798" s="236"/>
      <c r="C4798" s="237"/>
      <c r="D4798" s="238"/>
      <c r="E4798" s="225">
        <v>4</v>
      </c>
      <c r="F4798" s="174"/>
      <c r="G4798" s="264" t="str">
        <f t="shared" si="840"/>
        <v>A.17.5.6</v>
      </c>
      <c r="H4798" s="235" t="e">
        <f t="shared" si="839"/>
        <v>#N/A</v>
      </c>
      <c r="I4798" s="239"/>
      <c r="J4798" s="239"/>
      <c r="K4798" s="239"/>
      <c r="L4798" s="239"/>
      <c r="M4798" s="240"/>
      <c r="N4798" s="231">
        <f t="shared" si="834"/>
        <v>1</v>
      </c>
      <c r="O4798" s="231">
        <f t="shared" si="838"/>
        <v>0</v>
      </c>
      <c r="P4798" s="179">
        <f>VLOOKUP($G4798,[1]Conceptos!$B$2:$I$588,6,FALSE)</f>
        <v>1</v>
      </c>
      <c r="Q4798" s="179">
        <f>VLOOKUP($G4798,[1]Conceptos!$B$2:$I$588,7,FALSE)</f>
        <v>1</v>
      </c>
      <c r="R4798" s="179">
        <f>VLOOKUP($G4798,[1]Conceptos!$B$2:$I$588,8,FALSE)</f>
        <v>1</v>
      </c>
      <c r="S4798" s="229" t="b">
        <f>VLOOKUP(G4798,[1]Conceptos!$B$2:$E$587,4,FALSE)</f>
        <v>1</v>
      </c>
      <c r="V4798" s="231">
        <f t="shared" si="830"/>
        <v>0</v>
      </c>
    </row>
    <row r="4799" spans="1:22" s="231" customFormat="1" hidden="1">
      <c r="A4799" s="172">
        <f>VLOOKUP(G4799,[1]Conceptos!$B$2:$F$587,5,FALSE)</f>
        <v>564</v>
      </c>
      <c r="B4799" s="236"/>
      <c r="C4799" s="237"/>
      <c r="D4799" s="238"/>
      <c r="E4799" s="225">
        <v>5</v>
      </c>
      <c r="F4799" s="174"/>
      <c r="G4799" s="264" t="str">
        <f t="shared" si="840"/>
        <v>A.17.5.6</v>
      </c>
      <c r="H4799" s="235" t="e">
        <f t="shared" si="839"/>
        <v>#N/A</v>
      </c>
      <c r="I4799" s="239"/>
      <c r="J4799" s="239"/>
      <c r="K4799" s="239"/>
      <c r="L4799" s="239"/>
      <c r="M4799" s="240"/>
      <c r="N4799" s="231">
        <f t="shared" si="834"/>
        <v>1</v>
      </c>
      <c r="O4799" s="231">
        <f t="shared" si="838"/>
        <v>0</v>
      </c>
      <c r="P4799" s="179">
        <f>VLOOKUP($G4799,[1]Conceptos!$B$2:$I$588,6,FALSE)</f>
        <v>1</v>
      </c>
      <c r="Q4799" s="179">
        <f>VLOOKUP($G4799,[1]Conceptos!$B$2:$I$588,7,FALSE)</f>
        <v>1</v>
      </c>
      <c r="R4799" s="179">
        <f>VLOOKUP($G4799,[1]Conceptos!$B$2:$I$588,8,FALSE)</f>
        <v>1</v>
      </c>
      <c r="S4799" s="229" t="b">
        <f>VLOOKUP(G4799,[1]Conceptos!$B$2:$E$587,4,FALSE)</f>
        <v>1</v>
      </c>
      <c r="V4799" s="231">
        <f t="shared" ref="V4799:V4862" si="841">IF(T4799=0,T4798,T4799)</f>
        <v>0</v>
      </c>
    </row>
    <row r="4800" spans="1:22" s="231" customFormat="1" hidden="1">
      <c r="A4800" s="172">
        <f>VLOOKUP(G4800,[1]Conceptos!$B$2:$F$587,5,FALSE)</f>
        <v>564</v>
      </c>
      <c r="B4800" s="236"/>
      <c r="C4800" s="237"/>
      <c r="D4800" s="238"/>
      <c r="E4800" s="225">
        <v>6</v>
      </c>
      <c r="F4800" s="174"/>
      <c r="G4800" s="264" t="str">
        <f t="shared" si="840"/>
        <v>A.17.5.6</v>
      </c>
      <c r="H4800" s="235" t="e">
        <f t="shared" si="839"/>
        <v>#N/A</v>
      </c>
      <c r="I4800" s="239"/>
      <c r="J4800" s="239"/>
      <c r="K4800" s="239"/>
      <c r="L4800" s="239"/>
      <c r="M4800" s="240"/>
      <c r="N4800" s="231">
        <f t="shared" si="834"/>
        <v>1</v>
      </c>
      <c r="O4800" s="231">
        <f t="shared" si="838"/>
        <v>0</v>
      </c>
      <c r="P4800" s="179">
        <f>VLOOKUP($G4800,[1]Conceptos!$B$2:$I$588,6,FALSE)</f>
        <v>1</v>
      </c>
      <c r="Q4800" s="179">
        <f>VLOOKUP($G4800,[1]Conceptos!$B$2:$I$588,7,FALSE)</f>
        <v>1</v>
      </c>
      <c r="R4800" s="179">
        <f>VLOOKUP($G4800,[1]Conceptos!$B$2:$I$588,8,FALSE)</f>
        <v>1</v>
      </c>
      <c r="S4800" s="229" t="b">
        <f>VLOOKUP(G4800,[1]Conceptos!$B$2:$E$587,4,FALSE)</f>
        <v>1</v>
      </c>
      <c r="V4800" s="231">
        <f t="shared" si="841"/>
        <v>0</v>
      </c>
    </row>
    <row r="4801" spans="1:22" s="231" customFormat="1" hidden="1">
      <c r="A4801" s="172">
        <f>VLOOKUP(G4801,[1]Conceptos!$B$2:$F$587,5,FALSE)</f>
        <v>564</v>
      </c>
      <c r="B4801" s="236"/>
      <c r="C4801" s="237"/>
      <c r="D4801" s="238"/>
      <c r="E4801" s="225">
        <v>7</v>
      </c>
      <c r="F4801" s="174"/>
      <c r="G4801" s="264" t="str">
        <f t="shared" si="840"/>
        <v>A.17.5.6</v>
      </c>
      <c r="H4801" s="235" t="e">
        <f t="shared" si="839"/>
        <v>#N/A</v>
      </c>
      <c r="I4801" s="239"/>
      <c r="J4801" s="239"/>
      <c r="K4801" s="239"/>
      <c r="L4801" s="239"/>
      <c r="M4801" s="240"/>
      <c r="N4801" s="231">
        <f t="shared" si="834"/>
        <v>1</v>
      </c>
      <c r="O4801" s="231">
        <f t="shared" si="838"/>
        <v>0</v>
      </c>
      <c r="P4801" s="179">
        <f>VLOOKUP($G4801,[1]Conceptos!$B$2:$I$588,6,FALSE)</f>
        <v>1</v>
      </c>
      <c r="Q4801" s="179">
        <f>VLOOKUP($G4801,[1]Conceptos!$B$2:$I$588,7,FALSE)</f>
        <v>1</v>
      </c>
      <c r="R4801" s="179">
        <f>VLOOKUP($G4801,[1]Conceptos!$B$2:$I$588,8,FALSE)</f>
        <v>1</v>
      </c>
      <c r="S4801" s="229" t="b">
        <f>VLOOKUP(G4801,[1]Conceptos!$B$2:$E$587,4,FALSE)</f>
        <v>1</v>
      </c>
      <c r="V4801" s="231">
        <f t="shared" si="841"/>
        <v>0</v>
      </c>
    </row>
    <row r="4802" spans="1:22" s="231" customFormat="1" hidden="1">
      <c r="A4802" s="172">
        <f>VLOOKUP(G4802,[1]Conceptos!$B$2:$F$587,5,FALSE)</f>
        <v>564</v>
      </c>
      <c r="B4802" s="236"/>
      <c r="C4802" s="237"/>
      <c r="D4802" s="238"/>
      <c r="E4802" s="225">
        <v>8</v>
      </c>
      <c r="F4802" s="174"/>
      <c r="G4802" s="264" t="str">
        <f t="shared" si="840"/>
        <v>A.17.5.6</v>
      </c>
      <c r="H4802" s="235" t="e">
        <f t="shared" si="839"/>
        <v>#N/A</v>
      </c>
      <c r="I4802" s="239"/>
      <c r="J4802" s="239"/>
      <c r="K4802" s="239"/>
      <c r="L4802" s="239"/>
      <c r="M4802" s="240"/>
      <c r="N4802" s="231">
        <f t="shared" si="834"/>
        <v>1</v>
      </c>
      <c r="O4802" s="231">
        <f t="shared" si="838"/>
        <v>0</v>
      </c>
      <c r="P4802" s="179">
        <f>VLOOKUP($G4802,[1]Conceptos!$B$2:$I$588,6,FALSE)</f>
        <v>1</v>
      </c>
      <c r="Q4802" s="179">
        <f>VLOOKUP($G4802,[1]Conceptos!$B$2:$I$588,7,FALSE)</f>
        <v>1</v>
      </c>
      <c r="R4802" s="179">
        <f>VLOOKUP($G4802,[1]Conceptos!$B$2:$I$588,8,FALSE)</f>
        <v>1</v>
      </c>
      <c r="S4802" s="229" t="b">
        <f>VLOOKUP(G4802,[1]Conceptos!$B$2:$E$587,4,FALSE)</f>
        <v>1</v>
      </c>
      <c r="V4802" s="231">
        <f t="shared" si="841"/>
        <v>0</v>
      </c>
    </row>
    <row r="4803" spans="1:22" s="231" customFormat="1" hidden="1">
      <c r="A4803" s="172">
        <f>VLOOKUP(G4803,[1]Conceptos!$B$2:$F$587,5,FALSE)</f>
        <v>564</v>
      </c>
      <c r="B4803" s="236"/>
      <c r="C4803" s="237"/>
      <c r="D4803" s="238"/>
      <c r="E4803" s="225">
        <v>9</v>
      </c>
      <c r="F4803" s="174"/>
      <c r="G4803" s="264" t="str">
        <f t="shared" si="840"/>
        <v>A.17.5.6</v>
      </c>
      <c r="H4803" s="235" t="e">
        <f t="shared" si="839"/>
        <v>#N/A</v>
      </c>
      <c r="I4803" s="239"/>
      <c r="J4803" s="239"/>
      <c r="K4803" s="239"/>
      <c r="L4803" s="239"/>
      <c r="M4803" s="240"/>
      <c r="N4803" s="231">
        <f t="shared" si="834"/>
        <v>1</v>
      </c>
      <c r="O4803" s="231">
        <f t="shared" si="838"/>
        <v>0</v>
      </c>
      <c r="P4803" s="179">
        <f>VLOOKUP($G4803,[1]Conceptos!$B$2:$I$588,6,FALSE)</f>
        <v>1</v>
      </c>
      <c r="Q4803" s="179">
        <f>VLOOKUP($G4803,[1]Conceptos!$B$2:$I$588,7,FALSE)</f>
        <v>1</v>
      </c>
      <c r="R4803" s="179">
        <f>VLOOKUP($G4803,[1]Conceptos!$B$2:$I$588,8,FALSE)</f>
        <v>1</v>
      </c>
      <c r="S4803" s="229" t="b">
        <f>VLOOKUP(G4803,[1]Conceptos!$B$2:$E$587,4,FALSE)</f>
        <v>1</v>
      </c>
      <c r="V4803" s="231">
        <f t="shared" si="841"/>
        <v>0</v>
      </c>
    </row>
    <row r="4804" spans="1:22" s="231" customFormat="1" hidden="1">
      <c r="A4804" s="172">
        <f>VLOOKUP(G4804,[1]Conceptos!$B$2:$F$587,5,FALSE)</f>
        <v>564</v>
      </c>
      <c r="B4804" s="236"/>
      <c r="C4804" s="237"/>
      <c r="D4804" s="238"/>
      <c r="E4804" s="225">
        <v>10</v>
      </c>
      <c r="F4804" s="174"/>
      <c r="G4804" s="264" t="str">
        <f t="shared" si="840"/>
        <v>A.17.5.6</v>
      </c>
      <c r="H4804" s="235" t="e">
        <f t="shared" si="839"/>
        <v>#N/A</v>
      </c>
      <c r="I4804" s="239"/>
      <c r="J4804" s="239"/>
      <c r="K4804" s="239"/>
      <c r="L4804" s="239"/>
      <c r="M4804" s="240"/>
      <c r="N4804" s="231">
        <f t="shared" si="834"/>
        <v>1</v>
      </c>
      <c r="O4804" s="231">
        <f t="shared" si="838"/>
        <v>0</v>
      </c>
      <c r="P4804" s="179">
        <f>VLOOKUP($G4804,[1]Conceptos!$B$2:$I$588,6,FALSE)</f>
        <v>1</v>
      </c>
      <c r="Q4804" s="179">
        <f>VLOOKUP($G4804,[1]Conceptos!$B$2:$I$588,7,FALSE)</f>
        <v>1</v>
      </c>
      <c r="R4804" s="179">
        <f>VLOOKUP($G4804,[1]Conceptos!$B$2:$I$588,8,FALSE)</f>
        <v>1</v>
      </c>
      <c r="S4804" s="229" t="b">
        <f>VLOOKUP(G4804,[1]Conceptos!$B$2:$E$587,4,FALSE)</f>
        <v>1</v>
      </c>
      <c r="V4804" s="231">
        <f t="shared" si="841"/>
        <v>0</v>
      </c>
    </row>
    <row r="4805" spans="1:22" s="231" customFormat="1" ht="25.5">
      <c r="A4805" s="172">
        <f>VLOOKUP(G4805,[1]Conceptos!$B$2:$F$587,5,FALSE)</f>
        <v>565</v>
      </c>
      <c r="B4805" s="219" t="s">
        <v>707</v>
      </c>
      <c r="C4805" s="220" t="str">
        <f>VLOOKUP(B4805,[1]Conceptos!$B$2:$D$587,2,FALSE)</f>
        <v>ACTUALIZACIÓN DEL SISBEN</v>
      </c>
      <c r="D4805" s="221" t="str">
        <f>VLOOKUP(B4805,[1]Conceptos!$B$2:$D$587,3,FALSE)</f>
        <v xml:space="preserve">RECURSOS DESTINADOS A  LA ACTUALIZACIÓN DE LA BASE DE DATOS DEL SISBEN  </v>
      </c>
      <c r="E4805" s="222" t="s">
        <v>136</v>
      </c>
      <c r="F4805" s="223"/>
      <c r="G4805" s="263" t="str">
        <f t="shared" si="840"/>
        <v>A.17.6</v>
      </c>
      <c r="H4805" s="225"/>
      <c r="I4805" s="226">
        <f>SUM(I4806:I4815)</f>
        <v>0</v>
      </c>
      <c r="J4805" s="226">
        <f>SUM(J4806:J4815)</f>
        <v>0</v>
      </c>
      <c r="K4805" s="226">
        <f>SUM(K4806:K4815)</f>
        <v>0</v>
      </c>
      <c r="L4805" s="226">
        <f>SUM(L4806:L4815)</f>
        <v>0</v>
      </c>
      <c r="M4805" s="227">
        <f>SUM(M4806:M4815)</f>
        <v>0</v>
      </c>
      <c r="N4805" s="228">
        <f>IF(AND(E4805&lt;&gt;"", E4805&lt;&gt;"Registrar Detalle",E4805&lt;&gt;"Ocultar Detalle"),1,0)</f>
        <v>0</v>
      </c>
      <c r="O4805" s="228">
        <f t="shared" si="838"/>
        <v>0</v>
      </c>
      <c r="P4805" s="179">
        <f>VLOOKUP($G4805,[1]Conceptos!$B$2:$I$588,6,FALSE)</f>
        <v>1</v>
      </c>
      <c r="Q4805" s="179">
        <f>VLOOKUP($G4805,[1]Conceptos!$B$2:$I$588,7,FALSE)</f>
        <v>1</v>
      </c>
      <c r="R4805" s="179">
        <f>VLOOKUP($G4805,[1]Conceptos!$B$2:$I$588,8,FALSE)</f>
        <v>1</v>
      </c>
      <c r="S4805" s="229" t="b">
        <f>VLOOKUP(G4805,[1]Conceptos!$B$2:$E$588,4,FALSE)</f>
        <v>1</v>
      </c>
      <c r="T4805" s="230">
        <f>FIND(".",B4805,LEN(B4805)-2)</f>
        <v>5</v>
      </c>
      <c r="U4805" s="230" t="str">
        <f>MID(B4805,1,T4805-1)</f>
        <v>A.17</v>
      </c>
      <c r="V4805" s="231">
        <f t="shared" si="841"/>
        <v>5</v>
      </c>
    </row>
    <row r="4806" spans="1:22" s="231" customFormat="1">
      <c r="A4806" s="172">
        <f>VLOOKUP(G4806,[1]Conceptos!$B$2:$F$587,5,FALSE)</f>
        <v>565</v>
      </c>
      <c r="B4806" s="234"/>
      <c r="C4806" s="220"/>
      <c r="D4806" s="221"/>
      <c r="E4806" s="225">
        <v>1</v>
      </c>
      <c r="F4806" s="174"/>
      <c r="G4806" s="264" t="str">
        <f t="shared" si="840"/>
        <v>A.17.6</v>
      </c>
      <c r="H4806" s="235" t="e">
        <f t="shared" ref="H4806:H4815" si="842">VLOOKUP(F4806,$W$7:$X$48,2,FALSE)</f>
        <v>#N/A</v>
      </c>
      <c r="I4806" s="239"/>
      <c r="J4806" s="239"/>
      <c r="K4806" s="239"/>
      <c r="L4806" s="239"/>
      <c r="M4806" s="240"/>
      <c r="N4806" s="231">
        <f t="shared" si="834"/>
        <v>1</v>
      </c>
      <c r="O4806" s="231">
        <f t="shared" si="838"/>
        <v>0</v>
      </c>
      <c r="P4806" s="179">
        <f>VLOOKUP($G4806,[1]Conceptos!$B$2:$I$588,6,FALSE)</f>
        <v>1</v>
      </c>
      <c r="Q4806" s="179">
        <f>VLOOKUP($G4806,[1]Conceptos!$B$2:$I$588,7,FALSE)</f>
        <v>1</v>
      </c>
      <c r="R4806" s="179">
        <f>VLOOKUP($G4806,[1]Conceptos!$B$2:$I$588,8,FALSE)</f>
        <v>1</v>
      </c>
      <c r="S4806" s="229" t="b">
        <f>VLOOKUP(G4806,[1]Conceptos!$B$2:$E$588,4,FALSE)</f>
        <v>1</v>
      </c>
      <c r="V4806" s="231">
        <f t="shared" si="841"/>
        <v>5</v>
      </c>
    </row>
    <row r="4807" spans="1:22" s="231" customFormat="1" hidden="1">
      <c r="A4807" s="172">
        <f>VLOOKUP(G4807,[1]Conceptos!$B$2:$F$587,5,FALSE)</f>
        <v>565</v>
      </c>
      <c r="B4807" s="236"/>
      <c r="C4807" s="237"/>
      <c r="D4807" s="238"/>
      <c r="E4807" s="225">
        <v>2</v>
      </c>
      <c r="F4807" s="174"/>
      <c r="G4807" s="264" t="str">
        <f t="shared" si="840"/>
        <v>A.17.6</v>
      </c>
      <c r="H4807" s="235" t="e">
        <f t="shared" si="842"/>
        <v>#N/A</v>
      </c>
      <c r="I4807" s="239"/>
      <c r="J4807" s="239"/>
      <c r="K4807" s="239"/>
      <c r="L4807" s="239"/>
      <c r="M4807" s="240"/>
      <c r="N4807" s="231">
        <f t="shared" si="834"/>
        <v>1</v>
      </c>
      <c r="O4807" s="231">
        <f t="shared" si="838"/>
        <v>0</v>
      </c>
      <c r="P4807" s="179">
        <f>VLOOKUP($G4807,[1]Conceptos!$B$2:$I$588,6,FALSE)</f>
        <v>1</v>
      </c>
      <c r="Q4807" s="179">
        <f>VLOOKUP($G4807,[1]Conceptos!$B$2:$I$588,7,FALSE)</f>
        <v>1</v>
      </c>
      <c r="R4807" s="179">
        <f>VLOOKUP($G4807,[1]Conceptos!$B$2:$I$588,8,FALSE)</f>
        <v>1</v>
      </c>
      <c r="S4807" s="229" t="b">
        <f>VLOOKUP(G4807,[1]Conceptos!$B$2:$E$587,4,FALSE)</f>
        <v>1</v>
      </c>
      <c r="V4807" s="231">
        <f t="shared" si="841"/>
        <v>0</v>
      </c>
    </row>
    <row r="4808" spans="1:22" s="231" customFormat="1" hidden="1">
      <c r="A4808" s="172">
        <f>VLOOKUP(G4808,[1]Conceptos!$B$2:$F$587,5,FALSE)</f>
        <v>565</v>
      </c>
      <c r="B4808" s="236"/>
      <c r="C4808" s="237"/>
      <c r="D4808" s="238"/>
      <c r="E4808" s="225">
        <v>3</v>
      </c>
      <c r="F4808" s="174"/>
      <c r="G4808" s="264" t="str">
        <f t="shared" si="840"/>
        <v>A.17.6</v>
      </c>
      <c r="H4808" s="235" t="e">
        <f t="shared" si="842"/>
        <v>#N/A</v>
      </c>
      <c r="I4808" s="239"/>
      <c r="J4808" s="239"/>
      <c r="K4808" s="239"/>
      <c r="L4808" s="239"/>
      <c r="M4808" s="240"/>
      <c r="N4808" s="231">
        <f t="shared" si="834"/>
        <v>1</v>
      </c>
      <c r="O4808" s="231">
        <f t="shared" si="838"/>
        <v>0</v>
      </c>
      <c r="P4808" s="179">
        <f>VLOOKUP($G4808,[1]Conceptos!$B$2:$I$588,6,FALSE)</f>
        <v>1</v>
      </c>
      <c r="Q4808" s="179">
        <f>VLOOKUP($G4808,[1]Conceptos!$B$2:$I$588,7,FALSE)</f>
        <v>1</v>
      </c>
      <c r="R4808" s="179">
        <f>VLOOKUP($G4808,[1]Conceptos!$B$2:$I$588,8,FALSE)</f>
        <v>1</v>
      </c>
      <c r="S4808" s="229" t="b">
        <f>VLOOKUP(G4808,[1]Conceptos!$B$2:$E$587,4,FALSE)</f>
        <v>1</v>
      </c>
      <c r="V4808" s="231">
        <f t="shared" si="841"/>
        <v>0</v>
      </c>
    </row>
    <row r="4809" spans="1:22" s="231" customFormat="1" hidden="1">
      <c r="A4809" s="172">
        <f>VLOOKUP(G4809,[1]Conceptos!$B$2:$F$587,5,FALSE)</f>
        <v>565</v>
      </c>
      <c r="B4809" s="236"/>
      <c r="C4809" s="237"/>
      <c r="D4809" s="238"/>
      <c r="E4809" s="225">
        <v>4</v>
      </c>
      <c r="F4809" s="174"/>
      <c r="G4809" s="264" t="str">
        <f t="shared" si="840"/>
        <v>A.17.6</v>
      </c>
      <c r="H4809" s="235" t="e">
        <f t="shared" si="842"/>
        <v>#N/A</v>
      </c>
      <c r="I4809" s="239"/>
      <c r="J4809" s="239"/>
      <c r="K4809" s="239"/>
      <c r="L4809" s="239"/>
      <c r="M4809" s="240"/>
      <c r="N4809" s="231">
        <f t="shared" si="834"/>
        <v>1</v>
      </c>
      <c r="O4809" s="231">
        <f t="shared" si="838"/>
        <v>0</v>
      </c>
      <c r="P4809" s="179">
        <f>VLOOKUP($G4809,[1]Conceptos!$B$2:$I$588,6,FALSE)</f>
        <v>1</v>
      </c>
      <c r="Q4809" s="179">
        <f>VLOOKUP($G4809,[1]Conceptos!$B$2:$I$588,7,FALSE)</f>
        <v>1</v>
      </c>
      <c r="R4809" s="179">
        <f>VLOOKUP($G4809,[1]Conceptos!$B$2:$I$588,8,FALSE)</f>
        <v>1</v>
      </c>
      <c r="S4809" s="229" t="b">
        <f>VLOOKUP(G4809,[1]Conceptos!$B$2:$E$587,4,FALSE)</f>
        <v>1</v>
      </c>
      <c r="V4809" s="231">
        <f t="shared" si="841"/>
        <v>0</v>
      </c>
    </row>
    <row r="4810" spans="1:22" s="231" customFormat="1" hidden="1">
      <c r="A4810" s="172">
        <f>VLOOKUP(G4810,[1]Conceptos!$B$2:$F$587,5,FALSE)</f>
        <v>565</v>
      </c>
      <c r="B4810" s="236"/>
      <c r="C4810" s="237"/>
      <c r="D4810" s="238"/>
      <c r="E4810" s="225">
        <v>5</v>
      </c>
      <c r="F4810" s="174"/>
      <c r="G4810" s="264" t="str">
        <f t="shared" si="840"/>
        <v>A.17.6</v>
      </c>
      <c r="H4810" s="235" t="e">
        <f t="shared" si="842"/>
        <v>#N/A</v>
      </c>
      <c r="I4810" s="239"/>
      <c r="J4810" s="239"/>
      <c r="K4810" s="239"/>
      <c r="L4810" s="239"/>
      <c r="M4810" s="240"/>
      <c r="N4810" s="231">
        <f t="shared" si="834"/>
        <v>1</v>
      </c>
      <c r="O4810" s="231">
        <f t="shared" si="838"/>
        <v>0</v>
      </c>
      <c r="P4810" s="179">
        <f>VLOOKUP($G4810,[1]Conceptos!$B$2:$I$588,6,FALSE)</f>
        <v>1</v>
      </c>
      <c r="Q4810" s="179">
        <f>VLOOKUP($G4810,[1]Conceptos!$B$2:$I$588,7,FALSE)</f>
        <v>1</v>
      </c>
      <c r="R4810" s="179">
        <f>VLOOKUP($G4810,[1]Conceptos!$B$2:$I$588,8,FALSE)</f>
        <v>1</v>
      </c>
      <c r="S4810" s="229" t="b">
        <f>VLOOKUP(G4810,[1]Conceptos!$B$2:$E$587,4,FALSE)</f>
        <v>1</v>
      </c>
      <c r="V4810" s="231">
        <f t="shared" si="841"/>
        <v>0</v>
      </c>
    </row>
    <row r="4811" spans="1:22" s="231" customFormat="1" hidden="1">
      <c r="A4811" s="172">
        <f>VLOOKUP(G4811,[1]Conceptos!$B$2:$F$587,5,FALSE)</f>
        <v>565</v>
      </c>
      <c r="B4811" s="236"/>
      <c r="C4811" s="237"/>
      <c r="D4811" s="238"/>
      <c r="E4811" s="225">
        <v>6</v>
      </c>
      <c r="F4811" s="174"/>
      <c r="G4811" s="264" t="str">
        <f t="shared" si="840"/>
        <v>A.17.6</v>
      </c>
      <c r="H4811" s="235" t="e">
        <f t="shared" si="842"/>
        <v>#N/A</v>
      </c>
      <c r="I4811" s="239"/>
      <c r="J4811" s="239"/>
      <c r="K4811" s="239"/>
      <c r="L4811" s="239"/>
      <c r="M4811" s="240"/>
      <c r="N4811" s="231">
        <f t="shared" si="834"/>
        <v>1</v>
      </c>
      <c r="O4811" s="231">
        <f t="shared" si="838"/>
        <v>0</v>
      </c>
      <c r="P4811" s="179">
        <f>VLOOKUP($G4811,[1]Conceptos!$B$2:$I$588,6,FALSE)</f>
        <v>1</v>
      </c>
      <c r="Q4811" s="179">
        <f>VLOOKUP($G4811,[1]Conceptos!$B$2:$I$588,7,FALSE)</f>
        <v>1</v>
      </c>
      <c r="R4811" s="179">
        <f>VLOOKUP($G4811,[1]Conceptos!$B$2:$I$588,8,FALSE)</f>
        <v>1</v>
      </c>
      <c r="S4811" s="229" t="b">
        <f>VLOOKUP(G4811,[1]Conceptos!$B$2:$E$587,4,FALSE)</f>
        <v>1</v>
      </c>
      <c r="V4811" s="231">
        <f t="shared" si="841"/>
        <v>0</v>
      </c>
    </row>
    <row r="4812" spans="1:22" s="231" customFormat="1" hidden="1">
      <c r="A4812" s="172">
        <f>VLOOKUP(G4812,[1]Conceptos!$B$2:$F$587,5,FALSE)</f>
        <v>565</v>
      </c>
      <c r="B4812" s="236"/>
      <c r="C4812" s="237"/>
      <c r="D4812" s="238"/>
      <c r="E4812" s="225">
        <v>7</v>
      </c>
      <c r="F4812" s="174"/>
      <c r="G4812" s="264" t="str">
        <f t="shared" si="840"/>
        <v>A.17.6</v>
      </c>
      <c r="H4812" s="235" t="e">
        <f t="shared" si="842"/>
        <v>#N/A</v>
      </c>
      <c r="I4812" s="239"/>
      <c r="J4812" s="239"/>
      <c r="K4812" s="239"/>
      <c r="L4812" s="239"/>
      <c r="M4812" s="240"/>
      <c r="N4812" s="231">
        <f t="shared" si="834"/>
        <v>1</v>
      </c>
      <c r="O4812" s="231">
        <f t="shared" si="838"/>
        <v>0</v>
      </c>
      <c r="P4812" s="179">
        <f>VLOOKUP($G4812,[1]Conceptos!$B$2:$I$588,6,FALSE)</f>
        <v>1</v>
      </c>
      <c r="Q4812" s="179">
        <f>VLOOKUP($G4812,[1]Conceptos!$B$2:$I$588,7,FALSE)</f>
        <v>1</v>
      </c>
      <c r="R4812" s="179">
        <f>VLOOKUP($G4812,[1]Conceptos!$B$2:$I$588,8,FALSE)</f>
        <v>1</v>
      </c>
      <c r="S4812" s="229" t="b">
        <f>VLOOKUP(G4812,[1]Conceptos!$B$2:$E$587,4,FALSE)</f>
        <v>1</v>
      </c>
      <c r="V4812" s="231">
        <f t="shared" si="841"/>
        <v>0</v>
      </c>
    </row>
    <row r="4813" spans="1:22" s="231" customFormat="1" hidden="1">
      <c r="A4813" s="172">
        <f>VLOOKUP(G4813,[1]Conceptos!$B$2:$F$587,5,FALSE)</f>
        <v>565</v>
      </c>
      <c r="B4813" s="236"/>
      <c r="C4813" s="237"/>
      <c r="D4813" s="238"/>
      <c r="E4813" s="225">
        <v>8</v>
      </c>
      <c r="F4813" s="174"/>
      <c r="G4813" s="264" t="str">
        <f t="shared" si="840"/>
        <v>A.17.6</v>
      </c>
      <c r="H4813" s="235" t="e">
        <f t="shared" si="842"/>
        <v>#N/A</v>
      </c>
      <c r="I4813" s="239"/>
      <c r="J4813" s="239"/>
      <c r="K4813" s="239"/>
      <c r="L4813" s="239"/>
      <c r="M4813" s="240"/>
      <c r="N4813" s="231">
        <f t="shared" si="834"/>
        <v>1</v>
      </c>
      <c r="O4813" s="231">
        <f t="shared" si="838"/>
        <v>0</v>
      </c>
      <c r="P4813" s="179">
        <f>VLOOKUP($G4813,[1]Conceptos!$B$2:$I$588,6,FALSE)</f>
        <v>1</v>
      </c>
      <c r="Q4813" s="179">
        <f>VLOOKUP($G4813,[1]Conceptos!$B$2:$I$588,7,FALSE)</f>
        <v>1</v>
      </c>
      <c r="R4813" s="179">
        <f>VLOOKUP($G4813,[1]Conceptos!$B$2:$I$588,8,FALSE)</f>
        <v>1</v>
      </c>
      <c r="S4813" s="229" t="b">
        <f>VLOOKUP(G4813,[1]Conceptos!$B$2:$E$587,4,FALSE)</f>
        <v>1</v>
      </c>
      <c r="V4813" s="231">
        <f t="shared" si="841"/>
        <v>0</v>
      </c>
    </row>
    <row r="4814" spans="1:22" s="231" customFormat="1" hidden="1">
      <c r="A4814" s="172">
        <f>VLOOKUP(G4814,[1]Conceptos!$B$2:$F$587,5,FALSE)</f>
        <v>565</v>
      </c>
      <c r="B4814" s="236"/>
      <c r="C4814" s="237"/>
      <c r="D4814" s="238"/>
      <c r="E4814" s="225">
        <v>9</v>
      </c>
      <c r="F4814" s="174"/>
      <c r="G4814" s="264" t="str">
        <f t="shared" si="840"/>
        <v>A.17.6</v>
      </c>
      <c r="H4814" s="235" t="e">
        <f t="shared" si="842"/>
        <v>#N/A</v>
      </c>
      <c r="I4814" s="239"/>
      <c r="J4814" s="239"/>
      <c r="K4814" s="239"/>
      <c r="L4814" s="239"/>
      <c r="M4814" s="240"/>
      <c r="N4814" s="231">
        <f t="shared" si="834"/>
        <v>1</v>
      </c>
      <c r="O4814" s="231">
        <f t="shared" si="838"/>
        <v>0</v>
      </c>
      <c r="P4814" s="179">
        <f>VLOOKUP($G4814,[1]Conceptos!$B$2:$I$588,6,FALSE)</f>
        <v>1</v>
      </c>
      <c r="Q4814" s="179">
        <f>VLOOKUP($G4814,[1]Conceptos!$B$2:$I$588,7,FALSE)</f>
        <v>1</v>
      </c>
      <c r="R4814" s="179">
        <f>VLOOKUP($G4814,[1]Conceptos!$B$2:$I$588,8,FALSE)</f>
        <v>1</v>
      </c>
      <c r="S4814" s="229" t="b">
        <f>VLOOKUP(G4814,[1]Conceptos!$B$2:$E$587,4,FALSE)</f>
        <v>1</v>
      </c>
      <c r="V4814" s="231">
        <f t="shared" si="841"/>
        <v>0</v>
      </c>
    </row>
    <row r="4815" spans="1:22" s="231" customFormat="1" hidden="1">
      <c r="A4815" s="172">
        <f>VLOOKUP(G4815,[1]Conceptos!$B$2:$F$587,5,FALSE)</f>
        <v>565</v>
      </c>
      <c r="B4815" s="236"/>
      <c r="C4815" s="237"/>
      <c r="D4815" s="238"/>
      <c r="E4815" s="225">
        <v>10</v>
      </c>
      <c r="F4815" s="174"/>
      <c r="G4815" s="264" t="str">
        <f t="shared" si="840"/>
        <v>A.17.6</v>
      </c>
      <c r="H4815" s="235" t="e">
        <f t="shared" si="842"/>
        <v>#N/A</v>
      </c>
      <c r="I4815" s="239"/>
      <c r="J4815" s="239"/>
      <c r="K4815" s="239"/>
      <c r="L4815" s="239"/>
      <c r="M4815" s="240"/>
      <c r="N4815" s="231">
        <f t="shared" ref="N4815:N4859" si="843">IF(E4815&lt;&gt;"",1,0)</f>
        <v>1</v>
      </c>
      <c r="O4815" s="231">
        <f t="shared" si="838"/>
        <v>0</v>
      </c>
      <c r="P4815" s="179">
        <f>VLOOKUP($G4815,[1]Conceptos!$B$2:$I$588,6,FALSE)</f>
        <v>1</v>
      </c>
      <c r="Q4815" s="179">
        <f>VLOOKUP($G4815,[1]Conceptos!$B$2:$I$588,7,FALSE)</f>
        <v>1</v>
      </c>
      <c r="R4815" s="179">
        <f>VLOOKUP($G4815,[1]Conceptos!$B$2:$I$588,8,FALSE)</f>
        <v>1</v>
      </c>
      <c r="S4815" s="229" t="b">
        <f>VLOOKUP(G4815,[1]Conceptos!$B$2:$E$587,4,FALSE)</f>
        <v>1</v>
      </c>
      <c r="V4815" s="231">
        <f t="shared" si="841"/>
        <v>0</v>
      </c>
    </row>
    <row r="4816" spans="1:22" s="231" customFormat="1" ht="25.5">
      <c r="A4816" s="172">
        <f>VLOOKUP(G4816,[1]Conceptos!$B$2:$F$587,5,FALSE)</f>
        <v>566</v>
      </c>
      <c r="B4816" s="219" t="s">
        <v>708</v>
      </c>
      <c r="C4816" s="220" t="str">
        <f>VLOOKUP(B4816,[1]Conceptos!$B$2:$D$587,2,FALSE)</f>
        <v>ESTRATIFICACIÓN SOCIOECONÓMICA</v>
      </c>
      <c r="D4816" s="221" t="str">
        <f>VLOOKUP(B4816,[1]Conceptos!$B$2:$D$587,3,FALSE)</f>
        <v xml:space="preserve">RECURSOS DESTINADOS A  LA REALIZACIÓN DE LA ESTRATIFICACIÓN SOCIOECONÓMICA EN LA ENTIDAD TERRITORIAL </v>
      </c>
      <c r="E4816" s="222" t="s">
        <v>136</v>
      </c>
      <c r="F4816" s="223"/>
      <c r="G4816" s="263" t="str">
        <f t="shared" si="840"/>
        <v>A.17.7</v>
      </c>
      <c r="H4816" s="225"/>
      <c r="I4816" s="226">
        <f>SUM(I4817:I4826)</f>
        <v>0</v>
      </c>
      <c r="J4816" s="226">
        <f>SUM(J4817:J4826)</f>
        <v>0</v>
      </c>
      <c r="K4816" s="226">
        <f>SUM(K4817:K4826)</f>
        <v>0</v>
      </c>
      <c r="L4816" s="226">
        <f>SUM(L4817:L4826)</f>
        <v>0</v>
      </c>
      <c r="M4816" s="227">
        <f>SUM(M4817:M4826)</f>
        <v>0</v>
      </c>
      <c r="N4816" s="228">
        <f>IF(AND(E4816&lt;&gt;"", E4816&lt;&gt;"Registrar Detalle",E4816&lt;&gt;"Ocultar Detalle"),1,0)</f>
        <v>0</v>
      </c>
      <c r="O4816" s="228">
        <f t="shared" si="838"/>
        <v>0</v>
      </c>
      <c r="P4816" s="179">
        <f>VLOOKUP($G4816,[1]Conceptos!$B$2:$I$588,6,FALSE)</f>
        <v>1</v>
      </c>
      <c r="Q4816" s="179">
        <f>VLOOKUP($G4816,[1]Conceptos!$B$2:$I$588,7,FALSE)</f>
        <v>1</v>
      </c>
      <c r="R4816" s="179">
        <f>VLOOKUP($G4816,[1]Conceptos!$B$2:$I$588,8,FALSE)</f>
        <v>1</v>
      </c>
      <c r="S4816" s="229" t="b">
        <f>VLOOKUP(G4816,[1]Conceptos!$B$2:$E$588,4,FALSE)</f>
        <v>1</v>
      </c>
      <c r="T4816" s="230">
        <f>FIND(".",B4816,LEN(B4816)-2)</f>
        <v>5</v>
      </c>
      <c r="U4816" s="230" t="str">
        <f>MID(B4816,1,T4816-1)</f>
        <v>A.17</v>
      </c>
      <c r="V4816" s="231">
        <f t="shared" si="841"/>
        <v>5</v>
      </c>
    </row>
    <row r="4817" spans="1:22" s="231" customFormat="1">
      <c r="A4817" s="172">
        <f>VLOOKUP(G4817,[1]Conceptos!$B$2:$F$587,5,FALSE)</f>
        <v>566</v>
      </c>
      <c r="B4817" s="234"/>
      <c r="C4817" s="220"/>
      <c r="D4817" s="221"/>
      <c r="E4817" s="225">
        <v>1</v>
      </c>
      <c r="F4817" s="174"/>
      <c r="G4817" s="264" t="str">
        <f t="shared" si="840"/>
        <v>A.17.7</v>
      </c>
      <c r="H4817" s="235" t="e">
        <f t="shared" ref="H4817:H4826" si="844">VLOOKUP(F4817,$W$7:$X$48,2,FALSE)</f>
        <v>#N/A</v>
      </c>
      <c r="I4817" s="239"/>
      <c r="J4817" s="239"/>
      <c r="K4817" s="239"/>
      <c r="L4817" s="239"/>
      <c r="M4817" s="240"/>
      <c r="N4817" s="231">
        <f t="shared" si="843"/>
        <v>1</v>
      </c>
      <c r="O4817" s="231">
        <f t="shared" si="838"/>
        <v>0</v>
      </c>
      <c r="P4817" s="179">
        <f>VLOOKUP($G4817,[1]Conceptos!$B$2:$I$588,6,FALSE)</f>
        <v>1</v>
      </c>
      <c r="Q4817" s="179">
        <f>VLOOKUP($G4817,[1]Conceptos!$B$2:$I$588,7,FALSE)</f>
        <v>1</v>
      </c>
      <c r="R4817" s="179">
        <f>VLOOKUP($G4817,[1]Conceptos!$B$2:$I$588,8,FALSE)</f>
        <v>1</v>
      </c>
      <c r="S4817" s="229" t="b">
        <f>VLOOKUP(G4817,[1]Conceptos!$B$2:$E$588,4,FALSE)</f>
        <v>1</v>
      </c>
      <c r="V4817" s="231">
        <f t="shared" si="841"/>
        <v>5</v>
      </c>
    </row>
    <row r="4818" spans="1:22" s="231" customFormat="1" hidden="1">
      <c r="A4818" s="172">
        <f>VLOOKUP(G4818,[1]Conceptos!$B$2:$F$587,5,FALSE)</f>
        <v>566</v>
      </c>
      <c r="B4818" s="236"/>
      <c r="C4818" s="237"/>
      <c r="D4818" s="238"/>
      <c r="E4818" s="225">
        <v>2</v>
      </c>
      <c r="F4818" s="174"/>
      <c r="G4818" s="264" t="str">
        <f t="shared" si="840"/>
        <v>A.17.7</v>
      </c>
      <c r="H4818" s="235" t="e">
        <f t="shared" si="844"/>
        <v>#N/A</v>
      </c>
      <c r="I4818" s="239"/>
      <c r="J4818" s="239"/>
      <c r="K4818" s="239"/>
      <c r="L4818" s="239"/>
      <c r="M4818" s="240"/>
      <c r="N4818" s="231">
        <f t="shared" si="843"/>
        <v>1</v>
      </c>
      <c r="O4818" s="231">
        <f t="shared" si="838"/>
        <v>0</v>
      </c>
      <c r="P4818" s="179">
        <f>VLOOKUP($G4818,[1]Conceptos!$B$2:$I$588,6,FALSE)</f>
        <v>1</v>
      </c>
      <c r="Q4818" s="179">
        <f>VLOOKUP($G4818,[1]Conceptos!$B$2:$I$588,7,FALSE)</f>
        <v>1</v>
      </c>
      <c r="R4818" s="179">
        <f>VLOOKUP($G4818,[1]Conceptos!$B$2:$I$588,8,FALSE)</f>
        <v>1</v>
      </c>
      <c r="S4818" s="229" t="b">
        <f>VLOOKUP(G4818,[1]Conceptos!$B$2:$E$587,4,FALSE)</f>
        <v>1</v>
      </c>
      <c r="V4818" s="231">
        <f t="shared" si="841"/>
        <v>0</v>
      </c>
    </row>
    <row r="4819" spans="1:22" s="231" customFormat="1" hidden="1">
      <c r="A4819" s="172">
        <f>VLOOKUP(G4819,[1]Conceptos!$B$2:$F$587,5,FALSE)</f>
        <v>566</v>
      </c>
      <c r="B4819" s="236"/>
      <c r="C4819" s="237"/>
      <c r="D4819" s="238"/>
      <c r="E4819" s="225">
        <v>3</v>
      </c>
      <c r="F4819" s="174"/>
      <c r="G4819" s="264" t="str">
        <f t="shared" si="840"/>
        <v>A.17.7</v>
      </c>
      <c r="H4819" s="235" t="e">
        <f t="shared" si="844"/>
        <v>#N/A</v>
      </c>
      <c r="I4819" s="239"/>
      <c r="J4819" s="239"/>
      <c r="K4819" s="239"/>
      <c r="L4819" s="239"/>
      <c r="M4819" s="240"/>
      <c r="N4819" s="231">
        <f t="shared" si="843"/>
        <v>1</v>
      </c>
      <c r="O4819" s="231">
        <f t="shared" si="838"/>
        <v>0</v>
      </c>
      <c r="P4819" s="179">
        <f>VLOOKUP($G4819,[1]Conceptos!$B$2:$I$588,6,FALSE)</f>
        <v>1</v>
      </c>
      <c r="Q4819" s="179">
        <f>VLOOKUP($G4819,[1]Conceptos!$B$2:$I$588,7,FALSE)</f>
        <v>1</v>
      </c>
      <c r="R4819" s="179">
        <f>VLOOKUP($G4819,[1]Conceptos!$B$2:$I$588,8,FALSE)</f>
        <v>1</v>
      </c>
      <c r="S4819" s="229" t="b">
        <f>VLOOKUP(G4819,[1]Conceptos!$B$2:$E$587,4,FALSE)</f>
        <v>1</v>
      </c>
      <c r="V4819" s="231">
        <f t="shared" si="841"/>
        <v>0</v>
      </c>
    </row>
    <row r="4820" spans="1:22" s="231" customFormat="1" hidden="1">
      <c r="A4820" s="172">
        <f>VLOOKUP(G4820,[1]Conceptos!$B$2:$F$587,5,FALSE)</f>
        <v>566</v>
      </c>
      <c r="B4820" s="236"/>
      <c r="C4820" s="237"/>
      <c r="D4820" s="238"/>
      <c r="E4820" s="225">
        <v>4</v>
      </c>
      <c r="F4820" s="174"/>
      <c r="G4820" s="264" t="str">
        <f t="shared" si="840"/>
        <v>A.17.7</v>
      </c>
      <c r="H4820" s="235" t="e">
        <f t="shared" si="844"/>
        <v>#N/A</v>
      </c>
      <c r="I4820" s="239"/>
      <c r="J4820" s="239"/>
      <c r="K4820" s="239"/>
      <c r="L4820" s="239"/>
      <c r="M4820" s="240"/>
      <c r="N4820" s="231">
        <f t="shared" si="843"/>
        <v>1</v>
      </c>
      <c r="O4820" s="231">
        <f t="shared" si="838"/>
        <v>0</v>
      </c>
      <c r="P4820" s="179">
        <f>VLOOKUP($G4820,[1]Conceptos!$B$2:$I$588,6,FALSE)</f>
        <v>1</v>
      </c>
      <c r="Q4820" s="179">
        <f>VLOOKUP($G4820,[1]Conceptos!$B$2:$I$588,7,FALSE)</f>
        <v>1</v>
      </c>
      <c r="R4820" s="179">
        <f>VLOOKUP($G4820,[1]Conceptos!$B$2:$I$588,8,FALSE)</f>
        <v>1</v>
      </c>
      <c r="S4820" s="229" t="b">
        <f>VLOOKUP(G4820,[1]Conceptos!$B$2:$E$587,4,FALSE)</f>
        <v>1</v>
      </c>
      <c r="V4820" s="231">
        <f t="shared" si="841"/>
        <v>0</v>
      </c>
    </row>
    <row r="4821" spans="1:22" s="231" customFormat="1" hidden="1">
      <c r="A4821" s="172">
        <f>VLOOKUP(G4821,[1]Conceptos!$B$2:$F$587,5,FALSE)</f>
        <v>566</v>
      </c>
      <c r="B4821" s="236"/>
      <c r="C4821" s="237"/>
      <c r="D4821" s="238"/>
      <c r="E4821" s="225">
        <v>5</v>
      </c>
      <c r="F4821" s="174"/>
      <c r="G4821" s="264" t="str">
        <f t="shared" si="840"/>
        <v>A.17.7</v>
      </c>
      <c r="H4821" s="235" t="e">
        <f t="shared" si="844"/>
        <v>#N/A</v>
      </c>
      <c r="I4821" s="239"/>
      <c r="J4821" s="239"/>
      <c r="K4821" s="239"/>
      <c r="L4821" s="239"/>
      <c r="M4821" s="240"/>
      <c r="N4821" s="231">
        <f t="shared" si="843"/>
        <v>1</v>
      </c>
      <c r="O4821" s="231">
        <f t="shared" si="838"/>
        <v>0</v>
      </c>
      <c r="P4821" s="179">
        <f>VLOOKUP($G4821,[1]Conceptos!$B$2:$I$588,6,FALSE)</f>
        <v>1</v>
      </c>
      <c r="Q4821" s="179">
        <f>VLOOKUP($G4821,[1]Conceptos!$B$2:$I$588,7,FALSE)</f>
        <v>1</v>
      </c>
      <c r="R4821" s="179">
        <f>VLOOKUP($G4821,[1]Conceptos!$B$2:$I$588,8,FALSE)</f>
        <v>1</v>
      </c>
      <c r="S4821" s="229" t="b">
        <f>VLOOKUP(G4821,[1]Conceptos!$B$2:$E$587,4,FALSE)</f>
        <v>1</v>
      </c>
      <c r="V4821" s="231">
        <f t="shared" si="841"/>
        <v>0</v>
      </c>
    </row>
    <row r="4822" spans="1:22" s="231" customFormat="1" hidden="1">
      <c r="A4822" s="172">
        <f>VLOOKUP(G4822,[1]Conceptos!$B$2:$F$587,5,FALSE)</f>
        <v>566</v>
      </c>
      <c r="B4822" s="236"/>
      <c r="C4822" s="237"/>
      <c r="D4822" s="238"/>
      <c r="E4822" s="225">
        <v>6</v>
      </c>
      <c r="F4822" s="174"/>
      <c r="G4822" s="264" t="str">
        <f t="shared" si="840"/>
        <v>A.17.7</v>
      </c>
      <c r="H4822" s="235" t="e">
        <f t="shared" si="844"/>
        <v>#N/A</v>
      </c>
      <c r="I4822" s="239"/>
      <c r="J4822" s="239"/>
      <c r="K4822" s="239"/>
      <c r="L4822" s="239"/>
      <c r="M4822" s="240"/>
      <c r="N4822" s="231">
        <f t="shared" si="843"/>
        <v>1</v>
      </c>
      <c r="O4822" s="231">
        <f t="shared" si="838"/>
        <v>0</v>
      </c>
      <c r="P4822" s="179">
        <f>VLOOKUP($G4822,[1]Conceptos!$B$2:$I$588,6,FALSE)</f>
        <v>1</v>
      </c>
      <c r="Q4822" s="179">
        <f>VLOOKUP($G4822,[1]Conceptos!$B$2:$I$588,7,FALSE)</f>
        <v>1</v>
      </c>
      <c r="R4822" s="179">
        <f>VLOOKUP($G4822,[1]Conceptos!$B$2:$I$588,8,FALSE)</f>
        <v>1</v>
      </c>
      <c r="S4822" s="229" t="b">
        <f>VLOOKUP(G4822,[1]Conceptos!$B$2:$E$587,4,FALSE)</f>
        <v>1</v>
      </c>
      <c r="V4822" s="231">
        <f t="shared" si="841"/>
        <v>0</v>
      </c>
    </row>
    <row r="4823" spans="1:22" s="231" customFormat="1" hidden="1">
      <c r="A4823" s="172">
        <f>VLOOKUP(G4823,[1]Conceptos!$B$2:$F$587,5,FALSE)</f>
        <v>566</v>
      </c>
      <c r="B4823" s="236"/>
      <c r="C4823" s="237"/>
      <c r="D4823" s="238"/>
      <c r="E4823" s="225">
        <v>7</v>
      </c>
      <c r="F4823" s="174"/>
      <c r="G4823" s="264" t="str">
        <f t="shared" si="840"/>
        <v>A.17.7</v>
      </c>
      <c r="H4823" s="235" t="e">
        <f t="shared" si="844"/>
        <v>#N/A</v>
      </c>
      <c r="I4823" s="239"/>
      <c r="J4823" s="239"/>
      <c r="K4823" s="239"/>
      <c r="L4823" s="239"/>
      <c r="M4823" s="240"/>
      <c r="N4823" s="231">
        <f t="shared" si="843"/>
        <v>1</v>
      </c>
      <c r="O4823" s="231">
        <f t="shared" si="838"/>
        <v>0</v>
      </c>
      <c r="P4823" s="179">
        <f>VLOOKUP($G4823,[1]Conceptos!$B$2:$I$588,6,FALSE)</f>
        <v>1</v>
      </c>
      <c r="Q4823" s="179">
        <f>VLOOKUP($G4823,[1]Conceptos!$B$2:$I$588,7,FALSE)</f>
        <v>1</v>
      </c>
      <c r="R4823" s="179">
        <f>VLOOKUP($G4823,[1]Conceptos!$B$2:$I$588,8,FALSE)</f>
        <v>1</v>
      </c>
      <c r="S4823" s="229" t="b">
        <f>VLOOKUP(G4823,[1]Conceptos!$B$2:$E$587,4,FALSE)</f>
        <v>1</v>
      </c>
      <c r="V4823" s="231">
        <f t="shared" si="841"/>
        <v>0</v>
      </c>
    </row>
    <row r="4824" spans="1:22" s="231" customFormat="1" hidden="1">
      <c r="A4824" s="172">
        <f>VLOOKUP(G4824,[1]Conceptos!$B$2:$F$587,5,FALSE)</f>
        <v>566</v>
      </c>
      <c r="B4824" s="236"/>
      <c r="C4824" s="237"/>
      <c r="D4824" s="238"/>
      <c r="E4824" s="225">
        <v>8</v>
      </c>
      <c r="F4824" s="174"/>
      <c r="G4824" s="264" t="str">
        <f t="shared" si="840"/>
        <v>A.17.7</v>
      </c>
      <c r="H4824" s="235" t="e">
        <f t="shared" si="844"/>
        <v>#N/A</v>
      </c>
      <c r="I4824" s="239"/>
      <c r="J4824" s="239"/>
      <c r="K4824" s="239"/>
      <c r="L4824" s="239"/>
      <c r="M4824" s="240"/>
      <c r="N4824" s="231">
        <f t="shared" si="843"/>
        <v>1</v>
      </c>
      <c r="O4824" s="231">
        <f t="shared" si="838"/>
        <v>0</v>
      </c>
      <c r="P4824" s="179">
        <f>VLOOKUP($G4824,[1]Conceptos!$B$2:$I$588,6,FALSE)</f>
        <v>1</v>
      </c>
      <c r="Q4824" s="179">
        <f>VLOOKUP($G4824,[1]Conceptos!$B$2:$I$588,7,FALSE)</f>
        <v>1</v>
      </c>
      <c r="R4824" s="179">
        <f>VLOOKUP($G4824,[1]Conceptos!$B$2:$I$588,8,FALSE)</f>
        <v>1</v>
      </c>
      <c r="S4824" s="229" t="b">
        <f>VLOOKUP(G4824,[1]Conceptos!$B$2:$E$587,4,FALSE)</f>
        <v>1</v>
      </c>
      <c r="V4824" s="231">
        <f t="shared" si="841"/>
        <v>0</v>
      </c>
    </row>
    <row r="4825" spans="1:22" s="231" customFormat="1" hidden="1">
      <c r="A4825" s="172">
        <f>VLOOKUP(G4825,[1]Conceptos!$B$2:$F$587,5,FALSE)</f>
        <v>566</v>
      </c>
      <c r="B4825" s="236"/>
      <c r="C4825" s="237"/>
      <c r="D4825" s="238"/>
      <c r="E4825" s="225">
        <v>9</v>
      </c>
      <c r="F4825" s="174"/>
      <c r="G4825" s="264" t="str">
        <f t="shared" si="840"/>
        <v>A.17.7</v>
      </c>
      <c r="H4825" s="235" t="e">
        <f t="shared" si="844"/>
        <v>#N/A</v>
      </c>
      <c r="I4825" s="239"/>
      <c r="J4825" s="239"/>
      <c r="K4825" s="239"/>
      <c r="L4825" s="239"/>
      <c r="M4825" s="240"/>
      <c r="N4825" s="231">
        <f t="shared" si="843"/>
        <v>1</v>
      </c>
      <c r="O4825" s="231">
        <f t="shared" si="838"/>
        <v>0</v>
      </c>
      <c r="P4825" s="179">
        <f>VLOOKUP($G4825,[1]Conceptos!$B$2:$I$588,6,FALSE)</f>
        <v>1</v>
      </c>
      <c r="Q4825" s="179">
        <f>VLOOKUP($G4825,[1]Conceptos!$B$2:$I$588,7,FALSE)</f>
        <v>1</v>
      </c>
      <c r="R4825" s="179">
        <f>VLOOKUP($G4825,[1]Conceptos!$B$2:$I$588,8,FALSE)</f>
        <v>1</v>
      </c>
      <c r="S4825" s="229" t="b">
        <f>VLOOKUP(G4825,[1]Conceptos!$B$2:$E$587,4,FALSE)</f>
        <v>1</v>
      </c>
      <c r="V4825" s="231">
        <f t="shared" si="841"/>
        <v>0</v>
      </c>
    </row>
    <row r="4826" spans="1:22" s="231" customFormat="1" hidden="1">
      <c r="A4826" s="172">
        <f>VLOOKUP(G4826,[1]Conceptos!$B$2:$F$587,5,FALSE)</f>
        <v>566</v>
      </c>
      <c r="B4826" s="236"/>
      <c r="C4826" s="237"/>
      <c r="D4826" s="238"/>
      <c r="E4826" s="225">
        <v>10</v>
      </c>
      <c r="F4826" s="174"/>
      <c r="G4826" s="264" t="str">
        <f t="shared" si="840"/>
        <v>A.17.7</v>
      </c>
      <c r="H4826" s="235" t="e">
        <f t="shared" si="844"/>
        <v>#N/A</v>
      </c>
      <c r="I4826" s="239"/>
      <c r="J4826" s="239"/>
      <c r="K4826" s="239"/>
      <c r="L4826" s="239"/>
      <c r="M4826" s="240"/>
      <c r="N4826" s="231">
        <f t="shared" si="843"/>
        <v>1</v>
      </c>
      <c r="O4826" s="231">
        <f t="shared" si="838"/>
        <v>0</v>
      </c>
      <c r="P4826" s="179">
        <f>VLOOKUP($G4826,[1]Conceptos!$B$2:$I$588,6,FALSE)</f>
        <v>1</v>
      </c>
      <c r="Q4826" s="179">
        <f>VLOOKUP($G4826,[1]Conceptos!$B$2:$I$588,7,FALSE)</f>
        <v>1</v>
      </c>
      <c r="R4826" s="179">
        <f>VLOOKUP($G4826,[1]Conceptos!$B$2:$I$588,8,FALSE)</f>
        <v>1</v>
      </c>
      <c r="S4826" s="229" t="b">
        <f>VLOOKUP(G4826,[1]Conceptos!$B$2:$E$587,4,FALSE)</f>
        <v>1</v>
      </c>
      <c r="V4826" s="231">
        <f t="shared" si="841"/>
        <v>0</v>
      </c>
    </row>
    <row r="4827" spans="1:22" s="231" customFormat="1" ht="24">
      <c r="A4827" s="172">
        <f>VLOOKUP(G4827,[1]Conceptos!$B$2:$F$587,5,FALSE)</f>
        <v>567</v>
      </c>
      <c r="B4827" s="219" t="s">
        <v>709</v>
      </c>
      <c r="C4827" s="220" t="str">
        <f>VLOOKUP(B4827,[1]Conceptos!$B$2:$D$587,2,FALSE)</f>
        <v>ACTUALIZACIÓN CATASTRAL</v>
      </c>
      <c r="D4827" s="221" t="str">
        <f>VLOOKUP(B4827,[1]Conceptos!$B$2:$D$587,3,FALSE)</f>
        <v>RECURSOS DESTINADOS A LA ACTUALIZACIÓN CATASTRAL</v>
      </c>
      <c r="E4827" s="222" t="s">
        <v>136</v>
      </c>
      <c r="F4827" s="223"/>
      <c r="G4827" s="263" t="str">
        <f t="shared" si="840"/>
        <v>A.17.8</v>
      </c>
      <c r="H4827" s="225"/>
      <c r="I4827" s="226">
        <f>SUM(I4828:I4837)</f>
        <v>0</v>
      </c>
      <c r="J4827" s="226">
        <f>SUM(J4828:J4837)</f>
        <v>0</v>
      </c>
      <c r="K4827" s="226">
        <f>SUM(K4828:K4837)</f>
        <v>0</v>
      </c>
      <c r="L4827" s="226">
        <f>SUM(L4828:L4837)</f>
        <v>0</v>
      </c>
      <c r="M4827" s="227">
        <f>SUM(M4828:M4837)</f>
        <v>0</v>
      </c>
      <c r="N4827" s="228">
        <f>IF(AND(E4827&lt;&gt;"", E4827&lt;&gt;"Registrar Detalle",E4827&lt;&gt;"Ocultar Detalle"),1,0)</f>
        <v>0</v>
      </c>
      <c r="O4827" s="228">
        <f t="shared" si="838"/>
        <v>0</v>
      </c>
      <c r="P4827" s="179">
        <f>VLOOKUP($G4827,[1]Conceptos!$B$2:$I$588,6,FALSE)</f>
        <v>1</v>
      </c>
      <c r="Q4827" s="179">
        <f>VLOOKUP($G4827,[1]Conceptos!$B$2:$I$588,7,FALSE)</f>
        <v>1</v>
      </c>
      <c r="R4827" s="179">
        <f>VLOOKUP($G4827,[1]Conceptos!$B$2:$I$588,8,FALSE)</f>
        <v>1</v>
      </c>
      <c r="S4827" s="229" t="b">
        <f>VLOOKUP(G4827,[1]Conceptos!$B$2:$E$588,4,FALSE)</f>
        <v>1</v>
      </c>
      <c r="T4827" s="230">
        <f>FIND(".",B4827,LEN(B4827)-2)</f>
        <v>5</v>
      </c>
      <c r="U4827" s="230" t="str">
        <f>MID(B4827,1,T4827-1)</f>
        <v>A.17</v>
      </c>
      <c r="V4827" s="231">
        <f t="shared" si="841"/>
        <v>5</v>
      </c>
    </row>
    <row r="4828" spans="1:22" s="231" customFormat="1">
      <c r="A4828" s="172">
        <f>VLOOKUP(G4828,[1]Conceptos!$B$2:$F$587,5,FALSE)</f>
        <v>567</v>
      </c>
      <c r="B4828" s="234"/>
      <c r="C4828" s="220"/>
      <c r="D4828" s="221"/>
      <c r="E4828" s="225">
        <v>1</v>
      </c>
      <c r="F4828" s="174"/>
      <c r="G4828" s="264" t="str">
        <f t="shared" si="840"/>
        <v>A.17.8</v>
      </c>
      <c r="H4828" s="235" t="e">
        <f t="shared" ref="H4828:H4837" si="845">VLOOKUP(F4828,$W$7:$X$48,2,FALSE)</f>
        <v>#N/A</v>
      </c>
      <c r="I4828" s="239"/>
      <c r="J4828" s="239"/>
      <c r="K4828" s="239"/>
      <c r="L4828" s="239"/>
      <c r="M4828" s="240"/>
      <c r="N4828" s="231">
        <f t="shared" si="843"/>
        <v>1</v>
      </c>
      <c r="O4828" s="231">
        <f t="shared" si="838"/>
        <v>0</v>
      </c>
      <c r="P4828" s="179">
        <f>VLOOKUP($G4828,[1]Conceptos!$B$2:$I$588,6,FALSE)</f>
        <v>1</v>
      </c>
      <c r="Q4828" s="179">
        <f>VLOOKUP($G4828,[1]Conceptos!$B$2:$I$588,7,FALSE)</f>
        <v>1</v>
      </c>
      <c r="R4828" s="179">
        <f>VLOOKUP($G4828,[1]Conceptos!$B$2:$I$588,8,FALSE)</f>
        <v>1</v>
      </c>
      <c r="S4828" s="229" t="b">
        <f>VLOOKUP(G4828,[1]Conceptos!$B$2:$E$588,4,FALSE)</f>
        <v>1</v>
      </c>
      <c r="V4828" s="231">
        <f t="shared" si="841"/>
        <v>5</v>
      </c>
    </row>
    <row r="4829" spans="1:22" s="231" customFormat="1" hidden="1">
      <c r="A4829" s="172">
        <f>VLOOKUP(G4829,[1]Conceptos!$B$2:$F$587,5,FALSE)</f>
        <v>567</v>
      </c>
      <c r="B4829" s="236"/>
      <c r="C4829" s="237"/>
      <c r="D4829" s="238"/>
      <c r="E4829" s="225">
        <v>2</v>
      </c>
      <c r="F4829" s="174"/>
      <c r="G4829" s="264" t="str">
        <f t="shared" si="840"/>
        <v>A.17.8</v>
      </c>
      <c r="H4829" s="235" t="e">
        <f t="shared" si="845"/>
        <v>#N/A</v>
      </c>
      <c r="I4829" s="239"/>
      <c r="J4829" s="239"/>
      <c r="K4829" s="239"/>
      <c r="L4829" s="239"/>
      <c r="M4829" s="240"/>
      <c r="N4829" s="231">
        <f t="shared" si="843"/>
        <v>1</v>
      </c>
      <c r="O4829" s="231">
        <f t="shared" si="838"/>
        <v>0</v>
      </c>
      <c r="P4829" s="179">
        <f>VLOOKUP($G4829,[1]Conceptos!$B$2:$I$588,6,FALSE)</f>
        <v>1</v>
      </c>
      <c r="Q4829" s="179">
        <f>VLOOKUP($G4829,[1]Conceptos!$B$2:$I$588,7,FALSE)</f>
        <v>1</v>
      </c>
      <c r="R4829" s="179">
        <f>VLOOKUP($G4829,[1]Conceptos!$B$2:$I$588,8,FALSE)</f>
        <v>1</v>
      </c>
      <c r="S4829" s="229" t="b">
        <f>VLOOKUP(G4829,[1]Conceptos!$B$2:$E$587,4,FALSE)</f>
        <v>1</v>
      </c>
      <c r="V4829" s="231">
        <f t="shared" si="841"/>
        <v>0</v>
      </c>
    </row>
    <row r="4830" spans="1:22" s="231" customFormat="1" hidden="1">
      <c r="A4830" s="172">
        <f>VLOOKUP(G4830,[1]Conceptos!$B$2:$F$587,5,FALSE)</f>
        <v>567</v>
      </c>
      <c r="B4830" s="236"/>
      <c r="C4830" s="237"/>
      <c r="D4830" s="238"/>
      <c r="E4830" s="225">
        <v>3</v>
      </c>
      <c r="F4830" s="174"/>
      <c r="G4830" s="264" t="str">
        <f t="shared" si="840"/>
        <v>A.17.8</v>
      </c>
      <c r="H4830" s="235" t="e">
        <f t="shared" si="845"/>
        <v>#N/A</v>
      </c>
      <c r="I4830" s="239"/>
      <c r="J4830" s="239"/>
      <c r="K4830" s="239"/>
      <c r="L4830" s="239"/>
      <c r="M4830" s="240"/>
      <c r="N4830" s="231">
        <f t="shared" si="843"/>
        <v>1</v>
      </c>
      <c r="O4830" s="231">
        <f t="shared" si="838"/>
        <v>0</v>
      </c>
      <c r="P4830" s="179">
        <f>VLOOKUP($G4830,[1]Conceptos!$B$2:$I$588,6,FALSE)</f>
        <v>1</v>
      </c>
      <c r="Q4830" s="179">
        <f>VLOOKUP($G4830,[1]Conceptos!$B$2:$I$588,7,FALSE)</f>
        <v>1</v>
      </c>
      <c r="R4830" s="179">
        <f>VLOOKUP($G4830,[1]Conceptos!$B$2:$I$588,8,FALSE)</f>
        <v>1</v>
      </c>
      <c r="S4830" s="229" t="b">
        <f>VLOOKUP(G4830,[1]Conceptos!$B$2:$E$587,4,FALSE)</f>
        <v>1</v>
      </c>
      <c r="V4830" s="231">
        <f t="shared" si="841"/>
        <v>0</v>
      </c>
    </row>
    <row r="4831" spans="1:22" s="231" customFormat="1" hidden="1">
      <c r="A4831" s="172">
        <f>VLOOKUP(G4831,[1]Conceptos!$B$2:$F$587,5,FALSE)</f>
        <v>567</v>
      </c>
      <c r="B4831" s="236"/>
      <c r="C4831" s="237"/>
      <c r="D4831" s="238"/>
      <c r="E4831" s="225">
        <v>4</v>
      </c>
      <c r="F4831" s="174"/>
      <c r="G4831" s="264" t="str">
        <f t="shared" si="840"/>
        <v>A.17.8</v>
      </c>
      <c r="H4831" s="235" t="e">
        <f t="shared" si="845"/>
        <v>#N/A</v>
      </c>
      <c r="I4831" s="239"/>
      <c r="J4831" s="239"/>
      <c r="K4831" s="239"/>
      <c r="L4831" s="239"/>
      <c r="M4831" s="240"/>
      <c r="N4831" s="231">
        <f t="shared" si="843"/>
        <v>1</v>
      </c>
      <c r="O4831" s="231">
        <f t="shared" si="838"/>
        <v>0</v>
      </c>
      <c r="P4831" s="179">
        <f>VLOOKUP($G4831,[1]Conceptos!$B$2:$I$588,6,FALSE)</f>
        <v>1</v>
      </c>
      <c r="Q4831" s="179">
        <f>VLOOKUP($G4831,[1]Conceptos!$B$2:$I$588,7,FALSE)</f>
        <v>1</v>
      </c>
      <c r="R4831" s="179">
        <f>VLOOKUP($G4831,[1]Conceptos!$B$2:$I$588,8,FALSE)</f>
        <v>1</v>
      </c>
      <c r="S4831" s="229" t="b">
        <f>VLOOKUP(G4831,[1]Conceptos!$B$2:$E$587,4,FALSE)</f>
        <v>1</v>
      </c>
      <c r="V4831" s="231">
        <f t="shared" si="841"/>
        <v>0</v>
      </c>
    </row>
    <row r="4832" spans="1:22" s="231" customFormat="1" hidden="1">
      <c r="A4832" s="172">
        <f>VLOOKUP(G4832,[1]Conceptos!$B$2:$F$587,5,FALSE)</f>
        <v>567</v>
      </c>
      <c r="B4832" s="236"/>
      <c r="C4832" s="237"/>
      <c r="D4832" s="238"/>
      <c r="E4832" s="225">
        <v>5</v>
      </c>
      <c r="F4832" s="174"/>
      <c r="G4832" s="264" t="str">
        <f t="shared" si="840"/>
        <v>A.17.8</v>
      </c>
      <c r="H4832" s="235" t="e">
        <f t="shared" si="845"/>
        <v>#N/A</v>
      </c>
      <c r="I4832" s="239"/>
      <c r="J4832" s="239"/>
      <c r="K4832" s="239"/>
      <c r="L4832" s="239"/>
      <c r="M4832" s="240"/>
      <c r="N4832" s="231">
        <f t="shared" si="843"/>
        <v>1</v>
      </c>
      <c r="O4832" s="231">
        <f t="shared" si="838"/>
        <v>0</v>
      </c>
      <c r="P4832" s="179">
        <f>VLOOKUP($G4832,[1]Conceptos!$B$2:$I$588,6,FALSE)</f>
        <v>1</v>
      </c>
      <c r="Q4832" s="179">
        <f>VLOOKUP($G4832,[1]Conceptos!$B$2:$I$588,7,FALSE)</f>
        <v>1</v>
      </c>
      <c r="R4832" s="179">
        <f>VLOOKUP($G4832,[1]Conceptos!$B$2:$I$588,8,FALSE)</f>
        <v>1</v>
      </c>
      <c r="S4832" s="229" t="b">
        <f>VLOOKUP(G4832,[1]Conceptos!$B$2:$E$587,4,FALSE)</f>
        <v>1</v>
      </c>
      <c r="V4832" s="231">
        <f t="shared" si="841"/>
        <v>0</v>
      </c>
    </row>
    <row r="4833" spans="1:22" s="231" customFormat="1" hidden="1">
      <c r="A4833" s="172">
        <f>VLOOKUP(G4833,[1]Conceptos!$B$2:$F$587,5,FALSE)</f>
        <v>567</v>
      </c>
      <c r="B4833" s="236"/>
      <c r="C4833" s="237"/>
      <c r="D4833" s="238"/>
      <c r="E4833" s="225">
        <v>6</v>
      </c>
      <c r="F4833" s="174"/>
      <c r="G4833" s="264" t="str">
        <f t="shared" si="840"/>
        <v>A.17.8</v>
      </c>
      <c r="H4833" s="235" t="e">
        <f t="shared" si="845"/>
        <v>#N/A</v>
      </c>
      <c r="I4833" s="239"/>
      <c r="J4833" s="239"/>
      <c r="K4833" s="239"/>
      <c r="L4833" s="239"/>
      <c r="M4833" s="240"/>
      <c r="N4833" s="231">
        <f t="shared" si="843"/>
        <v>1</v>
      </c>
      <c r="O4833" s="231">
        <f t="shared" si="838"/>
        <v>0</v>
      </c>
      <c r="P4833" s="179">
        <f>VLOOKUP($G4833,[1]Conceptos!$B$2:$I$588,6,FALSE)</f>
        <v>1</v>
      </c>
      <c r="Q4833" s="179">
        <f>VLOOKUP($G4833,[1]Conceptos!$B$2:$I$588,7,FALSE)</f>
        <v>1</v>
      </c>
      <c r="R4833" s="179">
        <f>VLOOKUP($G4833,[1]Conceptos!$B$2:$I$588,8,FALSE)</f>
        <v>1</v>
      </c>
      <c r="S4833" s="229" t="b">
        <f>VLOOKUP(G4833,[1]Conceptos!$B$2:$E$587,4,FALSE)</f>
        <v>1</v>
      </c>
      <c r="V4833" s="231">
        <f t="shared" si="841"/>
        <v>0</v>
      </c>
    </row>
    <row r="4834" spans="1:22" s="231" customFormat="1" hidden="1">
      <c r="A4834" s="172">
        <f>VLOOKUP(G4834,[1]Conceptos!$B$2:$F$587,5,FALSE)</f>
        <v>567</v>
      </c>
      <c r="B4834" s="236"/>
      <c r="C4834" s="237"/>
      <c r="D4834" s="238"/>
      <c r="E4834" s="225">
        <v>7</v>
      </c>
      <c r="F4834" s="174"/>
      <c r="G4834" s="264" t="str">
        <f t="shared" si="840"/>
        <v>A.17.8</v>
      </c>
      <c r="H4834" s="235" t="e">
        <f t="shared" si="845"/>
        <v>#N/A</v>
      </c>
      <c r="I4834" s="239"/>
      <c r="J4834" s="239"/>
      <c r="K4834" s="239"/>
      <c r="L4834" s="239"/>
      <c r="M4834" s="240"/>
      <c r="N4834" s="231">
        <f t="shared" si="843"/>
        <v>1</v>
      </c>
      <c r="O4834" s="231">
        <f t="shared" si="838"/>
        <v>0</v>
      </c>
      <c r="P4834" s="179">
        <f>VLOOKUP($G4834,[1]Conceptos!$B$2:$I$588,6,FALSE)</f>
        <v>1</v>
      </c>
      <c r="Q4834" s="179">
        <f>VLOOKUP($G4834,[1]Conceptos!$B$2:$I$588,7,FALSE)</f>
        <v>1</v>
      </c>
      <c r="R4834" s="179">
        <f>VLOOKUP($G4834,[1]Conceptos!$B$2:$I$588,8,FALSE)</f>
        <v>1</v>
      </c>
      <c r="S4834" s="229" t="b">
        <f>VLOOKUP(G4834,[1]Conceptos!$B$2:$E$587,4,FALSE)</f>
        <v>1</v>
      </c>
      <c r="V4834" s="231">
        <f t="shared" si="841"/>
        <v>0</v>
      </c>
    </row>
    <row r="4835" spans="1:22" s="231" customFormat="1" hidden="1">
      <c r="A4835" s="172">
        <f>VLOOKUP(G4835,[1]Conceptos!$B$2:$F$587,5,FALSE)</f>
        <v>567</v>
      </c>
      <c r="B4835" s="236"/>
      <c r="C4835" s="237"/>
      <c r="D4835" s="238"/>
      <c r="E4835" s="225">
        <v>8</v>
      </c>
      <c r="F4835" s="174"/>
      <c r="G4835" s="264" t="str">
        <f t="shared" si="840"/>
        <v>A.17.8</v>
      </c>
      <c r="H4835" s="235" t="e">
        <f t="shared" si="845"/>
        <v>#N/A</v>
      </c>
      <c r="I4835" s="239"/>
      <c r="J4835" s="239"/>
      <c r="K4835" s="239"/>
      <c r="L4835" s="239"/>
      <c r="M4835" s="240"/>
      <c r="N4835" s="231">
        <f t="shared" si="843"/>
        <v>1</v>
      </c>
      <c r="O4835" s="231">
        <f t="shared" si="838"/>
        <v>0</v>
      </c>
      <c r="P4835" s="179">
        <f>VLOOKUP($G4835,[1]Conceptos!$B$2:$I$588,6,FALSE)</f>
        <v>1</v>
      </c>
      <c r="Q4835" s="179">
        <f>VLOOKUP($G4835,[1]Conceptos!$B$2:$I$588,7,FALSE)</f>
        <v>1</v>
      </c>
      <c r="R4835" s="179">
        <f>VLOOKUP($G4835,[1]Conceptos!$B$2:$I$588,8,FALSE)</f>
        <v>1</v>
      </c>
      <c r="S4835" s="229" t="b">
        <f>VLOOKUP(G4835,[1]Conceptos!$B$2:$E$587,4,FALSE)</f>
        <v>1</v>
      </c>
      <c r="V4835" s="231">
        <f t="shared" si="841"/>
        <v>0</v>
      </c>
    </row>
    <row r="4836" spans="1:22" s="231" customFormat="1" hidden="1">
      <c r="A4836" s="172">
        <f>VLOOKUP(G4836,[1]Conceptos!$B$2:$F$587,5,FALSE)</f>
        <v>567</v>
      </c>
      <c r="B4836" s="236"/>
      <c r="C4836" s="237"/>
      <c r="D4836" s="238"/>
      <c r="E4836" s="225">
        <v>9</v>
      </c>
      <c r="F4836" s="174"/>
      <c r="G4836" s="264" t="str">
        <f t="shared" si="840"/>
        <v>A.17.8</v>
      </c>
      <c r="H4836" s="235" t="e">
        <f t="shared" si="845"/>
        <v>#N/A</v>
      </c>
      <c r="I4836" s="239"/>
      <c r="J4836" s="239"/>
      <c r="K4836" s="239"/>
      <c r="L4836" s="239"/>
      <c r="M4836" s="240"/>
      <c r="N4836" s="231">
        <f t="shared" si="843"/>
        <v>1</v>
      </c>
      <c r="O4836" s="231">
        <f t="shared" si="838"/>
        <v>0</v>
      </c>
      <c r="P4836" s="179">
        <f>VLOOKUP($G4836,[1]Conceptos!$B$2:$I$588,6,FALSE)</f>
        <v>1</v>
      </c>
      <c r="Q4836" s="179">
        <f>VLOOKUP($G4836,[1]Conceptos!$B$2:$I$588,7,FALSE)</f>
        <v>1</v>
      </c>
      <c r="R4836" s="179">
        <f>VLOOKUP($G4836,[1]Conceptos!$B$2:$I$588,8,FALSE)</f>
        <v>1</v>
      </c>
      <c r="S4836" s="229" t="b">
        <f>VLOOKUP(G4836,[1]Conceptos!$B$2:$E$587,4,FALSE)</f>
        <v>1</v>
      </c>
      <c r="V4836" s="231">
        <f t="shared" si="841"/>
        <v>0</v>
      </c>
    </row>
    <row r="4837" spans="1:22" s="231" customFormat="1" hidden="1">
      <c r="A4837" s="172">
        <f>VLOOKUP(G4837,[1]Conceptos!$B$2:$F$587,5,FALSE)</f>
        <v>567</v>
      </c>
      <c r="B4837" s="236"/>
      <c r="C4837" s="237"/>
      <c r="D4837" s="238"/>
      <c r="E4837" s="225">
        <v>10</v>
      </c>
      <c r="F4837" s="174"/>
      <c r="G4837" s="264" t="str">
        <f t="shared" si="840"/>
        <v>A.17.8</v>
      </c>
      <c r="H4837" s="235" t="e">
        <f t="shared" si="845"/>
        <v>#N/A</v>
      </c>
      <c r="I4837" s="239"/>
      <c r="J4837" s="239"/>
      <c r="K4837" s="239"/>
      <c r="L4837" s="239"/>
      <c r="M4837" s="240"/>
      <c r="N4837" s="231">
        <f t="shared" si="843"/>
        <v>1</v>
      </c>
      <c r="O4837" s="231">
        <f t="shared" si="838"/>
        <v>0</v>
      </c>
      <c r="P4837" s="179">
        <f>VLOOKUP($G4837,[1]Conceptos!$B$2:$I$588,6,FALSE)</f>
        <v>1</v>
      </c>
      <c r="Q4837" s="179">
        <f>VLOOKUP($G4837,[1]Conceptos!$B$2:$I$588,7,FALSE)</f>
        <v>1</v>
      </c>
      <c r="R4837" s="179">
        <f>VLOOKUP($G4837,[1]Conceptos!$B$2:$I$588,8,FALSE)</f>
        <v>1</v>
      </c>
      <c r="S4837" s="229" t="b">
        <f>VLOOKUP(G4837,[1]Conceptos!$B$2:$E$587,4,FALSE)</f>
        <v>1</v>
      </c>
      <c r="V4837" s="231">
        <f t="shared" si="841"/>
        <v>0</v>
      </c>
    </row>
    <row r="4838" spans="1:22" s="231" customFormat="1" ht="25.5">
      <c r="A4838" s="172">
        <f>VLOOKUP(G4838,[1]Conceptos!$B$2:$F$587,5,FALSE)</f>
        <v>568</v>
      </c>
      <c r="B4838" s="219" t="s">
        <v>710</v>
      </c>
      <c r="C4838" s="220" t="str">
        <f>VLOOKUP(B4838,[1]Conceptos!$B$2:$D$587,2,FALSE)</f>
        <v>ELABORACIÓN Y ACTUALIZACIÓN DEL PLAN DE DESARROLLO</v>
      </c>
      <c r="D4838" s="221" t="str">
        <f>VLOOKUP(B4838,[1]Conceptos!$B$2:$D$587,3,FALSE)</f>
        <v>RECURSOS ORIENTADOS A LA ELABORACIÓN, ACTUALIZACIÓN Y EVALUACIÓN DEL PLAN DE DESARROLLO MUNICIPAL</v>
      </c>
      <c r="E4838" s="222" t="s">
        <v>136</v>
      </c>
      <c r="F4838" s="223"/>
      <c r="G4838" s="263" t="str">
        <f t="shared" si="840"/>
        <v>A.17.9</v>
      </c>
      <c r="H4838" s="225"/>
      <c r="I4838" s="226">
        <f>SUM(I4839:I4848)</f>
        <v>0</v>
      </c>
      <c r="J4838" s="226">
        <f>SUM(J4839:J4848)</f>
        <v>0</v>
      </c>
      <c r="K4838" s="226">
        <f>SUM(K4839:K4848)</f>
        <v>0</v>
      </c>
      <c r="L4838" s="226">
        <f>SUM(L4839:L4848)</f>
        <v>0</v>
      </c>
      <c r="M4838" s="227">
        <f>SUM(M4839:M4848)</f>
        <v>0</v>
      </c>
      <c r="N4838" s="228">
        <f>IF(AND(E4838&lt;&gt;"", E4838&lt;&gt;"Registrar Detalle",E4838&lt;&gt;"Ocultar Detalle"),1,0)</f>
        <v>0</v>
      </c>
      <c r="O4838" s="228">
        <f t="shared" si="838"/>
        <v>0</v>
      </c>
      <c r="P4838" s="179">
        <f>VLOOKUP($G4838,[1]Conceptos!$B$2:$I$588,6,FALSE)</f>
        <v>1</v>
      </c>
      <c r="Q4838" s="179">
        <f>VLOOKUP($G4838,[1]Conceptos!$B$2:$I$588,7,FALSE)</f>
        <v>1</v>
      </c>
      <c r="R4838" s="179">
        <f>VLOOKUP($G4838,[1]Conceptos!$B$2:$I$588,8,FALSE)</f>
        <v>1</v>
      </c>
      <c r="S4838" s="229" t="b">
        <f>VLOOKUP(G4838,[1]Conceptos!$B$2:$E$588,4,FALSE)</f>
        <v>1</v>
      </c>
      <c r="T4838" s="230">
        <f>FIND(".",B4838,LEN(B4838)-2)</f>
        <v>5</v>
      </c>
      <c r="U4838" s="230" t="str">
        <f>MID(B4838,1,T4838-1)</f>
        <v>A.17</v>
      </c>
      <c r="V4838" s="231">
        <f t="shared" si="841"/>
        <v>5</v>
      </c>
    </row>
    <row r="4839" spans="1:22" s="231" customFormat="1">
      <c r="A4839" s="172">
        <f>VLOOKUP(G4839,[1]Conceptos!$B$2:$F$587,5,FALSE)</f>
        <v>568</v>
      </c>
      <c r="B4839" s="234"/>
      <c r="C4839" s="220"/>
      <c r="D4839" s="221"/>
      <c r="E4839" s="225">
        <v>1</v>
      </c>
      <c r="F4839" s="174"/>
      <c r="G4839" s="264" t="str">
        <f t="shared" si="840"/>
        <v>A.17.9</v>
      </c>
      <c r="H4839" s="235" t="e">
        <f t="shared" ref="H4839:H4848" si="846">VLOOKUP(F4839,$W$7:$X$48,2,FALSE)</f>
        <v>#N/A</v>
      </c>
      <c r="I4839" s="239"/>
      <c r="J4839" s="239"/>
      <c r="K4839" s="239"/>
      <c r="L4839" s="239"/>
      <c r="M4839" s="240"/>
      <c r="N4839" s="231">
        <f t="shared" si="843"/>
        <v>1</v>
      </c>
      <c r="O4839" s="231">
        <f t="shared" si="838"/>
        <v>0</v>
      </c>
      <c r="P4839" s="179">
        <f>VLOOKUP($G4839,[1]Conceptos!$B$2:$I$588,6,FALSE)</f>
        <v>1</v>
      </c>
      <c r="Q4839" s="179">
        <f>VLOOKUP($G4839,[1]Conceptos!$B$2:$I$588,7,FALSE)</f>
        <v>1</v>
      </c>
      <c r="R4839" s="179">
        <f>VLOOKUP($G4839,[1]Conceptos!$B$2:$I$588,8,FALSE)</f>
        <v>1</v>
      </c>
      <c r="S4839" s="229" t="b">
        <f>VLOOKUP(G4839,[1]Conceptos!$B$2:$E$588,4,FALSE)</f>
        <v>1</v>
      </c>
      <c r="V4839" s="231">
        <f t="shared" si="841"/>
        <v>5</v>
      </c>
    </row>
    <row r="4840" spans="1:22" s="231" customFormat="1" hidden="1">
      <c r="A4840" s="172">
        <f>VLOOKUP(G4840,[1]Conceptos!$B$2:$F$587,5,FALSE)</f>
        <v>568</v>
      </c>
      <c r="B4840" s="236"/>
      <c r="C4840" s="237"/>
      <c r="D4840" s="238"/>
      <c r="E4840" s="225">
        <v>2</v>
      </c>
      <c r="F4840" s="174"/>
      <c r="G4840" s="264" t="str">
        <f t="shared" si="840"/>
        <v>A.17.9</v>
      </c>
      <c r="H4840" s="235" t="e">
        <f t="shared" si="846"/>
        <v>#N/A</v>
      </c>
      <c r="I4840" s="239"/>
      <c r="J4840" s="239"/>
      <c r="K4840" s="239"/>
      <c r="L4840" s="239"/>
      <c r="M4840" s="240"/>
      <c r="N4840" s="231">
        <f t="shared" si="843"/>
        <v>1</v>
      </c>
      <c r="O4840" s="231">
        <f t="shared" si="838"/>
        <v>0</v>
      </c>
      <c r="P4840" s="179">
        <f>VLOOKUP($G4840,[1]Conceptos!$B$2:$I$588,6,FALSE)</f>
        <v>1</v>
      </c>
      <c r="Q4840" s="179">
        <f>VLOOKUP($G4840,[1]Conceptos!$B$2:$I$588,7,FALSE)</f>
        <v>1</v>
      </c>
      <c r="R4840" s="179">
        <f>VLOOKUP($G4840,[1]Conceptos!$B$2:$I$588,8,FALSE)</f>
        <v>1</v>
      </c>
      <c r="S4840" s="229" t="b">
        <f>VLOOKUP(G4840,[1]Conceptos!$B$2:$E$587,4,FALSE)</f>
        <v>1</v>
      </c>
      <c r="V4840" s="231">
        <f t="shared" si="841"/>
        <v>0</v>
      </c>
    </row>
    <row r="4841" spans="1:22" s="231" customFormat="1" hidden="1">
      <c r="A4841" s="172">
        <f>VLOOKUP(G4841,[1]Conceptos!$B$2:$F$587,5,FALSE)</f>
        <v>568</v>
      </c>
      <c r="B4841" s="236"/>
      <c r="C4841" s="237"/>
      <c r="D4841" s="238"/>
      <c r="E4841" s="225">
        <v>3</v>
      </c>
      <c r="F4841" s="174"/>
      <c r="G4841" s="264" t="str">
        <f t="shared" si="840"/>
        <v>A.17.9</v>
      </c>
      <c r="H4841" s="235" t="e">
        <f t="shared" si="846"/>
        <v>#N/A</v>
      </c>
      <c r="I4841" s="239"/>
      <c r="J4841" s="239"/>
      <c r="K4841" s="239"/>
      <c r="L4841" s="239"/>
      <c r="M4841" s="240"/>
      <c r="N4841" s="231">
        <f t="shared" si="843"/>
        <v>1</v>
      </c>
      <c r="O4841" s="231">
        <f t="shared" si="838"/>
        <v>0</v>
      </c>
      <c r="P4841" s="179">
        <f>VLOOKUP($G4841,[1]Conceptos!$B$2:$I$588,6,FALSE)</f>
        <v>1</v>
      </c>
      <c r="Q4841" s="179">
        <f>VLOOKUP($G4841,[1]Conceptos!$B$2:$I$588,7,FALSE)</f>
        <v>1</v>
      </c>
      <c r="R4841" s="179">
        <f>VLOOKUP($G4841,[1]Conceptos!$B$2:$I$588,8,FALSE)</f>
        <v>1</v>
      </c>
      <c r="S4841" s="229" t="b">
        <f>VLOOKUP(G4841,[1]Conceptos!$B$2:$E$587,4,FALSE)</f>
        <v>1</v>
      </c>
      <c r="V4841" s="231">
        <f t="shared" si="841"/>
        <v>0</v>
      </c>
    </row>
    <row r="4842" spans="1:22" s="231" customFormat="1" hidden="1">
      <c r="A4842" s="172">
        <f>VLOOKUP(G4842,[1]Conceptos!$B$2:$F$587,5,FALSE)</f>
        <v>568</v>
      </c>
      <c r="B4842" s="236"/>
      <c r="C4842" s="237"/>
      <c r="D4842" s="238"/>
      <c r="E4842" s="225">
        <v>4</v>
      </c>
      <c r="F4842" s="174"/>
      <c r="G4842" s="264" t="str">
        <f t="shared" si="840"/>
        <v>A.17.9</v>
      </c>
      <c r="H4842" s="235" t="e">
        <f t="shared" si="846"/>
        <v>#N/A</v>
      </c>
      <c r="I4842" s="239"/>
      <c r="J4842" s="239"/>
      <c r="K4842" s="239"/>
      <c r="L4842" s="239"/>
      <c r="M4842" s="240"/>
      <c r="N4842" s="231">
        <f t="shared" si="843"/>
        <v>1</v>
      </c>
      <c r="O4842" s="231">
        <f t="shared" si="838"/>
        <v>0</v>
      </c>
      <c r="P4842" s="179">
        <f>VLOOKUP($G4842,[1]Conceptos!$B$2:$I$588,6,FALSE)</f>
        <v>1</v>
      </c>
      <c r="Q4842" s="179">
        <f>VLOOKUP($G4842,[1]Conceptos!$B$2:$I$588,7,FALSE)</f>
        <v>1</v>
      </c>
      <c r="R4842" s="179">
        <f>VLOOKUP($G4842,[1]Conceptos!$B$2:$I$588,8,FALSE)</f>
        <v>1</v>
      </c>
      <c r="S4842" s="229" t="b">
        <f>VLOOKUP(G4842,[1]Conceptos!$B$2:$E$587,4,FALSE)</f>
        <v>1</v>
      </c>
      <c r="V4842" s="231">
        <f t="shared" si="841"/>
        <v>0</v>
      </c>
    </row>
    <row r="4843" spans="1:22" s="231" customFormat="1" hidden="1">
      <c r="A4843" s="172">
        <f>VLOOKUP(G4843,[1]Conceptos!$B$2:$F$587,5,FALSE)</f>
        <v>568</v>
      </c>
      <c r="B4843" s="236"/>
      <c r="C4843" s="237"/>
      <c r="D4843" s="238"/>
      <c r="E4843" s="225">
        <v>5</v>
      </c>
      <c r="F4843" s="174"/>
      <c r="G4843" s="264" t="str">
        <f t="shared" si="840"/>
        <v>A.17.9</v>
      </c>
      <c r="H4843" s="235" t="e">
        <f t="shared" si="846"/>
        <v>#N/A</v>
      </c>
      <c r="I4843" s="239"/>
      <c r="J4843" s="239"/>
      <c r="K4843" s="239"/>
      <c r="L4843" s="239"/>
      <c r="M4843" s="240"/>
      <c r="N4843" s="231">
        <f t="shared" si="843"/>
        <v>1</v>
      </c>
      <c r="O4843" s="231">
        <f t="shared" si="838"/>
        <v>0</v>
      </c>
      <c r="P4843" s="179">
        <f>VLOOKUP($G4843,[1]Conceptos!$B$2:$I$588,6,FALSE)</f>
        <v>1</v>
      </c>
      <c r="Q4843" s="179">
        <f>VLOOKUP($G4843,[1]Conceptos!$B$2:$I$588,7,FALSE)</f>
        <v>1</v>
      </c>
      <c r="R4843" s="179">
        <f>VLOOKUP($G4843,[1]Conceptos!$B$2:$I$588,8,FALSE)</f>
        <v>1</v>
      </c>
      <c r="S4843" s="229" t="b">
        <f>VLOOKUP(G4843,[1]Conceptos!$B$2:$E$587,4,FALSE)</f>
        <v>1</v>
      </c>
      <c r="V4843" s="231">
        <f t="shared" si="841"/>
        <v>0</v>
      </c>
    </row>
    <row r="4844" spans="1:22" s="231" customFormat="1" hidden="1">
      <c r="A4844" s="172">
        <f>VLOOKUP(G4844,[1]Conceptos!$B$2:$F$587,5,FALSE)</f>
        <v>568</v>
      </c>
      <c r="B4844" s="236"/>
      <c r="C4844" s="237"/>
      <c r="D4844" s="238"/>
      <c r="E4844" s="225">
        <v>6</v>
      </c>
      <c r="F4844" s="174"/>
      <c r="G4844" s="264" t="str">
        <f t="shared" si="840"/>
        <v>A.17.9</v>
      </c>
      <c r="H4844" s="235" t="e">
        <f t="shared" si="846"/>
        <v>#N/A</v>
      </c>
      <c r="I4844" s="239"/>
      <c r="J4844" s="239"/>
      <c r="K4844" s="239"/>
      <c r="L4844" s="239"/>
      <c r="M4844" s="240"/>
      <c r="N4844" s="231">
        <f t="shared" si="843"/>
        <v>1</v>
      </c>
      <c r="O4844" s="231">
        <f t="shared" si="838"/>
        <v>0</v>
      </c>
      <c r="P4844" s="179">
        <f>VLOOKUP($G4844,[1]Conceptos!$B$2:$I$588,6,FALSE)</f>
        <v>1</v>
      </c>
      <c r="Q4844" s="179">
        <f>VLOOKUP($G4844,[1]Conceptos!$B$2:$I$588,7,FALSE)</f>
        <v>1</v>
      </c>
      <c r="R4844" s="179">
        <f>VLOOKUP($G4844,[1]Conceptos!$B$2:$I$588,8,FALSE)</f>
        <v>1</v>
      </c>
      <c r="S4844" s="229" t="b">
        <f>VLOOKUP(G4844,[1]Conceptos!$B$2:$E$587,4,FALSE)</f>
        <v>1</v>
      </c>
      <c r="V4844" s="231">
        <f t="shared" si="841"/>
        <v>0</v>
      </c>
    </row>
    <row r="4845" spans="1:22" s="231" customFormat="1" hidden="1">
      <c r="A4845" s="172">
        <f>VLOOKUP(G4845,[1]Conceptos!$B$2:$F$587,5,FALSE)</f>
        <v>568</v>
      </c>
      <c r="B4845" s="236"/>
      <c r="C4845" s="237"/>
      <c r="D4845" s="238"/>
      <c r="E4845" s="225">
        <v>7</v>
      </c>
      <c r="F4845" s="174"/>
      <c r="G4845" s="264" t="str">
        <f t="shared" si="840"/>
        <v>A.17.9</v>
      </c>
      <c r="H4845" s="235" t="e">
        <f t="shared" si="846"/>
        <v>#N/A</v>
      </c>
      <c r="I4845" s="239"/>
      <c r="J4845" s="239"/>
      <c r="K4845" s="239"/>
      <c r="L4845" s="239"/>
      <c r="M4845" s="240"/>
      <c r="N4845" s="231">
        <f t="shared" si="843"/>
        <v>1</v>
      </c>
      <c r="O4845" s="231">
        <f t="shared" si="838"/>
        <v>0</v>
      </c>
      <c r="P4845" s="179">
        <f>VLOOKUP($G4845,[1]Conceptos!$B$2:$I$588,6,FALSE)</f>
        <v>1</v>
      </c>
      <c r="Q4845" s="179">
        <f>VLOOKUP($G4845,[1]Conceptos!$B$2:$I$588,7,FALSE)</f>
        <v>1</v>
      </c>
      <c r="R4845" s="179">
        <f>VLOOKUP($G4845,[1]Conceptos!$B$2:$I$588,8,FALSE)</f>
        <v>1</v>
      </c>
      <c r="S4845" s="229" t="b">
        <f>VLOOKUP(G4845,[1]Conceptos!$B$2:$E$587,4,FALSE)</f>
        <v>1</v>
      </c>
      <c r="V4845" s="231">
        <f t="shared" si="841"/>
        <v>0</v>
      </c>
    </row>
    <row r="4846" spans="1:22" s="231" customFormat="1" hidden="1">
      <c r="A4846" s="172">
        <f>VLOOKUP(G4846,[1]Conceptos!$B$2:$F$587,5,FALSE)</f>
        <v>568</v>
      </c>
      <c r="B4846" s="236"/>
      <c r="C4846" s="237"/>
      <c r="D4846" s="238"/>
      <c r="E4846" s="225">
        <v>8</v>
      </c>
      <c r="F4846" s="174"/>
      <c r="G4846" s="264" t="str">
        <f t="shared" si="840"/>
        <v>A.17.9</v>
      </c>
      <c r="H4846" s="235" t="e">
        <f t="shared" si="846"/>
        <v>#N/A</v>
      </c>
      <c r="I4846" s="239"/>
      <c r="J4846" s="239"/>
      <c r="K4846" s="239"/>
      <c r="L4846" s="239"/>
      <c r="M4846" s="240"/>
      <c r="N4846" s="231">
        <f t="shared" si="843"/>
        <v>1</v>
      </c>
      <c r="O4846" s="231">
        <f t="shared" si="838"/>
        <v>0</v>
      </c>
      <c r="P4846" s="179">
        <f>VLOOKUP($G4846,[1]Conceptos!$B$2:$I$588,6,FALSE)</f>
        <v>1</v>
      </c>
      <c r="Q4846" s="179">
        <f>VLOOKUP($G4846,[1]Conceptos!$B$2:$I$588,7,FALSE)</f>
        <v>1</v>
      </c>
      <c r="R4846" s="179">
        <f>VLOOKUP($G4846,[1]Conceptos!$B$2:$I$588,8,FALSE)</f>
        <v>1</v>
      </c>
      <c r="S4846" s="229" t="b">
        <f>VLOOKUP(G4846,[1]Conceptos!$B$2:$E$587,4,FALSE)</f>
        <v>1</v>
      </c>
      <c r="V4846" s="231">
        <f t="shared" si="841"/>
        <v>0</v>
      </c>
    </row>
    <row r="4847" spans="1:22" s="231" customFormat="1" hidden="1">
      <c r="A4847" s="172">
        <f>VLOOKUP(G4847,[1]Conceptos!$B$2:$F$587,5,FALSE)</f>
        <v>568</v>
      </c>
      <c r="B4847" s="236"/>
      <c r="C4847" s="237"/>
      <c r="D4847" s="238"/>
      <c r="E4847" s="225">
        <v>9</v>
      </c>
      <c r="F4847" s="174"/>
      <c r="G4847" s="264" t="str">
        <f t="shared" si="840"/>
        <v>A.17.9</v>
      </c>
      <c r="H4847" s="235" t="e">
        <f t="shared" si="846"/>
        <v>#N/A</v>
      </c>
      <c r="I4847" s="239"/>
      <c r="J4847" s="239"/>
      <c r="K4847" s="239"/>
      <c r="L4847" s="239"/>
      <c r="M4847" s="240"/>
      <c r="N4847" s="231">
        <f t="shared" si="843"/>
        <v>1</v>
      </c>
      <c r="O4847" s="231">
        <f t="shared" si="838"/>
        <v>0</v>
      </c>
      <c r="P4847" s="179">
        <f>VLOOKUP($G4847,[1]Conceptos!$B$2:$I$588,6,FALSE)</f>
        <v>1</v>
      </c>
      <c r="Q4847" s="179">
        <f>VLOOKUP($G4847,[1]Conceptos!$B$2:$I$588,7,FALSE)</f>
        <v>1</v>
      </c>
      <c r="R4847" s="179">
        <f>VLOOKUP($G4847,[1]Conceptos!$B$2:$I$588,8,FALSE)</f>
        <v>1</v>
      </c>
      <c r="S4847" s="229" t="b">
        <f>VLOOKUP(G4847,[1]Conceptos!$B$2:$E$587,4,FALSE)</f>
        <v>1</v>
      </c>
      <c r="V4847" s="231">
        <f t="shared" si="841"/>
        <v>0</v>
      </c>
    </row>
    <row r="4848" spans="1:22" s="231" customFormat="1" hidden="1">
      <c r="A4848" s="172">
        <f>VLOOKUP(G4848,[1]Conceptos!$B$2:$F$587,5,FALSE)</f>
        <v>568</v>
      </c>
      <c r="B4848" s="236"/>
      <c r="C4848" s="237"/>
      <c r="D4848" s="238"/>
      <c r="E4848" s="225">
        <v>10</v>
      </c>
      <c r="F4848" s="174"/>
      <c r="G4848" s="264" t="str">
        <f t="shared" si="840"/>
        <v>A.17.9</v>
      </c>
      <c r="H4848" s="235" t="e">
        <f t="shared" si="846"/>
        <v>#N/A</v>
      </c>
      <c r="I4848" s="239"/>
      <c r="J4848" s="239"/>
      <c r="K4848" s="239"/>
      <c r="L4848" s="239"/>
      <c r="M4848" s="240"/>
      <c r="N4848" s="231">
        <f t="shared" si="843"/>
        <v>1</v>
      </c>
      <c r="O4848" s="231">
        <f t="shared" si="838"/>
        <v>0</v>
      </c>
      <c r="P4848" s="179">
        <f>VLOOKUP($G4848,[1]Conceptos!$B$2:$I$588,6,FALSE)</f>
        <v>1</v>
      </c>
      <c r="Q4848" s="179">
        <f>VLOOKUP($G4848,[1]Conceptos!$B$2:$I$588,7,FALSE)</f>
        <v>1</v>
      </c>
      <c r="R4848" s="179">
        <f>VLOOKUP($G4848,[1]Conceptos!$B$2:$I$588,8,FALSE)</f>
        <v>1</v>
      </c>
      <c r="S4848" s="229" t="b">
        <f>VLOOKUP(G4848,[1]Conceptos!$B$2:$E$587,4,FALSE)</f>
        <v>1</v>
      </c>
      <c r="V4848" s="231">
        <f t="shared" si="841"/>
        <v>0</v>
      </c>
    </row>
    <row r="4849" spans="1:22" s="231" customFormat="1" ht="38.25">
      <c r="A4849" s="172">
        <f>VLOOKUP(G4849,[1]Conceptos!$B$2:$F$587,5,FALSE)</f>
        <v>569</v>
      </c>
      <c r="B4849" s="219" t="s">
        <v>711</v>
      </c>
      <c r="C4849" s="220" t="str">
        <f>VLOOKUP(B4849,[1]Conceptos!$B$2:$D$587,2,FALSE)</f>
        <v>ELABORACIÓN Y ACTUALIZACIÓN DEL PLAN DE ORDENAMIENTO TERRITORIAL</v>
      </c>
      <c r="D4849" s="221" t="str">
        <f>VLOOKUP(B4849,[1]Conceptos!$B$2:$D$587,3,FALSE)</f>
        <v>RECURSOS ORIENTADOS A LA ELABORACIÓN Y ACTUALIZACIÓN DEL PLAN DE ORDENAMIENTO TERRITORIAL</v>
      </c>
      <c r="E4849" s="222" t="s">
        <v>136</v>
      </c>
      <c r="F4849" s="223"/>
      <c r="G4849" s="263" t="str">
        <f t="shared" si="840"/>
        <v>A.17.10</v>
      </c>
      <c r="H4849" s="225"/>
      <c r="I4849" s="226">
        <f>SUM(I4850:I4859)</f>
        <v>0</v>
      </c>
      <c r="J4849" s="226">
        <f>SUM(J4850:J4859)</f>
        <v>0</v>
      </c>
      <c r="K4849" s="226">
        <f>SUM(K4850:K4859)</f>
        <v>0</v>
      </c>
      <c r="L4849" s="226">
        <f>SUM(L4850:L4859)</f>
        <v>0</v>
      </c>
      <c r="M4849" s="227">
        <f>SUM(M4850:M4859)</f>
        <v>0</v>
      </c>
      <c r="N4849" s="228">
        <f>IF(AND(E4849&lt;&gt;"", E4849&lt;&gt;"Registrar Detalle",E4849&lt;&gt;"Ocultar Detalle"),1,0)</f>
        <v>0</v>
      </c>
      <c r="O4849" s="228">
        <f t="shared" si="838"/>
        <v>0</v>
      </c>
      <c r="P4849" s="179">
        <f>VLOOKUP($G4849,[1]Conceptos!$B$2:$I$588,6,FALSE)</f>
        <v>1</v>
      </c>
      <c r="Q4849" s="179">
        <f>VLOOKUP($G4849,[1]Conceptos!$B$2:$I$588,7,FALSE)</f>
        <v>1</v>
      </c>
      <c r="R4849" s="179">
        <f>VLOOKUP($G4849,[1]Conceptos!$B$2:$I$588,8,FALSE)</f>
        <v>1</v>
      </c>
      <c r="S4849" s="229" t="b">
        <f>VLOOKUP(G4849,[1]Conceptos!$B$2:$E$588,4,FALSE)</f>
        <v>1</v>
      </c>
      <c r="T4849" s="230">
        <f>FIND(".",B4849,LEN(B4849)-2)</f>
        <v>5</v>
      </c>
      <c r="U4849" s="230" t="str">
        <f>MID(B4849,1,T4849-1)</f>
        <v>A.17</v>
      </c>
      <c r="V4849" s="231">
        <f t="shared" si="841"/>
        <v>5</v>
      </c>
    </row>
    <row r="4850" spans="1:22" s="231" customFormat="1">
      <c r="A4850" s="172">
        <f>VLOOKUP(G4850,[1]Conceptos!$B$2:$F$587,5,FALSE)</f>
        <v>569</v>
      </c>
      <c r="B4850" s="234"/>
      <c r="C4850" s="220"/>
      <c r="D4850" s="221"/>
      <c r="E4850" s="225">
        <v>1</v>
      </c>
      <c r="F4850" s="174"/>
      <c r="G4850" s="264" t="str">
        <f t="shared" si="840"/>
        <v>A.17.10</v>
      </c>
      <c r="H4850" s="235" t="e">
        <f t="shared" ref="H4850:H4859" si="847">VLOOKUP(F4850,$W$7:$X$48,2,FALSE)</f>
        <v>#N/A</v>
      </c>
      <c r="I4850" s="239"/>
      <c r="J4850" s="239"/>
      <c r="K4850" s="239"/>
      <c r="L4850" s="239"/>
      <c r="M4850" s="240"/>
      <c r="N4850" s="231">
        <f t="shared" si="843"/>
        <v>1</v>
      </c>
      <c r="O4850" s="231">
        <f t="shared" si="838"/>
        <v>0</v>
      </c>
      <c r="P4850" s="179">
        <f>VLOOKUP($G4850,[1]Conceptos!$B$2:$I$588,6,FALSE)</f>
        <v>1</v>
      </c>
      <c r="Q4850" s="179">
        <f>VLOOKUP($G4850,[1]Conceptos!$B$2:$I$588,7,FALSE)</f>
        <v>1</v>
      </c>
      <c r="R4850" s="179">
        <f>VLOOKUP($G4850,[1]Conceptos!$B$2:$I$588,8,FALSE)</f>
        <v>1</v>
      </c>
      <c r="S4850" s="229" t="b">
        <f>VLOOKUP(G4850,[1]Conceptos!$B$2:$E$588,4,FALSE)</f>
        <v>1</v>
      </c>
      <c r="V4850" s="231">
        <f t="shared" si="841"/>
        <v>5</v>
      </c>
    </row>
    <row r="4851" spans="1:22" s="231" customFormat="1" hidden="1">
      <c r="A4851" s="172">
        <f>VLOOKUP(G4851,[1]Conceptos!$B$2:$F$587,5,FALSE)</f>
        <v>569</v>
      </c>
      <c r="B4851" s="236"/>
      <c r="C4851" s="237"/>
      <c r="D4851" s="238"/>
      <c r="E4851" s="225">
        <v>2</v>
      </c>
      <c r="F4851" s="174"/>
      <c r="G4851" s="264" t="str">
        <f t="shared" si="840"/>
        <v>A.17.10</v>
      </c>
      <c r="H4851" s="235" t="e">
        <f t="shared" si="847"/>
        <v>#N/A</v>
      </c>
      <c r="I4851" s="239"/>
      <c r="J4851" s="239"/>
      <c r="K4851" s="239"/>
      <c r="L4851" s="239"/>
      <c r="M4851" s="240"/>
      <c r="N4851" s="231">
        <f t="shared" si="843"/>
        <v>1</v>
      </c>
      <c r="O4851" s="231">
        <f t="shared" si="838"/>
        <v>0</v>
      </c>
      <c r="P4851" s="179">
        <f>VLOOKUP($G4851,[1]Conceptos!$B$2:$I$588,6,FALSE)</f>
        <v>1</v>
      </c>
      <c r="Q4851" s="179">
        <f>VLOOKUP($G4851,[1]Conceptos!$B$2:$I$588,7,FALSE)</f>
        <v>1</v>
      </c>
      <c r="R4851" s="179">
        <f>VLOOKUP($G4851,[1]Conceptos!$B$2:$I$588,8,FALSE)</f>
        <v>1</v>
      </c>
      <c r="S4851" s="229" t="b">
        <f>VLOOKUP(G4851,[1]Conceptos!$B$2:$E$587,4,FALSE)</f>
        <v>1</v>
      </c>
      <c r="V4851" s="231">
        <f t="shared" si="841"/>
        <v>0</v>
      </c>
    </row>
    <row r="4852" spans="1:22" s="231" customFormat="1" hidden="1">
      <c r="A4852" s="172">
        <f>VLOOKUP(G4852,[1]Conceptos!$B$2:$F$587,5,FALSE)</f>
        <v>569</v>
      </c>
      <c r="B4852" s="236"/>
      <c r="C4852" s="237"/>
      <c r="D4852" s="238"/>
      <c r="E4852" s="225">
        <v>3</v>
      </c>
      <c r="F4852" s="174"/>
      <c r="G4852" s="264" t="str">
        <f t="shared" si="840"/>
        <v>A.17.10</v>
      </c>
      <c r="H4852" s="235" t="e">
        <f t="shared" si="847"/>
        <v>#N/A</v>
      </c>
      <c r="I4852" s="239"/>
      <c r="J4852" s="239"/>
      <c r="K4852" s="239"/>
      <c r="L4852" s="239"/>
      <c r="M4852" s="240"/>
      <c r="N4852" s="231">
        <f t="shared" si="843"/>
        <v>1</v>
      </c>
      <c r="O4852" s="231">
        <f t="shared" si="838"/>
        <v>0</v>
      </c>
      <c r="P4852" s="179">
        <f>VLOOKUP($G4852,[1]Conceptos!$B$2:$I$588,6,FALSE)</f>
        <v>1</v>
      </c>
      <c r="Q4852" s="179">
        <f>VLOOKUP($G4852,[1]Conceptos!$B$2:$I$588,7,FALSE)</f>
        <v>1</v>
      </c>
      <c r="R4852" s="179">
        <f>VLOOKUP($G4852,[1]Conceptos!$B$2:$I$588,8,FALSE)</f>
        <v>1</v>
      </c>
      <c r="S4852" s="229" t="b">
        <f>VLOOKUP(G4852,[1]Conceptos!$B$2:$E$587,4,FALSE)</f>
        <v>1</v>
      </c>
      <c r="V4852" s="231">
        <f t="shared" si="841"/>
        <v>0</v>
      </c>
    </row>
    <row r="4853" spans="1:22" s="231" customFormat="1" hidden="1">
      <c r="A4853" s="172">
        <f>VLOOKUP(G4853,[1]Conceptos!$B$2:$F$587,5,FALSE)</f>
        <v>569</v>
      </c>
      <c r="B4853" s="236"/>
      <c r="C4853" s="237"/>
      <c r="D4853" s="238"/>
      <c r="E4853" s="225">
        <v>4</v>
      </c>
      <c r="F4853" s="174"/>
      <c r="G4853" s="264" t="str">
        <f t="shared" si="840"/>
        <v>A.17.10</v>
      </c>
      <c r="H4853" s="235" t="e">
        <f t="shared" si="847"/>
        <v>#N/A</v>
      </c>
      <c r="I4853" s="239"/>
      <c r="J4853" s="239"/>
      <c r="K4853" s="239"/>
      <c r="L4853" s="239"/>
      <c r="M4853" s="240"/>
      <c r="N4853" s="231">
        <f t="shared" si="843"/>
        <v>1</v>
      </c>
      <c r="O4853" s="231">
        <f t="shared" si="838"/>
        <v>0</v>
      </c>
      <c r="P4853" s="179">
        <f>VLOOKUP($G4853,[1]Conceptos!$B$2:$I$588,6,FALSE)</f>
        <v>1</v>
      </c>
      <c r="Q4853" s="179">
        <f>VLOOKUP($G4853,[1]Conceptos!$B$2:$I$588,7,FALSE)</f>
        <v>1</v>
      </c>
      <c r="R4853" s="179">
        <f>VLOOKUP($G4853,[1]Conceptos!$B$2:$I$588,8,FALSE)</f>
        <v>1</v>
      </c>
      <c r="S4853" s="229" t="b">
        <f>VLOOKUP(G4853,[1]Conceptos!$B$2:$E$587,4,FALSE)</f>
        <v>1</v>
      </c>
      <c r="V4853" s="231">
        <f t="shared" si="841"/>
        <v>0</v>
      </c>
    </row>
    <row r="4854" spans="1:22" s="231" customFormat="1" hidden="1">
      <c r="A4854" s="172">
        <f>VLOOKUP(G4854,[1]Conceptos!$B$2:$F$587,5,FALSE)</f>
        <v>569</v>
      </c>
      <c r="B4854" s="236"/>
      <c r="C4854" s="237"/>
      <c r="D4854" s="238"/>
      <c r="E4854" s="225">
        <v>5</v>
      </c>
      <c r="F4854" s="174"/>
      <c r="G4854" s="264" t="str">
        <f t="shared" si="840"/>
        <v>A.17.10</v>
      </c>
      <c r="H4854" s="235" t="e">
        <f t="shared" si="847"/>
        <v>#N/A</v>
      </c>
      <c r="I4854" s="239"/>
      <c r="J4854" s="239"/>
      <c r="K4854" s="239"/>
      <c r="L4854" s="239"/>
      <c r="M4854" s="240"/>
      <c r="N4854" s="231">
        <f t="shared" si="843"/>
        <v>1</v>
      </c>
      <c r="O4854" s="231">
        <f t="shared" si="838"/>
        <v>0</v>
      </c>
      <c r="P4854" s="179">
        <f>VLOOKUP($G4854,[1]Conceptos!$B$2:$I$588,6,FALSE)</f>
        <v>1</v>
      </c>
      <c r="Q4854" s="179">
        <f>VLOOKUP($G4854,[1]Conceptos!$B$2:$I$588,7,FALSE)</f>
        <v>1</v>
      </c>
      <c r="R4854" s="179">
        <f>VLOOKUP($G4854,[1]Conceptos!$B$2:$I$588,8,FALSE)</f>
        <v>1</v>
      </c>
      <c r="S4854" s="229" t="b">
        <f>VLOOKUP(G4854,[1]Conceptos!$B$2:$E$587,4,FALSE)</f>
        <v>1</v>
      </c>
      <c r="V4854" s="231">
        <f t="shared" si="841"/>
        <v>0</v>
      </c>
    </row>
    <row r="4855" spans="1:22" s="231" customFormat="1" hidden="1">
      <c r="A4855" s="172">
        <f>VLOOKUP(G4855,[1]Conceptos!$B$2:$F$587,5,FALSE)</f>
        <v>569</v>
      </c>
      <c r="B4855" s="236"/>
      <c r="C4855" s="237"/>
      <c r="D4855" s="238"/>
      <c r="E4855" s="225">
        <v>6</v>
      </c>
      <c r="F4855" s="174"/>
      <c r="G4855" s="264" t="str">
        <f t="shared" si="840"/>
        <v>A.17.10</v>
      </c>
      <c r="H4855" s="235" t="e">
        <f t="shared" si="847"/>
        <v>#N/A</v>
      </c>
      <c r="I4855" s="239"/>
      <c r="J4855" s="239"/>
      <c r="K4855" s="239"/>
      <c r="L4855" s="239"/>
      <c r="M4855" s="240"/>
      <c r="N4855" s="231">
        <f t="shared" si="843"/>
        <v>1</v>
      </c>
      <c r="O4855" s="231">
        <f t="shared" si="838"/>
        <v>0</v>
      </c>
      <c r="P4855" s="179">
        <f>VLOOKUP($G4855,[1]Conceptos!$B$2:$I$588,6,FALSE)</f>
        <v>1</v>
      </c>
      <c r="Q4855" s="179">
        <f>VLOOKUP($G4855,[1]Conceptos!$B$2:$I$588,7,FALSE)</f>
        <v>1</v>
      </c>
      <c r="R4855" s="179">
        <f>VLOOKUP($G4855,[1]Conceptos!$B$2:$I$588,8,FALSE)</f>
        <v>1</v>
      </c>
      <c r="S4855" s="229" t="b">
        <f>VLOOKUP(G4855,[1]Conceptos!$B$2:$E$587,4,FALSE)</f>
        <v>1</v>
      </c>
      <c r="V4855" s="231">
        <f t="shared" si="841"/>
        <v>0</v>
      </c>
    </row>
    <row r="4856" spans="1:22" s="231" customFormat="1" hidden="1">
      <c r="A4856" s="172">
        <f>VLOOKUP(G4856,[1]Conceptos!$B$2:$F$587,5,FALSE)</f>
        <v>569</v>
      </c>
      <c r="B4856" s="236"/>
      <c r="C4856" s="237"/>
      <c r="D4856" s="238"/>
      <c r="E4856" s="225">
        <v>7</v>
      </c>
      <c r="F4856" s="174"/>
      <c r="G4856" s="264" t="str">
        <f t="shared" si="840"/>
        <v>A.17.10</v>
      </c>
      <c r="H4856" s="235" t="e">
        <f t="shared" si="847"/>
        <v>#N/A</v>
      </c>
      <c r="I4856" s="239"/>
      <c r="J4856" s="239"/>
      <c r="K4856" s="239"/>
      <c r="L4856" s="239"/>
      <c r="M4856" s="240"/>
      <c r="N4856" s="231">
        <f t="shared" si="843"/>
        <v>1</v>
      </c>
      <c r="O4856" s="231">
        <f t="shared" si="838"/>
        <v>0</v>
      </c>
      <c r="P4856" s="179">
        <f>VLOOKUP($G4856,[1]Conceptos!$B$2:$I$588,6,FALSE)</f>
        <v>1</v>
      </c>
      <c r="Q4856" s="179">
        <f>VLOOKUP($G4856,[1]Conceptos!$B$2:$I$588,7,FALSE)</f>
        <v>1</v>
      </c>
      <c r="R4856" s="179">
        <f>VLOOKUP($G4856,[1]Conceptos!$B$2:$I$588,8,FALSE)</f>
        <v>1</v>
      </c>
      <c r="S4856" s="229" t="b">
        <f>VLOOKUP(G4856,[1]Conceptos!$B$2:$E$587,4,FALSE)</f>
        <v>1</v>
      </c>
      <c r="V4856" s="231">
        <f t="shared" si="841"/>
        <v>0</v>
      </c>
    </row>
    <row r="4857" spans="1:22" s="231" customFormat="1" hidden="1">
      <c r="A4857" s="172">
        <f>VLOOKUP(G4857,[1]Conceptos!$B$2:$F$587,5,FALSE)</f>
        <v>569</v>
      </c>
      <c r="B4857" s="236"/>
      <c r="C4857" s="237"/>
      <c r="D4857" s="238"/>
      <c r="E4857" s="225">
        <v>8</v>
      </c>
      <c r="F4857" s="174"/>
      <c r="G4857" s="264" t="str">
        <f t="shared" si="840"/>
        <v>A.17.10</v>
      </c>
      <c r="H4857" s="235" t="e">
        <f t="shared" si="847"/>
        <v>#N/A</v>
      </c>
      <c r="I4857" s="239"/>
      <c r="J4857" s="239"/>
      <c r="K4857" s="239"/>
      <c r="L4857" s="239"/>
      <c r="M4857" s="240"/>
      <c r="N4857" s="231">
        <f t="shared" si="843"/>
        <v>1</v>
      </c>
      <c r="O4857" s="231">
        <f t="shared" si="838"/>
        <v>0</v>
      </c>
      <c r="P4857" s="179">
        <f>VLOOKUP($G4857,[1]Conceptos!$B$2:$I$588,6,FALSE)</f>
        <v>1</v>
      </c>
      <c r="Q4857" s="179">
        <f>VLOOKUP($G4857,[1]Conceptos!$B$2:$I$588,7,FALSE)</f>
        <v>1</v>
      </c>
      <c r="R4857" s="179">
        <f>VLOOKUP($G4857,[1]Conceptos!$B$2:$I$588,8,FALSE)</f>
        <v>1</v>
      </c>
      <c r="S4857" s="229" t="b">
        <f>VLOOKUP(G4857,[1]Conceptos!$B$2:$E$587,4,FALSE)</f>
        <v>1</v>
      </c>
      <c r="V4857" s="231">
        <f t="shared" si="841"/>
        <v>0</v>
      </c>
    </row>
    <row r="4858" spans="1:22" s="231" customFormat="1" hidden="1">
      <c r="A4858" s="172">
        <f>VLOOKUP(G4858,[1]Conceptos!$B$2:$F$587,5,FALSE)</f>
        <v>569</v>
      </c>
      <c r="B4858" s="236"/>
      <c r="C4858" s="237"/>
      <c r="D4858" s="238"/>
      <c r="E4858" s="225">
        <v>9</v>
      </c>
      <c r="F4858" s="174"/>
      <c r="G4858" s="264" t="str">
        <f t="shared" si="840"/>
        <v>A.17.10</v>
      </c>
      <c r="H4858" s="235" t="e">
        <f t="shared" si="847"/>
        <v>#N/A</v>
      </c>
      <c r="I4858" s="239"/>
      <c r="J4858" s="239"/>
      <c r="K4858" s="239"/>
      <c r="L4858" s="239"/>
      <c r="M4858" s="240"/>
      <c r="N4858" s="231">
        <f t="shared" si="843"/>
        <v>1</v>
      </c>
      <c r="O4858" s="231">
        <f t="shared" ref="O4858:O4921" si="848">SUM(I4858:M4858)</f>
        <v>0</v>
      </c>
      <c r="P4858" s="179">
        <f>VLOOKUP($G4858,[1]Conceptos!$B$2:$I$588,6,FALSE)</f>
        <v>1</v>
      </c>
      <c r="Q4858" s="179">
        <f>VLOOKUP($G4858,[1]Conceptos!$B$2:$I$588,7,FALSE)</f>
        <v>1</v>
      </c>
      <c r="R4858" s="179">
        <f>VLOOKUP($G4858,[1]Conceptos!$B$2:$I$588,8,FALSE)</f>
        <v>1</v>
      </c>
      <c r="S4858" s="229" t="b">
        <f>VLOOKUP(G4858,[1]Conceptos!$B$2:$E$587,4,FALSE)</f>
        <v>1</v>
      </c>
      <c r="V4858" s="231">
        <f t="shared" si="841"/>
        <v>0</v>
      </c>
    </row>
    <row r="4859" spans="1:22" s="231" customFormat="1" hidden="1">
      <c r="A4859" s="172">
        <f>VLOOKUP(G4859,[1]Conceptos!$B$2:$F$587,5,FALSE)</f>
        <v>569</v>
      </c>
      <c r="B4859" s="236"/>
      <c r="C4859" s="237"/>
      <c r="D4859" s="238"/>
      <c r="E4859" s="225">
        <v>10</v>
      </c>
      <c r="F4859" s="174"/>
      <c r="G4859" s="264" t="str">
        <f t="shared" si="840"/>
        <v>A.17.10</v>
      </c>
      <c r="H4859" s="235" t="e">
        <f t="shared" si="847"/>
        <v>#N/A</v>
      </c>
      <c r="I4859" s="239"/>
      <c r="J4859" s="239"/>
      <c r="K4859" s="239"/>
      <c r="L4859" s="239"/>
      <c r="M4859" s="240"/>
      <c r="N4859" s="231">
        <f t="shared" si="843"/>
        <v>1</v>
      </c>
      <c r="O4859" s="231">
        <f t="shared" si="848"/>
        <v>0</v>
      </c>
      <c r="P4859" s="179">
        <f>VLOOKUP($G4859,[1]Conceptos!$B$2:$I$588,6,FALSE)</f>
        <v>1</v>
      </c>
      <c r="Q4859" s="179">
        <f>VLOOKUP($G4859,[1]Conceptos!$B$2:$I$588,7,FALSE)</f>
        <v>1</v>
      </c>
      <c r="R4859" s="179">
        <f>VLOOKUP($G4859,[1]Conceptos!$B$2:$I$588,8,FALSE)</f>
        <v>1</v>
      </c>
      <c r="S4859" s="229" t="b">
        <f>VLOOKUP(G4859,[1]Conceptos!$B$2:$E$587,4,FALSE)</f>
        <v>1</v>
      </c>
      <c r="V4859" s="231">
        <f t="shared" si="841"/>
        <v>0</v>
      </c>
    </row>
    <row r="4860" spans="1:22" s="231" customFormat="1" ht="25.5">
      <c r="A4860" s="172">
        <f>VLOOKUP(G4860,[1]Conceptos!$B$2:$F$587,5,FALSE)</f>
        <v>570</v>
      </c>
      <c r="B4860" s="219" t="s">
        <v>712</v>
      </c>
      <c r="C4860" s="220" t="str">
        <f>VLOOKUP(B4860,[1]Conceptos!$B$2:$D$587,2,FALSE)</f>
        <v>PAGO DE DÉFICIT DE INVERSIÓN EN FORTALECIMIENTO INSTITUCIONAL</v>
      </c>
      <c r="D4860" s="221" t="str">
        <f>VLOOKUP(B4860,[1]Conceptos!$B$2:$D$587,3,FALSE)</f>
        <v>RECURSOS DESTINADOS AL PAGO DE DÉFICIT DE INVERSIÓN EN FORTALECIMIENTO INSTITUCIONAL</v>
      </c>
      <c r="E4860" s="222" t="s">
        <v>136</v>
      </c>
      <c r="F4860" s="223"/>
      <c r="G4860" s="263" t="str">
        <f t="shared" si="840"/>
        <v>A.17.13</v>
      </c>
      <c r="H4860" s="225"/>
      <c r="I4860" s="226">
        <f>SUM(I4861:I4870)</f>
        <v>0</v>
      </c>
      <c r="J4860" s="226">
        <f>SUM(J4861:J4870)</f>
        <v>0</v>
      </c>
      <c r="K4860" s="226">
        <f>SUM(K4861:K4870)</f>
        <v>0</v>
      </c>
      <c r="L4860" s="226">
        <f>SUM(L4861:L4870)</f>
        <v>0</v>
      </c>
      <c r="M4860" s="227">
        <f>SUM(M4861:M4870)</f>
        <v>0</v>
      </c>
      <c r="N4860" s="228">
        <f>IF(AND(E4860&lt;&gt;"", E4860&lt;&gt;"Registrar Detalle",E4860&lt;&gt;"Ocultar Detalle"),1,0)</f>
        <v>0</v>
      </c>
      <c r="O4860" s="228">
        <f t="shared" si="848"/>
        <v>0</v>
      </c>
      <c r="P4860" s="179">
        <f>VLOOKUP($G4860,[1]Conceptos!$B$2:$I$588,6,FALSE)</f>
        <v>1</v>
      </c>
      <c r="Q4860" s="179">
        <f>VLOOKUP($G4860,[1]Conceptos!$B$2:$I$588,7,FALSE)</f>
        <v>1</v>
      </c>
      <c r="R4860" s="179">
        <f>VLOOKUP($G4860,[1]Conceptos!$B$2:$I$588,8,FALSE)</f>
        <v>1</v>
      </c>
      <c r="S4860" s="229" t="b">
        <f>VLOOKUP(G4860,[1]Conceptos!$B$2:$E$588,4,FALSE)</f>
        <v>1</v>
      </c>
      <c r="T4860" s="230">
        <f>FIND(".",B4860,LEN(B4860)-2)</f>
        <v>5</v>
      </c>
      <c r="U4860" s="230" t="str">
        <f>MID(B4860,1,T4860-1)</f>
        <v>A.17</v>
      </c>
      <c r="V4860" s="231">
        <f>IF(T4860=0,#REF!,T4860)</f>
        <v>5</v>
      </c>
    </row>
    <row r="4861" spans="1:22" s="231" customFormat="1">
      <c r="A4861" s="172">
        <f>VLOOKUP(G4861,[1]Conceptos!$B$2:$F$587,5,FALSE)</f>
        <v>570</v>
      </c>
      <c r="B4861" s="234"/>
      <c r="C4861" s="220"/>
      <c r="D4861" s="221"/>
      <c r="E4861" s="225">
        <v>1</v>
      </c>
      <c r="F4861" s="174"/>
      <c r="G4861" s="264" t="str">
        <f t="shared" ref="G4861:G4924" si="849">IF(ISBLANK(B4861),G4860,B4861)</f>
        <v>A.17.13</v>
      </c>
      <c r="H4861" s="235" t="e">
        <f t="shared" ref="H4861:H4870" si="850">VLOOKUP(F4861,$W$7:$X$48,2,FALSE)</f>
        <v>#N/A</v>
      </c>
      <c r="I4861" s="239"/>
      <c r="J4861" s="239"/>
      <c r="K4861" s="239"/>
      <c r="L4861" s="239"/>
      <c r="M4861" s="240"/>
      <c r="N4861" s="231">
        <f t="shared" ref="N4861:N4924" si="851">IF(E4861&lt;&gt;"",1,0)</f>
        <v>1</v>
      </c>
      <c r="O4861" s="231">
        <f t="shared" si="848"/>
        <v>0</v>
      </c>
      <c r="P4861" s="179">
        <f>VLOOKUP($G4861,[1]Conceptos!$B$2:$I$588,6,FALSE)</f>
        <v>1</v>
      </c>
      <c r="Q4861" s="179">
        <f>VLOOKUP($G4861,[1]Conceptos!$B$2:$I$588,7,FALSE)</f>
        <v>1</v>
      </c>
      <c r="R4861" s="179">
        <f>VLOOKUP($G4861,[1]Conceptos!$B$2:$I$588,8,FALSE)</f>
        <v>1</v>
      </c>
      <c r="S4861" s="229" t="b">
        <f>VLOOKUP(G4861,[1]Conceptos!$B$2:$E$588,4,FALSE)</f>
        <v>1</v>
      </c>
      <c r="V4861" s="231">
        <f t="shared" si="841"/>
        <v>5</v>
      </c>
    </row>
    <row r="4862" spans="1:22" s="231" customFormat="1" hidden="1">
      <c r="A4862" s="172">
        <f>VLOOKUP(G4862,[1]Conceptos!$B$2:$F$587,5,FALSE)</f>
        <v>570</v>
      </c>
      <c r="B4862" s="236"/>
      <c r="C4862" s="237"/>
      <c r="D4862" s="238"/>
      <c r="E4862" s="225">
        <v>2</v>
      </c>
      <c r="F4862" s="174"/>
      <c r="G4862" s="264" t="str">
        <f t="shared" si="849"/>
        <v>A.17.13</v>
      </c>
      <c r="H4862" s="235" t="e">
        <f t="shared" si="850"/>
        <v>#N/A</v>
      </c>
      <c r="I4862" s="239"/>
      <c r="J4862" s="239"/>
      <c r="K4862" s="239"/>
      <c r="L4862" s="239"/>
      <c r="M4862" s="240"/>
      <c r="N4862" s="231">
        <f t="shared" si="851"/>
        <v>1</v>
      </c>
      <c r="O4862" s="231">
        <f t="shared" si="848"/>
        <v>0</v>
      </c>
      <c r="P4862" s="179">
        <f>VLOOKUP($G4862,[1]Conceptos!$B$2:$I$588,6,FALSE)</f>
        <v>1</v>
      </c>
      <c r="Q4862" s="179">
        <f>VLOOKUP($G4862,[1]Conceptos!$B$2:$I$588,7,FALSE)</f>
        <v>1</v>
      </c>
      <c r="R4862" s="179">
        <f>VLOOKUP($G4862,[1]Conceptos!$B$2:$I$588,8,FALSE)</f>
        <v>1</v>
      </c>
      <c r="S4862" s="229" t="b">
        <f>VLOOKUP(G4862,[1]Conceptos!$B$2:$E$587,4,FALSE)</f>
        <v>1</v>
      </c>
      <c r="V4862" s="231">
        <f t="shared" si="841"/>
        <v>0</v>
      </c>
    </row>
    <row r="4863" spans="1:22" s="231" customFormat="1" hidden="1">
      <c r="A4863" s="172">
        <f>VLOOKUP(G4863,[1]Conceptos!$B$2:$F$587,5,FALSE)</f>
        <v>570</v>
      </c>
      <c r="B4863" s="236"/>
      <c r="C4863" s="237"/>
      <c r="D4863" s="238"/>
      <c r="E4863" s="225">
        <v>3</v>
      </c>
      <c r="F4863" s="174"/>
      <c r="G4863" s="264" t="str">
        <f t="shared" si="849"/>
        <v>A.17.13</v>
      </c>
      <c r="H4863" s="235" t="e">
        <f t="shared" si="850"/>
        <v>#N/A</v>
      </c>
      <c r="I4863" s="239"/>
      <c r="J4863" s="239"/>
      <c r="K4863" s="239"/>
      <c r="L4863" s="239"/>
      <c r="M4863" s="240"/>
      <c r="N4863" s="231">
        <f t="shared" si="851"/>
        <v>1</v>
      </c>
      <c r="O4863" s="231">
        <f t="shared" si="848"/>
        <v>0</v>
      </c>
      <c r="P4863" s="179">
        <f>VLOOKUP($G4863,[1]Conceptos!$B$2:$I$588,6,FALSE)</f>
        <v>1</v>
      </c>
      <c r="Q4863" s="179">
        <f>VLOOKUP($G4863,[1]Conceptos!$B$2:$I$588,7,FALSE)</f>
        <v>1</v>
      </c>
      <c r="R4863" s="179">
        <f>VLOOKUP($G4863,[1]Conceptos!$B$2:$I$588,8,FALSE)</f>
        <v>1</v>
      </c>
      <c r="S4863" s="229" t="b">
        <f>VLOOKUP(G4863,[1]Conceptos!$B$2:$E$587,4,FALSE)</f>
        <v>1</v>
      </c>
      <c r="V4863" s="231">
        <f t="shared" ref="V4863:V4926" si="852">IF(T4863=0,T4862,T4863)</f>
        <v>0</v>
      </c>
    </row>
    <row r="4864" spans="1:22" s="231" customFormat="1" hidden="1">
      <c r="A4864" s="172">
        <f>VLOOKUP(G4864,[1]Conceptos!$B$2:$F$587,5,FALSE)</f>
        <v>570</v>
      </c>
      <c r="B4864" s="236"/>
      <c r="C4864" s="237"/>
      <c r="D4864" s="238"/>
      <c r="E4864" s="225">
        <v>4</v>
      </c>
      <c r="F4864" s="174"/>
      <c r="G4864" s="264" t="str">
        <f t="shared" si="849"/>
        <v>A.17.13</v>
      </c>
      <c r="H4864" s="235" t="e">
        <f t="shared" si="850"/>
        <v>#N/A</v>
      </c>
      <c r="I4864" s="239"/>
      <c r="J4864" s="239"/>
      <c r="K4864" s="239"/>
      <c r="L4864" s="239"/>
      <c r="M4864" s="240"/>
      <c r="N4864" s="231">
        <f t="shared" si="851"/>
        <v>1</v>
      </c>
      <c r="O4864" s="231">
        <f t="shared" si="848"/>
        <v>0</v>
      </c>
      <c r="P4864" s="179">
        <f>VLOOKUP($G4864,[1]Conceptos!$B$2:$I$588,6,FALSE)</f>
        <v>1</v>
      </c>
      <c r="Q4864" s="179">
        <f>VLOOKUP($G4864,[1]Conceptos!$B$2:$I$588,7,FALSE)</f>
        <v>1</v>
      </c>
      <c r="R4864" s="179">
        <f>VLOOKUP($G4864,[1]Conceptos!$B$2:$I$588,8,FALSE)</f>
        <v>1</v>
      </c>
      <c r="S4864" s="229" t="b">
        <f>VLOOKUP(G4864,[1]Conceptos!$B$2:$E$587,4,FALSE)</f>
        <v>1</v>
      </c>
      <c r="V4864" s="231">
        <f t="shared" si="852"/>
        <v>0</v>
      </c>
    </row>
    <row r="4865" spans="1:22" s="231" customFormat="1" hidden="1">
      <c r="A4865" s="172">
        <f>VLOOKUP(G4865,[1]Conceptos!$B$2:$F$587,5,FALSE)</f>
        <v>570</v>
      </c>
      <c r="B4865" s="236"/>
      <c r="C4865" s="237"/>
      <c r="D4865" s="238"/>
      <c r="E4865" s="225">
        <v>5</v>
      </c>
      <c r="F4865" s="174"/>
      <c r="G4865" s="264" t="str">
        <f t="shared" si="849"/>
        <v>A.17.13</v>
      </c>
      <c r="H4865" s="235" t="e">
        <f t="shared" si="850"/>
        <v>#N/A</v>
      </c>
      <c r="I4865" s="239"/>
      <c r="J4865" s="239"/>
      <c r="K4865" s="239"/>
      <c r="L4865" s="239"/>
      <c r="M4865" s="240"/>
      <c r="N4865" s="231">
        <f t="shared" si="851"/>
        <v>1</v>
      </c>
      <c r="O4865" s="231">
        <f t="shared" si="848"/>
        <v>0</v>
      </c>
      <c r="P4865" s="179">
        <f>VLOOKUP($G4865,[1]Conceptos!$B$2:$I$588,6,FALSE)</f>
        <v>1</v>
      </c>
      <c r="Q4865" s="179">
        <f>VLOOKUP($G4865,[1]Conceptos!$B$2:$I$588,7,FALSE)</f>
        <v>1</v>
      </c>
      <c r="R4865" s="179">
        <f>VLOOKUP($G4865,[1]Conceptos!$B$2:$I$588,8,FALSE)</f>
        <v>1</v>
      </c>
      <c r="S4865" s="229" t="b">
        <f>VLOOKUP(G4865,[1]Conceptos!$B$2:$E$587,4,FALSE)</f>
        <v>1</v>
      </c>
      <c r="V4865" s="231">
        <f t="shared" si="852"/>
        <v>0</v>
      </c>
    </row>
    <row r="4866" spans="1:22" s="231" customFormat="1" hidden="1">
      <c r="A4866" s="172">
        <f>VLOOKUP(G4866,[1]Conceptos!$B$2:$F$587,5,FALSE)</f>
        <v>570</v>
      </c>
      <c r="B4866" s="236"/>
      <c r="C4866" s="237"/>
      <c r="D4866" s="238"/>
      <c r="E4866" s="225">
        <v>6</v>
      </c>
      <c r="F4866" s="174"/>
      <c r="G4866" s="264" t="str">
        <f t="shared" si="849"/>
        <v>A.17.13</v>
      </c>
      <c r="H4866" s="235" t="e">
        <f t="shared" si="850"/>
        <v>#N/A</v>
      </c>
      <c r="I4866" s="239"/>
      <c r="J4866" s="239"/>
      <c r="K4866" s="239"/>
      <c r="L4866" s="239"/>
      <c r="M4866" s="240"/>
      <c r="N4866" s="231">
        <f t="shared" si="851"/>
        <v>1</v>
      </c>
      <c r="O4866" s="231">
        <f t="shared" si="848"/>
        <v>0</v>
      </c>
      <c r="P4866" s="179">
        <f>VLOOKUP($G4866,[1]Conceptos!$B$2:$I$588,6,FALSE)</f>
        <v>1</v>
      </c>
      <c r="Q4866" s="179">
        <f>VLOOKUP($G4866,[1]Conceptos!$B$2:$I$588,7,FALSE)</f>
        <v>1</v>
      </c>
      <c r="R4866" s="179">
        <f>VLOOKUP($G4866,[1]Conceptos!$B$2:$I$588,8,FALSE)</f>
        <v>1</v>
      </c>
      <c r="S4866" s="229" t="b">
        <f>VLOOKUP(G4866,[1]Conceptos!$B$2:$E$587,4,FALSE)</f>
        <v>1</v>
      </c>
      <c r="V4866" s="231">
        <f t="shared" si="852"/>
        <v>0</v>
      </c>
    </row>
    <row r="4867" spans="1:22" s="231" customFormat="1" hidden="1">
      <c r="A4867" s="172">
        <f>VLOOKUP(G4867,[1]Conceptos!$B$2:$F$587,5,FALSE)</f>
        <v>570</v>
      </c>
      <c r="B4867" s="236"/>
      <c r="C4867" s="237"/>
      <c r="D4867" s="238"/>
      <c r="E4867" s="225">
        <v>7</v>
      </c>
      <c r="F4867" s="174"/>
      <c r="G4867" s="264" t="str">
        <f t="shared" si="849"/>
        <v>A.17.13</v>
      </c>
      <c r="H4867" s="235" t="e">
        <f t="shared" si="850"/>
        <v>#N/A</v>
      </c>
      <c r="I4867" s="239"/>
      <c r="J4867" s="239"/>
      <c r="K4867" s="239"/>
      <c r="L4867" s="239"/>
      <c r="M4867" s="240"/>
      <c r="N4867" s="231">
        <f t="shared" si="851"/>
        <v>1</v>
      </c>
      <c r="O4867" s="231">
        <f t="shared" si="848"/>
        <v>0</v>
      </c>
      <c r="P4867" s="179">
        <f>VLOOKUP($G4867,[1]Conceptos!$B$2:$I$588,6,FALSE)</f>
        <v>1</v>
      </c>
      <c r="Q4867" s="179">
        <f>VLOOKUP($G4867,[1]Conceptos!$B$2:$I$588,7,FALSE)</f>
        <v>1</v>
      </c>
      <c r="R4867" s="179">
        <f>VLOOKUP($G4867,[1]Conceptos!$B$2:$I$588,8,FALSE)</f>
        <v>1</v>
      </c>
      <c r="S4867" s="229" t="b">
        <f>VLOOKUP(G4867,[1]Conceptos!$B$2:$E$587,4,FALSE)</f>
        <v>1</v>
      </c>
      <c r="V4867" s="231">
        <f t="shared" si="852"/>
        <v>0</v>
      </c>
    </row>
    <row r="4868" spans="1:22" s="231" customFormat="1" hidden="1">
      <c r="A4868" s="172">
        <f>VLOOKUP(G4868,[1]Conceptos!$B$2:$F$587,5,FALSE)</f>
        <v>570</v>
      </c>
      <c r="B4868" s="236"/>
      <c r="C4868" s="237"/>
      <c r="D4868" s="238"/>
      <c r="E4868" s="225">
        <v>8</v>
      </c>
      <c r="F4868" s="174"/>
      <c r="G4868" s="264" t="str">
        <f t="shared" si="849"/>
        <v>A.17.13</v>
      </c>
      <c r="H4868" s="235" t="e">
        <f t="shared" si="850"/>
        <v>#N/A</v>
      </c>
      <c r="I4868" s="239"/>
      <c r="J4868" s="239"/>
      <c r="K4868" s="239"/>
      <c r="L4868" s="239"/>
      <c r="M4868" s="240"/>
      <c r="N4868" s="231">
        <f t="shared" si="851"/>
        <v>1</v>
      </c>
      <c r="O4868" s="231">
        <f t="shared" si="848"/>
        <v>0</v>
      </c>
      <c r="P4868" s="179">
        <f>VLOOKUP($G4868,[1]Conceptos!$B$2:$I$588,6,FALSE)</f>
        <v>1</v>
      </c>
      <c r="Q4868" s="179">
        <f>VLOOKUP($G4868,[1]Conceptos!$B$2:$I$588,7,FALSE)</f>
        <v>1</v>
      </c>
      <c r="R4868" s="179">
        <f>VLOOKUP($G4868,[1]Conceptos!$B$2:$I$588,8,FALSE)</f>
        <v>1</v>
      </c>
      <c r="S4868" s="229" t="b">
        <f>VLOOKUP(G4868,[1]Conceptos!$B$2:$E$587,4,FALSE)</f>
        <v>1</v>
      </c>
      <c r="V4868" s="231">
        <f t="shared" si="852"/>
        <v>0</v>
      </c>
    </row>
    <row r="4869" spans="1:22" s="231" customFormat="1" hidden="1">
      <c r="A4869" s="172">
        <f>VLOOKUP(G4869,[1]Conceptos!$B$2:$F$587,5,FALSE)</f>
        <v>570</v>
      </c>
      <c r="B4869" s="236"/>
      <c r="C4869" s="237"/>
      <c r="D4869" s="238"/>
      <c r="E4869" s="225">
        <v>9</v>
      </c>
      <c r="F4869" s="174"/>
      <c r="G4869" s="264" t="str">
        <f t="shared" si="849"/>
        <v>A.17.13</v>
      </c>
      <c r="H4869" s="235" t="e">
        <f t="shared" si="850"/>
        <v>#N/A</v>
      </c>
      <c r="I4869" s="239"/>
      <c r="J4869" s="239"/>
      <c r="K4869" s="239"/>
      <c r="L4869" s="239"/>
      <c r="M4869" s="240"/>
      <c r="N4869" s="231">
        <f t="shared" si="851"/>
        <v>1</v>
      </c>
      <c r="O4869" s="231">
        <f t="shared" si="848"/>
        <v>0</v>
      </c>
      <c r="P4869" s="179">
        <f>VLOOKUP($G4869,[1]Conceptos!$B$2:$I$588,6,FALSE)</f>
        <v>1</v>
      </c>
      <c r="Q4869" s="179">
        <f>VLOOKUP($G4869,[1]Conceptos!$B$2:$I$588,7,FALSE)</f>
        <v>1</v>
      </c>
      <c r="R4869" s="179">
        <f>VLOOKUP($G4869,[1]Conceptos!$B$2:$I$588,8,FALSE)</f>
        <v>1</v>
      </c>
      <c r="S4869" s="229" t="b">
        <f>VLOOKUP(G4869,[1]Conceptos!$B$2:$E$587,4,FALSE)</f>
        <v>1</v>
      </c>
      <c r="V4869" s="231">
        <f t="shared" si="852"/>
        <v>0</v>
      </c>
    </row>
    <row r="4870" spans="1:22" s="231" customFormat="1" hidden="1">
      <c r="A4870" s="172">
        <f>VLOOKUP(G4870,[1]Conceptos!$B$2:$F$587,5,FALSE)</f>
        <v>570</v>
      </c>
      <c r="B4870" s="236"/>
      <c r="C4870" s="237"/>
      <c r="D4870" s="238"/>
      <c r="E4870" s="225">
        <v>10</v>
      </c>
      <c r="F4870" s="174"/>
      <c r="G4870" s="264" t="str">
        <f t="shared" si="849"/>
        <v>A.17.13</v>
      </c>
      <c r="H4870" s="235" t="e">
        <f t="shared" si="850"/>
        <v>#N/A</v>
      </c>
      <c r="I4870" s="239"/>
      <c r="J4870" s="239"/>
      <c r="K4870" s="239"/>
      <c r="L4870" s="239"/>
      <c r="M4870" s="240"/>
      <c r="N4870" s="231">
        <f t="shared" si="851"/>
        <v>1</v>
      </c>
      <c r="O4870" s="231">
        <f t="shared" si="848"/>
        <v>0</v>
      </c>
      <c r="P4870" s="179">
        <f>VLOOKUP($G4870,[1]Conceptos!$B$2:$I$588,6,FALSE)</f>
        <v>1</v>
      </c>
      <c r="Q4870" s="179">
        <f>VLOOKUP($G4870,[1]Conceptos!$B$2:$I$588,7,FALSE)</f>
        <v>1</v>
      </c>
      <c r="R4870" s="179">
        <f>VLOOKUP($G4870,[1]Conceptos!$B$2:$I$588,8,FALSE)</f>
        <v>1</v>
      </c>
      <c r="S4870" s="229" t="b">
        <f>VLOOKUP(G4870,[1]Conceptos!$B$2:$E$587,4,FALSE)</f>
        <v>1</v>
      </c>
      <c r="V4870" s="231">
        <f t="shared" si="852"/>
        <v>0</v>
      </c>
    </row>
    <row r="4871" spans="1:22" s="231" customFormat="1" ht="38.25">
      <c r="A4871" s="172">
        <f>VLOOKUP(G4871,[1]Conceptos!$B$2:$F$587,5,FALSE)</f>
        <v>571</v>
      </c>
      <c r="B4871" s="216" t="s">
        <v>713</v>
      </c>
      <c r="C4871" s="217" t="str">
        <f>VLOOKUP(B4871,[1]Conceptos!$B$2:$D$587,2,FALSE)</f>
        <v>JUSTICIA</v>
      </c>
      <c r="D4871" s="218" t="str">
        <f>VLOOKUP(B4871,[1]Conceptos!$B$2:$D$587,3,FALSE)</f>
        <v>INVERSIÓN ORIENTADA AL DESARROLLO DE PROGRAMAS PARA GARANTIZAR EL CUMPLIMIENTO, PROTECCIÓN Y RESTABLECIMIENTO DE LOS  DERECHOS ESTABLECIDOS EN LA CONSTITUCIÓN POLÍTICA</v>
      </c>
      <c r="E4871" s="249"/>
      <c r="F4871" s="210"/>
      <c r="G4871" s="262" t="str">
        <f t="shared" si="849"/>
        <v>A.18</v>
      </c>
      <c r="H4871" s="249"/>
      <c r="I4871" s="213">
        <f>I4872+I4883+I4894+I4905+I4972+I4983+I4994+I5005</f>
        <v>0</v>
      </c>
      <c r="J4871" s="213">
        <f>J4872+J4883+J4894+J4905+J4972+J4983+J4994+J5005</f>
        <v>0</v>
      </c>
      <c r="K4871" s="213">
        <f>K4872+K4883+K4894+K4905+K4972+K4983+K4994+K5005</f>
        <v>0</v>
      </c>
      <c r="L4871" s="213">
        <f>L4872+L4883+L4894+L4905+L4972+L4983+L4994+L5005</f>
        <v>0</v>
      </c>
      <c r="M4871" s="214">
        <f>M4872+M4883+M4894+M4905+M4972+M4983+M4994+M5005</f>
        <v>0</v>
      </c>
      <c r="N4871" s="250">
        <f t="shared" si="851"/>
        <v>0</v>
      </c>
      <c r="O4871" s="250">
        <f t="shared" si="848"/>
        <v>0</v>
      </c>
      <c r="P4871" s="179">
        <f>VLOOKUP($G4871,[1]Conceptos!$B$2:$I$588,6,FALSE)</f>
        <v>1</v>
      </c>
      <c r="Q4871" s="179">
        <f>VLOOKUP($G4871,[1]Conceptos!$B$2:$I$588,7,FALSE)</f>
        <v>1</v>
      </c>
      <c r="R4871" s="179">
        <f>VLOOKUP($G4871,[1]Conceptos!$B$2:$I$588,8,FALSE)</f>
        <v>1</v>
      </c>
      <c r="S4871" s="229" t="b">
        <f>VLOOKUP(G4871,[1]Conceptos!$B$2:$E$588,4,FALSE)</f>
        <v>0</v>
      </c>
      <c r="T4871" s="230">
        <f>FIND(".",B4871,LEN(B4871)-2)</f>
        <v>2</v>
      </c>
      <c r="U4871" s="230" t="str">
        <f>MID(B4871,1,T4871-1)</f>
        <v>A</v>
      </c>
      <c r="V4871" s="231">
        <f t="shared" si="852"/>
        <v>2</v>
      </c>
    </row>
    <row r="4872" spans="1:22" s="231" customFormat="1" ht="25.5">
      <c r="A4872" s="172">
        <f>VLOOKUP(G4872,[1]Conceptos!$B$2:$F$587,5,FALSE)</f>
        <v>572</v>
      </c>
      <c r="B4872" s="219" t="s">
        <v>714</v>
      </c>
      <c r="C4872" s="220" t="str">
        <f>VLOOKUP(B4872,[1]Conceptos!$B$2:$D$587,2,FALSE)</f>
        <v>PAGO DE INSPECTORES DE POLICÍA</v>
      </c>
      <c r="D4872" s="221" t="str">
        <f>VLOOKUP(B4872,[1]Conceptos!$B$2:$D$587,3,FALSE)</f>
        <v>CORRESPONDE AL PAGO DE SERVICIOS PERSONALES DE LOS INSPECTORES DE POLICÍA</v>
      </c>
      <c r="E4872" s="222" t="s">
        <v>136</v>
      </c>
      <c r="F4872" s="223"/>
      <c r="G4872" s="263" t="str">
        <f t="shared" si="849"/>
        <v>A.18.1</v>
      </c>
      <c r="H4872" s="225"/>
      <c r="I4872" s="226">
        <f>SUM(I4873:I4882)</f>
        <v>0</v>
      </c>
      <c r="J4872" s="226">
        <f>SUM(J4873:J4882)</f>
        <v>0</v>
      </c>
      <c r="K4872" s="226">
        <f>SUM(K4873:K4882)</f>
        <v>0</v>
      </c>
      <c r="L4872" s="226">
        <f>SUM(L4873:L4882)</f>
        <v>0</v>
      </c>
      <c r="M4872" s="227">
        <f>SUM(M4873:M4882)</f>
        <v>0</v>
      </c>
      <c r="N4872" s="228">
        <f>IF(AND(E4872&lt;&gt;"", E4872&lt;&gt;"Registrar Detalle",E4872&lt;&gt;"Ocultar Detalle"),1,0)</f>
        <v>0</v>
      </c>
      <c r="O4872" s="228">
        <f t="shared" si="848"/>
        <v>0</v>
      </c>
      <c r="P4872" s="179">
        <f>VLOOKUP($G4872,[1]Conceptos!$B$2:$I$588,6,FALSE)</f>
        <v>1</v>
      </c>
      <c r="Q4872" s="179">
        <f>VLOOKUP($G4872,[1]Conceptos!$B$2:$I$588,7,FALSE)</f>
        <v>1</v>
      </c>
      <c r="R4872" s="179">
        <f>VLOOKUP($G4872,[1]Conceptos!$B$2:$I$588,8,FALSE)</f>
        <v>1</v>
      </c>
      <c r="S4872" s="229" t="b">
        <f>VLOOKUP(G4872,[1]Conceptos!$B$2:$E$588,4,FALSE)</f>
        <v>1</v>
      </c>
      <c r="T4872" s="230">
        <f>FIND(".",B4872,LEN(B4872)-2)</f>
        <v>5</v>
      </c>
      <c r="U4872" s="230" t="str">
        <f>MID(B4872,1,T4872-1)</f>
        <v>A.18</v>
      </c>
      <c r="V4872" s="231">
        <f t="shared" si="852"/>
        <v>5</v>
      </c>
    </row>
    <row r="4873" spans="1:22" s="231" customFormat="1">
      <c r="A4873" s="172">
        <f>VLOOKUP(G4873,[1]Conceptos!$B$2:$F$587,5,FALSE)</f>
        <v>572</v>
      </c>
      <c r="B4873" s="234"/>
      <c r="C4873" s="220"/>
      <c r="D4873" s="221"/>
      <c r="E4873" s="225">
        <v>1</v>
      </c>
      <c r="F4873" s="174"/>
      <c r="G4873" s="264" t="str">
        <f t="shared" si="849"/>
        <v>A.18.1</v>
      </c>
      <c r="H4873" s="235" t="e">
        <f t="shared" ref="H4873:H4882" si="853">VLOOKUP(F4873,$W$7:$X$48,2,FALSE)</f>
        <v>#N/A</v>
      </c>
      <c r="I4873" s="239"/>
      <c r="J4873" s="239"/>
      <c r="K4873" s="239"/>
      <c r="L4873" s="239"/>
      <c r="M4873" s="240"/>
      <c r="N4873" s="231">
        <f t="shared" si="851"/>
        <v>1</v>
      </c>
      <c r="O4873" s="231">
        <f t="shared" si="848"/>
        <v>0</v>
      </c>
      <c r="P4873" s="179">
        <f>VLOOKUP($G4873,[1]Conceptos!$B$2:$I$588,6,FALSE)</f>
        <v>1</v>
      </c>
      <c r="Q4873" s="179">
        <f>VLOOKUP($G4873,[1]Conceptos!$B$2:$I$588,7,FALSE)</f>
        <v>1</v>
      </c>
      <c r="R4873" s="179">
        <f>VLOOKUP($G4873,[1]Conceptos!$B$2:$I$588,8,FALSE)</f>
        <v>1</v>
      </c>
      <c r="S4873" s="229" t="b">
        <f>VLOOKUP(G4873,[1]Conceptos!$B$2:$E$588,4,FALSE)</f>
        <v>1</v>
      </c>
      <c r="V4873" s="231">
        <f t="shared" si="852"/>
        <v>5</v>
      </c>
    </row>
    <row r="4874" spans="1:22" s="231" customFormat="1" hidden="1">
      <c r="A4874" s="172">
        <f>VLOOKUP(G4874,[1]Conceptos!$B$2:$F$587,5,FALSE)</f>
        <v>572</v>
      </c>
      <c r="B4874" s="236"/>
      <c r="C4874" s="237"/>
      <c r="D4874" s="238"/>
      <c r="E4874" s="225">
        <v>2</v>
      </c>
      <c r="F4874" s="174"/>
      <c r="G4874" s="264" t="str">
        <f t="shared" si="849"/>
        <v>A.18.1</v>
      </c>
      <c r="H4874" s="235" t="e">
        <f t="shared" si="853"/>
        <v>#N/A</v>
      </c>
      <c r="I4874" s="239"/>
      <c r="J4874" s="239"/>
      <c r="K4874" s="239"/>
      <c r="L4874" s="239"/>
      <c r="M4874" s="240"/>
      <c r="N4874" s="231">
        <f t="shared" si="851"/>
        <v>1</v>
      </c>
      <c r="O4874" s="231">
        <f t="shared" si="848"/>
        <v>0</v>
      </c>
      <c r="P4874" s="179">
        <f>VLOOKUP($G4874,[1]Conceptos!$B$2:$I$588,6,FALSE)</f>
        <v>1</v>
      </c>
      <c r="Q4874" s="179">
        <f>VLOOKUP($G4874,[1]Conceptos!$B$2:$I$588,7,FALSE)</f>
        <v>1</v>
      </c>
      <c r="R4874" s="179">
        <f>VLOOKUP($G4874,[1]Conceptos!$B$2:$I$588,8,FALSE)</f>
        <v>1</v>
      </c>
      <c r="S4874" s="229" t="b">
        <f>VLOOKUP(G4874,[1]Conceptos!$B$2:$E$587,4,FALSE)</f>
        <v>1</v>
      </c>
      <c r="V4874" s="231">
        <f t="shared" si="852"/>
        <v>0</v>
      </c>
    </row>
    <row r="4875" spans="1:22" s="231" customFormat="1" hidden="1">
      <c r="A4875" s="172">
        <f>VLOOKUP(G4875,[1]Conceptos!$B$2:$F$587,5,FALSE)</f>
        <v>572</v>
      </c>
      <c r="B4875" s="236"/>
      <c r="C4875" s="237"/>
      <c r="D4875" s="238"/>
      <c r="E4875" s="225">
        <v>3</v>
      </c>
      <c r="F4875" s="174"/>
      <c r="G4875" s="264" t="str">
        <f t="shared" si="849"/>
        <v>A.18.1</v>
      </c>
      <c r="H4875" s="235" t="e">
        <f t="shared" si="853"/>
        <v>#N/A</v>
      </c>
      <c r="I4875" s="239"/>
      <c r="J4875" s="239"/>
      <c r="K4875" s="239"/>
      <c r="L4875" s="239"/>
      <c r="M4875" s="240"/>
      <c r="N4875" s="231">
        <f t="shared" si="851"/>
        <v>1</v>
      </c>
      <c r="O4875" s="231">
        <f t="shared" si="848"/>
        <v>0</v>
      </c>
      <c r="P4875" s="179">
        <f>VLOOKUP($G4875,[1]Conceptos!$B$2:$I$588,6,FALSE)</f>
        <v>1</v>
      </c>
      <c r="Q4875" s="179">
        <f>VLOOKUP($G4875,[1]Conceptos!$B$2:$I$588,7,FALSE)</f>
        <v>1</v>
      </c>
      <c r="R4875" s="179">
        <f>VLOOKUP($G4875,[1]Conceptos!$B$2:$I$588,8,FALSE)</f>
        <v>1</v>
      </c>
      <c r="S4875" s="229" t="b">
        <f>VLOOKUP(G4875,[1]Conceptos!$B$2:$E$587,4,FALSE)</f>
        <v>1</v>
      </c>
      <c r="V4875" s="231">
        <f t="shared" si="852"/>
        <v>0</v>
      </c>
    </row>
    <row r="4876" spans="1:22" s="231" customFormat="1" hidden="1">
      <c r="A4876" s="172">
        <f>VLOOKUP(G4876,[1]Conceptos!$B$2:$F$587,5,FALSE)</f>
        <v>572</v>
      </c>
      <c r="B4876" s="236"/>
      <c r="C4876" s="237"/>
      <c r="D4876" s="238"/>
      <c r="E4876" s="225">
        <v>4</v>
      </c>
      <c r="F4876" s="174"/>
      <c r="G4876" s="264" t="str">
        <f t="shared" si="849"/>
        <v>A.18.1</v>
      </c>
      <c r="H4876" s="235" t="e">
        <f t="shared" si="853"/>
        <v>#N/A</v>
      </c>
      <c r="I4876" s="239"/>
      <c r="J4876" s="239"/>
      <c r="K4876" s="239"/>
      <c r="L4876" s="239"/>
      <c r="M4876" s="240"/>
      <c r="N4876" s="231">
        <f t="shared" si="851"/>
        <v>1</v>
      </c>
      <c r="O4876" s="231">
        <f t="shared" si="848"/>
        <v>0</v>
      </c>
      <c r="P4876" s="179">
        <f>VLOOKUP($G4876,[1]Conceptos!$B$2:$I$588,6,FALSE)</f>
        <v>1</v>
      </c>
      <c r="Q4876" s="179">
        <f>VLOOKUP($G4876,[1]Conceptos!$B$2:$I$588,7,FALSE)</f>
        <v>1</v>
      </c>
      <c r="R4876" s="179">
        <f>VLOOKUP($G4876,[1]Conceptos!$B$2:$I$588,8,FALSE)</f>
        <v>1</v>
      </c>
      <c r="S4876" s="229" t="b">
        <f>VLOOKUP(G4876,[1]Conceptos!$B$2:$E$587,4,FALSE)</f>
        <v>1</v>
      </c>
      <c r="V4876" s="231">
        <f t="shared" si="852"/>
        <v>0</v>
      </c>
    </row>
    <row r="4877" spans="1:22" s="231" customFormat="1" hidden="1">
      <c r="A4877" s="172">
        <f>VLOOKUP(G4877,[1]Conceptos!$B$2:$F$587,5,FALSE)</f>
        <v>572</v>
      </c>
      <c r="B4877" s="236"/>
      <c r="C4877" s="237"/>
      <c r="D4877" s="238"/>
      <c r="E4877" s="225">
        <v>5</v>
      </c>
      <c r="F4877" s="174"/>
      <c r="G4877" s="264" t="str">
        <f t="shared" si="849"/>
        <v>A.18.1</v>
      </c>
      <c r="H4877" s="235" t="e">
        <f t="shared" si="853"/>
        <v>#N/A</v>
      </c>
      <c r="I4877" s="239"/>
      <c r="J4877" s="239"/>
      <c r="K4877" s="239"/>
      <c r="L4877" s="239"/>
      <c r="M4877" s="240"/>
      <c r="N4877" s="231">
        <f t="shared" si="851"/>
        <v>1</v>
      </c>
      <c r="O4877" s="231">
        <f t="shared" si="848"/>
        <v>0</v>
      </c>
      <c r="P4877" s="179">
        <f>VLOOKUP($G4877,[1]Conceptos!$B$2:$I$588,6,FALSE)</f>
        <v>1</v>
      </c>
      <c r="Q4877" s="179">
        <f>VLOOKUP($G4877,[1]Conceptos!$B$2:$I$588,7,FALSE)</f>
        <v>1</v>
      </c>
      <c r="R4877" s="179">
        <f>VLOOKUP($G4877,[1]Conceptos!$B$2:$I$588,8,FALSE)</f>
        <v>1</v>
      </c>
      <c r="S4877" s="229" t="b">
        <f>VLOOKUP(G4877,[1]Conceptos!$B$2:$E$587,4,FALSE)</f>
        <v>1</v>
      </c>
      <c r="V4877" s="231">
        <f t="shared" si="852"/>
        <v>0</v>
      </c>
    </row>
    <row r="4878" spans="1:22" s="231" customFormat="1" hidden="1">
      <c r="A4878" s="172">
        <f>VLOOKUP(G4878,[1]Conceptos!$B$2:$F$587,5,FALSE)</f>
        <v>572</v>
      </c>
      <c r="B4878" s="236"/>
      <c r="C4878" s="237"/>
      <c r="D4878" s="238"/>
      <c r="E4878" s="225">
        <v>6</v>
      </c>
      <c r="F4878" s="174"/>
      <c r="G4878" s="264" t="str">
        <f t="shared" si="849"/>
        <v>A.18.1</v>
      </c>
      <c r="H4878" s="235" t="e">
        <f t="shared" si="853"/>
        <v>#N/A</v>
      </c>
      <c r="I4878" s="239"/>
      <c r="J4878" s="239"/>
      <c r="K4878" s="239"/>
      <c r="L4878" s="239"/>
      <c r="M4878" s="240"/>
      <c r="N4878" s="231">
        <f t="shared" si="851"/>
        <v>1</v>
      </c>
      <c r="O4878" s="231">
        <f t="shared" si="848"/>
        <v>0</v>
      </c>
      <c r="P4878" s="179">
        <f>VLOOKUP($G4878,[1]Conceptos!$B$2:$I$588,6,FALSE)</f>
        <v>1</v>
      </c>
      <c r="Q4878" s="179">
        <f>VLOOKUP($G4878,[1]Conceptos!$B$2:$I$588,7,FALSE)</f>
        <v>1</v>
      </c>
      <c r="R4878" s="179">
        <f>VLOOKUP($G4878,[1]Conceptos!$B$2:$I$588,8,FALSE)</f>
        <v>1</v>
      </c>
      <c r="S4878" s="229" t="b">
        <f>VLOOKUP(G4878,[1]Conceptos!$B$2:$E$587,4,FALSE)</f>
        <v>1</v>
      </c>
      <c r="V4878" s="231">
        <f t="shared" si="852"/>
        <v>0</v>
      </c>
    </row>
    <row r="4879" spans="1:22" s="231" customFormat="1" hidden="1">
      <c r="A4879" s="172">
        <f>VLOOKUP(G4879,[1]Conceptos!$B$2:$F$587,5,FALSE)</f>
        <v>572</v>
      </c>
      <c r="B4879" s="236"/>
      <c r="C4879" s="237"/>
      <c r="D4879" s="238"/>
      <c r="E4879" s="225">
        <v>7</v>
      </c>
      <c r="F4879" s="174"/>
      <c r="G4879" s="264" t="str">
        <f t="shared" si="849"/>
        <v>A.18.1</v>
      </c>
      <c r="H4879" s="235" t="e">
        <f t="shared" si="853"/>
        <v>#N/A</v>
      </c>
      <c r="I4879" s="239"/>
      <c r="J4879" s="239"/>
      <c r="K4879" s="239"/>
      <c r="L4879" s="239"/>
      <c r="M4879" s="240"/>
      <c r="N4879" s="231">
        <f t="shared" si="851"/>
        <v>1</v>
      </c>
      <c r="O4879" s="231">
        <f t="shared" si="848"/>
        <v>0</v>
      </c>
      <c r="P4879" s="179">
        <f>VLOOKUP($G4879,[1]Conceptos!$B$2:$I$588,6,FALSE)</f>
        <v>1</v>
      </c>
      <c r="Q4879" s="179">
        <f>VLOOKUP($G4879,[1]Conceptos!$B$2:$I$588,7,FALSE)</f>
        <v>1</v>
      </c>
      <c r="R4879" s="179">
        <f>VLOOKUP($G4879,[1]Conceptos!$B$2:$I$588,8,FALSE)</f>
        <v>1</v>
      </c>
      <c r="S4879" s="229" t="b">
        <f>VLOOKUP(G4879,[1]Conceptos!$B$2:$E$587,4,FALSE)</f>
        <v>1</v>
      </c>
      <c r="V4879" s="231">
        <f t="shared" si="852"/>
        <v>0</v>
      </c>
    </row>
    <row r="4880" spans="1:22" s="231" customFormat="1" hidden="1">
      <c r="A4880" s="172">
        <f>VLOOKUP(G4880,[1]Conceptos!$B$2:$F$587,5,FALSE)</f>
        <v>572</v>
      </c>
      <c r="B4880" s="236"/>
      <c r="C4880" s="237"/>
      <c r="D4880" s="238"/>
      <c r="E4880" s="225">
        <v>8</v>
      </c>
      <c r="F4880" s="174"/>
      <c r="G4880" s="264" t="str">
        <f t="shared" si="849"/>
        <v>A.18.1</v>
      </c>
      <c r="H4880" s="235" t="e">
        <f t="shared" si="853"/>
        <v>#N/A</v>
      </c>
      <c r="I4880" s="239"/>
      <c r="J4880" s="239"/>
      <c r="K4880" s="239"/>
      <c r="L4880" s="239"/>
      <c r="M4880" s="240"/>
      <c r="N4880" s="231">
        <f t="shared" si="851"/>
        <v>1</v>
      </c>
      <c r="O4880" s="231">
        <f t="shared" si="848"/>
        <v>0</v>
      </c>
      <c r="P4880" s="179">
        <f>VLOOKUP($G4880,[1]Conceptos!$B$2:$I$588,6,FALSE)</f>
        <v>1</v>
      </c>
      <c r="Q4880" s="179">
        <f>VLOOKUP($G4880,[1]Conceptos!$B$2:$I$588,7,FALSE)</f>
        <v>1</v>
      </c>
      <c r="R4880" s="179">
        <f>VLOOKUP($G4880,[1]Conceptos!$B$2:$I$588,8,FALSE)</f>
        <v>1</v>
      </c>
      <c r="S4880" s="229" t="b">
        <f>VLOOKUP(G4880,[1]Conceptos!$B$2:$E$587,4,FALSE)</f>
        <v>1</v>
      </c>
      <c r="V4880" s="231">
        <f t="shared" si="852"/>
        <v>0</v>
      </c>
    </row>
    <row r="4881" spans="1:22" s="231" customFormat="1" hidden="1">
      <c r="A4881" s="172">
        <f>VLOOKUP(G4881,[1]Conceptos!$B$2:$F$587,5,FALSE)</f>
        <v>572</v>
      </c>
      <c r="B4881" s="236"/>
      <c r="C4881" s="237"/>
      <c r="D4881" s="238"/>
      <c r="E4881" s="225">
        <v>9</v>
      </c>
      <c r="F4881" s="174"/>
      <c r="G4881" s="264" t="str">
        <f t="shared" si="849"/>
        <v>A.18.1</v>
      </c>
      <c r="H4881" s="235" t="e">
        <f t="shared" si="853"/>
        <v>#N/A</v>
      </c>
      <c r="I4881" s="239"/>
      <c r="J4881" s="239"/>
      <c r="K4881" s="239"/>
      <c r="L4881" s="239"/>
      <c r="M4881" s="240"/>
      <c r="N4881" s="231">
        <f t="shared" si="851"/>
        <v>1</v>
      </c>
      <c r="O4881" s="231">
        <f t="shared" si="848"/>
        <v>0</v>
      </c>
      <c r="P4881" s="179">
        <f>VLOOKUP($G4881,[1]Conceptos!$B$2:$I$588,6,FALSE)</f>
        <v>1</v>
      </c>
      <c r="Q4881" s="179">
        <f>VLOOKUP($G4881,[1]Conceptos!$B$2:$I$588,7,FALSE)</f>
        <v>1</v>
      </c>
      <c r="R4881" s="179">
        <f>VLOOKUP($G4881,[1]Conceptos!$B$2:$I$588,8,FALSE)</f>
        <v>1</v>
      </c>
      <c r="S4881" s="229" t="b">
        <f>VLOOKUP(G4881,[1]Conceptos!$B$2:$E$587,4,FALSE)</f>
        <v>1</v>
      </c>
      <c r="V4881" s="231">
        <f t="shared" si="852"/>
        <v>0</v>
      </c>
    </row>
    <row r="4882" spans="1:22" s="231" customFormat="1" hidden="1">
      <c r="A4882" s="172">
        <f>VLOOKUP(G4882,[1]Conceptos!$B$2:$F$587,5,FALSE)</f>
        <v>572</v>
      </c>
      <c r="B4882" s="236"/>
      <c r="C4882" s="237"/>
      <c r="D4882" s="238"/>
      <c r="E4882" s="225">
        <v>10</v>
      </c>
      <c r="F4882" s="174"/>
      <c r="G4882" s="264" t="str">
        <f t="shared" si="849"/>
        <v>A.18.1</v>
      </c>
      <c r="H4882" s="235" t="e">
        <f t="shared" si="853"/>
        <v>#N/A</v>
      </c>
      <c r="I4882" s="239"/>
      <c r="J4882" s="239"/>
      <c r="K4882" s="239"/>
      <c r="L4882" s="239"/>
      <c r="M4882" s="240"/>
      <c r="N4882" s="231">
        <f t="shared" si="851"/>
        <v>1</v>
      </c>
      <c r="O4882" s="231">
        <f t="shared" si="848"/>
        <v>0</v>
      </c>
      <c r="P4882" s="179">
        <f>VLOOKUP($G4882,[1]Conceptos!$B$2:$I$588,6,FALSE)</f>
        <v>1</v>
      </c>
      <c r="Q4882" s="179">
        <f>VLOOKUP($G4882,[1]Conceptos!$B$2:$I$588,7,FALSE)</f>
        <v>1</v>
      </c>
      <c r="R4882" s="179">
        <f>VLOOKUP($G4882,[1]Conceptos!$B$2:$I$588,8,FALSE)</f>
        <v>1</v>
      </c>
      <c r="S4882" s="229" t="b">
        <f>VLOOKUP(G4882,[1]Conceptos!$B$2:$E$587,4,FALSE)</f>
        <v>1</v>
      </c>
      <c r="V4882" s="231">
        <f t="shared" si="852"/>
        <v>0</v>
      </c>
    </row>
    <row r="4883" spans="1:22" s="231" customFormat="1" ht="38.25">
      <c r="A4883" s="172">
        <f>VLOOKUP(G4883,[1]Conceptos!$B$2:$F$587,5,FALSE)</f>
        <v>573</v>
      </c>
      <c r="B4883" s="219" t="s">
        <v>715</v>
      </c>
      <c r="C4883" s="220" t="str">
        <f>VLOOKUP(B4883,[1]Conceptos!$B$2:$D$587,2,FALSE)</f>
        <v>CONTRATACIÓN DE SERVICIOS ESPECIALES DE POLICÍA EN CONVENIO CON LA POLICÍA NACIÓNAL</v>
      </c>
      <c r="D4883" s="221" t="str">
        <f>VLOOKUP(B4883,[1]Conceptos!$B$2:$D$587,3,FALSE)</f>
        <v>PAGO DE LA RELACIÓN CONTRACTUAL CELEBRADA ENTRE LA POLICÍA NACIÓNAL Y LA ENTIDAD TERRITORIAL PARA LA PRESTACIÓN  DEL SERVICIO ESPECIAL DE POLICÍA</v>
      </c>
      <c r="E4883" s="222" t="s">
        <v>136</v>
      </c>
      <c r="F4883" s="223"/>
      <c r="G4883" s="263" t="str">
        <f t="shared" si="849"/>
        <v>A.18.2</v>
      </c>
      <c r="H4883" s="225"/>
      <c r="I4883" s="226">
        <f>SUM(I4884:I4893)</f>
        <v>0</v>
      </c>
      <c r="J4883" s="226">
        <f>SUM(J4884:J4893)</f>
        <v>0</v>
      </c>
      <c r="K4883" s="226">
        <f>SUM(K4884:K4893)</f>
        <v>0</v>
      </c>
      <c r="L4883" s="226">
        <f>SUM(L4884:L4893)</f>
        <v>0</v>
      </c>
      <c r="M4883" s="227">
        <f>SUM(M4884:M4893)</f>
        <v>0</v>
      </c>
      <c r="N4883" s="228">
        <f>IF(AND(E4883&lt;&gt;"", E4883&lt;&gt;"Registrar Detalle",E4883&lt;&gt;"Ocultar Detalle"),1,0)</f>
        <v>0</v>
      </c>
      <c r="O4883" s="228">
        <f t="shared" si="848"/>
        <v>0</v>
      </c>
      <c r="P4883" s="179">
        <f>VLOOKUP($G4883,[1]Conceptos!$B$2:$I$588,6,FALSE)</f>
        <v>1</v>
      </c>
      <c r="Q4883" s="179">
        <f>VLOOKUP($G4883,[1]Conceptos!$B$2:$I$588,7,FALSE)</f>
        <v>1</v>
      </c>
      <c r="R4883" s="179">
        <f>VLOOKUP($G4883,[1]Conceptos!$B$2:$I$588,8,FALSE)</f>
        <v>1</v>
      </c>
      <c r="S4883" s="229" t="b">
        <f>VLOOKUP(G4883,[1]Conceptos!$B$2:$E$588,4,FALSE)</f>
        <v>1</v>
      </c>
      <c r="T4883" s="230">
        <f>FIND(".",B4883,LEN(B4883)-2)</f>
        <v>5</v>
      </c>
      <c r="U4883" s="230" t="str">
        <f>MID(B4883,1,T4883-1)</f>
        <v>A.18</v>
      </c>
      <c r="V4883" s="231">
        <f t="shared" si="852"/>
        <v>5</v>
      </c>
    </row>
    <row r="4884" spans="1:22" s="231" customFormat="1">
      <c r="A4884" s="172">
        <f>VLOOKUP(G4884,[1]Conceptos!$B$2:$F$587,5,FALSE)</f>
        <v>573</v>
      </c>
      <c r="B4884" s="234"/>
      <c r="C4884" s="220"/>
      <c r="D4884" s="221"/>
      <c r="E4884" s="225">
        <v>1</v>
      </c>
      <c r="F4884" s="174"/>
      <c r="G4884" s="264" t="str">
        <f t="shared" si="849"/>
        <v>A.18.2</v>
      </c>
      <c r="H4884" s="235" t="e">
        <f t="shared" ref="H4884:H4893" si="854">VLOOKUP(F4884,$W$7:$X$48,2,FALSE)</f>
        <v>#N/A</v>
      </c>
      <c r="I4884" s="239"/>
      <c r="J4884" s="239"/>
      <c r="K4884" s="239"/>
      <c r="L4884" s="239"/>
      <c r="M4884" s="240"/>
      <c r="N4884" s="231">
        <f t="shared" si="851"/>
        <v>1</v>
      </c>
      <c r="O4884" s="231">
        <f t="shared" si="848"/>
        <v>0</v>
      </c>
      <c r="P4884" s="179">
        <f>VLOOKUP($G4884,[1]Conceptos!$B$2:$I$588,6,FALSE)</f>
        <v>1</v>
      </c>
      <c r="Q4884" s="179">
        <f>VLOOKUP($G4884,[1]Conceptos!$B$2:$I$588,7,FALSE)</f>
        <v>1</v>
      </c>
      <c r="R4884" s="179">
        <f>VLOOKUP($G4884,[1]Conceptos!$B$2:$I$588,8,FALSE)</f>
        <v>1</v>
      </c>
      <c r="S4884" s="229" t="b">
        <f>VLOOKUP(G4884,[1]Conceptos!$B$2:$E$588,4,FALSE)</f>
        <v>1</v>
      </c>
      <c r="V4884" s="231">
        <f t="shared" si="852"/>
        <v>5</v>
      </c>
    </row>
    <row r="4885" spans="1:22" s="231" customFormat="1" hidden="1">
      <c r="A4885" s="172">
        <f>VLOOKUP(G4885,[1]Conceptos!$B$2:$F$587,5,FALSE)</f>
        <v>573</v>
      </c>
      <c r="B4885" s="236"/>
      <c r="C4885" s="237"/>
      <c r="D4885" s="238"/>
      <c r="E4885" s="225">
        <v>2</v>
      </c>
      <c r="F4885" s="174"/>
      <c r="G4885" s="264" t="str">
        <f t="shared" si="849"/>
        <v>A.18.2</v>
      </c>
      <c r="H4885" s="235" t="e">
        <f t="shared" si="854"/>
        <v>#N/A</v>
      </c>
      <c r="I4885" s="239"/>
      <c r="J4885" s="239"/>
      <c r="K4885" s="239"/>
      <c r="L4885" s="239"/>
      <c r="M4885" s="240"/>
      <c r="N4885" s="231">
        <f t="shared" si="851"/>
        <v>1</v>
      </c>
      <c r="O4885" s="231">
        <f t="shared" si="848"/>
        <v>0</v>
      </c>
      <c r="P4885" s="179">
        <f>VLOOKUP($G4885,[1]Conceptos!$B$2:$I$588,6,FALSE)</f>
        <v>1</v>
      </c>
      <c r="Q4885" s="179">
        <f>VLOOKUP($G4885,[1]Conceptos!$B$2:$I$588,7,FALSE)</f>
        <v>1</v>
      </c>
      <c r="R4885" s="179">
        <f>VLOOKUP($G4885,[1]Conceptos!$B$2:$I$588,8,FALSE)</f>
        <v>1</v>
      </c>
      <c r="S4885" s="229" t="b">
        <f>VLOOKUP(G4885,[1]Conceptos!$B$2:$E$587,4,FALSE)</f>
        <v>1</v>
      </c>
      <c r="V4885" s="231">
        <f t="shared" si="852"/>
        <v>0</v>
      </c>
    </row>
    <row r="4886" spans="1:22" s="231" customFormat="1" hidden="1">
      <c r="A4886" s="172">
        <f>VLOOKUP(G4886,[1]Conceptos!$B$2:$F$587,5,FALSE)</f>
        <v>573</v>
      </c>
      <c r="B4886" s="236"/>
      <c r="C4886" s="237"/>
      <c r="D4886" s="238"/>
      <c r="E4886" s="225">
        <v>3</v>
      </c>
      <c r="F4886" s="174"/>
      <c r="G4886" s="264" t="str">
        <f t="shared" si="849"/>
        <v>A.18.2</v>
      </c>
      <c r="H4886" s="235" t="e">
        <f t="shared" si="854"/>
        <v>#N/A</v>
      </c>
      <c r="I4886" s="239"/>
      <c r="J4886" s="239"/>
      <c r="K4886" s="239"/>
      <c r="L4886" s="239"/>
      <c r="M4886" s="240"/>
      <c r="N4886" s="231">
        <f t="shared" si="851"/>
        <v>1</v>
      </c>
      <c r="O4886" s="231">
        <f t="shared" si="848"/>
        <v>0</v>
      </c>
      <c r="P4886" s="179">
        <f>VLOOKUP($G4886,[1]Conceptos!$B$2:$I$588,6,FALSE)</f>
        <v>1</v>
      </c>
      <c r="Q4886" s="179">
        <f>VLOOKUP($G4886,[1]Conceptos!$B$2:$I$588,7,FALSE)</f>
        <v>1</v>
      </c>
      <c r="R4886" s="179">
        <f>VLOOKUP($G4886,[1]Conceptos!$B$2:$I$588,8,FALSE)</f>
        <v>1</v>
      </c>
      <c r="S4886" s="229" t="b">
        <f>VLOOKUP(G4886,[1]Conceptos!$B$2:$E$587,4,FALSE)</f>
        <v>1</v>
      </c>
      <c r="V4886" s="231">
        <f t="shared" si="852"/>
        <v>0</v>
      </c>
    </row>
    <row r="4887" spans="1:22" s="231" customFormat="1" hidden="1">
      <c r="A4887" s="172">
        <f>VLOOKUP(G4887,[1]Conceptos!$B$2:$F$587,5,FALSE)</f>
        <v>573</v>
      </c>
      <c r="B4887" s="236"/>
      <c r="C4887" s="237"/>
      <c r="D4887" s="238"/>
      <c r="E4887" s="225">
        <v>4</v>
      </c>
      <c r="F4887" s="174"/>
      <c r="G4887" s="264" t="str">
        <f t="shared" si="849"/>
        <v>A.18.2</v>
      </c>
      <c r="H4887" s="235" t="e">
        <f t="shared" si="854"/>
        <v>#N/A</v>
      </c>
      <c r="I4887" s="239"/>
      <c r="J4887" s="239"/>
      <c r="K4887" s="239"/>
      <c r="L4887" s="239"/>
      <c r="M4887" s="240"/>
      <c r="N4887" s="231">
        <f t="shared" si="851"/>
        <v>1</v>
      </c>
      <c r="O4887" s="231">
        <f t="shared" si="848"/>
        <v>0</v>
      </c>
      <c r="P4887" s="179">
        <f>VLOOKUP($G4887,[1]Conceptos!$B$2:$I$588,6,FALSE)</f>
        <v>1</v>
      </c>
      <c r="Q4887" s="179">
        <f>VLOOKUP($G4887,[1]Conceptos!$B$2:$I$588,7,FALSE)</f>
        <v>1</v>
      </c>
      <c r="R4887" s="179">
        <f>VLOOKUP($G4887,[1]Conceptos!$B$2:$I$588,8,FALSE)</f>
        <v>1</v>
      </c>
      <c r="S4887" s="229" t="b">
        <f>VLOOKUP(G4887,[1]Conceptos!$B$2:$E$587,4,FALSE)</f>
        <v>1</v>
      </c>
      <c r="V4887" s="231">
        <f t="shared" si="852"/>
        <v>0</v>
      </c>
    </row>
    <row r="4888" spans="1:22" s="231" customFormat="1" hidden="1">
      <c r="A4888" s="172">
        <f>VLOOKUP(G4888,[1]Conceptos!$B$2:$F$587,5,FALSE)</f>
        <v>573</v>
      </c>
      <c r="B4888" s="236"/>
      <c r="C4888" s="237"/>
      <c r="D4888" s="238"/>
      <c r="E4888" s="225">
        <v>5</v>
      </c>
      <c r="F4888" s="174"/>
      <c r="G4888" s="264" t="str">
        <f t="shared" si="849"/>
        <v>A.18.2</v>
      </c>
      <c r="H4888" s="235" t="e">
        <f t="shared" si="854"/>
        <v>#N/A</v>
      </c>
      <c r="I4888" s="239"/>
      <c r="J4888" s="239"/>
      <c r="K4888" s="239"/>
      <c r="L4888" s="239"/>
      <c r="M4888" s="240"/>
      <c r="N4888" s="231">
        <f t="shared" si="851"/>
        <v>1</v>
      </c>
      <c r="O4888" s="231">
        <f t="shared" si="848"/>
        <v>0</v>
      </c>
      <c r="P4888" s="179">
        <f>VLOOKUP($G4888,[1]Conceptos!$B$2:$I$588,6,FALSE)</f>
        <v>1</v>
      </c>
      <c r="Q4888" s="179">
        <f>VLOOKUP($G4888,[1]Conceptos!$B$2:$I$588,7,FALSE)</f>
        <v>1</v>
      </c>
      <c r="R4888" s="179">
        <f>VLOOKUP($G4888,[1]Conceptos!$B$2:$I$588,8,FALSE)</f>
        <v>1</v>
      </c>
      <c r="S4888" s="229" t="b">
        <f>VLOOKUP(G4888,[1]Conceptos!$B$2:$E$587,4,FALSE)</f>
        <v>1</v>
      </c>
      <c r="V4888" s="231">
        <f t="shared" si="852"/>
        <v>0</v>
      </c>
    </row>
    <row r="4889" spans="1:22" s="231" customFormat="1" hidden="1">
      <c r="A4889" s="172">
        <f>VLOOKUP(G4889,[1]Conceptos!$B$2:$F$587,5,FALSE)</f>
        <v>573</v>
      </c>
      <c r="B4889" s="236"/>
      <c r="C4889" s="237"/>
      <c r="D4889" s="238"/>
      <c r="E4889" s="225">
        <v>6</v>
      </c>
      <c r="F4889" s="174"/>
      <c r="G4889" s="264" t="str">
        <f t="shared" si="849"/>
        <v>A.18.2</v>
      </c>
      <c r="H4889" s="235" t="e">
        <f t="shared" si="854"/>
        <v>#N/A</v>
      </c>
      <c r="I4889" s="239"/>
      <c r="J4889" s="239"/>
      <c r="K4889" s="239"/>
      <c r="L4889" s="239"/>
      <c r="M4889" s="240"/>
      <c r="N4889" s="231">
        <f t="shared" si="851"/>
        <v>1</v>
      </c>
      <c r="O4889" s="231">
        <f t="shared" si="848"/>
        <v>0</v>
      </c>
      <c r="P4889" s="179">
        <f>VLOOKUP($G4889,[1]Conceptos!$B$2:$I$588,6,FALSE)</f>
        <v>1</v>
      </c>
      <c r="Q4889" s="179">
        <f>VLOOKUP($G4889,[1]Conceptos!$B$2:$I$588,7,FALSE)</f>
        <v>1</v>
      </c>
      <c r="R4889" s="179">
        <f>VLOOKUP($G4889,[1]Conceptos!$B$2:$I$588,8,FALSE)</f>
        <v>1</v>
      </c>
      <c r="S4889" s="229" t="b">
        <f>VLOOKUP(G4889,[1]Conceptos!$B$2:$E$587,4,FALSE)</f>
        <v>1</v>
      </c>
      <c r="V4889" s="231">
        <f t="shared" si="852"/>
        <v>0</v>
      </c>
    </row>
    <row r="4890" spans="1:22" s="231" customFormat="1" hidden="1">
      <c r="A4890" s="172">
        <f>VLOOKUP(G4890,[1]Conceptos!$B$2:$F$587,5,FALSE)</f>
        <v>573</v>
      </c>
      <c r="B4890" s="236"/>
      <c r="C4890" s="237"/>
      <c r="D4890" s="238"/>
      <c r="E4890" s="225">
        <v>7</v>
      </c>
      <c r="F4890" s="174"/>
      <c r="G4890" s="264" t="str">
        <f t="shared" si="849"/>
        <v>A.18.2</v>
      </c>
      <c r="H4890" s="235" t="e">
        <f t="shared" si="854"/>
        <v>#N/A</v>
      </c>
      <c r="I4890" s="239"/>
      <c r="J4890" s="239"/>
      <c r="K4890" s="239"/>
      <c r="L4890" s="239"/>
      <c r="M4890" s="240"/>
      <c r="N4890" s="231">
        <f t="shared" si="851"/>
        <v>1</v>
      </c>
      <c r="O4890" s="231">
        <f t="shared" si="848"/>
        <v>0</v>
      </c>
      <c r="P4890" s="179">
        <f>VLOOKUP($G4890,[1]Conceptos!$B$2:$I$588,6,FALSE)</f>
        <v>1</v>
      </c>
      <c r="Q4890" s="179">
        <f>VLOOKUP($G4890,[1]Conceptos!$B$2:$I$588,7,FALSE)</f>
        <v>1</v>
      </c>
      <c r="R4890" s="179">
        <f>VLOOKUP($G4890,[1]Conceptos!$B$2:$I$588,8,FALSE)</f>
        <v>1</v>
      </c>
      <c r="S4890" s="229" t="b">
        <f>VLOOKUP(G4890,[1]Conceptos!$B$2:$E$587,4,FALSE)</f>
        <v>1</v>
      </c>
      <c r="V4890" s="231">
        <f t="shared" si="852"/>
        <v>0</v>
      </c>
    </row>
    <row r="4891" spans="1:22" s="231" customFormat="1" hidden="1">
      <c r="A4891" s="172">
        <f>VLOOKUP(G4891,[1]Conceptos!$B$2:$F$587,5,FALSE)</f>
        <v>573</v>
      </c>
      <c r="B4891" s="236"/>
      <c r="C4891" s="237"/>
      <c r="D4891" s="238"/>
      <c r="E4891" s="225">
        <v>8</v>
      </c>
      <c r="F4891" s="174"/>
      <c r="G4891" s="264" t="str">
        <f t="shared" si="849"/>
        <v>A.18.2</v>
      </c>
      <c r="H4891" s="235" t="e">
        <f t="shared" si="854"/>
        <v>#N/A</v>
      </c>
      <c r="I4891" s="239"/>
      <c r="J4891" s="239"/>
      <c r="K4891" s="239"/>
      <c r="L4891" s="239"/>
      <c r="M4891" s="240"/>
      <c r="N4891" s="231">
        <f t="shared" si="851"/>
        <v>1</v>
      </c>
      <c r="O4891" s="231">
        <f t="shared" si="848"/>
        <v>0</v>
      </c>
      <c r="P4891" s="179">
        <f>VLOOKUP($G4891,[1]Conceptos!$B$2:$I$588,6,FALSE)</f>
        <v>1</v>
      </c>
      <c r="Q4891" s="179">
        <f>VLOOKUP($G4891,[1]Conceptos!$B$2:$I$588,7,FALSE)</f>
        <v>1</v>
      </c>
      <c r="R4891" s="179">
        <f>VLOOKUP($G4891,[1]Conceptos!$B$2:$I$588,8,FALSE)</f>
        <v>1</v>
      </c>
      <c r="S4891" s="229" t="b">
        <f>VLOOKUP(G4891,[1]Conceptos!$B$2:$E$587,4,FALSE)</f>
        <v>1</v>
      </c>
      <c r="V4891" s="231">
        <f t="shared" si="852"/>
        <v>0</v>
      </c>
    </row>
    <row r="4892" spans="1:22" s="231" customFormat="1" hidden="1">
      <c r="A4892" s="172">
        <f>VLOOKUP(G4892,[1]Conceptos!$B$2:$F$587,5,FALSE)</f>
        <v>573</v>
      </c>
      <c r="B4892" s="236"/>
      <c r="C4892" s="237"/>
      <c r="D4892" s="238"/>
      <c r="E4892" s="225">
        <v>9</v>
      </c>
      <c r="F4892" s="174"/>
      <c r="G4892" s="264" t="str">
        <f t="shared" si="849"/>
        <v>A.18.2</v>
      </c>
      <c r="H4892" s="235" t="e">
        <f t="shared" si="854"/>
        <v>#N/A</v>
      </c>
      <c r="I4892" s="239"/>
      <c r="J4892" s="239"/>
      <c r="K4892" s="239"/>
      <c r="L4892" s="239"/>
      <c r="M4892" s="240"/>
      <c r="N4892" s="231">
        <f t="shared" si="851"/>
        <v>1</v>
      </c>
      <c r="O4892" s="231">
        <f t="shared" si="848"/>
        <v>0</v>
      </c>
      <c r="P4892" s="179">
        <f>VLOOKUP($G4892,[1]Conceptos!$B$2:$I$588,6,FALSE)</f>
        <v>1</v>
      </c>
      <c r="Q4892" s="179">
        <f>VLOOKUP($G4892,[1]Conceptos!$B$2:$I$588,7,FALSE)</f>
        <v>1</v>
      </c>
      <c r="R4892" s="179">
        <f>VLOOKUP($G4892,[1]Conceptos!$B$2:$I$588,8,FALSE)</f>
        <v>1</v>
      </c>
      <c r="S4892" s="229" t="b">
        <f>VLOOKUP(G4892,[1]Conceptos!$B$2:$E$587,4,FALSE)</f>
        <v>1</v>
      </c>
      <c r="V4892" s="231">
        <f t="shared" si="852"/>
        <v>0</v>
      </c>
    </row>
    <row r="4893" spans="1:22" s="231" customFormat="1" hidden="1">
      <c r="A4893" s="172">
        <f>VLOOKUP(G4893,[1]Conceptos!$B$2:$F$587,5,FALSE)</f>
        <v>573</v>
      </c>
      <c r="B4893" s="236"/>
      <c r="C4893" s="237"/>
      <c r="D4893" s="238"/>
      <c r="E4893" s="225">
        <v>10</v>
      </c>
      <c r="F4893" s="174"/>
      <c r="G4893" s="264" t="str">
        <f t="shared" si="849"/>
        <v>A.18.2</v>
      </c>
      <c r="H4893" s="235" t="e">
        <f t="shared" si="854"/>
        <v>#N/A</v>
      </c>
      <c r="I4893" s="239"/>
      <c r="J4893" s="239"/>
      <c r="K4893" s="239"/>
      <c r="L4893" s="239"/>
      <c r="M4893" s="240"/>
      <c r="N4893" s="231">
        <f t="shared" si="851"/>
        <v>1</v>
      </c>
      <c r="O4893" s="231">
        <f t="shared" si="848"/>
        <v>0</v>
      </c>
      <c r="P4893" s="179">
        <f>VLOOKUP($G4893,[1]Conceptos!$B$2:$I$588,6,FALSE)</f>
        <v>1</v>
      </c>
      <c r="Q4893" s="179">
        <f>VLOOKUP($G4893,[1]Conceptos!$B$2:$I$588,7,FALSE)</f>
        <v>1</v>
      </c>
      <c r="R4893" s="179">
        <f>VLOOKUP($G4893,[1]Conceptos!$B$2:$I$588,8,FALSE)</f>
        <v>1</v>
      </c>
      <c r="S4893" s="229" t="b">
        <f>VLOOKUP(G4893,[1]Conceptos!$B$2:$E$587,4,FALSE)</f>
        <v>1</v>
      </c>
      <c r="V4893" s="231">
        <f t="shared" si="852"/>
        <v>0</v>
      </c>
    </row>
    <row r="4894" spans="1:22" s="231" customFormat="1" ht="51">
      <c r="A4894" s="172">
        <f>VLOOKUP(G4894,[1]Conceptos!$B$2:$F$587,5,FALSE)</f>
        <v>574</v>
      </c>
      <c r="B4894" s="219" t="s">
        <v>716</v>
      </c>
      <c r="C4894" s="220" t="str">
        <f>VLOOKUP(B4894,[1]Conceptos!$B$2:$D$587,2,FALSE)</f>
        <v>PAGO DE COMISARIOS DE FAMILIA, MÉDICOS, PSICÓLOGOS Y TRABAJADORES SOCIALES DE LAS COMISARÍAS DE FAMILIA.</v>
      </c>
      <c r="D4894" s="221" t="str">
        <f>VLOOKUP(B4894,[1]Conceptos!$B$2:$D$587,3,FALSE)</f>
        <v>PAGO DEL PERSONAL VINCULADO QUE PRESTA SUS SERVICIOS COMO COMISARIO DE FAMILIA, MEDICO, PSICÓLOGO O  TRABAJADOR SOCIAL EN LAS COMISARÍAS DE FAMILIA DE LA ENTIDAD TERRITORIAL DE CONFORMIDAD CON LA LEY 1098 DE 2006 Y EL DECRETO 4840 DE 2007.</v>
      </c>
      <c r="E4894" s="222" t="s">
        <v>136</v>
      </c>
      <c r="F4894" s="223"/>
      <c r="G4894" s="263" t="str">
        <f t="shared" si="849"/>
        <v>A.18.3</v>
      </c>
      <c r="H4894" s="225"/>
      <c r="I4894" s="226">
        <f>SUM(I4895:I4904)</f>
        <v>0</v>
      </c>
      <c r="J4894" s="226">
        <f>SUM(J4895:J4904)</f>
        <v>0</v>
      </c>
      <c r="K4894" s="226">
        <f>SUM(K4895:K4904)</f>
        <v>0</v>
      </c>
      <c r="L4894" s="226">
        <f>SUM(L4895:L4904)</f>
        <v>0</v>
      </c>
      <c r="M4894" s="227">
        <f>SUM(M4895:M4904)</f>
        <v>0</v>
      </c>
      <c r="N4894" s="228">
        <f>IF(AND(E4894&lt;&gt;"", E4894&lt;&gt;"Registrar Detalle",E4894&lt;&gt;"Ocultar Detalle"),1,0)</f>
        <v>0</v>
      </c>
      <c r="O4894" s="228">
        <f t="shared" si="848"/>
        <v>0</v>
      </c>
      <c r="P4894" s="179">
        <f>VLOOKUP($G4894,[1]Conceptos!$B$2:$I$588,6,FALSE)</f>
        <v>1</v>
      </c>
      <c r="Q4894" s="179">
        <f>VLOOKUP($G4894,[1]Conceptos!$B$2:$I$588,7,FALSE)</f>
        <v>1</v>
      </c>
      <c r="R4894" s="179">
        <f>VLOOKUP($G4894,[1]Conceptos!$B$2:$I$588,8,FALSE)</f>
        <v>1</v>
      </c>
      <c r="S4894" s="229" t="b">
        <f>VLOOKUP(G4894,[1]Conceptos!$B$2:$E$588,4,FALSE)</f>
        <v>1</v>
      </c>
      <c r="T4894" s="230">
        <f>FIND(".",B4894,LEN(B4894)-2)</f>
        <v>5</v>
      </c>
      <c r="U4894" s="230" t="str">
        <f>MID(B4894,1,T4894-1)</f>
        <v>A.18</v>
      </c>
      <c r="V4894" s="231">
        <f t="shared" si="852"/>
        <v>5</v>
      </c>
    </row>
    <row r="4895" spans="1:22" s="231" customFormat="1">
      <c r="A4895" s="172">
        <f>VLOOKUP(G4895,[1]Conceptos!$B$2:$F$587,5,FALSE)</f>
        <v>574</v>
      </c>
      <c r="B4895" s="234"/>
      <c r="C4895" s="220"/>
      <c r="D4895" s="221"/>
      <c r="E4895" s="225">
        <v>1</v>
      </c>
      <c r="F4895" s="174"/>
      <c r="G4895" s="264" t="str">
        <f t="shared" si="849"/>
        <v>A.18.3</v>
      </c>
      <c r="H4895" s="235" t="e">
        <f t="shared" ref="H4895:H4904" si="855">VLOOKUP(F4895,$W$7:$X$48,2,FALSE)</f>
        <v>#N/A</v>
      </c>
      <c r="I4895" s="239"/>
      <c r="J4895" s="239"/>
      <c r="K4895" s="239"/>
      <c r="L4895" s="239"/>
      <c r="M4895" s="240"/>
      <c r="N4895" s="231">
        <f t="shared" si="851"/>
        <v>1</v>
      </c>
      <c r="O4895" s="231">
        <f t="shared" si="848"/>
        <v>0</v>
      </c>
      <c r="P4895" s="179">
        <f>VLOOKUP($G4895,[1]Conceptos!$B$2:$I$588,6,FALSE)</f>
        <v>1</v>
      </c>
      <c r="Q4895" s="179">
        <f>VLOOKUP($G4895,[1]Conceptos!$B$2:$I$588,7,FALSE)</f>
        <v>1</v>
      </c>
      <c r="R4895" s="179">
        <f>VLOOKUP($G4895,[1]Conceptos!$B$2:$I$588,8,FALSE)</f>
        <v>1</v>
      </c>
      <c r="S4895" s="229" t="b">
        <f>VLOOKUP(G4895,[1]Conceptos!$B$2:$E$588,4,FALSE)</f>
        <v>1</v>
      </c>
      <c r="V4895" s="231">
        <f t="shared" si="852"/>
        <v>5</v>
      </c>
    </row>
    <row r="4896" spans="1:22" s="231" customFormat="1" hidden="1">
      <c r="A4896" s="172">
        <f>VLOOKUP(G4896,[1]Conceptos!$B$2:$F$587,5,FALSE)</f>
        <v>574</v>
      </c>
      <c r="B4896" s="236"/>
      <c r="C4896" s="237"/>
      <c r="D4896" s="238"/>
      <c r="E4896" s="225">
        <v>2</v>
      </c>
      <c r="F4896" s="174"/>
      <c r="G4896" s="264" t="str">
        <f t="shared" si="849"/>
        <v>A.18.3</v>
      </c>
      <c r="H4896" s="235" t="e">
        <f t="shared" si="855"/>
        <v>#N/A</v>
      </c>
      <c r="I4896" s="239"/>
      <c r="J4896" s="239"/>
      <c r="K4896" s="239"/>
      <c r="L4896" s="239"/>
      <c r="M4896" s="240"/>
      <c r="N4896" s="231">
        <f t="shared" si="851"/>
        <v>1</v>
      </c>
      <c r="O4896" s="231">
        <f t="shared" si="848"/>
        <v>0</v>
      </c>
      <c r="P4896" s="179">
        <f>VLOOKUP($G4896,[1]Conceptos!$B$2:$I$588,6,FALSE)</f>
        <v>1</v>
      </c>
      <c r="Q4896" s="179">
        <f>VLOOKUP($G4896,[1]Conceptos!$B$2:$I$588,7,FALSE)</f>
        <v>1</v>
      </c>
      <c r="R4896" s="179">
        <f>VLOOKUP($G4896,[1]Conceptos!$B$2:$I$588,8,FALSE)</f>
        <v>1</v>
      </c>
      <c r="S4896" s="229" t="b">
        <f>VLOOKUP(G4896,[1]Conceptos!$B$2:$E$587,4,FALSE)</f>
        <v>1</v>
      </c>
      <c r="V4896" s="231">
        <f t="shared" si="852"/>
        <v>0</v>
      </c>
    </row>
    <row r="4897" spans="1:22" s="231" customFormat="1" hidden="1">
      <c r="A4897" s="172">
        <f>VLOOKUP(G4897,[1]Conceptos!$B$2:$F$587,5,FALSE)</f>
        <v>574</v>
      </c>
      <c r="B4897" s="236"/>
      <c r="C4897" s="237"/>
      <c r="D4897" s="238"/>
      <c r="E4897" s="225">
        <v>3</v>
      </c>
      <c r="F4897" s="174"/>
      <c r="G4897" s="264" t="str">
        <f t="shared" si="849"/>
        <v>A.18.3</v>
      </c>
      <c r="H4897" s="235" t="e">
        <f t="shared" si="855"/>
        <v>#N/A</v>
      </c>
      <c r="I4897" s="239"/>
      <c r="J4897" s="239"/>
      <c r="K4897" s="239"/>
      <c r="L4897" s="239"/>
      <c r="M4897" s="240"/>
      <c r="N4897" s="231">
        <f t="shared" si="851"/>
        <v>1</v>
      </c>
      <c r="O4897" s="231">
        <f t="shared" si="848"/>
        <v>0</v>
      </c>
      <c r="P4897" s="179">
        <f>VLOOKUP($G4897,[1]Conceptos!$B$2:$I$588,6,FALSE)</f>
        <v>1</v>
      </c>
      <c r="Q4897" s="179">
        <f>VLOOKUP($G4897,[1]Conceptos!$B$2:$I$588,7,FALSE)</f>
        <v>1</v>
      </c>
      <c r="R4897" s="179">
        <f>VLOOKUP($G4897,[1]Conceptos!$B$2:$I$588,8,FALSE)</f>
        <v>1</v>
      </c>
      <c r="S4897" s="229" t="b">
        <f>VLOOKUP(G4897,[1]Conceptos!$B$2:$E$587,4,FALSE)</f>
        <v>1</v>
      </c>
      <c r="V4897" s="231">
        <f t="shared" si="852"/>
        <v>0</v>
      </c>
    </row>
    <row r="4898" spans="1:22" s="231" customFormat="1" hidden="1">
      <c r="A4898" s="172">
        <f>VLOOKUP(G4898,[1]Conceptos!$B$2:$F$587,5,FALSE)</f>
        <v>574</v>
      </c>
      <c r="B4898" s="236"/>
      <c r="C4898" s="237"/>
      <c r="D4898" s="238"/>
      <c r="E4898" s="225">
        <v>4</v>
      </c>
      <c r="F4898" s="174"/>
      <c r="G4898" s="264" t="str">
        <f t="shared" si="849"/>
        <v>A.18.3</v>
      </c>
      <c r="H4898" s="235" t="e">
        <f t="shared" si="855"/>
        <v>#N/A</v>
      </c>
      <c r="I4898" s="239"/>
      <c r="J4898" s="239"/>
      <c r="K4898" s="239"/>
      <c r="L4898" s="239"/>
      <c r="M4898" s="240"/>
      <c r="N4898" s="231">
        <f t="shared" si="851"/>
        <v>1</v>
      </c>
      <c r="O4898" s="231">
        <f t="shared" si="848"/>
        <v>0</v>
      </c>
      <c r="P4898" s="179">
        <f>VLOOKUP($G4898,[1]Conceptos!$B$2:$I$588,6,FALSE)</f>
        <v>1</v>
      </c>
      <c r="Q4898" s="179">
        <f>VLOOKUP($G4898,[1]Conceptos!$B$2:$I$588,7,FALSE)</f>
        <v>1</v>
      </c>
      <c r="R4898" s="179">
        <f>VLOOKUP($G4898,[1]Conceptos!$B$2:$I$588,8,FALSE)</f>
        <v>1</v>
      </c>
      <c r="S4898" s="229" t="b">
        <f>VLOOKUP(G4898,[1]Conceptos!$B$2:$E$587,4,FALSE)</f>
        <v>1</v>
      </c>
      <c r="V4898" s="231">
        <f t="shared" si="852"/>
        <v>0</v>
      </c>
    </row>
    <row r="4899" spans="1:22" s="231" customFormat="1" hidden="1">
      <c r="A4899" s="172">
        <f>VLOOKUP(G4899,[1]Conceptos!$B$2:$F$587,5,FALSE)</f>
        <v>574</v>
      </c>
      <c r="B4899" s="236"/>
      <c r="C4899" s="237"/>
      <c r="D4899" s="238"/>
      <c r="E4899" s="225">
        <v>5</v>
      </c>
      <c r="F4899" s="174"/>
      <c r="G4899" s="264" t="str">
        <f t="shared" si="849"/>
        <v>A.18.3</v>
      </c>
      <c r="H4899" s="235" t="e">
        <f t="shared" si="855"/>
        <v>#N/A</v>
      </c>
      <c r="I4899" s="239"/>
      <c r="J4899" s="239"/>
      <c r="K4899" s="239"/>
      <c r="L4899" s="239"/>
      <c r="M4899" s="240"/>
      <c r="N4899" s="231">
        <f t="shared" si="851"/>
        <v>1</v>
      </c>
      <c r="O4899" s="231">
        <f t="shared" si="848"/>
        <v>0</v>
      </c>
      <c r="P4899" s="179">
        <f>VLOOKUP($G4899,[1]Conceptos!$B$2:$I$588,6,FALSE)</f>
        <v>1</v>
      </c>
      <c r="Q4899" s="179">
        <f>VLOOKUP($G4899,[1]Conceptos!$B$2:$I$588,7,FALSE)</f>
        <v>1</v>
      </c>
      <c r="R4899" s="179">
        <f>VLOOKUP($G4899,[1]Conceptos!$B$2:$I$588,8,FALSE)</f>
        <v>1</v>
      </c>
      <c r="S4899" s="229" t="b">
        <f>VLOOKUP(G4899,[1]Conceptos!$B$2:$E$587,4,FALSE)</f>
        <v>1</v>
      </c>
      <c r="V4899" s="231">
        <f t="shared" si="852"/>
        <v>0</v>
      </c>
    </row>
    <row r="4900" spans="1:22" s="231" customFormat="1" hidden="1">
      <c r="A4900" s="172">
        <f>VLOOKUP(G4900,[1]Conceptos!$B$2:$F$587,5,FALSE)</f>
        <v>574</v>
      </c>
      <c r="B4900" s="236"/>
      <c r="C4900" s="237"/>
      <c r="D4900" s="238"/>
      <c r="E4900" s="225">
        <v>6</v>
      </c>
      <c r="F4900" s="174"/>
      <c r="G4900" s="264" t="str">
        <f t="shared" si="849"/>
        <v>A.18.3</v>
      </c>
      <c r="H4900" s="235" t="e">
        <f t="shared" si="855"/>
        <v>#N/A</v>
      </c>
      <c r="I4900" s="239"/>
      <c r="J4900" s="239"/>
      <c r="K4900" s="239"/>
      <c r="L4900" s="239"/>
      <c r="M4900" s="240"/>
      <c r="N4900" s="231">
        <f t="shared" si="851"/>
        <v>1</v>
      </c>
      <c r="O4900" s="231">
        <f t="shared" si="848"/>
        <v>0</v>
      </c>
      <c r="P4900" s="179">
        <f>VLOOKUP($G4900,[1]Conceptos!$B$2:$I$588,6,FALSE)</f>
        <v>1</v>
      </c>
      <c r="Q4900" s="179">
        <f>VLOOKUP($G4900,[1]Conceptos!$B$2:$I$588,7,FALSE)</f>
        <v>1</v>
      </c>
      <c r="R4900" s="179">
        <f>VLOOKUP($G4900,[1]Conceptos!$B$2:$I$588,8,FALSE)</f>
        <v>1</v>
      </c>
      <c r="S4900" s="229" t="b">
        <f>VLOOKUP(G4900,[1]Conceptos!$B$2:$E$587,4,FALSE)</f>
        <v>1</v>
      </c>
      <c r="V4900" s="231">
        <f t="shared" si="852"/>
        <v>0</v>
      </c>
    </row>
    <row r="4901" spans="1:22" s="231" customFormat="1" hidden="1">
      <c r="A4901" s="172">
        <f>VLOOKUP(G4901,[1]Conceptos!$B$2:$F$587,5,FALSE)</f>
        <v>574</v>
      </c>
      <c r="B4901" s="236"/>
      <c r="C4901" s="237"/>
      <c r="D4901" s="238"/>
      <c r="E4901" s="225">
        <v>7</v>
      </c>
      <c r="F4901" s="174"/>
      <c r="G4901" s="264" t="str">
        <f t="shared" si="849"/>
        <v>A.18.3</v>
      </c>
      <c r="H4901" s="235" t="e">
        <f t="shared" si="855"/>
        <v>#N/A</v>
      </c>
      <c r="I4901" s="239"/>
      <c r="J4901" s="239"/>
      <c r="K4901" s="239"/>
      <c r="L4901" s="239"/>
      <c r="M4901" s="240"/>
      <c r="N4901" s="231">
        <f t="shared" si="851"/>
        <v>1</v>
      </c>
      <c r="O4901" s="231">
        <f t="shared" si="848"/>
        <v>0</v>
      </c>
      <c r="P4901" s="179">
        <f>VLOOKUP($G4901,[1]Conceptos!$B$2:$I$588,6,FALSE)</f>
        <v>1</v>
      </c>
      <c r="Q4901" s="179">
        <f>VLOOKUP($G4901,[1]Conceptos!$B$2:$I$588,7,FALSE)</f>
        <v>1</v>
      </c>
      <c r="R4901" s="179">
        <f>VLOOKUP($G4901,[1]Conceptos!$B$2:$I$588,8,FALSE)</f>
        <v>1</v>
      </c>
      <c r="S4901" s="229" t="b">
        <f>VLOOKUP(G4901,[1]Conceptos!$B$2:$E$587,4,FALSE)</f>
        <v>1</v>
      </c>
      <c r="V4901" s="231">
        <f t="shared" si="852"/>
        <v>0</v>
      </c>
    </row>
    <row r="4902" spans="1:22" s="231" customFormat="1" hidden="1">
      <c r="A4902" s="172">
        <f>VLOOKUP(G4902,[1]Conceptos!$B$2:$F$587,5,FALSE)</f>
        <v>574</v>
      </c>
      <c r="B4902" s="236"/>
      <c r="C4902" s="237"/>
      <c r="D4902" s="238"/>
      <c r="E4902" s="225">
        <v>8</v>
      </c>
      <c r="F4902" s="174"/>
      <c r="G4902" s="264" t="str">
        <f t="shared" si="849"/>
        <v>A.18.3</v>
      </c>
      <c r="H4902" s="235" t="e">
        <f t="shared" si="855"/>
        <v>#N/A</v>
      </c>
      <c r="I4902" s="239"/>
      <c r="J4902" s="239"/>
      <c r="K4902" s="239"/>
      <c r="L4902" s="239"/>
      <c r="M4902" s="240"/>
      <c r="N4902" s="231">
        <f t="shared" si="851"/>
        <v>1</v>
      </c>
      <c r="O4902" s="231">
        <f t="shared" si="848"/>
        <v>0</v>
      </c>
      <c r="P4902" s="179">
        <f>VLOOKUP($G4902,[1]Conceptos!$B$2:$I$588,6,FALSE)</f>
        <v>1</v>
      </c>
      <c r="Q4902" s="179">
        <f>VLOOKUP($G4902,[1]Conceptos!$B$2:$I$588,7,FALSE)</f>
        <v>1</v>
      </c>
      <c r="R4902" s="179">
        <f>VLOOKUP($G4902,[1]Conceptos!$B$2:$I$588,8,FALSE)</f>
        <v>1</v>
      </c>
      <c r="S4902" s="229" t="b">
        <f>VLOOKUP(G4902,[1]Conceptos!$B$2:$E$587,4,FALSE)</f>
        <v>1</v>
      </c>
      <c r="V4902" s="231">
        <f t="shared" si="852"/>
        <v>0</v>
      </c>
    </row>
    <row r="4903" spans="1:22" s="231" customFormat="1" hidden="1">
      <c r="A4903" s="172">
        <f>VLOOKUP(G4903,[1]Conceptos!$B$2:$F$587,5,FALSE)</f>
        <v>574</v>
      </c>
      <c r="B4903" s="236"/>
      <c r="C4903" s="237"/>
      <c r="D4903" s="238"/>
      <c r="E4903" s="225">
        <v>9</v>
      </c>
      <c r="F4903" s="174"/>
      <c r="G4903" s="264" t="str">
        <f t="shared" si="849"/>
        <v>A.18.3</v>
      </c>
      <c r="H4903" s="235" t="e">
        <f t="shared" si="855"/>
        <v>#N/A</v>
      </c>
      <c r="I4903" s="239"/>
      <c r="J4903" s="239"/>
      <c r="K4903" s="239"/>
      <c r="L4903" s="239"/>
      <c r="M4903" s="240"/>
      <c r="N4903" s="231">
        <f t="shared" si="851"/>
        <v>1</v>
      </c>
      <c r="O4903" s="231">
        <f t="shared" si="848"/>
        <v>0</v>
      </c>
      <c r="P4903" s="179">
        <f>VLOOKUP($G4903,[1]Conceptos!$B$2:$I$588,6,FALSE)</f>
        <v>1</v>
      </c>
      <c r="Q4903" s="179">
        <f>VLOOKUP($G4903,[1]Conceptos!$B$2:$I$588,7,FALSE)</f>
        <v>1</v>
      </c>
      <c r="R4903" s="179">
        <f>VLOOKUP($G4903,[1]Conceptos!$B$2:$I$588,8,FALSE)</f>
        <v>1</v>
      </c>
      <c r="S4903" s="229" t="b">
        <f>VLOOKUP(G4903,[1]Conceptos!$B$2:$E$587,4,FALSE)</f>
        <v>1</v>
      </c>
      <c r="V4903" s="231">
        <f t="shared" si="852"/>
        <v>0</v>
      </c>
    </row>
    <row r="4904" spans="1:22" s="231" customFormat="1" hidden="1">
      <c r="A4904" s="172">
        <f>VLOOKUP(G4904,[1]Conceptos!$B$2:$F$587,5,FALSE)</f>
        <v>574</v>
      </c>
      <c r="B4904" s="236"/>
      <c r="C4904" s="237"/>
      <c r="D4904" s="238"/>
      <c r="E4904" s="225">
        <v>10</v>
      </c>
      <c r="F4904" s="174"/>
      <c r="G4904" s="264" t="str">
        <f t="shared" si="849"/>
        <v>A.18.3</v>
      </c>
      <c r="H4904" s="235" t="e">
        <f t="shared" si="855"/>
        <v>#N/A</v>
      </c>
      <c r="I4904" s="239"/>
      <c r="J4904" s="239"/>
      <c r="K4904" s="239"/>
      <c r="L4904" s="239"/>
      <c r="M4904" s="240"/>
      <c r="N4904" s="231">
        <f t="shared" si="851"/>
        <v>1</v>
      </c>
      <c r="O4904" s="231">
        <f t="shared" si="848"/>
        <v>0</v>
      </c>
      <c r="P4904" s="179">
        <f>VLOOKUP($G4904,[1]Conceptos!$B$2:$I$588,6,FALSE)</f>
        <v>1</v>
      </c>
      <c r="Q4904" s="179">
        <f>VLOOKUP($G4904,[1]Conceptos!$B$2:$I$588,7,FALSE)</f>
        <v>1</v>
      </c>
      <c r="R4904" s="179">
        <f>VLOOKUP($G4904,[1]Conceptos!$B$2:$I$588,8,FALSE)</f>
        <v>1</v>
      </c>
      <c r="S4904" s="229" t="b">
        <f>VLOOKUP(G4904,[1]Conceptos!$B$2:$E$587,4,FALSE)</f>
        <v>1</v>
      </c>
      <c r="V4904" s="231">
        <f t="shared" si="852"/>
        <v>0</v>
      </c>
    </row>
    <row r="4905" spans="1:22" s="231" customFormat="1" ht="51">
      <c r="A4905" s="172">
        <f>VLOOKUP(G4905,[1]Conceptos!$B$2:$F$587,5,FALSE)</f>
        <v>575</v>
      </c>
      <c r="B4905" s="216" t="s">
        <v>717</v>
      </c>
      <c r="C4905" s="217" t="str">
        <f>VLOOKUP(B4905,[1]Conceptos!$B$2:$D$587,2,FALSE)</f>
        <v>FONDO TERRITORIAL DE SEGURIDAD (LEY 1106 DE 2006)</v>
      </c>
      <c r="D4905" s="218" t="str">
        <f>VLOOKUP(B4905,[1]Conceptos!$B$2:$D$587,3,FALSE)</f>
        <v>GASTOS EFECTUADOS CON LOS RECURSOS DEL FONDO TERRITORIAL DE SEGURIDAD PARA EL FORTALECIMIENTO DE LA SEGURIDAD CIUDADANA Y LA PRESERVACIÓN DEL  ORDEN PÚBLICO, DE CONFORMIDAD CON LA LEY 1106 DE 2006.</v>
      </c>
      <c r="E4905" s="249"/>
      <c r="F4905" s="210"/>
      <c r="G4905" s="262" t="str">
        <f t="shared" si="849"/>
        <v>A.18.4</v>
      </c>
      <c r="H4905" s="249"/>
      <c r="I4905" s="213">
        <f>I4906+I4917+I4928+I4939+I4950+I4961</f>
        <v>0</v>
      </c>
      <c r="J4905" s="213">
        <f>J4906+J4917+J4928+J4939+J4950+J4961</f>
        <v>0</v>
      </c>
      <c r="K4905" s="213">
        <f>K4906+K4917+K4928+K4939+K4950+K4961</f>
        <v>0</v>
      </c>
      <c r="L4905" s="213">
        <f>L4906+L4917+L4928+L4939+L4950+L4961</f>
        <v>0</v>
      </c>
      <c r="M4905" s="214">
        <f>M4906+M4917+M4928+M4939+M4950+M4961</f>
        <v>0</v>
      </c>
      <c r="N4905" s="250">
        <f>IF(E4905&lt;&gt;"",1,0)</f>
        <v>0</v>
      </c>
      <c r="O4905" s="250">
        <f>SUM(I4905:M4905)</f>
        <v>0</v>
      </c>
      <c r="P4905" s="179">
        <f>VLOOKUP($G4905,[1]Conceptos!$B$2:$I$588,6,FALSE)</f>
        <v>1</v>
      </c>
      <c r="Q4905" s="179">
        <f>VLOOKUP($G4905,[1]Conceptos!$B$2:$I$588,7,FALSE)</f>
        <v>1</v>
      </c>
      <c r="R4905" s="179">
        <f>VLOOKUP($G4905,[1]Conceptos!$B$2:$I$588,8,FALSE)</f>
        <v>1</v>
      </c>
      <c r="S4905" s="229" t="b">
        <f>VLOOKUP(G4905,[1]Conceptos!$B$2:$E$588,4,FALSE)</f>
        <v>0</v>
      </c>
      <c r="T4905" s="230">
        <f>FIND(".",B4905,LEN(B4905)-2)</f>
        <v>5</v>
      </c>
      <c r="U4905" s="230" t="str">
        <f>MID(B4905,1,T4905-1)</f>
        <v>A.18</v>
      </c>
      <c r="V4905" s="231">
        <f t="shared" si="852"/>
        <v>5</v>
      </c>
    </row>
    <row r="4906" spans="1:22" s="231" customFormat="1" ht="25.5">
      <c r="A4906" s="172">
        <f>VLOOKUP(G4906,[1]Conceptos!$B$2:$F$587,5,FALSE)</f>
        <v>576</v>
      </c>
      <c r="B4906" s="219" t="s">
        <v>718</v>
      </c>
      <c r="C4906" s="220" t="str">
        <f>VLOOKUP(B4906,[1]Conceptos!$B$2:$D$587,2,FALSE)</f>
        <v>DOTACIÓN Y MATERIAL DE GUERRA</v>
      </c>
      <c r="D4906" s="221" t="str">
        <f>VLOOKUP(B4906,[1]Conceptos!$B$2:$D$587,3,FALSE)</f>
        <v>RECURSOS DESTINADOS A LA ADQUISICION DE DOTACION Y MATERIAL DE GUERRA</v>
      </c>
      <c r="E4906" s="222" t="s">
        <v>136</v>
      </c>
      <c r="F4906" s="223"/>
      <c r="G4906" s="263" t="str">
        <f t="shared" si="849"/>
        <v>A.18.4.1</v>
      </c>
      <c r="H4906" s="225"/>
      <c r="I4906" s="226">
        <f>SUM(I4907:I4916)</f>
        <v>0</v>
      </c>
      <c r="J4906" s="226">
        <f>SUM(J4907:J4916)</f>
        <v>0</v>
      </c>
      <c r="K4906" s="226">
        <f>SUM(K4907:K4916)</f>
        <v>0</v>
      </c>
      <c r="L4906" s="226">
        <f>SUM(L4907:L4916)</f>
        <v>0</v>
      </c>
      <c r="M4906" s="227">
        <f>SUM(M4907:M4916)</f>
        <v>0</v>
      </c>
      <c r="N4906" s="228">
        <f>IF(AND(E4906&lt;&gt;"", E4906&lt;&gt;"Registrar Detalle",E4906&lt;&gt;"Ocultar Detalle"),1,0)</f>
        <v>0</v>
      </c>
      <c r="O4906" s="228">
        <f t="shared" si="848"/>
        <v>0</v>
      </c>
      <c r="P4906" s="179">
        <f>VLOOKUP($G4906,[1]Conceptos!$B$2:$I$588,6,FALSE)</f>
        <v>1</v>
      </c>
      <c r="Q4906" s="179">
        <f>VLOOKUP($G4906,[1]Conceptos!$B$2:$I$588,7,FALSE)</f>
        <v>1</v>
      </c>
      <c r="R4906" s="179">
        <f>VLOOKUP($G4906,[1]Conceptos!$B$2:$I$588,8,FALSE)</f>
        <v>1</v>
      </c>
      <c r="S4906" s="229" t="b">
        <f>VLOOKUP(G4906,[1]Conceptos!$B$2:$E$588,4,FALSE)</f>
        <v>1</v>
      </c>
      <c r="T4906" s="230">
        <f>FIND(".",B4906,LEN(B4906)-2)</f>
        <v>7</v>
      </c>
      <c r="U4906" s="230" t="str">
        <f>MID(B4906,1,T4906-1)</f>
        <v>A.18.4</v>
      </c>
      <c r="V4906" s="231">
        <f t="shared" si="852"/>
        <v>7</v>
      </c>
    </row>
    <row r="4907" spans="1:22" s="231" customFormat="1">
      <c r="A4907" s="172">
        <f>VLOOKUP(G4907,[1]Conceptos!$B$2:$F$587,5,FALSE)</f>
        <v>576</v>
      </c>
      <c r="B4907" s="234"/>
      <c r="C4907" s="220"/>
      <c r="D4907" s="221"/>
      <c r="E4907" s="225">
        <v>1</v>
      </c>
      <c r="F4907" s="174"/>
      <c r="G4907" s="264" t="str">
        <f t="shared" si="849"/>
        <v>A.18.4.1</v>
      </c>
      <c r="H4907" s="235" t="e">
        <f t="shared" ref="H4907:H4916" si="856">VLOOKUP(F4907,$W$7:$X$48,2,FALSE)</f>
        <v>#N/A</v>
      </c>
      <c r="I4907" s="239"/>
      <c r="J4907" s="239"/>
      <c r="K4907" s="239"/>
      <c r="L4907" s="239"/>
      <c r="M4907" s="240"/>
      <c r="N4907" s="231">
        <f t="shared" si="851"/>
        <v>1</v>
      </c>
      <c r="O4907" s="231">
        <f t="shared" si="848"/>
        <v>0</v>
      </c>
      <c r="P4907" s="179">
        <f>VLOOKUP($G4907,[1]Conceptos!$B$2:$I$588,6,FALSE)</f>
        <v>1</v>
      </c>
      <c r="Q4907" s="179">
        <f>VLOOKUP($G4907,[1]Conceptos!$B$2:$I$588,7,FALSE)</f>
        <v>1</v>
      </c>
      <c r="R4907" s="179">
        <f>VLOOKUP($G4907,[1]Conceptos!$B$2:$I$588,8,FALSE)</f>
        <v>1</v>
      </c>
      <c r="S4907" s="229" t="b">
        <f>VLOOKUP(G4907,[1]Conceptos!$B$2:$E$588,4,FALSE)</f>
        <v>1</v>
      </c>
      <c r="V4907" s="231">
        <f t="shared" si="852"/>
        <v>7</v>
      </c>
    </row>
    <row r="4908" spans="1:22" s="231" customFormat="1" hidden="1">
      <c r="A4908" s="172">
        <f>VLOOKUP(G4908,[1]Conceptos!$B$2:$F$587,5,FALSE)</f>
        <v>576</v>
      </c>
      <c r="B4908" s="236"/>
      <c r="C4908" s="237"/>
      <c r="D4908" s="238"/>
      <c r="E4908" s="225">
        <v>2</v>
      </c>
      <c r="F4908" s="174"/>
      <c r="G4908" s="264" t="str">
        <f t="shared" si="849"/>
        <v>A.18.4.1</v>
      </c>
      <c r="H4908" s="235" t="e">
        <f t="shared" si="856"/>
        <v>#N/A</v>
      </c>
      <c r="I4908" s="239"/>
      <c r="J4908" s="239"/>
      <c r="K4908" s="239"/>
      <c r="L4908" s="239"/>
      <c r="M4908" s="240"/>
      <c r="N4908" s="231">
        <f t="shared" si="851"/>
        <v>1</v>
      </c>
      <c r="O4908" s="231">
        <f t="shared" si="848"/>
        <v>0</v>
      </c>
      <c r="P4908" s="179">
        <f>VLOOKUP($G4908,[1]Conceptos!$B$2:$I$588,6,FALSE)</f>
        <v>1</v>
      </c>
      <c r="Q4908" s="179">
        <f>VLOOKUP($G4908,[1]Conceptos!$B$2:$I$588,7,FALSE)</f>
        <v>1</v>
      </c>
      <c r="R4908" s="179">
        <f>VLOOKUP($G4908,[1]Conceptos!$B$2:$I$588,8,FALSE)</f>
        <v>1</v>
      </c>
      <c r="S4908" s="229" t="b">
        <f>VLOOKUP(G4908,[1]Conceptos!$B$2:$E$587,4,FALSE)</f>
        <v>1</v>
      </c>
      <c r="V4908" s="231">
        <f t="shared" si="852"/>
        <v>0</v>
      </c>
    </row>
    <row r="4909" spans="1:22" s="231" customFormat="1" hidden="1">
      <c r="A4909" s="172">
        <f>VLOOKUP(G4909,[1]Conceptos!$B$2:$F$587,5,FALSE)</f>
        <v>576</v>
      </c>
      <c r="B4909" s="236"/>
      <c r="C4909" s="237"/>
      <c r="D4909" s="238"/>
      <c r="E4909" s="225">
        <v>3</v>
      </c>
      <c r="F4909" s="174"/>
      <c r="G4909" s="264" t="str">
        <f t="shared" si="849"/>
        <v>A.18.4.1</v>
      </c>
      <c r="H4909" s="235" t="e">
        <f t="shared" si="856"/>
        <v>#N/A</v>
      </c>
      <c r="I4909" s="239"/>
      <c r="J4909" s="239"/>
      <c r="K4909" s="239"/>
      <c r="L4909" s="239"/>
      <c r="M4909" s="240"/>
      <c r="N4909" s="231">
        <f t="shared" si="851"/>
        <v>1</v>
      </c>
      <c r="O4909" s="231">
        <f t="shared" si="848"/>
        <v>0</v>
      </c>
      <c r="P4909" s="179">
        <f>VLOOKUP($G4909,[1]Conceptos!$B$2:$I$588,6,FALSE)</f>
        <v>1</v>
      </c>
      <c r="Q4909" s="179">
        <f>VLOOKUP($G4909,[1]Conceptos!$B$2:$I$588,7,FALSE)</f>
        <v>1</v>
      </c>
      <c r="R4909" s="179">
        <f>VLOOKUP($G4909,[1]Conceptos!$B$2:$I$588,8,FALSE)</f>
        <v>1</v>
      </c>
      <c r="S4909" s="229" t="b">
        <f>VLOOKUP(G4909,[1]Conceptos!$B$2:$E$587,4,FALSE)</f>
        <v>1</v>
      </c>
      <c r="V4909" s="231">
        <f t="shared" si="852"/>
        <v>0</v>
      </c>
    </row>
    <row r="4910" spans="1:22" s="231" customFormat="1" hidden="1">
      <c r="A4910" s="172">
        <f>VLOOKUP(G4910,[1]Conceptos!$B$2:$F$587,5,FALSE)</f>
        <v>576</v>
      </c>
      <c r="B4910" s="236"/>
      <c r="C4910" s="237"/>
      <c r="D4910" s="238"/>
      <c r="E4910" s="225">
        <v>4</v>
      </c>
      <c r="F4910" s="174"/>
      <c r="G4910" s="264" t="str">
        <f t="shared" si="849"/>
        <v>A.18.4.1</v>
      </c>
      <c r="H4910" s="235" t="e">
        <f t="shared" si="856"/>
        <v>#N/A</v>
      </c>
      <c r="I4910" s="239"/>
      <c r="J4910" s="239"/>
      <c r="K4910" s="239"/>
      <c r="L4910" s="239"/>
      <c r="M4910" s="240"/>
      <c r="N4910" s="231">
        <f t="shared" si="851"/>
        <v>1</v>
      </c>
      <c r="O4910" s="231">
        <f t="shared" si="848"/>
        <v>0</v>
      </c>
      <c r="P4910" s="179">
        <f>VLOOKUP($G4910,[1]Conceptos!$B$2:$I$588,6,FALSE)</f>
        <v>1</v>
      </c>
      <c r="Q4910" s="179">
        <f>VLOOKUP($G4910,[1]Conceptos!$B$2:$I$588,7,FALSE)</f>
        <v>1</v>
      </c>
      <c r="R4910" s="179">
        <f>VLOOKUP($G4910,[1]Conceptos!$B$2:$I$588,8,FALSE)</f>
        <v>1</v>
      </c>
      <c r="S4910" s="229" t="b">
        <f>VLOOKUP(G4910,[1]Conceptos!$B$2:$E$587,4,FALSE)</f>
        <v>1</v>
      </c>
      <c r="V4910" s="231">
        <f t="shared" si="852"/>
        <v>0</v>
      </c>
    </row>
    <row r="4911" spans="1:22" s="231" customFormat="1" hidden="1">
      <c r="A4911" s="172">
        <f>VLOOKUP(G4911,[1]Conceptos!$B$2:$F$587,5,FALSE)</f>
        <v>576</v>
      </c>
      <c r="B4911" s="236"/>
      <c r="C4911" s="237"/>
      <c r="D4911" s="238"/>
      <c r="E4911" s="225">
        <v>5</v>
      </c>
      <c r="F4911" s="174"/>
      <c r="G4911" s="264" t="str">
        <f t="shared" si="849"/>
        <v>A.18.4.1</v>
      </c>
      <c r="H4911" s="235" t="e">
        <f t="shared" si="856"/>
        <v>#N/A</v>
      </c>
      <c r="I4911" s="239"/>
      <c r="J4911" s="239"/>
      <c r="K4911" s="239"/>
      <c r="L4911" s="239"/>
      <c r="M4911" s="240"/>
      <c r="N4911" s="231">
        <f t="shared" si="851"/>
        <v>1</v>
      </c>
      <c r="O4911" s="231">
        <f t="shared" si="848"/>
        <v>0</v>
      </c>
      <c r="P4911" s="179">
        <f>VLOOKUP($G4911,[1]Conceptos!$B$2:$I$588,6,FALSE)</f>
        <v>1</v>
      </c>
      <c r="Q4911" s="179">
        <f>VLOOKUP($G4911,[1]Conceptos!$B$2:$I$588,7,FALSE)</f>
        <v>1</v>
      </c>
      <c r="R4911" s="179">
        <f>VLOOKUP($G4911,[1]Conceptos!$B$2:$I$588,8,FALSE)</f>
        <v>1</v>
      </c>
      <c r="S4911" s="229" t="b">
        <f>VLOOKUP(G4911,[1]Conceptos!$B$2:$E$587,4,FALSE)</f>
        <v>1</v>
      </c>
      <c r="V4911" s="231">
        <f t="shared" si="852"/>
        <v>0</v>
      </c>
    </row>
    <row r="4912" spans="1:22" s="231" customFormat="1" hidden="1">
      <c r="A4912" s="172">
        <f>VLOOKUP(G4912,[1]Conceptos!$B$2:$F$587,5,FALSE)</f>
        <v>576</v>
      </c>
      <c r="B4912" s="236"/>
      <c r="C4912" s="237"/>
      <c r="D4912" s="238"/>
      <c r="E4912" s="225">
        <v>6</v>
      </c>
      <c r="F4912" s="174"/>
      <c r="G4912" s="264" t="str">
        <f t="shared" si="849"/>
        <v>A.18.4.1</v>
      </c>
      <c r="H4912" s="235" t="e">
        <f t="shared" si="856"/>
        <v>#N/A</v>
      </c>
      <c r="I4912" s="239"/>
      <c r="J4912" s="239"/>
      <c r="K4912" s="239"/>
      <c r="L4912" s="239"/>
      <c r="M4912" s="240"/>
      <c r="N4912" s="231">
        <f t="shared" si="851"/>
        <v>1</v>
      </c>
      <c r="O4912" s="231">
        <f t="shared" si="848"/>
        <v>0</v>
      </c>
      <c r="P4912" s="179">
        <f>VLOOKUP($G4912,[1]Conceptos!$B$2:$I$588,6,FALSE)</f>
        <v>1</v>
      </c>
      <c r="Q4912" s="179">
        <f>VLOOKUP($G4912,[1]Conceptos!$B$2:$I$588,7,FALSE)</f>
        <v>1</v>
      </c>
      <c r="R4912" s="179">
        <f>VLOOKUP($G4912,[1]Conceptos!$B$2:$I$588,8,FALSE)</f>
        <v>1</v>
      </c>
      <c r="S4912" s="229" t="b">
        <f>VLOOKUP(G4912,[1]Conceptos!$B$2:$E$587,4,FALSE)</f>
        <v>1</v>
      </c>
      <c r="V4912" s="231">
        <f t="shared" si="852"/>
        <v>0</v>
      </c>
    </row>
    <row r="4913" spans="1:22" s="231" customFormat="1" hidden="1">
      <c r="A4913" s="172">
        <f>VLOOKUP(G4913,[1]Conceptos!$B$2:$F$587,5,FALSE)</f>
        <v>576</v>
      </c>
      <c r="B4913" s="236"/>
      <c r="C4913" s="237"/>
      <c r="D4913" s="238"/>
      <c r="E4913" s="225">
        <v>7</v>
      </c>
      <c r="F4913" s="174"/>
      <c r="G4913" s="264" t="str">
        <f t="shared" si="849"/>
        <v>A.18.4.1</v>
      </c>
      <c r="H4913" s="235" t="e">
        <f t="shared" si="856"/>
        <v>#N/A</v>
      </c>
      <c r="I4913" s="239"/>
      <c r="J4913" s="239"/>
      <c r="K4913" s="239"/>
      <c r="L4913" s="239"/>
      <c r="M4913" s="240"/>
      <c r="N4913" s="231">
        <f t="shared" si="851"/>
        <v>1</v>
      </c>
      <c r="O4913" s="231">
        <f t="shared" si="848"/>
        <v>0</v>
      </c>
      <c r="P4913" s="179">
        <f>VLOOKUP($G4913,[1]Conceptos!$B$2:$I$588,6,FALSE)</f>
        <v>1</v>
      </c>
      <c r="Q4913" s="179">
        <f>VLOOKUP($G4913,[1]Conceptos!$B$2:$I$588,7,FALSE)</f>
        <v>1</v>
      </c>
      <c r="R4913" s="179">
        <f>VLOOKUP($G4913,[1]Conceptos!$B$2:$I$588,8,FALSE)</f>
        <v>1</v>
      </c>
      <c r="S4913" s="229" t="b">
        <f>VLOOKUP(G4913,[1]Conceptos!$B$2:$E$587,4,FALSE)</f>
        <v>1</v>
      </c>
      <c r="V4913" s="231">
        <f t="shared" si="852"/>
        <v>0</v>
      </c>
    </row>
    <row r="4914" spans="1:22" s="231" customFormat="1" hidden="1">
      <c r="A4914" s="172">
        <f>VLOOKUP(G4914,[1]Conceptos!$B$2:$F$587,5,FALSE)</f>
        <v>576</v>
      </c>
      <c r="B4914" s="236"/>
      <c r="C4914" s="237"/>
      <c r="D4914" s="238"/>
      <c r="E4914" s="225">
        <v>8</v>
      </c>
      <c r="F4914" s="174"/>
      <c r="G4914" s="264" t="str">
        <f t="shared" si="849"/>
        <v>A.18.4.1</v>
      </c>
      <c r="H4914" s="235" t="e">
        <f t="shared" si="856"/>
        <v>#N/A</v>
      </c>
      <c r="I4914" s="239"/>
      <c r="J4914" s="239"/>
      <c r="K4914" s="239"/>
      <c r="L4914" s="239"/>
      <c r="M4914" s="240"/>
      <c r="N4914" s="231">
        <f t="shared" si="851"/>
        <v>1</v>
      </c>
      <c r="O4914" s="231">
        <f t="shared" si="848"/>
        <v>0</v>
      </c>
      <c r="P4914" s="179">
        <f>VLOOKUP($G4914,[1]Conceptos!$B$2:$I$588,6,FALSE)</f>
        <v>1</v>
      </c>
      <c r="Q4914" s="179">
        <f>VLOOKUP($G4914,[1]Conceptos!$B$2:$I$588,7,FALSE)</f>
        <v>1</v>
      </c>
      <c r="R4914" s="179">
        <f>VLOOKUP($G4914,[1]Conceptos!$B$2:$I$588,8,FALSE)</f>
        <v>1</v>
      </c>
      <c r="S4914" s="229" t="b">
        <f>VLOOKUP(G4914,[1]Conceptos!$B$2:$E$587,4,FALSE)</f>
        <v>1</v>
      </c>
      <c r="V4914" s="231">
        <f t="shared" si="852"/>
        <v>0</v>
      </c>
    </row>
    <row r="4915" spans="1:22" s="231" customFormat="1" hidden="1">
      <c r="A4915" s="172">
        <f>VLOOKUP(G4915,[1]Conceptos!$B$2:$F$587,5,FALSE)</f>
        <v>576</v>
      </c>
      <c r="B4915" s="236"/>
      <c r="C4915" s="237"/>
      <c r="D4915" s="238"/>
      <c r="E4915" s="225">
        <v>9</v>
      </c>
      <c r="F4915" s="174"/>
      <c r="G4915" s="264" t="str">
        <f t="shared" si="849"/>
        <v>A.18.4.1</v>
      </c>
      <c r="H4915" s="235" t="e">
        <f t="shared" si="856"/>
        <v>#N/A</v>
      </c>
      <c r="I4915" s="239"/>
      <c r="J4915" s="239"/>
      <c r="K4915" s="239"/>
      <c r="L4915" s="239"/>
      <c r="M4915" s="240"/>
      <c r="N4915" s="231">
        <f t="shared" si="851"/>
        <v>1</v>
      </c>
      <c r="O4915" s="231">
        <f t="shared" si="848"/>
        <v>0</v>
      </c>
      <c r="P4915" s="179">
        <f>VLOOKUP($G4915,[1]Conceptos!$B$2:$I$588,6,FALSE)</f>
        <v>1</v>
      </c>
      <c r="Q4915" s="179">
        <f>VLOOKUP($G4915,[1]Conceptos!$B$2:$I$588,7,FALSE)</f>
        <v>1</v>
      </c>
      <c r="R4915" s="179">
        <f>VLOOKUP($G4915,[1]Conceptos!$B$2:$I$588,8,FALSE)</f>
        <v>1</v>
      </c>
      <c r="S4915" s="229" t="b">
        <f>VLOOKUP(G4915,[1]Conceptos!$B$2:$E$587,4,FALSE)</f>
        <v>1</v>
      </c>
      <c r="V4915" s="231">
        <f t="shared" si="852"/>
        <v>0</v>
      </c>
    </row>
    <row r="4916" spans="1:22" s="231" customFormat="1" hidden="1">
      <c r="A4916" s="172">
        <f>VLOOKUP(G4916,[1]Conceptos!$B$2:$F$587,5,FALSE)</f>
        <v>576</v>
      </c>
      <c r="B4916" s="236"/>
      <c r="C4916" s="237"/>
      <c r="D4916" s="238"/>
      <c r="E4916" s="225">
        <v>10</v>
      </c>
      <c r="F4916" s="174"/>
      <c r="G4916" s="264" t="str">
        <f t="shared" si="849"/>
        <v>A.18.4.1</v>
      </c>
      <c r="H4916" s="235" t="e">
        <f t="shared" si="856"/>
        <v>#N/A</v>
      </c>
      <c r="I4916" s="239"/>
      <c r="J4916" s="239"/>
      <c r="K4916" s="239"/>
      <c r="L4916" s="239"/>
      <c r="M4916" s="240"/>
      <c r="N4916" s="231">
        <f t="shared" si="851"/>
        <v>1</v>
      </c>
      <c r="O4916" s="231">
        <f t="shared" si="848"/>
        <v>0</v>
      </c>
      <c r="P4916" s="179">
        <f>VLOOKUP($G4916,[1]Conceptos!$B$2:$I$588,6,FALSE)</f>
        <v>1</v>
      </c>
      <c r="Q4916" s="179">
        <f>VLOOKUP($G4916,[1]Conceptos!$B$2:$I$588,7,FALSE)</f>
        <v>1</v>
      </c>
      <c r="R4916" s="179">
        <f>VLOOKUP($G4916,[1]Conceptos!$B$2:$I$588,8,FALSE)</f>
        <v>1</v>
      </c>
      <c r="S4916" s="229" t="b">
        <f>VLOOKUP(G4916,[1]Conceptos!$B$2:$E$587,4,FALSE)</f>
        <v>1</v>
      </c>
      <c r="V4916" s="231">
        <f t="shared" si="852"/>
        <v>0</v>
      </c>
    </row>
    <row r="4917" spans="1:22" s="231" customFormat="1" ht="25.5">
      <c r="A4917" s="172">
        <f>VLOOKUP(G4917,[1]Conceptos!$B$2:$F$587,5,FALSE)</f>
        <v>577</v>
      </c>
      <c r="B4917" s="219" t="s">
        <v>719</v>
      </c>
      <c r="C4917" s="220" t="str">
        <f>VLOOKUP(B4917,[1]Conceptos!$B$2:$D$587,2,FALSE)</f>
        <v>RECONSTRUCCIÓN DE CUARTELES Y DE OTRAS INSTALACIONES</v>
      </c>
      <c r="D4917" s="221" t="str">
        <f>VLOOKUP(B4917,[1]Conceptos!$B$2:$D$587,3,FALSE)</f>
        <v>RECURSOS EMPLEADOS EN LAS OBRAS DE CONSTRUCCIÓN, RECONSTRUCCIÓN Y MEJORAMIENTO DE LAS INSTALACIONES POLICIALES Y MILITARES</v>
      </c>
      <c r="E4917" s="222" t="s">
        <v>136</v>
      </c>
      <c r="F4917" s="223"/>
      <c r="G4917" s="263" t="str">
        <f t="shared" si="849"/>
        <v>A.18.4.2</v>
      </c>
      <c r="H4917" s="225"/>
      <c r="I4917" s="226">
        <f>SUM(I4918:I4927)</f>
        <v>0</v>
      </c>
      <c r="J4917" s="226">
        <f>SUM(J4918:J4927)</f>
        <v>0</v>
      </c>
      <c r="K4917" s="226">
        <f>SUM(K4918:K4927)</f>
        <v>0</v>
      </c>
      <c r="L4917" s="226">
        <f>SUM(L4918:L4927)</f>
        <v>0</v>
      </c>
      <c r="M4917" s="227">
        <f>SUM(M4918:M4927)</f>
        <v>0</v>
      </c>
      <c r="N4917" s="228">
        <f>IF(AND(E4917&lt;&gt;"", E4917&lt;&gt;"Registrar Detalle",E4917&lt;&gt;"Ocultar Detalle"),1,0)</f>
        <v>0</v>
      </c>
      <c r="O4917" s="228">
        <f t="shared" si="848"/>
        <v>0</v>
      </c>
      <c r="P4917" s="179">
        <f>VLOOKUP($G4917,[1]Conceptos!$B$2:$I$588,6,FALSE)</f>
        <v>1</v>
      </c>
      <c r="Q4917" s="179">
        <f>VLOOKUP($G4917,[1]Conceptos!$B$2:$I$588,7,FALSE)</f>
        <v>1</v>
      </c>
      <c r="R4917" s="179">
        <f>VLOOKUP($G4917,[1]Conceptos!$B$2:$I$588,8,FALSE)</f>
        <v>1</v>
      </c>
      <c r="S4917" s="229" t="b">
        <f>VLOOKUP(G4917,[1]Conceptos!$B$2:$E$588,4,FALSE)</f>
        <v>1</v>
      </c>
      <c r="T4917" s="230">
        <f>FIND(".",B4917,LEN(B4917)-2)</f>
        <v>7</v>
      </c>
      <c r="U4917" s="230" t="str">
        <f>MID(B4917,1,T4917-1)</f>
        <v>A.18.4</v>
      </c>
      <c r="V4917" s="231">
        <f t="shared" si="852"/>
        <v>7</v>
      </c>
    </row>
    <row r="4918" spans="1:22" s="231" customFormat="1">
      <c r="A4918" s="172">
        <f>VLOOKUP(G4918,[1]Conceptos!$B$2:$F$587,5,FALSE)</f>
        <v>577</v>
      </c>
      <c r="B4918" s="234"/>
      <c r="C4918" s="220"/>
      <c r="D4918" s="221"/>
      <c r="E4918" s="225">
        <v>1</v>
      </c>
      <c r="F4918" s="174"/>
      <c r="G4918" s="264" t="str">
        <f t="shared" si="849"/>
        <v>A.18.4.2</v>
      </c>
      <c r="H4918" s="235" t="e">
        <f t="shared" ref="H4918:H4927" si="857">VLOOKUP(F4918,$W$7:$X$48,2,FALSE)</f>
        <v>#N/A</v>
      </c>
      <c r="I4918" s="239"/>
      <c r="J4918" s="239"/>
      <c r="K4918" s="239"/>
      <c r="L4918" s="239"/>
      <c r="M4918" s="240"/>
      <c r="N4918" s="231">
        <f t="shared" si="851"/>
        <v>1</v>
      </c>
      <c r="O4918" s="231">
        <f t="shared" si="848"/>
        <v>0</v>
      </c>
      <c r="P4918" s="179">
        <f>VLOOKUP($G4918,[1]Conceptos!$B$2:$I$588,6,FALSE)</f>
        <v>1</v>
      </c>
      <c r="Q4918" s="179">
        <f>VLOOKUP($G4918,[1]Conceptos!$B$2:$I$588,7,FALSE)</f>
        <v>1</v>
      </c>
      <c r="R4918" s="179">
        <f>VLOOKUP($G4918,[1]Conceptos!$B$2:$I$588,8,FALSE)</f>
        <v>1</v>
      </c>
      <c r="S4918" s="229" t="b">
        <f>VLOOKUP(G4918,[1]Conceptos!$B$2:$E$588,4,FALSE)</f>
        <v>1</v>
      </c>
      <c r="V4918" s="231">
        <f t="shared" si="852"/>
        <v>7</v>
      </c>
    </row>
    <row r="4919" spans="1:22" s="231" customFormat="1" hidden="1">
      <c r="A4919" s="172">
        <f>VLOOKUP(G4919,[1]Conceptos!$B$2:$F$587,5,FALSE)</f>
        <v>577</v>
      </c>
      <c r="B4919" s="236"/>
      <c r="C4919" s="237"/>
      <c r="D4919" s="238"/>
      <c r="E4919" s="225">
        <v>2</v>
      </c>
      <c r="F4919" s="174"/>
      <c r="G4919" s="264" t="str">
        <f t="shared" si="849"/>
        <v>A.18.4.2</v>
      </c>
      <c r="H4919" s="235" t="e">
        <f t="shared" si="857"/>
        <v>#N/A</v>
      </c>
      <c r="I4919" s="239"/>
      <c r="J4919" s="239"/>
      <c r="K4919" s="239"/>
      <c r="L4919" s="239"/>
      <c r="M4919" s="240"/>
      <c r="N4919" s="231">
        <f t="shared" si="851"/>
        <v>1</v>
      </c>
      <c r="O4919" s="231">
        <f t="shared" si="848"/>
        <v>0</v>
      </c>
      <c r="P4919" s="179">
        <f>VLOOKUP($G4919,[1]Conceptos!$B$2:$I$588,6,FALSE)</f>
        <v>1</v>
      </c>
      <c r="Q4919" s="179">
        <f>VLOOKUP($G4919,[1]Conceptos!$B$2:$I$588,7,FALSE)</f>
        <v>1</v>
      </c>
      <c r="R4919" s="179">
        <f>VLOOKUP($G4919,[1]Conceptos!$B$2:$I$588,8,FALSE)</f>
        <v>1</v>
      </c>
      <c r="S4919" s="229" t="b">
        <f>VLOOKUP(G4919,[1]Conceptos!$B$2:$E$587,4,FALSE)</f>
        <v>1</v>
      </c>
      <c r="V4919" s="231">
        <f t="shared" si="852"/>
        <v>0</v>
      </c>
    </row>
    <row r="4920" spans="1:22" s="231" customFormat="1" hidden="1">
      <c r="A4920" s="172">
        <f>VLOOKUP(G4920,[1]Conceptos!$B$2:$F$587,5,FALSE)</f>
        <v>577</v>
      </c>
      <c r="B4920" s="236"/>
      <c r="C4920" s="237"/>
      <c r="D4920" s="238"/>
      <c r="E4920" s="225">
        <v>3</v>
      </c>
      <c r="F4920" s="174"/>
      <c r="G4920" s="264" t="str">
        <f t="shared" si="849"/>
        <v>A.18.4.2</v>
      </c>
      <c r="H4920" s="235" t="e">
        <f t="shared" si="857"/>
        <v>#N/A</v>
      </c>
      <c r="I4920" s="239"/>
      <c r="J4920" s="239"/>
      <c r="K4920" s="239"/>
      <c r="L4920" s="239"/>
      <c r="M4920" s="240"/>
      <c r="N4920" s="231">
        <f t="shared" si="851"/>
        <v>1</v>
      </c>
      <c r="O4920" s="231">
        <f t="shared" si="848"/>
        <v>0</v>
      </c>
      <c r="P4920" s="179">
        <f>VLOOKUP($G4920,[1]Conceptos!$B$2:$I$588,6,FALSE)</f>
        <v>1</v>
      </c>
      <c r="Q4920" s="179">
        <f>VLOOKUP($G4920,[1]Conceptos!$B$2:$I$588,7,FALSE)</f>
        <v>1</v>
      </c>
      <c r="R4920" s="179">
        <f>VLOOKUP($G4920,[1]Conceptos!$B$2:$I$588,8,FALSE)</f>
        <v>1</v>
      </c>
      <c r="S4920" s="229" t="b">
        <f>VLOOKUP(G4920,[1]Conceptos!$B$2:$E$587,4,FALSE)</f>
        <v>1</v>
      </c>
      <c r="V4920" s="231">
        <f t="shared" si="852"/>
        <v>0</v>
      </c>
    </row>
    <row r="4921" spans="1:22" s="231" customFormat="1" hidden="1">
      <c r="A4921" s="172">
        <f>VLOOKUP(G4921,[1]Conceptos!$B$2:$F$587,5,FALSE)</f>
        <v>577</v>
      </c>
      <c r="B4921" s="236"/>
      <c r="C4921" s="237"/>
      <c r="D4921" s="238"/>
      <c r="E4921" s="225">
        <v>4</v>
      </c>
      <c r="F4921" s="174"/>
      <c r="G4921" s="264" t="str">
        <f t="shared" si="849"/>
        <v>A.18.4.2</v>
      </c>
      <c r="H4921" s="235" t="e">
        <f t="shared" si="857"/>
        <v>#N/A</v>
      </c>
      <c r="I4921" s="239"/>
      <c r="J4921" s="239"/>
      <c r="K4921" s="239"/>
      <c r="L4921" s="239"/>
      <c r="M4921" s="240"/>
      <c r="N4921" s="231">
        <f t="shared" si="851"/>
        <v>1</v>
      </c>
      <c r="O4921" s="231">
        <f t="shared" si="848"/>
        <v>0</v>
      </c>
      <c r="P4921" s="179">
        <f>VLOOKUP($G4921,[1]Conceptos!$B$2:$I$588,6,FALSE)</f>
        <v>1</v>
      </c>
      <c r="Q4921" s="179">
        <f>VLOOKUP($G4921,[1]Conceptos!$B$2:$I$588,7,FALSE)</f>
        <v>1</v>
      </c>
      <c r="R4921" s="179">
        <f>VLOOKUP($G4921,[1]Conceptos!$B$2:$I$588,8,FALSE)</f>
        <v>1</v>
      </c>
      <c r="S4921" s="229" t="b">
        <f>VLOOKUP(G4921,[1]Conceptos!$B$2:$E$587,4,FALSE)</f>
        <v>1</v>
      </c>
      <c r="V4921" s="231">
        <f t="shared" si="852"/>
        <v>0</v>
      </c>
    </row>
    <row r="4922" spans="1:22" s="231" customFormat="1" hidden="1">
      <c r="A4922" s="172">
        <f>VLOOKUP(G4922,[1]Conceptos!$B$2:$F$587,5,FALSE)</f>
        <v>577</v>
      </c>
      <c r="B4922" s="236"/>
      <c r="C4922" s="237"/>
      <c r="D4922" s="238"/>
      <c r="E4922" s="225">
        <v>5</v>
      </c>
      <c r="F4922" s="174"/>
      <c r="G4922" s="264" t="str">
        <f t="shared" si="849"/>
        <v>A.18.4.2</v>
      </c>
      <c r="H4922" s="235" t="e">
        <f t="shared" si="857"/>
        <v>#N/A</v>
      </c>
      <c r="I4922" s="239"/>
      <c r="J4922" s="239"/>
      <c r="K4922" s="239"/>
      <c r="L4922" s="239"/>
      <c r="M4922" s="240"/>
      <c r="N4922" s="231">
        <f t="shared" si="851"/>
        <v>1</v>
      </c>
      <c r="O4922" s="231">
        <f t="shared" ref="O4922:O4985" si="858">SUM(I4922:M4922)</f>
        <v>0</v>
      </c>
      <c r="P4922" s="179">
        <f>VLOOKUP($G4922,[1]Conceptos!$B$2:$I$588,6,FALSE)</f>
        <v>1</v>
      </c>
      <c r="Q4922" s="179">
        <f>VLOOKUP($G4922,[1]Conceptos!$B$2:$I$588,7,FALSE)</f>
        <v>1</v>
      </c>
      <c r="R4922" s="179">
        <f>VLOOKUP($G4922,[1]Conceptos!$B$2:$I$588,8,FALSE)</f>
        <v>1</v>
      </c>
      <c r="S4922" s="229" t="b">
        <f>VLOOKUP(G4922,[1]Conceptos!$B$2:$E$587,4,FALSE)</f>
        <v>1</v>
      </c>
      <c r="V4922" s="231">
        <f t="shared" si="852"/>
        <v>0</v>
      </c>
    </row>
    <row r="4923" spans="1:22" s="231" customFormat="1" hidden="1">
      <c r="A4923" s="172">
        <f>VLOOKUP(G4923,[1]Conceptos!$B$2:$F$587,5,FALSE)</f>
        <v>577</v>
      </c>
      <c r="B4923" s="236"/>
      <c r="C4923" s="237"/>
      <c r="D4923" s="238"/>
      <c r="E4923" s="225">
        <v>6</v>
      </c>
      <c r="F4923" s="174"/>
      <c r="G4923" s="264" t="str">
        <f t="shared" si="849"/>
        <v>A.18.4.2</v>
      </c>
      <c r="H4923" s="235" t="e">
        <f t="shared" si="857"/>
        <v>#N/A</v>
      </c>
      <c r="I4923" s="239"/>
      <c r="J4923" s="239"/>
      <c r="K4923" s="239"/>
      <c r="L4923" s="239"/>
      <c r="M4923" s="240"/>
      <c r="N4923" s="231">
        <f t="shared" si="851"/>
        <v>1</v>
      </c>
      <c r="O4923" s="231">
        <f t="shared" si="858"/>
        <v>0</v>
      </c>
      <c r="P4923" s="179">
        <f>VLOOKUP($G4923,[1]Conceptos!$B$2:$I$588,6,FALSE)</f>
        <v>1</v>
      </c>
      <c r="Q4923" s="179">
        <f>VLOOKUP($G4923,[1]Conceptos!$B$2:$I$588,7,FALSE)</f>
        <v>1</v>
      </c>
      <c r="R4923" s="179">
        <f>VLOOKUP($G4923,[1]Conceptos!$B$2:$I$588,8,FALSE)</f>
        <v>1</v>
      </c>
      <c r="S4923" s="229" t="b">
        <f>VLOOKUP(G4923,[1]Conceptos!$B$2:$E$587,4,FALSE)</f>
        <v>1</v>
      </c>
      <c r="V4923" s="231">
        <f t="shared" si="852"/>
        <v>0</v>
      </c>
    </row>
    <row r="4924" spans="1:22" s="231" customFormat="1" hidden="1">
      <c r="A4924" s="172">
        <f>VLOOKUP(G4924,[1]Conceptos!$B$2:$F$587,5,FALSE)</f>
        <v>577</v>
      </c>
      <c r="B4924" s="236"/>
      <c r="C4924" s="237"/>
      <c r="D4924" s="238"/>
      <c r="E4924" s="225">
        <v>7</v>
      </c>
      <c r="F4924" s="174"/>
      <c r="G4924" s="264" t="str">
        <f t="shared" si="849"/>
        <v>A.18.4.2</v>
      </c>
      <c r="H4924" s="235" t="e">
        <f t="shared" si="857"/>
        <v>#N/A</v>
      </c>
      <c r="I4924" s="239"/>
      <c r="J4924" s="239"/>
      <c r="K4924" s="239"/>
      <c r="L4924" s="239"/>
      <c r="M4924" s="240"/>
      <c r="N4924" s="231">
        <f t="shared" si="851"/>
        <v>1</v>
      </c>
      <c r="O4924" s="231">
        <f t="shared" si="858"/>
        <v>0</v>
      </c>
      <c r="P4924" s="179">
        <f>VLOOKUP($G4924,[1]Conceptos!$B$2:$I$588,6,FALSE)</f>
        <v>1</v>
      </c>
      <c r="Q4924" s="179">
        <f>VLOOKUP($G4924,[1]Conceptos!$B$2:$I$588,7,FALSE)</f>
        <v>1</v>
      </c>
      <c r="R4924" s="179">
        <f>VLOOKUP($G4924,[1]Conceptos!$B$2:$I$588,8,FALSE)</f>
        <v>1</v>
      </c>
      <c r="S4924" s="229" t="b">
        <f>VLOOKUP(G4924,[1]Conceptos!$B$2:$E$587,4,FALSE)</f>
        <v>1</v>
      </c>
      <c r="V4924" s="231">
        <f t="shared" si="852"/>
        <v>0</v>
      </c>
    </row>
    <row r="4925" spans="1:22" s="231" customFormat="1" hidden="1">
      <c r="A4925" s="172">
        <f>VLOOKUP(G4925,[1]Conceptos!$B$2:$F$587,5,FALSE)</f>
        <v>577</v>
      </c>
      <c r="B4925" s="236"/>
      <c r="C4925" s="237"/>
      <c r="D4925" s="238"/>
      <c r="E4925" s="225">
        <v>8</v>
      </c>
      <c r="F4925" s="174"/>
      <c r="G4925" s="264" t="str">
        <f t="shared" ref="G4925:G4988" si="859">IF(ISBLANK(B4925),G4924,B4925)</f>
        <v>A.18.4.2</v>
      </c>
      <c r="H4925" s="235" t="e">
        <f t="shared" si="857"/>
        <v>#N/A</v>
      </c>
      <c r="I4925" s="239"/>
      <c r="J4925" s="239"/>
      <c r="K4925" s="239"/>
      <c r="L4925" s="239"/>
      <c r="M4925" s="240"/>
      <c r="N4925" s="231">
        <f t="shared" ref="N4925:N4988" si="860">IF(E4925&lt;&gt;"",1,0)</f>
        <v>1</v>
      </c>
      <c r="O4925" s="231">
        <f t="shared" si="858"/>
        <v>0</v>
      </c>
      <c r="P4925" s="179">
        <f>VLOOKUP($G4925,[1]Conceptos!$B$2:$I$588,6,FALSE)</f>
        <v>1</v>
      </c>
      <c r="Q4925" s="179">
        <f>VLOOKUP($G4925,[1]Conceptos!$B$2:$I$588,7,FALSE)</f>
        <v>1</v>
      </c>
      <c r="R4925" s="179">
        <f>VLOOKUP($G4925,[1]Conceptos!$B$2:$I$588,8,FALSE)</f>
        <v>1</v>
      </c>
      <c r="S4925" s="229" t="b">
        <f>VLOOKUP(G4925,[1]Conceptos!$B$2:$E$587,4,FALSE)</f>
        <v>1</v>
      </c>
      <c r="V4925" s="231">
        <f t="shared" si="852"/>
        <v>0</v>
      </c>
    </row>
    <row r="4926" spans="1:22" s="231" customFormat="1" hidden="1">
      <c r="A4926" s="172">
        <f>VLOOKUP(G4926,[1]Conceptos!$B$2:$F$587,5,FALSE)</f>
        <v>577</v>
      </c>
      <c r="B4926" s="236"/>
      <c r="C4926" s="237"/>
      <c r="D4926" s="238"/>
      <c r="E4926" s="225">
        <v>9</v>
      </c>
      <c r="F4926" s="174"/>
      <c r="G4926" s="264" t="str">
        <f t="shared" si="859"/>
        <v>A.18.4.2</v>
      </c>
      <c r="H4926" s="235" t="e">
        <f t="shared" si="857"/>
        <v>#N/A</v>
      </c>
      <c r="I4926" s="239"/>
      <c r="J4926" s="239"/>
      <c r="K4926" s="239"/>
      <c r="L4926" s="239"/>
      <c r="M4926" s="240"/>
      <c r="N4926" s="231">
        <f t="shared" si="860"/>
        <v>1</v>
      </c>
      <c r="O4926" s="231">
        <f t="shared" si="858"/>
        <v>0</v>
      </c>
      <c r="P4926" s="179">
        <f>VLOOKUP($G4926,[1]Conceptos!$B$2:$I$588,6,FALSE)</f>
        <v>1</v>
      </c>
      <c r="Q4926" s="179">
        <f>VLOOKUP($G4926,[1]Conceptos!$B$2:$I$588,7,FALSE)</f>
        <v>1</v>
      </c>
      <c r="R4926" s="179">
        <f>VLOOKUP($G4926,[1]Conceptos!$B$2:$I$588,8,FALSE)</f>
        <v>1</v>
      </c>
      <c r="S4926" s="229" t="b">
        <f>VLOOKUP(G4926,[1]Conceptos!$B$2:$E$587,4,FALSE)</f>
        <v>1</v>
      </c>
      <c r="V4926" s="231">
        <f t="shared" si="852"/>
        <v>0</v>
      </c>
    </row>
    <row r="4927" spans="1:22" s="231" customFormat="1" hidden="1">
      <c r="A4927" s="172">
        <f>VLOOKUP(G4927,[1]Conceptos!$B$2:$F$587,5,FALSE)</f>
        <v>577</v>
      </c>
      <c r="B4927" s="236"/>
      <c r="C4927" s="237"/>
      <c r="D4927" s="238"/>
      <c r="E4927" s="225">
        <v>10</v>
      </c>
      <c r="F4927" s="174"/>
      <c r="G4927" s="264" t="str">
        <f t="shared" si="859"/>
        <v>A.18.4.2</v>
      </c>
      <c r="H4927" s="235" t="e">
        <f t="shared" si="857"/>
        <v>#N/A</v>
      </c>
      <c r="I4927" s="239"/>
      <c r="J4927" s="239"/>
      <c r="K4927" s="239"/>
      <c r="L4927" s="239"/>
      <c r="M4927" s="240"/>
      <c r="N4927" s="231">
        <f t="shared" si="860"/>
        <v>1</v>
      </c>
      <c r="O4927" s="231">
        <f t="shared" si="858"/>
        <v>0</v>
      </c>
      <c r="P4927" s="179">
        <f>VLOOKUP($G4927,[1]Conceptos!$B$2:$I$588,6,FALSE)</f>
        <v>1</v>
      </c>
      <c r="Q4927" s="179">
        <f>VLOOKUP($G4927,[1]Conceptos!$B$2:$I$588,7,FALSE)</f>
        <v>1</v>
      </c>
      <c r="R4927" s="179">
        <f>VLOOKUP($G4927,[1]Conceptos!$B$2:$I$588,8,FALSE)</f>
        <v>1</v>
      </c>
      <c r="S4927" s="229" t="b">
        <f>VLOOKUP(G4927,[1]Conceptos!$B$2:$E$587,4,FALSE)</f>
        <v>1</v>
      </c>
      <c r="V4927" s="231">
        <f t="shared" ref="V4927:V4990" si="861">IF(T4927=0,T4926,T4927)</f>
        <v>0</v>
      </c>
    </row>
    <row r="4928" spans="1:22" s="231" customFormat="1" ht="51">
      <c r="A4928" s="172">
        <f>VLOOKUP(G4928,[1]Conceptos!$B$2:$F$587,5,FALSE)</f>
        <v>578</v>
      </c>
      <c r="B4928" s="219" t="s">
        <v>720</v>
      </c>
      <c r="C4928" s="220" t="str">
        <f>VLOOKUP(B4928,[1]Conceptos!$B$2:$D$587,2,FALSE)</f>
        <v>COMPRA DE EQUIPO DE COMUNICACIÓN, MONTAJE Y OPERACIÓN DE REDES DE INTELIGENCIA</v>
      </c>
      <c r="D4928" s="221" t="str">
        <f>VLOOKUP(B4928,[1]Conceptos!$B$2:$D$587,3,FALSE)</f>
        <v>INVERSIÓN ORIENTADA A LA ADQUISICIÓN Y MONTAJE DE EQUIPOS UTILIZADOS EN LA OPERACIÓN DE REDES DE INTELIGENCIA MILITAR</v>
      </c>
      <c r="E4928" s="222" t="s">
        <v>136</v>
      </c>
      <c r="F4928" s="223"/>
      <c r="G4928" s="263" t="str">
        <f t="shared" si="859"/>
        <v>A.18.4.3</v>
      </c>
      <c r="H4928" s="225"/>
      <c r="I4928" s="226">
        <f>SUM(I4929:I4938)</f>
        <v>0</v>
      </c>
      <c r="J4928" s="226">
        <f>SUM(J4929:J4938)</f>
        <v>0</v>
      </c>
      <c r="K4928" s="226">
        <f>SUM(K4929:K4938)</f>
        <v>0</v>
      </c>
      <c r="L4928" s="226">
        <f>SUM(L4929:L4938)</f>
        <v>0</v>
      </c>
      <c r="M4928" s="227">
        <f>SUM(M4929:M4938)</f>
        <v>0</v>
      </c>
      <c r="N4928" s="228">
        <f>IF(AND(E4928&lt;&gt;"", E4928&lt;&gt;"Registrar Detalle",E4928&lt;&gt;"Ocultar Detalle"),1,0)</f>
        <v>0</v>
      </c>
      <c r="O4928" s="228">
        <f t="shared" si="858"/>
        <v>0</v>
      </c>
      <c r="P4928" s="179">
        <f>VLOOKUP($G4928,[1]Conceptos!$B$2:$I$588,6,FALSE)</f>
        <v>1</v>
      </c>
      <c r="Q4928" s="179">
        <f>VLOOKUP($G4928,[1]Conceptos!$B$2:$I$588,7,FALSE)</f>
        <v>1</v>
      </c>
      <c r="R4928" s="179">
        <f>VLOOKUP($G4928,[1]Conceptos!$B$2:$I$588,8,FALSE)</f>
        <v>1</v>
      </c>
      <c r="S4928" s="229" t="b">
        <f>VLOOKUP(G4928,[1]Conceptos!$B$2:$E$588,4,FALSE)</f>
        <v>1</v>
      </c>
      <c r="T4928" s="230">
        <f>FIND(".",B4928,LEN(B4928)-2)</f>
        <v>7</v>
      </c>
      <c r="U4928" s="230" t="str">
        <f>MID(B4928,1,T4928-1)</f>
        <v>A.18.4</v>
      </c>
      <c r="V4928" s="231">
        <f t="shared" si="861"/>
        <v>7</v>
      </c>
    </row>
    <row r="4929" spans="1:22" s="231" customFormat="1">
      <c r="A4929" s="172">
        <f>VLOOKUP(G4929,[1]Conceptos!$B$2:$F$587,5,FALSE)</f>
        <v>578</v>
      </c>
      <c r="B4929" s="234"/>
      <c r="C4929" s="220"/>
      <c r="D4929" s="221"/>
      <c r="E4929" s="225">
        <v>1</v>
      </c>
      <c r="F4929" s="174"/>
      <c r="G4929" s="264" t="str">
        <f t="shared" si="859"/>
        <v>A.18.4.3</v>
      </c>
      <c r="H4929" s="235" t="e">
        <f t="shared" ref="H4929:H4938" si="862">VLOOKUP(F4929,$W$7:$X$48,2,FALSE)</f>
        <v>#N/A</v>
      </c>
      <c r="I4929" s="239"/>
      <c r="J4929" s="239"/>
      <c r="K4929" s="239"/>
      <c r="L4929" s="239"/>
      <c r="M4929" s="240"/>
      <c r="N4929" s="231">
        <f t="shared" si="860"/>
        <v>1</v>
      </c>
      <c r="O4929" s="231">
        <f t="shared" si="858"/>
        <v>0</v>
      </c>
      <c r="P4929" s="179">
        <f>VLOOKUP($G4929,[1]Conceptos!$B$2:$I$588,6,FALSE)</f>
        <v>1</v>
      </c>
      <c r="Q4929" s="179">
        <f>VLOOKUP($G4929,[1]Conceptos!$B$2:$I$588,7,FALSE)</f>
        <v>1</v>
      </c>
      <c r="R4929" s="179">
        <f>VLOOKUP($G4929,[1]Conceptos!$B$2:$I$588,8,FALSE)</f>
        <v>1</v>
      </c>
      <c r="S4929" s="229" t="b">
        <f>VLOOKUP(G4929,[1]Conceptos!$B$2:$E$588,4,FALSE)</f>
        <v>1</v>
      </c>
      <c r="V4929" s="231">
        <f t="shared" si="861"/>
        <v>7</v>
      </c>
    </row>
    <row r="4930" spans="1:22" s="231" customFormat="1" hidden="1">
      <c r="A4930" s="172">
        <f>VLOOKUP(G4930,[1]Conceptos!$B$2:$F$587,5,FALSE)</f>
        <v>578</v>
      </c>
      <c r="B4930" s="236"/>
      <c r="C4930" s="237"/>
      <c r="D4930" s="238"/>
      <c r="E4930" s="225">
        <v>2</v>
      </c>
      <c r="F4930" s="174"/>
      <c r="G4930" s="264" t="str">
        <f t="shared" si="859"/>
        <v>A.18.4.3</v>
      </c>
      <c r="H4930" s="235" t="e">
        <f t="shared" si="862"/>
        <v>#N/A</v>
      </c>
      <c r="I4930" s="239"/>
      <c r="J4930" s="239"/>
      <c r="K4930" s="239"/>
      <c r="L4930" s="239"/>
      <c r="M4930" s="240"/>
      <c r="N4930" s="231">
        <f t="shared" si="860"/>
        <v>1</v>
      </c>
      <c r="O4930" s="231">
        <f t="shared" si="858"/>
        <v>0</v>
      </c>
      <c r="P4930" s="179">
        <f>VLOOKUP($G4930,[1]Conceptos!$B$2:$I$588,6,FALSE)</f>
        <v>1</v>
      </c>
      <c r="Q4930" s="179">
        <f>VLOOKUP($G4930,[1]Conceptos!$B$2:$I$588,7,FALSE)</f>
        <v>1</v>
      </c>
      <c r="R4930" s="179">
        <f>VLOOKUP($G4930,[1]Conceptos!$B$2:$I$588,8,FALSE)</f>
        <v>1</v>
      </c>
      <c r="S4930" s="229" t="b">
        <f>VLOOKUP(G4930,[1]Conceptos!$B$2:$E$587,4,FALSE)</f>
        <v>1</v>
      </c>
      <c r="V4930" s="231">
        <f t="shared" si="861"/>
        <v>0</v>
      </c>
    </row>
    <row r="4931" spans="1:22" s="231" customFormat="1" hidden="1">
      <c r="A4931" s="172">
        <f>VLOOKUP(G4931,[1]Conceptos!$B$2:$F$587,5,FALSE)</f>
        <v>578</v>
      </c>
      <c r="B4931" s="236"/>
      <c r="C4931" s="237"/>
      <c r="D4931" s="238"/>
      <c r="E4931" s="225">
        <v>3</v>
      </c>
      <c r="F4931" s="174"/>
      <c r="G4931" s="264" t="str">
        <f t="shared" si="859"/>
        <v>A.18.4.3</v>
      </c>
      <c r="H4931" s="235" t="e">
        <f t="shared" si="862"/>
        <v>#N/A</v>
      </c>
      <c r="I4931" s="239"/>
      <c r="J4931" s="239"/>
      <c r="K4931" s="239"/>
      <c r="L4931" s="239"/>
      <c r="M4931" s="240"/>
      <c r="N4931" s="231">
        <f t="shared" si="860"/>
        <v>1</v>
      </c>
      <c r="O4931" s="231">
        <f t="shared" si="858"/>
        <v>0</v>
      </c>
      <c r="P4931" s="179">
        <f>VLOOKUP($G4931,[1]Conceptos!$B$2:$I$588,6,FALSE)</f>
        <v>1</v>
      </c>
      <c r="Q4931" s="179">
        <f>VLOOKUP($G4931,[1]Conceptos!$B$2:$I$588,7,FALSE)</f>
        <v>1</v>
      </c>
      <c r="R4931" s="179">
        <f>VLOOKUP($G4931,[1]Conceptos!$B$2:$I$588,8,FALSE)</f>
        <v>1</v>
      </c>
      <c r="S4931" s="229" t="b">
        <f>VLOOKUP(G4931,[1]Conceptos!$B$2:$E$587,4,FALSE)</f>
        <v>1</v>
      </c>
      <c r="V4931" s="231">
        <f t="shared" si="861"/>
        <v>0</v>
      </c>
    </row>
    <row r="4932" spans="1:22" s="231" customFormat="1" hidden="1">
      <c r="A4932" s="172">
        <f>VLOOKUP(G4932,[1]Conceptos!$B$2:$F$587,5,FALSE)</f>
        <v>578</v>
      </c>
      <c r="B4932" s="236"/>
      <c r="C4932" s="237"/>
      <c r="D4932" s="238"/>
      <c r="E4932" s="225">
        <v>4</v>
      </c>
      <c r="F4932" s="174"/>
      <c r="G4932" s="264" t="str">
        <f t="shared" si="859"/>
        <v>A.18.4.3</v>
      </c>
      <c r="H4932" s="235" t="e">
        <f t="shared" si="862"/>
        <v>#N/A</v>
      </c>
      <c r="I4932" s="239"/>
      <c r="J4932" s="239"/>
      <c r="K4932" s="239"/>
      <c r="L4932" s="239"/>
      <c r="M4932" s="240"/>
      <c r="N4932" s="231">
        <f t="shared" si="860"/>
        <v>1</v>
      </c>
      <c r="O4932" s="231">
        <f t="shared" si="858"/>
        <v>0</v>
      </c>
      <c r="P4932" s="179">
        <f>VLOOKUP($G4932,[1]Conceptos!$B$2:$I$588,6,FALSE)</f>
        <v>1</v>
      </c>
      <c r="Q4932" s="179">
        <f>VLOOKUP($G4932,[1]Conceptos!$B$2:$I$588,7,FALSE)</f>
        <v>1</v>
      </c>
      <c r="R4932" s="179">
        <f>VLOOKUP($G4932,[1]Conceptos!$B$2:$I$588,8,FALSE)</f>
        <v>1</v>
      </c>
      <c r="S4932" s="229" t="b">
        <f>VLOOKUP(G4932,[1]Conceptos!$B$2:$E$587,4,FALSE)</f>
        <v>1</v>
      </c>
      <c r="V4932" s="231">
        <f t="shared" si="861"/>
        <v>0</v>
      </c>
    </row>
    <row r="4933" spans="1:22" s="231" customFormat="1" hidden="1">
      <c r="A4933" s="172">
        <f>VLOOKUP(G4933,[1]Conceptos!$B$2:$F$587,5,FALSE)</f>
        <v>578</v>
      </c>
      <c r="B4933" s="236"/>
      <c r="C4933" s="237"/>
      <c r="D4933" s="238"/>
      <c r="E4933" s="225">
        <v>5</v>
      </c>
      <c r="F4933" s="174"/>
      <c r="G4933" s="264" t="str">
        <f t="shared" si="859"/>
        <v>A.18.4.3</v>
      </c>
      <c r="H4933" s="235" t="e">
        <f t="shared" si="862"/>
        <v>#N/A</v>
      </c>
      <c r="I4933" s="239"/>
      <c r="J4933" s="239"/>
      <c r="K4933" s="239"/>
      <c r="L4933" s="239"/>
      <c r="M4933" s="240"/>
      <c r="N4933" s="231">
        <f t="shared" si="860"/>
        <v>1</v>
      </c>
      <c r="O4933" s="231">
        <f t="shared" si="858"/>
        <v>0</v>
      </c>
      <c r="P4933" s="179">
        <f>VLOOKUP($G4933,[1]Conceptos!$B$2:$I$588,6,FALSE)</f>
        <v>1</v>
      </c>
      <c r="Q4933" s="179">
        <f>VLOOKUP($G4933,[1]Conceptos!$B$2:$I$588,7,FALSE)</f>
        <v>1</v>
      </c>
      <c r="R4933" s="179">
        <f>VLOOKUP($G4933,[1]Conceptos!$B$2:$I$588,8,FALSE)</f>
        <v>1</v>
      </c>
      <c r="S4933" s="229" t="b">
        <f>VLOOKUP(G4933,[1]Conceptos!$B$2:$E$587,4,FALSE)</f>
        <v>1</v>
      </c>
      <c r="V4933" s="231">
        <f t="shared" si="861"/>
        <v>0</v>
      </c>
    </row>
    <row r="4934" spans="1:22" s="231" customFormat="1" hidden="1">
      <c r="A4934" s="172">
        <f>VLOOKUP(G4934,[1]Conceptos!$B$2:$F$587,5,FALSE)</f>
        <v>578</v>
      </c>
      <c r="B4934" s="236"/>
      <c r="C4934" s="237"/>
      <c r="D4934" s="238"/>
      <c r="E4934" s="225">
        <v>6</v>
      </c>
      <c r="F4934" s="174"/>
      <c r="G4934" s="264" t="str">
        <f t="shared" si="859"/>
        <v>A.18.4.3</v>
      </c>
      <c r="H4934" s="235" t="e">
        <f t="shared" si="862"/>
        <v>#N/A</v>
      </c>
      <c r="I4934" s="239"/>
      <c r="J4934" s="239"/>
      <c r="K4934" s="239"/>
      <c r="L4934" s="239"/>
      <c r="M4934" s="240"/>
      <c r="N4934" s="231">
        <f t="shared" si="860"/>
        <v>1</v>
      </c>
      <c r="O4934" s="231">
        <f t="shared" si="858"/>
        <v>0</v>
      </c>
      <c r="P4934" s="179">
        <f>VLOOKUP($G4934,[1]Conceptos!$B$2:$I$588,6,FALSE)</f>
        <v>1</v>
      </c>
      <c r="Q4934" s="179">
        <f>VLOOKUP($G4934,[1]Conceptos!$B$2:$I$588,7,FALSE)</f>
        <v>1</v>
      </c>
      <c r="R4934" s="179">
        <f>VLOOKUP($G4934,[1]Conceptos!$B$2:$I$588,8,FALSE)</f>
        <v>1</v>
      </c>
      <c r="S4934" s="229" t="b">
        <f>VLOOKUP(G4934,[1]Conceptos!$B$2:$E$587,4,FALSE)</f>
        <v>1</v>
      </c>
      <c r="V4934" s="231">
        <f t="shared" si="861"/>
        <v>0</v>
      </c>
    </row>
    <row r="4935" spans="1:22" s="231" customFormat="1" hidden="1">
      <c r="A4935" s="172">
        <f>VLOOKUP(G4935,[1]Conceptos!$B$2:$F$587,5,FALSE)</f>
        <v>578</v>
      </c>
      <c r="B4935" s="236"/>
      <c r="C4935" s="237"/>
      <c r="D4935" s="238"/>
      <c r="E4935" s="225">
        <v>7</v>
      </c>
      <c r="F4935" s="174"/>
      <c r="G4935" s="264" t="str">
        <f t="shared" si="859"/>
        <v>A.18.4.3</v>
      </c>
      <c r="H4935" s="235" t="e">
        <f t="shared" si="862"/>
        <v>#N/A</v>
      </c>
      <c r="I4935" s="239"/>
      <c r="J4935" s="239"/>
      <c r="K4935" s="239"/>
      <c r="L4935" s="239"/>
      <c r="M4935" s="240"/>
      <c r="N4935" s="231">
        <f t="shared" si="860"/>
        <v>1</v>
      </c>
      <c r="O4935" s="231">
        <f t="shared" si="858"/>
        <v>0</v>
      </c>
      <c r="P4935" s="179">
        <f>VLOOKUP($G4935,[1]Conceptos!$B$2:$I$588,6,FALSE)</f>
        <v>1</v>
      </c>
      <c r="Q4935" s="179">
        <f>VLOOKUP($G4935,[1]Conceptos!$B$2:$I$588,7,FALSE)</f>
        <v>1</v>
      </c>
      <c r="R4935" s="179">
        <f>VLOOKUP($G4935,[1]Conceptos!$B$2:$I$588,8,FALSE)</f>
        <v>1</v>
      </c>
      <c r="S4935" s="229" t="b">
        <f>VLOOKUP(G4935,[1]Conceptos!$B$2:$E$587,4,FALSE)</f>
        <v>1</v>
      </c>
      <c r="V4935" s="231">
        <f t="shared" si="861"/>
        <v>0</v>
      </c>
    </row>
    <row r="4936" spans="1:22" s="231" customFormat="1" hidden="1">
      <c r="A4936" s="172">
        <f>VLOOKUP(G4936,[1]Conceptos!$B$2:$F$587,5,FALSE)</f>
        <v>578</v>
      </c>
      <c r="B4936" s="236"/>
      <c r="C4936" s="237"/>
      <c r="D4936" s="238"/>
      <c r="E4936" s="225">
        <v>8</v>
      </c>
      <c r="F4936" s="174"/>
      <c r="G4936" s="264" t="str">
        <f t="shared" si="859"/>
        <v>A.18.4.3</v>
      </c>
      <c r="H4936" s="235" t="e">
        <f t="shared" si="862"/>
        <v>#N/A</v>
      </c>
      <c r="I4936" s="239"/>
      <c r="J4936" s="239"/>
      <c r="K4936" s="239"/>
      <c r="L4936" s="239"/>
      <c r="M4936" s="240"/>
      <c r="N4936" s="231">
        <f t="shared" si="860"/>
        <v>1</v>
      </c>
      <c r="O4936" s="231">
        <f t="shared" si="858"/>
        <v>0</v>
      </c>
      <c r="P4936" s="179">
        <f>VLOOKUP($G4936,[1]Conceptos!$B$2:$I$588,6,FALSE)</f>
        <v>1</v>
      </c>
      <c r="Q4936" s="179">
        <f>VLOOKUP($G4936,[1]Conceptos!$B$2:$I$588,7,FALSE)</f>
        <v>1</v>
      </c>
      <c r="R4936" s="179">
        <f>VLOOKUP($G4936,[1]Conceptos!$B$2:$I$588,8,FALSE)</f>
        <v>1</v>
      </c>
      <c r="S4936" s="229" t="b">
        <f>VLOOKUP(G4936,[1]Conceptos!$B$2:$E$587,4,FALSE)</f>
        <v>1</v>
      </c>
      <c r="V4936" s="231">
        <f t="shared" si="861"/>
        <v>0</v>
      </c>
    </row>
    <row r="4937" spans="1:22" s="231" customFormat="1" hidden="1">
      <c r="A4937" s="172">
        <f>VLOOKUP(G4937,[1]Conceptos!$B$2:$F$587,5,FALSE)</f>
        <v>578</v>
      </c>
      <c r="B4937" s="236"/>
      <c r="C4937" s="237"/>
      <c r="D4937" s="238"/>
      <c r="E4937" s="225">
        <v>9</v>
      </c>
      <c r="F4937" s="174"/>
      <c r="G4937" s="264" t="str">
        <f t="shared" si="859"/>
        <v>A.18.4.3</v>
      </c>
      <c r="H4937" s="235" t="e">
        <f t="shared" si="862"/>
        <v>#N/A</v>
      </c>
      <c r="I4937" s="239"/>
      <c r="J4937" s="239"/>
      <c r="K4937" s="239"/>
      <c r="L4937" s="239"/>
      <c r="M4937" s="240"/>
      <c r="N4937" s="231">
        <f t="shared" si="860"/>
        <v>1</v>
      </c>
      <c r="O4937" s="231">
        <f t="shared" si="858"/>
        <v>0</v>
      </c>
      <c r="P4937" s="179">
        <f>VLOOKUP($G4937,[1]Conceptos!$B$2:$I$588,6,FALSE)</f>
        <v>1</v>
      </c>
      <c r="Q4937" s="179">
        <f>VLOOKUP($G4937,[1]Conceptos!$B$2:$I$588,7,FALSE)</f>
        <v>1</v>
      </c>
      <c r="R4937" s="179">
        <f>VLOOKUP($G4937,[1]Conceptos!$B$2:$I$588,8,FALSE)</f>
        <v>1</v>
      </c>
      <c r="S4937" s="229" t="b">
        <f>VLOOKUP(G4937,[1]Conceptos!$B$2:$E$587,4,FALSE)</f>
        <v>1</v>
      </c>
      <c r="V4937" s="231">
        <f t="shared" si="861"/>
        <v>0</v>
      </c>
    </row>
    <row r="4938" spans="1:22" s="231" customFormat="1" hidden="1">
      <c r="A4938" s="172">
        <f>VLOOKUP(G4938,[1]Conceptos!$B$2:$F$587,5,FALSE)</f>
        <v>578</v>
      </c>
      <c r="B4938" s="236"/>
      <c r="C4938" s="237"/>
      <c r="D4938" s="238"/>
      <c r="E4938" s="225">
        <v>10</v>
      </c>
      <c r="F4938" s="174"/>
      <c r="G4938" s="264" t="str">
        <f t="shared" si="859"/>
        <v>A.18.4.3</v>
      </c>
      <c r="H4938" s="235" t="e">
        <f t="shared" si="862"/>
        <v>#N/A</v>
      </c>
      <c r="I4938" s="239"/>
      <c r="J4938" s="239"/>
      <c r="K4938" s="239"/>
      <c r="L4938" s="239"/>
      <c r="M4938" s="240"/>
      <c r="N4938" s="231">
        <f t="shared" si="860"/>
        <v>1</v>
      </c>
      <c r="O4938" s="231">
        <f t="shared" si="858"/>
        <v>0</v>
      </c>
      <c r="P4938" s="179">
        <f>VLOOKUP($G4938,[1]Conceptos!$B$2:$I$588,6,FALSE)</f>
        <v>1</v>
      </c>
      <c r="Q4938" s="179">
        <f>VLOOKUP($G4938,[1]Conceptos!$B$2:$I$588,7,FALSE)</f>
        <v>1</v>
      </c>
      <c r="R4938" s="179">
        <f>VLOOKUP($G4938,[1]Conceptos!$B$2:$I$588,8,FALSE)</f>
        <v>1</v>
      </c>
      <c r="S4938" s="229" t="b">
        <f>VLOOKUP(G4938,[1]Conceptos!$B$2:$E$587,4,FALSE)</f>
        <v>1</v>
      </c>
      <c r="V4938" s="231">
        <f t="shared" si="861"/>
        <v>0</v>
      </c>
    </row>
    <row r="4939" spans="1:22" s="231" customFormat="1" ht="38.25">
      <c r="A4939" s="172">
        <f>VLOOKUP(G4939,[1]Conceptos!$B$2:$F$587,5,FALSE)</f>
        <v>579</v>
      </c>
      <c r="B4939" s="219" t="s">
        <v>721</v>
      </c>
      <c r="C4939" s="220" t="str">
        <f>VLOOKUP(B4939,[1]Conceptos!$B$2:$D$587,2,FALSE)</f>
        <v>RECOMPENSAS A PERSONAS QUE COLABOREN CON LA JUSTICIA Y SEGURIDAD DE LAS MISMAS</v>
      </c>
      <c r="D4939" s="221" t="str">
        <f>VLOOKUP(B4939,[1]Conceptos!$B$2:$D$587,3,FALSE)</f>
        <v>RECURSOS DESTINADOS AL PAGO DE RECOMPENSAS A PERSONAS QUE COLABOREN CON LA JUSTICIA Y LA SEGURIDAD DE LAS MISMAS</v>
      </c>
      <c r="E4939" s="222" t="s">
        <v>136</v>
      </c>
      <c r="F4939" s="223"/>
      <c r="G4939" s="263" t="str">
        <f t="shared" si="859"/>
        <v>A.18.4.4</v>
      </c>
      <c r="H4939" s="225"/>
      <c r="I4939" s="226">
        <f>SUM(I4940:I4949)</f>
        <v>0</v>
      </c>
      <c r="J4939" s="226">
        <f>SUM(J4940:J4949)</f>
        <v>0</v>
      </c>
      <c r="K4939" s="226">
        <f>SUM(K4940:K4949)</f>
        <v>0</v>
      </c>
      <c r="L4939" s="226">
        <f>SUM(L4940:L4949)</f>
        <v>0</v>
      </c>
      <c r="M4939" s="227">
        <f>SUM(M4940:M4949)</f>
        <v>0</v>
      </c>
      <c r="N4939" s="228">
        <f>IF(AND(E4939&lt;&gt;"", E4939&lt;&gt;"Registrar Detalle",E4939&lt;&gt;"Ocultar Detalle"),1,0)</f>
        <v>0</v>
      </c>
      <c r="O4939" s="228">
        <f t="shared" si="858"/>
        <v>0</v>
      </c>
      <c r="P4939" s="179">
        <f>VLOOKUP($G4939,[1]Conceptos!$B$2:$I$588,6,FALSE)</f>
        <v>1</v>
      </c>
      <c r="Q4939" s="179">
        <f>VLOOKUP($G4939,[1]Conceptos!$B$2:$I$588,7,FALSE)</f>
        <v>1</v>
      </c>
      <c r="R4939" s="179">
        <f>VLOOKUP($G4939,[1]Conceptos!$B$2:$I$588,8,FALSE)</f>
        <v>1</v>
      </c>
      <c r="S4939" s="229" t="b">
        <f>VLOOKUP(G4939,[1]Conceptos!$B$2:$E$588,4,FALSE)</f>
        <v>1</v>
      </c>
      <c r="T4939" s="230">
        <f>FIND(".",B4939,LEN(B4939)-2)</f>
        <v>7</v>
      </c>
      <c r="U4939" s="230" t="str">
        <f>MID(B4939,1,T4939-1)</f>
        <v>A.18.4</v>
      </c>
      <c r="V4939" s="231">
        <f t="shared" si="861"/>
        <v>7</v>
      </c>
    </row>
    <row r="4940" spans="1:22" s="231" customFormat="1">
      <c r="A4940" s="172">
        <f>VLOOKUP(G4940,[1]Conceptos!$B$2:$F$587,5,FALSE)</f>
        <v>579</v>
      </c>
      <c r="B4940" s="234"/>
      <c r="C4940" s="220"/>
      <c r="D4940" s="221"/>
      <c r="E4940" s="225">
        <v>1</v>
      </c>
      <c r="F4940" s="174"/>
      <c r="G4940" s="264" t="str">
        <f t="shared" si="859"/>
        <v>A.18.4.4</v>
      </c>
      <c r="H4940" s="235" t="e">
        <f t="shared" ref="H4940:H4949" si="863">VLOOKUP(F4940,$W$7:$X$48,2,FALSE)</f>
        <v>#N/A</v>
      </c>
      <c r="I4940" s="239"/>
      <c r="J4940" s="239"/>
      <c r="K4940" s="239"/>
      <c r="L4940" s="239"/>
      <c r="M4940" s="240"/>
      <c r="N4940" s="231">
        <f t="shared" si="860"/>
        <v>1</v>
      </c>
      <c r="O4940" s="231">
        <f t="shared" si="858"/>
        <v>0</v>
      </c>
      <c r="P4940" s="179">
        <f>VLOOKUP($G4940,[1]Conceptos!$B$2:$I$588,6,FALSE)</f>
        <v>1</v>
      </c>
      <c r="Q4940" s="179">
        <f>VLOOKUP($G4940,[1]Conceptos!$B$2:$I$588,7,FALSE)</f>
        <v>1</v>
      </c>
      <c r="R4940" s="179">
        <f>VLOOKUP($G4940,[1]Conceptos!$B$2:$I$588,8,FALSE)</f>
        <v>1</v>
      </c>
      <c r="S4940" s="229" t="b">
        <f>VLOOKUP(G4940,[1]Conceptos!$B$2:$E$588,4,FALSE)</f>
        <v>1</v>
      </c>
      <c r="V4940" s="231">
        <f t="shared" si="861"/>
        <v>7</v>
      </c>
    </row>
    <row r="4941" spans="1:22" s="231" customFormat="1" hidden="1">
      <c r="A4941" s="172">
        <f>VLOOKUP(G4941,[1]Conceptos!$B$2:$F$587,5,FALSE)</f>
        <v>579</v>
      </c>
      <c r="B4941" s="236"/>
      <c r="C4941" s="237"/>
      <c r="D4941" s="238"/>
      <c r="E4941" s="225">
        <v>2</v>
      </c>
      <c r="F4941" s="174"/>
      <c r="G4941" s="264" t="str">
        <f t="shared" si="859"/>
        <v>A.18.4.4</v>
      </c>
      <c r="H4941" s="235" t="e">
        <f t="shared" si="863"/>
        <v>#N/A</v>
      </c>
      <c r="I4941" s="239"/>
      <c r="J4941" s="239"/>
      <c r="K4941" s="239"/>
      <c r="L4941" s="239"/>
      <c r="M4941" s="240"/>
      <c r="N4941" s="231">
        <f t="shared" si="860"/>
        <v>1</v>
      </c>
      <c r="O4941" s="231">
        <f t="shared" si="858"/>
        <v>0</v>
      </c>
      <c r="P4941" s="179">
        <f>VLOOKUP($G4941,[1]Conceptos!$B$2:$I$588,6,FALSE)</f>
        <v>1</v>
      </c>
      <c r="Q4941" s="179">
        <f>VLOOKUP($G4941,[1]Conceptos!$B$2:$I$588,7,FALSE)</f>
        <v>1</v>
      </c>
      <c r="R4941" s="179">
        <f>VLOOKUP($G4941,[1]Conceptos!$B$2:$I$588,8,FALSE)</f>
        <v>1</v>
      </c>
      <c r="S4941" s="229" t="b">
        <f>VLOOKUP(G4941,[1]Conceptos!$B$2:$E$587,4,FALSE)</f>
        <v>1</v>
      </c>
      <c r="V4941" s="231">
        <f t="shared" si="861"/>
        <v>0</v>
      </c>
    </row>
    <row r="4942" spans="1:22" s="231" customFormat="1" hidden="1">
      <c r="A4942" s="172">
        <f>VLOOKUP(G4942,[1]Conceptos!$B$2:$F$587,5,FALSE)</f>
        <v>579</v>
      </c>
      <c r="B4942" s="236"/>
      <c r="C4942" s="237"/>
      <c r="D4942" s="238"/>
      <c r="E4942" s="225">
        <v>3</v>
      </c>
      <c r="F4942" s="174"/>
      <c r="G4942" s="264" t="str">
        <f t="shared" si="859"/>
        <v>A.18.4.4</v>
      </c>
      <c r="H4942" s="235" t="e">
        <f t="shared" si="863"/>
        <v>#N/A</v>
      </c>
      <c r="I4942" s="239"/>
      <c r="J4942" s="239"/>
      <c r="K4942" s="239"/>
      <c r="L4942" s="239"/>
      <c r="M4942" s="240"/>
      <c r="N4942" s="231">
        <f t="shared" si="860"/>
        <v>1</v>
      </c>
      <c r="O4942" s="231">
        <f t="shared" si="858"/>
        <v>0</v>
      </c>
      <c r="P4942" s="179">
        <f>VLOOKUP($G4942,[1]Conceptos!$B$2:$I$588,6,FALSE)</f>
        <v>1</v>
      </c>
      <c r="Q4942" s="179">
        <f>VLOOKUP($G4942,[1]Conceptos!$B$2:$I$588,7,FALSE)</f>
        <v>1</v>
      </c>
      <c r="R4942" s="179">
        <f>VLOOKUP($G4942,[1]Conceptos!$B$2:$I$588,8,FALSE)</f>
        <v>1</v>
      </c>
      <c r="S4942" s="229" t="b">
        <f>VLOOKUP(G4942,[1]Conceptos!$B$2:$E$587,4,FALSE)</f>
        <v>1</v>
      </c>
      <c r="V4942" s="231">
        <f t="shared" si="861"/>
        <v>0</v>
      </c>
    </row>
    <row r="4943" spans="1:22" s="231" customFormat="1" hidden="1">
      <c r="A4943" s="172">
        <f>VLOOKUP(G4943,[1]Conceptos!$B$2:$F$587,5,FALSE)</f>
        <v>579</v>
      </c>
      <c r="B4943" s="236"/>
      <c r="C4943" s="237"/>
      <c r="D4943" s="238"/>
      <c r="E4943" s="225">
        <v>4</v>
      </c>
      <c r="F4943" s="174"/>
      <c r="G4943" s="264" t="str">
        <f t="shared" si="859"/>
        <v>A.18.4.4</v>
      </c>
      <c r="H4943" s="235" t="e">
        <f t="shared" si="863"/>
        <v>#N/A</v>
      </c>
      <c r="I4943" s="239"/>
      <c r="J4943" s="239"/>
      <c r="K4943" s="239"/>
      <c r="L4943" s="239"/>
      <c r="M4943" s="240"/>
      <c r="N4943" s="231">
        <f t="shared" si="860"/>
        <v>1</v>
      </c>
      <c r="O4943" s="231">
        <f t="shared" si="858"/>
        <v>0</v>
      </c>
      <c r="P4943" s="179">
        <f>VLOOKUP($G4943,[1]Conceptos!$B$2:$I$588,6,FALSE)</f>
        <v>1</v>
      </c>
      <c r="Q4943" s="179">
        <f>VLOOKUP($G4943,[1]Conceptos!$B$2:$I$588,7,FALSE)</f>
        <v>1</v>
      </c>
      <c r="R4943" s="179">
        <f>VLOOKUP($G4943,[1]Conceptos!$B$2:$I$588,8,FALSE)</f>
        <v>1</v>
      </c>
      <c r="S4943" s="229" t="b">
        <f>VLOOKUP(G4943,[1]Conceptos!$B$2:$E$587,4,FALSE)</f>
        <v>1</v>
      </c>
      <c r="V4943" s="231">
        <f t="shared" si="861"/>
        <v>0</v>
      </c>
    </row>
    <row r="4944" spans="1:22" s="231" customFormat="1" hidden="1">
      <c r="A4944" s="172">
        <f>VLOOKUP(G4944,[1]Conceptos!$B$2:$F$587,5,FALSE)</f>
        <v>579</v>
      </c>
      <c r="B4944" s="236"/>
      <c r="C4944" s="237"/>
      <c r="D4944" s="238"/>
      <c r="E4944" s="225">
        <v>5</v>
      </c>
      <c r="F4944" s="174"/>
      <c r="G4944" s="264" t="str">
        <f t="shared" si="859"/>
        <v>A.18.4.4</v>
      </c>
      <c r="H4944" s="235" t="e">
        <f t="shared" si="863"/>
        <v>#N/A</v>
      </c>
      <c r="I4944" s="239"/>
      <c r="J4944" s="239"/>
      <c r="K4944" s="239"/>
      <c r="L4944" s="239"/>
      <c r="M4944" s="240"/>
      <c r="N4944" s="231">
        <f t="shared" si="860"/>
        <v>1</v>
      </c>
      <c r="O4944" s="231">
        <f t="shared" si="858"/>
        <v>0</v>
      </c>
      <c r="P4944" s="179">
        <f>VLOOKUP($G4944,[1]Conceptos!$B$2:$I$588,6,FALSE)</f>
        <v>1</v>
      </c>
      <c r="Q4944" s="179">
        <f>VLOOKUP($G4944,[1]Conceptos!$B$2:$I$588,7,FALSE)</f>
        <v>1</v>
      </c>
      <c r="R4944" s="179">
        <f>VLOOKUP($G4944,[1]Conceptos!$B$2:$I$588,8,FALSE)</f>
        <v>1</v>
      </c>
      <c r="S4944" s="229" t="b">
        <f>VLOOKUP(G4944,[1]Conceptos!$B$2:$E$587,4,FALSE)</f>
        <v>1</v>
      </c>
      <c r="V4944" s="231">
        <f t="shared" si="861"/>
        <v>0</v>
      </c>
    </row>
    <row r="4945" spans="1:22" s="231" customFormat="1" hidden="1">
      <c r="A4945" s="172">
        <f>VLOOKUP(G4945,[1]Conceptos!$B$2:$F$587,5,FALSE)</f>
        <v>579</v>
      </c>
      <c r="B4945" s="236"/>
      <c r="C4945" s="237"/>
      <c r="D4945" s="238"/>
      <c r="E4945" s="225">
        <v>6</v>
      </c>
      <c r="F4945" s="174"/>
      <c r="G4945" s="264" t="str">
        <f t="shared" si="859"/>
        <v>A.18.4.4</v>
      </c>
      <c r="H4945" s="235" t="e">
        <f t="shared" si="863"/>
        <v>#N/A</v>
      </c>
      <c r="I4945" s="239"/>
      <c r="J4945" s="239"/>
      <c r="K4945" s="239"/>
      <c r="L4945" s="239"/>
      <c r="M4945" s="240"/>
      <c r="N4945" s="231">
        <f t="shared" si="860"/>
        <v>1</v>
      </c>
      <c r="O4945" s="231">
        <f t="shared" si="858"/>
        <v>0</v>
      </c>
      <c r="P4945" s="179">
        <f>VLOOKUP($G4945,[1]Conceptos!$B$2:$I$588,6,FALSE)</f>
        <v>1</v>
      </c>
      <c r="Q4945" s="179">
        <f>VLOOKUP($G4945,[1]Conceptos!$B$2:$I$588,7,FALSE)</f>
        <v>1</v>
      </c>
      <c r="R4945" s="179">
        <f>VLOOKUP($G4945,[1]Conceptos!$B$2:$I$588,8,FALSE)</f>
        <v>1</v>
      </c>
      <c r="S4945" s="229" t="b">
        <f>VLOOKUP(G4945,[1]Conceptos!$B$2:$E$587,4,FALSE)</f>
        <v>1</v>
      </c>
      <c r="V4945" s="231">
        <f t="shared" si="861"/>
        <v>0</v>
      </c>
    </row>
    <row r="4946" spans="1:22" s="231" customFormat="1" hidden="1">
      <c r="A4946" s="172">
        <f>VLOOKUP(G4946,[1]Conceptos!$B$2:$F$587,5,FALSE)</f>
        <v>579</v>
      </c>
      <c r="B4946" s="236"/>
      <c r="C4946" s="237"/>
      <c r="D4946" s="238"/>
      <c r="E4946" s="225">
        <v>7</v>
      </c>
      <c r="F4946" s="174"/>
      <c r="G4946" s="264" t="str">
        <f t="shared" si="859"/>
        <v>A.18.4.4</v>
      </c>
      <c r="H4946" s="235" t="e">
        <f t="shared" si="863"/>
        <v>#N/A</v>
      </c>
      <c r="I4946" s="239"/>
      <c r="J4946" s="239"/>
      <c r="K4946" s="239"/>
      <c r="L4946" s="239"/>
      <c r="M4946" s="240"/>
      <c r="N4946" s="231">
        <f t="shared" si="860"/>
        <v>1</v>
      </c>
      <c r="O4946" s="231">
        <f t="shared" si="858"/>
        <v>0</v>
      </c>
      <c r="P4946" s="179">
        <f>VLOOKUP($G4946,[1]Conceptos!$B$2:$I$588,6,FALSE)</f>
        <v>1</v>
      </c>
      <c r="Q4946" s="179">
        <f>VLOOKUP($G4946,[1]Conceptos!$B$2:$I$588,7,FALSE)</f>
        <v>1</v>
      </c>
      <c r="R4946" s="179">
        <f>VLOOKUP($G4946,[1]Conceptos!$B$2:$I$588,8,FALSE)</f>
        <v>1</v>
      </c>
      <c r="S4946" s="229" t="b">
        <f>VLOOKUP(G4946,[1]Conceptos!$B$2:$E$587,4,FALSE)</f>
        <v>1</v>
      </c>
      <c r="V4946" s="231">
        <f t="shared" si="861"/>
        <v>0</v>
      </c>
    </row>
    <row r="4947" spans="1:22" s="231" customFormat="1" hidden="1">
      <c r="A4947" s="172">
        <f>VLOOKUP(G4947,[1]Conceptos!$B$2:$F$587,5,FALSE)</f>
        <v>579</v>
      </c>
      <c r="B4947" s="236"/>
      <c r="C4947" s="237"/>
      <c r="D4947" s="238"/>
      <c r="E4947" s="225">
        <v>8</v>
      </c>
      <c r="F4947" s="174"/>
      <c r="G4947" s="264" t="str">
        <f t="shared" si="859"/>
        <v>A.18.4.4</v>
      </c>
      <c r="H4947" s="235" t="e">
        <f t="shared" si="863"/>
        <v>#N/A</v>
      </c>
      <c r="I4947" s="239"/>
      <c r="J4947" s="239"/>
      <c r="K4947" s="239"/>
      <c r="L4947" s="239"/>
      <c r="M4947" s="240"/>
      <c r="N4947" s="231">
        <f t="shared" si="860"/>
        <v>1</v>
      </c>
      <c r="O4947" s="231">
        <f t="shared" si="858"/>
        <v>0</v>
      </c>
      <c r="P4947" s="179">
        <f>VLOOKUP($G4947,[1]Conceptos!$B$2:$I$588,6,FALSE)</f>
        <v>1</v>
      </c>
      <c r="Q4947" s="179">
        <f>VLOOKUP($G4947,[1]Conceptos!$B$2:$I$588,7,FALSE)</f>
        <v>1</v>
      </c>
      <c r="R4947" s="179">
        <f>VLOOKUP($G4947,[1]Conceptos!$B$2:$I$588,8,FALSE)</f>
        <v>1</v>
      </c>
      <c r="S4947" s="229" t="b">
        <f>VLOOKUP(G4947,[1]Conceptos!$B$2:$E$587,4,FALSE)</f>
        <v>1</v>
      </c>
      <c r="V4947" s="231">
        <f t="shared" si="861"/>
        <v>0</v>
      </c>
    </row>
    <row r="4948" spans="1:22" s="231" customFormat="1" hidden="1">
      <c r="A4948" s="172">
        <f>VLOOKUP(G4948,[1]Conceptos!$B$2:$F$587,5,FALSE)</f>
        <v>579</v>
      </c>
      <c r="B4948" s="236"/>
      <c r="C4948" s="237"/>
      <c r="D4948" s="238"/>
      <c r="E4948" s="225">
        <v>9</v>
      </c>
      <c r="F4948" s="174"/>
      <c r="G4948" s="264" t="str">
        <f t="shared" si="859"/>
        <v>A.18.4.4</v>
      </c>
      <c r="H4948" s="235" t="e">
        <f t="shared" si="863"/>
        <v>#N/A</v>
      </c>
      <c r="I4948" s="239"/>
      <c r="J4948" s="239"/>
      <c r="K4948" s="239"/>
      <c r="L4948" s="239"/>
      <c r="M4948" s="240"/>
      <c r="N4948" s="231">
        <f t="shared" si="860"/>
        <v>1</v>
      </c>
      <c r="O4948" s="231">
        <f t="shared" si="858"/>
        <v>0</v>
      </c>
      <c r="P4948" s="179">
        <f>VLOOKUP($G4948,[1]Conceptos!$B$2:$I$588,6,FALSE)</f>
        <v>1</v>
      </c>
      <c r="Q4948" s="179">
        <f>VLOOKUP($G4948,[1]Conceptos!$B$2:$I$588,7,FALSE)</f>
        <v>1</v>
      </c>
      <c r="R4948" s="179">
        <f>VLOOKUP($G4948,[1]Conceptos!$B$2:$I$588,8,FALSE)</f>
        <v>1</v>
      </c>
      <c r="S4948" s="229" t="b">
        <f>VLOOKUP(G4948,[1]Conceptos!$B$2:$E$587,4,FALSE)</f>
        <v>1</v>
      </c>
      <c r="V4948" s="231">
        <f t="shared" si="861"/>
        <v>0</v>
      </c>
    </row>
    <row r="4949" spans="1:22" s="231" customFormat="1" hidden="1">
      <c r="A4949" s="172">
        <f>VLOOKUP(G4949,[1]Conceptos!$B$2:$F$587,5,FALSE)</f>
        <v>579</v>
      </c>
      <c r="B4949" s="236"/>
      <c r="C4949" s="237"/>
      <c r="D4949" s="238"/>
      <c r="E4949" s="225">
        <v>10</v>
      </c>
      <c r="F4949" s="174"/>
      <c r="G4949" s="264" t="str">
        <f t="shared" si="859"/>
        <v>A.18.4.4</v>
      </c>
      <c r="H4949" s="235" t="e">
        <f t="shared" si="863"/>
        <v>#N/A</v>
      </c>
      <c r="I4949" s="239"/>
      <c r="J4949" s="239"/>
      <c r="K4949" s="239"/>
      <c r="L4949" s="239"/>
      <c r="M4949" s="240"/>
      <c r="N4949" s="231">
        <f t="shared" si="860"/>
        <v>1</v>
      </c>
      <c r="O4949" s="231">
        <f t="shared" si="858"/>
        <v>0</v>
      </c>
      <c r="P4949" s="179">
        <f>VLOOKUP($G4949,[1]Conceptos!$B$2:$I$588,6,FALSE)</f>
        <v>1</v>
      </c>
      <c r="Q4949" s="179">
        <f>VLOOKUP($G4949,[1]Conceptos!$B$2:$I$588,7,FALSE)</f>
        <v>1</v>
      </c>
      <c r="R4949" s="179">
        <f>VLOOKUP($G4949,[1]Conceptos!$B$2:$I$588,8,FALSE)</f>
        <v>1</v>
      </c>
      <c r="S4949" s="229" t="b">
        <f>VLOOKUP(G4949,[1]Conceptos!$B$2:$E$587,4,FALSE)</f>
        <v>1</v>
      </c>
      <c r="V4949" s="231">
        <f t="shared" si="861"/>
        <v>0</v>
      </c>
    </row>
    <row r="4950" spans="1:22" s="231" customFormat="1" ht="38.25">
      <c r="A4950" s="172">
        <f>VLOOKUP(G4950,[1]Conceptos!$B$2:$F$587,5,FALSE)</f>
        <v>580</v>
      </c>
      <c r="B4950" s="219" t="s">
        <v>722</v>
      </c>
      <c r="C4950" s="220" t="str">
        <f>VLOOKUP(B4950,[1]Conceptos!$B$2:$D$587,2,FALSE)</f>
        <v xml:space="preserve">SERVICIOS PERSONALES, DOTACIÓN Y RACIONES PARA NUEVOS AGENTES Y SOLDADOS </v>
      </c>
      <c r="D4950" s="221" t="str">
        <f>VLOOKUP(B4950,[1]Conceptos!$B$2:$D$587,3,FALSE)</f>
        <v>INVERSIÓN ORIENTADA AL PAGO DE SERVICIOS PERSONALES, DOTACION Y RACIONES PARA NUEVOS AGENTES Y SOLDADOS</v>
      </c>
      <c r="E4950" s="222" t="s">
        <v>136</v>
      </c>
      <c r="F4950" s="223"/>
      <c r="G4950" s="263" t="str">
        <f t="shared" si="859"/>
        <v>A.18.4.5</v>
      </c>
      <c r="H4950" s="225"/>
      <c r="I4950" s="226">
        <f>SUM(I4951:I4960)</f>
        <v>0</v>
      </c>
      <c r="J4950" s="226">
        <f>SUM(J4951:J4960)</f>
        <v>0</v>
      </c>
      <c r="K4950" s="226">
        <f>SUM(K4951:K4960)</f>
        <v>0</v>
      </c>
      <c r="L4950" s="226">
        <f>SUM(L4951:L4960)</f>
        <v>0</v>
      </c>
      <c r="M4950" s="227">
        <f>SUM(M4951:M4960)</f>
        <v>0</v>
      </c>
      <c r="N4950" s="228">
        <f>IF(AND(E4950&lt;&gt;"", E4950&lt;&gt;"Registrar Detalle",E4950&lt;&gt;"Ocultar Detalle"),1,0)</f>
        <v>0</v>
      </c>
      <c r="O4950" s="228">
        <f t="shared" si="858"/>
        <v>0</v>
      </c>
      <c r="P4950" s="179">
        <f>VLOOKUP($G4950,[1]Conceptos!$B$2:$I$588,6,FALSE)</f>
        <v>1</v>
      </c>
      <c r="Q4950" s="179">
        <f>VLOOKUP($G4950,[1]Conceptos!$B$2:$I$588,7,FALSE)</f>
        <v>1</v>
      </c>
      <c r="R4950" s="179">
        <f>VLOOKUP($G4950,[1]Conceptos!$B$2:$I$588,8,FALSE)</f>
        <v>1</v>
      </c>
      <c r="S4950" s="229" t="b">
        <f>VLOOKUP(G4950,[1]Conceptos!$B$2:$E$588,4,FALSE)</f>
        <v>1</v>
      </c>
      <c r="T4950" s="230">
        <f>FIND(".",B4950,LEN(B4950)-2)</f>
        <v>7</v>
      </c>
      <c r="U4950" s="230" t="str">
        <f>MID(B4950,1,T4950-1)</f>
        <v>A.18.4</v>
      </c>
      <c r="V4950" s="231">
        <f t="shared" si="861"/>
        <v>7</v>
      </c>
    </row>
    <row r="4951" spans="1:22" s="231" customFormat="1">
      <c r="A4951" s="172">
        <f>VLOOKUP(G4951,[1]Conceptos!$B$2:$F$587,5,FALSE)</f>
        <v>580</v>
      </c>
      <c r="B4951" s="234"/>
      <c r="C4951" s="220"/>
      <c r="D4951" s="221"/>
      <c r="E4951" s="225">
        <v>1</v>
      </c>
      <c r="F4951" s="174"/>
      <c r="G4951" s="264" t="str">
        <f t="shared" si="859"/>
        <v>A.18.4.5</v>
      </c>
      <c r="H4951" s="235" t="e">
        <f t="shared" ref="H4951:H4960" si="864">VLOOKUP(F4951,$W$7:$X$48,2,FALSE)</f>
        <v>#N/A</v>
      </c>
      <c r="I4951" s="239"/>
      <c r="J4951" s="239"/>
      <c r="K4951" s="239"/>
      <c r="L4951" s="239"/>
      <c r="M4951" s="240"/>
      <c r="N4951" s="231">
        <f t="shared" si="860"/>
        <v>1</v>
      </c>
      <c r="O4951" s="231">
        <f t="shared" si="858"/>
        <v>0</v>
      </c>
      <c r="P4951" s="179">
        <f>VLOOKUP($G4951,[1]Conceptos!$B$2:$I$588,6,FALSE)</f>
        <v>1</v>
      </c>
      <c r="Q4951" s="179">
        <f>VLOOKUP($G4951,[1]Conceptos!$B$2:$I$588,7,FALSE)</f>
        <v>1</v>
      </c>
      <c r="R4951" s="179">
        <f>VLOOKUP($G4951,[1]Conceptos!$B$2:$I$588,8,FALSE)</f>
        <v>1</v>
      </c>
      <c r="S4951" s="229" t="b">
        <f>VLOOKUP(G4951,[1]Conceptos!$B$2:$E$588,4,FALSE)</f>
        <v>1</v>
      </c>
      <c r="V4951" s="231">
        <f t="shared" si="861"/>
        <v>7</v>
      </c>
    </row>
    <row r="4952" spans="1:22" s="231" customFormat="1" hidden="1">
      <c r="A4952" s="172">
        <f>VLOOKUP(G4952,[1]Conceptos!$B$2:$F$587,5,FALSE)</f>
        <v>580</v>
      </c>
      <c r="B4952" s="236"/>
      <c r="C4952" s="237"/>
      <c r="D4952" s="238"/>
      <c r="E4952" s="225">
        <v>2</v>
      </c>
      <c r="F4952" s="174"/>
      <c r="G4952" s="264" t="str">
        <f t="shared" si="859"/>
        <v>A.18.4.5</v>
      </c>
      <c r="H4952" s="235" t="e">
        <f t="shared" si="864"/>
        <v>#N/A</v>
      </c>
      <c r="I4952" s="239"/>
      <c r="J4952" s="239"/>
      <c r="K4952" s="239"/>
      <c r="L4952" s="239"/>
      <c r="M4952" s="240"/>
      <c r="N4952" s="231">
        <f t="shared" si="860"/>
        <v>1</v>
      </c>
      <c r="O4952" s="231">
        <f t="shared" si="858"/>
        <v>0</v>
      </c>
      <c r="P4952" s="179">
        <f>VLOOKUP($G4952,[1]Conceptos!$B$2:$I$588,6,FALSE)</f>
        <v>1</v>
      </c>
      <c r="Q4952" s="179">
        <f>VLOOKUP($G4952,[1]Conceptos!$B$2:$I$588,7,FALSE)</f>
        <v>1</v>
      </c>
      <c r="R4952" s="179">
        <f>VLOOKUP($G4952,[1]Conceptos!$B$2:$I$588,8,FALSE)</f>
        <v>1</v>
      </c>
      <c r="S4952" s="229" t="b">
        <f>VLOOKUP(G4952,[1]Conceptos!$B$2:$E$587,4,FALSE)</f>
        <v>1</v>
      </c>
      <c r="V4952" s="231">
        <f t="shared" si="861"/>
        <v>0</v>
      </c>
    </row>
    <row r="4953" spans="1:22" s="231" customFormat="1" hidden="1">
      <c r="A4953" s="172">
        <f>VLOOKUP(G4953,[1]Conceptos!$B$2:$F$587,5,FALSE)</f>
        <v>580</v>
      </c>
      <c r="B4953" s="236"/>
      <c r="C4953" s="237"/>
      <c r="D4953" s="238"/>
      <c r="E4953" s="225">
        <v>3</v>
      </c>
      <c r="F4953" s="174"/>
      <c r="G4953" s="264" t="str">
        <f t="shared" si="859"/>
        <v>A.18.4.5</v>
      </c>
      <c r="H4953" s="235" t="e">
        <f t="shared" si="864"/>
        <v>#N/A</v>
      </c>
      <c r="I4953" s="239"/>
      <c r="J4953" s="239"/>
      <c r="K4953" s="239"/>
      <c r="L4953" s="239"/>
      <c r="M4953" s="240"/>
      <c r="N4953" s="231">
        <f t="shared" si="860"/>
        <v>1</v>
      </c>
      <c r="O4953" s="231">
        <f t="shared" si="858"/>
        <v>0</v>
      </c>
      <c r="P4953" s="179">
        <f>VLOOKUP($G4953,[1]Conceptos!$B$2:$I$588,6,FALSE)</f>
        <v>1</v>
      </c>
      <c r="Q4953" s="179">
        <f>VLOOKUP($G4953,[1]Conceptos!$B$2:$I$588,7,FALSE)</f>
        <v>1</v>
      </c>
      <c r="R4953" s="179">
        <f>VLOOKUP($G4953,[1]Conceptos!$B$2:$I$588,8,FALSE)</f>
        <v>1</v>
      </c>
      <c r="S4953" s="229" t="b">
        <f>VLOOKUP(G4953,[1]Conceptos!$B$2:$E$587,4,FALSE)</f>
        <v>1</v>
      </c>
      <c r="V4953" s="231">
        <f t="shared" si="861"/>
        <v>0</v>
      </c>
    </row>
    <row r="4954" spans="1:22" s="231" customFormat="1" hidden="1">
      <c r="A4954" s="172">
        <f>VLOOKUP(G4954,[1]Conceptos!$B$2:$F$587,5,FALSE)</f>
        <v>580</v>
      </c>
      <c r="B4954" s="236"/>
      <c r="C4954" s="237"/>
      <c r="D4954" s="238"/>
      <c r="E4954" s="225">
        <v>4</v>
      </c>
      <c r="F4954" s="174"/>
      <c r="G4954" s="264" t="str">
        <f t="shared" si="859"/>
        <v>A.18.4.5</v>
      </c>
      <c r="H4954" s="235" t="e">
        <f t="shared" si="864"/>
        <v>#N/A</v>
      </c>
      <c r="I4954" s="239"/>
      <c r="J4954" s="239"/>
      <c r="K4954" s="239"/>
      <c r="L4954" s="239"/>
      <c r="M4954" s="240"/>
      <c r="N4954" s="231">
        <f t="shared" si="860"/>
        <v>1</v>
      </c>
      <c r="O4954" s="231">
        <f t="shared" si="858"/>
        <v>0</v>
      </c>
      <c r="P4954" s="179">
        <f>VLOOKUP($G4954,[1]Conceptos!$B$2:$I$588,6,FALSE)</f>
        <v>1</v>
      </c>
      <c r="Q4954" s="179">
        <f>VLOOKUP($G4954,[1]Conceptos!$B$2:$I$588,7,FALSE)</f>
        <v>1</v>
      </c>
      <c r="R4954" s="179">
        <f>VLOOKUP($G4954,[1]Conceptos!$B$2:$I$588,8,FALSE)</f>
        <v>1</v>
      </c>
      <c r="S4954" s="229" t="b">
        <f>VLOOKUP(G4954,[1]Conceptos!$B$2:$E$587,4,FALSE)</f>
        <v>1</v>
      </c>
      <c r="V4954" s="231">
        <f t="shared" si="861"/>
        <v>0</v>
      </c>
    </row>
    <row r="4955" spans="1:22" s="231" customFormat="1" hidden="1">
      <c r="A4955" s="172">
        <f>VLOOKUP(G4955,[1]Conceptos!$B$2:$F$587,5,FALSE)</f>
        <v>580</v>
      </c>
      <c r="B4955" s="236"/>
      <c r="C4955" s="237"/>
      <c r="D4955" s="238"/>
      <c r="E4955" s="225">
        <v>5</v>
      </c>
      <c r="F4955" s="174"/>
      <c r="G4955" s="264" t="str">
        <f t="shared" si="859"/>
        <v>A.18.4.5</v>
      </c>
      <c r="H4955" s="235" t="e">
        <f t="shared" si="864"/>
        <v>#N/A</v>
      </c>
      <c r="I4955" s="239"/>
      <c r="J4955" s="239"/>
      <c r="K4955" s="239"/>
      <c r="L4955" s="239"/>
      <c r="M4955" s="240"/>
      <c r="N4955" s="231">
        <f t="shared" si="860"/>
        <v>1</v>
      </c>
      <c r="O4955" s="231">
        <f t="shared" si="858"/>
        <v>0</v>
      </c>
      <c r="P4955" s="179">
        <f>VLOOKUP($G4955,[1]Conceptos!$B$2:$I$588,6,FALSE)</f>
        <v>1</v>
      </c>
      <c r="Q4955" s="179">
        <f>VLOOKUP($G4955,[1]Conceptos!$B$2:$I$588,7,FALSE)</f>
        <v>1</v>
      </c>
      <c r="R4955" s="179">
        <f>VLOOKUP($G4955,[1]Conceptos!$B$2:$I$588,8,FALSE)</f>
        <v>1</v>
      </c>
      <c r="S4955" s="229" t="b">
        <f>VLOOKUP(G4955,[1]Conceptos!$B$2:$E$587,4,FALSE)</f>
        <v>1</v>
      </c>
      <c r="V4955" s="231">
        <f t="shared" si="861"/>
        <v>0</v>
      </c>
    </row>
    <row r="4956" spans="1:22" s="231" customFormat="1" hidden="1">
      <c r="A4956" s="172">
        <f>VLOOKUP(G4956,[1]Conceptos!$B$2:$F$587,5,FALSE)</f>
        <v>580</v>
      </c>
      <c r="B4956" s="236"/>
      <c r="C4956" s="237"/>
      <c r="D4956" s="238"/>
      <c r="E4956" s="225">
        <v>6</v>
      </c>
      <c r="F4956" s="174"/>
      <c r="G4956" s="264" t="str">
        <f t="shared" si="859"/>
        <v>A.18.4.5</v>
      </c>
      <c r="H4956" s="235" t="e">
        <f t="shared" si="864"/>
        <v>#N/A</v>
      </c>
      <c r="I4956" s="239"/>
      <c r="J4956" s="239"/>
      <c r="K4956" s="239"/>
      <c r="L4956" s="239"/>
      <c r="M4956" s="240"/>
      <c r="N4956" s="231">
        <f t="shared" si="860"/>
        <v>1</v>
      </c>
      <c r="O4956" s="231">
        <f t="shared" si="858"/>
        <v>0</v>
      </c>
      <c r="P4956" s="179">
        <f>VLOOKUP($G4956,[1]Conceptos!$B$2:$I$588,6,FALSE)</f>
        <v>1</v>
      </c>
      <c r="Q4956" s="179">
        <f>VLOOKUP($G4956,[1]Conceptos!$B$2:$I$588,7,FALSE)</f>
        <v>1</v>
      </c>
      <c r="R4956" s="179">
        <f>VLOOKUP($G4956,[1]Conceptos!$B$2:$I$588,8,FALSE)</f>
        <v>1</v>
      </c>
      <c r="S4956" s="229" t="b">
        <f>VLOOKUP(G4956,[1]Conceptos!$B$2:$E$587,4,FALSE)</f>
        <v>1</v>
      </c>
      <c r="V4956" s="231">
        <f t="shared" si="861"/>
        <v>0</v>
      </c>
    </row>
    <row r="4957" spans="1:22" s="231" customFormat="1" hidden="1">
      <c r="A4957" s="172">
        <f>VLOOKUP(G4957,[1]Conceptos!$B$2:$F$587,5,FALSE)</f>
        <v>580</v>
      </c>
      <c r="B4957" s="236"/>
      <c r="C4957" s="237"/>
      <c r="D4957" s="238"/>
      <c r="E4957" s="225">
        <v>7</v>
      </c>
      <c r="F4957" s="174"/>
      <c r="G4957" s="264" t="str">
        <f t="shared" si="859"/>
        <v>A.18.4.5</v>
      </c>
      <c r="H4957" s="235" t="e">
        <f t="shared" si="864"/>
        <v>#N/A</v>
      </c>
      <c r="I4957" s="239"/>
      <c r="J4957" s="239"/>
      <c r="K4957" s="239"/>
      <c r="L4957" s="239"/>
      <c r="M4957" s="240"/>
      <c r="N4957" s="231">
        <f t="shared" si="860"/>
        <v>1</v>
      </c>
      <c r="O4957" s="231">
        <f t="shared" si="858"/>
        <v>0</v>
      </c>
      <c r="P4957" s="179">
        <f>VLOOKUP($G4957,[1]Conceptos!$B$2:$I$588,6,FALSE)</f>
        <v>1</v>
      </c>
      <c r="Q4957" s="179">
        <f>VLOOKUP($G4957,[1]Conceptos!$B$2:$I$588,7,FALSE)</f>
        <v>1</v>
      </c>
      <c r="R4957" s="179">
        <f>VLOOKUP($G4957,[1]Conceptos!$B$2:$I$588,8,FALSE)</f>
        <v>1</v>
      </c>
      <c r="S4957" s="229" t="b">
        <f>VLOOKUP(G4957,[1]Conceptos!$B$2:$E$587,4,FALSE)</f>
        <v>1</v>
      </c>
      <c r="V4957" s="231">
        <f t="shared" si="861"/>
        <v>0</v>
      </c>
    </row>
    <row r="4958" spans="1:22" s="231" customFormat="1" hidden="1">
      <c r="A4958" s="172">
        <f>VLOOKUP(G4958,[1]Conceptos!$B$2:$F$587,5,FALSE)</f>
        <v>580</v>
      </c>
      <c r="B4958" s="236"/>
      <c r="C4958" s="237"/>
      <c r="D4958" s="238"/>
      <c r="E4958" s="225">
        <v>8</v>
      </c>
      <c r="F4958" s="174"/>
      <c r="G4958" s="264" t="str">
        <f t="shared" si="859"/>
        <v>A.18.4.5</v>
      </c>
      <c r="H4958" s="235" t="e">
        <f t="shared" si="864"/>
        <v>#N/A</v>
      </c>
      <c r="I4958" s="239"/>
      <c r="J4958" s="239"/>
      <c r="K4958" s="239"/>
      <c r="L4958" s="239"/>
      <c r="M4958" s="240"/>
      <c r="N4958" s="231">
        <f t="shared" si="860"/>
        <v>1</v>
      </c>
      <c r="O4958" s="231">
        <f t="shared" si="858"/>
        <v>0</v>
      </c>
      <c r="P4958" s="179">
        <f>VLOOKUP($G4958,[1]Conceptos!$B$2:$I$588,6,FALSE)</f>
        <v>1</v>
      </c>
      <c r="Q4958" s="179">
        <f>VLOOKUP($G4958,[1]Conceptos!$B$2:$I$588,7,FALSE)</f>
        <v>1</v>
      </c>
      <c r="R4958" s="179">
        <f>VLOOKUP($G4958,[1]Conceptos!$B$2:$I$588,8,FALSE)</f>
        <v>1</v>
      </c>
      <c r="S4958" s="229" t="b">
        <f>VLOOKUP(G4958,[1]Conceptos!$B$2:$E$587,4,FALSE)</f>
        <v>1</v>
      </c>
      <c r="V4958" s="231">
        <f t="shared" si="861"/>
        <v>0</v>
      </c>
    </row>
    <row r="4959" spans="1:22" s="231" customFormat="1" hidden="1">
      <c r="A4959" s="172">
        <f>VLOOKUP(G4959,[1]Conceptos!$B$2:$F$587,5,FALSE)</f>
        <v>580</v>
      </c>
      <c r="B4959" s="236"/>
      <c r="C4959" s="237"/>
      <c r="D4959" s="238"/>
      <c r="E4959" s="225">
        <v>9</v>
      </c>
      <c r="F4959" s="174"/>
      <c r="G4959" s="264" t="str">
        <f t="shared" si="859"/>
        <v>A.18.4.5</v>
      </c>
      <c r="H4959" s="235" t="e">
        <f t="shared" si="864"/>
        <v>#N/A</v>
      </c>
      <c r="I4959" s="239"/>
      <c r="J4959" s="239"/>
      <c r="K4959" s="239"/>
      <c r="L4959" s="239"/>
      <c r="M4959" s="240"/>
      <c r="N4959" s="231">
        <f t="shared" si="860"/>
        <v>1</v>
      </c>
      <c r="O4959" s="231">
        <f t="shared" si="858"/>
        <v>0</v>
      </c>
      <c r="P4959" s="179">
        <f>VLOOKUP($G4959,[1]Conceptos!$B$2:$I$588,6,FALSE)</f>
        <v>1</v>
      </c>
      <c r="Q4959" s="179">
        <f>VLOOKUP($G4959,[1]Conceptos!$B$2:$I$588,7,FALSE)</f>
        <v>1</v>
      </c>
      <c r="R4959" s="179">
        <f>VLOOKUP($G4959,[1]Conceptos!$B$2:$I$588,8,FALSE)</f>
        <v>1</v>
      </c>
      <c r="S4959" s="229" t="b">
        <f>VLOOKUP(G4959,[1]Conceptos!$B$2:$E$587,4,FALSE)</f>
        <v>1</v>
      </c>
      <c r="V4959" s="231">
        <f t="shared" si="861"/>
        <v>0</v>
      </c>
    </row>
    <row r="4960" spans="1:22" s="231" customFormat="1" hidden="1">
      <c r="A4960" s="172">
        <f>VLOOKUP(G4960,[1]Conceptos!$B$2:$F$587,5,FALSE)</f>
        <v>580</v>
      </c>
      <c r="B4960" s="236"/>
      <c r="C4960" s="237"/>
      <c r="D4960" s="238"/>
      <c r="E4960" s="225">
        <v>10</v>
      </c>
      <c r="F4960" s="174"/>
      <c r="G4960" s="264" t="str">
        <f t="shared" si="859"/>
        <v>A.18.4.5</v>
      </c>
      <c r="H4960" s="235" t="e">
        <f t="shared" si="864"/>
        <v>#N/A</v>
      </c>
      <c r="I4960" s="239"/>
      <c r="J4960" s="239"/>
      <c r="K4960" s="239"/>
      <c r="L4960" s="239"/>
      <c r="M4960" s="240"/>
      <c r="N4960" s="231">
        <f t="shared" si="860"/>
        <v>1</v>
      </c>
      <c r="O4960" s="231">
        <f t="shared" si="858"/>
        <v>0</v>
      </c>
      <c r="P4960" s="179">
        <f>VLOOKUP($G4960,[1]Conceptos!$B$2:$I$588,6,FALSE)</f>
        <v>1</v>
      </c>
      <c r="Q4960" s="179">
        <f>VLOOKUP($G4960,[1]Conceptos!$B$2:$I$588,7,FALSE)</f>
        <v>1</v>
      </c>
      <c r="R4960" s="179">
        <f>VLOOKUP($G4960,[1]Conceptos!$B$2:$I$588,8,FALSE)</f>
        <v>1</v>
      </c>
      <c r="S4960" s="229" t="b">
        <f>VLOOKUP(G4960,[1]Conceptos!$B$2:$E$587,4,FALSE)</f>
        <v>1</v>
      </c>
      <c r="V4960" s="231">
        <f t="shared" si="861"/>
        <v>0</v>
      </c>
    </row>
    <row r="4961" spans="1:22" s="231" customFormat="1" ht="51">
      <c r="A4961" s="172">
        <f>VLOOKUP(G4961,[1]Conceptos!$B$2:$F$587,5,FALSE)</f>
        <v>581</v>
      </c>
      <c r="B4961" s="219" t="s">
        <v>723</v>
      </c>
      <c r="C4961" s="220" t="str">
        <f>VLOOKUP(B4961,[1]Conceptos!$B$2:$D$587,2,FALSE)</f>
        <v>GASTOS DESTINADOS A GENERAR AMBIENTES QUE PROPICIEN LA SEGURIDAD CIUDADANA Y LA PRESERVACIÓN DEL ORDEN PÚBLICO.</v>
      </c>
      <c r="D4961" s="221" t="str">
        <f>VLOOKUP(B4961,[1]Conceptos!$B$2:$D$587,3,FALSE)</f>
        <v>INVERSIÓN DIRIGIDA AL DESARROLLO DE ACCIONES ORIENTADAS A LA SEGURIDAD CIUDADANA Y PRESERVACIÓN DEL ORDEN PÚBLICO CON RECURSOS DIFERENTES A LOS DEL  FONDO TERRITORIAL DE SEGURIDAD</v>
      </c>
      <c r="E4961" s="222" t="s">
        <v>136</v>
      </c>
      <c r="F4961" s="223"/>
      <c r="G4961" s="263" t="str">
        <f t="shared" si="859"/>
        <v>A.18.4.6</v>
      </c>
      <c r="H4961" s="225"/>
      <c r="I4961" s="226">
        <f>SUM(I4962:I4971)</f>
        <v>0</v>
      </c>
      <c r="J4961" s="226">
        <f>SUM(J4962:J4971)</f>
        <v>0</v>
      </c>
      <c r="K4961" s="226">
        <f>SUM(K4962:K4971)</f>
        <v>0</v>
      </c>
      <c r="L4961" s="226">
        <f>SUM(L4962:L4971)</f>
        <v>0</v>
      </c>
      <c r="M4961" s="227">
        <f>SUM(M4962:M4971)</f>
        <v>0</v>
      </c>
      <c r="N4961" s="228">
        <f>IF(AND(E4961&lt;&gt;"", E4961&lt;&gt;"Registrar Detalle",E4961&lt;&gt;"Ocultar Detalle"),1,0)</f>
        <v>0</v>
      </c>
      <c r="O4961" s="228">
        <f t="shared" si="858"/>
        <v>0</v>
      </c>
      <c r="P4961" s="179">
        <f>VLOOKUP($G4961,[1]Conceptos!$B$2:$I$588,6,FALSE)</f>
        <v>1</v>
      </c>
      <c r="Q4961" s="179">
        <f>VLOOKUP($G4961,[1]Conceptos!$B$2:$I$588,7,FALSE)</f>
        <v>1</v>
      </c>
      <c r="R4961" s="179">
        <f>VLOOKUP($G4961,[1]Conceptos!$B$2:$I$588,8,FALSE)</f>
        <v>1</v>
      </c>
      <c r="S4961" s="229" t="b">
        <f>VLOOKUP(G4961,[1]Conceptos!$B$2:$E$588,4,FALSE)</f>
        <v>1</v>
      </c>
      <c r="T4961" s="230">
        <f>FIND(".",B4961,LEN(B4961)-2)</f>
        <v>7</v>
      </c>
      <c r="U4961" s="230" t="str">
        <f>MID(B4961,1,T4961-1)</f>
        <v>A.18.4</v>
      </c>
      <c r="V4961" s="231">
        <f t="shared" si="861"/>
        <v>7</v>
      </c>
    </row>
    <row r="4962" spans="1:22" s="231" customFormat="1">
      <c r="A4962" s="172">
        <f>VLOOKUP(G4962,[1]Conceptos!$B$2:$F$587,5,FALSE)</f>
        <v>581</v>
      </c>
      <c r="B4962" s="234"/>
      <c r="C4962" s="220"/>
      <c r="D4962" s="221"/>
      <c r="E4962" s="225">
        <v>1</v>
      </c>
      <c r="F4962" s="174"/>
      <c r="G4962" s="264" t="str">
        <f t="shared" si="859"/>
        <v>A.18.4.6</v>
      </c>
      <c r="H4962" s="235" t="e">
        <f t="shared" ref="H4962:H4971" si="865">VLOOKUP(F4962,$W$7:$X$48,2,FALSE)</f>
        <v>#N/A</v>
      </c>
      <c r="I4962" s="239"/>
      <c r="J4962" s="239"/>
      <c r="K4962" s="239"/>
      <c r="L4962" s="239"/>
      <c r="M4962" s="240"/>
      <c r="N4962" s="231">
        <f t="shared" si="860"/>
        <v>1</v>
      </c>
      <c r="O4962" s="231">
        <f t="shared" si="858"/>
        <v>0</v>
      </c>
      <c r="P4962" s="179">
        <f>VLOOKUP($G4962,[1]Conceptos!$B$2:$I$588,6,FALSE)</f>
        <v>1</v>
      </c>
      <c r="Q4962" s="179">
        <f>VLOOKUP($G4962,[1]Conceptos!$B$2:$I$588,7,FALSE)</f>
        <v>1</v>
      </c>
      <c r="R4962" s="179">
        <f>VLOOKUP($G4962,[1]Conceptos!$B$2:$I$588,8,FALSE)</f>
        <v>1</v>
      </c>
      <c r="S4962" s="229" t="b">
        <f>VLOOKUP(G4962,[1]Conceptos!$B$2:$E$588,4,FALSE)</f>
        <v>1</v>
      </c>
      <c r="V4962" s="231">
        <f t="shared" si="861"/>
        <v>7</v>
      </c>
    </row>
    <row r="4963" spans="1:22" s="231" customFormat="1" hidden="1">
      <c r="A4963" s="172">
        <f>VLOOKUP(G4963,[1]Conceptos!$B$2:$F$587,5,FALSE)</f>
        <v>581</v>
      </c>
      <c r="B4963" s="236"/>
      <c r="C4963" s="237"/>
      <c r="D4963" s="238"/>
      <c r="E4963" s="225">
        <v>2</v>
      </c>
      <c r="F4963" s="174"/>
      <c r="G4963" s="264" t="str">
        <f t="shared" si="859"/>
        <v>A.18.4.6</v>
      </c>
      <c r="H4963" s="235" t="e">
        <f t="shared" si="865"/>
        <v>#N/A</v>
      </c>
      <c r="I4963" s="239"/>
      <c r="J4963" s="239"/>
      <c r="K4963" s="239"/>
      <c r="L4963" s="239"/>
      <c r="M4963" s="240"/>
      <c r="N4963" s="231">
        <f t="shared" si="860"/>
        <v>1</v>
      </c>
      <c r="O4963" s="231">
        <f t="shared" si="858"/>
        <v>0</v>
      </c>
      <c r="P4963" s="179">
        <f>VLOOKUP($G4963,[1]Conceptos!$B$2:$I$588,6,FALSE)</f>
        <v>1</v>
      </c>
      <c r="Q4963" s="179">
        <f>VLOOKUP($G4963,[1]Conceptos!$B$2:$I$588,7,FALSE)</f>
        <v>1</v>
      </c>
      <c r="R4963" s="179">
        <f>VLOOKUP($G4963,[1]Conceptos!$B$2:$I$588,8,FALSE)</f>
        <v>1</v>
      </c>
      <c r="S4963" s="229" t="b">
        <f>VLOOKUP(G4963,[1]Conceptos!$B$2:$E$587,4,FALSE)</f>
        <v>1</v>
      </c>
      <c r="V4963" s="231">
        <f t="shared" si="861"/>
        <v>0</v>
      </c>
    </row>
    <row r="4964" spans="1:22" s="231" customFormat="1" hidden="1">
      <c r="A4964" s="172">
        <f>VLOOKUP(G4964,[1]Conceptos!$B$2:$F$587,5,FALSE)</f>
        <v>581</v>
      </c>
      <c r="B4964" s="236"/>
      <c r="C4964" s="237"/>
      <c r="D4964" s="238"/>
      <c r="E4964" s="225">
        <v>3</v>
      </c>
      <c r="F4964" s="174"/>
      <c r="G4964" s="264" t="str">
        <f t="shared" si="859"/>
        <v>A.18.4.6</v>
      </c>
      <c r="H4964" s="235" t="e">
        <f t="shared" si="865"/>
        <v>#N/A</v>
      </c>
      <c r="I4964" s="239"/>
      <c r="J4964" s="239"/>
      <c r="K4964" s="239"/>
      <c r="L4964" s="239"/>
      <c r="M4964" s="240"/>
      <c r="N4964" s="231">
        <f t="shared" si="860"/>
        <v>1</v>
      </c>
      <c r="O4964" s="231">
        <f t="shared" si="858"/>
        <v>0</v>
      </c>
      <c r="P4964" s="179">
        <f>VLOOKUP($G4964,[1]Conceptos!$B$2:$I$588,6,FALSE)</f>
        <v>1</v>
      </c>
      <c r="Q4964" s="179">
        <f>VLOOKUP($G4964,[1]Conceptos!$B$2:$I$588,7,FALSE)</f>
        <v>1</v>
      </c>
      <c r="R4964" s="179">
        <f>VLOOKUP($G4964,[1]Conceptos!$B$2:$I$588,8,FALSE)</f>
        <v>1</v>
      </c>
      <c r="S4964" s="229" t="b">
        <f>VLOOKUP(G4964,[1]Conceptos!$B$2:$E$587,4,FALSE)</f>
        <v>1</v>
      </c>
      <c r="V4964" s="231">
        <f t="shared" si="861"/>
        <v>0</v>
      </c>
    </row>
    <row r="4965" spans="1:22" s="231" customFormat="1" hidden="1">
      <c r="A4965" s="172">
        <f>VLOOKUP(G4965,[1]Conceptos!$B$2:$F$587,5,FALSE)</f>
        <v>581</v>
      </c>
      <c r="B4965" s="236"/>
      <c r="C4965" s="237"/>
      <c r="D4965" s="238"/>
      <c r="E4965" s="225">
        <v>4</v>
      </c>
      <c r="F4965" s="174"/>
      <c r="G4965" s="264" t="str">
        <f t="shared" si="859"/>
        <v>A.18.4.6</v>
      </c>
      <c r="H4965" s="235" t="e">
        <f t="shared" si="865"/>
        <v>#N/A</v>
      </c>
      <c r="I4965" s="239"/>
      <c r="J4965" s="239"/>
      <c r="K4965" s="239"/>
      <c r="L4965" s="239"/>
      <c r="M4965" s="240"/>
      <c r="N4965" s="231">
        <f t="shared" si="860"/>
        <v>1</v>
      </c>
      <c r="O4965" s="231">
        <f t="shared" si="858"/>
        <v>0</v>
      </c>
      <c r="P4965" s="179">
        <f>VLOOKUP($G4965,[1]Conceptos!$B$2:$I$588,6,FALSE)</f>
        <v>1</v>
      </c>
      <c r="Q4965" s="179">
        <f>VLOOKUP($G4965,[1]Conceptos!$B$2:$I$588,7,FALSE)</f>
        <v>1</v>
      </c>
      <c r="R4965" s="179">
        <f>VLOOKUP($G4965,[1]Conceptos!$B$2:$I$588,8,FALSE)</f>
        <v>1</v>
      </c>
      <c r="S4965" s="229" t="b">
        <f>VLOOKUP(G4965,[1]Conceptos!$B$2:$E$587,4,FALSE)</f>
        <v>1</v>
      </c>
      <c r="V4965" s="231">
        <f t="shared" si="861"/>
        <v>0</v>
      </c>
    </row>
    <row r="4966" spans="1:22" s="231" customFormat="1" hidden="1">
      <c r="A4966" s="172">
        <f>VLOOKUP(G4966,[1]Conceptos!$B$2:$F$587,5,FALSE)</f>
        <v>581</v>
      </c>
      <c r="B4966" s="236"/>
      <c r="C4966" s="237"/>
      <c r="D4966" s="238"/>
      <c r="E4966" s="225">
        <v>5</v>
      </c>
      <c r="F4966" s="174"/>
      <c r="G4966" s="264" t="str">
        <f t="shared" si="859"/>
        <v>A.18.4.6</v>
      </c>
      <c r="H4966" s="235" t="e">
        <f t="shared" si="865"/>
        <v>#N/A</v>
      </c>
      <c r="I4966" s="239"/>
      <c r="J4966" s="239"/>
      <c r="K4966" s="239"/>
      <c r="L4966" s="239"/>
      <c r="M4966" s="240"/>
      <c r="N4966" s="231">
        <f t="shared" si="860"/>
        <v>1</v>
      </c>
      <c r="O4966" s="231">
        <f t="shared" si="858"/>
        <v>0</v>
      </c>
      <c r="P4966" s="179">
        <f>VLOOKUP($G4966,[1]Conceptos!$B$2:$I$588,6,FALSE)</f>
        <v>1</v>
      </c>
      <c r="Q4966" s="179">
        <f>VLOOKUP($G4966,[1]Conceptos!$B$2:$I$588,7,FALSE)</f>
        <v>1</v>
      </c>
      <c r="R4966" s="179">
        <f>VLOOKUP($G4966,[1]Conceptos!$B$2:$I$588,8,FALSE)</f>
        <v>1</v>
      </c>
      <c r="S4966" s="229" t="b">
        <f>VLOOKUP(G4966,[1]Conceptos!$B$2:$E$587,4,FALSE)</f>
        <v>1</v>
      </c>
      <c r="V4966" s="231">
        <f t="shared" si="861"/>
        <v>0</v>
      </c>
    </row>
    <row r="4967" spans="1:22" s="231" customFormat="1" hidden="1">
      <c r="A4967" s="172">
        <f>VLOOKUP(G4967,[1]Conceptos!$B$2:$F$587,5,FALSE)</f>
        <v>581</v>
      </c>
      <c r="B4967" s="236"/>
      <c r="C4967" s="237"/>
      <c r="D4967" s="238"/>
      <c r="E4967" s="225">
        <v>6</v>
      </c>
      <c r="F4967" s="174"/>
      <c r="G4967" s="264" t="str">
        <f t="shared" si="859"/>
        <v>A.18.4.6</v>
      </c>
      <c r="H4967" s="235" t="e">
        <f t="shared" si="865"/>
        <v>#N/A</v>
      </c>
      <c r="I4967" s="239"/>
      <c r="J4967" s="239"/>
      <c r="K4967" s="239"/>
      <c r="L4967" s="239"/>
      <c r="M4967" s="240"/>
      <c r="N4967" s="231">
        <f t="shared" si="860"/>
        <v>1</v>
      </c>
      <c r="O4967" s="231">
        <f t="shared" si="858"/>
        <v>0</v>
      </c>
      <c r="P4967" s="179">
        <f>VLOOKUP($G4967,[1]Conceptos!$B$2:$I$588,6,FALSE)</f>
        <v>1</v>
      </c>
      <c r="Q4967" s="179">
        <f>VLOOKUP($G4967,[1]Conceptos!$B$2:$I$588,7,FALSE)</f>
        <v>1</v>
      </c>
      <c r="R4967" s="179">
        <f>VLOOKUP($G4967,[1]Conceptos!$B$2:$I$588,8,FALSE)</f>
        <v>1</v>
      </c>
      <c r="S4967" s="229" t="b">
        <f>VLOOKUP(G4967,[1]Conceptos!$B$2:$E$587,4,FALSE)</f>
        <v>1</v>
      </c>
      <c r="V4967" s="231">
        <f t="shared" si="861"/>
        <v>0</v>
      </c>
    </row>
    <row r="4968" spans="1:22" s="231" customFormat="1" hidden="1">
      <c r="A4968" s="172">
        <f>VLOOKUP(G4968,[1]Conceptos!$B$2:$F$587,5,FALSE)</f>
        <v>581</v>
      </c>
      <c r="B4968" s="236"/>
      <c r="C4968" s="237"/>
      <c r="D4968" s="238"/>
      <c r="E4968" s="225">
        <v>7</v>
      </c>
      <c r="F4968" s="174"/>
      <c r="G4968" s="264" t="str">
        <f t="shared" si="859"/>
        <v>A.18.4.6</v>
      </c>
      <c r="H4968" s="235" t="e">
        <f t="shared" si="865"/>
        <v>#N/A</v>
      </c>
      <c r="I4968" s="239"/>
      <c r="J4968" s="239"/>
      <c r="K4968" s="239"/>
      <c r="L4968" s="239"/>
      <c r="M4968" s="240"/>
      <c r="N4968" s="231">
        <f t="shared" si="860"/>
        <v>1</v>
      </c>
      <c r="O4968" s="231">
        <f t="shared" si="858"/>
        <v>0</v>
      </c>
      <c r="P4968" s="179">
        <f>VLOOKUP($G4968,[1]Conceptos!$B$2:$I$588,6,FALSE)</f>
        <v>1</v>
      </c>
      <c r="Q4968" s="179">
        <f>VLOOKUP($G4968,[1]Conceptos!$B$2:$I$588,7,FALSE)</f>
        <v>1</v>
      </c>
      <c r="R4968" s="179">
        <f>VLOOKUP($G4968,[1]Conceptos!$B$2:$I$588,8,FALSE)</f>
        <v>1</v>
      </c>
      <c r="S4968" s="229" t="b">
        <f>VLOOKUP(G4968,[1]Conceptos!$B$2:$E$587,4,FALSE)</f>
        <v>1</v>
      </c>
      <c r="V4968" s="231">
        <f t="shared" si="861"/>
        <v>0</v>
      </c>
    </row>
    <row r="4969" spans="1:22" s="231" customFormat="1" hidden="1">
      <c r="A4969" s="172">
        <f>VLOOKUP(G4969,[1]Conceptos!$B$2:$F$587,5,FALSE)</f>
        <v>581</v>
      </c>
      <c r="B4969" s="236"/>
      <c r="C4969" s="237"/>
      <c r="D4969" s="238"/>
      <c r="E4969" s="225">
        <v>8</v>
      </c>
      <c r="F4969" s="174"/>
      <c r="G4969" s="264" t="str">
        <f t="shared" si="859"/>
        <v>A.18.4.6</v>
      </c>
      <c r="H4969" s="235" t="e">
        <f t="shared" si="865"/>
        <v>#N/A</v>
      </c>
      <c r="I4969" s="239"/>
      <c r="J4969" s="239"/>
      <c r="K4969" s="239"/>
      <c r="L4969" s="239"/>
      <c r="M4969" s="240"/>
      <c r="N4969" s="231">
        <f t="shared" si="860"/>
        <v>1</v>
      </c>
      <c r="O4969" s="231">
        <f t="shared" si="858"/>
        <v>0</v>
      </c>
      <c r="P4969" s="179">
        <f>VLOOKUP($G4969,[1]Conceptos!$B$2:$I$588,6,FALSE)</f>
        <v>1</v>
      </c>
      <c r="Q4969" s="179">
        <f>VLOOKUP($G4969,[1]Conceptos!$B$2:$I$588,7,FALSE)</f>
        <v>1</v>
      </c>
      <c r="R4969" s="179">
        <f>VLOOKUP($G4969,[1]Conceptos!$B$2:$I$588,8,FALSE)</f>
        <v>1</v>
      </c>
      <c r="S4969" s="229" t="b">
        <f>VLOOKUP(G4969,[1]Conceptos!$B$2:$E$587,4,FALSE)</f>
        <v>1</v>
      </c>
      <c r="V4969" s="231">
        <f t="shared" si="861"/>
        <v>0</v>
      </c>
    </row>
    <row r="4970" spans="1:22" s="231" customFormat="1" hidden="1">
      <c r="A4970" s="172">
        <f>VLOOKUP(G4970,[1]Conceptos!$B$2:$F$587,5,FALSE)</f>
        <v>581</v>
      </c>
      <c r="B4970" s="236"/>
      <c r="C4970" s="237"/>
      <c r="D4970" s="238"/>
      <c r="E4970" s="225">
        <v>9</v>
      </c>
      <c r="F4970" s="174"/>
      <c r="G4970" s="264" t="str">
        <f t="shared" si="859"/>
        <v>A.18.4.6</v>
      </c>
      <c r="H4970" s="235" t="e">
        <f t="shared" si="865"/>
        <v>#N/A</v>
      </c>
      <c r="I4970" s="239"/>
      <c r="J4970" s="239"/>
      <c r="K4970" s="239"/>
      <c r="L4970" s="239"/>
      <c r="M4970" s="240"/>
      <c r="N4970" s="231">
        <f t="shared" si="860"/>
        <v>1</v>
      </c>
      <c r="O4970" s="231">
        <f t="shared" si="858"/>
        <v>0</v>
      </c>
      <c r="P4970" s="179">
        <f>VLOOKUP($G4970,[1]Conceptos!$B$2:$I$588,6,FALSE)</f>
        <v>1</v>
      </c>
      <c r="Q4970" s="179">
        <f>VLOOKUP($G4970,[1]Conceptos!$B$2:$I$588,7,FALSE)</f>
        <v>1</v>
      </c>
      <c r="R4970" s="179">
        <f>VLOOKUP($G4970,[1]Conceptos!$B$2:$I$588,8,FALSE)</f>
        <v>1</v>
      </c>
      <c r="S4970" s="229" t="b">
        <f>VLOOKUP(G4970,[1]Conceptos!$B$2:$E$587,4,FALSE)</f>
        <v>1</v>
      </c>
      <c r="V4970" s="231">
        <f t="shared" si="861"/>
        <v>0</v>
      </c>
    </row>
    <row r="4971" spans="1:22" s="231" customFormat="1" hidden="1">
      <c r="A4971" s="172">
        <f>VLOOKUP(G4971,[1]Conceptos!$B$2:$F$587,5,FALSE)</f>
        <v>581</v>
      </c>
      <c r="B4971" s="236"/>
      <c r="C4971" s="237"/>
      <c r="D4971" s="238"/>
      <c r="E4971" s="225">
        <v>10</v>
      </c>
      <c r="F4971" s="174"/>
      <c r="G4971" s="264" t="str">
        <f t="shared" si="859"/>
        <v>A.18.4.6</v>
      </c>
      <c r="H4971" s="235" t="e">
        <f t="shared" si="865"/>
        <v>#N/A</v>
      </c>
      <c r="I4971" s="239"/>
      <c r="J4971" s="239"/>
      <c r="K4971" s="239"/>
      <c r="L4971" s="239"/>
      <c r="M4971" s="240"/>
      <c r="N4971" s="231">
        <f t="shared" si="860"/>
        <v>1</v>
      </c>
      <c r="O4971" s="231">
        <f t="shared" si="858"/>
        <v>0</v>
      </c>
      <c r="P4971" s="179">
        <f>VLOOKUP($G4971,[1]Conceptos!$B$2:$I$588,6,FALSE)</f>
        <v>1</v>
      </c>
      <c r="Q4971" s="179">
        <f>VLOOKUP($G4971,[1]Conceptos!$B$2:$I$588,7,FALSE)</f>
        <v>1</v>
      </c>
      <c r="R4971" s="179">
        <f>VLOOKUP($G4971,[1]Conceptos!$B$2:$I$588,8,FALSE)</f>
        <v>1</v>
      </c>
      <c r="S4971" s="229" t="b">
        <f>VLOOKUP(G4971,[1]Conceptos!$B$2:$E$587,4,FALSE)</f>
        <v>1</v>
      </c>
      <c r="V4971" s="231">
        <f t="shared" si="861"/>
        <v>0</v>
      </c>
    </row>
    <row r="4972" spans="1:22" s="231" customFormat="1" ht="38.25">
      <c r="A4972" s="172">
        <f>VLOOKUP(G4972,[1]Conceptos!$B$2:$F$587,5,FALSE)</f>
        <v>582</v>
      </c>
      <c r="B4972" s="219" t="s">
        <v>724</v>
      </c>
      <c r="C4972" s="220" t="str">
        <f>VLOOKUP(B4972,[1]Conceptos!$B$2:$D$587,2,FALSE)</f>
        <v>DESARROLLO DEL PLAN INTEGRAL DE SEGURIDAD Y CONVIVENCIA CIUDADANA</v>
      </c>
      <c r="D4972" s="221" t="str">
        <f>VLOOKUP(B4972,[1]Conceptos!$B$2:$D$587,3,FALSE)</f>
        <v>RECURSOS EMPLEADOS EN EL CONJUNTO DE ACCIONES QUE DAN DESARROLLO AL PLAN INTEGRAL DE SEGURIDAD Y CONVIVENCIA CIUDADANA</v>
      </c>
      <c r="E4972" s="222" t="s">
        <v>136</v>
      </c>
      <c r="F4972" s="223"/>
      <c r="G4972" s="263" t="str">
        <f t="shared" si="859"/>
        <v>A.18.5</v>
      </c>
      <c r="H4972" s="225"/>
      <c r="I4972" s="226">
        <f>SUM(I4973:I4982)</f>
        <v>0</v>
      </c>
      <c r="J4972" s="226">
        <f>SUM(J4973:J4982)</f>
        <v>0</v>
      </c>
      <c r="K4972" s="226">
        <f>SUM(K4973:K4982)</f>
        <v>0</v>
      </c>
      <c r="L4972" s="226">
        <f>SUM(L4973:L4982)</f>
        <v>0</v>
      </c>
      <c r="M4972" s="227">
        <f>SUM(M4973:M4982)</f>
        <v>0</v>
      </c>
      <c r="N4972" s="228">
        <f>IF(AND(E4972&lt;&gt;"", E4972&lt;&gt;"Registrar Detalle",E4972&lt;&gt;"Ocultar Detalle"),1,0)</f>
        <v>0</v>
      </c>
      <c r="O4972" s="228">
        <f t="shared" si="858"/>
        <v>0</v>
      </c>
      <c r="P4972" s="179">
        <f>VLOOKUP($G4972,[1]Conceptos!$B$2:$I$588,6,FALSE)</f>
        <v>1</v>
      </c>
      <c r="Q4972" s="179">
        <f>VLOOKUP($G4972,[1]Conceptos!$B$2:$I$588,7,FALSE)</f>
        <v>1</v>
      </c>
      <c r="R4972" s="179">
        <f>VLOOKUP($G4972,[1]Conceptos!$B$2:$I$588,8,FALSE)</f>
        <v>1</v>
      </c>
      <c r="S4972" s="229" t="b">
        <f>VLOOKUP(G4972,[1]Conceptos!$B$2:$E$588,4,FALSE)</f>
        <v>1</v>
      </c>
      <c r="T4972" s="230">
        <f>FIND(".",B4972,LEN(B4972)-2)</f>
        <v>5</v>
      </c>
      <c r="U4972" s="230" t="str">
        <f>MID(B4972,1,T4972-1)</f>
        <v>A.18</v>
      </c>
      <c r="V4972" s="231">
        <f t="shared" si="861"/>
        <v>5</v>
      </c>
    </row>
    <row r="4973" spans="1:22" s="231" customFormat="1">
      <c r="A4973" s="172">
        <f>VLOOKUP(G4973,[1]Conceptos!$B$2:$F$587,5,FALSE)</f>
        <v>582</v>
      </c>
      <c r="B4973" s="234"/>
      <c r="C4973" s="220"/>
      <c r="D4973" s="221"/>
      <c r="E4973" s="225">
        <v>1</v>
      </c>
      <c r="F4973" s="174"/>
      <c r="G4973" s="264" t="str">
        <f t="shared" si="859"/>
        <v>A.18.5</v>
      </c>
      <c r="H4973" s="235" t="e">
        <f t="shared" ref="H4973:H4982" si="866">VLOOKUP(F4973,$W$7:$X$48,2,FALSE)</f>
        <v>#N/A</v>
      </c>
      <c r="I4973" s="239"/>
      <c r="J4973" s="239"/>
      <c r="K4973" s="239"/>
      <c r="L4973" s="239"/>
      <c r="M4973" s="240"/>
      <c r="N4973" s="231">
        <f t="shared" si="860"/>
        <v>1</v>
      </c>
      <c r="O4973" s="231">
        <f t="shared" si="858"/>
        <v>0</v>
      </c>
      <c r="P4973" s="179">
        <f>VLOOKUP($G4973,[1]Conceptos!$B$2:$I$588,6,FALSE)</f>
        <v>1</v>
      </c>
      <c r="Q4973" s="179">
        <f>VLOOKUP($G4973,[1]Conceptos!$B$2:$I$588,7,FALSE)</f>
        <v>1</v>
      </c>
      <c r="R4973" s="179">
        <f>VLOOKUP($G4973,[1]Conceptos!$B$2:$I$588,8,FALSE)</f>
        <v>1</v>
      </c>
      <c r="S4973" s="229" t="b">
        <f>VLOOKUP(G4973,[1]Conceptos!$B$2:$E$588,4,FALSE)</f>
        <v>1</v>
      </c>
      <c r="V4973" s="231">
        <f t="shared" si="861"/>
        <v>5</v>
      </c>
    </row>
    <row r="4974" spans="1:22" s="231" customFormat="1" hidden="1">
      <c r="A4974" s="172">
        <f>VLOOKUP(G4974,[1]Conceptos!$B$2:$F$587,5,FALSE)</f>
        <v>582</v>
      </c>
      <c r="B4974" s="236"/>
      <c r="C4974" s="237"/>
      <c r="D4974" s="238"/>
      <c r="E4974" s="225">
        <v>2</v>
      </c>
      <c r="F4974" s="174"/>
      <c r="G4974" s="264" t="str">
        <f t="shared" si="859"/>
        <v>A.18.5</v>
      </c>
      <c r="H4974" s="235" t="e">
        <f t="shared" si="866"/>
        <v>#N/A</v>
      </c>
      <c r="I4974" s="239"/>
      <c r="J4974" s="239"/>
      <c r="K4974" s="239"/>
      <c r="L4974" s="239"/>
      <c r="M4974" s="240"/>
      <c r="N4974" s="231">
        <f t="shared" si="860"/>
        <v>1</v>
      </c>
      <c r="O4974" s="231">
        <f t="shared" si="858"/>
        <v>0</v>
      </c>
      <c r="P4974" s="179">
        <f>VLOOKUP($G4974,[1]Conceptos!$B$2:$I$588,6,FALSE)</f>
        <v>1</v>
      </c>
      <c r="Q4974" s="179">
        <f>VLOOKUP($G4974,[1]Conceptos!$B$2:$I$588,7,FALSE)</f>
        <v>1</v>
      </c>
      <c r="R4974" s="179">
        <f>VLOOKUP($G4974,[1]Conceptos!$B$2:$I$588,8,FALSE)</f>
        <v>1</v>
      </c>
      <c r="S4974" s="229" t="b">
        <f>VLOOKUP(G4974,[1]Conceptos!$B$2:$E$587,4,FALSE)</f>
        <v>1</v>
      </c>
      <c r="V4974" s="231">
        <f t="shared" si="861"/>
        <v>0</v>
      </c>
    </row>
    <row r="4975" spans="1:22" s="231" customFormat="1" hidden="1">
      <c r="A4975" s="172">
        <f>VLOOKUP(G4975,[1]Conceptos!$B$2:$F$587,5,FALSE)</f>
        <v>582</v>
      </c>
      <c r="B4975" s="236"/>
      <c r="C4975" s="237"/>
      <c r="D4975" s="238"/>
      <c r="E4975" s="225">
        <v>3</v>
      </c>
      <c r="F4975" s="174"/>
      <c r="G4975" s="264" t="str">
        <f t="shared" si="859"/>
        <v>A.18.5</v>
      </c>
      <c r="H4975" s="235" t="e">
        <f t="shared" si="866"/>
        <v>#N/A</v>
      </c>
      <c r="I4975" s="239"/>
      <c r="J4975" s="239"/>
      <c r="K4975" s="239"/>
      <c r="L4975" s="239"/>
      <c r="M4975" s="240"/>
      <c r="N4975" s="231">
        <f t="shared" si="860"/>
        <v>1</v>
      </c>
      <c r="O4975" s="231">
        <f t="shared" si="858"/>
        <v>0</v>
      </c>
      <c r="P4975" s="179">
        <f>VLOOKUP($G4975,[1]Conceptos!$B$2:$I$588,6,FALSE)</f>
        <v>1</v>
      </c>
      <c r="Q4975" s="179">
        <f>VLOOKUP($G4975,[1]Conceptos!$B$2:$I$588,7,FALSE)</f>
        <v>1</v>
      </c>
      <c r="R4975" s="179">
        <f>VLOOKUP($G4975,[1]Conceptos!$B$2:$I$588,8,FALSE)</f>
        <v>1</v>
      </c>
      <c r="S4975" s="229" t="b">
        <f>VLOOKUP(G4975,[1]Conceptos!$B$2:$E$587,4,FALSE)</f>
        <v>1</v>
      </c>
      <c r="V4975" s="231">
        <f t="shared" si="861"/>
        <v>0</v>
      </c>
    </row>
    <row r="4976" spans="1:22" s="231" customFormat="1" hidden="1">
      <c r="A4976" s="172">
        <f>VLOOKUP(G4976,[1]Conceptos!$B$2:$F$587,5,FALSE)</f>
        <v>582</v>
      </c>
      <c r="B4976" s="236"/>
      <c r="C4976" s="237"/>
      <c r="D4976" s="238"/>
      <c r="E4976" s="225">
        <v>4</v>
      </c>
      <c r="F4976" s="174"/>
      <c r="G4976" s="264" t="str">
        <f t="shared" si="859"/>
        <v>A.18.5</v>
      </c>
      <c r="H4976" s="235" t="e">
        <f t="shared" si="866"/>
        <v>#N/A</v>
      </c>
      <c r="I4976" s="239"/>
      <c r="J4976" s="239"/>
      <c r="K4976" s="239"/>
      <c r="L4976" s="239"/>
      <c r="M4976" s="240"/>
      <c r="N4976" s="231">
        <f t="shared" si="860"/>
        <v>1</v>
      </c>
      <c r="O4976" s="231">
        <f t="shared" si="858"/>
        <v>0</v>
      </c>
      <c r="P4976" s="179">
        <f>VLOOKUP($G4976,[1]Conceptos!$B$2:$I$588,6,FALSE)</f>
        <v>1</v>
      </c>
      <c r="Q4976" s="179">
        <f>VLOOKUP($G4976,[1]Conceptos!$B$2:$I$588,7,FALSE)</f>
        <v>1</v>
      </c>
      <c r="R4976" s="179">
        <f>VLOOKUP($G4976,[1]Conceptos!$B$2:$I$588,8,FALSE)</f>
        <v>1</v>
      </c>
      <c r="S4976" s="229" t="b">
        <f>VLOOKUP(G4976,[1]Conceptos!$B$2:$E$587,4,FALSE)</f>
        <v>1</v>
      </c>
      <c r="V4976" s="231">
        <f t="shared" si="861"/>
        <v>0</v>
      </c>
    </row>
    <row r="4977" spans="1:22" s="231" customFormat="1" hidden="1">
      <c r="A4977" s="172">
        <f>VLOOKUP(G4977,[1]Conceptos!$B$2:$F$587,5,FALSE)</f>
        <v>582</v>
      </c>
      <c r="B4977" s="236"/>
      <c r="C4977" s="237"/>
      <c r="D4977" s="238"/>
      <c r="E4977" s="225">
        <v>5</v>
      </c>
      <c r="F4977" s="174"/>
      <c r="G4977" s="264" t="str">
        <f t="shared" si="859"/>
        <v>A.18.5</v>
      </c>
      <c r="H4977" s="235" t="e">
        <f t="shared" si="866"/>
        <v>#N/A</v>
      </c>
      <c r="I4977" s="239"/>
      <c r="J4977" s="239"/>
      <c r="K4977" s="239"/>
      <c r="L4977" s="239"/>
      <c r="M4977" s="240"/>
      <c r="N4977" s="231">
        <f t="shared" si="860"/>
        <v>1</v>
      </c>
      <c r="O4977" s="231">
        <f t="shared" si="858"/>
        <v>0</v>
      </c>
      <c r="P4977" s="179">
        <f>VLOOKUP($G4977,[1]Conceptos!$B$2:$I$588,6,FALSE)</f>
        <v>1</v>
      </c>
      <c r="Q4977" s="179">
        <f>VLOOKUP($G4977,[1]Conceptos!$B$2:$I$588,7,FALSE)</f>
        <v>1</v>
      </c>
      <c r="R4977" s="179">
        <f>VLOOKUP($G4977,[1]Conceptos!$B$2:$I$588,8,FALSE)</f>
        <v>1</v>
      </c>
      <c r="S4977" s="229" t="b">
        <f>VLOOKUP(G4977,[1]Conceptos!$B$2:$E$587,4,FALSE)</f>
        <v>1</v>
      </c>
      <c r="V4977" s="231">
        <f t="shared" si="861"/>
        <v>0</v>
      </c>
    </row>
    <row r="4978" spans="1:22" s="231" customFormat="1" hidden="1">
      <c r="A4978" s="172">
        <f>VLOOKUP(G4978,[1]Conceptos!$B$2:$F$587,5,FALSE)</f>
        <v>582</v>
      </c>
      <c r="B4978" s="236"/>
      <c r="C4978" s="237"/>
      <c r="D4978" s="238"/>
      <c r="E4978" s="225">
        <v>6</v>
      </c>
      <c r="F4978" s="174"/>
      <c r="G4978" s="264" t="str">
        <f t="shared" si="859"/>
        <v>A.18.5</v>
      </c>
      <c r="H4978" s="235" t="e">
        <f t="shared" si="866"/>
        <v>#N/A</v>
      </c>
      <c r="I4978" s="239"/>
      <c r="J4978" s="239"/>
      <c r="K4978" s="239"/>
      <c r="L4978" s="239"/>
      <c r="M4978" s="240"/>
      <c r="N4978" s="231">
        <f t="shared" si="860"/>
        <v>1</v>
      </c>
      <c r="O4978" s="231">
        <f t="shared" si="858"/>
        <v>0</v>
      </c>
      <c r="P4978" s="179">
        <f>VLOOKUP($G4978,[1]Conceptos!$B$2:$I$588,6,FALSE)</f>
        <v>1</v>
      </c>
      <c r="Q4978" s="179">
        <f>VLOOKUP($G4978,[1]Conceptos!$B$2:$I$588,7,FALSE)</f>
        <v>1</v>
      </c>
      <c r="R4978" s="179">
        <f>VLOOKUP($G4978,[1]Conceptos!$B$2:$I$588,8,FALSE)</f>
        <v>1</v>
      </c>
      <c r="S4978" s="229" t="b">
        <f>VLOOKUP(G4978,[1]Conceptos!$B$2:$E$587,4,FALSE)</f>
        <v>1</v>
      </c>
      <c r="V4978" s="231">
        <f t="shared" si="861"/>
        <v>0</v>
      </c>
    </row>
    <row r="4979" spans="1:22" s="231" customFormat="1" hidden="1">
      <c r="A4979" s="172">
        <f>VLOOKUP(G4979,[1]Conceptos!$B$2:$F$587,5,FALSE)</f>
        <v>582</v>
      </c>
      <c r="B4979" s="236"/>
      <c r="C4979" s="237"/>
      <c r="D4979" s="238"/>
      <c r="E4979" s="225">
        <v>7</v>
      </c>
      <c r="F4979" s="174"/>
      <c r="G4979" s="264" t="str">
        <f t="shared" si="859"/>
        <v>A.18.5</v>
      </c>
      <c r="H4979" s="235" t="e">
        <f t="shared" si="866"/>
        <v>#N/A</v>
      </c>
      <c r="I4979" s="239"/>
      <c r="J4979" s="239"/>
      <c r="K4979" s="239"/>
      <c r="L4979" s="239"/>
      <c r="M4979" s="240"/>
      <c r="N4979" s="231">
        <f t="shared" si="860"/>
        <v>1</v>
      </c>
      <c r="O4979" s="231">
        <f t="shared" si="858"/>
        <v>0</v>
      </c>
      <c r="P4979" s="179">
        <f>VLOOKUP($G4979,[1]Conceptos!$B$2:$I$588,6,FALSE)</f>
        <v>1</v>
      </c>
      <c r="Q4979" s="179">
        <f>VLOOKUP($G4979,[1]Conceptos!$B$2:$I$588,7,FALSE)</f>
        <v>1</v>
      </c>
      <c r="R4979" s="179">
        <f>VLOOKUP($G4979,[1]Conceptos!$B$2:$I$588,8,FALSE)</f>
        <v>1</v>
      </c>
      <c r="S4979" s="229" t="b">
        <f>VLOOKUP(G4979,[1]Conceptos!$B$2:$E$587,4,FALSE)</f>
        <v>1</v>
      </c>
      <c r="V4979" s="231">
        <f t="shared" si="861"/>
        <v>0</v>
      </c>
    </row>
    <row r="4980" spans="1:22" s="231" customFormat="1" hidden="1">
      <c r="A4980" s="172">
        <f>VLOOKUP(G4980,[1]Conceptos!$B$2:$F$587,5,FALSE)</f>
        <v>582</v>
      </c>
      <c r="B4980" s="236"/>
      <c r="C4980" s="237"/>
      <c r="D4980" s="238"/>
      <c r="E4980" s="225">
        <v>8</v>
      </c>
      <c r="F4980" s="174"/>
      <c r="G4980" s="264" t="str">
        <f t="shared" si="859"/>
        <v>A.18.5</v>
      </c>
      <c r="H4980" s="235" t="e">
        <f t="shared" si="866"/>
        <v>#N/A</v>
      </c>
      <c r="I4980" s="239"/>
      <c r="J4980" s="239"/>
      <c r="K4980" s="239"/>
      <c r="L4980" s="239"/>
      <c r="M4980" s="240"/>
      <c r="N4980" s="231">
        <f t="shared" si="860"/>
        <v>1</v>
      </c>
      <c r="O4980" s="231">
        <f t="shared" si="858"/>
        <v>0</v>
      </c>
      <c r="P4980" s="179">
        <f>VLOOKUP($G4980,[1]Conceptos!$B$2:$I$588,6,FALSE)</f>
        <v>1</v>
      </c>
      <c r="Q4980" s="179">
        <f>VLOOKUP($G4980,[1]Conceptos!$B$2:$I$588,7,FALSE)</f>
        <v>1</v>
      </c>
      <c r="R4980" s="179">
        <f>VLOOKUP($G4980,[1]Conceptos!$B$2:$I$588,8,FALSE)</f>
        <v>1</v>
      </c>
      <c r="S4980" s="229" t="b">
        <f>VLOOKUP(G4980,[1]Conceptos!$B$2:$E$587,4,FALSE)</f>
        <v>1</v>
      </c>
      <c r="V4980" s="231">
        <f t="shared" si="861"/>
        <v>0</v>
      </c>
    </row>
    <row r="4981" spans="1:22" s="231" customFormat="1" hidden="1">
      <c r="A4981" s="172">
        <f>VLOOKUP(G4981,[1]Conceptos!$B$2:$F$587,5,FALSE)</f>
        <v>582</v>
      </c>
      <c r="B4981" s="236"/>
      <c r="C4981" s="237"/>
      <c r="D4981" s="238"/>
      <c r="E4981" s="225">
        <v>9</v>
      </c>
      <c r="F4981" s="174"/>
      <c r="G4981" s="264" t="str">
        <f t="shared" si="859"/>
        <v>A.18.5</v>
      </c>
      <c r="H4981" s="235" t="e">
        <f t="shared" si="866"/>
        <v>#N/A</v>
      </c>
      <c r="I4981" s="239"/>
      <c r="J4981" s="239"/>
      <c r="K4981" s="239"/>
      <c r="L4981" s="239"/>
      <c r="M4981" s="240"/>
      <c r="N4981" s="231">
        <f t="shared" si="860"/>
        <v>1</v>
      </c>
      <c r="O4981" s="231">
        <f t="shared" si="858"/>
        <v>0</v>
      </c>
      <c r="P4981" s="179">
        <f>VLOOKUP($G4981,[1]Conceptos!$B$2:$I$588,6,FALSE)</f>
        <v>1</v>
      </c>
      <c r="Q4981" s="179">
        <f>VLOOKUP($G4981,[1]Conceptos!$B$2:$I$588,7,FALSE)</f>
        <v>1</v>
      </c>
      <c r="R4981" s="179">
        <f>VLOOKUP($G4981,[1]Conceptos!$B$2:$I$588,8,FALSE)</f>
        <v>1</v>
      </c>
      <c r="S4981" s="229" t="b">
        <f>VLOOKUP(G4981,[1]Conceptos!$B$2:$E$587,4,FALSE)</f>
        <v>1</v>
      </c>
      <c r="V4981" s="231">
        <f t="shared" si="861"/>
        <v>0</v>
      </c>
    </row>
    <row r="4982" spans="1:22" s="231" customFormat="1" hidden="1">
      <c r="A4982" s="172">
        <f>VLOOKUP(G4982,[1]Conceptos!$B$2:$F$587,5,FALSE)</f>
        <v>582</v>
      </c>
      <c r="B4982" s="236"/>
      <c r="C4982" s="237"/>
      <c r="D4982" s="238"/>
      <c r="E4982" s="225">
        <v>10</v>
      </c>
      <c r="F4982" s="174"/>
      <c r="G4982" s="264" t="str">
        <f t="shared" si="859"/>
        <v>A.18.5</v>
      </c>
      <c r="H4982" s="235" t="e">
        <f t="shared" si="866"/>
        <v>#N/A</v>
      </c>
      <c r="I4982" s="239"/>
      <c r="J4982" s="239"/>
      <c r="K4982" s="239"/>
      <c r="L4982" s="239"/>
      <c r="M4982" s="240"/>
      <c r="N4982" s="231">
        <f t="shared" si="860"/>
        <v>1</v>
      </c>
      <c r="O4982" s="231">
        <f t="shared" si="858"/>
        <v>0</v>
      </c>
      <c r="P4982" s="179">
        <f>VLOOKUP($G4982,[1]Conceptos!$B$2:$I$588,6,FALSE)</f>
        <v>1</v>
      </c>
      <c r="Q4982" s="179">
        <f>VLOOKUP($G4982,[1]Conceptos!$B$2:$I$588,7,FALSE)</f>
        <v>1</v>
      </c>
      <c r="R4982" s="179">
        <f>VLOOKUP($G4982,[1]Conceptos!$B$2:$I$588,8,FALSE)</f>
        <v>1</v>
      </c>
      <c r="S4982" s="229" t="b">
        <f>VLOOKUP(G4982,[1]Conceptos!$B$2:$E$587,4,FALSE)</f>
        <v>1</v>
      </c>
      <c r="V4982" s="231">
        <f t="shared" si="861"/>
        <v>0</v>
      </c>
    </row>
    <row r="4983" spans="1:22" s="231" customFormat="1" ht="25.5">
      <c r="A4983" s="172">
        <f>VLOOKUP(G4983,[1]Conceptos!$B$2:$F$587,5,FALSE)</f>
        <v>583</v>
      </c>
      <c r="B4983" s="219" t="s">
        <v>725</v>
      </c>
      <c r="C4983" s="220" t="str">
        <f>VLOOKUP(B4983,[1]Conceptos!$B$2:$D$587,2,FALSE)</f>
        <v>PAGO DE DÉFICIT DE INVERSIÓN EN JUSTICIA</v>
      </c>
      <c r="D4983" s="221" t="str">
        <f>VLOOKUP(B4983,[1]Conceptos!$B$2:$D$587,3,FALSE)</f>
        <v>RECURSOS DESTINADOS AL PAGO DE DÉFICIT DE INVERSIÓN EN JUSTICIA</v>
      </c>
      <c r="E4983" s="222" t="s">
        <v>136</v>
      </c>
      <c r="F4983" s="223"/>
      <c r="G4983" s="263" t="str">
        <f t="shared" si="859"/>
        <v>A.18.7</v>
      </c>
      <c r="H4983" s="225"/>
      <c r="I4983" s="226">
        <f>SUM(I4984:I4993)</f>
        <v>0</v>
      </c>
      <c r="J4983" s="226">
        <f>SUM(J4984:J4993)</f>
        <v>0</v>
      </c>
      <c r="K4983" s="226">
        <f>SUM(K4984:K4993)</f>
        <v>0</v>
      </c>
      <c r="L4983" s="226">
        <f>SUM(L4984:L4993)</f>
        <v>0</v>
      </c>
      <c r="M4983" s="227">
        <f>SUM(M4984:M4993)</f>
        <v>0</v>
      </c>
      <c r="N4983" s="228">
        <f>IF(AND(E4983&lt;&gt;"", E4983&lt;&gt;"Registrar Detalle",E4983&lt;&gt;"Ocultar Detalle"),1,0)</f>
        <v>0</v>
      </c>
      <c r="O4983" s="228">
        <f t="shared" si="858"/>
        <v>0</v>
      </c>
      <c r="P4983" s="179">
        <f>VLOOKUP($G4983,[1]Conceptos!$B$2:$I$588,6,FALSE)</f>
        <v>1</v>
      </c>
      <c r="Q4983" s="179">
        <f>VLOOKUP($G4983,[1]Conceptos!$B$2:$I$588,7,FALSE)</f>
        <v>1</v>
      </c>
      <c r="R4983" s="179">
        <f>VLOOKUP($G4983,[1]Conceptos!$B$2:$I$588,8,FALSE)</f>
        <v>1</v>
      </c>
      <c r="S4983" s="229" t="b">
        <f>VLOOKUP(G4983,[1]Conceptos!$B$2:$E$588,4,FALSE)</f>
        <v>1</v>
      </c>
      <c r="T4983" s="230">
        <f>FIND(".",B4983,LEN(B4983)-2)</f>
        <v>5</v>
      </c>
      <c r="U4983" s="230" t="str">
        <f>MID(B4983,1,T4983-1)</f>
        <v>A.18</v>
      </c>
      <c r="V4983" s="231">
        <f>IF(T4983=0,#REF!,T4983)</f>
        <v>5</v>
      </c>
    </row>
    <row r="4984" spans="1:22" s="231" customFormat="1">
      <c r="A4984" s="172">
        <f>VLOOKUP(G4984,[1]Conceptos!$B$2:$F$587,5,FALSE)</f>
        <v>583</v>
      </c>
      <c r="B4984" s="234"/>
      <c r="C4984" s="220"/>
      <c r="D4984" s="221"/>
      <c r="E4984" s="225">
        <v>1</v>
      </c>
      <c r="F4984" s="174"/>
      <c r="G4984" s="264" t="str">
        <f t="shared" si="859"/>
        <v>A.18.7</v>
      </c>
      <c r="H4984" s="235" t="e">
        <f t="shared" ref="H4984:H4993" si="867">VLOOKUP(F4984,$W$7:$X$48,2,FALSE)</f>
        <v>#N/A</v>
      </c>
      <c r="I4984" s="239"/>
      <c r="J4984" s="239"/>
      <c r="K4984" s="239"/>
      <c r="L4984" s="239"/>
      <c r="M4984" s="240"/>
      <c r="N4984" s="231">
        <f t="shared" si="860"/>
        <v>1</v>
      </c>
      <c r="O4984" s="231">
        <f t="shared" si="858"/>
        <v>0</v>
      </c>
      <c r="P4984" s="179">
        <f>VLOOKUP($G4984,[1]Conceptos!$B$2:$I$588,6,FALSE)</f>
        <v>1</v>
      </c>
      <c r="Q4984" s="179">
        <f>VLOOKUP($G4984,[1]Conceptos!$B$2:$I$588,7,FALSE)</f>
        <v>1</v>
      </c>
      <c r="R4984" s="179">
        <f>VLOOKUP($G4984,[1]Conceptos!$B$2:$I$588,8,FALSE)</f>
        <v>1</v>
      </c>
      <c r="S4984" s="229" t="b">
        <f>VLOOKUP(G4984,[1]Conceptos!$B$2:$E$588,4,FALSE)</f>
        <v>1</v>
      </c>
      <c r="V4984" s="231">
        <f t="shared" si="861"/>
        <v>5</v>
      </c>
    </row>
    <row r="4985" spans="1:22" s="231" customFormat="1" hidden="1">
      <c r="A4985" s="172">
        <f>VLOOKUP(G4985,[1]Conceptos!$B$2:$F$587,5,FALSE)</f>
        <v>583</v>
      </c>
      <c r="B4985" s="236"/>
      <c r="C4985" s="237"/>
      <c r="D4985" s="238"/>
      <c r="E4985" s="225">
        <v>2</v>
      </c>
      <c r="F4985" s="174"/>
      <c r="G4985" s="264" t="str">
        <f t="shared" si="859"/>
        <v>A.18.7</v>
      </c>
      <c r="H4985" s="235" t="e">
        <f t="shared" si="867"/>
        <v>#N/A</v>
      </c>
      <c r="I4985" s="239"/>
      <c r="J4985" s="239"/>
      <c r="K4985" s="239"/>
      <c r="L4985" s="239"/>
      <c r="M4985" s="240"/>
      <c r="N4985" s="231">
        <f t="shared" si="860"/>
        <v>1</v>
      </c>
      <c r="O4985" s="231">
        <f t="shared" si="858"/>
        <v>0</v>
      </c>
      <c r="P4985" s="179">
        <f>VLOOKUP($G4985,[1]Conceptos!$B$2:$I$588,6,FALSE)</f>
        <v>1</v>
      </c>
      <c r="Q4985" s="179">
        <f>VLOOKUP($G4985,[1]Conceptos!$B$2:$I$588,7,FALSE)</f>
        <v>1</v>
      </c>
      <c r="R4985" s="179">
        <f>VLOOKUP($G4985,[1]Conceptos!$B$2:$I$588,8,FALSE)</f>
        <v>1</v>
      </c>
      <c r="S4985" s="229" t="b">
        <f>VLOOKUP(G4985,[1]Conceptos!$B$2:$E$587,4,FALSE)</f>
        <v>1</v>
      </c>
      <c r="V4985" s="231">
        <f t="shared" si="861"/>
        <v>0</v>
      </c>
    </row>
    <row r="4986" spans="1:22" s="231" customFormat="1" hidden="1">
      <c r="A4986" s="172">
        <f>VLOOKUP(G4986,[1]Conceptos!$B$2:$F$587,5,FALSE)</f>
        <v>583</v>
      </c>
      <c r="B4986" s="236"/>
      <c r="C4986" s="237"/>
      <c r="D4986" s="238"/>
      <c r="E4986" s="225">
        <v>3</v>
      </c>
      <c r="F4986" s="174"/>
      <c r="G4986" s="264" t="str">
        <f t="shared" si="859"/>
        <v>A.18.7</v>
      </c>
      <c r="H4986" s="235" t="e">
        <f t="shared" si="867"/>
        <v>#N/A</v>
      </c>
      <c r="I4986" s="239"/>
      <c r="J4986" s="239"/>
      <c r="K4986" s="239"/>
      <c r="L4986" s="239"/>
      <c r="M4986" s="240"/>
      <c r="N4986" s="231">
        <f t="shared" si="860"/>
        <v>1</v>
      </c>
      <c r="O4986" s="231">
        <f t="shared" ref="O4986:O5027" si="868">SUM(I4986:M4986)</f>
        <v>0</v>
      </c>
      <c r="P4986" s="179">
        <f>VLOOKUP($G4986,[1]Conceptos!$B$2:$I$588,6,FALSE)</f>
        <v>1</v>
      </c>
      <c r="Q4986" s="179">
        <f>VLOOKUP($G4986,[1]Conceptos!$B$2:$I$588,7,FALSE)</f>
        <v>1</v>
      </c>
      <c r="R4986" s="179">
        <f>VLOOKUP($G4986,[1]Conceptos!$B$2:$I$588,8,FALSE)</f>
        <v>1</v>
      </c>
      <c r="S4986" s="229" t="b">
        <f>VLOOKUP(G4986,[1]Conceptos!$B$2:$E$587,4,FALSE)</f>
        <v>1</v>
      </c>
      <c r="V4986" s="231">
        <f t="shared" si="861"/>
        <v>0</v>
      </c>
    </row>
    <row r="4987" spans="1:22" s="231" customFormat="1" hidden="1">
      <c r="A4987" s="172">
        <f>VLOOKUP(G4987,[1]Conceptos!$B$2:$F$587,5,FALSE)</f>
        <v>583</v>
      </c>
      <c r="B4987" s="236"/>
      <c r="C4987" s="237"/>
      <c r="D4987" s="238"/>
      <c r="E4987" s="225">
        <v>4</v>
      </c>
      <c r="F4987" s="174"/>
      <c r="G4987" s="264" t="str">
        <f t="shared" si="859"/>
        <v>A.18.7</v>
      </c>
      <c r="H4987" s="235" t="e">
        <f t="shared" si="867"/>
        <v>#N/A</v>
      </c>
      <c r="I4987" s="239"/>
      <c r="J4987" s="239"/>
      <c r="K4987" s="239"/>
      <c r="L4987" s="239"/>
      <c r="M4987" s="240"/>
      <c r="N4987" s="231">
        <f t="shared" si="860"/>
        <v>1</v>
      </c>
      <c r="O4987" s="231">
        <f t="shared" si="868"/>
        <v>0</v>
      </c>
      <c r="P4987" s="179">
        <f>VLOOKUP($G4987,[1]Conceptos!$B$2:$I$588,6,FALSE)</f>
        <v>1</v>
      </c>
      <c r="Q4987" s="179">
        <f>VLOOKUP($G4987,[1]Conceptos!$B$2:$I$588,7,FALSE)</f>
        <v>1</v>
      </c>
      <c r="R4987" s="179">
        <f>VLOOKUP($G4987,[1]Conceptos!$B$2:$I$588,8,FALSE)</f>
        <v>1</v>
      </c>
      <c r="S4987" s="229" t="b">
        <f>VLOOKUP(G4987,[1]Conceptos!$B$2:$E$587,4,FALSE)</f>
        <v>1</v>
      </c>
      <c r="V4987" s="231">
        <f t="shared" si="861"/>
        <v>0</v>
      </c>
    </row>
    <row r="4988" spans="1:22" s="231" customFormat="1" hidden="1">
      <c r="A4988" s="172">
        <f>VLOOKUP(G4988,[1]Conceptos!$B$2:$F$587,5,FALSE)</f>
        <v>583</v>
      </c>
      <c r="B4988" s="236"/>
      <c r="C4988" s="237"/>
      <c r="D4988" s="238"/>
      <c r="E4988" s="225">
        <v>5</v>
      </c>
      <c r="F4988" s="174"/>
      <c r="G4988" s="264" t="str">
        <f t="shared" si="859"/>
        <v>A.18.7</v>
      </c>
      <c r="H4988" s="235" t="e">
        <f t="shared" si="867"/>
        <v>#N/A</v>
      </c>
      <c r="I4988" s="239"/>
      <c r="J4988" s="239"/>
      <c r="K4988" s="239"/>
      <c r="L4988" s="239"/>
      <c r="M4988" s="240"/>
      <c r="N4988" s="231">
        <f t="shared" si="860"/>
        <v>1</v>
      </c>
      <c r="O4988" s="231">
        <f t="shared" si="868"/>
        <v>0</v>
      </c>
      <c r="P4988" s="179">
        <f>VLOOKUP($G4988,[1]Conceptos!$B$2:$I$588,6,FALSE)</f>
        <v>1</v>
      </c>
      <c r="Q4988" s="179">
        <f>VLOOKUP($G4988,[1]Conceptos!$B$2:$I$588,7,FALSE)</f>
        <v>1</v>
      </c>
      <c r="R4988" s="179">
        <f>VLOOKUP($G4988,[1]Conceptos!$B$2:$I$588,8,FALSE)</f>
        <v>1</v>
      </c>
      <c r="S4988" s="229" t="b">
        <f>VLOOKUP(G4988,[1]Conceptos!$B$2:$E$587,4,FALSE)</f>
        <v>1</v>
      </c>
      <c r="V4988" s="231">
        <f t="shared" si="861"/>
        <v>0</v>
      </c>
    </row>
    <row r="4989" spans="1:22" s="231" customFormat="1" hidden="1">
      <c r="A4989" s="172">
        <f>VLOOKUP(G4989,[1]Conceptos!$B$2:$F$587,5,FALSE)</f>
        <v>583</v>
      </c>
      <c r="B4989" s="236"/>
      <c r="C4989" s="237"/>
      <c r="D4989" s="238"/>
      <c r="E4989" s="225">
        <v>6</v>
      </c>
      <c r="F4989" s="174"/>
      <c r="G4989" s="264" t="str">
        <f t="shared" ref="G4989:G5027" si="869">IF(ISBLANK(B4989),G4988,B4989)</f>
        <v>A.18.7</v>
      </c>
      <c r="H4989" s="235" t="e">
        <f t="shared" si="867"/>
        <v>#N/A</v>
      </c>
      <c r="I4989" s="239"/>
      <c r="J4989" s="239"/>
      <c r="K4989" s="239"/>
      <c r="L4989" s="239"/>
      <c r="M4989" s="240"/>
      <c r="N4989" s="231">
        <f t="shared" ref="N4989:N5027" si="870">IF(E4989&lt;&gt;"",1,0)</f>
        <v>1</v>
      </c>
      <c r="O4989" s="231">
        <f t="shared" si="868"/>
        <v>0</v>
      </c>
      <c r="P4989" s="179">
        <f>VLOOKUP($G4989,[1]Conceptos!$B$2:$I$588,6,FALSE)</f>
        <v>1</v>
      </c>
      <c r="Q4989" s="179">
        <f>VLOOKUP($G4989,[1]Conceptos!$B$2:$I$588,7,FALSE)</f>
        <v>1</v>
      </c>
      <c r="R4989" s="179">
        <f>VLOOKUP($G4989,[1]Conceptos!$B$2:$I$588,8,FALSE)</f>
        <v>1</v>
      </c>
      <c r="S4989" s="229" t="b">
        <f>VLOOKUP(G4989,[1]Conceptos!$B$2:$E$587,4,FALSE)</f>
        <v>1</v>
      </c>
      <c r="V4989" s="231">
        <f t="shared" si="861"/>
        <v>0</v>
      </c>
    </row>
    <row r="4990" spans="1:22" s="231" customFormat="1" hidden="1">
      <c r="A4990" s="172">
        <f>VLOOKUP(G4990,[1]Conceptos!$B$2:$F$587,5,FALSE)</f>
        <v>583</v>
      </c>
      <c r="B4990" s="236"/>
      <c r="C4990" s="237"/>
      <c r="D4990" s="238"/>
      <c r="E4990" s="225">
        <v>7</v>
      </c>
      <c r="F4990" s="174"/>
      <c r="G4990" s="264" t="str">
        <f t="shared" si="869"/>
        <v>A.18.7</v>
      </c>
      <c r="H4990" s="235" t="e">
        <f t="shared" si="867"/>
        <v>#N/A</v>
      </c>
      <c r="I4990" s="239"/>
      <c r="J4990" s="239"/>
      <c r="K4990" s="239"/>
      <c r="L4990" s="239"/>
      <c r="M4990" s="240"/>
      <c r="N4990" s="231">
        <f t="shared" si="870"/>
        <v>1</v>
      </c>
      <c r="O4990" s="231">
        <f t="shared" si="868"/>
        <v>0</v>
      </c>
      <c r="P4990" s="179">
        <f>VLOOKUP($G4990,[1]Conceptos!$B$2:$I$588,6,FALSE)</f>
        <v>1</v>
      </c>
      <c r="Q4990" s="179">
        <f>VLOOKUP($G4990,[1]Conceptos!$B$2:$I$588,7,FALSE)</f>
        <v>1</v>
      </c>
      <c r="R4990" s="179">
        <f>VLOOKUP($G4990,[1]Conceptos!$B$2:$I$588,8,FALSE)</f>
        <v>1</v>
      </c>
      <c r="S4990" s="229" t="b">
        <f>VLOOKUP(G4990,[1]Conceptos!$B$2:$E$587,4,FALSE)</f>
        <v>1</v>
      </c>
      <c r="V4990" s="231">
        <f t="shared" si="861"/>
        <v>0</v>
      </c>
    </row>
    <row r="4991" spans="1:22" s="231" customFormat="1" hidden="1">
      <c r="A4991" s="172">
        <f>VLOOKUP(G4991,[1]Conceptos!$B$2:$F$587,5,FALSE)</f>
        <v>583</v>
      </c>
      <c r="B4991" s="236"/>
      <c r="C4991" s="237"/>
      <c r="D4991" s="238"/>
      <c r="E4991" s="225">
        <v>8</v>
      </c>
      <c r="F4991" s="174"/>
      <c r="G4991" s="264" t="str">
        <f t="shared" si="869"/>
        <v>A.18.7</v>
      </c>
      <c r="H4991" s="235" t="e">
        <f t="shared" si="867"/>
        <v>#N/A</v>
      </c>
      <c r="I4991" s="239"/>
      <c r="J4991" s="239"/>
      <c r="K4991" s="239"/>
      <c r="L4991" s="239"/>
      <c r="M4991" s="240"/>
      <c r="N4991" s="231">
        <f t="shared" si="870"/>
        <v>1</v>
      </c>
      <c r="O4991" s="231">
        <f t="shared" si="868"/>
        <v>0</v>
      </c>
      <c r="P4991" s="179">
        <f>VLOOKUP($G4991,[1]Conceptos!$B$2:$I$588,6,FALSE)</f>
        <v>1</v>
      </c>
      <c r="Q4991" s="179">
        <f>VLOOKUP($G4991,[1]Conceptos!$B$2:$I$588,7,FALSE)</f>
        <v>1</v>
      </c>
      <c r="R4991" s="179">
        <f>VLOOKUP($G4991,[1]Conceptos!$B$2:$I$588,8,FALSE)</f>
        <v>1</v>
      </c>
      <c r="S4991" s="229" t="b">
        <f>VLOOKUP(G4991,[1]Conceptos!$B$2:$E$587,4,FALSE)</f>
        <v>1</v>
      </c>
      <c r="V4991" s="231">
        <f t="shared" ref="V4991:V5022" si="871">IF(T4991=0,T4990,T4991)</f>
        <v>0</v>
      </c>
    </row>
    <row r="4992" spans="1:22" s="231" customFormat="1" hidden="1">
      <c r="A4992" s="172">
        <f>VLOOKUP(G4992,[1]Conceptos!$B$2:$F$587,5,FALSE)</f>
        <v>583</v>
      </c>
      <c r="B4992" s="236"/>
      <c r="C4992" s="237"/>
      <c r="D4992" s="238"/>
      <c r="E4992" s="225">
        <v>9</v>
      </c>
      <c r="F4992" s="174"/>
      <c r="G4992" s="264" t="str">
        <f t="shared" si="869"/>
        <v>A.18.7</v>
      </c>
      <c r="H4992" s="235" t="e">
        <f t="shared" si="867"/>
        <v>#N/A</v>
      </c>
      <c r="I4992" s="239"/>
      <c r="J4992" s="239"/>
      <c r="K4992" s="239"/>
      <c r="L4992" s="239"/>
      <c r="M4992" s="240"/>
      <c r="N4992" s="231">
        <f t="shared" si="870"/>
        <v>1</v>
      </c>
      <c r="O4992" s="231">
        <f t="shared" si="868"/>
        <v>0</v>
      </c>
      <c r="P4992" s="179">
        <f>VLOOKUP($G4992,[1]Conceptos!$B$2:$I$588,6,FALSE)</f>
        <v>1</v>
      </c>
      <c r="Q4992" s="179">
        <f>VLOOKUP($G4992,[1]Conceptos!$B$2:$I$588,7,FALSE)</f>
        <v>1</v>
      </c>
      <c r="R4992" s="179">
        <f>VLOOKUP($G4992,[1]Conceptos!$B$2:$I$588,8,FALSE)</f>
        <v>1</v>
      </c>
      <c r="S4992" s="229" t="b">
        <f>VLOOKUP(G4992,[1]Conceptos!$B$2:$E$587,4,FALSE)</f>
        <v>1</v>
      </c>
      <c r="V4992" s="231">
        <f t="shared" si="871"/>
        <v>0</v>
      </c>
    </row>
    <row r="4993" spans="1:22" s="231" customFormat="1" hidden="1">
      <c r="A4993" s="172">
        <f>VLOOKUP(G4993,[1]Conceptos!$B$2:$F$587,5,FALSE)</f>
        <v>583</v>
      </c>
      <c r="B4993" s="236"/>
      <c r="C4993" s="237"/>
      <c r="D4993" s="238"/>
      <c r="E4993" s="225">
        <v>10</v>
      </c>
      <c r="F4993" s="174"/>
      <c r="G4993" s="264" t="str">
        <f t="shared" si="869"/>
        <v>A.18.7</v>
      </c>
      <c r="H4993" s="235" t="e">
        <f t="shared" si="867"/>
        <v>#N/A</v>
      </c>
      <c r="I4993" s="239"/>
      <c r="J4993" s="239"/>
      <c r="K4993" s="239"/>
      <c r="L4993" s="239"/>
      <c r="M4993" s="240"/>
      <c r="N4993" s="231">
        <f t="shared" si="870"/>
        <v>1</v>
      </c>
      <c r="O4993" s="231">
        <f t="shared" si="868"/>
        <v>0</v>
      </c>
      <c r="P4993" s="179">
        <f>VLOOKUP($G4993,[1]Conceptos!$B$2:$I$588,6,FALSE)</f>
        <v>1</v>
      </c>
      <c r="Q4993" s="179">
        <f>VLOOKUP($G4993,[1]Conceptos!$B$2:$I$588,7,FALSE)</f>
        <v>1</v>
      </c>
      <c r="R4993" s="179">
        <f>VLOOKUP($G4993,[1]Conceptos!$B$2:$I$588,8,FALSE)</f>
        <v>1</v>
      </c>
      <c r="S4993" s="229" t="b">
        <f>VLOOKUP(G4993,[1]Conceptos!$B$2:$E$587,4,FALSE)</f>
        <v>1</v>
      </c>
      <c r="V4993" s="231">
        <f t="shared" si="871"/>
        <v>0</v>
      </c>
    </row>
    <row r="4994" spans="1:22" s="231" customFormat="1" ht="25.5">
      <c r="A4994" s="172">
        <f>VLOOKUP(G4994,[1]Conceptos!$B$2:$F$587,5,FALSE)</f>
        <v>584</v>
      </c>
      <c r="B4994" s="219" t="s">
        <v>726</v>
      </c>
      <c r="C4994" s="220" t="str">
        <f>VLOOKUP(B4994,[1]Conceptos!$B$2:$D$587,2,FALSE)</f>
        <v>PLAN DE ACCIÓN DE DERECHOS HUMANOS Y DIH</v>
      </c>
      <c r="D4994" s="221" t="str">
        <f>VLOOKUP(B4994,[1]Conceptos!$B$2:$D$587,3,FALSE)</f>
        <v>RECURSOS ORIENTADOS A LA ELABORACIÓN DEL PLAN DE ACCION DE DERECHOS HUMANOS Y DIH</v>
      </c>
      <c r="E4994" s="222" t="s">
        <v>136</v>
      </c>
      <c r="F4994" s="223"/>
      <c r="G4994" s="263" t="str">
        <f t="shared" si="869"/>
        <v>A.18.8</v>
      </c>
      <c r="H4994" s="225"/>
      <c r="I4994" s="226">
        <f>SUM(I4995:I5004)</f>
        <v>0</v>
      </c>
      <c r="J4994" s="226">
        <f>SUM(J4995:J5004)</f>
        <v>0</v>
      </c>
      <c r="K4994" s="226">
        <f>SUM(K4995:K5004)</f>
        <v>0</v>
      </c>
      <c r="L4994" s="226">
        <f>SUM(L4995:L5004)</f>
        <v>0</v>
      </c>
      <c r="M4994" s="227">
        <f>SUM(M4995:M5004)</f>
        <v>0</v>
      </c>
      <c r="N4994" s="228">
        <f>IF(AND(E4994&lt;&gt;"", E4994&lt;&gt;"Registrar Detalle",E4994&lt;&gt;"Ocultar Detalle"),1,0)</f>
        <v>0</v>
      </c>
      <c r="O4994" s="228">
        <f t="shared" si="868"/>
        <v>0</v>
      </c>
      <c r="P4994" s="179">
        <f>VLOOKUP($G4994,[1]Conceptos!$B$2:$I$588,6,FALSE)</f>
        <v>1</v>
      </c>
      <c r="Q4994" s="179">
        <f>VLOOKUP($G4994,[1]Conceptos!$B$2:$I$588,7,FALSE)</f>
        <v>1</v>
      </c>
      <c r="R4994" s="179">
        <f>VLOOKUP($G4994,[1]Conceptos!$B$2:$I$588,8,FALSE)</f>
        <v>1</v>
      </c>
      <c r="S4994" s="229" t="b">
        <f>VLOOKUP(G4994,[1]Conceptos!$B$2:$E$588,4,FALSE)</f>
        <v>1</v>
      </c>
      <c r="T4994" s="230">
        <f>FIND(".",B4994,LEN(B4994)-2)</f>
        <v>5</v>
      </c>
      <c r="U4994" s="230" t="str">
        <f>MID(B4994,1,T4994-1)</f>
        <v>A.18</v>
      </c>
      <c r="V4994" s="231">
        <f t="shared" si="871"/>
        <v>5</v>
      </c>
    </row>
    <row r="4995" spans="1:22" s="231" customFormat="1">
      <c r="A4995" s="172">
        <f>VLOOKUP(G4995,[1]Conceptos!$B$2:$F$587,5,FALSE)</f>
        <v>584</v>
      </c>
      <c r="B4995" s="234"/>
      <c r="C4995" s="220"/>
      <c r="D4995" s="221"/>
      <c r="E4995" s="225">
        <v>1</v>
      </c>
      <c r="F4995" s="174"/>
      <c r="G4995" s="264" t="str">
        <f t="shared" si="869"/>
        <v>A.18.8</v>
      </c>
      <c r="H4995" s="235" t="e">
        <f t="shared" ref="H4995:H5004" si="872">VLOOKUP(F4995,$W$7:$X$48,2,FALSE)</f>
        <v>#N/A</v>
      </c>
      <c r="I4995" s="239"/>
      <c r="J4995" s="239"/>
      <c r="K4995" s="239"/>
      <c r="L4995" s="239"/>
      <c r="M4995" s="240"/>
      <c r="N4995" s="231">
        <f t="shared" si="870"/>
        <v>1</v>
      </c>
      <c r="O4995" s="231">
        <f t="shared" si="868"/>
        <v>0</v>
      </c>
      <c r="P4995" s="179">
        <f>VLOOKUP($G4995,[1]Conceptos!$B$2:$I$588,6,FALSE)</f>
        <v>1</v>
      </c>
      <c r="Q4995" s="179">
        <f>VLOOKUP($G4995,[1]Conceptos!$B$2:$I$588,7,FALSE)</f>
        <v>1</v>
      </c>
      <c r="R4995" s="179">
        <f>VLOOKUP($G4995,[1]Conceptos!$B$2:$I$588,8,FALSE)</f>
        <v>1</v>
      </c>
      <c r="S4995" s="229" t="b">
        <f>VLOOKUP(G4995,[1]Conceptos!$B$2:$E$588,4,FALSE)</f>
        <v>1</v>
      </c>
      <c r="V4995" s="231">
        <f t="shared" si="871"/>
        <v>5</v>
      </c>
    </row>
    <row r="4996" spans="1:22" s="231" customFormat="1" hidden="1">
      <c r="A4996" s="172">
        <f>VLOOKUP(G4996,[1]Conceptos!$B$2:$F$587,5,FALSE)</f>
        <v>584</v>
      </c>
      <c r="B4996" s="236"/>
      <c r="C4996" s="237"/>
      <c r="D4996" s="238"/>
      <c r="E4996" s="225">
        <v>2</v>
      </c>
      <c r="F4996" s="174"/>
      <c r="G4996" s="264" t="str">
        <f t="shared" si="869"/>
        <v>A.18.8</v>
      </c>
      <c r="H4996" s="235" t="e">
        <f t="shared" si="872"/>
        <v>#N/A</v>
      </c>
      <c r="I4996" s="239"/>
      <c r="J4996" s="239"/>
      <c r="K4996" s="239"/>
      <c r="L4996" s="239"/>
      <c r="M4996" s="240"/>
      <c r="N4996" s="231">
        <f t="shared" si="870"/>
        <v>1</v>
      </c>
      <c r="O4996" s="231">
        <f t="shared" si="868"/>
        <v>0</v>
      </c>
      <c r="P4996" s="179">
        <f>VLOOKUP($G4996,[1]Conceptos!$B$2:$I$588,6,FALSE)</f>
        <v>1</v>
      </c>
      <c r="Q4996" s="179">
        <f>VLOOKUP($G4996,[1]Conceptos!$B$2:$I$588,7,FALSE)</f>
        <v>1</v>
      </c>
      <c r="R4996" s="179">
        <f>VLOOKUP($G4996,[1]Conceptos!$B$2:$I$588,8,FALSE)</f>
        <v>1</v>
      </c>
      <c r="S4996" s="229" t="b">
        <f>VLOOKUP(G4996,[1]Conceptos!$B$2:$E$587,4,FALSE)</f>
        <v>1</v>
      </c>
      <c r="V4996" s="231">
        <f t="shared" si="871"/>
        <v>0</v>
      </c>
    </row>
    <row r="4997" spans="1:22" s="231" customFormat="1" hidden="1">
      <c r="A4997" s="172">
        <f>VLOOKUP(G4997,[1]Conceptos!$B$2:$F$587,5,FALSE)</f>
        <v>584</v>
      </c>
      <c r="B4997" s="236"/>
      <c r="C4997" s="237"/>
      <c r="D4997" s="238"/>
      <c r="E4997" s="225">
        <v>3</v>
      </c>
      <c r="F4997" s="174"/>
      <c r="G4997" s="264" t="str">
        <f t="shared" si="869"/>
        <v>A.18.8</v>
      </c>
      <c r="H4997" s="235" t="e">
        <f t="shared" si="872"/>
        <v>#N/A</v>
      </c>
      <c r="I4997" s="239"/>
      <c r="J4997" s="239"/>
      <c r="K4997" s="239"/>
      <c r="L4997" s="239"/>
      <c r="M4997" s="240"/>
      <c r="N4997" s="231">
        <f t="shared" si="870"/>
        <v>1</v>
      </c>
      <c r="O4997" s="231">
        <f t="shared" si="868"/>
        <v>0</v>
      </c>
      <c r="P4997" s="179">
        <f>VLOOKUP($G4997,[1]Conceptos!$B$2:$I$588,6,FALSE)</f>
        <v>1</v>
      </c>
      <c r="Q4997" s="179">
        <f>VLOOKUP($G4997,[1]Conceptos!$B$2:$I$588,7,FALSE)</f>
        <v>1</v>
      </c>
      <c r="R4997" s="179">
        <f>VLOOKUP($G4997,[1]Conceptos!$B$2:$I$588,8,FALSE)</f>
        <v>1</v>
      </c>
      <c r="S4997" s="229" t="b">
        <f>VLOOKUP(G4997,[1]Conceptos!$B$2:$E$587,4,FALSE)</f>
        <v>1</v>
      </c>
      <c r="V4997" s="231">
        <f t="shared" si="871"/>
        <v>0</v>
      </c>
    </row>
    <row r="4998" spans="1:22" s="231" customFormat="1" hidden="1">
      <c r="A4998" s="172">
        <f>VLOOKUP(G4998,[1]Conceptos!$B$2:$F$587,5,FALSE)</f>
        <v>584</v>
      </c>
      <c r="B4998" s="236"/>
      <c r="C4998" s="237"/>
      <c r="D4998" s="238"/>
      <c r="E4998" s="225">
        <v>4</v>
      </c>
      <c r="F4998" s="174"/>
      <c r="G4998" s="264" t="str">
        <f t="shared" si="869"/>
        <v>A.18.8</v>
      </c>
      <c r="H4998" s="235" t="e">
        <f t="shared" si="872"/>
        <v>#N/A</v>
      </c>
      <c r="I4998" s="239"/>
      <c r="J4998" s="239"/>
      <c r="K4998" s="239"/>
      <c r="L4998" s="239"/>
      <c r="M4998" s="240"/>
      <c r="N4998" s="231">
        <f t="shared" si="870"/>
        <v>1</v>
      </c>
      <c r="O4998" s="231">
        <f t="shared" si="868"/>
        <v>0</v>
      </c>
      <c r="P4998" s="179">
        <f>VLOOKUP($G4998,[1]Conceptos!$B$2:$I$588,6,FALSE)</f>
        <v>1</v>
      </c>
      <c r="Q4998" s="179">
        <f>VLOOKUP($G4998,[1]Conceptos!$B$2:$I$588,7,FALSE)</f>
        <v>1</v>
      </c>
      <c r="R4998" s="179">
        <f>VLOOKUP($G4998,[1]Conceptos!$B$2:$I$588,8,FALSE)</f>
        <v>1</v>
      </c>
      <c r="S4998" s="229" t="b">
        <f>VLOOKUP(G4998,[1]Conceptos!$B$2:$E$587,4,FALSE)</f>
        <v>1</v>
      </c>
      <c r="V4998" s="231">
        <f t="shared" si="871"/>
        <v>0</v>
      </c>
    </row>
    <row r="4999" spans="1:22" s="231" customFormat="1" hidden="1">
      <c r="A4999" s="172">
        <f>VLOOKUP(G4999,[1]Conceptos!$B$2:$F$587,5,FALSE)</f>
        <v>584</v>
      </c>
      <c r="B4999" s="236"/>
      <c r="C4999" s="237"/>
      <c r="D4999" s="238"/>
      <c r="E4999" s="225">
        <v>5</v>
      </c>
      <c r="F4999" s="174"/>
      <c r="G4999" s="264" t="str">
        <f t="shared" si="869"/>
        <v>A.18.8</v>
      </c>
      <c r="H4999" s="235" t="e">
        <f t="shared" si="872"/>
        <v>#N/A</v>
      </c>
      <c r="I4999" s="239"/>
      <c r="J4999" s="239"/>
      <c r="K4999" s="239"/>
      <c r="L4999" s="239"/>
      <c r="M4999" s="240"/>
      <c r="N4999" s="231">
        <f t="shared" si="870"/>
        <v>1</v>
      </c>
      <c r="O4999" s="231">
        <f t="shared" si="868"/>
        <v>0</v>
      </c>
      <c r="P4999" s="179">
        <f>VLOOKUP($G4999,[1]Conceptos!$B$2:$I$588,6,FALSE)</f>
        <v>1</v>
      </c>
      <c r="Q4999" s="179">
        <f>VLOOKUP($G4999,[1]Conceptos!$B$2:$I$588,7,FALSE)</f>
        <v>1</v>
      </c>
      <c r="R4999" s="179">
        <f>VLOOKUP($G4999,[1]Conceptos!$B$2:$I$588,8,FALSE)</f>
        <v>1</v>
      </c>
      <c r="S4999" s="229" t="b">
        <f>VLOOKUP(G4999,[1]Conceptos!$B$2:$E$587,4,FALSE)</f>
        <v>1</v>
      </c>
      <c r="V4999" s="231">
        <f t="shared" si="871"/>
        <v>0</v>
      </c>
    </row>
    <row r="5000" spans="1:22" s="231" customFormat="1" hidden="1">
      <c r="A5000" s="172">
        <f>VLOOKUP(G5000,[1]Conceptos!$B$2:$F$587,5,FALSE)</f>
        <v>584</v>
      </c>
      <c r="B5000" s="236"/>
      <c r="C5000" s="237"/>
      <c r="D5000" s="238"/>
      <c r="E5000" s="225">
        <v>6</v>
      </c>
      <c r="F5000" s="174"/>
      <c r="G5000" s="264" t="str">
        <f t="shared" si="869"/>
        <v>A.18.8</v>
      </c>
      <c r="H5000" s="235" t="e">
        <f t="shared" si="872"/>
        <v>#N/A</v>
      </c>
      <c r="I5000" s="239"/>
      <c r="J5000" s="239"/>
      <c r="K5000" s="239"/>
      <c r="L5000" s="239"/>
      <c r="M5000" s="240"/>
      <c r="N5000" s="231">
        <f t="shared" si="870"/>
        <v>1</v>
      </c>
      <c r="O5000" s="231">
        <f t="shared" si="868"/>
        <v>0</v>
      </c>
      <c r="P5000" s="179">
        <f>VLOOKUP($G5000,[1]Conceptos!$B$2:$I$588,6,FALSE)</f>
        <v>1</v>
      </c>
      <c r="Q5000" s="179">
        <f>VLOOKUP($G5000,[1]Conceptos!$B$2:$I$588,7,FALSE)</f>
        <v>1</v>
      </c>
      <c r="R5000" s="179">
        <f>VLOOKUP($G5000,[1]Conceptos!$B$2:$I$588,8,FALSE)</f>
        <v>1</v>
      </c>
      <c r="S5000" s="229" t="b">
        <f>VLOOKUP(G5000,[1]Conceptos!$B$2:$E$587,4,FALSE)</f>
        <v>1</v>
      </c>
      <c r="V5000" s="231">
        <f t="shared" si="871"/>
        <v>0</v>
      </c>
    </row>
    <row r="5001" spans="1:22" s="231" customFormat="1" hidden="1">
      <c r="A5001" s="172">
        <f>VLOOKUP(G5001,[1]Conceptos!$B$2:$F$587,5,FALSE)</f>
        <v>584</v>
      </c>
      <c r="B5001" s="236"/>
      <c r="C5001" s="237"/>
      <c r="D5001" s="238"/>
      <c r="E5001" s="225">
        <v>7</v>
      </c>
      <c r="F5001" s="174"/>
      <c r="G5001" s="264" t="str">
        <f t="shared" si="869"/>
        <v>A.18.8</v>
      </c>
      <c r="H5001" s="235" t="e">
        <f t="shared" si="872"/>
        <v>#N/A</v>
      </c>
      <c r="I5001" s="239"/>
      <c r="J5001" s="239"/>
      <c r="K5001" s="239"/>
      <c r="L5001" s="239"/>
      <c r="M5001" s="240"/>
      <c r="N5001" s="231">
        <f t="shared" si="870"/>
        <v>1</v>
      </c>
      <c r="O5001" s="231">
        <f t="shared" si="868"/>
        <v>0</v>
      </c>
      <c r="P5001" s="179">
        <f>VLOOKUP($G5001,[1]Conceptos!$B$2:$I$588,6,FALSE)</f>
        <v>1</v>
      </c>
      <c r="Q5001" s="179">
        <f>VLOOKUP($G5001,[1]Conceptos!$B$2:$I$588,7,FALSE)</f>
        <v>1</v>
      </c>
      <c r="R5001" s="179">
        <f>VLOOKUP($G5001,[1]Conceptos!$B$2:$I$588,8,FALSE)</f>
        <v>1</v>
      </c>
      <c r="S5001" s="229" t="b">
        <f>VLOOKUP(G5001,[1]Conceptos!$B$2:$E$587,4,FALSE)</f>
        <v>1</v>
      </c>
      <c r="V5001" s="231">
        <f t="shared" si="871"/>
        <v>0</v>
      </c>
    </row>
    <row r="5002" spans="1:22" s="231" customFormat="1" hidden="1">
      <c r="A5002" s="172">
        <f>VLOOKUP(G5002,[1]Conceptos!$B$2:$F$587,5,FALSE)</f>
        <v>584</v>
      </c>
      <c r="B5002" s="236"/>
      <c r="C5002" s="237"/>
      <c r="D5002" s="238"/>
      <c r="E5002" s="225">
        <v>8</v>
      </c>
      <c r="F5002" s="174"/>
      <c r="G5002" s="264" t="str">
        <f t="shared" si="869"/>
        <v>A.18.8</v>
      </c>
      <c r="H5002" s="235" t="e">
        <f t="shared" si="872"/>
        <v>#N/A</v>
      </c>
      <c r="I5002" s="239"/>
      <c r="J5002" s="239"/>
      <c r="K5002" s="239"/>
      <c r="L5002" s="239"/>
      <c r="M5002" s="240"/>
      <c r="N5002" s="231">
        <f t="shared" si="870"/>
        <v>1</v>
      </c>
      <c r="O5002" s="231">
        <f t="shared" si="868"/>
        <v>0</v>
      </c>
      <c r="P5002" s="179">
        <f>VLOOKUP($G5002,[1]Conceptos!$B$2:$I$588,6,FALSE)</f>
        <v>1</v>
      </c>
      <c r="Q5002" s="179">
        <f>VLOOKUP($G5002,[1]Conceptos!$B$2:$I$588,7,FALSE)</f>
        <v>1</v>
      </c>
      <c r="R5002" s="179">
        <f>VLOOKUP($G5002,[1]Conceptos!$B$2:$I$588,8,FALSE)</f>
        <v>1</v>
      </c>
      <c r="S5002" s="229" t="b">
        <f>VLOOKUP(G5002,[1]Conceptos!$B$2:$E$587,4,FALSE)</f>
        <v>1</v>
      </c>
      <c r="V5002" s="231">
        <f t="shared" si="871"/>
        <v>0</v>
      </c>
    </row>
    <row r="5003" spans="1:22" s="231" customFormat="1" hidden="1">
      <c r="A5003" s="172">
        <f>VLOOKUP(G5003,[1]Conceptos!$B$2:$F$587,5,FALSE)</f>
        <v>584</v>
      </c>
      <c r="B5003" s="236"/>
      <c r="C5003" s="237"/>
      <c r="D5003" s="238"/>
      <c r="E5003" s="225">
        <v>9</v>
      </c>
      <c r="F5003" s="174"/>
      <c r="G5003" s="264" t="str">
        <f t="shared" si="869"/>
        <v>A.18.8</v>
      </c>
      <c r="H5003" s="235" t="e">
        <f t="shared" si="872"/>
        <v>#N/A</v>
      </c>
      <c r="I5003" s="239"/>
      <c r="J5003" s="239"/>
      <c r="K5003" s="239"/>
      <c r="L5003" s="239"/>
      <c r="M5003" s="240"/>
      <c r="N5003" s="231">
        <f t="shared" si="870"/>
        <v>1</v>
      </c>
      <c r="O5003" s="231">
        <f t="shared" si="868"/>
        <v>0</v>
      </c>
      <c r="P5003" s="179">
        <f>VLOOKUP($G5003,[1]Conceptos!$B$2:$I$588,6,FALSE)</f>
        <v>1</v>
      </c>
      <c r="Q5003" s="179">
        <f>VLOOKUP($G5003,[1]Conceptos!$B$2:$I$588,7,FALSE)</f>
        <v>1</v>
      </c>
      <c r="R5003" s="179">
        <f>VLOOKUP($G5003,[1]Conceptos!$B$2:$I$588,8,FALSE)</f>
        <v>1</v>
      </c>
      <c r="S5003" s="229" t="b">
        <f>VLOOKUP(G5003,[1]Conceptos!$B$2:$E$587,4,FALSE)</f>
        <v>1</v>
      </c>
      <c r="V5003" s="231">
        <f t="shared" si="871"/>
        <v>0</v>
      </c>
    </row>
    <row r="5004" spans="1:22" s="231" customFormat="1" hidden="1">
      <c r="A5004" s="172">
        <f>VLOOKUP(G5004,[1]Conceptos!$B$2:$F$587,5,FALSE)</f>
        <v>584</v>
      </c>
      <c r="B5004" s="236"/>
      <c r="C5004" s="237"/>
      <c r="D5004" s="238"/>
      <c r="E5004" s="225">
        <v>10</v>
      </c>
      <c r="F5004" s="174"/>
      <c r="G5004" s="264" t="str">
        <f t="shared" si="869"/>
        <v>A.18.8</v>
      </c>
      <c r="H5004" s="235" t="e">
        <f t="shared" si="872"/>
        <v>#N/A</v>
      </c>
      <c r="I5004" s="239"/>
      <c r="J5004" s="239"/>
      <c r="K5004" s="239"/>
      <c r="L5004" s="239"/>
      <c r="M5004" s="240"/>
      <c r="N5004" s="231">
        <f t="shared" si="870"/>
        <v>1</v>
      </c>
      <c r="O5004" s="231">
        <f t="shared" si="868"/>
        <v>0</v>
      </c>
      <c r="P5004" s="179">
        <f>VLOOKUP($G5004,[1]Conceptos!$B$2:$I$588,6,FALSE)</f>
        <v>1</v>
      </c>
      <c r="Q5004" s="179">
        <f>VLOOKUP($G5004,[1]Conceptos!$B$2:$I$588,7,FALSE)</f>
        <v>1</v>
      </c>
      <c r="R5004" s="179">
        <f>VLOOKUP($G5004,[1]Conceptos!$B$2:$I$588,8,FALSE)</f>
        <v>1</v>
      </c>
      <c r="S5004" s="229" t="b">
        <f>VLOOKUP(G5004,[1]Conceptos!$B$2:$E$587,4,FALSE)</f>
        <v>1</v>
      </c>
      <c r="V5004" s="231">
        <f t="shared" si="871"/>
        <v>0</v>
      </c>
    </row>
    <row r="5005" spans="1:22" s="231" customFormat="1" ht="25.5">
      <c r="A5005" s="172">
        <f>VLOOKUP(G5005,[1]Conceptos!$B$2:$F$587,5,FALSE)</f>
        <v>585</v>
      </c>
      <c r="B5005" s="219" t="s">
        <v>727</v>
      </c>
      <c r="C5005" s="220" t="str">
        <f>VLOOKUP(B5005,[1]Conceptos!$B$2:$D$587,2,FALSE)</f>
        <v xml:space="preserve">CONSTRUCCIÓN DE PAZ Y CONVIVENCIA FAMILIAR </v>
      </c>
      <c r="D5005" s="221" t="str">
        <f>VLOOKUP(B5005,[1]Conceptos!$B$2:$D$587,3,FALSE)</f>
        <v>INVERSIÓN ORIENTADA A FINANCIAR PROYECTOS RELACIONADOS CON LA CONSTRUCCION DE PAZ Y CONVIVENCIA FAMILIAR</v>
      </c>
      <c r="E5005" s="222" t="s">
        <v>136</v>
      </c>
      <c r="F5005" s="223"/>
      <c r="G5005" s="263" t="str">
        <f t="shared" si="869"/>
        <v>A.18.9</v>
      </c>
      <c r="H5005" s="225"/>
      <c r="I5005" s="226">
        <f>SUM(I5006:I5015)</f>
        <v>0</v>
      </c>
      <c r="J5005" s="226">
        <f>SUM(J5006:J5015)</f>
        <v>0</v>
      </c>
      <c r="K5005" s="226">
        <f>SUM(K5006:K5015)</f>
        <v>0</v>
      </c>
      <c r="L5005" s="226">
        <f>SUM(L5006:L5015)</f>
        <v>0</v>
      </c>
      <c r="M5005" s="227">
        <f>SUM(M5006:M5015)</f>
        <v>0</v>
      </c>
      <c r="N5005" s="228">
        <f>IF(AND(E5005&lt;&gt;"", E5005&lt;&gt;"Registrar Detalle",E5005&lt;&gt;"Ocultar Detalle"),1,0)</f>
        <v>0</v>
      </c>
      <c r="O5005" s="228">
        <f t="shared" si="868"/>
        <v>0</v>
      </c>
      <c r="P5005" s="179">
        <f>VLOOKUP($G5005,[1]Conceptos!$B$2:$I$588,6,FALSE)</f>
        <v>1</v>
      </c>
      <c r="Q5005" s="179">
        <f>VLOOKUP($G5005,[1]Conceptos!$B$2:$I$588,7,FALSE)</f>
        <v>1</v>
      </c>
      <c r="R5005" s="179">
        <f>VLOOKUP($G5005,[1]Conceptos!$B$2:$I$588,8,FALSE)</f>
        <v>1</v>
      </c>
      <c r="S5005" s="229" t="b">
        <f>VLOOKUP(G5005,[1]Conceptos!$B$2:$E$588,4,FALSE)</f>
        <v>1</v>
      </c>
      <c r="T5005" s="230">
        <f>FIND(".",B5005,LEN(B5005)-2)</f>
        <v>5</v>
      </c>
      <c r="U5005" s="230" t="str">
        <f>MID(B5005,1,T5005-1)</f>
        <v>A.18</v>
      </c>
      <c r="V5005" s="231">
        <f t="shared" si="871"/>
        <v>5</v>
      </c>
    </row>
    <row r="5006" spans="1:22" s="231" customFormat="1">
      <c r="A5006" s="172">
        <f>VLOOKUP(G5006,[1]Conceptos!$B$2:$F$587,5,FALSE)</f>
        <v>585</v>
      </c>
      <c r="B5006" s="234"/>
      <c r="C5006" s="220"/>
      <c r="D5006" s="221"/>
      <c r="E5006" s="225">
        <v>1</v>
      </c>
      <c r="F5006" s="174"/>
      <c r="G5006" s="264" t="str">
        <f t="shared" si="869"/>
        <v>A.18.9</v>
      </c>
      <c r="H5006" s="235" t="e">
        <f t="shared" ref="H5006:H5015" si="873">VLOOKUP(F5006,$W$7:$X$48,2,FALSE)</f>
        <v>#N/A</v>
      </c>
      <c r="I5006" s="239"/>
      <c r="J5006" s="239"/>
      <c r="K5006" s="239"/>
      <c r="L5006" s="239"/>
      <c r="M5006" s="240"/>
      <c r="N5006" s="231">
        <f t="shared" si="870"/>
        <v>1</v>
      </c>
      <c r="O5006" s="231">
        <f t="shared" si="868"/>
        <v>0</v>
      </c>
      <c r="P5006" s="179">
        <f>VLOOKUP($G5006,[1]Conceptos!$B$2:$I$588,6,FALSE)</f>
        <v>1</v>
      </c>
      <c r="Q5006" s="179">
        <f>VLOOKUP($G5006,[1]Conceptos!$B$2:$I$588,7,FALSE)</f>
        <v>1</v>
      </c>
      <c r="R5006" s="179">
        <f>VLOOKUP($G5006,[1]Conceptos!$B$2:$I$588,8,FALSE)</f>
        <v>1</v>
      </c>
      <c r="S5006" s="229" t="b">
        <f>VLOOKUP(G5006,[1]Conceptos!$B$2:$E$588,4,FALSE)</f>
        <v>1</v>
      </c>
      <c r="V5006" s="231">
        <f t="shared" si="871"/>
        <v>5</v>
      </c>
    </row>
    <row r="5007" spans="1:22" s="231" customFormat="1" hidden="1">
      <c r="A5007" s="172">
        <f>VLOOKUP(G5007,[1]Conceptos!$B$2:$F$587,5,FALSE)</f>
        <v>585</v>
      </c>
      <c r="B5007" s="236"/>
      <c r="C5007" s="237"/>
      <c r="D5007" s="238"/>
      <c r="E5007" s="225">
        <v>2</v>
      </c>
      <c r="F5007" s="174"/>
      <c r="G5007" s="264" t="str">
        <f t="shared" si="869"/>
        <v>A.18.9</v>
      </c>
      <c r="H5007" s="235" t="e">
        <f t="shared" si="873"/>
        <v>#N/A</v>
      </c>
      <c r="I5007" s="239"/>
      <c r="J5007" s="239"/>
      <c r="K5007" s="239"/>
      <c r="L5007" s="239"/>
      <c r="M5007" s="240"/>
      <c r="N5007" s="231">
        <f t="shared" si="870"/>
        <v>1</v>
      </c>
      <c r="O5007" s="231">
        <f t="shared" si="868"/>
        <v>0</v>
      </c>
      <c r="P5007" s="179">
        <f>VLOOKUP($G5007,[1]Conceptos!$B$2:$I$588,6,FALSE)</f>
        <v>1</v>
      </c>
      <c r="Q5007" s="179">
        <f>VLOOKUP($G5007,[1]Conceptos!$B$2:$I$588,7,FALSE)</f>
        <v>1</v>
      </c>
      <c r="R5007" s="179">
        <f>VLOOKUP($G5007,[1]Conceptos!$B$2:$I$588,8,FALSE)</f>
        <v>1</v>
      </c>
      <c r="S5007" s="229" t="b">
        <f>VLOOKUP(G5007,[1]Conceptos!$B$2:$E$587,4,FALSE)</f>
        <v>1</v>
      </c>
      <c r="V5007" s="231">
        <f t="shared" si="871"/>
        <v>0</v>
      </c>
    </row>
    <row r="5008" spans="1:22" s="231" customFormat="1" hidden="1">
      <c r="A5008" s="172">
        <f>VLOOKUP(G5008,[1]Conceptos!$B$2:$F$587,5,FALSE)</f>
        <v>585</v>
      </c>
      <c r="B5008" s="236"/>
      <c r="C5008" s="237"/>
      <c r="D5008" s="238"/>
      <c r="E5008" s="225">
        <v>3</v>
      </c>
      <c r="F5008" s="174"/>
      <c r="G5008" s="264" t="str">
        <f t="shared" si="869"/>
        <v>A.18.9</v>
      </c>
      <c r="H5008" s="235" t="e">
        <f t="shared" si="873"/>
        <v>#N/A</v>
      </c>
      <c r="I5008" s="239"/>
      <c r="J5008" s="239"/>
      <c r="K5008" s="239"/>
      <c r="L5008" s="239"/>
      <c r="M5008" s="240"/>
      <c r="N5008" s="231">
        <f t="shared" si="870"/>
        <v>1</v>
      </c>
      <c r="O5008" s="231">
        <f t="shared" si="868"/>
        <v>0</v>
      </c>
      <c r="P5008" s="179">
        <f>VLOOKUP($G5008,[1]Conceptos!$B$2:$I$588,6,FALSE)</f>
        <v>1</v>
      </c>
      <c r="Q5008" s="179">
        <f>VLOOKUP($G5008,[1]Conceptos!$B$2:$I$588,7,FALSE)</f>
        <v>1</v>
      </c>
      <c r="R5008" s="179">
        <f>VLOOKUP($G5008,[1]Conceptos!$B$2:$I$588,8,FALSE)</f>
        <v>1</v>
      </c>
      <c r="S5008" s="229" t="b">
        <f>VLOOKUP(G5008,[1]Conceptos!$B$2:$E$587,4,FALSE)</f>
        <v>1</v>
      </c>
      <c r="V5008" s="231">
        <f t="shared" si="871"/>
        <v>0</v>
      </c>
    </row>
    <row r="5009" spans="1:22" s="231" customFormat="1" hidden="1">
      <c r="A5009" s="172">
        <f>VLOOKUP(G5009,[1]Conceptos!$B$2:$F$587,5,FALSE)</f>
        <v>585</v>
      </c>
      <c r="B5009" s="236"/>
      <c r="C5009" s="237"/>
      <c r="D5009" s="238"/>
      <c r="E5009" s="225">
        <v>4</v>
      </c>
      <c r="F5009" s="174"/>
      <c r="G5009" s="264" t="str">
        <f t="shared" si="869"/>
        <v>A.18.9</v>
      </c>
      <c r="H5009" s="235" t="e">
        <f t="shared" si="873"/>
        <v>#N/A</v>
      </c>
      <c r="I5009" s="239"/>
      <c r="J5009" s="239"/>
      <c r="K5009" s="239"/>
      <c r="L5009" s="239"/>
      <c r="M5009" s="240"/>
      <c r="N5009" s="231">
        <f t="shared" si="870"/>
        <v>1</v>
      </c>
      <c r="O5009" s="231">
        <f t="shared" si="868"/>
        <v>0</v>
      </c>
      <c r="P5009" s="179">
        <f>VLOOKUP($G5009,[1]Conceptos!$B$2:$I$588,6,FALSE)</f>
        <v>1</v>
      </c>
      <c r="Q5009" s="179">
        <f>VLOOKUP($G5009,[1]Conceptos!$B$2:$I$588,7,FALSE)</f>
        <v>1</v>
      </c>
      <c r="R5009" s="179">
        <f>VLOOKUP($G5009,[1]Conceptos!$B$2:$I$588,8,FALSE)</f>
        <v>1</v>
      </c>
      <c r="S5009" s="229" t="b">
        <f>VLOOKUP(G5009,[1]Conceptos!$B$2:$E$587,4,FALSE)</f>
        <v>1</v>
      </c>
      <c r="V5009" s="231">
        <f t="shared" si="871"/>
        <v>0</v>
      </c>
    </row>
    <row r="5010" spans="1:22" s="231" customFormat="1" hidden="1">
      <c r="A5010" s="172">
        <f>VLOOKUP(G5010,[1]Conceptos!$B$2:$F$587,5,FALSE)</f>
        <v>585</v>
      </c>
      <c r="B5010" s="236"/>
      <c r="C5010" s="237"/>
      <c r="D5010" s="238"/>
      <c r="E5010" s="225">
        <v>5</v>
      </c>
      <c r="F5010" s="174"/>
      <c r="G5010" s="264" t="str">
        <f t="shared" si="869"/>
        <v>A.18.9</v>
      </c>
      <c r="H5010" s="235" t="e">
        <f t="shared" si="873"/>
        <v>#N/A</v>
      </c>
      <c r="I5010" s="239"/>
      <c r="J5010" s="239"/>
      <c r="K5010" s="239"/>
      <c r="L5010" s="239"/>
      <c r="M5010" s="240"/>
      <c r="N5010" s="231">
        <f t="shared" si="870"/>
        <v>1</v>
      </c>
      <c r="O5010" s="231">
        <f t="shared" si="868"/>
        <v>0</v>
      </c>
      <c r="P5010" s="179">
        <f>VLOOKUP($G5010,[1]Conceptos!$B$2:$I$588,6,FALSE)</f>
        <v>1</v>
      </c>
      <c r="Q5010" s="179">
        <f>VLOOKUP($G5010,[1]Conceptos!$B$2:$I$588,7,FALSE)</f>
        <v>1</v>
      </c>
      <c r="R5010" s="179">
        <f>VLOOKUP($G5010,[1]Conceptos!$B$2:$I$588,8,FALSE)</f>
        <v>1</v>
      </c>
      <c r="S5010" s="229" t="b">
        <f>VLOOKUP(G5010,[1]Conceptos!$B$2:$E$587,4,FALSE)</f>
        <v>1</v>
      </c>
      <c r="V5010" s="231">
        <f t="shared" si="871"/>
        <v>0</v>
      </c>
    </row>
    <row r="5011" spans="1:22" s="231" customFormat="1" hidden="1">
      <c r="A5011" s="172">
        <f>VLOOKUP(G5011,[1]Conceptos!$B$2:$F$587,5,FALSE)</f>
        <v>585</v>
      </c>
      <c r="B5011" s="236"/>
      <c r="C5011" s="237"/>
      <c r="D5011" s="238"/>
      <c r="E5011" s="225">
        <v>6</v>
      </c>
      <c r="F5011" s="174"/>
      <c r="G5011" s="264" t="str">
        <f t="shared" si="869"/>
        <v>A.18.9</v>
      </c>
      <c r="H5011" s="235" t="e">
        <f t="shared" si="873"/>
        <v>#N/A</v>
      </c>
      <c r="I5011" s="239"/>
      <c r="J5011" s="239"/>
      <c r="K5011" s="239"/>
      <c r="L5011" s="239"/>
      <c r="M5011" s="240"/>
      <c r="N5011" s="231">
        <f t="shared" si="870"/>
        <v>1</v>
      </c>
      <c r="O5011" s="231">
        <f t="shared" si="868"/>
        <v>0</v>
      </c>
      <c r="P5011" s="179">
        <f>VLOOKUP($G5011,[1]Conceptos!$B$2:$I$588,6,FALSE)</f>
        <v>1</v>
      </c>
      <c r="Q5011" s="179">
        <f>VLOOKUP($G5011,[1]Conceptos!$B$2:$I$588,7,FALSE)</f>
        <v>1</v>
      </c>
      <c r="R5011" s="179">
        <f>VLOOKUP($G5011,[1]Conceptos!$B$2:$I$588,8,FALSE)</f>
        <v>1</v>
      </c>
      <c r="S5011" s="229" t="b">
        <f>VLOOKUP(G5011,[1]Conceptos!$B$2:$E$587,4,FALSE)</f>
        <v>1</v>
      </c>
      <c r="V5011" s="231">
        <f t="shared" si="871"/>
        <v>0</v>
      </c>
    </row>
    <row r="5012" spans="1:22" s="231" customFormat="1" hidden="1">
      <c r="A5012" s="172">
        <f>VLOOKUP(G5012,[1]Conceptos!$B$2:$F$587,5,FALSE)</f>
        <v>585</v>
      </c>
      <c r="B5012" s="236"/>
      <c r="C5012" s="237"/>
      <c r="D5012" s="238"/>
      <c r="E5012" s="225">
        <v>7</v>
      </c>
      <c r="F5012" s="174"/>
      <c r="G5012" s="264" t="str">
        <f t="shared" si="869"/>
        <v>A.18.9</v>
      </c>
      <c r="H5012" s="235" t="e">
        <f t="shared" si="873"/>
        <v>#N/A</v>
      </c>
      <c r="I5012" s="239"/>
      <c r="J5012" s="239"/>
      <c r="K5012" s="239"/>
      <c r="L5012" s="239"/>
      <c r="M5012" s="240"/>
      <c r="N5012" s="231">
        <f t="shared" si="870"/>
        <v>1</v>
      </c>
      <c r="O5012" s="231">
        <f t="shared" si="868"/>
        <v>0</v>
      </c>
      <c r="P5012" s="179">
        <f>VLOOKUP($G5012,[1]Conceptos!$B$2:$I$588,6,FALSE)</f>
        <v>1</v>
      </c>
      <c r="Q5012" s="179">
        <f>VLOOKUP($G5012,[1]Conceptos!$B$2:$I$588,7,FALSE)</f>
        <v>1</v>
      </c>
      <c r="R5012" s="179">
        <f>VLOOKUP($G5012,[1]Conceptos!$B$2:$I$588,8,FALSE)</f>
        <v>1</v>
      </c>
      <c r="S5012" s="229" t="b">
        <f>VLOOKUP(G5012,[1]Conceptos!$B$2:$E$587,4,FALSE)</f>
        <v>1</v>
      </c>
      <c r="V5012" s="231">
        <f t="shared" si="871"/>
        <v>0</v>
      </c>
    </row>
    <row r="5013" spans="1:22" s="231" customFormat="1" hidden="1">
      <c r="A5013" s="172">
        <f>VLOOKUP(G5013,[1]Conceptos!$B$2:$F$587,5,FALSE)</f>
        <v>585</v>
      </c>
      <c r="B5013" s="236"/>
      <c r="C5013" s="237"/>
      <c r="D5013" s="238"/>
      <c r="E5013" s="225">
        <v>8</v>
      </c>
      <c r="F5013" s="174"/>
      <c r="G5013" s="264" t="str">
        <f t="shared" si="869"/>
        <v>A.18.9</v>
      </c>
      <c r="H5013" s="235" t="e">
        <f t="shared" si="873"/>
        <v>#N/A</v>
      </c>
      <c r="I5013" s="239"/>
      <c r="J5013" s="239"/>
      <c r="K5013" s="239"/>
      <c r="L5013" s="239"/>
      <c r="M5013" s="240"/>
      <c r="N5013" s="231">
        <f t="shared" si="870"/>
        <v>1</v>
      </c>
      <c r="O5013" s="231">
        <f t="shared" si="868"/>
        <v>0</v>
      </c>
      <c r="P5013" s="179">
        <f>VLOOKUP($G5013,[1]Conceptos!$B$2:$I$588,6,FALSE)</f>
        <v>1</v>
      </c>
      <c r="Q5013" s="179">
        <f>VLOOKUP($G5013,[1]Conceptos!$B$2:$I$588,7,FALSE)</f>
        <v>1</v>
      </c>
      <c r="R5013" s="179">
        <f>VLOOKUP($G5013,[1]Conceptos!$B$2:$I$588,8,FALSE)</f>
        <v>1</v>
      </c>
      <c r="S5013" s="229" t="b">
        <f>VLOOKUP(G5013,[1]Conceptos!$B$2:$E$587,4,FALSE)</f>
        <v>1</v>
      </c>
      <c r="V5013" s="231">
        <f t="shared" si="871"/>
        <v>0</v>
      </c>
    </row>
    <row r="5014" spans="1:22" s="231" customFormat="1" hidden="1">
      <c r="A5014" s="172">
        <f>VLOOKUP(G5014,[1]Conceptos!$B$2:$F$587,5,FALSE)</f>
        <v>585</v>
      </c>
      <c r="B5014" s="236"/>
      <c r="C5014" s="237"/>
      <c r="D5014" s="238"/>
      <c r="E5014" s="225">
        <v>9</v>
      </c>
      <c r="F5014" s="174"/>
      <c r="G5014" s="264" t="str">
        <f t="shared" si="869"/>
        <v>A.18.9</v>
      </c>
      <c r="H5014" s="235" t="e">
        <f t="shared" si="873"/>
        <v>#N/A</v>
      </c>
      <c r="I5014" s="239"/>
      <c r="J5014" s="239"/>
      <c r="K5014" s="239"/>
      <c r="L5014" s="239"/>
      <c r="M5014" s="240"/>
      <c r="N5014" s="231">
        <f t="shared" si="870"/>
        <v>1</v>
      </c>
      <c r="O5014" s="231">
        <f t="shared" si="868"/>
        <v>0</v>
      </c>
      <c r="P5014" s="179">
        <f>VLOOKUP($G5014,[1]Conceptos!$B$2:$I$588,6,FALSE)</f>
        <v>1</v>
      </c>
      <c r="Q5014" s="179">
        <f>VLOOKUP($G5014,[1]Conceptos!$B$2:$I$588,7,FALSE)</f>
        <v>1</v>
      </c>
      <c r="R5014" s="179">
        <f>VLOOKUP($G5014,[1]Conceptos!$B$2:$I$588,8,FALSE)</f>
        <v>1</v>
      </c>
      <c r="S5014" s="229" t="b">
        <f>VLOOKUP(G5014,[1]Conceptos!$B$2:$E$587,4,FALSE)</f>
        <v>1</v>
      </c>
      <c r="V5014" s="231">
        <f t="shared" si="871"/>
        <v>0</v>
      </c>
    </row>
    <row r="5015" spans="1:22" s="231" customFormat="1" hidden="1">
      <c r="A5015" s="172">
        <f>VLOOKUP(G5015,[1]Conceptos!$B$2:$F$587,5,FALSE)</f>
        <v>585</v>
      </c>
      <c r="B5015" s="236"/>
      <c r="C5015" s="237"/>
      <c r="D5015" s="238"/>
      <c r="E5015" s="225">
        <v>10</v>
      </c>
      <c r="F5015" s="174"/>
      <c r="G5015" s="264" t="str">
        <f t="shared" si="869"/>
        <v>A.18.9</v>
      </c>
      <c r="H5015" s="235" t="e">
        <f t="shared" si="873"/>
        <v>#N/A</v>
      </c>
      <c r="I5015" s="239"/>
      <c r="J5015" s="239"/>
      <c r="K5015" s="239"/>
      <c r="L5015" s="239"/>
      <c r="M5015" s="240"/>
      <c r="N5015" s="231">
        <f t="shared" si="870"/>
        <v>1</v>
      </c>
      <c r="O5015" s="231">
        <f t="shared" si="868"/>
        <v>0</v>
      </c>
      <c r="P5015" s="179">
        <f>VLOOKUP($G5015,[1]Conceptos!$B$2:$I$588,6,FALSE)</f>
        <v>1</v>
      </c>
      <c r="Q5015" s="179">
        <f>VLOOKUP($G5015,[1]Conceptos!$B$2:$I$588,7,FALSE)</f>
        <v>1</v>
      </c>
      <c r="R5015" s="179">
        <f>VLOOKUP($G5015,[1]Conceptos!$B$2:$I$588,8,FALSE)</f>
        <v>1</v>
      </c>
      <c r="S5015" s="229" t="b">
        <f>VLOOKUP(G5015,[1]Conceptos!$B$2:$E$587,4,FALSE)</f>
        <v>1</v>
      </c>
      <c r="V5015" s="231">
        <f t="shared" si="871"/>
        <v>0</v>
      </c>
    </row>
    <row r="5016" spans="1:22" s="231" customFormat="1" ht="25.5">
      <c r="A5016" s="172">
        <f>VLOOKUP(G5016,[1]Conceptos!$B$2:$F$587,5,FALSE)</f>
        <v>586</v>
      </c>
      <c r="B5016" s="216" t="s">
        <v>728</v>
      </c>
      <c r="C5016" s="217" t="str">
        <f>VLOOKUP(B5016,[1]Conceptos!$B$2:$D$587,2,FALSE)</f>
        <v>GASTOS ESPECÍFICOS DE REGALÍAS Y COMPENSACIONES</v>
      </c>
      <c r="D5016" s="218" t="str">
        <f>VLOOKUP(B5016,[1]Conceptos!$B$2:$D$587,3,FALSE)</f>
        <v>GASTOS ESPECÍFICOS DE REGALÍAS Y COMPENSACIONES</v>
      </c>
      <c r="E5016" s="249"/>
      <c r="F5016" s="210"/>
      <c r="G5016" s="262" t="str">
        <f t="shared" si="869"/>
        <v>A.19</v>
      </c>
      <c r="H5016" s="249"/>
      <c r="I5016" s="213">
        <f>I5017</f>
        <v>0</v>
      </c>
      <c r="J5016" s="213">
        <f>J5017</f>
        <v>0</v>
      </c>
      <c r="K5016" s="213">
        <f>K5017</f>
        <v>0</v>
      </c>
      <c r="L5016" s="213">
        <f>L5017</f>
        <v>0</v>
      </c>
      <c r="M5016" s="214">
        <f>M5017</f>
        <v>0</v>
      </c>
      <c r="N5016" s="250">
        <f t="shared" si="870"/>
        <v>0</v>
      </c>
      <c r="O5016" s="250">
        <f t="shared" si="868"/>
        <v>0</v>
      </c>
      <c r="P5016" s="179">
        <f>VLOOKUP($G5016,[1]Conceptos!$B$2:$I$588,6,FALSE)</f>
        <v>1</v>
      </c>
      <c r="Q5016" s="179">
        <f>VLOOKUP($G5016,[1]Conceptos!$B$2:$I$588,7,FALSE)</f>
        <v>1</v>
      </c>
      <c r="R5016" s="179">
        <f>VLOOKUP($G5016,[1]Conceptos!$B$2:$I$588,8,FALSE)</f>
        <v>1</v>
      </c>
      <c r="S5016" s="229" t="b">
        <f>VLOOKUP(G5016,[1]Conceptos!$B$2:$E$588,4,FALSE)</f>
        <v>0</v>
      </c>
      <c r="T5016" s="230">
        <f>FIND(".",B5016,LEN(B5016)-2)</f>
        <v>2</v>
      </c>
      <c r="U5016" s="230" t="str">
        <f>MID(B5016,1,T5016-1)</f>
        <v>A</v>
      </c>
      <c r="V5016" s="231">
        <f t="shared" si="871"/>
        <v>2</v>
      </c>
    </row>
    <row r="5017" spans="1:22" s="231" customFormat="1" ht="51">
      <c r="A5017" s="172" t="e">
        <f>VLOOKUP(G5017,[1]Conceptos!$B$2:$F$587,5,FALSE)</f>
        <v>#N/A</v>
      </c>
      <c r="B5017" s="219" t="s">
        <v>729</v>
      </c>
      <c r="C5017" s="220" t="str">
        <f>VLOOKUP(B5017,[1]Conceptos!$B$2:$D$588,2,FALSE)</f>
        <v>INTERVENTORIA TÉCNICA DE LOS PROYECTOS QUE SE EJECUTEN CON RECURSOS DE REGALÍAS Y COMPENSACIONES</v>
      </c>
      <c r="D5017" s="221" t="str">
        <f>VLOOKUP(B5017,[1]Conceptos!$B$2:$D$588,3,FALSE)</f>
        <v xml:space="preserve">REGISTRE EL VALOR DE LO UTILIZADO PARA LA INTERVENTORIA TÉCNICA DE LAS INVERSIÓNES REALIZADAS. DE ACUERDO CON LA LEY 756 DE 2002. ÉSTE VALOR NO PUEDE EXCEDER EL 5% DE LOS RECURSOS DE REGALÍAS Y COMPENSACIONES. </v>
      </c>
      <c r="E5017" s="222" t="s">
        <v>136</v>
      </c>
      <c r="F5017" s="223"/>
      <c r="G5017" s="263" t="str">
        <f t="shared" si="869"/>
        <v>A.19.1</v>
      </c>
      <c r="H5017" s="225"/>
      <c r="I5017" s="226">
        <f>SUM(I5018:I5027)</f>
        <v>0</v>
      </c>
      <c r="J5017" s="226">
        <f>SUM(J5018:J5027)</f>
        <v>0</v>
      </c>
      <c r="K5017" s="226">
        <f>SUM(K5018:K5027)</f>
        <v>0</v>
      </c>
      <c r="L5017" s="226">
        <f>SUM(L5018:L5027)</f>
        <v>0</v>
      </c>
      <c r="M5017" s="227">
        <f>SUM(M5018:M5027)</f>
        <v>0</v>
      </c>
      <c r="N5017" s="228">
        <f>IF(AND(E5017&lt;&gt;"", E5017&lt;&gt;"Registrar Detalle",E5017&lt;&gt;"Ocultar Detalle"),1,0)</f>
        <v>0</v>
      </c>
      <c r="O5017" s="228">
        <f t="shared" si="868"/>
        <v>0</v>
      </c>
      <c r="P5017" s="179">
        <f>VLOOKUP($G5017,[1]Conceptos!$B$2:$I$588,6,FALSE)</f>
        <v>1</v>
      </c>
      <c r="Q5017" s="179">
        <f>VLOOKUP($G5017,[1]Conceptos!$B$2:$I$588,7,FALSE)</f>
        <v>1</v>
      </c>
      <c r="R5017" s="179">
        <f>VLOOKUP($G5017,[1]Conceptos!$B$2:$I$588,8,FALSE)</f>
        <v>1</v>
      </c>
      <c r="S5017" s="229" t="b">
        <f>VLOOKUP(G5017,[1]Conceptos!$B$2:$E$588,4,FALSE)</f>
        <v>1</v>
      </c>
      <c r="T5017" s="230">
        <f>FIND(".",B5017,LEN(B5017)-2)</f>
        <v>5</v>
      </c>
      <c r="U5017" s="230" t="str">
        <f>MID(B5017,1,T5017-1)</f>
        <v>A.19</v>
      </c>
      <c r="V5017" s="231">
        <f t="shared" si="871"/>
        <v>5</v>
      </c>
    </row>
    <row r="5018" spans="1:22" s="231" customFormat="1">
      <c r="A5018" s="172" t="e">
        <f>VLOOKUP(G5018,[1]Conceptos!$B$2:$F$587,5,FALSE)</f>
        <v>#N/A</v>
      </c>
      <c r="B5018" s="234"/>
      <c r="C5018" s="220"/>
      <c r="D5018" s="221"/>
      <c r="E5018" s="225">
        <v>1</v>
      </c>
      <c r="F5018" s="174"/>
      <c r="G5018" s="264" t="str">
        <f t="shared" si="869"/>
        <v>A.19.1</v>
      </c>
      <c r="H5018" s="235" t="e">
        <f t="shared" ref="H5018:H5027" si="874">VLOOKUP(F5018,$W$7:$X$48,2,FALSE)</f>
        <v>#N/A</v>
      </c>
      <c r="I5018" s="239"/>
      <c r="J5018" s="239"/>
      <c r="K5018" s="239"/>
      <c r="L5018" s="239"/>
      <c r="M5018" s="240"/>
      <c r="N5018" s="231">
        <f t="shared" si="870"/>
        <v>1</v>
      </c>
      <c r="O5018" s="231">
        <f t="shared" si="868"/>
        <v>0</v>
      </c>
      <c r="P5018" s="179">
        <f>VLOOKUP($G5018,[1]Conceptos!$B$2:$I$588,6,FALSE)</f>
        <v>1</v>
      </c>
      <c r="Q5018" s="179">
        <f>VLOOKUP($G5018,[1]Conceptos!$B$2:$I$588,7,FALSE)</f>
        <v>1</v>
      </c>
      <c r="R5018" s="179">
        <f>VLOOKUP($G5018,[1]Conceptos!$B$2:$I$588,8,FALSE)</f>
        <v>1</v>
      </c>
      <c r="S5018" s="229" t="b">
        <f>VLOOKUP(G5018,[1]Conceptos!$B$2:$E$588,4,FALSE)</f>
        <v>1</v>
      </c>
      <c r="V5018" s="231">
        <f t="shared" si="871"/>
        <v>5</v>
      </c>
    </row>
    <row r="5019" spans="1:22" s="231" customFormat="1" hidden="1">
      <c r="A5019" s="172" t="e">
        <f>VLOOKUP(G5019,[1]Conceptos!$B$2:$F$587,5,FALSE)</f>
        <v>#N/A</v>
      </c>
      <c r="B5019" s="236"/>
      <c r="C5019" s="237"/>
      <c r="D5019" s="238"/>
      <c r="E5019" s="225">
        <v>2</v>
      </c>
      <c r="F5019" s="174"/>
      <c r="G5019" s="264" t="str">
        <f t="shared" si="869"/>
        <v>A.19.1</v>
      </c>
      <c r="H5019" s="235" t="e">
        <f t="shared" si="874"/>
        <v>#N/A</v>
      </c>
      <c r="I5019" s="239"/>
      <c r="J5019" s="239"/>
      <c r="K5019" s="239"/>
      <c r="L5019" s="239"/>
      <c r="M5019" s="240"/>
      <c r="N5019" s="231">
        <f t="shared" si="870"/>
        <v>1</v>
      </c>
      <c r="O5019" s="231">
        <f t="shared" si="868"/>
        <v>0</v>
      </c>
      <c r="P5019" s="179">
        <f>VLOOKUP($G5019,[1]Conceptos!$B$2:$I$588,6,FALSE)</f>
        <v>1</v>
      </c>
      <c r="Q5019" s="179">
        <f>VLOOKUP($G5019,[1]Conceptos!$B$2:$I$588,7,FALSE)</f>
        <v>1</v>
      </c>
      <c r="R5019" s="179">
        <f>VLOOKUP($G5019,[1]Conceptos!$B$2:$I$588,8,FALSE)</f>
        <v>1</v>
      </c>
      <c r="S5019" s="229" t="b">
        <f>VLOOKUP(G5019,[1]Conceptos!$B$2:$E$588,4,FALSE)</f>
        <v>1</v>
      </c>
      <c r="V5019" s="231">
        <f t="shared" si="871"/>
        <v>0</v>
      </c>
    </row>
    <row r="5020" spans="1:22" s="231" customFormat="1" hidden="1">
      <c r="A5020" s="172" t="e">
        <f>VLOOKUP(G5020,[1]Conceptos!$B$2:$F$587,5,FALSE)</f>
        <v>#N/A</v>
      </c>
      <c r="B5020" s="236"/>
      <c r="C5020" s="237"/>
      <c r="D5020" s="238"/>
      <c r="E5020" s="225">
        <v>3</v>
      </c>
      <c r="F5020" s="174"/>
      <c r="G5020" s="264" t="str">
        <f t="shared" si="869"/>
        <v>A.19.1</v>
      </c>
      <c r="H5020" s="235" t="e">
        <f t="shared" si="874"/>
        <v>#N/A</v>
      </c>
      <c r="I5020" s="239"/>
      <c r="J5020" s="239"/>
      <c r="K5020" s="239"/>
      <c r="L5020" s="239"/>
      <c r="M5020" s="240"/>
      <c r="N5020" s="231">
        <f t="shared" si="870"/>
        <v>1</v>
      </c>
      <c r="O5020" s="231">
        <f t="shared" si="868"/>
        <v>0</v>
      </c>
      <c r="P5020" s="179">
        <f>VLOOKUP($G5020,[1]Conceptos!$B$2:$I$588,6,FALSE)</f>
        <v>1</v>
      </c>
      <c r="Q5020" s="179">
        <f>VLOOKUP($G5020,[1]Conceptos!$B$2:$I$588,7,FALSE)</f>
        <v>1</v>
      </c>
      <c r="R5020" s="179">
        <f>VLOOKUP($G5020,[1]Conceptos!$B$2:$I$588,8,FALSE)</f>
        <v>1</v>
      </c>
      <c r="S5020" s="229" t="b">
        <f>VLOOKUP(G5020,[1]Conceptos!$B$2:$E$588,4,FALSE)</f>
        <v>1</v>
      </c>
      <c r="V5020" s="231">
        <f t="shared" si="871"/>
        <v>0</v>
      </c>
    </row>
    <row r="5021" spans="1:22" s="231" customFormat="1" hidden="1">
      <c r="A5021" s="172" t="e">
        <f>VLOOKUP(G5021,[1]Conceptos!$B$2:$F$587,5,FALSE)</f>
        <v>#N/A</v>
      </c>
      <c r="B5021" s="236"/>
      <c r="C5021" s="237"/>
      <c r="D5021" s="238"/>
      <c r="E5021" s="225">
        <v>4</v>
      </c>
      <c r="F5021" s="174"/>
      <c r="G5021" s="264" t="str">
        <f t="shared" si="869"/>
        <v>A.19.1</v>
      </c>
      <c r="H5021" s="235" t="e">
        <f t="shared" si="874"/>
        <v>#N/A</v>
      </c>
      <c r="I5021" s="239"/>
      <c r="J5021" s="239"/>
      <c r="K5021" s="239"/>
      <c r="L5021" s="239"/>
      <c r="M5021" s="240"/>
      <c r="N5021" s="231">
        <f t="shared" si="870"/>
        <v>1</v>
      </c>
      <c r="O5021" s="231">
        <f t="shared" si="868"/>
        <v>0</v>
      </c>
      <c r="P5021" s="179">
        <f>VLOOKUP($G5021,[1]Conceptos!$B$2:$I$588,6,FALSE)</f>
        <v>1</v>
      </c>
      <c r="Q5021" s="179">
        <f>VLOOKUP($G5021,[1]Conceptos!$B$2:$I$588,7,FALSE)</f>
        <v>1</v>
      </c>
      <c r="R5021" s="179">
        <f>VLOOKUP($G5021,[1]Conceptos!$B$2:$I$588,8,FALSE)</f>
        <v>1</v>
      </c>
      <c r="S5021" s="229" t="b">
        <f>VLOOKUP(G5021,[1]Conceptos!$B$2:$E$588,4,FALSE)</f>
        <v>1</v>
      </c>
      <c r="V5021" s="231">
        <f t="shared" si="871"/>
        <v>0</v>
      </c>
    </row>
    <row r="5022" spans="1:22" s="231" customFormat="1" hidden="1">
      <c r="A5022" s="172" t="e">
        <f>VLOOKUP(G5022,[1]Conceptos!$B$2:$F$587,5,FALSE)</f>
        <v>#N/A</v>
      </c>
      <c r="B5022" s="236"/>
      <c r="C5022" s="237"/>
      <c r="D5022" s="238"/>
      <c r="E5022" s="225">
        <v>5</v>
      </c>
      <c r="F5022" s="174"/>
      <c r="G5022" s="264" t="str">
        <f t="shared" si="869"/>
        <v>A.19.1</v>
      </c>
      <c r="H5022" s="235" t="e">
        <f t="shared" si="874"/>
        <v>#N/A</v>
      </c>
      <c r="I5022" s="239"/>
      <c r="J5022" s="239"/>
      <c r="K5022" s="239"/>
      <c r="L5022" s="239"/>
      <c r="M5022" s="240"/>
      <c r="N5022" s="231">
        <f t="shared" si="870"/>
        <v>1</v>
      </c>
      <c r="O5022" s="231">
        <f t="shared" si="868"/>
        <v>0</v>
      </c>
      <c r="P5022" s="179">
        <f>VLOOKUP($G5022,[1]Conceptos!$B$2:$I$588,6,FALSE)</f>
        <v>1</v>
      </c>
      <c r="Q5022" s="179">
        <f>VLOOKUP($G5022,[1]Conceptos!$B$2:$I$588,7,FALSE)</f>
        <v>1</v>
      </c>
      <c r="R5022" s="179">
        <f>VLOOKUP($G5022,[1]Conceptos!$B$2:$I$588,8,FALSE)</f>
        <v>1</v>
      </c>
      <c r="S5022" s="229" t="b">
        <f>VLOOKUP(G5022,[1]Conceptos!$B$2:$E$588,4,FALSE)</f>
        <v>1</v>
      </c>
      <c r="V5022" s="231">
        <f t="shared" si="871"/>
        <v>0</v>
      </c>
    </row>
    <row r="5023" spans="1:22" s="231" customFormat="1" hidden="1">
      <c r="A5023" s="172" t="e">
        <f>VLOOKUP(G5023,[1]Conceptos!$B$2:$F$587,5,FALSE)</f>
        <v>#N/A</v>
      </c>
      <c r="B5023" s="236"/>
      <c r="C5023" s="237"/>
      <c r="D5023" s="238"/>
      <c r="E5023" s="225">
        <v>6</v>
      </c>
      <c r="F5023" s="174"/>
      <c r="G5023" s="264" t="str">
        <f t="shared" si="869"/>
        <v>A.19.1</v>
      </c>
      <c r="H5023" s="235" t="e">
        <f t="shared" si="874"/>
        <v>#N/A</v>
      </c>
      <c r="I5023" s="239"/>
      <c r="J5023" s="239"/>
      <c r="K5023" s="239"/>
      <c r="L5023" s="239"/>
      <c r="M5023" s="240"/>
      <c r="N5023" s="231">
        <f t="shared" si="870"/>
        <v>1</v>
      </c>
      <c r="O5023" s="231">
        <f t="shared" si="868"/>
        <v>0</v>
      </c>
      <c r="P5023" s="179">
        <f>VLOOKUP($G5023,[1]Conceptos!$B$2:$I$588,6,FALSE)</f>
        <v>1</v>
      </c>
      <c r="Q5023" s="179">
        <f>VLOOKUP($G5023,[1]Conceptos!$B$2:$I$588,7,FALSE)</f>
        <v>1</v>
      </c>
      <c r="R5023" s="179">
        <f>VLOOKUP($G5023,[1]Conceptos!$B$2:$I$588,8,FALSE)</f>
        <v>1</v>
      </c>
      <c r="S5023" s="229" t="b">
        <f>VLOOKUP(G5023,[1]Conceptos!$B$2:$E$588,4,FALSE)</f>
        <v>1</v>
      </c>
      <c r="V5023" s="231">
        <f>IF(T5023=0,T5022,T5023)</f>
        <v>0</v>
      </c>
    </row>
    <row r="5024" spans="1:22" s="231" customFormat="1" hidden="1">
      <c r="A5024" s="172" t="e">
        <f>VLOOKUP(G5024,[1]Conceptos!$B$2:$F$587,5,FALSE)</f>
        <v>#N/A</v>
      </c>
      <c r="B5024" s="236"/>
      <c r="C5024" s="237"/>
      <c r="D5024" s="238"/>
      <c r="E5024" s="225">
        <v>7</v>
      </c>
      <c r="F5024" s="174"/>
      <c r="G5024" s="264" t="str">
        <f t="shared" si="869"/>
        <v>A.19.1</v>
      </c>
      <c r="H5024" s="235" t="e">
        <f t="shared" si="874"/>
        <v>#N/A</v>
      </c>
      <c r="I5024" s="239"/>
      <c r="J5024" s="239"/>
      <c r="K5024" s="239"/>
      <c r="L5024" s="239"/>
      <c r="M5024" s="240"/>
      <c r="N5024" s="231">
        <f t="shared" si="870"/>
        <v>1</v>
      </c>
      <c r="O5024" s="231">
        <f t="shared" si="868"/>
        <v>0</v>
      </c>
      <c r="P5024" s="179">
        <f>VLOOKUP($G5024,[1]Conceptos!$B$2:$I$588,6,FALSE)</f>
        <v>1</v>
      </c>
      <c r="Q5024" s="179">
        <f>VLOOKUP($G5024,[1]Conceptos!$B$2:$I$588,7,FALSE)</f>
        <v>1</v>
      </c>
      <c r="R5024" s="179">
        <f>VLOOKUP($G5024,[1]Conceptos!$B$2:$I$588,8,FALSE)</f>
        <v>1</v>
      </c>
      <c r="S5024" s="229" t="b">
        <f>VLOOKUP(G5024,[1]Conceptos!$B$2:$E$588,4,FALSE)</f>
        <v>1</v>
      </c>
      <c r="V5024" s="231">
        <f>IF(T5024=0,T5023,T5024)</f>
        <v>0</v>
      </c>
    </row>
    <row r="5025" spans="1:22" s="231" customFormat="1" hidden="1">
      <c r="A5025" s="172" t="e">
        <f>VLOOKUP(G5025,[1]Conceptos!$B$2:$F$587,5,FALSE)</f>
        <v>#N/A</v>
      </c>
      <c r="B5025" s="236"/>
      <c r="C5025" s="237"/>
      <c r="D5025" s="238"/>
      <c r="E5025" s="225">
        <v>8</v>
      </c>
      <c r="F5025" s="174"/>
      <c r="G5025" s="264" t="str">
        <f t="shared" si="869"/>
        <v>A.19.1</v>
      </c>
      <c r="H5025" s="235" t="e">
        <f t="shared" si="874"/>
        <v>#N/A</v>
      </c>
      <c r="I5025" s="239"/>
      <c r="J5025" s="239"/>
      <c r="K5025" s="239"/>
      <c r="L5025" s="239"/>
      <c r="M5025" s="240"/>
      <c r="N5025" s="231">
        <f t="shared" si="870"/>
        <v>1</v>
      </c>
      <c r="O5025" s="231">
        <f t="shared" si="868"/>
        <v>0</v>
      </c>
      <c r="P5025" s="179">
        <f>VLOOKUP($G5025,[1]Conceptos!$B$2:$I$588,6,FALSE)</f>
        <v>1</v>
      </c>
      <c r="Q5025" s="179">
        <f>VLOOKUP($G5025,[1]Conceptos!$B$2:$I$588,7,FALSE)</f>
        <v>1</v>
      </c>
      <c r="R5025" s="179">
        <f>VLOOKUP($G5025,[1]Conceptos!$B$2:$I$588,8,FALSE)</f>
        <v>1</v>
      </c>
      <c r="S5025" s="229" t="b">
        <f>VLOOKUP(G5025,[1]Conceptos!$B$2:$E$588,4,FALSE)</f>
        <v>1</v>
      </c>
      <c r="V5025" s="231">
        <f>IF(T5025=0,T5024,T5025)</f>
        <v>0</v>
      </c>
    </row>
    <row r="5026" spans="1:22" s="231" customFormat="1" hidden="1">
      <c r="A5026" s="172" t="e">
        <f>VLOOKUP(G5026,[1]Conceptos!$B$2:$F$587,5,FALSE)</f>
        <v>#N/A</v>
      </c>
      <c r="B5026" s="236"/>
      <c r="C5026" s="237"/>
      <c r="D5026" s="238"/>
      <c r="E5026" s="225">
        <v>9</v>
      </c>
      <c r="F5026" s="174"/>
      <c r="G5026" s="264" t="str">
        <f t="shared" si="869"/>
        <v>A.19.1</v>
      </c>
      <c r="H5026" s="235" t="e">
        <f t="shared" si="874"/>
        <v>#N/A</v>
      </c>
      <c r="I5026" s="239"/>
      <c r="J5026" s="239"/>
      <c r="K5026" s="239"/>
      <c r="L5026" s="239"/>
      <c r="M5026" s="240"/>
      <c r="N5026" s="231">
        <f t="shared" si="870"/>
        <v>1</v>
      </c>
      <c r="O5026" s="231">
        <f t="shared" si="868"/>
        <v>0</v>
      </c>
      <c r="P5026" s="179">
        <f>VLOOKUP($G5026,[1]Conceptos!$B$2:$I$588,6,FALSE)</f>
        <v>1</v>
      </c>
      <c r="Q5026" s="179">
        <f>VLOOKUP($G5026,[1]Conceptos!$B$2:$I$588,7,FALSE)</f>
        <v>1</v>
      </c>
      <c r="R5026" s="179">
        <f>VLOOKUP($G5026,[1]Conceptos!$B$2:$I$588,8,FALSE)</f>
        <v>1</v>
      </c>
      <c r="S5026" s="229" t="b">
        <f>VLOOKUP(G5026,[1]Conceptos!$B$2:$E$588,4,FALSE)</f>
        <v>1</v>
      </c>
      <c r="V5026" s="231">
        <f>IF(T5026=0,T5025,T5026)</f>
        <v>0</v>
      </c>
    </row>
    <row r="5027" spans="1:22" s="231" customFormat="1" ht="24" hidden="1" thickBot="1">
      <c r="A5027" s="172" t="e">
        <f>VLOOKUP(G5027,[1]Conceptos!$B$2:$F$587,5,FALSE)</f>
        <v>#N/A</v>
      </c>
      <c r="B5027" s="268"/>
      <c r="C5027" s="269"/>
      <c r="D5027" s="270"/>
      <c r="E5027" s="271">
        <v>10</v>
      </c>
      <c r="F5027" s="272"/>
      <c r="G5027" s="273" t="str">
        <f t="shared" si="869"/>
        <v>A.19.1</v>
      </c>
      <c r="H5027" s="247" t="e">
        <f t="shared" si="874"/>
        <v>#N/A</v>
      </c>
      <c r="I5027" s="274"/>
      <c r="J5027" s="274"/>
      <c r="K5027" s="274"/>
      <c r="L5027" s="274"/>
      <c r="M5027" s="275"/>
      <c r="N5027" s="231">
        <f t="shared" si="870"/>
        <v>1</v>
      </c>
      <c r="O5027" s="231">
        <f t="shared" si="868"/>
        <v>0</v>
      </c>
      <c r="P5027" s="179">
        <f>VLOOKUP($G5027,[1]Conceptos!$B$2:$I$588,6,FALSE)</f>
        <v>1</v>
      </c>
      <c r="Q5027" s="179">
        <f>VLOOKUP($G5027,[1]Conceptos!$B$2:$I$588,7,FALSE)</f>
        <v>1</v>
      </c>
      <c r="R5027" s="179">
        <f>VLOOKUP($G5027,[1]Conceptos!$B$2:$I$588,8,FALSE)</f>
        <v>1</v>
      </c>
      <c r="S5027" s="229" t="b">
        <f>VLOOKUP(G5027,[1]Conceptos!$B$2:$E$588,4,FALSE)</f>
        <v>1</v>
      </c>
      <c r="V5027" s="231">
        <f>IF(T5027=0,T5026,T5027)</f>
        <v>0</v>
      </c>
    </row>
  </sheetData>
  <mergeCells count="5">
    <mergeCell ref="B2:B3"/>
    <mergeCell ref="C2:C3"/>
    <mergeCell ref="D2:D3"/>
    <mergeCell ref="E2:E3"/>
    <mergeCell ref="F2:F3"/>
  </mergeCells>
  <conditionalFormatting sqref="I1 I3715 I3167 I4431 I59 I4489 I4546:M4546 I4081 I4138 I4195:M4195 I4252:M4252 I4354:M4354 I1176:I1177 I1347:I1348 I1416:I1417 I1689:I1690 I1792 I1975 I4047 I4104 I4161 I4218 I4275 I4320 I4421 I4455 I4512 I4715 I4738 I4905 I857 I891 I1072:I1074 I1837:I1839 I1004:I1005 I12:I13 J1839:M1839 I1873:M1873 I1907:M1907 I1941:M1941 I2076:M2076 I2366:M2366 I2588:M2588 I2176:M2177 I2946:M2946 I3169:M3169 I3281:M3281 I3458:M3458 I3613:M3613 I3713:M3713 I3879:M3879 I3990:M3991 I4569:M4569 I4681:M4681 I4871:M4871 I5016:M5016 J1005:M1005 I3069:M3069 I2745:M2745 I2812:M2812 J1837:M1837 J1074:M1074 I1108:M1108 I1142:M1142 J1177:M1177 I1245:M1245 I1279:M1279 I1313:M1313 J1348:M1348 I1382:M1382 J1417:M1417 I1451:M1451 I1485:M1485 I1519:M1519 I1553:M1553 I1587:M1587 I1655:M1655 J1690:M1690 I1724:M1724 I1758:M1758 J1072:M1072">
    <cfRule type="cellIs" dxfId="15" priority="1329" stopIfTrue="1" operator="lessThan">
      <formula>0</formula>
    </cfRule>
    <cfRule type="expression" dxfId="14" priority="1330" stopIfTrue="1">
      <formula>ISTEXT($I1)</formula>
    </cfRule>
  </conditionalFormatting>
  <conditionalFormatting sqref="J1 J3715 J4231 J59 J12:J13 J2727 J1108 J1142 J1245 J1279 J1382 J1451 J1485 J1519 J1553 J1724 J1758 J1873 J1907 J1941 J4489 J4081 J4138 J1176:J1177 J1313 J1416:J1417 J1587 J1655 J1689:J1690 J1792 J1975 J4047 J4104 J4161 J4218 J4275 J4320 J4421 J4455 J4512 J4715 J4738 J4905 J857 J891 J1072:J1074 J2076 J2366 J2588 J1004:J1005 J2176:J2177 J2745 J2812 J2946 J3069 J3169 J3281 J3458 J3613 J3713 J3879 J3990:J3991 J4569 J4681 J4871 J5016 J1347:J1348 J1837:J1839">
    <cfRule type="cellIs" dxfId="13" priority="1327" stopIfTrue="1" operator="lessThan">
      <formula>0</formula>
    </cfRule>
    <cfRule type="expression" dxfId="12" priority="1328" stopIfTrue="1">
      <formula>ISTEXT($J1)</formula>
    </cfRule>
  </conditionalFormatting>
  <conditionalFormatting sqref="K1 K3715 K59 K4231 K12:K13 K1108 K1142 K1245 K1279 K1382 K1451 K1485 K1519 K1553 K1724 K1758 K1873 K1907 K1941 K4489 K4081 K4138 K1176:K1177 K1313 K1416:K1417 K1587 K1655 K1689:K1690 K1792 K1975 K4047 K4104 K4161 K4218 K4275 K4320 K4421 K4455 K4512 K4715 K4738 K4905 K857 K891 K1072:K1074 K2076 K2366 K2588 K1004:K1005 K2176:K2177 K2745 K2812 K2946 K3069 K3169 K3281 K3458 K3613 K3713 K3879 K3990:K3991 K4569 K4681 K4871 K5016 K1347:K1348 K1837:K1839">
    <cfRule type="cellIs" dxfId="11" priority="1324" stopIfTrue="1" operator="lessThan">
      <formula>0</formula>
    </cfRule>
    <cfRule type="expression" dxfId="10" priority="1325" stopIfTrue="1">
      <formula>ISTEXT($K1)</formula>
    </cfRule>
    <cfRule type="cellIs" dxfId="9" priority="1326" stopIfTrue="1" operator="greaterThan">
      <formula>$J1</formula>
    </cfRule>
  </conditionalFormatting>
  <conditionalFormatting sqref="L1 L3715 L59 L4231 L12:L13 L1108 L1142 L1245 L1279 L1382 L1451 L1485 L1519 L1553 L1724 L1758 L1873 L1907 L1941 L4489 L4081 L4138 L1176:L1177 L1313 L1416:L1417 L1587 L1655 L1689:L1690 L1792 L1975 L4047 L4104 L4161 L4218 L4275 L4320 L4421 L4455 L4512 L4715 L4738 L4905 L857 L891 L1072:L1074 L2076 L2366 L2588 L1004:L1005 L2176:L2177 L2745 L2812 L2946 L3069 L3169 L3281 L3458 L3613 L3713 L3879 L3990:L3991 L4569 L4681 L4871 L5016 L1347:L1348 L1837:L1839">
    <cfRule type="cellIs" dxfId="8" priority="1321" stopIfTrue="1" operator="lessThan">
      <formula>0</formula>
    </cfRule>
    <cfRule type="expression" dxfId="7" priority="1322" stopIfTrue="1">
      <formula>ISTEXT($L1)</formula>
    </cfRule>
    <cfRule type="cellIs" dxfId="6" priority="1323" stopIfTrue="1" operator="greaterThan">
      <formula>$K1</formula>
    </cfRule>
  </conditionalFormatting>
  <conditionalFormatting sqref="M1 M3715 M59 M4231 M12:M13 M1108 M1142 M1245 M1279 M1382 M1451 M1485 M1519 M1553 M1724 M1758 M1873 M1907 M1941 M4489 M4081 M4138 M1176:M1177 M1313 M1416:M1417 M1587 M1655 M1689:M1690 M1792 M1975 M4047 M4104 M4161 M4218 M4275 M4320 M4421 M4455 M4512 M4715 M4738 M4905 M857 M891 M1072:M1074 M2076 M2366 M2588 M1004:M1005 M2176:M2177 M2745 M2812 M2946 M3069 M3169 M3281 M3458 M3613 M3713 M3879 M3990:M3991 M4569 M4681 M4871 M5016 M1347:M1348 M1837:M1839">
    <cfRule type="cellIs" dxfId="5" priority="1318" stopIfTrue="1" operator="lessThan">
      <formula>0</formula>
    </cfRule>
    <cfRule type="expression" dxfId="4" priority="1319" stopIfTrue="1">
      <formula>ISTEXT($M1)</formula>
    </cfRule>
    <cfRule type="cellIs" dxfId="3" priority="1320" stopIfTrue="1" operator="greaterThan">
      <formula>$K1</formula>
    </cfRule>
  </conditionalFormatting>
  <conditionalFormatting sqref="I6:M6">
    <cfRule type="cellIs" dxfId="2" priority="1315" stopIfTrue="1" operator="lessThan">
      <formula>0</formula>
    </cfRule>
    <cfRule type="expression" dxfId="1" priority="1316" stopIfTrue="1">
      <formula>ISTEXT($I6)</formula>
    </cfRule>
    <cfRule type="expression" dxfId="0" priority="1317" stopIfTrue="1">
      <formula>IF(I$6&lt;&gt;I$7,TRUE,FALSE)</formula>
    </cfRule>
  </conditionalFormatting>
  <dataValidations count="3">
    <dataValidation type="decimal" operator="greaterThanOrEqual" allowBlank="1" showInputMessage="1" showErrorMessage="1" sqref="I5:M6 I23:M32 I12:M21 I34:M43 I45:M5027">
      <formula1>0</formula1>
    </dataValidation>
    <dataValidation type="list" allowBlank="1" showInputMessage="1" showErrorMessage="1" sqref="F5">
      <formula1>$W$7:$W$33</formula1>
    </dataValidation>
    <dataValidation type="list" allowBlank="1" showInputMessage="1" showErrorMessage="1" sqref="F5018:F5027 F2881:F2890 F2870:F2879 F3194:F3203 F2960:F2969 F2702:F2711 F2635:F2644 F2556:F2565 F2334:F2343 F4895:F4904 F4873:F4882 F4884:F4893 F4907:F4916 F4918:F4927 F4929:F4938 F4940:F4949 F4951:F4960 F4962:F4971 F4973:F4982 F4626:F4635 F4638:F4647 F4649:F4658 F4660:F4669 F3958:F3967 F3947:F3956 F3936:F3945 F3925:F3934 F3914:F3923 F3903:F3912 F3892:F3901 F3881:F3890 F3858:F3867 F3847:F3856 F3869:F3878 F3692:F3701 F3681:F3690 F3670:F3679 F3659:F3668 F3648:F3657 F3637:F3646 F3626:F3635 F3615:F3624 F3592:F3601 F3581:F3590 F3603:F3612 F3404:F3413 F3393:F3402 F3382:F3391 F3371:F3380 F3360:F3369 F3349:F3358 F3338:F3347 F3327:F3336 F3316:F3325 F3305:F3314 F3294:F3303 F3283:F3292 F3271:F3280 F3148:F3157 F3137:F3146 F3126:F3135 F3115:F3124 F3104:F3113 F3093:F3102 F3082:F3091 F3071:F3080 F3059:F3068 F2914:F2923 F2903:F2912 F2892:F2901 F2858:F2867 F3205:F3214 F2847:F2856 F2836:F2845 F2825:F2834 F2814:F2823 F2802:F2811 F2735:F2744 F2690:F2699 F2724:F2733 F2747:F2756 F2758:F2767 F2769:F2778 F2780:F2789 F2791:F2800 F2368:F2377 F2379:F2388 F2390:F2399 F2401:F2410 F2412:F2421 F2423:F2432 F2434:F2443 F2445:F2454 F2456:F2465 F2467:F2476 F2478:F2487 F2489:F2498 F2500:F2509 F2511:F2520 F2522:F2531 F2533:F2542 F2345:F2354 F2544:F2553 F2578:F2587 F2078:F2087 F2089:F2098 F2100:F2109 F2111:F2120 F2122:F2131 F2133:F2142 F2144:F2153 F2155:F2164 F2166:F2175 F4861:F4870 F2356:F2365 F2322:F2331 F5006:F5015 F2311:F2320 F2300:F2309 F2289:F2298 F2278:F2287 F2267:F2276 F2256:F2265 F2245:F2254 F2234:F2243 F2223:F2232 F2212:F2221 F2201:F2210 F2190:F2199 F2179:F2188 F2646:F2655 F2679:F2688 F2668:F2677 F2657:F2666 F2623:F2632 F2567:F2576 F2612:F2621 F2601:F2610 F2590:F2599 F2936:F2945 F2925:F2934 F2713:F2722 F2948:F2957 F2982:F2991 F2993:F3002 F3004:F3013 F3015:F3024 F3026:F3035 F3037:F3046 F3048:F3057 F3159:F3168 F3171:F3180 F2971:F2980 F3182:F3191 F3216:F3225 F3227:F3236 F3238:F3247 F3249:F3258 F3260:F3269 F3448:F3457 F3415:F3424 F3426:F3435 F3437:F3446 F3460:F3469 F3471:F3480 F3482:F3491 F3493:F3502 F3504:F3513 F3515:F3524 F3526:F3535 F3537:F3546 F3548:F3557 F3559:F3568 F3570:F3579 F3703:F3712 F3715:F3724 F3726:F3735 F3737:F3746 F3748:F3757 F3759:F3768 F3770:F3779 F3781:F3790 F3792:F3801 F3803:F3812 F3814:F3823 F3825:F3834 F3836:F3845 F3980:F3989 F4037:F4046 F4071:F4080 F4094:F4103 F4128:F4137 F4151:F4160 F4185:F4194 F4208:F4217 F4242:F4251 F4265:F4274 F4310:F4319 F4344:F4353 F4411:F4420 F3969:F3978 F3993:F4002 F4004:F4013 F4015:F4024 F4026:F4035 F4049:F4058 F4060:F4069 F4083:F4092 F4106:F4115 F4117:F4126 F4140:F4149 F4163:F4172 F4174:F4183 F4197:F4206 F4220:F4229 F4231:F4240 F4254:F4263 F4277:F4286 F4288:F4297 F4299:F4308 F4322:F4331 F4333:F4342 F4356:F4365 F4367:F4376 F4378:F4387 F4389:F4398 F4400:F4409 F4423:F4432 F4434:F4443 F4615:F4624 F4604:F4613 F4593:F4602 F4582:F4591 F4571:F4580 F4548:F4557 F4525:F4534 F4514:F4523 F4491:F4500 F4468:F4477 F4457:F4466 F4559:F4568 F4536:F4545 F4502:F4511 F4479:F4488 F4445:F4454 F4850:F4859 F4839:F4848 F4828:F4837 F4817:F4826 F4806:F4815 F4795:F4804 F4784:F4793 F4773:F4782 F4762:F4771 F4751:F4760 F4740:F4749 F4717:F4726 F4694:F4703 F4683:F4692 F4728:F4737 F4705:F4714 F4671:F4680 F4995:F5004 F4984:F4993 F2066:F2075 F2055:F2064 F2044:F2053 F2021:F2030 F2010:F2019 F1999:F2008 F1988:F1997 F1977:F1986 F1943:F1952 F1909:F1918 F1875:F1884 F1841:F1850 F1931:F1940 F1897:F1906 F1863:F1872 F1827:F1836 F1965:F1974 F1852:F1861 F1886:F1895 F1920:F1929 F1954:F1963 F2032:F2041 F1816:F1825 F1794:F1803 F1805:F1814 F1726:F1735 F1737:F1746 F1748:F1757 F1657:F1666 F1668:F1677 F1679:F1688 F1589:F1598 F1600:F1609 F1611:F1620 F1521:F1530 F1532:F1541 F1543:F1552 F1453:F1462 F1464:F1473 F1475:F1484 F1384:F1393 F1395:F1404 F1406:F1415 F1315:F1324 F1326:F1335 F1337:F1346 F1247:F1256 F1258:F1267 F1269:F1278 F1179:F1188 F1190:F1199 F1201:F1210 F1110:F1119 F1121:F1130 F1132:F1141 F770:F779 F759:F768 F523:F532 F512:F521 F781:F790 F994:F1003 F1007:F1016 F1018:F1027 F1029:F1038 F1040:F1049 F1051:F1060 F983:F992 F972:F981 F949:F958 F938:F947 F915:F924 F904:F913 F893:F902 F870:F879 F859:F868 F836:F845 F825:F834 F814:F823 F803:F812 F792:F801 F534:F543 F735:F744 F724:F733 F713:F722 F702:F711 F691:F700 F680:F689 F656:F665 F645:F654 F634:F643 F623:F632 F612:F621 F601:F610 F590:F599 F567:F576 F556:F565 F545:F554 F488:F497 F477:F486 F466:F475 F455:F464 F444:F453 F433:F442 F422:F431 F411:F420 F400:F409 F377:F386 F366:F375 F355:F364 F331:F340 F320:F329 F309:F318 F298:F307 F275:F284 F264:F273 F253:F262 F229:F238 F218:F227 F207:F216 F183:F192 F172:F181 F161:F170 F150:F159 F127:F136 F116:F125 F105:F114 F81:F90 F70:F79 F59:F68 F960:F969 F926:F935 F881:F890 F847:F856 F746:F755 F667:F676 F578:F587 F499:F508 F388:F397 F342:F351 F286:F295 F240:F249 F194:F203 F138:F147 F92:F101 F45:F54 F12:F21 F23:F32 F34:F43 F1098:F1107 F1087:F1096 F1076:F1085 F1062:F1071 F1166:F1175 F1155:F1164 F1144:F1153 F1235:F1244 F1224:F1233 F1213:F1222 F1303:F1312 F1292:F1301 F1281:F1290 F1372:F1381 F1361:F1370 F1350:F1359 F1441:F1450 F1430:F1439 F1419:F1428 F1509:F1518 F1498:F1507 F1487:F1496 F1577:F1586 F1566:F1575 F1555:F1564 F1645:F1654 F1634:F1643 F1623:F1632 F1714:F1723 F1703:F1712 F1692:F1701 F1782:F1791 F1771:F1780 F1760:F1769">
      <formula1>$W$7:$W$48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Sheet1 (2)</vt:lpstr>
      <vt:lpstr>PLAN INDICATIVO</vt:lpstr>
      <vt:lpstr>PROYECTOS PARA PRESUPUESTO</vt:lpstr>
      <vt:lpstr>PROYECTOS</vt:lpstr>
      <vt:lpstr>POAI 2012</vt:lpstr>
      <vt:lpstr>PRESUPUESTO</vt:lpstr>
      <vt:lpstr>PAC </vt:lpstr>
      <vt:lpstr>PLAN DE ACCION 2012</vt:lpstr>
      <vt:lpstr>FUT FORMATO  G. INVERSION </vt:lpstr>
      <vt:lpstr>codigos FUT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Mayra</cp:lastModifiedBy>
  <cp:lastPrinted>2012-08-03T23:33:56Z</cp:lastPrinted>
  <dcterms:created xsi:type="dcterms:W3CDTF">2012-06-04T03:15:36Z</dcterms:created>
  <dcterms:modified xsi:type="dcterms:W3CDTF">2014-06-26T00:35:03Z</dcterms:modified>
</cp:coreProperties>
</file>